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ElinorGray\Public First Dropbox\Policy and Research Team\Polling\Archived Work\2024\10 - CIWEM\Tables\"/>
    </mc:Choice>
  </mc:AlternateContent>
  <xr:revisionPtr revIDLastSave="0" documentId="13_ncr:1_{3A6D2C14-63CD-48D6-83DE-E4EE7A4A58DC}" xr6:coauthVersionLast="47" xr6:coauthVersionMax="47" xr10:uidLastSave="{00000000-0000-0000-0000-000000000000}"/>
  <bookViews>
    <workbookView xWindow="28680" yWindow="-120" windowWidth="29040" windowHeight="1572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7" i="18" l="1"/>
  <c r="U17" i="18"/>
  <c r="V17" i="18"/>
  <c r="W17" i="18"/>
  <c r="X17" i="18"/>
  <c r="Y17" i="18"/>
  <c r="Z17" i="18"/>
  <c r="AA17" i="18"/>
  <c r="AB17" i="18"/>
  <c r="AC17" i="18"/>
  <c r="AD17" i="18"/>
  <c r="AE17" i="18"/>
  <c r="AF17" i="18"/>
  <c r="AG17" i="18"/>
  <c r="AH17" i="18"/>
  <c r="AI17" i="18"/>
  <c r="AJ17" i="18"/>
  <c r="AK17" i="18"/>
  <c r="AL17" i="18"/>
  <c r="AM17" i="18"/>
  <c r="AN17" i="18"/>
  <c r="AO17" i="18"/>
  <c r="AP17" i="18"/>
  <c r="AQ17" i="18"/>
  <c r="AR17" i="18"/>
  <c r="AS17" i="18"/>
  <c r="AT17" i="18"/>
  <c r="AU17" i="18"/>
  <c r="AV17" i="18"/>
  <c r="AW17" i="18"/>
  <c r="AX17" i="18"/>
  <c r="S17" i="18"/>
  <c r="T17" i="16"/>
  <c r="U17" i="16"/>
  <c r="V17" i="16"/>
  <c r="W17" i="16"/>
  <c r="X17" i="16"/>
  <c r="Y17" i="16"/>
  <c r="Z17" i="16"/>
  <c r="AA17" i="16"/>
  <c r="AB17" i="16"/>
  <c r="AC17" i="16"/>
  <c r="AD17" i="16"/>
  <c r="AE17" i="16"/>
  <c r="AF17" i="16"/>
  <c r="AG17" i="16"/>
  <c r="AH17" i="16"/>
  <c r="AI17" i="16"/>
  <c r="AJ17" i="16"/>
  <c r="AK17" i="16"/>
  <c r="AL17" i="16"/>
  <c r="AM17" i="16"/>
  <c r="AN17" i="16"/>
  <c r="AO17" i="16"/>
  <c r="AP17" i="16"/>
  <c r="AQ17" i="16"/>
  <c r="AR17" i="16"/>
  <c r="AS17" i="16"/>
  <c r="AT17" i="16"/>
  <c r="AU17" i="16"/>
  <c r="AV17" i="16"/>
  <c r="AW17" i="16"/>
  <c r="AX17" i="16"/>
  <c r="S17" i="16"/>
  <c r="T17" i="14"/>
  <c r="U17" i="14"/>
  <c r="V17" i="14"/>
  <c r="W17" i="14"/>
  <c r="X17" i="14"/>
  <c r="Y17" i="14"/>
  <c r="Z17" i="14"/>
  <c r="AA17" i="14"/>
  <c r="AB17" i="14"/>
  <c r="AC17" i="14"/>
  <c r="AD17" i="14"/>
  <c r="AE17" i="14"/>
  <c r="AF17" i="14"/>
  <c r="AG17" i="14"/>
  <c r="AH17" i="14"/>
  <c r="AI17" i="14"/>
  <c r="AJ17" i="14"/>
  <c r="AK17" i="14"/>
  <c r="AL17" i="14"/>
  <c r="AM17" i="14"/>
  <c r="AN17" i="14"/>
  <c r="AO17" i="14"/>
  <c r="AP17" i="14"/>
  <c r="AQ17" i="14"/>
  <c r="AR17" i="14"/>
  <c r="AS17" i="14"/>
  <c r="AT17" i="14"/>
  <c r="AU17" i="14"/>
  <c r="AV17" i="14"/>
  <c r="AW17" i="14"/>
  <c r="AX17" i="14"/>
  <c r="S17" i="14"/>
  <c r="AE17" i="13"/>
  <c r="AF17" i="13"/>
  <c r="AG17" i="13"/>
  <c r="AH17" i="13"/>
  <c r="AI17" i="13"/>
  <c r="AJ17" i="13"/>
  <c r="AK17" i="13"/>
  <c r="AL17" i="13"/>
  <c r="AM17" i="13"/>
  <c r="AN17" i="13"/>
  <c r="AO17" i="13"/>
  <c r="AP17" i="13"/>
  <c r="AQ17" i="13"/>
  <c r="AR17" i="13"/>
  <c r="AS17" i="13"/>
  <c r="AT17" i="13"/>
  <c r="AU17" i="13"/>
  <c r="AV17" i="13"/>
  <c r="AW17" i="13"/>
  <c r="AX17" i="13"/>
  <c r="AY17" i="13"/>
  <c r="T17" i="13"/>
  <c r="U17" i="13"/>
  <c r="V17" i="13"/>
  <c r="W17" i="13"/>
  <c r="X17" i="13"/>
  <c r="Y17" i="13"/>
  <c r="Z17" i="13"/>
  <c r="AA17" i="13"/>
  <c r="AB17" i="13"/>
  <c r="AC17" i="13"/>
  <c r="AD17" i="13"/>
  <c r="S17" i="13"/>
  <c r="D189" i="2"/>
  <c r="D188" i="2"/>
  <c r="D187" i="2"/>
  <c r="D186" i="2"/>
  <c r="D185" i="2"/>
  <c r="B24" i="188"/>
  <c r="B24" i="187"/>
  <c r="B24" i="186"/>
  <c r="B24" i="185"/>
  <c r="B18" i="184"/>
  <c r="B18" i="183"/>
  <c r="B18" i="182"/>
  <c r="B18" i="181"/>
  <c r="B18" i="180"/>
  <c r="B18" i="179"/>
  <c r="B18" i="178"/>
  <c r="B18" i="177"/>
  <c r="B18" i="176"/>
  <c r="B18" i="175"/>
  <c r="B18" i="174"/>
  <c r="B18" i="173"/>
  <c r="B18" i="172"/>
  <c r="B18" i="171"/>
  <c r="B18" i="170"/>
  <c r="B18" i="169"/>
  <c r="B18" i="168"/>
  <c r="B18" i="167"/>
  <c r="B18" i="166"/>
  <c r="B18" i="165"/>
  <c r="B21" i="164"/>
  <c r="B21" i="163"/>
  <c r="B21" i="162"/>
  <c r="B21" i="161"/>
  <c r="B21" i="160"/>
  <c r="B21" i="159"/>
  <c r="B21" i="158"/>
  <c r="B21" i="157"/>
  <c r="B21" i="156"/>
  <c r="B21" i="155"/>
  <c r="B21" i="154"/>
  <c r="B21" i="153"/>
  <c r="B21" i="152"/>
  <c r="B21" i="151"/>
  <c r="B21" i="150"/>
  <c r="B21" i="149"/>
  <c r="B21" i="148"/>
  <c r="B21" i="147"/>
  <c r="B21" i="146"/>
  <c r="B21" i="145"/>
  <c r="B21" i="144"/>
  <c r="B21" i="143"/>
  <c r="B21" i="142"/>
  <c r="B21" i="141"/>
  <c r="B21" i="140"/>
  <c r="B21" i="139"/>
  <c r="B21" i="138"/>
  <c r="B21" i="137"/>
  <c r="B21" i="136"/>
  <c r="B21" i="135"/>
  <c r="B21" i="134"/>
  <c r="B21" i="133"/>
  <c r="B21" i="132"/>
  <c r="B21" i="131"/>
  <c r="B21" i="130"/>
  <c r="B21" i="129"/>
  <c r="B21" i="128"/>
  <c r="B21" i="127"/>
  <c r="B21" i="126"/>
  <c r="B21" i="125"/>
  <c r="B21" i="124"/>
  <c r="B21" i="123"/>
  <c r="B21" i="122"/>
  <c r="B21" i="121"/>
  <c r="B21" i="120"/>
  <c r="B21" i="119"/>
  <c r="B21" i="118"/>
  <c r="B27" i="117"/>
  <c r="B18" i="116"/>
  <c r="B18" i="115"/>
  <c r="B18" i="114"/>
  <c r="B18" i="113"/>
  <c r="B18" i="112"/>
  <c r="B18" i="111"/>
  <c r="B18" i="110"/>
  <c r="B18" i="109"/>
  <c r="B18" i="108"/>
  <c r="B25" i="107"/>
  <c r="B27" i="106"/>
  <c r="B27" i="105"/>
  <c r="B24" i="104"/>
  <c r="B24" i="103"/>
  <c r="B24" i="102"/>
  <c r="B24" i="101"/>
  <c r="B27" i="100"/>
  <c r="B27" i="99"/>
  <c r="B26" i="98"/>
  <c r="B26" i="97"/>
  <c r="B24" i="96"/>
  <c r="B25" i="95"/>
  <c r="B22" i="94"/>
  <c r="B23" i="93"/>
  <c r="B21" i="92"/>
  <c r="B21" i="91"/>
  <c r="B23" i="90"/>
  <c r="B21" i="89"/>
  <c r="B21" i="88"/>
  <c r="B23" i="87"/>
  <c r="B21" i="86"/>
  <c r="B21" i="85"/>
  <c r="B21" i="84"/>
  <c r="B21" i="83"/>
  <c r="B21" i="82"/>
  <c r="B21" i="81"/>
  <c r="B21" i="80"/>
  <c r="B19" i="79"/>
  <c r="B21" i="78"/>
  <c r="B21" i="77"/>
  <c r="B21" i="76"/>
  <c r="B21" i="75"/>
  <c r="B21" i="74"/>
  <c r="B19" i="73"/>
  <c r="B21" i="72"/>
  <c r="B21" i="71"/>
  <c r="B21" i="70"/>
  <c r="B21" i="69"/>
  <c r="B21" i="68"/>
  <c r="B19" i="67"/>
  <c r="B24" i="66"/>
  <c r="B18" i="65"/>
  <c r="B21" i="64"/>
  <c r="B21" i="63"/>
  <c r="B21" i="62"/>
  <c r="B21" i="61"/>
  <c r="B21" i="60"/>
  <c r="B21" i="59"/>
  <c r="B21" i="58"/>
  <c r="B18" i="57"/>
  <c r="B18" i="56"/>
  <c r="B18" i="55"/>
  <c r="B18" i="54"/>
  <c r="B18" i="53"/>
  <c r="B18" i="52"/>
  <c r="B18" i="51"/>
  <c r="B18" i="50"/>
  <c r="B18" i="49"/>
  <c r="B30" i="48"/>
  <c r="B18" i="47"/>
  <c r="B17" i="46"/>
  <c r="B34" i="45"/>
  <c r="B19" i="44"/>
  <c r="B16" i="43"/>
  <c r="B19" i="42"/>
  <c r="B18" i="41"/>
  <c r="B38" i="40"/>
  <c r="B18" i="39"/>
  <c r="B18" i="38"/>
  <c r="B18" i="37"/>
  <c r="B18" i="36"/>
  <c r="B18" i="35"/>
  <c r="B18" i="34"/>
  <c r="B18" i="33"/>
  <c r="B18" i="32"/>
  <c r="B27" i="31"/>
  <c r="B28" i="30"/>
  <c r="B17" i="29"/>
  <c r="B20" i="28"/>
  <c r="B20" i="27"/>
  <c r="B16" i="26"/>
  <c r="B16" i="25"/>
  <c r="B22" i="24"/>
  <c r="B16" i="23"/>
  <c r="B19" i="22"/>
  <c r="B19" i="21"/>
  <c r="B19" i="20"/>
  <c r="B19" i="19"/>
  <c r="B19" i="18"/>
  <c r="B19" i="17"/>
  <c r="B19" i="16"/>
  <c r="B19" i="15"/>
  <c r="B19" i="14"/>
  <c r="B19" i="13"/>
  <c r="B19" i="12"/>
  <c r="B23" i="11"/>
  <c r="B18" i="10"/>
  <c r="B19" i="9"/>
  <c r="B22" i="8"/>
  <c r="B22" i="7"/>
  <c r="B21" i="6"/>
  <c r="B34" i="5"/>
  <c r="B27" i="4"/>
  <c r="E193" i="2"/>
  <c r="D193" i="2"/>
  <c r="E192" i="2"/>
  <c r="D192" i="2"/>
  <c r="E191" i="2"/>
  <c r="D191" i="2"/>
  <c r="E190" i="2"/>
  <c r="D190" i="2"/>
  <c r="E189" i="2"/>
  <c r="E188" i="2"/>
  <c r="E187" i="2"/>
  <c r="E186" i="2"/>
  <c r="E185" i="2"/>
  <c r="E184" i="2"/>
  <c r="D184" i="2"/>
  <c r="E183" i="2"/>
  <c r="D183" i="2"/>
  <c r="E182" i="2"/>
  <c r="D182" i="2"/>
  <c r="E181" i="2"/>
  <c r="D181" i="2"/>
  <c r="E180"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D123" i="2"/>
  <c r="E122" i="2"/>
  <c r="D122" i="2"/>
  <c r="E121" i="2"/>
  <c r="D121" i="2"/>
  <c r="E120" i="2"/>
  <c r="D120" i="2"/>
  <c r="E119" i="2"/>
  <c r="D119" i="2"/>
  <c r="E118" i="2"/>
  <c r="D118" i="2"/>
  <c r="E117" i="2"/>
  <c r="D117" i="2"/>
  <c r="E116" i="2"/>
  <c r="D116" i="2"/>
  <c r="E115" i="2"/>
  <c r="D115" i="2"/>
  <c r="E114" i="2"/>
  <c r="D114"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D85" i="2"/>
  <c r="E84" i="2"/>
  <c r="D84" i="2"/>
  <c r="E83" i="2"/>
  <c r="D83" i="2"/>
  <c r="E82" i="2"/>
  <c r="D82" i="2"/>
  <c r="E81" i="2"/>
  <c r="D81" i="2"/>
  <c r="E80" i="2"/>
  <c r="D80"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<sst xmlns="http://schemas.openxmlformats.org/spreadsheetml/2006/main" count="18391" uniqueCount="734">
  <si>
    <t>Public First Poll for CIWEM</t>
  </si>
  <si>
    <t>Fieldwork:</t>
  </si>
  <si>
    <t>25th Oct - 6th Nov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</si>
  <si>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</si>
  <si>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</si>
  <si>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</si>
  <si>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</si>
  <si>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</si>
  <si>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</si>
  <si>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</si>
  <si>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</si>
  <si>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</si>
  <si>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</si>
  <si>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</si>
  <si>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</si>
  <si>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</si>
  <si>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</si>
  <si>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</si>
  <si>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</si>
  <si>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</si>
  <si>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</si>
  <si>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</si>
  <si>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</si>
  <si>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</si>
  <si>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</si>
  <si>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</si>
  <si>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</si>
  <si>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</si>
  <si>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</si>
  <si>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</si>
  <si>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</si>
  <si>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</si>
  <si>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</si>
  <si>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</si>
  <si>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</si>
  <si>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</si>
  <si>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</si>
  <si>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</si>
  <si>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</si>
  <si>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</si>
  <si>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</si>
  <si>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</si>
  <si>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</si>
  <si>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Less than £20k</t>
  </si>
  <si>
    <t>£20k - £40k</t>
  </si>
  <si>
    <t>£40k - £60k</t>
  </si>
  <si>
    <t>£60k - £80k</t>
  </si>
  <si>
    <t>£80k - £100k</t>
  </si>
  <si>
    <t>Over £100k</t>
  </si>
  <si>
    <t>GCSE or equivalent</t>
  </si>
  <si>
    <t>A Level or Apprenticeship</t>
  </si>
  <si>
    <t>Undergraduate Degree</t>
  </si>
  <si>
    <t>Postgraduate Degree</t>
  </si>
  <si>
    <t>Doctorate</t>
  </si>
  <si>
    <t>Urban/City Centre</t>
  </si>
  <si>
    <t>Suburbs</t>
  </si>
  <si>
    <t>Large Town</t>
  </si>
  <si>
    <t>Small Town</t>
  </si>
  <si>
    <t>Village</t>
  </si>
  <si>
    <t>Rural Area</t>
  </si>
  <si>
    <t>Detached house</t>
  </si>
  <si>
    <t>Semi-detached house</t>
  </si>
  <si>
    <t>Terraced house</t>
  </si>
  <si>
    <t>Bungalow</t>
  </si>
  <si>
    <t>Flat / apartment</t>
  </si>
  <si>
    <t>Yes</t>
  </si>
  <si>
    <t>Multi-generational family</t>
  </si>
  <si>
    <t>Single occupancy</t>
  </si>
  <si>
    <t>Couple without children</t>
  </si>
  <si>
    <t>Single parent household</t>
  </si>
  <si>
    <t>Shared housing</t>
  </si>
  <si>
    <t>Retirement or student accommodation</t>
  </si>
  <si>
    <t>More Often</t>
  </si>
  <si>
    <t>Average</t>
  </si>
  <si>
    <t>Less Often</t>
  </si>
  <si>
    <t>Islam</t>
  </si>
  <si>
    <t>Gender</t>
  </si>
  <si>
    <t>Age</t>
  </si>
  <si>
    <t>Social Grade</t>
  </si>
  <si>
    <t>Where they live</t>
  </si>
  <si>
    <t>Income</t>
  </si>
  <si>
    <t>Education</t>
  </si>
  <si>
    <t>Area</t>
  </si>
  <si>
    <t>Property Type</t>
  </si>
  <si>
    <t>Home has a garden</t>
  </si>
  <si>
    <t>Home has a driveway</t>
  </si>
  <si>
    <t>Houshold Situation</t>
  </si>
  <si>
    <t>Does their local area experience flooding more or less often than the rest of the UK?</t>
  </si>
  <si>
    <t>Does their local area experience drought more or less often than the rest of the UK?</t>
  </si>
  <si>
    <t>Religion</t>
  </si>
  <si>
    <t>Listed Climate Change in one of the top three issues the UK is facing</t>
  </si>
  <si>
    <t>Cost of living</t>
  </si>
  <si>
    <t>Quality of the NHS</t>
  </si>
  <si>
    <t>State of the economy</t>
  </si>
  <si>
    <t>Levels of immigration</t>
  </si>
  <si>
    <t>Climate change</t>
  </si>
  <si>
    <t>Levels of crime</t>
  </si>
  <si>
    <t>Availability of housing</t>
  </si>
  <si>
    <t>Level of taxation</t>
  </si>
  <si>
    <t>Number of people on welfare</t>
  </si>
  <si>
    <t>Threats to the UK’s countryside and wildlife</t>
  </si>
  <si>
    <t>Quality / cost of public transport</t>
  </si>
  <si>
    <t>Renewable energy transition</t>
  </si>
  <si>
    <t>None of the above</t>
  </si>
  <si>
    <t>Don't know</t>
  </si>
  <si>
    <t>Which do you think are the most important issues facing the country at this time?Please tick up to three  </t>
  </si>
  <si>
    <t>BASE: All Respondents</t>
  </si>
  <si>
    <t>Fieldwork:  25th Oct - 6th Nov 2024</t>
  </si>
  <si>
    <t>Data weighted by interlocking age &amp; gender, region and social grade to Nationally Representative Proportions</t>
  </si>
  <si>
    <t>Availability and affordability of housing</t>
  </si>
  <si>
    <t>Quality of the roads</t>
  </si>
  <si>
    <t>Shops and businesses closing down</t>
  </si>
  <si>
    <t>Crime and anti-social behaviour</t>
  </si>
  <si>
    <t>Quality of local healthcare</t>
  </si>
  <si>
    <t>Availability of good jobs and employment</t>
  </si>
  <si>
    <t>State of the local economy</t>
  </si>
  <si>
    <t>Opportunities for young people</t>
  </si>
  <si>
    <t>Quality and affordability of public transport</t>
  </si>
  <si>
    <t>Too many local developments or infrastructure</t>
  </si>
  <si>
    <t>Social inequality and social immobility</t>
  </si>
  <si>
    <t>Quality of education and schools</t>
  </si>
  <si>
    <t>Lack of local leadership</t>
  </si>
  <si>
    <t>Too few local developments or infrastructure</t>
  </si>
  <si>
    <t>Poor air quality</t>
  </si>
  <si>
    <t>Flooding</t>
  </si>
  <si>
    <t>Access to and quality of nature / green spaces</t>
  </si>
  <si>
    <t>Water shortages</t>
  </si>
  <si>
    <t>Drought</t>
  </si>
  <si>
    <t>What are the biggest issues facing your local area? Select up to three  </t>
  </si>
  <si>
    <t>Owned outright</t>
  </si>
  <si>
    <t>Owned with a mortgage or loan</t>
  </si>
  <si>
    <t>Rented from the council</t>
  </si>
  <si>
    <t>Rented from a housing association</t>
  </si>
  <si>
    <t>Privately rented</t>
  </si>
  <si>
    <t>Rent free</t>
  </si>
  <si>
    <t>Other (please specify)</t>
  </si>
  <si>
    <t>Don’t know</t>
  </si>
  <si>
    <t xml:space="preserve"> Which of these best describes your living situation/tenure?</t>
  </si>
  <si>
    <t>Less than a year</t>
  </si>
  <si>
    <t>1 – 2 years</t>
  </si>
  <si>
    <t>3 – 4 years</t>
  </si>
  <si>
    <t>5 – 6 years</t>
  </si>
  <si>
    <t>7 – 8 years</t>
  </si>
  <si>
    <t>9 – 10 years</t>
  </si>
  <si>
    <t>More than 10 years</t>
  </si>
  <si>
    <t>N/A - I do not expect to buy a house</t>
  </si>
  <si>
    <t>I don’t know</t>
  </si>
  <si>
    <t xml:space="preserve"> When, if ever, are you expecting to buy a house?</t>
  </si>
  <si>
    <t>BASE: Question displayed when the Question "Which of these best describes your living situation/tenure?" is one of the following answers ("Rented from the council","Rented from a housing association","Privately rented","Rent free")</t>
  </si>
  <si>
    <t xml:space="preserve"> Do you expect to buy a new home or port your mortgage in the future, and if so when?  </t>
  </si>
  <si>
    <t>BASE: Question displayed when the Question "Which of these best describes your living situation/tenure?" is one of the following answers ("Owned outright","Owned with a mortgage or loan")</t>
  </si>
  <si>
    <t xml:space="preserve"> And which of the following best describes the property you live in?</t>
  </si>
  <si>
    <t>We have a private garden but not a driveway</t>
  </si>
  <si>
    <t>We have both a private garden and driveway</t>
  </si>
  <si>
    <t>We have a driveway but not a private garden</t>
  </si>
  <si>
    <t>We have neither</t>
  </si>
  <si>
    <t xml:space="preserve"> Does your house or home have a private garden or a driveway?</t>
  </si>
  <si>
    <t>Multi-generational family (parents and children)</t>
  </si>
  <si>
    <t>Living by yourself (single occupancy)</t>
  </si>
  <si>
    <t>Shared housing (non-family members)</t>
  </si>
  <si>
    <t>Student housing</t>
  </si>
  <si>
    <t>Retirement accommodation</t>
  </si>
  <si>
    <t>Temporary or transitional housing</t>
  </si>
  <si>
    <t xml:space="preserve"> Which of the following best describes your household situation?</t>
  </si>
  <si>
    <t xml:space="preserve"> Flooding</t>
  </si>
  <si>
    <t xml:space="preserve"> Drought</t>
  </si>
  <si>
    <t xml:space="preserve"> Black Outs</t>
  </si>
  <si>
    <t xml:space="preserve"> Water shortages</t>
  </si>
  <si>
    <t xml:space="preserve"> Extreme heat</t>
  </si>
  <si>
    <t xml:space="preserve"> Heavy rainfall</t>
  </si>
  <si>
    <t xml:space="preserve"> Snow and ice</t>
  </si>
  <si>
    <t xml:space="preserve"> Storms or high winds</t>
  </si>
  <si>
    <t xml:space="preserve"> Wildfires</t>
  </si>
  <si>
    <t xml:space="preserve"> Landslides or erosion</t>
  </si>
  <si>
    <t>Much more often than the UK average</t>
  </si>
  <si>
    <t>Somewhat more often than the UK average</t>
  </si>
  <si>
    <t>Around the average compared to the rest of the UK</t>
  </si>
  <si>
    <t>Somewhat less than the UK average</t>
  </si>
  <si>
    <t>Much less than the UK average</t>
  </si>
  <si>
    <t>Grid Summary: Does your local area experience the following things more or less often than the rest of the UK?</t>
  </si>
  <si>
    <t>Does your local area experience the following things more or less often than the rest of the UK?: Flooding</t>
  </si>
  <si>
    <t>Does your local area experience the following things more or less often than the rest of the UK?: Drought</t>
  </si>
  <si>
    <t>Does your local area experience the following things more or less often than the rest of the UK?: Black Outs</t>
  </si>
  <si>
    <t>Does your local area experience the following things more or less often than the rest of the UK?: Water shortages</t>
  </si>
  <si>
    <t>Does your local area experience the following things more or less often than the rest of the UK?: Extreme heat</t>
  </si>
  <si>
    <t>Does your local area experience the following things more or less often than the rest of the UK?: Heavy rainfall</t>
  </si>
  <si>
    <t>Does your local area experience the following things more or less often than the rest of the UK?: Snow and ice</t>
  </si>
  <si>
    <t>Does your local area experience the following things more or less often than the rest of the UK?: Storms or high winds</t>
  </si>
  <si>
    <t>Does your local area experience the following things more or less often than the rest of the UK?: Wildfires</t>
  </si>
  <si>
    <t>Does your local area experience the following things more or less often than the rest of the UK?: Landslides or erosion</t>
  </si>
  <si>
    <t>Yes, I alone pay the water bills for my property</t>
  </si>
  <si>
    <t>Yes, I share the responsibility of paying water bills with others</t>
  </si>
  <si>
    <t>No, I do not pay towards my property’s water bills</t>
  </si>
  <si>
    <t xml:space="preserve"> Do you pay the water bills for your property? If your landlord organises and pays the water bills, please answer ‘No’.</t>
  </si>
  <si>
    <t>Very satisfied</t>
  </si>
  <si>
    <t>Satisfied</t>
  </si>
  <si>
    <t>Neutral</t>
  </si>
  <si>
    <t>Somewhat dissatisfied</t>
  </si>
  <si>
    <t>Very dissatisfied</t>
  </si>
  <si>
    <t>Don’t Know</t>
  </si>
  <si>
    <t>Total Satisfied:</t>
  </si>
  <si>
    <t>Total Dissatisfied:</t>
  </si>
  <si>
    <t>Net:</t>
  </si>
  <si>
    <t xml:space="preserve"> How satisfied are you with the service provided by your water supplier?</t>
  </si>
  <si>
    <t>I am confident that I know where the water in my home comes from</t>
  </si>
  <si>
    <t>I think I know where the water in my home comes from, but I am not confident</t>
  </si>
  <si>
    <t>I don’t know where the water in my home comes from</t>
  </si>
  <si>
    <t xml:space="preserve"> Are you aware of how water is supplied to your home (for example, it may come from a public water supply, a private reservoir, river, etc.)?</t>
  </si>
  <si>
    <t>No</t>
  </si>
  <si>
    <t xml:space="preserve"> Do you currently use a smart water meter in your home? This is a device that tracks and tells you your water usage and costs</t>
  </si>
  <si>
    <t>1 - 2 years</t>
  </si>
  <si>
    <t>2 - 5 years</t>
  </si>
  <si>
    <t>5 - 10 years</t>
  </si>
  <si>
    <t>10 - 20 years</t>
  </si>
  <si>
    <t>Over 20 years</t>
  </si>
  <si>
    <t xml:space="preserve"> How long have you lived in your current home?</t>
  </si>
  <si>
    <t>I exclusively work from home</t>
  </si>
  <si>
    <t>I work from home most of the time (occasionally visiting the office)</t>
  </si>
  <si>
    <t>I work from home for half the week (averaging two to four days in the office)</t>
  </si>
  <si>
    <t>I work from home occasionally (mostly working from the office)</t>
  </si>
  <si>
    <t>I never work from home</t>
  </si>
  <si>
    <t>N/A - I do not work</t>
  </si>
  <si>
    <t xml:space="preserve"> In your average work week, how many days do you work from home if at all?</t>
  </si>
  <si>
    <t>Yes, I currently do</t>
  </si>
  <si>
    <t>Yes, but not currently</t>
  </si>
  <si>
    <t xml:space="preserve"> Have you ever lived in a home with an indoor tap that cannot be used for drinking water? For example, a tap which is supplied by a water tank</t>
  </si>
  <si>
    <t>High energy bill costs</t>
  </si>
  <si>
    <t>High rent/mortgage costs</t>
  </si>
  <si>
    <t>Increased difficulties saving to buy a house</t>
  </si>
  <si>
    <t>Insufficient housing for the population</t>
  </si>
  <si>
    <t>High water bill costs</t>
  </si>
  <si>
    <t>Houses are old and falling apart</t>
  </si>
  <si>
    <t>Design quality</t>
  </si>
  <si>
    <t>Extreme weather conditions like flooding, drought, and freezing temperatures</t>
  </si>
  <si>
    <t>Reliance on fossil fuels</t>
  </si>
  <si>
    <t>Accessibility for those with disabilities</t>
  </si>
  <si>
    <t>Poorly maintained green spaces in new developments</t>
  </si>
  <si>
    <t>Insecure energy supply</t>
  </si>
  <si>
    <t>Insecure water supply</t>
  </si>
  <si>
    <t>In your view, which of the following, if any, are the most important issues related to British homes and housing?Please select all that apply  </t>
  </si>
  <si>
    <t>New housing</t>
  </si>
  <si>
    <t>New local and accessible green spaces e.g. parks</t>
  </si>
  <si>
    <t>New solar panels (a solar farm)</t>
  </si>
  <si>
    <t>A new shopping centre</t>
  </si>
  <si>
    <t>A new road</t>
  </si>
  <si>
    <t>New wind turbines</t>
  </si>
  <si>
    <t>A new (or re-opened) train station</t>
  </si>
  <si>
    <t>More flood defences</t>
  </si>
  <si>
    <t>A new recycling plant</t>
  </si>
  <si>
    <t>Local water storage/treatment centre</t>
  </si>
  <si>
    <t>A new reservoir</t>
  </si>
  <si>
    <t>A new sewage works</t>
  </si>
  <si>
    <t>If there was to be a new development or infrastructure project in your local area, which of the following would you most like to see? Select up to three</t>
  </si>
  <si>
    <t xml:space="preserve"> Lack of housing</t>
  </si>
  <si>
    <t xml:space="preserve"> Lack of green spaces</t>
  </si>
  <si>
    <t xml:space="preserve"> Extreme temperatures</t>
  </si>
  <si>
    <t xml:space="preserve"> Lack of renewable energy</t>
  </si>
  <si>
    <t xml:space="preserve"> Climate change</t>
  </si>
  <si>
    <t>This is a significant issue in the UK</t>
  </si>
  <si>
    <t>This is somewhat of an issue in the UK</t>
  </si>
  <si>
    <t>This is not really an issue in the UK</t>
  </si>
  <si>
    <t>This is not an issue at all in the UK</t>
  </si>
  <si>
    <t>Grid Summary: To what extent do you think these are issues affecting the UK at the moment?</t>
  </si>
  <si>
    <t>To what extent do you think these are issues affecting the UK at the moment?: Flooding</t>
  </si>
  <si>
    <t>To what extent do you think these are issues affecting the UK at the moment?: Water shortages</t>
  </si>
  <si>
    <t>To what extent do you think these are issues affecting the UK at the moment?: Lack of housing</t>
  </si>
  <si>
    <t>To what extent do you think these are issues affecting the UK at the moment?: Lack of green spaces</t>
  </si>
  <si>
    <t>To what extent do you think these are issues affecting the UK at the moment?: Extreme temperatures</t>
  </si>
  <si>
    <t>To what extent do you think these are issues affecting the UK at the moment?: Lack of renewable energy</t>
  </si>
  <si>
    <t>To what extent do you think these are issues affecting the UK at the moment?: Climate change</t>
  </si>
  <si>
    <t>Recycling all waste</t>
  </si>
  <si>
    <t>Change all lightbulbs to environmentally-friendly light bulbs</t>
  </si>
  <si>
    <t>Choosing walking, cycling or running over driving</t>
  </si>
  <si>
    <t>Taking five-minute showers</t>
  </si>
  <si>
    <t>Second-hand shopping</t>
  </si>
  <si>
    <t>Using more public transport options</t>
  </si>
  <si>
    <t>Composting food waste</t>
  </si>
  <si>
    <t>Washing laundry with cold water</t>
  </si>
  <si>
    <t>Only buying long-lasting / reusable products</t>
  </si>
  <si>
    <t>Replace my gas oven with an electric oven</t>
  </si>
  <si>
    <t>Installed a water butt</t>
  </si>
  <si>
    <t>Installed improved insulation</t>
  </si>
  <si>
    <t>Recycling rainwater</t>
  </si>
  <si>
    <t>Buying organic food and products</t>
  </si>
  <si>
    <t>Give up online shopping and delivery</t>
  </si>
  <si>
    <t>Vegetarianism/veganism</t>
  </si>
  <si>
    <t>Invested in water-efficient or saving appliances (e.g. waterless or low-water washing machines, showers, or taps)</t>
  </si>
  <si>
    <t>Installed water efficient fittings or devices e.g. water savers</t>
  </si>
  <si>
    <t>Installed solar panels on the roof</t>
  </si>
  <si>
    <t>Allow the times at which energy-intensive appliances are run to be controlled by my energy supplier</t>
  </si>
  <si>
    <t>Install triple-glazed windows</t>
  </si>
  <si>
    <t>Fit an electric vehicle charging point</t>
  </si>
  <si>
    <t>Replace my gas boiler with a heat pump</t>
  </si>
  <si>
    <t>Which of the following practices have you adopted in your daily life, if any?Please select all that apply</t>
  </si>
  <si>
    <t>I am very concerned about water shortages</t>
  </si>
  <si>
    <t>I am somewhat concerned about water shortages</t>
  </si>
  <si>
    <t>I am not especially concerned about water shortages</t>
  </si>
  <si>
    <t>I am not at all concerned about water shortages</t>
  </si>
  <si>
    <t xml:space="preserve"> Which of the following is closest to your view on water shortages in the UK?</t>
  </si>
  <si>
    <t>I am much less concerned than I was</t>
  </si>
  <si>
    <t>I am somewhat less concerned than I was</t>
  </si>
  <si>
    <t>I am just as concerned as I was</t>
  </si>
  <si>
    <t>I am somewhat more concerned than I was</t>
  </si>
  <si>
    <t>I am much more concerned than I was</t>
  </si>
  <si>
    <t xml:space="preserve"> Are you more or less concerned about water shortages at the moment, than you have been in the past?</t>
  </si>
  <si>
    <t xml:space="preserve"> Have you experienced a hose pipe ban in your area in the last five years?</t>
  </si>
  <si>
    <t>I expect water shortages to become much more frequent in the future</t>
  </si>
  <si>
    <t>I expect water shortages to become somewhat more frequent in the future</t>
  </si>
  <si>
    <t>I don’t expect water shortages to become more or less frequent in the future</t>
  </si>
  <si>
    <t>I expect water shortages to become somewhat less frequent in the future</t>
  </si>
  <si>
    <t>I expect water shortages to become much less frequent in the future</t>
  </si>
  <si>
    <t xml:space="preserve"> Thinking about the future, do you expect UK water shortages to become more or less frequent?</t>
  </si>
  <si>
    <t>Higher water costs</t>
  </si>
  <si>
    <t>Hosepipe bans</t>
  </si>
  <si>
    <t>Crop failures</t>
  </si>
  <si>
    <t>Food price rises</t>
  </si>
  <si>
    <t>Polluted rivers and reservoirs</t>
  </si>
  <si>
    <t>Water usage limits</t>
  </si>
  <si>
    <t>River flow reduction</t>
  </si>
  <si>
    <t>Public hygiene issues</t>
  </si>
  <si>
    <t>Public health problems</t>
  </si>
  <si>
    <t>Soil degradation</t>
  </si>
  <si>
    <t>Damage to rural economies</t>
  </si>
  <si>
    <t>Reduced water for recreation e.g. fishing, swimming</t>
  </si>
  <si>
    <t>Damage to industries e.g. manufacturing</t>
  </si>
  <si>
    <t>Escalated livestock deaths</t>
  </si>
  <si>
    <t>Reduced dairy and meat production</t>
  </si>
  <si>
    <t>Restricts possible new housing development</t>
  </si>
  <si>
    <t>Increased unemployment</t>
  </si>
  <si>
    <t>N/A - there are no issues caused by water shortages</t>
  </si>
  <si>
    <t>Which of the following, if any, do you consider to be issues caused by water shortages in the UK. Select all that apply.</t>
  </si>
  <si>
    <t>Yes, I have taken significant steps to reduce my water consumption</t>
  </si>
  <si>
    <t>Yes, I have taken a few steps to reduce my water consumption</t>
  </si>
  <si>
    <t>No, I haven’t taken any steps to reduce my water consumption</t>
  </si>
  <si>
    <t xml:space="preserve"> Over the past few years, have you started taking any steps to reduce your day-to-day water consumption?  </t>
  </si>
  <si>
    <t>I have started reducing my water consumption solely to save on my household bills</t>
  </si>
  <si>
    <t>I have started reducing my water consumption primarily to save on my household bills, but also to help the environment</t>
  </si>
  <si>
    <t>I have started reducing my water consumption primarily to help the environment, but also to reduce my household bills</t>
  </si>
  <si>
    <t>I have started reducing my household consumption solely to help the environment</t>
  </si>
  <si>
    <t xml:space="preserve"> You said that you have started taking steps to reduce your water consumption. Which of the following statements come closest to the reason that you have done this?</t>
  </si>
  <si>
    <t>BASE: Question displayed when the Question "Over the past few years, have you started taking any steps to reduce your day-to-day water consumption?Â " is one of the following answers ("Yes, I have taken significant steps to reduce my water consumption","Yes, I have taken a few steps to reduce my water consumption")</t>
  </si>
  <si>
    <t>Improve leak detection and repair across water distribution networks</t>
  </si>
  <si>
    <t>Invest in new water infrastructure (e.g., reservoirs, desalination plants)</t>
  </si>
  <si>
    <t>Encourage rainwater harvesting and water recycling in households</t>
  </si>
  <si>
    <t>Increase investment in natural solutions, like restoring wetlands and floodplains to store water</t>
  </si>
  <si>
    <t>Change planning regulations to include water recycling or more water-efficient designs for new builds</t>
  </si>
  <si>
    <t>Encourage reforestation and other land-use practices that improve water retention in soils</t>
  </si>
  <si>
    <t>Promote water conservation programs and public awareness campaigns</t>
  </si>
  <si>
    <t>Support research and innovation into new water-saving technologies and practices</t>
  </si>
  <si>
    <t>Introduce stricter regulations on industrial and agricultural water usage</t>
  </si>
  <si>
    <t>Develop and expand water transfer schemes between water-rich and water-scarce regions</t>
  </si>
  <si>
    <t>Introduce national water usage limits during drought periods to manage supply more effectively</t>
  </si>
  <si>
    <t>Introduce policies to reduce water consumption in agriculture (e.g., drip irrigation)</t>
  </si>
  <si>
    <t>Set higher tariffs for excessive water use to discourage wasteful consumption</t>
  </si>
  <si>
    <t>Enhance collaboration with private sector partners for water innovation and efficiency</t>
  </si>
  <si>
    <t>Subsidise the adoption of water-efficient technologies in homes and businesses</t>
  </si>
  <si>
    <t>In your view, which of the following are the most effective ways that the government can tackle water shortages?Please select up to three.  </t>
  </si>
  <si>
    <t xml:space="preserve"> Water bills will be lower|Water bills will be higher</t>
  </si>
  <si>
    <t xml:space="preserve"> Water bills will be higher|Water supply will be less reliable</t>
  </si>
  <si>
    <t xml:space="preserve"> It will save my household money overall|It will cost my household money overall</t>
  </si>
  <si>
    <t xml:space="preserve"> The system will mean additional maintenance effort and costs|the system will be cheap to run and maintain</t>
  </si>
  <si>
    <t xml:space="preserve"> There will be health risks|there will be no health risks</t>
  </si>
  <si>
    <t xml:space="preserve"> This system will mean I have to change my household habits|This system will need no change in household habits</t>
  </si>
  <si>
    <t xml:space="preserve"> The local environment will benefit from this system|The local environment will be damaged by this system</t>
  </si>
  <si>
    <t xml:space="preserve"> This system will ease pressure on local infrastructure and facilities|This system will increase pressure on local infrastructure and facilities</t>
  </si>
  <si>
    <t>-2</t>
  </si>
  <si>
    <t>-1</t>
  </si>
  <si>
    <t>0</t>
  </si>
  <si>
    <t>1</t>
  </si>
  <si>
    <t>2</t>
  </si>
  <si>
    <t>Grid Summary: If you were to live in a development that recycled water around your home, which of the following do you consider to be true?Please indicate whether you lean more towards the statement on the right of the scale, or the statement on the left of the scale</t>
  </si>
  <si>
    <t>If you were to live in a development that recycled water around your home, which of the following do you consider to be true?Please indicate whether you lean more towards the statement on the right of the scale, or the statement on the left of the scale: Water bills will be lower|Water bills will be higher</t>
  </si>
  <si>
    <t>If you were to live in a development that recycled water around your home, which of the following do you consider to be true?Please indicate whether you lean more towards the statement on the right of the scale, or the statement on the left of the scale: Water bills will be higher|Water supply will be less reliable</t>
  </si>
  <si>
    <t>If you were to live in a development that recycled water around your home, which of the following do you consider to be true?Please indicate whether you lean more towards the statement on the right of the scale, or the statement on the left of the scale: It will save my household money overall|It will cost my household money overall</t>
  </si>
  <si>
    <t>If you were to live in a development that recycled water around your home, which of the following do you consider to be true?Please indicate whether you lean more towards the statement on the right of the scale, or the statement on the left of the scale: The system will mean additional maintenance effort and costs|the system will be cheap to run and maintain</t>
  </si>
  <si>
    <t>If you were to live in a development that recycled water around your home, which of the following do you consider to be true?Please indicate whether you lean more towards the statement on the right of the scale, or the statement on the left of the scale: There will be health risks|there will be no health risks</t>
  </si>
  <si>
    <t>If you were to live in a development that recycled water around your home, which of the following do you consider to be true?Please indicate whether you lean more towards the statement on the right of the scale, or the statement on the left of the scale: This system will mean I have to change my household habits|This system will need no change in household habits</t>
  </si>
  <si>
    <t>If you were to live in a development that recycled water around your home, which of the following do you consider to be true?Please indicate whether you lean more towards the statement on the right of the scale, or the statement on the left of the scale: The local environment will benefit from this system|The local environment will be damaged by this system</t>
  </si>
  <si>
    <t>If you were to live in a development that recycled water around your home, which of the following do you consider to be true?Please indicate whether you lean more towards the statement on the right of the scale, or the statement on the left of the scale: This system will ease pressure on local infrastructure and facilities|This system will increase pressure on local infrastructure and facilities</t>
  </si>
  <si>
    <t xml:space="preserve"> I trust that water recycling would help reduce my environmental impact</t>
  </si>
  <si>
    <t xml:space="preserve"> I trust that recycled water in the UK would be properly cleaned</t>
  </si>
  <si>
    <t xml:space="preserve"> If I were to recycle water at home, I trust that the filtration and treatment process would protect my water from contaminants</t>
  </si>
  <si>
    <t xml:space="preserve"> I trust in the Government to introduce rules and regulations for safe water recycling use in the UK</t>
  </si>
  <si>
    <t xml:space="preserve"> I trust in the Council to maintain safety standards and regulations for water recycling to be used in my area</t>
  </si>
  <si>
    <t xml:space="preserve"> I find the concept of recycling water disgusting</t>
  </si>
  <si>
    <t>Strongly agree</t>
  </si>
  <si>
    <t>Somewhat agree</t>
  </si>
  <si>
    <t>Somewhat disagree</t>
  </si>
  <si>
    <t>Strongly disagree</t>
  </si>
  <si>
    <t>Total Agree:</t>
  </si>
  <si>
    <t>Total Disagree:</t>
  </si>
  <si>
    <t>Grid Summary: To what extent do you agree or disagree with the following statements?</t>
  </si>
  <si>
    <t>To what extent do you agree or disagree with the following statements?: If I were to recycle water at home, I trust that the filtration and treatment process would protect my water from contaminants</t>
  </si>
  <si>
    <t>To what extent do you agree or disagree with the following statements?: I trust that recycled water in the UK would be properly cleaned</t>
  </si>
  <si>
    <t>To what extent do you agree or disagree with the following statements?: I trust in the Council to maintain safety standards and regulations for water recycling to be used in my area</t>
  </si>
  <si>
    <t>To what extent do you agree or disagree with the following statements?: I trust in the Government to introduce rules and regulations for safe water recycling use in the UK</t>
  </si>
  <si>
    <t>To what extent do you agree or disagree with the following statements?: I trust that water recycling would help reduce my environmental impact</t>
  </si>
  <si>
    <t>To what extent do you agree or disagree with the following statements?: I find the concept of recycling water disgusting</t>
  </si>
  <si>
    <t>I am confident that it does</t>
  </si>
  <si>
    <t>I think it does, but I am not confident</t>
  </si>
  <si>
    <t>I don’t think it does, but I am not confident</t>
  </si>
  <si>
    <t>I am confident that it does not</t>
  </si>
  <si>
    <t xml:space="preserve"> As far as you are aware, does the water supply to homes in the UK already use  waste water which has been treated and recycled?</t>
  </si>
  <si>
    <t>Water Companies</t>
  </si>
  <si>
    <t>Local Government/The Council</t>
  </si>
  <si>
    <t>UK Government</t>
  </si>
  <si>
    <t>A local community group</t>
  </si>
  <si>
    <t>Homeowners and individual consumers</t>
  </si>
  <si>
    <t>A private contractor</t>
  </si>
  <si>
    <t>The construction and property development sector</t>
  </si>
  <si>
    <t>Devolved Government</t>
  </si>
  <si>
    <t>Which of the following people do you trust to look after water recycling infrastructure in your local area, if any? Select all that apply  </t>
  </si>
  <si>
    <t>CHECK</t>
  </si>
  <si>
    <t>Much more likely</t>
  </si>
  <si>
    <t>Somewhat more likely</t>
  </si>
  <si>
    <t>Neither more nor less likely</t>
  </si>
  <si>
    <t>Somewhat less likely</t>
  </si>
  <si>
    <t>Much less likely</t>
  </si>
  <si>
    <t xml:space="preserve"> Imagine a new housing development was being built, and you were looking at the properties being built in it. As part of this development, there will be water recycling. Below are details of the water recycling scheme:(Scenario 1 of 3) [question('value'), id='148'] will be recycled on this development. The water will come from [question('value'), id='149']. Once recycled, it will be used as [question('value'), id='150'] water in the home.   Would this approach to water recycling make you more or less likely to want to live in a house in this development?</t>
  </si>
  <si>
    <t xml:space="preserve"> I expect that the water system in this development will save residents money</t>
  </si>
  <si>
    <t xml:space="preserve"> I expect that the water in this development will be reliable</t>
  </si>
  <si>
    <t xml:space="preserve"> I expect that the water in this development will be clear and clean</t>
  </si>
  <si>
    <t xml:space="preserve"> I would trust this water recycling scheme</t>
  </si>
  <si>
    <t>1 = Strongly Disagree</t>
  </si>
  <si>
    <t>3</t>
  </si>
  <si>
    <t>4</t>
  </si>
  <si>
    <t>5</t>
  </si>
  <si>
    <t>6</t>
  </si>
  <si>
    <t>7 = Strongly Agree</t>
  </si>
  <si>
    <t>Grid Summary: (Scenario 1 of 3) [question('value'), id='148'] will be recycled on this development. The water will come from [question('value'), id='149']. Once recycled, it will be used as [question('value'), id='150'] water in the home.    Do you agree or disagree with the following statements? Agree scale 1-7 (7 = strongly agree)</t>
  </si>
  <si>
    <t>(Scenario 1 of 3) [question('value'), id='148'] will be recycled on this development. The water will come from [question('value'), id='149']. Once recycled, it will be used as [question('value'), id='150'] water in the home.    Do you agree or disagree with the following statements? Agree scale 1-7 (7 = strongly agree): I expect that the water system in this development will save residents money</t>
  </si>
  <si>
    <t>(Scenario 1 of 3) [question('value'), id='148'] will be recycled on this development. The water will come from [question('value'), id='149']. Once recycled, it will be used as [question('value'), id='150'] water in the home.    Do you agree or disagree with the following statements? Agree scale 1-7 (7 = strongly agree): I expect that the water in this development will be reliable</t>
  </si>
  <si>
    <t>(Scenario 1 of 3) [question('value'), id='148'] will be recycled on this development. The water will come from [question('value'), id='149']. Once recycled, it will be used as [question('value'), id='150'] water in the home.    Do you agree or disagree with the following statements? Agree scale 1-7 (7 = strongly agree): I expect that the water in this development will be clear and clean</t>
  </si>
  <si>
    <t>(Scenario 1 of 3) [question('value'), id='148'] will be recycled on this development. The water will come from [question('value'), id='149']. Once recycled, it will be used as [question('value'), id='150'] water in the home.    Do you agree or disagree with the following statements? Agree scale 1-7 (7 = strongly agree): I would trust this water recycling scheme</t>
  </si>
  <si>
    <t xml:space="preserve"> Imagine a new housing development was being built, and you were looking at the properties being built in it. As part of this development, there will be water recycling. Below are details of the water recycling scheme:(Scenario 2 of 3) [question('value'), id='151'] will be recycled on this development. The water will come from [question('value'), id='152']. Once recycled, it will be used as [question('value'), id='153'] water in the home.   Would this approach to water recycling make you more or less likely to want to live in a house in this development?</t>
  </si>
  <si>
    <t>Grid Summary: (Scenario 2 of 3) [question('value'), id='151'] will be recycled on this development. The water will come from [question('value'), id='152']. Once recycled, it will be used as [question('value'), id='153'] water in the home.    Do you agree or disagree with the following statements? Agree scale 1-7 (7 = strongly agree)</t>
  </si>
  <si>
    <t>(Scenario 2 of 3) [question('value'), id='151'] will be recycled on this development. The water will come from [question('value'), id='152']. Once recycled, it will be used as [question('value'), id='153'] water in the home.    Do you agree or disagree with the following statements? Agree scale 1-7 (7 = strongly agree): I expect that the water system in this development will save residents money</t>
  </si>
  <si>
    <t>(Scenario 2 of 3) [question('value'), id='151'] will be recycled on this development. The water will come from [question('value'), id='152']. Once recycled, it will be used as [question('value'), id='153'] water in the home.    Do you agree or disagree with the following statements? Agree scale 1-7 (7 = strongly agree): I expect that the water in this development will be reliable</t>
  </si>
  <si>
    <t>(Scenario 2 of 3) [question('value'), id='151'] will be recycled on this development. The water will come from [question('value'), id='152']. Once recycled, it will be used as [question('value'), id='153'] water in the home.    Do you agree or disagree with the following statements? Agree scale 1-7 (7 = strongly agree): I expect that the water in this development will be clear and clean</t>
  </si>
  <si>
    <t>(Scenario 2 of 3) [question('value'), id='151'] will be recycled on this development. The water will come from [question('value'), id='152']. Once recycled, it will be used as [question('value'), id='153'] water in the home.    Do you agree or disagree with the following statements? Agree scale 1-7 (7 = strongly agree): I would trust this water recycling scheme</t>
  </si>
  <si>
    <t xml:space="preserve"> Imagine a new housing development was being built, and you were looking at the properties being built in it. As part of this development, there will be water recycling. Below are details of the water recycling scheme:(Scenario 3 of 3) [question('value'), id='154'] will be recycled on this development. The water will come from [question('value'), id='155']. Once recycled, it will be used as [question('value'), id='156'] water in the home.   Would this approach to water recycling make you more or less likely to want to live in a house in this development?</t>
  </si>
  <si>
    <t>Grid Summary: (Scenario 3 of 3) [question('value'), id='154'] will be recycled on this development. The water will come from [question('value'), id='155']. Once recycled, it will be used as [question('value'), id='156'] water in the home.    Do you agree or disagree with the following statements? Agree scale 1-7 (7 = strongly agree)</t>
  </si>
  <si>
    <t>(Scenario 3 of 3) [question('value'), id='154'] will be recycled on this development. The water will come from [question('value'), id='155']. Once recycled, it will be used as [question('value'), id='156'] water in the home.    Do you agree or disagree with the following statements? Agree scale 1-7 (7 = strongly agree): I expect that the water system in this development will save residents money</t>
  </si>
  <si>
    <t>(Scenario 3 of 3) [question('value'), id='154'] will be recycled on this development. The water will come from [question('value'), id='155']. Once recycled, it will be used as [question('value'), id='156'] water in the home.    Do you agree or disagree with the following statements? Agree scale 1-7 (7 = strongly agree): I expect that the water in this development will be reliable</t>
  </si>
  <si>
    <t>(Scenario 3 of 3) [question('value'), id='154'] will be recycled on this development. The water will come from [question('value'), id='155']. Once recycled, it will be used as [question('value'), id='156'] water in the home.    Do you agree or disagree with the following statements? Agree scale 1-7 (7 = strongly agree): I expect that the water in this development will be clear and clean</t>
  </si>
  <si>
    <t>(Scenario 3 of 3) [question('value'), id='154'] will be recycled on this development. The water will come from [question('value'), id='155']. Once recycled, it will be used as [question('value'), id='156'] water in the home.    Do you agree or disagree with the following statements? Agree scale 1-7 (7 = strongly agree): I would trust this water recycling scheme</t>
  </si>
  <si>
    <t>Toilet flush</t>
  </si>
  <si>
    <t>Outdoor taps and watering the garden</t>
  </si>
  <si>
    <t>Radiators and home heating or cooling</t>
  </si>
  <si>
    <t>Laundry</t>
  </si>
  <si>
    <t>Dishwashing</t>
  </si>
  <si>
    <t>Drinking water</t>
  </si>
  <si>
    <t>None of the above, I wouldn't be willing to use this water at all</t>
  </si>
  <si>
    <t>Imagine you were offered a new system of water recycling for your house. This system involves [question('value'), id='390'] from [question('value'), id='393'] being [question('value'), id='186']. Would you be willing to use this water for any of the following? Please select all that apply</t>
  </si>
  <si>
    <t>It helps the environment</t>
  </si>
  <si>
    <t>It would save costs</t>
  </si>
  <si>
    <t>It is efficient</t>
  </si>
  <si>
    <t>It would make water supply more reliable</t>
  </si>
  <si>
    <t>The water will be clean and clear</t>
  </si>
  <si>
    <t>N/A - there are no benefits</t>
  </si>
  <si>
    <t>This system involves [question('value'), id='390'] from [question('value'), id='393'] being [question('value'), id='186']. In your view, what are the main benefits of using this water recycling approach?Select any which apply</t>
  </si>
  <si>
    <t>I couldn’t/wouldn’t want to drink it</t>
  </si>
  <si>
    <t>It would smell funny</t>
  </si>
  <si>
    <t>It would be an odd colour</t>
  </si>
  <si>
    <t>It is unsafe</t>
  </si>
  <si>
    <t>It would be expensive</t>
  </si>
  <si>
    <t>I do not trust that it would be filtered properly</t>
  </si>
  <si>
    <t>It would make water supply less reliable</t>
  </si>
  <si>
    <t>N/A - there are no drawbacks</t>
  </si>
  <si>
    <t>This system involves [question('value'), id='390'] from [question('value'), id='393'] being [question('value'), id='186']. In your view, what are the main downsides of using this water recycling approach?Select any which apply  </t>
  </si>
  <si>
    <t>Imagine you were offered a new system of water recycling for your house. This system involves [question('value'), id='391'] from [question('value'), id='394'] being [question('value'), id='187']. Would you be willing to use this water for any of the following? Please select all that apply</t>
  </si>
  <si>
    <t>This system involves [question('value'), id='391'] from [question('value'), id='394'] being [question('value'), id='187']. In your view, what are the main benefits of using this water recycling approach?Select any which apply</t>
  </si>
  <si>
    <t>I do not trust that it would be treated properly</t>
  </si>
  <si>
    <t>This system involves [question('value'), id='391'] from [question('value'), id='394'] being [question('value'), id='187']. In your view, what are the main downsides of using this water recycling approach?Select any which apply  </t>
  </si>
  <si>
    <t>Imagine you were offered a new system of water recycling for your house. This system involves [question('value'), id='392'] from [question('value'), id='395'] being [question('value'), id='188']. Would you be willing to use this water for any of the following? Please select all that apply</t>
  </si>
  <si>
    <t>This system involves [question('value'), id='392'] from [question('value'), id='395'] being [question('value'), id='188']. In your view, what are the main benefits of using this water recycling approach?Select any which apply</t>
  </si>
  <si>
    <t>N/A - there are no downsides</t>
  </si>
  <si>
    <t>This system involves [question('value'), id='392'] from [question('value'), id='395'] being [question('value'), id='188']. In your view, what are the main downsides of using this water recycling approach?Select any which apply  </t>
  </si>
  <si>
    <t>Water that is safe to drink but has a slightly cloudy appearance</t>
  </si>
  <si>
    <t>Untreated sewage or wastewater from toilets and drains</t>
  </si>
  <si>
    <t>Water that is collected from water sources like rain or rivers</t>
  </si>
  <si>
    <t>Industrial wastewater from factories and manufacturing plants</t>
  </si>
  <si>
    <t>Water that has been chemically treated and turned grey due to additives</t>
  </si>
  <si>
    <t>Saltwater that has been desalinated and is safe for use</t>
  </si>
  <si>
    <t>Water that comes from underground sources, like wells or springs, with a grey tint</t>
  </si>
  <si>
    <t>Stormwater runoff collected from streets and urban areas</t>
  </si>
  <si>
    <t>Recycled water from everyday household activities such as showering, handwashing, laundry, and dishwashing</t>
  </si>
  <si>
    <t xml:space="preserve"> When you hear the term Greywater, what do you think it means?Please select the statement closest to your view.</t>
  </si>
  <si>
    <t>Flushing the toilet</t>
  </si>
  <si>
    <t>Outdoor cleaning</t>
  </si>
  <si>
    <t>Irrigation (e.g. watering the garden)</t>
  </si>
  <si>
    <t>Cooling systems</t>
  </si>
  <si>
    <t>Indoor cleaning (e.g. mopping)</t>
  </si>
  <si>
    <t>Washing dishes</t>
  </si>
  <si>
    <t>Washing your hands</t>
  </si>
  <si>
    <t>Showing/bathing</t>
  </si>
  <si>
    <t>N/A - I would not use this water type at all in my home</t>
  </si>
  <si>
    <t>Would you be willing or unwilling to use Greywater (treated for drinking) in your home for any of the following uses, if any? Select all that apply. Greywater (or gray water) refers to wastewater generated from everyday household activities such as bathing and showering, handwashing and sinks, laundry, and dishwashing. It does not include wastewater from the toilet.  </t>
  </si>
  <si>
    <t xml:space="preserve">BASE: Question displayed when the Question "Does your house or home have a private garden or a driveway?" is one of the following answers ("We have a private garden but not a driveway","We have both a private garden and driveway")
Irrigation (e.g. watering the garden)
Irrigation (e.g. watering the garden)
10659
Flushing the toilet
Flushing the toilet
10660
Outdoor cleaning
Outdoor cleaning
10661
Indoor cleaning (e.g. mopping)
Indoor cleaning (e.g. mopping)
10662
Cooling systems
Cooling systems
10663
Laundry
Laundry
10664
Drinking water
Drinking water
10665
Washing dishes
Washing dishes
10666
Showing/bathing
Showing/bathing
10667
Washing your hands
Washing your hands
10668
N/A - I would not use this water type at all in my home
N/A - I would not use this water type at all in my home
10669
Don't know
Don't know
10670
Layout Details
Option Sort: SHUFFLE
Orientation: VERT
</t>
  </si>
  <si>
    <t>Would you be willing or unwilling to use Greywater (NOT treated for drinking) in your home for any of the following uses, if any? Select all that apply. Greywater (or gray water) refers to wastewater generated from everyday household activities such as bathing and showering, handwashing and sinks, laundry, and dishwashing. It does not include wastewater from the toilet.</t>
  </si>
  <si>
    <t xml:space="preserve">BASE: Question displayed when the Question "Does your house or home have a private garden or a driveway?" is one of the following answers ("We have a private garden but not a driveway","We have both a private garden and driveway")
Irrigation (e.g. watering the garden)
Irrigation (e.g. watering the garden)
10671
Flushing the toilet
Flushing the toilet
10672
Outdoor cleaning
Outdoor cleaning
10673
Indoor cleaning (e.g. mopping)
Indoor cleaning (e.g. mopping)
10674
Cooling systems
Cooling systems
10675
Laundry
Laundry
10676
Drinking water
Drinking water
10677
Washing dishes
Washing dishes
10678
Showing/bathing
Showing/bathing
10679
Washing your hands
Washing your hands
10680
N/A - I would not use this water type at all in my home
N/A - I would not use this water type at all in my home
10681
Don't know
Don't know
10682
Layout Details
Option Sort: SHUFFLE
Orientation: VERT
Page: 
Page ID: 82
</t>
  </si>
  <si>
    <t>Reduces the environmental impact of water usage</t>
  </si>
  <si>
    <t>Helps conserve freshwater resources</t>
  </si>
  <si>
    <t>Decreases the demand on local water supply systems</t>
  </si>
  <si>
    <t>Lowers water bills</t>
  </si>
  <si>
    <t>Reduces overall household water consumption</t>
  </si>
  <si>
    <t>Supports drought resilience by recycling water</t>
  </si>
  <si>
    <t>Encourages sustainable water management practices</t>
  </si>
  <si>
    <t>Helps to solve water supply issues that normally restrict new housing developments</t>
  </si>
  <si>
    <t>Helps reduce stormwater runoff during heavy rains</t>
  </si>
  <si>
    <t>Greywater treatment absorbs carbon from the environment</t>
  </si>
  <si>
    <t>Greywater act as heat sinks to regulate indoor temperatures</t>
  </si>
  <si>
    <t>N/A there are no benefits</t>
  </si>
  <si>
    <t>Which of the following, if any, do you consider the benefits of using treated greywater not for drinking in UK homes? Select all that apply</t>
  </si>
  <si>
    <t xml:space="preserve">BASE: Question displayed when the Question "Would you be willing or unwilling to use Greywater (NOT treated for drinking) in your home for any of the following uses, if any? Select all that apply.Greywater (or gray water) refers to wastewater generated from everyday household activities such as bathing and showering, handwashing and sinks, laundry, and dishwashing. It does not include wastewater from the toilet." </t>
  </si>
  <si>
    <t>Which of the following, if any, do you consider to be the benefits of using greywater treated to be safe for drinking in UK homes? Select all that apply</t>
  </si>
  <si>
    <t xml:space="preserve">BASE: Question displayed when the Question "Would you be willing or unwilling to use Greywater (treated for drinking) in your home for any of the following uses, if any? Select all that apply.Greywater (or gray water) refers to wastewater generated from everyday household activities such as bathing and showering, handwashing and sinks, laundry, and dishwashing. It does not include wastewater from the toilet.Â " </t>
  </si>
  <si>
    <t>Potential health risks if greywater is improperly treated or used</t>
  </si>
  <si>
    <t>Risk of water contamination</t>
  </si>
  <si>
    <t>May require additional filtering or treatment</t>
  </si>
  <si>
    <t>Can lead to unpleasant odors if not managed properly</t>
  </si>
  <si>
    <t>Installation costs</t>
  </si>
  <si>
    <t>Requires regular maintenance to prevent system failure</t>
  </si>
  <si>
    <t>Use of chemicals in the treatment process</t>
  </si>
  <si>
    <t>Greywater will be inconsistent and/or unreliable</t>
  </si>
  <si>
    <t>May require changes in household habits</t>
  </si>
  <si>
    <t>I doubt it would save me that much money</t>
  </si>
  <si>
    <t>Technology is not there yet to properly treat it</t>
  </si>
  <si>
    <t>It would not be suitable for use in my home</t>
  </si>
  <si>
    <t>N/A there are no drawbacks</t>
  </si>
  <si>
    <t>Which of the following, if any, do you consider to be drawbacks of treated greywater not for drinking use in UK homes? Select all that apply</t>
  </si>
  <si>
    <t>Which of the following, if any, do you consider to be drawbacks of greywater treated to be safe for drinking use in UK homes? Select all that apply</t>
  </si>
  <si>
    <t>Would you be willing or unwilling to use rainwater that falls on roofs (water collected from water that falls on roofs that are treated and filtered for household use) in your home for any of the following uses, if any? Select all that apply.  </t>
  </si>
  <si>
    <t xml:space="preserve">BASE: Question displayed when the Question "Does your house or home have a private garden or a driveway?" is one of the following answers ("We have a private garden but not a driveway","We have both a private garden and driveway")
Irrigation (e.g. watering the garden)
Irrigation (e.g. watering the garden)
11038
Flushing the toilet
Flushing the toilet
11039
Outdoor cleaning
Outdoor cleaning
11040
Indoor cleaning (e.g. mopping)
Indoor cleaning (e.g. mopping)
11041
Cooling systems
Cooling systems
11042
Laundry
Laundry
11043
Drinking water
Drinking water
11044
Washing dishes
Washing dishes
11045
Showing/bathing
Showing/bathing
11046
Washing your hands
Washing your hands
11047
N/A - I would not use this water type at all in my home
N/A - I would not use this water type at all in my home
11048
Don't know
Don't know
11049
Layout Details
Option Sort: SHUFFLE
Orientation: VERT
</t>
  </si>
  <si>
    <t>Would you be willing or unwilling to use stormwater (water runoff from rain or snow that flows over surfaces like streets and the ground and roads that are treated and filtered for household use) in your home for any of the following uses, if any? Select all that apply.  </t>
  </si>
  <si>
    <t xml:space="preserve">BASE: Question displayed when the Question "Does your house or home have a private garden or a driveway?" is one of the following answers ("We have a private garden but not a driveway","We have both a private garden and driveway")
Irrigation (e.g. watering the garden)
Irrigation (e.g. watering the garden)
11050
Flushing the toilet
Flushing the toilet
11051
Outdoor cleaning
Outdoor cleaning
11052
Indoor cleaning (e.g. mopping)
Indoor cleaning (e.g. mopping)
11053
Cooling systems
Cooling systems
11054
Laundry
Laundry
11055
Drinking water
Drinking water
11056
Washing dishes
Washing dishes
11057
Showing/bathing
Showing/bathing
11058
Washing your hands
Washing your hands
11059
N/A - I would not use this water type at all in my home
N/A - I would not use this water type at all in my home
11060
Don't know
Don't know
11061
Layout Details
Option Sort: SHUFFLE
Orientation: VERT
Page: 
Page ID: 84
</t>
  </si>
  <si>
    <t>Helps reduce surface-water flooding from heavy rainfall</t>
  </si>
  <si>
    <t>Helps to solve water supply issues that normally restricts new housing developments</t>
  </si>
  <si>
    <t>Which of the following, if any, do you consider the benefits of recycled stormwater from rain which falls on roads and surfaces in UK homes? Select all that apply</t>
  </si>
  <si>
    <t xml:space="preserve">BASE: Question displayed when the Question "Would you be willing or unwilling to use stormwater (water runoff from rain or snow that flows over surfaces like streets and the ground and roads that are treated and filtered for household use)Â in your home for any of the following uses, if any?Â Select all that apply.Â " </t>
  </si>
  <si>
    <t>Which of the following, if any, do you consider the benefits of recycling rainwater from roofs in UK homes? Select all that apply</t>
  </si>
  <si>
    <t xml:space="preserve">BASE: Question displayed when the Question "Would you be willing or unwilling to use rainwater that falls on roofs (water collected from water that falls on roofs that are treated and filtered for household use) in your home for any of the following uses, if any?Â Select all that apply.Â " </t>
  </si>
  <si>
    <t>Potential health risks if rainwater is improperly treated or used</t>
  </si>
  <si>
    <t>Rainwater will be inconsistent and/or unreliable</t>
  </si>
  <si>
    <t>I do not have the outdoor space needed</t>
  </si>
  <si>
    <t>Which of the following, if any, do you consider to be drawbacks of recycled rainwater from roofs use in UK homes? Select all that apply</t>
  </si>
  <si>
    <t>Which of the following, if any, do you consider to be drawbacks of recycled stormwater from rain which falls on roads and surfaces being used in UK homes? Select all that apply</t>
  </si>
  <si>
    <t>Irrigation (watering the garden)</t>
  </si>
  <si>
    <t>Indoor cleaning e.g. mopping</t>
  </si>
  <si>
    <t>N/A - I would not use this water type in an emergency</t>
  </si>
  <si>
    <t>And in an emergency, for example in a drought or flood, would you use Greywater for any of the following? Select all that apply. Greywater (or gray water) refers to wastewater generated from everyday household activities such as bathing and showering, handwashing and sinks, laundry, and dishwashing. It does not include wastewater from the toilet.  </t>
  </si>
  <si>
    <t xml:space="preserve">BASE: Question displayed when the Question "Does your house or home have a private garden or a driveway?" is one of the following answers ("We have a private garden but not a driveway","We have both a private garden and driveway")
Irrigation (watering the garden)
Irrigation (watering the garden)
10747
Flushing the toilet
Flushing the toilet
10748
Outdoor cleaning
Outdoor cleaning
10749
Indoor cleaning e.g. mopping
Indoor cleaning e.g. mopping
10750
Cooling systems
Cooling systems
10751
Laundry
Laundry
10752
Drinking water
Drinking water
10753
Washing dishes
Washing dishes
10754
Showing/bathing
Showing/bathing
10755
Washing your hands
Washing your hands
10756
N/A - I would not use this water type in an emergency
N/A - I would not use this water type in an emergency
10757
Don't know
Don't know
10758
Layout Details
Option Sort: SHUFFLE
Orientation: VERT
</t>
  </si>
  <si>
    <t xml:space="preserve"> Water supply will be more reliable|Water supply will be less reliable</t>
  </si>
  <si>
    <t>Grid Summary: 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</si>
  <si>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This system will ease pressure on local infrastructure and facilities|This system will increase pressure on local infrastructure and facilities</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</si>
  <si>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Water bills will be lower|Water bills will be higher</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</si>
  <si>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There will be health risks|there will be no health risks</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</si>
  <si>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The local environment will benefit from this system|The local environment will be damaged by this system</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</si>
  <si>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It will save my household money overall|It will cost my household money overall</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</si>
  <si>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The system will mean additional maintenance effort and costs|the system will be cheap to run and maintain</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</si>
  <si>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Water supply will be more reliable|Water supply will be less reliable</t>
  </si>
  <si>
    <t>If you were to live in a development that made use of treated Greywater around your home, which of the following do you consider to be true?As a reminder, greywater is water generated from everyday household activities such as bathing and showering, handwashing and sinks, laundry, and dishwashing.: This system will mean I have to change my household habits|This system will need no change in household habits</t>
  </si>
  <si>
    <t>Information on the safety standards​ associated with greywater</t>
  </si>
  <si>
    <t>Regulatory Approval and Certification</t>
  </si>
  <si>
    <t>Clear Usage Restrictions: e.g. Limiting greywater use to non-drinking purposes, such as toilet flushing and irrigation, rather than for drinking or cooking</t>
  </si>
  <si>
    <t>Treated and filtering information for the removal of harmful bacteria and contaminants</t>
  </si>
  <si>
    <t>Maintenance and monitoring by licensed providers</t>
  </si>
  <si>
    <t>Cost saving assessment for your home if greywater is installed</t>
  </si>
  <si>
    <t>Maintenance and monitoring by the council</t>
  </si>
  <si>
    <t>Installation cost assessment for your home</t>
  </si>
  <si>
    <t>Examples from Other Communities that have greywater systems</t>
  </si>
  <si>
    <t>Information on the environmental benefits</t>
  </si>
  <si>
    <t>Maintenance and monitoring by a non-profit community trust</t>
  </si>
  <si>
    <t>Maintenance and monitoring by the property management</t>
  </si>
  <si>
    <t>None of the above would help me trust recycled greywater being used in my home</t>
  </si>
  <si>
    <t>Which of the following would be most helpful for you to trust recycled greywater being used in your home? Select up to three of the following</t>
  </si>
  <si>
    <t xml:space="preserve"> New developments should carefully manage water resources for the benefit of future generations.</t>
  </si>
  <si>
    <t xml:space="preserve"> Surfaces in new developments, such as pavements and roads, should be designed to enable water storage and reduce surface water flooding.</t>
  </si>
  <si>
    <t xml:space="preserve"> New build homes should come with a water performance certificate, similar to an Energy Performance Certificate.</t>
  </si>
  <si>
    <t xml:space="preserve"> Regulations and standards should enable water that is non-drinking quality to be used for non-drinking water purposes (laundry, flushing toilets etc).</t>
  </si>
  <si>
    <t xml:space="preserve"> The company managing green space in new developments should be accountable to, and controlled by, the residents of new developments.</t>
  </si>
  <si>
    <t xml:space="preserve"> Residents of new developments should be actively involved in decision-making on local water issues.</t>
  </si>
  <si>
    <t>BASE: Question randomly assigned to respondents</t>
  </si>
  <si>
    <t>To what extent do you agree or disagree with the following statements?: Residents of new developments should be actively involved in decision-making on local water issues.</t>
  </si>
  <si>
    <t>To what extent do you agree or disagree with the following statements?: New developments should carefully manage water resources for the benefit of future generations.</t>
  </si>
  <si>
    <t>To what extent do you agree or disagree with the following statements?: New build homes should come with a water performance certificate, similar to an Energy Performance Certificate.</t>
  </si>
  <si>
    <t>To what extent do you agree or disagree with the following statements?: Regulations and standards should enable water that is non-drinking quality to be used for non-drinking water purposes (laundry, flushing toilets etc).</t>
  </si>
  <si>
    <t>To what extent do you agree or disagree with the following statements?: Surfaces in new developments, such as pavements and roads, should be designed to enable water storage and reduce surface water flooding.</t>
  </si>
  <si>
    <t>To what extent do you agree or disagree with the following statements?: The company managing green space in new developments should be accountable to, and controlled by, the residents of new developments.</t>
  </si>
  <si>
    <t>Strongly support</t>
  </si>
  <si>
    <t>Somewhat support</t>
  </si>
  <si>
    <t>Somewhat oppose</t>
  </si>
  <si>
    <t>Strongly oppose</t>
  </si>
  <si>
    <t>Total Support:</t>
  </si>
  <si>
    <t>Total Oppose:</t>
  </si>
  <si>
    <t xml:space="preserve"> One option for water recycling is through greywater (water generated from everyday household activities such as bathing and showering, handwashing and sinks, laundry, and dishwashing).   By recycling greywater for tasks like irrigation and flushing toilets, households can significantly reduce their water bills, making it a cost-effective approach to water management.    Would you support or oppose greater use of greywater in the UK?</t>
  </si>
  <si>
    <t xml:space="preserve"> One option for water recycling is through greywater (water generated from everyday household activities such as bathing and showering, handwashing and sinks, laundry, and dishwashing).   Recycling greywater helps the environment by reducing the demand for fresh water, lowering the volume of wastewater entering sewage systems, and conserving energy used in water treatment processes.    Would you support or oppose greater use of greywater in the UK?</t>
  </si>
  <si>
    <t xml:space="preserve"> One option for water recycling is through greywater (water generated from everyday household activities such as bathing and showering, handwashing and sinks, laundry, and dishwashing).   Water from showering, laundry, the dishwasher etc, is not being is already transported and in the home, so we may as well collect it, treat it, and use it again.    Would you support or oppose greater use of greywater in the UK?</t>
  </si>
  <si>
    <t xml:space="preserve"> One option for water recycling is through greywater (water generated from everyday household activities such as bathing and showering, handwashing and sinks, laundry, and dishwashing).   Greywater recycling is a safe and reliable method that treats household wastewater, ensuring consistently high-quality water for your home.    Would you support or oppose greater use of greywater in the UK?</t>
  </si>
  <si>
    <t xml:space="preserve"> One option for water recycling is through greywater (water generated from everyday household activities such as bathing and showering, handwashing and sinks, laundry, and dishwashing).   If the UK doesn’t start using greywater in homes, it risks increased water shortages as climate change and growing demand put more pressure on the country’s limited water supplies​.    Would you support or oppose greater use of greywater in the UK?</t>
  </si>
  <si>
    <t xml:space="preserve"> One option for water recycling is through greywater (water generated from everyday household activities such as bathing and showering, handwashing and sinks, laundry, and dishwashing).By recycling greywater for tasks like irrigation and flushing toilets, households can significantly reduce their water bills, making it a cost-effective approach to water management.   To what extent do you agree or disagree with the following statement: ‘I would support this technology being used in my household’</t>
  </si>
  <si>
    <t xml:space="preserve">BASE: Question displayed when the Question "One option for water recycling is through greywater (water generated from everyday household activities such as bathing and showering, handwashing and sinks, laundry, and dishwashing).Â  
By recycling greywater for tasks like irrigation and flushing toilets, households can significantly reduce their water bills, making it a cost-effective approach to water management.Â 
Would you support or oppose greater use of greywater in the UK?" </t>
  </si>
  <si>
    <t xml:space="preserve"> One option for water recycling is through greywater (water generated from everyday household activities such as bathing and showering, handwashing and sinks, laundry, and dishwashing). Recycling greywater helps the environment by reducing the demand for fresh water, lowering the volume of wastewater entering sewage systems, and conserving energy used in water treatment processes. To what extent do you agree or disagree with the following statement: ‘I would support this technology being used in my household’</t>
  </si>
  <si>
    <t xml:space="preserve">BASE: Question displayed when the Question "One option for water recycling is through greywater (water generated from everyday household activities such as bathing and showering, handwashing and sinks, laundry, and dishwashing).Â  
Recycling greywater helps the environment by reducing the demand for fresh water, lowering the volume of wastewater entering sewage systems, and conserving energy used in water treatment processes.Â 
Would you support or oppose greater use of greywater in the UK?" </t>
  </si>
  <si>
    <t xml:space="preserve"> One option for water recycling is through greywater (water generated from everyday household activities such as bathing and showering, handwashing and sinks, laundry, and dishwashing).   Water from showering, laundry, the dishwasher etc, is not being is already transported and in the home, so we may as well collect it, treat it, and use it again. To what extent do you agree or disagree with the following statement: ‘I would support this technology being used in my household’</t>
  </si>
  <si>
    <t xml:space="preserve">BASE: Question displayed when the Question "One option for water recycling is through greywater (water generated from everyday household activities such as bathing and showering, handwashing and sinks, laundry, and dishwashing).Â  
Water from showering, laundry, the dishwasher etc, is not being is already transported and in the home, so we may as well collect it, treat it, and use it again.Â 
Would you support or oppose greater use of greywater in the UK?" </t>
  </si>
  <si>
    <t xml:space="preserve"> One option for water recycling is through greywater (water generated from everyday household activities such as bathing and showering, handwashing and sinks, laundry, and dishwashing).   Greywater recycling is a safe and reliable method that treats household wastewater, ensuring consistently high-quality water for your home.   To what extent do you agree or disagree with the following statement: ‘I would support this technology being used in my household’</t>
  </si>
  <si>
    <t xml:space="preserve">BASE: Question displayed when the Question "One option for water recycling is through greywater (water generated from everyday household activities such as bathing and showering, handwashing and sinks, laundry, and dishwashing).Â  
Greywater recycling is a safe and reliable method that treats household wastewater, ensuring consistently high-quality water for your home.Â 
Would you support or oppose greater use of greywater in the UK?" </t>
  </si>
  <si>
    <t xml:space="preserve"> One option for water recycling is through greywater (water generated from everyday household activities such as bathing and showering, handwashing and sinks, laundry, and dishwashing).   If the UK doesn’t start using greywater in homes, it risks increased water shortages as climate change and growing demand put more pressure on the country’s limited water supplies​. To what extent do you agree or disagree with the following statement: ‘I would support this technology being used in my household’</t>
  </si>
  <si>
    <t xml:space="preserve">BASE: Question displayed when the Question "One option for water recycling is through greywater (water generated from everyday household activities such as bathing and showering, handwashing and sinks, laundry, and dishwashing).Â  
If the UK doesnâ€™t start using greywater in homes, it risks increased water shortages as climate change and growing demand put more pressure on the countryâ€™s limited water suppliesâ€‹.Â 
Would you support or oppose greater use of greywater in the UK?" </t>
  </si>
  <si>
    <t xml:space="preserve"> One option for water recycling is through rainwater (collected rainwater that falls on roofs or other surfaces for recycling).   On average, a household can reduce mains water consumption by around 30-50% when using rainwater, savings of approximately £50 to £150 per year,    Would you support or oppose greater use of rainwater in the UK?</t>
  </si>
  <si>
    <t xml:space="preserve"> One option for water recycling is through rainwater (collected rainwater that falls on roofs or other surfaces for recycling).   Recycling rainwater benefits the environment by conserving freshwater resources, reducing energy use for water treatment, and minimizing stormwater runoff that can lead to flooding and water pollution.    Would you support or oppose greater use of rainwater in the UK?</t>
  </si>
  <si>
    <t xml:space="preserve"> One option for water recycling is through rainwater (collected rainwater that falls on roofs or other surfaces for recycling).   It rains so much in the UK, we might as well be using the rainwater in our homes.    Would you support or oppose greater use of rainwater in the UK?</t>
  </si>
  <si>
    <t xml:space="preserve"> One option for water recycling is through rainwater (collected rainwater that falls on roofs or other surfaces for recycling).   Rainwater recycling is a safe and reliable method that collects and treats rainwater, ensuring consistently high-quality water for household use.    Would you support or oppose greater use of rainwater in the UK?</t>
  </si>
  <si>
    <t xml:space="preserve"> One option for water recycling is through rainwater (collected rainwater that falls on roofs or other surfaces for recycling).   If we do not begin recycling water, the UK faces an increased risk of drought due to growing water demand, changing climate patterns, and limited freshwater resources.    Would you support or oppose greater use of rainwater in the UK?</t>
  </si>
  <si>
    <t xml:space="preserve"> One option for water recycling is through rainwater (collected rainwater that falls on roofs or other surfaces for recycling).   On average, a household can reduce mains water consumption by around 30-50% when using rainwater, savings of approximately £50 to £150 per year. To what extent do you agree or disagree with the following statement: ‘I would support this technology being used in my household’</t>
  </si>
  <si>
    <t xml:space="preserve">BASE: Question displayed when the Question "One option for water recycling is through rainwaterÂ (collected rainwater that falls on roofs or other surfaces for recycling).Â  
On average, a household can reduce mains water consumption by around 30-50% when using rainwater, savings of approximately Â£50 to Â£150 per year,Â 
Would you support or oppose greater use of rainwater in the UK?" </t>
  </si>
  <si>
    <t xml:space="preserve"> One option for water recycling is through rainwater (collected rainwater that falls on roofs or other surfaces for recycling).   Recycling rainwater benefits the environment by conserving freshwater resources, reducing energy use for water treatment, and minimizing stormwater runoff that can lead to flooding and water pollution.   To what extent do you agree or disagree with the following statement: ‘I would support this technology being used in my household’</t>
  </si>
  <si>
    <t xml:space="preserve">BASE: Question displayed when the Question "One option for water recycling is through rainwaterÂ (collected rainwater that falls on roofs or other surfaces for recycling).Â  
Recycling rainwater benefits the environment by conserving freshwater resources, reducing energy use for water treatment, and minimizing stormwater runoff that can lead to flooding and water pollution.Â 
Would you support or oppose greater use of rainwater in the UK?" </t>
  </si>
  <si>
    <t xml:space="preserve"> One option for water recycling is through rainwater (collected rainwater that falls on roofs or other surfaces for recycling).   It rains so much in the UK, we might as well be using the rainwater in our homes. To what extent do you agree or disagree with the following statement: ‘I would support this technology being used in my household’</t>
  </si>
  <si>
    <t xml:space="preserve">BASE: Question displayed when the Question "One option for water recycling is through rainwaterÂ (collected rainwater that falls on roofs or other surfaces for recycling).Â  
It rains so much in the UK, we might as well be using the rainwater in our homes.Â 
Would you support or oppose greater use of rainwater in the UK?" </t>
  </si>
  <si>
    <t xml:space="preserve"> One option for water recycling is through rainwater (collected rainwater that falls on roofs or other surfaces for recycling).   Rainwater recycling is a safe and reliable method that collects and treats rainwater, ensuring consistently high-quality water for household use. To what extent do you agree or disagree with the following statement: ‘I would support this technology being used in my household’</t>
  </si>
  <si>
    <t xml:space="preserve">BASE: Question displayed when the Question "One option for water recycling is through rainwaterÂ (collected rainwater that falls on roofs or other surfaces for recycling).Â  
Rainwater recycling is a safe and reliable method that collects and treats rainwater, ensuring consistently high-quality water for household use.Â 
Would you support or oppose greater use of rainwater in the UK?" </t>
  </si>
  <si>
    <t xml:space="preserve"> One option for water recycling is through rainwater (collected rainwater that falls on roofs or other surfaces for recycling).   If we do not begin recycling water, the UK faces an increased risk of drought due to growing water demand, changing climate patterns, and limited freshwater resources. To what extent do you agree or disagree with the following statement: ‘I would support this technology being used in my household’</t>
  </si>
  <si>
    <t xml:space="preserve">BASE: Question displayed when the Question "One option for water recycling is through rainwaterÂ (collected rainwater that falls on roofs or other surfaces for recycling).Â  
If we do not begin recycling water, the UK faces an increased risk of drought due to growing water demand, changing climate patterns, and limited freshwater resources.Â 
Would you support or oppose greater use of rainwater in the UK?" </t>
  </si>
  <si>
    <t xml:space="preserve"> One option for water recycling is through single household water recycling (recycles water already that has been used in your household).   Recycling water in your home helps reduce your energy and water bills and reduces your household outgoings.    Would you support or oppose greater use of single household water recycling in the UK?</t>
  </si>
  <si>
    <t xml:space="preserve"> One option for water recycling is through single household water recycling (recycles water already that has been used in your household).   Recycling your household water helps you to do your bit to save the environment by conserving energy, and protects the UK’s water reserves.    Would you support or oppose greater use of single household water recycling in the UK?</t>
  </si>
  <si>
    <t xml:space="preserve"> One option for water recycling is through single household water recycling (recycles water already that has been used in your household).   Recycling water in your household for use in your household again is easy, it is already there and takes no effort.    Would you support or oppose greater use of single household water recycling in the UK?</t>
  </si>
  <si>
    <t xml:space="preserve"> One option for water recycling is through single household water recycling (recycles water already that has been used in your household).   Recycling water within the household ensures that the quality is reliable and to a high standard, and due to home filtering, it is very safe.    Would you support or oppose greater use of single household water recycling in the UK?</t>
  </si>
  <si>
    <t xml:space="preserve"> One option for water recycling is through single household water recycling (recycles water already that has been used in your household).   Your household is at risk of water shortages and rising water bills if it does not make use of the water already in use in your home.    Would you support or oppose greater use of single household water recycling in the UK?</t>
  </si>
  <si>
    <t xml:space="preserve"> One option for water recycling is through single household water recycling (recycles water already that has been used in your household).   Recycling water in your home helps reduce your energy and water bills and reduces your household outgoings. To what extent do you agree or disagree with the following statement: ‘I would you support this technology being used in my household?’</t>
  </si>
  <si>
    <t xml:space="preserve">BASE: Question displayed when the Question "One option for water recycling is through single household water recycling (recycles water already that has been used in your household).Â  
Recycling water in your home helps reduce your energy and water bills and reduces your household outgoings.Â 
Would you support or oppose greater use of single household water recycling in the UK?" </t>
  </si>
  <si>
    <t xml:space="preserve"> One option for water recycling is through single household water recycling (recycles water already that has been used in your household).   Recycling your household water helps you to do your bit to save the environment by conserving energy, and protects the UK’s water reserves. To what extent do you agree or disagree with the following statement: ‘I would you support this technology being used in my household?’</t>
  </si>
  <si>
    <t xml:space="preserve">BASE: Question displayed when the Question "One option for water recycling is through single household water recycling (recycles water already that has been used in your household).Â  
Recycling your household water helps you to do your bit to save the environment by conserving energy, and protects the UKâ€™s water reserves.Â 
Would you support or oppose greater use of single household water recycling in the UK?" </t>
  </si>
  <si>
    <t xml:space="preserve"> One option for water recycling is through single household water recycling (recycles water already that has been used in your household).   Recycling water in your household for use in your household again is easy, it is already there and takes no effort. To what extent do you agree or disagree with the following statement: ‘I would you support this technology being used in my household?’</t>
  </si>
  <si>
    <t xml:space="preserve">BASE: Question displayed when the Question "One option for water recycling is through single household water recycling (recycles water already that has been used in your household).Â  
Recycling water in your household for use in your household again is easy, it is already there and takes no effort.Â 
Would you support or oppose greater use of single household water recycling in the UK?" </t>
  </si>
  <si>
    <t xml:space="preserve"> One option for water recycling is through single household water recycling (recycles water already that has been used in your household).   Recycling water within the household ensures that the quality is reliable and to a high standard, and due to home filtering, it is very safe. To what extent do you agree or disagree with the following statement: ‘I would you support this technology being used in my household?’</t>
  </si>
  <si>
    <t xml:space="preserve">BASE: Question displayed when the Question "One option for water recycling is through single household water recycling (recycles water already that has been used in your household).Â  
Recycling water within the household ensures that the quality is reliable and to a high standard, and due to home filtering, it is very safe.Â 
Would you support or oppose greater use of single household water recycling in the UK?" </t>
  </si>
  <si>
    <t xml:space="preserve"> One option for water recycling is through single household water recycling (recycles water already that has been used in your household).   Your household is at risk of water shortages and rising water bills if it does not make use of the water already in use in your home. To what extent do you agree or disagree with the following statement: ‘I would you support this technology being used in my household?’</t>
  </si>
  <si>
    <t xml:space="preserve">BASE: Question displayed when the Question "One option for water recycling is through single household water recycling (recycles water already that has been used in your household).Â  
Your household is at risk of water shortages and rising water bills if it does not make use of the water already in use in your home.Â 
Would you support or oppose greater use of single household water recycling in the UK?" </t>
  </si>
  <si>
    <t xml:space="preserve"> One option for water recycling is through site-level water recycling (that makes use of water used in homes across your housing development).   Recycling water across your housing estate helps everyone to save on their water bills.    Would you support or oppose greater use of site-level water recycling in the UK?</t>
  </si>
  <si>
    <t xml:space="preserve"> One option for water recycling is through site-level water recycling (that makes use of water used in homes across your housing development).   Recycling water in your local community reduces your environmental impact and protects your local green spaces, lakes, reservoirs, and streams.    Would you support or oppose greater use of site-level water recycling in the UK?</t>
  </si>
  <si>
    <t xml:space="preserve"> One option for water recycling is through site-level water recycling (that makes use of water used in homes across your housing development).   Recycling water at the site level just makes sense—why waste clean, treated water for flushing toilets or watering gardens when we can reuse water from the community.    Would you support or oppose greater use of site-level water recycling in the UK?</t>
  </si>
  <si>
    <t xml:space="preserve"> One option for water recycling is through site-level water recycling (that makes use of water used in homes across your housing development).   Recycling water around your local estate makes your water supply more reliable, ensures high quality, and is cleaned to a high safety standard.    Would you support or oppose greater use of site-level water recycling in the UK?</t>
  </si>
  <si>
    <t xml:space="preserve"> One option for water recycling is through site-level water recycling (that makes use of water used in homes across your housing development).   Your local community could face escalated risks of water shortage and drought if the water in its homes is not put to good use.    Would you support or oppose greater use of site-level water recycling in the UK?</t>
  </si>
  <si>
    <t xml:space="preserve"> One option for water recycling is through site-level water recycling (that makes use of water used in homes across your housing development).   Recycling water across your housing estate helps everyone to save on their water bills. To what extent do you agree or disagree with the following statement: ‘I would support this technology being used in my household’</t>
  </si>
  <si>
    <t xml:space="preserve">BASE: Question displayed when the Question "One option for water recycling is through site-level water recyclingÂ (that makes use of water used in homes across your housing development).Â  
Recycling water across your housing estate helps everyone to save on their water bills.Â 
Would you support or oppose greater use of site-level water recycling in the UK?" </t>
  </si>
  <si>
    <t xml:space="preserve"> One option for water recycling is through site-level water recycling (that makes use of water used in homes across your housing development).   Recycling water in your local community reduces your environmental impact and protects your local green spaces, lakes, reservoirs, and streams. To what extent do you agree or disagree with the following statement: ‘I would support this technology being used in my household’</t>
  </si>
  <si>
    <t xml:space="preserve">BASE: Question displayed when the Question "One option for water recycling is through site-level water recyclingÂ (that makes use of water used in homes across your housing development).Â  
Recycling water in your local community reduces your environmental impact and protects your local green spaces, lakes, reservoirs, and streams.Â 
Would you support or oppose greater use of site-level water recycling in the UK?" </t>
  </si>
  <si>
    <t xml:space="preserve"> One option for water recycling is through site-level water recycling (that makes use of water used in homes across your housing development).    Recycling water at the site level just makes sense—why waste clean, treated water for flushing toilets or watering gardens when we can reuse water from the community.  To what extent do you agree or disagree with the following statement: ‘I would support this technology being used in my household’</t>
  </si>
  <si>
    <t xml:space="preserve">BASE: Question displayed when the Question "One option for water recycling is through site-level water recyclingÂ (that makes use of water used in homes across your housing development).Â  
Recycling water at the site level just makes senseâ€”why waste clean, treated water for flushing toilets or watering gardens when we can reuse water from the community.Â 
Would you support or oppose greater use of site-level water recycling in the UK?" </t>
  </si>
  <si>
    <t xml:space="preserve"> One option for water recycling is through site-level water recycling (that makes use of water used in homes across your housing development).    Recycling water around your local estate makes your water supply more reliable, ensures high quality, and is cleaned to a high safety standard.  To what extent do you agree or disagree with the following statement: ‘I would support this technology being used in my household’</t>
  </si>
  <si>
    <t xml:space="preserve">BASE: Question displayed when the Question "One option for water recycling is through site-level water recyclingÂ (that makes use of water used in homes across your housing development).Â  
Recycling water around your local estate makes your water supply more reliable, ensures high quality, and is cleaned to a high safety standard.Â 
Would you support or oppose greater use of site-level water recycling in the UK?" </t>
  </si>
  <si>
    <t xml:space="preserve"> One option for water recycling is through site-level water recycling (that makes use of water used in homes across your housing development).    Your local community could face escalated risks of water shortage and drought if the water in its homes is not put to good use.  To what extent do you agree or disagree with the following statement: ‘I would support this technology being used in my household’</t>
  </si>
  <si>
    <t xml:space="preserve">BASE: Question displayed when the Question "One option for water recycling is through site-level water recyclingÂ (that makes use of water used in homes across your housing development).Â  
Your local community could face escalated risks of water shortage and drought if the water in its homes is not put to good use.Â 
Would you support or oppose greater use of site-level water recycling in the UK?" </t>
  </si>
  <si>
    <t>Very convincing</t>
  </si>
  <si>
    <t>Somewhat convincing</t>
  </si>
  <si>
    <t>Not that convincing</t>
  </si>
  <si>
    <t>Not at all convincing</t>
  </si>
  <si>
    <t xml:space="preserve"> The following statement concerns greywater recycling:   Greywater will require expensive installation costs and won’t save that much in the long term.    How convincing did you find this statement?</t>
  </si>
  <si>
    <t xml:space="preserve"> The following statement concerns greywater recycling:   Greywater water could be dirty, or can contain pathogens and contaminants if not treated properly, posing health risks    How convincing did you find this statement?</t>
  </si>
  <si>
    <t xml:space="preserve"> The following statement concerns greywater recycling:   Greywater installation will require complex installation, time-consuming treatment, and regular maintenance.    How convincing did you find this statement?</t>
  </si>
  <si>
    <t xml:space="preserve"> The following statement concerns greywater recycling:   We should try other methods of preserving water, such as building new reservoirs.     How convincing did you find this statement?</t>
  </si>
  <si>
    <t xml:space="preserve"> The following statement concerns greywater recycling:   The amount of water being recycled in your home from showering, handwashing, laundry, and dishwashing, is unlikely to save that much water or money.    How convincing did you find this statement?</t>
  </si>
  <si>
    <t xml:space="preserve"> The following statement concerns rainwater recycling:   Rainwater recycling will require expensive installation costs and won’t save that much in the long term.    How convincing did you find this statement?</t>
  </si>
  <si>
    <t xml:space="preserve"> The following statement concerns rainwater recycling:   Recycling rainwater can pose health risks if it is not properly treated, as it may contain harmful bacteria, pollutants, or other contaminants from roofs and surfaces.    How convincing did you find this statement?</t>
  </si>
  <si>
    <t xml:space="preserve"> The following statement concerns rainwater recycling:   Recycling rainwater requires regular maintenance, including cleaning filters, checking storage tanks for leaks, and ensuring pumps and pipes function correctly to prevent contamination and system failure​.    How convincing did you find this statement?</t>
  </si>
  <si>
    <t xml:space="preserve"> The following statement concerns rainwater recycling:   We should try other methods of preserving water such as building new reservoirs.    How convincing did you find this statement?</t>
  </si>
  <si>
    <t xml:space="preserve"> The following statement concerns rainwater recycling:   The amount of rain that your home could recycle is limited and unlikely to save that much fresh water from being used.    How convincing did you find this statement?</t>
  </si>
  <si>
    <t xml:space="preserve"> The following statement single household water recycling:   Water recycling in your home will require installation and maintenance costs that you alone will have to pay for, without saving much money in the long run.    How convincing did you find this statement?</t>
  </si>
  <si>
    <t xml:space="preserve"> The following statement single household water recycling:   If not properly treated, recycled water may contain bacteria and pathogens, which could pose health risks for you and your family.    How convincing did you find this statement?</t>
  </si>
  <si>
    <t xml:space="preserve"> The following statement single household water recycling:   Water recycling systems will need regular upkeep, which can be time-consuming and increases your housework.    How convincing did you find this statement?</t>
  </si>
  <si>
    <t xml:space="preserve"> The following statement single household water recycling:   We should try other methods of preserving water such as building new reservoirs.    How convincing did you find this statement?</t>
  </si>
  <si>
    <t xml:space="preserve"> The following statement single household water recycling:   Water recycling in your home is unlikely to save much water use and is unlikely to have that big an impact on climate change.    How convincing did you find this statement?</t>
  </si>
  <si>
    <t xml:space="preserve"> The following statement single household water recycling:   Having a community wide water recycling system will cost every household with limited savings as a result.    How convincing did you find this statement?</t>
  </si>
  <si>
    <t xml:space="preserve"> The following statement single household water recycling:   Having recycled water fed into your home from other houses in your neighbourhood could contain pathogens and contaminants from people outside your home.    How convincing did you find this statement?</t>
  </si>
  <si>
    <t xml:space="preserve"> The following statement single household water recycling:   Water recycling at a community level will need regular upkeep, making your household dependent on others to manage the maintenance and repairs if someone goes wrong.    How convincing did you find this statement?</t>
  </si>
  <si>
    <t xml:space="preserve"> The following statement single household water recycling:   Water recycling across your neighbourhood is unlikely to generate that much water for your home.    How convincing did you find this statement?</t>
  </si>
  <si>
    <t>By recycling greywater for tasks like irrigation and flushing toilets, households can significantly reduce their water bills, making it a cost-effective approach to water management.</t>
  </si>
  <si>
    <t>Recycling greywater helps the environment by reducing the demand for fresh water, lowering the volume of wastewater entering sewage systems, and conserving energy used in water treatment processes.</t>
  </si>
  <si>
    <t>Water from showering, laundry, the dishwasher etc, is not being is already transported and in the home, so we may as well collect it, treat it, and use it again.</t>
  </si>
  <si>
    <t>Greywater recycling is a safe and reliable method that treats household wastewater, ensuring consistently high-quality water for your home.</t>
  </si>
  <si>
    <t>If the UK doesn’t start using greywater in homes, it risks increased water shortages as climate change and growing demand put more pressure on the country’s limited water supplies​.</t>
  </si>
  <si>
    <t>Greywater will require expensive installation costs and won’t save that much in the long term.</t>
  </si>
  <si>
    <t>Greywater water could be dirty, or can contain pathogens and contaminants if not treated properly, posing health risks</t>
  </si>
  <si>
    <t>Greywater installation will require complex installation, time-consuming treatment, and regular maintenance.</t>
  </si>
  <si>
    <t>We should try other methods of preserving water, such as building new reservoirs.</t>
  </si>
  <si>
    <t>The amount of water being recycled in your home from showering, handwashing, laundry, and dishwashing, is unlikely to save that much water or money</t>
  </si>
  <si>
    <t>Don't Know</t>
  </si>
  <si>
    <t xml:space="preserve"> Overall, which of the following statements would you say is more convincing when it comes to recycling greywater?</t>
  </si>
  <si>
    <t xml:space="preserve">BASE: Question displayed when the Question "One option for water recycling is through greywater (water generated from everyday household activities such as bathing and showering, handwashing and sinks, laundry, and dishwashing).Â  
By recycling greywater for tasks like irrigation and flushing toilets, households can significantly reduce their water bills, making it a cost-effective approach to water management.Â 
Would you support or oppose greater use of greywater in the UK?" 
By recycling greywater for tasks like irrigation and flushing toilets, households can significantly reduce their water bills, making it a cost-effective approach to water management.
By recycling greywater for tasks like irrigation and flushing toilets, households can significantly reduce their water bills, making it a cost-effective approach to water management.
11531
</t>
  </si>
  <si>
    <t>On average, a household can reduce mains water consumption by around 30-50% when using rainwater, savings of approximately £50 to £150 per year,</t>
  </si>
  <si>
    <t>Recycling rainwater benefits the environment by conserving freshwater resources, reducing energy use for water treatment, and minimizing stormwater runoff that can lead to flooding and water pollution</t>
  </si>
  <si>
    <t>It rains so much in the UK, we might as well be using the rainwater in our homes.</t>
  </si>
  <si>
    <t>Rainwater recycling is a safe and reliable method that collects and treats rainwater, ensuring consistently high-quality water for household use.</t>
  </si>
  <si>
    <t>If we do not begin recycling water, the UK faces an increased risk of drought due to growing water demand, changing climate patterns, and limited freshwater resources.</t>
  </si>
  <si>
    <t>Rainwater recycling will require expensive installation costs and won’t save that much in the long term.</t>
  </si>
  <si>
    <t>Recycling rainwater can pose health risks if it is not properly treated, as it may contain harmful bacteria, pollutants, or other contaminants from roofs and surfaces.</t>
  </si>
  <si>
    <t>Recycling rainwater requires regular maintenance, including cleaning filters, checking storage tanks for leaks, and ensuring pumps and pipes function correctly to prevent contamination and system failure​.</t>
  </si>
  <si>
    <t>We should try other methods of preserving water such as building new reservoirs.</t>
  </si>
  <si>
    <t>The amount of rain that your home could recycle is limited and unlikely to save that much fresh water from being used.</t>
  </si>
  <si>
    <t xml:space="preserve"> Overall, which of the following statements would you say is more convincing when it comes to recycling rainwater?</t>
  </si>
  <si>
    <t xml:space="preserve">BASE: Question displayed when the Question "One option for water recycling is through rainwaterÂ (collected rainwater that falls on roofs or other surfaces for recycling).Â  
On average, a household can reduce mains water consumption by around 30-50% when using rainwater, savings of approximately Â£50 to Â£150 per year,Â 
Would you support or oppose greater use of rainwater in the UK?" 
On average, a household can reduce mains water consumption by around 30-50% when using rainwater, savings of approximately £50 to £150 per year,
On average, a household can reduce mains water consumption by around 30-50% when using rainwater, savings of approximately £50 to £150 per year,
11543
</t>
  </si>
  <si>
    <t>Water recycling in your home will require installation and maintenance costs that you alone will have to pay for, without saving much money in the long run.</t>
  </si>
  <si>
    <t>If not properly treated, recycled water may contain bacteria and pathogens, which could pose health risks for you and your family.</t>
  </si>
  <si>
    <t>Water recycling systems will need regular upkeep, which can be time-consuming and increases your housework.</t>
  </si>
  <si>
    <t>Water recycling in your home is unlikely to save much water use and is unlikely to have that big an impact on climate change.</t>
  </si>
  <si>
    <t>Recycling water in your home helps reduce your energy and water bills and reduces your household outgoings.</t>
  </si>
  <si>
    <t>Recycling your household water helps you to do your bit to save the environment by conserving energy, and protects the UK’s water reserves.</t>
  </si>
  <si>
    <t>Recycling water in your household for use in your household again is easy, it is already there and takes no effort.</t>
  </si>
  <si>
    <t>Recycling water within the household ensures that the quality is reliable and to a high standard, and due to home filtering, it is very safe.</t>
  </si>
  <si>
    <t>Your household is at risk of water shortages and rising water bills if it does not make use of the water already in use in your home.</t>
  </si>
  <si>
    <t xml:space="preserve"> Overall, which of the following statements would you say is more convincing when it comes to recycling water within your household?</t>
  </si>
  <si>
    <t xml:space="preserve">BASE: Question displayed when the Question "The following statement single household water recycling:Â  
Water recycling in your home will require installation and maintenance costs that you alone will have to pay for, without saving much money in the long run.Â 
How convincing did you find this statement?" 
Water recycling in your home will require installation and maintenance costs that you alone will have to pay for, without saving much money in the long run.
Water recycling in your home will require installation and maintenance costs that you alone will have to pay for, without saving much money in the long run.
11554
</t>
  </si>
  <si>
    <t>Recycling water across your housing estate helps everyone to save on their water bills.</t>
  </si>
  <si>
    <t>Recycling water in your local community reduces your environmental impact and protects your local green spaces, lakes, reservoirs, and streams.</t>
  </si>
  <si>
    <t>Recycling water at the site level just makes sense—why waste clean, treated water for flushing toilets or watering gardens when we can reuse water from the community.</t>
  </si>
  <si>
    <t>Recycling water around your local estate makes your water supply more reliable, ensures high quality, and is cleaned to a high safety standard.</t>
  </si>
  <si>
    <t>Your local community could face escalated risks of water shortage and drought if the water in its homes is not put to good use</t>
  </si>
  <si>
    <t>Having a community wide water recycling system will cost every household with limited savings as a result.</t>
  </si>
  <si>
    <t>Having recycled water fed into your home from other houses in your neighbourhood could contain pathogens and contaminants from people outside your home.</t>
  </si>
  <si>
    <t>Water recycling at a community level will need regular upkeep, making your household dependent on others to manage the maintenance and repairs if someone goes wrong.</t>
  </si>
  <si>
    <t>Water recycling across your neighbourhood is unlikely to generate that much water for your home.</t>
  </si>
  <si>
    <t xml:space="preserve"> Overall, which of the following statements would you say is more convincing when it comes to recycling water at a site-level?</t>
  </si>
  <si>
    <t xml:space="preserve">BASE: Question displayed when the Question "One option for water recycling is through site-level water recyclingÂ (that makes use of water used in homes across your housing development).Â  
Recycling water across your housing estate helps everyone to save on their water bills.Â 
Would you support or oppose greater use of site-level water recycling in the UK?" 
Recycling water across your housing estate helps everyone to save on their water bills.
Recycling water across your housing estate helps everyone to save on their water bills.
11565
</t>
  </si>
  <si>
    <t>Full Results</t>
  </si>
  <si>
    <t xml:space="preserve"> The following statement site-level water recycling:   Having a community wide water recycling system will cost every household with limited savings as a result.    How convincing did you find this statement?</t>
  </si>
  <si>
    <t xml:space="preserve"> The following statement site-level water recycling:   Having recycled water fed into your home from other houses in your neighbourhood could contain pathogens and contaminants from people outside your home.    How convincing did you find this statement?</t>
  </si>
  <si>
    <t xml:space="preserve"> The following statement site-level water recycling:   Water recycling at a community level will need regular upkeep, making your household dependent on others to manage the maintenance and repairs if someone goes wrong.    How convincing did you find this statement?</t>
  </si>
  <si>
    <t>The following statement site-level water recycling:   We should try other methods of preserving water such as building new reservoirs.    How convincing did you find this statement?</t>
  </si>
  <si>
    <t>The following statement site-level water recycling:  Water recycling across your neighbourhood is unlikely to generate that much water for your home.    How convincing did you find this statement?</t>
  </si>
  <si>
    <t>BASE: Respondents who do not own their own home</t>
  </si>
  <si>
    <t>BASE: Respondents who own their own home</t>
  </si>
  <si>
    <t>BASE: Respondents who said that they have taken steps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</si>
</sst>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1"/>
    <xf numFmtId="9" fontId="0" fillId="0" borderId="0" xfId="0" applyNumberForma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0" fillId="0" borderId="0" xfId="0" applyFill="1"/>
    <xf numFmtId="0" fontId="0" fillId="0" borderId="0" xfId="0" applyBorder="1"/>
    <xf numFmtId="0" fontId="7" fillId="0" borderId="0" xfId="0" applyFont="1" applyBorder="1"/>
    <xf numFmtId="0" fontId="8" fillId="0" borderId="0"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7.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8.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bin"/></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2.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3.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4.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5.bin"/></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6.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7.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8.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9.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20.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21.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22.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23.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24.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25.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26.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27.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28.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29.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30.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31.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32.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33.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34.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35.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36.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37.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38.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39.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40.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41.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42.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43.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44.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45.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46.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47.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48.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49.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50.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51.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52.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53.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54.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55.bin"/></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7" t="s">
        <v>0</v>
      </c>
      <c r="G7" s="28"/>
      <c r="H7" s="28"/>
      <c r="I7" s="28"/>
      <c r="J7" s="28"/>
      <c r="K7" s="28"/>
      <c r="L7" s="28"/>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4054</v>
      </c>
    </row>
    <row r="14" spans="6:12" ht="18.5" x14ac:dyDescent="0.45">
      <c r="F14" s="2"/>
    </row>
    <row r="15" spans="6:12" ht="18.5" x14ac:dyDescent="0.45">
      <c r="F15" s="2"/>
    </row>
    <row r="16" spans="6:12" ht="18.5" x14ac:dyDescent="0.45">
      <c r="F16" s="2" t="s">
        <v>8</v>
      </c>
    </row>
    <row r="17" spans="6:13" ht="50"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93"/>
  <sheetViews>
    <sheetView showGridLines="0" tabSelected="1" workbookViewId="0"/>
  </sheetViews>
  <sheetFormatPr defaultColWidth="10.90625" defaultRowHeight="14.5" x14ac:dyDescent="0.35"/>
  <cols>
    <col min="3" max="3" width="10.90625" style="33"/>
    <col min="4" max="4" width="126.26953125" customWidth="1"/>
    <col min="5" max="5" width="20.7265625" customWidth="1"/>
    <col min="6" max="6" width="10.90625" style="34"/>
  </cols>
  <sheetData>
    <row r="2" spans="3:6" ht="40" customHeight="1" x14ac:dyDescent="0.35">
      <c r="D2" s="1" t="s">
        <v>11</v>
      </c>
    </row>
    <row r="6" spans="3:6" x14ac:dyDescent="0.35">
      <c r="D6" s="8" t="str">
        <f>HYPERLINK("#'Full Results'!A1", "Full Results")</f>
        <v>Full Results</v>
      </c>
    </row>
    <row r="8" spans="3:6" x14ac:dyDescent="0.35">
      <c r="D8" s="6" t="s">
        <v>12</v>
      </c>
      <c r="E8" s="6" t="s">
        <v>13</v>
      </c>
      <c r="F8" s="35" t="s">
        <v>14</v>
      </c>
    </row>
    <row r="9" spans="3:6" x14ac:dyDescent="0.35">
      <c r="C9" s="33">
        <v>1</v>
      </c>
      <c r="D9" s="8" t="str">
        <f>HYPERLINK("#'Table 1'!A1", "Which do you think are the most important issues facing the country at this time?Please tick up to three  ")</f>
        <v>Which do you think are the most important issues facing the country at this time?Please tick up to three  </v>
      </c>
      <c r="E9" s="14" t="str">
        <f>HYPERLINK("#'Full Results'!A11", "11")</f>
        <v>11</v>
      </c>
      <c r="F9" s="34" t="s">
        <v>106</v>
      </c>
    </row>
    <row r="10" spans="3:6" x14ac:dyDescent="0.35">
      <c r="C10" s="33">
        <v>2</v>
      </c>
      <c r="D10" s="8" t="str">
        <f>HYPERLINK("#'Table 2'!A1", "What are the biggest issues facing your local area? Select up to three  ")</f>
        <v>What are the biggest issues facing your local area? Select up to three  </v>
      </c>
      <c r="E10" s="14" t="str">
        <f>HYPERLINK("#'Full Results'!A28", "28")</f>
        <v>28</v>
      </c>
      <c r="F10" s="34" t="s">
        <v>106</v>
      </c>
    </row>
    <row r="11" spans="3:6" x14ac:dyDescent="0.35">
      <c r="C11" s="33">
        <v>3</v>
      </c>
      <c r="D11" s="8" t="str">
        <f>HYPERLINK("#'Table 3'!A1", " Which of these best describes your living situation/tenure?")</f>
        <v xml:space="preserve"> Which of these best describes your living situation/tenure?</v>
      </c>
      <c r="E11" s="14" t="str">
        <f>HYPERLINK("#'Full Results'!A52", "52")</f>
        <v>52</v>
      </c>
      <c r="F11" s="34" t="s">
        <v>106</v>
      </c>
    </row>
    <row r="12" spans="3:6" x14ac:dyDescent="0.35">
      <c r="C12" s="33">
        <v>4</v>
      </c>
      <c r="D12" s="8" t="str">
        <f>HYPERLINK("#'Table 4'!A1", " When, if ever, are you expecting to buy a house?")</f>
        <v xml:space="preserve"> When, if ever, are you expecting to buy a house?</v>
      </c>
      <c r="E12" s="14" t="str">
        <f>HYPERLINK("#'Full Results'!A63", "63")</f>
        <v>63</v>
      </c>
      <c r="F12" s="36" t="s">
        <v>731</v>
      </c>
    </row>
    <row r="13" spans="3:6" x14ac:dyDescent="0.35">
      <c r="C13" s="33">
        <v>5</v>
      </c>
      <c r="D13" s="8" t="str">
        <f>HYPERLINK("#'Table 5'!A1", " Do you expect to buy a new home or port your mortgage in the future, and if so when?  ")</f>
        <v xml:space="preserve"> Do you expect to buy a new home or port your mortgage in the future, and if so when?  </v>
      </c>
      <c r="E13" s="14" t="str">
        <f>HYPERLINK("#'Full Results'!A75", "75")</f>
        <v>75</v>
      </c>
      <c r="F13" s="36" t="s">
        <v>732</v>
      </c>
    </row>
    <row r="14" spans="3:6" x14ac:dyDescent="0.35">
      <c r="C14" s="33">
        <v>6</v>
      </c>
      <c r="D14" s="8" t="str">
        <f>HYPERLINK("#'Table 6'!A1", " And which of the following best describes the property you live in?")</f>
        <v xml:space="preserve"> And which of the following best describes the property you live in?</v>
      </c>
      <c r="E14" s="14" t="str">
        <f>HYPERLINK("#'Full Results'!A87", "87")</f>
        <v>87</v>
      </c>
      <c r="F14" s="34" t="s">
        <v>106</v>
      </c>
    </row>
    <row r="15" spans="3:6" x14ac:dyDescent="0.35">
      <c r="C15" s="33">
        <v>7</v>
      </c>
      <c r="D15" s="8" t="str">
        <f>HYPERLINK("#'Table 7'!A1", " Does your house or home have a private garden or a driveway?")</f>
        <v xml:space="preserve"> Does your house or home have a private garden or a driveway?</v>
      </c>
      <c r="E15" s="14" t="str">
        <f>HYPERLINK("#'Full Results'!A96", "96")</f>
        <v>96</v>
      </c>
      <c r="F15" s="34" t="s">
        <v>106</v>
      </c>
    </row>
    <row r="16" spans="3:6" x14ac:dyDescent="0.35">
      <c r="C16" s="33">
        <v>8</v>
      </c>
      <c r="D16" s="8" t="str">
        <f>HYPERLINK("#'Table 8'!A1", " Which of the following best describes your household situation?")</f>
        <v xml:space="preserve"> Which of the following best describes your household situation?</v>
      </c>
      <c r="E16" s="14" t="str">
        <f>HYPERLINK("#'Full Results'!A104", "104")</f>
        <v>104</v>
      </c>
      <c r="F16" s="34" t="s">
        <v>106</v>
      </c>
    </row>
    <row r="17" spans="3:6" x14ac:dyDescent="0.35">
      <c r="C17" s="33">
        <v>9</v>
      </c>
      <c r="D17" s="8" t="str">
        <f>HYPERLINK("#'Table 9'!A1", "Grid Summary: Does your local area experience the following things more or less often than the rest of the UK?")</f>
        <v>Grid Summary: Does your local area experience the following things more or less often than the rest of the UK?</v>
      </c>
      <c r="E17" s="7"/>
      <c r="F17" s="34" t="s">
        <v>106</v>
      </c>
    </row>
    <row r="18" spans="3:6" x14ac:dyDescent="0.35">
      <c r="C18" s="33">
        <v>10</v>
      </c>
      <c r="D18" s="8" t="str">
        <f>HYPERLINK("#'Table 10'!A1", "Does your local area experience the following things more or less often than the rest of the UK?: Flooding")</f>
        <v>Does your local area experience the following things more or less often than the rest of the UK?: Flooding</v>
      </c>
      <c r="E18" s="14" t="str">
        <f>HYPERLINK("#'Full Results'!A117", "117")</f>
        <v>117</v>
      </c>
      <c r="F18" s="34" t="s">
        <v>106</v>
      </c>
    </row>
    <row r="19" spans="3:6" x14ac:dyDescent="0.35">
      <c r="C19" s="33">
        <v>11</v>
      </c>
      <c r="D19" s="8" t="str">
        <f>HYPERLINK("#'Table 11'!A1", "Does your local area experience the following things more or less often than the rest of the UK?: Drought")</f>
        <v>Does your local area experience the following things more or less often than the rest of the UK?: Drought</v>
      </c>
      <c r="E19" s="14" t="str">
        <f>HYPERLINK("#'Full Results'!A126", "126")</f>
        <v>126</v>
      </c>
      <c r="F19" s="34" t="s">
        <v>106</v>
      </c>
    </row>
    <row r="20" spans="3:6" x14ac:dyDescent="0.35">
      <c r="C20" s="33">
        <v>12</v>
      </c>
      <c r="D20" s="8" t="str">
        <f>HYPERLINK("#'Table 12'!A1", "Does your local area experience the following things more or less often than the rest of the UK?: Black Outs")</f>
        <v>Does your local area experience the following things more or less often than the rest of the UK?: Black Outs</v>
      </c>
      <c r="E20" s="14" t="str">
        <f>HYPERLINK("#'Full Results'!A135", "135")</f>
        <v>135</v>
      </c>
      <c r="F20" s="34" t="s">
        <v>106</v>
      </c>
    </row>
    <row r="21" spans="3:6" x14ac:dyDescent="0.35">
      <c r="C21" s="33">
        <v>13</v>
      </c>
      <c r="D21" s="8" t="str">
        <f>HYPERLINK("#'Table 13'!A1", "Does your local area experience the following things more or less often than the rest of the UK?: Water shortages")</f>
        <v>Does your local area experience the following things more or less often than the rest of the UK?: Water shortages</v>
      </c>
      <c r="E21" s="14" t="str">
        <f>HYPERLINK("#'Full Results'!A144", "144")</f>
        <v>144</v>
      </c>
      <c r="F21" s="34" t="s">
        <v>106</v>
      </c>
    </row>
    <row r="22" spans="3:6" x14ac:dyDescent="0.35">
      <c r="C22" s="33">
        <v>14</v>
      </c>
      <c r="D22" s="8" t="str">
        <f>HYPERLINK("#'Table 14'!A1", "Does your local area experience the following things more or less often than the rest of the UK?: Extreme heat")</f>
        <v>Does your local area experience the following things more or less often than the rest of the UK?: Extreme heat</v>
      </c>
      <c r="E22" s="14" t="str">
        <f>HYPERLINK("#'Full Results'!A153", "153")</f>
        <v>153</v>
      </c>
      <c r="F22" s="34" t="s">
        <v>106</v>
      </c>
    </row>
    <row r="23" spans="3:6" x14ac:dyDescent="0.35">
      <c r="C23" s="33">
        <v>15</v>
      </c>
      <c r="D23" s="8" t="str">
        <f>HYPERLINK("#'Table 15'!A1", "Does your local area experience the following things more or less often than the rest of the UK?: Heavy rainfall")</f>
        <v>Does your local area experience the following things more or less often than the rest of the UK?: Heavy rainfall</v>
      </c>
      <c r="E23" s="14" t="str">
        <f>HYPERLINK("#'Full Results'!A162", "162")</f>
        <v>162</v>
      </c>
      <c r="F23" s="34" t="s">
        <v>106</v>
      </c>
    </row>
    <row r="24" spans="3:6" x14ac:dyDescent="0.35">
      <c r="C24" s="33">
        <v>16</v>
      </c>
      <c r="D24" s="8" t="str">
        <f>HYPERLINK("#'Table 16'!A1", "Does your local area experience the following things more or less often than the rest of the UK?: Snow and ice")</f>
        <v>Does your local area experience the following things more or less often than the rest of the UK?: Snow and ice</v>
      </c>
      <c r="E24" s="14" t="str">
        <f>HYPERLINK("#'Full Results'!A171", "171")</f>
        <v>171</v>
      </c>
      <c r="F24" s="34" t="s">
        <v>106</v>
      </c>
    </row>
    <row r="25" spans="3:6" x14ac:dyDescent="0.35">
      <c r="C25" s="33">
        <v>17</v>
      </c>
      <c r="D25" s="8" t="str">
        <f>HYPERLINK("#'Table 17'!A1", "Does your local area experience the following things more or less often than the rest of the UK?: Storms or high winds")</f>
        <v>Does your local area experience the following things more or less often than the rest of the UK?: Storms or high winds</v>
      </c>
      <c r="E25" s="14" t="str">
        <f>HYPERLINK("#'Full Results'!A180", "180")</f>
        <v>180</v>
      </c>
      <c r="F25" s="34" t="s">
        <v>106</v>
      </c>
    </row>
    <row r="26" spans="3:6" x14ac:dyDescent="0.35">
      <c r="C26" s="33">
        <v>18</v>
      </c>
      <c r="D26" s="8" t="str">
        <f>HYPERLINK("#'Table 18'!A1", "Does your local area experience the following things more or less often than the rest of the UK?: Wildfires")</f>
        <v>Does your local area experience the following things more or less often than the rest of the UK?: Wildfires</v>
      </c>
      <c r="E26" s="14" t="str">
        <f>HYPERLINK("#'Full Results'!A189", "189")</f>
        <v>189</v>
      </c>
      <c r="F26" s="34" t="s">
        <v>106</v>
      </c>
    </row>
    <row r="27" spans="3:6" x14ac:dyDescent="0.35">
      <c r="C27" s="33">
        <v>19</v>
      </c>
      <c r="D27" s="8" t="str">
        <f>HYPERLINK("#'Table 19'!A1", "Does your local area experience the following things more or less often than the rest of the UK?: Landslides or erosion")</f>
        <v>Does your local area experience the following things more or less often than the rest of the UK?: Landslides or erosion</v>
      </c>
      <c r="E27" s="14" t="str">
        <f>HYPERLINK("#'Full Results'!A198", "198")</f>
        <v>198</v>
      </c>
      <c r="F27" s="34" t="s">
        <v>106</v>
      </c>
    </row>
    <row r="28" spans="3:6" x14ac:dyDescent="0.35">
      <c r="C28" s="33">
        <v>20</v>
      </c>
      <c r="D28" s="8" t="str">
        <f>HYPERLINK("#'Table 20'!A1", " Do you pay the water bills for your property? If your landlord organises and pays the water bills, please answer ‘No’.")</f>
        <v xml:space="preserve"> Do you pay the water bills for your property? If your landlord organises and pays the water bills, please answer ‘No’.</v>
      </c>
      <c r="E28" s="14" t="str">
        <f>HYPERLINK("#'Full Results'!A207", "207")</f>
        <v>207</v>
      </c>
      <c r="F28" s="34" t="s">
        <v>106</v>
      </c>
    </row>
    <row r="29" spans="3:6" x14ac:dyDescent="0.35">
      <c r="C29" s="33">
        <v>21</v>
      </c>
      <c r="D29" s="8" t="str">
        <f>HYPERLINK("#'Table 21'!A1", " How satisfied are you with the service provided by your water supplier?")</f>
        <v xml:space="preserve"> How satisfied are you with the service provided by your water supplier?</v>
      </c>
      <c r="E29" s="14" t="str">
        <f>HYPERLINK("#'Full Results'!A213", "213")</f>
        <v>213</v>
      </c>
      <c r="F29" s="34" t="s">
        <v>106</v>
      </c>
    </row>
    <row r="30" spans="3:6" x14ac:dyDescent="0.35">
      <c r="C30" s="33">
        <v>22</v>
      </c>
      <c r="D30" s="8" t="str">
        <f>HYPERLINK("#'Table 22'!A1", " Are you aware of how water is supplied to your home (for example, it may come from a public water supply, a private reservoir, river, etc.)?")</f>
        <v xml:space="preserve"> Are you aware of how water is supplied to your home (for example, it may come from a public water supply, a private reservoir, river, etc.)?</v>
      </c>
      <c r="E30" s="14" t="str">
        <f>HYPERLINK("#'Full Results'!A225", "225")</f>
        <v>225</v>
      </c>
      <c r="F30" s="34" t="s">
        <v>106</v>
      </c>
    </row>
    <row r="31" spans="3:6" x14ac:dyDescent="0.35">
      <c r="C31" s="33">
        <v>23</v>
      </c>
      <c r="D31" s="8" t="str">
        <f>HYPERLINK("#'Table 23'!A1", " Do you currently use a smart water meter in your home? This is a device that tracks and tells you your water usage and costs")</f>
        <v xml:space="preserve"> Do you currently use a smart water meter in your home? This is a device that tracks and tells you your water usage and costs</v>
      </c>
      <c r="E31" s="14" t="str">
        <f>HYPERLINK("#'Full Results'!A231", "231")</f>
        <v>231</v>
      </c>
      <c r="F31" s="34" t="s">
        <v>106</v>
      </c>
    </row>
    <row r="32" spans="3:6" x14ac:dyDescent="0.35">
      <c r="C32" s="33">
        <v>24</v>
      </c>
      <c r="D32" s="8" t="str">
        <f>HYPERLINK("#'Table 24'!A1", " How long have you lived in your current home?")</f>
        <v xml:space="preserve"> How long have you lived in your current home?</v>
      </c>
      <c r="E32" s="14" t="str">
        <f>HYPERLINK("#'Full Results'!A237", "237")</f>
        <v>237</v>
      </c>
      <c r="F32" s="34" t="s">
        <v>106</v>
      </c>
    </row>
    <row r="33" spans="3:6" x14ac:dyDescent="0.35">
      <c r="C33" s="33">
        <v>25</v>
      </c>
      <c r="D33" s="8" t="str">
        <f>HYPERLINK("#'Table 25'!A1", " In your average work week, how many days do you work from home if at all?")</f>
        <v xml:space="preserve"> In your average work week, how many days do you work from home if at all?</v>
      </c>
      <c r="E33" s="14" t="str">
        <f>HYPERLINK("#'Full Results'!A247", "247")</f>
        <v>247</v>
      </c>
      <c r="F33" s="34" t="s">
        <v>106</v>
      </c>
    </row>
    <row r="34" spans="3:6" x14ac:dyDescent="0.35">
      <c r="C34" s="33">
        <v>26</v>
      </c>
      <c r="D34" s="8" t="str">
        <f>HYPERLINK("#'Table 26'!A1", " Have you ever lived in a home with an indoor tap that cannot be used for drinking water? For example, a tap which is supplied by a water tank")</f>
        <v xml:space="preserve"> Have you ever lived in a home with an indoor tap that cannot be used for drinking water? For example, a tap which is supplied by a water tank</v>
      </c>
      <c r="E34" s="14" t="str">
        <f>HYPERLINK("#'Full Results'!A257", "257")</f>
        <v>257</v>
      </c>
      <c r="F34" s="34" t="s">
        <v>106</v>
      </c>
    </row>
    <row r="35" spans="3:6" x14ac:dyDescent="0.35">
      <c r="C35" s="33">
        <v>27</v>
      </c>
      <c r="D35" s="8" t="str">
        <f>HYPERLINK("#'Table 27'!A1", "In your view, which of the following, if any, are the most important issues related to British homes and housing?Please select all that apply  ")</f>
        <v>In your view, which of the following, if any, are the most important issues related to British homes and housing?Please select all that apply  </v>
      </c>
      <c r="E35" s="14" t="str">
        <f>HYPERLINK("#'Full Results'!A264", "264")</f>
        <v>264</v>
      </c>
      <c r="F35" s="34" t="s">
        <v>106</v>
      </c>
    </row>
    <row r="36" spans="3:6" x14ac:dyDescent="0.35">
      <c r="C36" s="33">
        <v>28</v>
      </c>
      <c r="D36" s="8" t="str">
        <f>HYPERLINK("#'Table 28'!A1", "If there was to be a new development or infrastructure project in your local area, which of the following would you most like to see? Select up to three")</f>
        <v>If there was to be a new development or infrastructure project in your local area, which of the following would you most like to see? Select up to three</v>
      </c>
      <c r="E36" s="14" t="str">
        <f>HYPERLINK("#'Full Results'!A282", "282")</f>
        <v>282</v>
      </c>
      <c r="F36" s="34" t="s">
        <v>106</v>
      </c>
    </row>
    <row r="37" spans="3:6" x14ac:dyDescent="0.35">
      <c r="C37" s="33">
        <v>29</v>
      </c>
      <c r="D37" s="8" t="str">
        <f>HYPERLINK("#'Table 29'!A1", "Grid Summary: To what extent do you think these are issues affecting the UK at the moment?")</f>
        <v>Grid Summary: To what extent do you think these are issues affecting the UK at the moment?</v>
      </c>
      <c r="E37" s="7"/>
      <c r="F37" s="34" t="s">
        <v>106</v>
      </c>
    </row>
    <row r="38" spans="3:6" x14ac:dyDescent="0.35">
      <c r="C38" s="33">
        <v>30</v>
      </c>
      <c r="D38" s="8" t="str">
        <f>HYPERLINK("#'Table 30'!A1", "To what extent do you think these are issues affecting the UK at the moment?: Flooding")</f>
        <v>To what extent do you think these are issues affecting the UK at the moment?: Flooding</v>
      </c>
      <c r="E38" s="14" t="str">
        <f>HYPERLINK("#'Full Results'!A299", "299")</f>
        <v>299</v>
      </c>
      <c r="F38" s="34" t="s">
        <v>106</v>
      </c>
    </row>
    <row r="39" spans="3:6" x14ac:dyDescent="0.35">
      <c r="C39" s="33">
        <v>31</v>
      </c>
      <c r="D39" s="8" t="str">
        <f>HYPERLINK("#'Table 31'!A1", "To what extent do you think these are issues affecting the UK at the moment?: Water shortages")</f>
        <v>To what extent do you think these are issues affecting the UK at the moment?: Water shortages</v>
      </c>
      <c r="E39" s="14" t="str">
        <f>HYPERLINK("#'Full Results'!A307", "307")</f>
        <v>307</v>
      </c>
      <c r="F39" s="34" t="s">
        <v>106</v>
      </c>
    </row>
    <row r="40" spans="3:6" x14ac:dyDescent="0.35">
      <c r="C40" s="33">
        <v>32</v>
      </c>
      <c r="D40" s="8" t="str">
        <f>HYPERLINK("#'Table 32'!A1", "To what extent do you think these are issues affecting the UK at the moment?: Lack of housing")</f>
        <v>To what extent do you think these are issues affecting the UK at the moment?: Lack of housing</v>
      </c>
      <c r="E40" s="14" t="str">
        <f>HYPERLINK("#'Full Results'!A315", "315")</f>
        <v>315</v>
      </c>
      <c r="F40" s="34" t="s">
        <v>106</v>
      </c>
    </row>
    <row r="41" spans="3:6" x14ac:dyDescent="0.35">
      <c r="C41" s="33">
        <v>33</v>
      </c>
      <c r="D41" s="8" t="str">
        <f>HYPERLINK("#'Table 33'!A1", "To what extent do you think these are issues affecting the UK at the moment?: Lack of green spaces")</f>
        <v>To what extent do you think these are issues affecting the UK at the moment?: Lack of green spaces</v>
      </c>
      <c r="E41" s="14" t="str">
        <f>HYPERLINK("#'Full Results'!A323", "323")</f>
        <v>323</v>
      </c>
      <c r="F41" s="34" t="s">
        <v>106</v>
      </c>
    </row>
    <row r="42" spans="3:6" x14ac:dyDescent="0.35">
      <c r="C42" s="33">
        <v>34</v>
      </c>
      <c r="D42" s="8" t="str">
        <f>HYPERLINK("#'Table 34'!A1", "To what extent do you think these are issues affecting the UK at the moment?: Extreme temperatures")</f>
        <v>To what extent do you think these are issues affecting the UK at the moment?: Extreme temperatures</v>
      </c>
      <c r="E42" s="14" t="str">
        <f>HYPERLINK("#'Full Results'!A331", "331")</f>
        <v>331</v>
      </c>
      <c r="F42" s="34" t="s">
        <v>106</v>
      </c>
    </row>
    <row r="43" spans="3:6" x14ac:dyDescent="0.35">
      <c r="C43" s="33">
        <v>35</v>
      </c>
      <c r="D43" s="8" t="str">
        <f>HYPERLINK("#'Table 35'!A1", "To what extent do you think these are issues affecting the UK at the moment?: Lack of renewable energy")</f>
        <v>To what extent do you think these are issues affecting the UK at the moment?: Lack of renewable energy</v>
      </c>
      <c r="E43" s="14" t="str">
        <f>HYPERLINK("#'Full Results'!A339", "339")</f>
        <v>339</v>
      </c>
      <c r="F43" s="34" t="s">
        <v>106</v>
      </c>
    </row>
    <row r="44" spans="3:6" x14ac:dyDescent="0.35">
      <c r="C44" s="33">
        <v>36</v>
      </c>
      <c r="D44" s="8" t="str">
        <f>HYPERLINK("#'Table 36'!A1", "To what extent do you think these are issues affecting the UK at the moment?: Climate change")</f>
        <v>To what extent do you think these are issues affecting the UK at the moment?: Climate change</v>
      </c>
      <c r="E44" s="14" t="str">
        <f>HYPERLINK("#'Full Results'!A347", "347")</f>
        <v>347</v>
      </c>
      <c r="F44" s="34" t="s">
        <v>106</v>
      </c>
    </row>
    <row r="45" spans="3:6" x14ac:dyDescent="0.35">
      <c r="C45" s="33">
        <v>37</v>
      </c>
      <c r="D45" s="8" t="str">
        <f>HYPERLINK("#'Table 37'!A1", "Which of the following practices have you adopted in your daily life, if any?Please select all that apply")</f>
        <v>Which of the following practices have you adopted in your daily life, if any?Please select all that apply</v>
      </c>
      <c r="E45" s="14" t="str">
        <f>HYPERLINK("#'Full Results'!A355", "355")</f>
        <v>355</v>
      </c>
      <c r="F45" s="34" t="s">
        <v>106</v>
      </c>
    </row>
    <row r="46" spans="3:6" x14ac:dyDescent="0.35">
      <c r="C46" s="33">
        <v>38</v>
      </c>
      <c r="D46" s="8" t="str">
        <f>HYPERLINK("#'Table 38'!A1", " Which of the following is closest to your view on water shortages in the UK?")</f>
        <v xml:space="preserve"> Which of the following is closest to your view on water shortages in the UK?</v>
      </c>
      <c r="E46" s="14" t="str">
        <f>HYPERLINK("#'Full Results'!A383", "383")</f>
        <v>383</v>
      </c>
      <c r="F46" s="34" t="s">
        <v>106</v>
      </c>
    </row>
    <row r="47" spans="3:6" x14ac:dyDescent="0.35">
      <c r="C47" s="33">
        <v>39</v>
      </c>
      <c r="D47" s="8" t="str">
        <f>HYPERLINK("#'Table 39'!A1", " Are you more or less concerned about water shortages at the moment, than you have been in the past?")</f>
        <v xml:space="preserve"> Are you more or less concerned about water shortages at the moment, than you have been in the past?</v>
      </c>
      <c r="E47" s="14" t="str">
        <f>HYPERLINK("#'Full Results'!A391", "391")</f>
        <v>391</v>
      </c>
      <c r="F47" s="34" t="s">
        <v>106</v>
      </c>
    </row>
    <row r="48" spans="3:6" x14ac:dyDescent="0.35">
      <c r="C48" s="33">
        <v>40</v>
      </c>
      <c r="D48" s="8" t="str">
        <f>HYPERLINK("#'Table 40'!A1", " Have you experienced a hose pipe ban in your area in the last five years?")</f>
        <v xml:space="preserve"> Have you experienced a hose pipe ban in your area in the last five years?</v>
      </c>
      <c r="E48" s="14" t="str">
        <f>HYPERLINK("#'Full Results'!A400", "400")</f>
        <v>400</v>
      </c>
      <c r="F48" s="34" t="s">
        <v>106</v>
      </c>
    </row>
    <row r="49" spans="3:6" x14ac:dyDescent="0.35">
      <c r="C49" s="33">
        <v>41</v>
      </c>
      <c r="D49" s="8" t="str">
        <f>HYPERLINK("#'Table 41'!A1", " Thinking about the future, do you expect UK water shortages to become more or less frequent?")</f>
        <v xml:space="preserve"> Thinking about the future, do you expect UK water shortages to become more or less frequent?</v>
      </c>
      <c r="E49" s="14" t="str">
        <f>HYPERLINK("#'Full Results'!A406", "406")</f>
        <v>406</v>
      </c>
      <c r="F49" s="34" t="s">
        <v>106</v>
      </c>
    </row>
    <row r="50" spans="3:6" x14ac:dyDescent="0.35">
      <c r="C50" s="33">
        <v>42</v>
      </c>
      <c r="D50" s="8" t="str">
        <f>HYPERLINK("#'Table 42'!A1", "Which of the following, if any, do you consider to be issues caused by water shortages in the UK. Select all that apply.")</f>
        <v>Which of the following, if any, do you consider to be issues caused by water shortages in the UK. Select all that apply.</v>
      </c>
      <c r="E50" s="14" t="str">
        <f>HYPERLINK("#'Full Results'!A415", "415")</f>
        <v>415</v>
      </c>
      <c r="F50" s="34" t="s">
        <v>106</v>
      </c>
    </row>
    <row r="51" spans="3:6" x14ac:dyDescent="0.35">
      <c r="C51" s="33">
        <v>43</v>
      </c>
      <c r="D51" s="8" t="str">
        <f>HYPERLINK("#'Table 43'!A1", " Over the past few years, have you started taking any steps to reduce your day-to-day water consumption?  ")</f>
        <v xml:space="preserve"> Over the past few years, have you started taking any steps to reduce your day-to-day water consumption?  </v>
      </c>
      <c r="E51" s="14" t="str">
        <f>HYPERLINK("#'Full Results'!A439", "439")</f>
        <v>439</v>
      </c>
      <c r="F51" s="34" t="s">
        <v>106</v>
      </c>
    </row>
    <row r="52" spans="3:6" x14ac:dyDescent="0.35">
      <c r="C52" s="33">
        <v>44</v>
      </c>
      <c r="D52" s="8" t="str">
        <f>HYPERLINK("#'Table 44'!A1", " You said that you have started taking steps to reduce your water consumption. Which of the following statements come closest to the reason that you have done this?")</f>
        <v xml:space="preserve"> You said that you have started taking steps to reduce your water consumption. Which of the following statements come closest to the reason that you have done this?</v>
      </c>
      <c r="E52" s="14" t="str">
        <f>HYPERLINK("#'Full Results'!A446", "446")</f>
        <v>446</v>
      </c>
      <c r="F52" s="16" t="s">
        <v>733</v>
      </c>
    </row>
    <row r="53" spans="3:6" x14ac:dyDescent="0.35">
      <c r="C53" s="33">
        <v>45</v>
      </c>
      <c r="D53" s="8" t="str">
        <f>HYPERLINK("#'Table 45'!A1", "In your view, which of the following are the most effective ways that the government can tackle water shortages?Please select up to three.  ")</f>
        <v>In your view, which of the following are the most effective ways that the government can tackle water shortages?Please select up to three.  </v>
      </c>
      <c r="E53" s="14" t="str">
        <f>HYPERLINK("#'Full Results'!A454", "454")</f>
        <v>454</v>
      </c>
      <c r="F53" s="34" t="s">
        <v>106</v>
      </c>
    </row>
    <row r="54" spans="3:6" x14ac:dyDescent="0.35">
      <c r="C54" s="33">
        <v>46</v>
      </c>
      <c r="D54" s="8" t="str">
        <f>HYPERLINK("#'Table 46'!A1", "Grid Summary: If you were to live in a development that recycled water around your home, which of the following do you consider to be true?Please indicate whether you lean more towards the statement on the right of the scale, or the statement on ...")</f>
        <v>Grid Summary: If you were to live in a development that recycled water around your home, which of the following do you consider to be true?Please indicate whether you lean more towards the statement on the right of the scale, or the statement on ...</v>
      </c>
      <c r="E54" s="7"/>
      <c r="F54" s="34" t="s">
        <v>106</v>
      </c>
    </row>
    <row r="55" spans="3:6" x14ac:dyDescent="0.35">
      <c r="C55" s="33">
        <v>47</v>
      </c>
      <c r="D55" s="8" t="str">
        <f>HYPERLINK("#'Table 47'!A1",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55" s="14" t="str">
        <f>HYPERLINK("#'Full Results'!A474", "474")</f>
        <v>474</v>
      </c>
      <c r="F55" s="34" t="s">
        <v>106</v>
      </c>
    </row>
    <row r="56" spans="3:6" x14ac:dyDescent="0.35">
      <c r="C56" s="33">
        <v>48</v>
      </c>
      <c r="D56" s="8" t="str">
        <f>HYPERLINK("#'Table 48'!A1",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56" s="14" t="str">
        <f>HYPERLINK("#'Full Results'!A482", "482")</f>
        <v>482</v>
      </c>
      <c r="F56" s="34" t="s">
        <v>106</v>
      </c>
    </row>
    <row r="57" spans="3:6" x14ac:dyDescent="0.35">
      <c r="C57" s="33">
        <v>49</v>
      </c>
      <c r="D57" s="8" t="str">
        <f>HYPERLINK("#'Table 49'!A1",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57" s="14" t="str">
        <f>HYPERLINK("#'Full Results'!A490", "490")</f>
        <v>490</v>
      </c>
      <c r="F57" s="34" t="s">
        <v>106</v>
      </c>
    </row>
    <row r="58" spans="3:6" x14ac:dyDescent="0.35">
      <c r="C58" s="33">
        <v>50</v>
      </c>
      <c r="D58" s="8" t="str">
        <f>HYPERLINK("#'Table 50'!A1",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58" s="14" t="str">
        <f>HYPERLINK("#'Full Results'!A498", "498")</f>
        <v>498</v>
      </c>
      <c r="F58" s="34" t="s">
        <v>106</v>
      </c>
    </row>
    <row r="59" spans="3:6" x14ac:dyDescent="0.35">
      <c r="C59" s="33">
        <v>51</v>
      </c>
      <c r="D59" s="8" t="str">
        <f>HYPERLINK("#'Table 51'!A1",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59" s="14" t="str">
        <f>HYPERLINK("#'Full Results'!A506", "506")</f>
        <v>506</v>
      </c>
      <c r="F59" s="34" t="s">
        <v>106</v>
      </c>
    </row>
    <row r="60" spans="3:6" x14ac:dyDescent="0.35">
      <c r="C60" s="33">
        <v>52</v>
      </c>
      <c r="D60" s="8" t="str">
        <f>HYPERLINK("#'Table 52'!A1",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60" s="14" t="str">
        <f>HYPERLINK("#'Full Results'!A514", "514")</f>
        <v>514</v>
      </c>
      <c r="F60" s="34" t="s">
        <v>106</v>
      </c>
    </row>
    <row r="61" spans="3:6" x14ac:dyDescent="0.35">
      <c r="C61" s="33">
        <v>53</v>
      </c>
      <c r="D61" s="8" t="str">
        <f>HYPERLINK("#'Table 53'!A1",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61" s="14" t="str">
        <f>HYPERLINK("#'Full Results'!A522", "522")</f>
        <v>522</v>
      </c>
      <c r="F61" s="34" t="s">
        <v>106</v>
      </c>
    </row>
    <row r="62" spans="3:6" x14ac:dyDescent="0.35">
      <c r="C62" s="33">
        <v>54</v>
      </c>
      <c r="D62" s="8" t="str">
        <f>HYPERLINK("#'Table 54'!A1", "If you were to live in a development that recycled water around your home, which of the following do you consider to be true?Please indicate whether you lean more towards the statement on the right of the scale, or the statement on the left of th...")</f>
        <v>If you were to live in a development that recycled water around your home, which of the following do you consider to be true?Please indicate whether you lean more towards the statement on the right of the scale, or the statement on the left of th...</v>
      </c>
      <c r="E62" s="14" t="str">
        <f>HYPERLINK("#'Full Results'!A530", "530")</f>
        <v>530</v>
      </c>
      <c r="F62" s="34" t="s">
        <v>106</v>
      </c>
    </row>
    <row r="63" spans="3:6" x14ac:dyDescent="0.35">
      <c r="C63" s="33">
        <v>55</v>
      </c>
      <c r="D63" s="8" t="str">
        <f>HYPERLINK("#'Table 55'!A1", "Grid Summary: To what extent do you agree or disagree with the following statements?")</f>
        <v>Grid Summary: To what extent do you agree or disagree with the following statements?</v>
      </c>
      <c r="E63" s="7"/>
      <c r="F63" s="34" t="s">
        <v>106</v>
      </c>
    </row>
    <row r="64" spans="3:6" x14ac:dyDescent="0.35">
      <c r="C64" s="33">
        <v>56</v>
      </c>
      <c r="D64" s="8" t="str">
        <f>HYPERLINK("#'Table 56'!A1", "To what extent do you agree or disagree with the following statements?: If I were to recycle water at home, I trust that the filtration and treatment process would protect my water from contaminants")</f>
        <v>To what extent do you agree or disagree with the following statements?: If I were to recycle water at home, I trust that the filtration and treatment process would protect my water from contaminants</v>
      </c>
      <c r="E64" s="14" t="str">
        <f>HYPERLINK("#'Full Results'!A538", "538")</f>
        <v>538</v>
      </c>
      <c r="F64" s="34" t="s">
        <v>106</v>
      </c>
    </row>
    <row r="65" spans="3:6" x14ac:dyDescent="0.35">
      <c r="C65" s="33">
        <v>57</v>
      </c>
      <c r="D65" s="8" t="str">
        <f>HYPERLINK("#'Table 57'!A1", "To what extent do you agree or disagree with the following statements?: I trust that recycled water in the UK would be properly cleaned")</f>
        <v>To what extent do you agree or disagree with the following statements?: I trust that recycled water in the UK would be properly cleaned</v>
      </c>
      <c r="E65" s="14" t="str">
        <f>HYPERLINK("#'Full Results'!A549", "549")</f>
        <v>549</v>
      </c>
      <c r="F65" s="34" t="s">
        <v>106</v>
      </c>
    </row>
    <row r="66" spans="3:6" x14ac:dyDescent="0.35">
      <c r="C66" s="33">
        <v>58</v>
      </c>
      <c r="D66" s="8" t="str">
        <f>HYPERLINK("#'Table 58'!A1", "To what extent do you agree or disagree with the following statements?: I trust in the Council to maintain safety standards and regulations for water recycling to be used in my area")</f>
        <v>To what extent do you agree or disagree with the following statements?: I trust in the Council to maintain safety standards and regulations for water recycling to be used in my area</v>
      </c>
      <c r="E66" s="14" t="str">
        <f>HYPERLINK("#'Full Results'!A560", "560")</f>
        <v>560</v>
      </c>
      <c r="F66" s="34" t="s">
        <v>106</v>
      </c>
    </row>
    <row r="67" spans="3:6" x14ac:dyDescent="0.35">
      <c r="C67" s="33">
        <v>59</v>
      </c>
      <c r="D67" s="8" t="str">
        <f>HYPERLINK("#'Table 59'!A1", "To what extent do you agree or disagree with the following statements?: I trust in the Government to introduce rules and regulations for safe water recycling use in the UK")</f>
        <v>To what extent do you agree or disagree with the following statements?: I trust in the Government to introduce rules and regulations for safe water recycling use in the UK</v>
      </c>
      <c r="E67" s="14" t="str">
        <f>HYPERLINK("#'Full Results'!A571", "571")</f>
        <v>571</v>
      </c>
      <c r="F67" s="34" t="s">
        <v>106</v>
      </c>
    </row>
    <row r="68" spans="3:6" x14ac:dyDescent="0.35">
      <c r="C68" s="33">
        <v>60</v>
      </c>
      <c r="D68" s="8" t="str">
        <f>HYPERLINK("#'Table 60'!A1", "To what extent do you agree or disagree with the following statements?: I trust that water recycling would help reduce my environmental impact")</f>
        <v>To what extent do you agree or disagree with the following statements?: I trust that water recycling would help reduce my environmental impact</v>
      </c>
      <c r="E68" s="14" t="str">
        <f>HYPERLINK("#'Full Results'!A582", "582")</f>
        <v>582</v>
      </c>
      <c r="F68" s="34" t="s">
        <v>106</v>
      </c>
    </row>
    <row r="69" spans="3:6" x14ac:dyDescent="0.35">
      <c r="C69" s="33">
        <v>61</v>
      </c>
      <c r="D69" s="8" t="str">
        <f>HYPERLINK("#'Table 61'!A1", "To what extent do you agree or disagree with the following statements?: I find the concept of recycling water disgusting")</f>
        <v>To what extent do you agree or disagree with the following statements?: I find the concept of recycling water disgusting</v>
      </c>
      <c r="E69" s="14" t="str">
        <f>HYPERLINK("#'Full Results'!A593", "593")</f>
        <v>593</v>
      </c>
      <c r="F69" s="34" t="s">
        <v>106</v>
      </c>
    </row>
    <row r="70" spans="3:6" x14ac:dyDescent="0.35">
      <c r="C70" s="33">
        <v>62</v>
      </c>
      <c r="D70" s="8" t="str">
        <f>HYPERLINK("#'Table 62'!A1", " As far as you are aware, does the water supply to homes in the UK already use  waste water which has been treated and recycled?")</f>
        <v xml:space="preserve"> As far as you are aware, does the water supply to homes in the UK already use  waste water which has been treated and recycled?</v>
      </c>
      <c r="E70" s="14" t="str">
        <f>HYPERLINK("#'Full Results'!A604", "604")</f>
        <v>604</v>
      </c>
      <c r="F70" s="34" t="s">
        <v>106</v>
      </c>
    </row>
    <row r="71" spans="3:6" x14ac:dyDescent="0.35">
      <c r="C71" s="33">
        <v>63</v>
      </c>
      <c r="D71" s="8" t="str">
        <f>HYPERLINK("#'Table 63'!A1", "Which of the following people do you trust to look after water recycling infrastructure in your local area, if any? Select all that apply  ")</f>
        <v>Which of the following people do you trust to look after water recycling infrastructure in your local area, if any? Select all that apply  </v>
      </c>
      <c r="E71" s="14" t="str">
        <f>HYPERLINK("#'Full Results'!A612", "612")</f>
        <v>612</v>
      </c>
      <c r="F71" s="34" t="s">
        <v>106</v>
      </c>
    </row>
    <row r="72" spans="3:6" x14ac:dyDescent="0.35">
      <c r="C72" s="33">
        <v>64</v>
      </c>
      <c r="D72" s="8" t="str">
        <f>HYPERLINK("#'Table 64'!A1", " Imagine a new housing development was being built, and you were looking at the properties being built in it. As part of this development, there will be water recycling. Below are details of the water recycling scheme:(Scenario 1 of 3) [question(...")</f>
        <v xml:space="preserve"> Imagine a new housing development was being built, and you were looking at the properties being built in it. As part of this development, there will be water recycling. Below are details of the water recycling scheme:(Scenario 1 of 3) [question(...</v>
      </c>
      <c r="E72" s="14" t="str">
        <f>HYPERLINK("#'Full Results'!A626", "626")</f>
        <v>626</v>
      </c>
      <c r="F72" s="34" t="s">
        <v>106</v>
      </c>
    </row>
    <row r="73" spans="3:6" x14ac:dyDescent="0.35">
      <c r="C73" s="33">
        <v>65</v>
      </c>
      <c r="D73" s="8" t="str">
        <f>HYPERLINK("#'Table 65'!A1", "Grid Summary: (Scenario 1 of 3) [question('value'), id='148'] will be recycled on this development. The water will come from [question('value'), id='149']. Once recycled, it will be used as [question('value'), id='150'] water in the home.    Do y...")</f>
        <v>Grid Summary: (Scenario 1 of 3) [question('value'), id='148'] will be recycled on this development. The water will come from [question('value'), id='149']. Once recycled, it will be used as [question('value'), id='150'] water in the home.    Do y...</v>
      </c>
      <c r="E73" s="7"/>
      <c r="F73" s="34" t="s">
        <v>106</v>
      </c>
    </row>
    <row r="74" spans="3:6" x14ac:dyDescent="0.35">
      <c r="C74" s="33">
        <v>66</v>
      </c>
      <c r="D74" s="8" t="str">
        <f>HYPERLINK("#'Table 66'!A1", "(Scenario 1 of 3) [question('value'), id='148'] will be recycled on this development. The water will come from [question('value'), id='149']. Once recycled, it will be used as [question('value'), id='150'] water in the home.    Do you agree or di...")</f>
        <v>(Scenario 1 of 3) [question('value'), id='148'] will be recycled on this development. The water will come from [question('value'), id='149']. Once recycled, it will be used as [question('value'), id='150'] water in the home.    Do you agree or di...</v>
      </c>
      <c r="E74" s="14" t="str">
        <f>HYPERLINK("#'Full Results'!A635", "635")</f>
        <v>635</v>
      </c>
      <c r="F74" s="34" t="s">
        <v>106</v>
      </c>
    </row>
    <row r="75" spans="3:6" x14ac:dyDescent="0.35">
      <c r="C75" s="33">
        <v>67</v>
      </c>
      <c r="D75" s="8" t="str">
        <f>HYPERLINK("#'Table 67'!A1", "(Scenario 1 of 3) [question('value'), id='148'] will be recycled on this development. The water will come from [question('value'), id='149']. Once recycled, it will be used as [question('value'), id='150'] water in the home.    Do you agree or di...")</f>
        <v>(Scenario 1 of 3) [question('value'), id='148'] will be recycled on this development. The water will come from [question('value'), id='149']. Once recycled, it will be used as [question('value'), id='150'] water in the home.    Do you agree or di...</v>
      </c>
      <c r="E75" s="14" t="str">
        <f>HYPERLINK("#'Full Results'!A646", "646")</f>
        <v>646</v>
      </c>
      <c r="F75" s="34" t="s">
        <v>106</v>
      </c>
    </row>
    <row r="76" spans="3:6" x14ac:dyDescent="0.35">
      <c r="C76" s="33">
        <v>68</v>
      </c>
      <c r="D76" s="8" t="str">
        <f>HYPERLINK("#'Table 68'!A1", "(Scenario 1 of 3) [question('value'), id='148'] will be recycled on this development. The water will come from [question('value'), id='149']. Once recycled, it will be used as [question('value'), id='150'] water in the home.    Do you agree or di...")</f>
        <v>(Scenario 1 of 3) [question('value'), id='148'] will be recycled on this development. The water will come from [question('value'), id='149']. Once recycled, it will be used as [question('value'), id='150'] water in the home.    Do you agree or di...</v>
      </c>
      <c r="E76" s="14" t="str">
        <f>HYPERLINK("#'Full Results'!A657", "657")</f>
        <v>657</v>
      </c>
      <c r="F76" s="34" t="s">
        <v>106</v>
      </c>
    </row>
    <row r="77" spans="3:6" x14ac:dyDescent="0.35">
      <c r="C77" s="33">
        <v>69</v>
      </c>
      <c r="D77" s="8" t="str">
        <f>HYPERLINK("#'Table 69'!A1", "(Scenario 1 of 3) [question('value'), id='148'] will be recycled on this development. The water will come from [question('value'), id='149']. Once recycled, it will be used as [question('value'), id='150'] water in the home.    Do you agree or di...")</f>
        <v>(Scenario 1 of 3) [question('value'), id='148'] will be recycled on this development. The water will come from [question('value'), id='149']. Once recycled, it will be used as [question('value'), id='150'] water in the home.    Do you agree or di...</v>
      </c>
      <c r="E77" s="14" t="str">
        <f>HYPERLINK("#'Full Results'!A668", "668")</f>
        <v>668</v>
      </c>
      <c r="F77" s="34" t="s">
        <v>106</v>
      </c>
    </row>
    <row r="78" spans="3:6" x14ac:dyDescent="0.35">
      <c r="C78" s="33">
        <v>70</v>
      </c>
      <c r="D78" s="8" t="str">
        <f>HYPERLINK("#'Table 70'!A1", " Imagine a new housing development was being built, and you were looking at the properties being built in it. As part of this development, there will be water recycling. Below are details of the water recycling scheme:(Scenario 2 of 3) [question(...")</f>
        <v xml:space="preserve"> Imagine a new housing development was being built, and you were looking at the properties being built in it. As part of this development, there will be water recycling. Below are details of the water recycling scheme:(Scenario 2 of 3) [question(...</v>
      </c>
      <c r="E78" s="14" t="str">
        <f>HYPERLINK("#'Full Results'!A679", "679")</f>
        <v>679</v>
      </c>
      <c r="F78" s="34" t="s">
        <v>106</v>
      </c>
    </row>
    <row r="79" spans="3:6" x14ac:dyDescent="0.35">
      <c r="C79" s="33">
        <v>71</v>
      </c>
      <c r="D79" s="8" t="str">
        <f>HYPERLINK("#'Table 71'!A1", "Grid Summary: (Scenario 2 of 3) [question('value'), id='151'] will be recycled on this development. The water will come from [question('value'), id='152']. Once recycled, it will be used as [question('value'), id='153'] water in the home.    Do y...")</f>
        <v>Grid Summary: (Scenario 2 of 3) [question('value'), id='151'] will be recycled on this development. The water will come from [question('value'), id='152']. Once recycled, it will be used as [question('value'), id='153'] water in the home.    Do y...</v>
      </c>
      <c r="E79" s="7"/>
      <c r="F79" s="34" t="s">
        <v>106</v>
      </c>
    </row>
    <row r="80" spans="3:6" x14ac:dyDescent="0.35">
      <c r="C80" s="33">
        <v>72</v>
      </c>
      <c r="D80" s="8" t="str">
        <f>HYPERLINK("#'Table 72'!A1", "(Scenario 2 of 3) [question('value'), id='151'] will be recycled on this development. The water will come from [question('value'), id='152']. Once recycled, it will be used as [question('value'), id='153'] water in the home.    Do you agree or di...")</f>
        <v>(Scenario 2 of 3) [question('value'), id='151'] will be recycled on this development. The water will come from [question('value'), id='152']. Once recycled, it will be used as [question('value'), id='153'] water in the home.    Do you agree or di...</v>
      </c>
      <c r="E80" s="14" t="str">
        <f>HYPERLINK("#'Full Results'!A688", "688")</f>
        <v>688</v>
      </c>
      <c r="F80" s="34" t="s">
        <v>106</v>
      </c>
    </row>
    <row r="81" spans="3:6" x14ac:dyDescent="0.35">
      <c r="C81" s="33">
        <v>73</v>
      </c>
      <c r="D81" s="8" t="str">
        <f>HYPERLINK("#'Table 73'!A1", "(Scenario 2 of 3) [question('value'), id='151'] will be recycled on this development. The water will come from [question('value'), id='152']. Once recycled, it will be used as [question('value'), id='153'] water in the home.    Do you agree or di...")</f>
        <v>(Scenario 2 of 3) [question('value'), id='151'] will be recycled on this development. The water will come from [question('value'), id='152']. Once recycled, it will be used as [question('value'), id='153'] water in the home.    Do you agree or di...</v>
      </c>
      <c r="E81" s="14" t="str">
        <f>HYPERLINK("#'Full Results'!A699", "699")</f>
        <v>699</v>
      </c>
      <c r="F81" s="34" t="s">
        <v>106</v>
      </c>
    </row>
    <row r="82" spans="3:6" x14ac:dyDescent="0.35">
      <c r="C82" s="33">
        <v>74</v>
      </c>
      <c r="D82" s="8" t="str">
        <f>HYPERLINK("#'Table 74'!A1", "(Scenario 2 of 3) [question('value'), id='151'] will be recycled on this development. The water will come from [question('value'), id='152']. Once recycled, it will be used as [question('value'), id='153'] water in the home.    Do you agree or di...")</f>
        <v>(Scenario 2 of 3) [question('value'), id='151'] will be recycled on this development. The water will come from [question('value'), id='152']. Once recycled, it will be used as [question('value'), id='153'] water in the home.    Do you agree or di...</v>
      </c>
      <c r="E82" s="14" t="str">
        <f>HYPERLINK("#'Full Results'!A710", "710")</f>
        <v>710</v>
      </c>
      <c r="F82" s="34" t="s">
        <v>106</v>
      </c>
    </row>
    <row r="83" spans="3:6" x14ac:dyDescent="0.35">
      <c r="C83" s="33">
        <v>75</v>
      </c>
      <c r="D83" s="8" t="str">
        <f>HYPERLINK("#'Table 75'!A1", "(Scenario 2 of 3) [question('value'), id='151'] will be recycled on this development. The water will come from [question('value'), id='152']. Once recycled, it will be used as [question('value'), id='153'] water in the home.    Do you agree or di...")</f>
        <v>(Scenario 2 of 3) [question('value'), id='151'] will be recycled on this development. The water will come from [question('value'), id='152']. Once recycled, it will be used as [question('value'), id='153'] water in the home.    Do you agree or di...</v>
      </c>
      <c r="E83" s="14" t="str">
        <f>HYPERLINK("#'Full Results'!A721", "721")</f>
        <v>721</v>
      </c>
      <c r="F83" s="34" t="s">
        <v>106</v>
      </c>
    </row>
    <row r="84" spans="3:6" x14ac:dyDescent="0.35">
      <c r="C84" s="33">
        <v>76</v>
      </c>
      <c r="D84" s="8" t="str">
        <f>HYPERLINK("#'Table 76'!A1", " Imagine a new housing development was being built, and you were looking at the properties being built in it. As part of this development, there will be water recycling. Below are details of the water recycling scheme:(Scenario 3 of 3) [question(...")</f>
        <v xml:space="preserve"> Imagine a new housing development was being built, and you were looking at the properties being built in it. As part of this development, there will be water recycling. Below are details of the water recycling scheme:(Scenario 3 of 3) [question(...</v>
      </c>
      <c r="E84" s="14" t="str">
        <f>HYPERLINK("#'Full Results'!A732", "732")</f>
        <v>732</v>
      </c>
      <c r="F84" s="34" t="s">
        <v>106</v>
      </c>
    </row>
    <row r="85" spans="3:6" x14ac:dyDescent="0.35">
      <c r="C85" s="33">
        <v>77</v>
      </c>
      <c r="D85" s="8" t="str">
        <f>HYPERLINK("#'Table 77'!A1", "Grid Summary: (Scenario 3 of 3) [question('value'), id='154'] will be recycled on this development. The water will come from [question('value'), id='155']. Once recycled, it will be used as [question('value'), id='156'] water in the home.    Do y...")</f>
        <v>Grid Summary: (Scenario 3 of 3) [question('value'), id='154'] will be recycled on this development. The water will come from [question('value'), id='155']. Once recycled, it will be used as [question('value'), id='156'] water in the home.    Do y...</v>
      </c>
      <c r="E85" s="7"/>
      <c r="F85" s="34" t="s">
        <v>106</v>
      </c>
    </row>
    <row r="86" spans="3:6" x14ac:dyDescent="0.35">
      <c r="C86" s="33">
        <v>78</v>
      </c>
      <c r="D86" s="8" t="str">
        <f>HYPERLINK("#'Table 78'!A1", "(Scenario 3 of 3) [question('value'), id='154'] will be recycled on this development. The water will come from [question('value'), id='155']. Once recycled, it will be used as [question('value'), id='156'] water in the home.    Do you agree or di...")</f>
        <v>(Scenario 3 of 3) [question('value'), id='154'] will be recycled on this development. The water will come from [question('value'), id='155']. Once recycled, it will be used as [question('value'), id='156'] water in the home.    Do you agree or di...</v>
      </c>
      <c r="E86" s="14" t="str">
        <f>HYPERLINK("#'Full Results'!A741", "741")</f>
        <v>741</v>
      </c>
      <c r="F86" s="34" t="s">
        <v>106</v>
      </c>
    </row>
    <row r="87" spans="3:6" x14ac:dyDescent="0.35">
      <c r="C87" s="33">
        <v>79</v>
      </c>
      <c r="D87" s="8" t="str">
        <f>HYPERLINK("#'Table 79'!A1", "(Scenario 3 of 3) [question('value'), id='154'] will be recycled on this development. The water will come from [question('value'), id='155']. Once recycled, it will be used as [question('value'), id='156'] water in the home.    Do you agree or di...")</f>
        <v>(Scenario 3 of 3) [question('value'), id='154'] will be recycled on this development. The water will come from [question('value'), id='155']. Once recycled, it will be used as [question('value'), id='156'] water in the home.    Do you agree or di...</v>
      </c>
      <c r="E87" s="14" t="str">
        <f>HYPERLINK("#'Full Results'!A752", "752")</f>
        <v>752</v>
      </c>
      <c r="F87" s="34" t="s">
        <v>106</v>
      </c>
    </row>
    <row r="88" spans="3:6" x14ac:dyDescent="0.35">
      <c r="C88" s="33">
        <v>80</v>
      </c>
      <c r="D88" s="8" t="str">
        <f>HYPERLINK("#'Table 80'!A1", "(Scenario 3 of 3) [question('value'), id='154'] will be recycled on this development. The water will come from [question('value'), id='155']. Once recycled, it will be used as [question('value'), id='156'] water in the home.    Do you agree or di...")</f>
        <v>(Scenario 3 of 3) [question('value'), id='154'] will be recycled on this development. The water will come from [question('value'), id='155']. Once recycled, it will be used as [question('value'), id='156'] water in the home.    Do you agree or di...</v>
      </c>
      <c r="E88" s="14" t="str">
        <f>HYPERLINK("#'Full Results'!A763", "763")</f>
        <v>763</v>
      </c>
      <c r="F88" s="34" t="s">
        <v>106</v>
      </c>
    </row>
    <row r="89" spans="3:6" x14ac:dyDescent="0.35">
      <c r="C89" s="33">
        <v>81</v>
      </c>
      <c r="D89" s="8" t="str">
        <f>HYPERLINK("#'Table 81'!A1", "(Scenario 3 of 3) [question('value'), id='154'] will be recycled on this development. The water will come from [question('value'), id='155']. Once recycled, it will be used as [question('value'), id='156'] water in the home.    Do you agree or di...")</f>
        <v>(Scenario 3 of 3) [question('value'), id='154'] will be recycled on this development. The water will come from [question('value'), id='155']. Once recycled, it will be used as [question('value'), id='156'] water in the home.    Do you agree or di...</v>
      </c>
      <c r="E89" s="14" t="str">
        <f>HYPERLINK("#'Full Results'!A774", "774")</f>
        <v>774</v>
      </c>
      <c r="F89" s="34" t="s">
        <v>106</v>
      </c>
    </row>
    <row r="90" spans="3:6" x14ac:dyDescent="0.35">
      <c r="C90" s="33">
        <v>82</v>
      </c>
      <c r="D90" s="8" t="str">
        <f>HYPERLINK("#'Table 82'!A1", "Imagine you were offered a new system of water recycling for your house. This system involves [question('value'), id='390'] from [question('value'), id='393'] being [question('value'), id='186']. Would you be willing to use this water for any of ...")</f>
        <v>Imagine you were offered a new system of water recycling for your house. This system involves [question('value'), id='390'] from [question('value'), id='393'] being [question('value'), id='186']. Would you be willing to use this water for any of ...</v>
      </c>
      <c r="E90" s="14" t="str">
        <f>HYPERLINK("#'Full Results'!A785", "785")</f>
        <v>785</v>
      </c>
      <c r="F90" s="34" t="s">
        <v>106</v>
      </c>
    </row>
    <row r="91" spans="3:6" x14ac:dyDescent="0.35">
      <c r="C91" s="33">
        <v>83</v>
      </c>
      <c r="D91" s="8" t="str">
        <f>HYPERLINK("#'Table 83'!A1", "This system involves [question('value'), id='390'] from [question('value'), id='393'] being [question('value'), id='186']. In your view, what are the main benefits of using this water recycling approach?Select any which apply")</f>
        <v>This system involves [question('value'), id='390'] from [question('value'), id='393'] being [question('value'), id='186']. In your view, what are the main benefits of using this water recycling approach?Select any which apply</v>
      </c>
      <c r="E91" s="14" t="str">
        <f>HYPERLINK("#'Full Results'!A796", "796")</f>
        <v>796</v>
      </c>
      <c r="F91" s="34" t="s">
        <v>106</v>
      </c>
    </row>
    <row r="92" spans="3:6" x14ac:dyDescent="0.35">
      <c r="C92" s="33">
        <v>84</v>
      </c>
      <c r="D92" s="8" t="str">
        <f>HYPERLINK("#'Table 84'!A1", "This system involves [question('value'), id='390'] from [question('value'), id='393'] being [question('value'), id='186']. In your view, what are the main downsides of using this water recycling approach?Select any which apply  ")</f>
        <v>This system involves [question('value'), id='390'] from [question('value'), id='393'] being [question('value'), id='186']. In your view, what are the main downsides of using this water recycling approach?Select any which apply  </v>
      </c>
      <c r="E92" s="14" t="str">
        <f>HYPERLINK("#'Full Results'!A807", "807")</f>
        <v>807</v>
      </c>
      <c r="F92" s="34" t="s">
        <v>106</v>
      </c>
    </row>
    <row r="93" spans="3:6" x14ac:dyDescent="0.35">
      <c r="C93" s="33">
        <v>85</v>
      </c>
      <c r="D93" s="8" t="str">
        <f>HYPERLINK("#'Table 85'!A1", "Imagine you were offered a new system of water recycling for your house. This system involves [question('value'), id='391'] from [question('value'), id='394'] being [question('value'), id='187']. Would you be willing to use this water for any of ...")</f>
        <v>Imagine you were offered a new system of water recycling for your house. This system involves [question('value'), id='391'] from [question('value'), id='394'] being [question('value'), id='187']. Would you be willing to use this water for any of ...</v>
      </c>
      <c r="E93" s="14" t="str">
        <f>HYPERLINK("#'Full Results'!A820", "820")</f>
        <v>820</v>
      </c>
      <c r="F93" s="34" t="s">
        <v>106</v>
      </c>
    </row>
    <row r="94" spans="3:6" x14ac:dyDescent="0.35">
      <c r="C94" s="33">
        <v>86</v>
      </c>
      <c r="D94" s="8" t="str">
        <f>HYPERLINK("#'Table 86'!A1", "This system involves [question('value'), id='391'] from [question('value'), id='394'] being [question('value'), id='187']. In your view, what are the main benefits of using this water recycling approach?Select any which apply")</f>
        <v>This system involves [question('value'), id='391'] from [question('value'), id='394'] being [question('value'), id='187']. In your view, what are the main benefits of using this water recycling approach?Select any which apply</v>
      </c>
      <c r="E94" s="14" t="str">
        <f>HYPERLINK("#'Full Results'!A831", "831")</f>
        <v>831</v>
      </c>
      <c r="F94" s="34" t="s">
        <v>106</v>
      </c>
    </row>
    <row r="95" spans="3:6" x14ac:dyDescent="0.35">
      <c r="C95" s="33">
        <v>87</v>
      </c>
      <c r="D95" s="8" t="str">
        <f>HYPERLINK("#'Table 87'!A1", "This system involves [question('value'), id='391'] from [question('value'), id='394'] being [question('value'), id='187']. In your view, what are the main downsides of using this water recycling approach?Select any which apply  ")</f>
        <v>This system involves [question('value'), id='391'] from [question('value'), id='394'] being [question('value'), id='187']. In your view, what are the main downsides of using this water recycling approach?Select any which apply  </v>
      </c>
      <c r="E95" s="14" t="str">
        <f>HYPERLINK("#'Full Results'!A842", "842")</f>
        <v>842</v>
      </c>
      <c r="F95" s="34" t="s">
        <v>106</v>
      </c>
    </row>
    <row r="96" spans="3:6" x14ac:dyDescent="0.35">
      <c r="C96" s="33">
        <v>88</v>
      </c>
      <c r="D96" s="8" t="str">
        <f>HYPERLINK("#'Table 88'!A1", "Imagine you were offered a new system of water recycling for your house. This system involves [question('value'), id='392'] from [question('value'), id='395'] being [question('value'), id='188']. Would you be willing to use this water for any of ...")</f>
        <v>Imagine you were offered a new system of water recycling for your house. This system involves [question('value'), id='392'] from [question('value'), id='395'] being [question('value'), id='188']. Would you be willing to use this water for any of ...</v>
      </c>
      <c r="E96" s="14" t="str">
        <f>HYPERLINK("#'Full Results'!A855", "855")</f>
        <v>855</v>
      </c>
      <c r="F96" s="34" t="s">
        <v>106</v>
      </c>
    </row>
    <row r="97" spans="3:6" x14ac:dyDescent="0.35">
      <c r="C97" s="33">
        <v>89</v>
      </c>
      <c r="D97" s="8" t="str">
        <f>HYPERLINK("#'Table 89'!A1", "This system involves [question('value'), id='392'] from [question('value'), id='395'] being [question('value'), id='188']. In your view, what are the main benefits of using this water recycling approach?Select any which apply")</f>
        <v>This system involves [question('value'), id='392'] from [question('value'), id='395'] being [question('value'), id='188']. In your view, what are the main benefits of using this water recycling approach?Select any which apply</v>
      </c>
      <c r="E97" s="14" t="str">
        <f>HYPERLINK("#'Full Results'!A866", "866")</f>
        <v>866</v>
      </c>
      <c r="F97" s="34" t="s">
        <v>106</v>
      </c>
    </row>
    <row r="98" spans="3:6" x14ac:dyDescent="0.35">
      <c r="C98" s="33">
        <v>90</v>
      </c>
      <c r="D98" s="8" t="str">
        <f>HYPERLINK("#'Table 90'!A1", "This system involves [question('value'), id='392'] from [question('value'), id='395'] being [question('value'), id='188']. In your view, what are the main downsides of using this water recycling approach?Select any which apply  ")</f>
        <v>This system involves [question('value'), id='392'] from [question('value'), id='395'] being [question('value'), id='188']. In your view, what are the main downsides of using this water recycling approach?Select any which apply  </v>
      </c>
      <c r="E98" s="14" t="str">
        <f>HYPERLINK("#'Full Results'!A877", "877")</f>
        <v>877</v>
      </c>
      <c r="F98" s="34" t="s">
        <v>106</v>
      </c>
    </row>
    <row r="99" spans="3:6" x14ac:dyDescent="0.35">
      <c r="C99" s="33">
        <v>91</v>
      </c>
      <c r="D99" s="8" t="str">
        <f>HYPERLINK("#'Table 91'!A1", " When you hear the term Greywater, what do you think it means?Please select the statement closest to your view.")</f>
        <v xml:space="preserve"> When you hear the term Greywater, what do you think it means?Please select the statement closest to your view.</v>
      </c>
      <c r="E99" s="14" t="str">
        <f>HYPERLINK("#'Full Results'!A890", "890")</f>
        <v>890</v>
      </c>
      <c r="F99" s="34" t="s">
        <v>106</v>
      </c>
    </row>
    <row r="100" spans="3:6" x14ac:dyDescent="0.35">
      <c r="C100" s="33">
        <v>92</v>
      </c>
      <c r="D100" s="8" t="str">
        <f>HYPERLINK("#'Table 92'!A1", "Would you be willing or unwilling to use Greywater (treated for drinking) in your home for any of the following uses, if any? Select all that apply. Greywater (or gray water) refers to wastewater generated from everyday household activities such ...")</f>
        <v>Would you be willing or unwilling to use Greywater (treated for drinking) in your home for any of the following uses, if any? Select all that apply. Greywater (or gray water) refers to wastewater generated from everyday household activities such ...</v>
      </c>
      <c r="E100" s="14" t="str">
        <f>HYPERLINK("#'Full Results'!A902", "902")</f>
        <v>902</v>
      </c>
      <c r="F100" s="34" t="s">
        <v>582</v>
      </c>
    </row>
    <row r="101" spans="3:6" x14ac:dyDescent="0.35">
      <c r="C101" s="33">
        <v>93</v>
      </c>
      <c r="D101" s="8" t="str">
        <f>HYPERLINK("#'Table 93'!A1", "Would you be willing or unwilling to use Greywater (NOT treated for drinking) in your home for any of the following uses, if any? Select all that apply. Greywater (or gray water) refers to wastewater generated from everyday household activities s...")</f>
        <v>Would you be willing or unwilling to use Greywater (NOT treated for drinking) in your home for any of the following uses, if any? Select all that apply. Greywater (or gray water) refers to wastewater generated from everyday household activities s...</v>
      </c>
      <c r="E101" s="14" t="str">
        <f>HYPERLINK("#'Full Results'!A917", "917")</f>
        <v>917</v>
      </c>
      <c r="F101" s="34" t="s">
        <v>582</v>
      </c>
    </row>
    <row r="102" spans="3:6" x14ac:dyDescent="0.35">
      <c r="C102" s="33">
        <v>94</v>
      </c>
      <c r="D102" s="8" t="str">
        <f>HYPERLINK("#'Table 94'!A1", "Which of the following, if any, do you consider the benefits of using treated greywater not for drinking in UK homes? Select all that apply")</f>
        <v>Which of the following, if any, do you consider the benefits of using treated greywater not for drinking in UK homes? Select all that apply</v>
      </c>
      <c r="E102" s="14" t="str">
        <f>HYPERLINK("#'Full Results'!A931", "931")</f>
        <v>931</v>
      </c>
      <c r="F102" s="34" t="s">
        <v>582</v>
      </c>
    </row>
    <row r="103" spans="3:6" x14ac:dyDescent="0.35">
      <c r="C103" s="33">
        <v>95</v>
      </c>
      <c r="D103" s="8" t="str">
        <f>HYPERLINK("#'Table 95'!A1", "Which of the following, if any, do you consider to be the benefits of using greywater treated to be safe for drinking in UK homes? Select all that apply")</f>
        <v>Which of the following, if any, do you consider to be the benefits of using greywater treated to be safe for drinking in UK homes? Select all that apply</v>
      </c>
      <c r="E103" s="14" t="str">
        <f>HYPERLINK("#'Full Results'!A947", "947")</f>
        <v>947</v>
      </c>
      <c r="F103" s="34" t="s">
        <v>582</v>
      </c>
    </row>
    <row r="104" spans="3:6" x14ac:dyDescent="0.35">
      <c r="C104" s="33">
        <v>96</v>
      </c>
      <c r="D104" s="8" t="str">
        <f>HYPERLINK("#'Table 96'!A1", "Which of the following, if any, do you consider to be drawbacks of treated greywater not for drinking use in UK homes? Select all that apply")</f>
        <v>Which of the following, if any, do you consider to be drawbacks of treated greywater not for drinking use in UK homes? Select all that apply</v>
      </c>
      <c r="E104" s="14" t="str">
        <f>HYPERLINK("#'Full Results'!A963", "963")</f>
        <v>963</v>
      </c>
      <c r="F104" s="34" t="s">
        <v>582</v>
      </c>
    </row>
    <row r="105" spans="3:6" x14ac:dyDescent="0.35">
      <c r="C105" s="33">
        <v>97</v>
      </c>
      <c r="D105" s="8" t="str">
        <f>HYPERLINK("#'Table 97'!A1", "Which of the following, if any, do you consider to be drawbacks of greywater treated to be safe for drinking use in UK homes? Select all that apply")</f>
        <v>Which of the following, if any, do you consider to be drawbacks of greywater treated to be safe for drinking use in UK homes? Select all that apply</v>
      </c>
      <c r="E105" s="14" t="str">
        <f>HYPERLINK("#'Full Results'!A980", "980")</f>
        <v>980</v>
      </c>
      <c r="F105" s="34" t="s">
        <v>582</v>
      </c>
    </row>
    <row r="106" spans="3:6" x14ac:dyDescent="0.35">
      <c r="C106" s="33">
        <v>98</v>
      </c>
      <c r="D106" s="8" t="str">
        <f>HYPERLINK("#'Table 98'!A1", "Would you be willing or unwilling to use rainwater that falls on roofs (water collected from water that falls on roofs that are treated and filtered for household use) in your home for any of the following uses, if any? Select all that apply.  ")</f>
        <v>Would you be willing or unwilling to use rainwater that falls on roofs (water collected from water that falls on roofs that are treated and filtered for household use) in your home for any of the following uses, if any? Select all that apply.  </v>
      </c>
      <c r="E106" s="14" t="str">
        <f>HYPERLINK("#'Full Results'!A997", "997")</f>
        <v>997</v>
      </c>
      <c r="F106" s="34" t="s">
        <v>582</v>
      </c>
    </row>
    <row r="107" spans="3:6" x14ac:dyDescent="0.35">
      <c r="C107" s="33">
        <v>99</v>
      </c>
      <c r="D107" s="8" t="str">
        <f>HYPERLINK("#'Table 99'!A1", "Would you be willing or unwilling to use stormwater (water runoff from rain or snow that flows over surfaces like streets and the ground and roads that are treated and filtered for household use) in your home for any of the following uses, if any...")</f>
        <v>Would you be willing or unwilling to use stormwater (water runoff from rain or snow that flows over surfaces like streets and the ground and roads that are treated and filtered for household use) in your home for any of the following uses, if any...</v>
      </c>
      <c r="E107" s="14" t="str">
        <f>HYPERLINK("#'Full Results'!A1011", "1011")</f>
        <v>1011</v>
      </c>
      <c r="F107" s="34" t="s">
        <v>582</v>
      </c>
    </row>
    <row r="108" spans="3:6" x14ac:dyDescent="0.35">
      <c r="C108" s="33">
        <v>100</v>
      </c>
      <c r="D108" s="8" t="str">
        <f>HYPERLINK("#'Table 100'!A1", "Which of the following, if any, do you consider the benefits of recycled stormwater from rain which falls on roads and surfaces in UK homes? Select all that apply")</f>
        <v>Which of the following, if any, do you consider the benefits of recycled stormwater from rain which falls on roads and surfaces in UK homes? Select all that apply</v>
      </c>
      <c r="E108" s="14" t="str">
        <f>HYPERLINK("#'Full Results'!A1025", "1025")</f>
        <v>1025</v>
      </c>
      <c r="F108" s="34" t="s">
        <v>582</v>
      </c>
    </row>
    <row r="109" spans="3:6" x14ac:dyDescent="0.35">
      <c r="C109" s="33">
        <v>101</v>
      </c>
      <c r="D109" s="8" t="str">
        <f>HYPERLINK("#'Table 101'!A1", "Which of the following, if any, do you consider the benefits of recycling rainwater from roofs in UK homes? Select all that apply")</f>
        <v>Which of the following, if any, do you consider the benefits of recycling rainwater from roofs in UK homes? Select all that apply</v>
      </c>
      <c r="E109" s="14" t="str">
        <f>HYPERLINK("#'Full Results'!A1039", "1039")</f>
        <v>1039</v>
      </c>
      <c r="F109" s="34" t="s">
        <v>582</v>
      </c>
    </row>
    <row r="110" spans="3:6" x14ac:dyDescent="0.35">
      <c r="C110" s="33">
        <v>102</v>
      </c>
      <c r="D110" s="8" t="str">
        <f>HYPERLINK("#'Table 102'!A1", "Which of the following, if any, do you consider to be drawbacks of recycled rainwater from roofs use in UK homes? Select all that apply")</f>
        <v>Which of the following, if any, do you consider to be drawbacks of recycled rainwater from roofs use in UK homes? Select all that apply</v>
      </c>
      <c r="E110" s="14" t="str">
        <f>HYPERLINK("#'Full Results'!A1053", "1053")</f>
        <v>1053</v>
      </c>
      <c r="F110" s="34" t="s">
        <v>582</v>
      </c>
    </row>
    <row r="111" spans="3:6" x14ac:dyDescent="0.35">
      <c r="C111" s="33">
        <v>103</v>
      </c>
      <c r="D111" s="8" t="str">
        <f>HYPERLINK("#'Table 103'!A1", "Which of the following, if any, do you consider to be drawbacks of recycled stormwater from rain which falls on roads and surfaces being used in UK homes? Select all that apply")</f>
        <v>Which of the following, if any, do you consider to be drawbacks of recycled stormwater from rain which falls on roads and surfaces being used in UK homes? Select all that apply</v>
      </c>
      <c r="E111" s="14" t="str">
        <f>HYPERLINK("#'Full Results'!A1070", "1070")</f>
        <v>1070</v>
      </c>
      <c r="F111" s="34" t="s">
        <v>582</v>
      </c>
    </row>
    <row r="112" spans="3:6" x14ac:dyDescent="0.35">
      <c r="C112" s="33">
        <v>104</v>
      </c>
      <c r="D112" s="8" t="str">
        <f>HYPERLINK("#'Table 104'!A1", "And in an emergency, for example in a drought or flood, would you use Greywater for any of the following? Select all that apply. Greywater (or gray water) refers to wastewater generated from everyday household activities such as bathing and showe...")</f>
        <v>And in an emergency, for example in a drought or flood, would you use Greywater for any of the following? Select all that apply. Greywater (or gray water) refers to wastewater generated from everyday household activities such as bathing and showe...</v>
      </c>
      <c r="E112" s="14" t="str">
        <f>HYPERLINK("#'Full Results'!A1087", "1087")</f>
        <v>1087</v>
      </c>
      <c r="F112" s="34" t="s">
        <v>582</v>
      </c>
    </row>
    <row r="113" spans="3:6" x14ac:dyDescent="0.35">
      <c r="C113" s="33">
        <v>105</v>
      </c>
      <c r="D113" s="8" t="str">
        <f>HYPERLINK("#'Table 105'!A1", "Grid Summary: If you were to live in a development that made use of treated Greywater around your home, which of the following do you consider to be true?As a reminder, greywater is water generated from everyday household activities such as bathi...")</f>
        <v>Grid Summary: If you were to live in a development that made use of treated Greywater around your home, which of the following do you consider to be true?As a reminder, greywater is water generated from everyday household activities such as bathi...</v>
      </c>
      <c r="E113" s="7"/>
      <c r="F113" s="34" t="s">
        <v>106</v>
      </c>
    </row>
    <row r="114" spans="3:6" x14ac:dyDescent="0.35">
      <c r="C114" s="33">
        <v>106</v>
      </c>
      <c r="D114" s="8" t="str">
        <f>HYPERLINK("#'Table 106'!A1",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4" s="14" t="str">
        <f>HYPERLINK("#'Full Results'!A1102", "1102")</f>
        <v>1102</v>
      </c>
      <c r="F114" s="34" t="s">
        <v>106</v>
      </c>
    </row>
    <row r="115" spans="3:6" x14ac:dyDescent="0.35">
      <c r="C115" s="33">
        <v>107</v>
      </c>
      <c r="D115" s="8" t="str">
        <f>HYPERLINK("#'Table 107'!A1",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5" s="14" t="str">
        <f>HYPERLINK("#'Full Results'!A1110", "1110")</f>
        <v>1110</v>
      </c>
      <c r="F115" s="34" t="s">
        <v>106</v>
      </c>
    </row>
    <row r="116" spans="3:6" x14ac:dyDescent="0.35">
      <c r="C116" s="33">
        <v>108</v>
      </c>
      <c r="D116" s="8" t="str">
        <f>HYPERLINK("#'Table 108'!A1",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6" s="14" t="str">
        <f>HYPERLINK("#'Full Results'!A1118", "1118")</f>
        <v>1118</v>
      </c>
      <c r="F116" s="34" t="s">
        <v>106</v>
      </c>
    </row>
    <row r="117" spans="3:6" x14ac:dyDescent="0.35">
      <c r="C117" s="33">
        <v>109</v>
      </c>
      <c r="D117" s="8" t="str">
        <f>HYPERLINK("#'Table 109'!A1",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7" s="14" t="str">
        <f>HYPERLINK("#'Full Results'!A1126", "1126")</f>
        <v>1126</v>
      </c>
      <c r="F117" s="34" t="s">
        <v>106</v>
      </c>
    </row>
    <row r="118" spans="3:6" x14ac:dyDescent="0.35">
      <c r="C118" s="33">
        <v>110</v>
      </c>
      <c r="D118" s="8" t="str">
        <f>HYPERLINK("#'Table 110'!A1",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8" s="14" t="str">
        <f>HYPERLINK("#'Full Results'!A1134", "1134")</f>
        <v>1134</v>
      </c>
      <c r="F118" s="34" t="s">
        <v>106</v>
      </c>
    </row>
    <row r="119" spans="3:6" x14ac:dyDescent="0.35">
      <c r="C119" s="33">
        <v>111</v>
      </c>
      <c r="D119" s="8" t="str">
        <f>HYPERLINK("#'Table 111'!A1",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19" s="14" t="str">
        <f>HYPERLINK("#'Full Results'!A1142", "1142")</f>
        <v>1142</v>
      </c>
      <c r="F119" s="34" t="s">
        <v>106</v>
      </c>
    </row>
    <row r="120" spans="3:6" x14ac:dyDescent="0.35">
      <c r="C120" s="33">
        <v>112</v>
      </c>
      <c r="D120" s="8" t="str">
        <f>HYPERLINK("#'Table 112'!A1",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20" s="14" t="str">
        <f>HYPERLINK("#'Full Results'!A1150", "1150")</f>
        <v>1150</v>
      </c>
      <c r="F120" s="34" t="s">
        <v>106</v>
      </c>
    </row>
    <row r="121" spans="3:6" x14ac:dyDescent="0.35">
      <c r="C121" s="33">
        <v>113</v>
      </c>
      <c r="D121" s="8" t="str">
        <f>HYPERLINK("#'Table 113'!A1", "If you were to live in a development that made use of treated Greywater around your home, which of the following do you consider to be true?As a reminder, greywater is water generated from everyday household activities such as bathing and showeri...")</f>
        <v>If you were to live in a development that made use of treated Greywater around your home, which of the following do you consider to be true?As a reminder, greywater is water generated from everyday household activities such as bathing and showeri...</v>
      </c>
      <c r="E121" s="14" t="str">
        <f>HYPERLINK("#'Full Results'!A1158", "1158")</f>
        <v>1158</v>
      </c>
      <c r="F121" s="34" t="s">
        <v>106</v>
      </c>
    </row>
    <row r="122" spans="3:6" x14ac:dyDescent="0.35">
      <c r="C122" s="33">
        <v>114</v>
      </c>
      <c r="D122" s="8" t="str">
        <f>HYPERLINK("#'Table 114'!A1", "Which of the following would be most helpful for you to trust recycled greywater being used in your home? Select up to three of the following")</f>
        <v>Which of the following would be most helpful for you to trust recycled greywater being used in your home? Select up to three of the following</v>
      </c>
      <c r="E122" s="14" t="str">
        <f>HYPERLINK("#'Full Results'!A1166", "1166")</f>
        <v>1166</v>
      </c>
      <c r="F122" s="34" t="s">
        <v>106</v>
      </c>
    </row>
    <row r="123" spans="3:6" x14ac:dyDescent="0.35">
      <c r="C123" s="33">
        <v>115</v>
      </c>
      <c r="D123" s="8" t="str">
        <f>HYPERLINK("#'Table 115'!A1", "Grid Summary: To what extent do you agree or disagree with the following statements?")</f>
        <v>Grid Summary: To what extent do you agree or disagree with the following statements?</v>
      </c>
      <c r="E123" s="7"/>
      <c r="F123" s="34" t="s">
        <v>582</v>
      </c>
    </row>
    <row r="124" spans="3:6" x14ac:dyDescent="0.35">
      <c r="C124" s="33">
        <v>116</v>
      </c>
      <c r="D124" s="8" t="str">
        <f>HYPERLINK("#'Table 116'!A1", "To what extent do you agree or disagree with the following statements?: Residents of new developments should be actively involved in decision-making on local water issues.")</f>
        <v>To what extent do you agree or disagree with the following statements?: Residents of new developments should be actively involved in decision-making on local water issues.</v>
      </c>
      <c r="E124" s="14" t="str">
        <f>HYPERLINK("#'Full Results'!A1183", "1183")</f>
        <v>1183</v>
      </c>
      <c r="F124" s="34" t="s">
        <v>582</v>
      </c>
    </row>
    <row r="125" spans="3:6" x14ac:dyDescent="0.35">
      <c r="C125" s="33">
        <v>117</v>
      </c>
      <c r="D125" s="8" t="str">
        <f>HYPERLINK("#'Table 117'!A1", "To what extent do you agree or disagree with the following statements?: New developments should carefully manage water resources for the benefit of future generations.")</f>
        <v>To what extent do you agree or disagree with the following statements?: New developments should carefully manage water resources for the benefit of future generations.</v>
      </c>
      <c r="E125" s="14" t="str">
        <f>HYPERLINK("#'Full Results'!A1194", "1194")</f>
        <v>1194</v>
      </c>
      <c r="F125" s="34" t="s">
        <v>582</v>
      </c>
    </row>
    <row r="126" spans="3:6" x14ac:dyDescent="0.35">
      <c r="C126" s="33">
        <v>118</v>
      </c>
      <c r="D126" s="8" t="str">
        <f>HYPERLINK("#'Table 118'!A1", "To what extent do you agree or disagree with the following statements?: New build homes should come with a water performance certificate, similar to an Energy Performance Certificate.")</f>
        <v>To what extent do you agree or disagree with the following statements?: New build homes should come with a water performance certificate, similar to an Energy Performance Certificate.</v>
      </c>
      <c r="E126" s="14" t="str">
        <f>HYPERLINK("#'Full Results'!A1205", "1205")</f>
        <v>1205</v>
      </c>
      <c r="F126" s="34" t="s">
        <v>582</v>
      </c>
    </row>
    <row r="127" spans="3:6" x14ac:dyDescent="0.35">
      <c r="C127" s="33">
        <v>119</v>
      </c>
      <c r="D127" s="8" t="str">
        <f>HYPERLINK("#'Table 119'!A1", "To what extent do you agree or disagree with the following statements?: Regulations and standards should enable water that is non-drinking quality to be used for non-drinking water purposes (laundry, flushing toilets etc).")</f>
        <v>To what extent do you agree or disagree with the following statements?: Regulations and standards should enable water that is non-drinking quality to be used for non-drinking water purposes (laundry, flushing toilets etc).</v>
      </c>
      <c r="E127" s="14" t="str">
        <f>HYPERLINK("#'Full Results'!A1216", "1216")</f>
        <v>1216</v>
      </c>
      <c r="F127" s="34" t="s">
        <v>582</v>
      </c>
    </row>
    <row r="128" spans="3:6" x14ac:dyDescent="0.35">
      <c r="C128" s="33">
        <v>120</v>
      </c>
      <c r="D128" s="8" t="str">
        <f>HYPERLINK("#'Table 120'!A1", "To what extent do you agree or disagree with the following statements?: Surfaces in new developments, such as pavements and roads, should be designed to enable water storage and reduce surface water flooding.")</f>
        <v>To what extent do you agree or disagree with the following statements?: Surfaces in new developments, such as pavements and roads, should be designed to enable water storage and reduce surface water flooding.</v>
      </c>
      <c r="E128" s="14" t="str">
        <f>HYPERLINK("#'Full Results'!A1227", "1227")</f>
        <v>1227</v>
      </c>
      <c r="F128" s="34" t="s">
        <v>582</v>
      </c>
    </row>
    <row r="129" spans="3:6" x14ac:dyDescent="0.35">
      <c r="C129" s="33">
        <v>121</v>
      </c>
      <c r="D129" s="8" t="str">
        <f>HYPERLINK("#'Table 121'!A1", "To what extent do you agree or disagree with the following statements?: The company managing green space in new developments should be accountable to, and controlled by, the residents of new developments.")</f>
        <v>To what extent do you agree or disagree with the following statements?: The company managing green space in new developments should be accountable to, and controlled by, the residents of new developments.</v>
      </c>
      <c r="E129" s="14" t="str">
        <f>HYPERLINK("#'Full Results'!A1238", "1238")</f>
        <v>1238</v>
      </c>
      <c r="F129" s="34" t="s">
        <v>582</v>
      </c>
    </row>
    <row r="130" spans="3:6" x14ac:dyDescent="0.35">
      <c r="C130" s="33">
        <v>122</v>
      </c>
      <c r="D130" s="8" t="str">
        <f>HYPERLINK("#'Table 122'!A1", " One option for water recycling is through greywater (water generated from everyday household activities such as bathing and showering, handwashing and sinks, laundry, and dishwashing).   By recycling greywater for tasks like irrigation and flush...")</f>
        <v xml:space="preserve"> One option for water recycling is through greywater (water generated from everyday household activities such as bathing and showering, handwashing and sinks, laundry, and dishwashing).   By recycling greywater for tasks like irrigation and flush...</v>
      </c>
      <c r="E130" s="14" t="str">
        <f>HYPERLINK("#'Full Results'!A1249", "1249")</f>
        <v>1249</v>
      </c>
      <c r="F130" s="34" t="s">
        <v>582</v>
      </c>
    </row>
    <row r="131" spans="3:6" x14ac:dyDescent="0.35">
      <c r="C131" s="33">
        <v>123</v>
      </c>
      <c r="D131" s="8" t="str">
        <f>HYPERLINK("#'Table 123'!A1", " One option for water recycling is through greywater (water generated from everyday household activities such as bathing and showering, handwashing and sinks, laundry, and dishwashing).   Recycling greywater helps the environment by reducing the ...")</f>
        <v xml:space="preserve"> One option for water recycling is through greywater (water generated from everyday household activities such as bathing and showering, handwashing and sinks, laundry, and dishwashing).   Recycling greywater helps the environment by reducing the ...</v>
      </c>
      <c r="E131" s="14" t="str">
        <f>HYPERLINK("#'Full Results'!A1260", "1260")</f>
        <v>1260</v>
      </c>
      <c r="F131" s="34" t="s">
        <v>582</v>
      </c>
    </row>
    <row r="132" spans="3:6" x14ac:dyDescent="0.35">
      <c r="C132" s="33">
        <v>124</v>
      </c>
      <c r="D132" s="8" t="str">
        <f>HYPERLINK("#'Table 124'!A1", " One option for water recycling is through greywater (water generated from everyday household activities such as bathing and showering, handwashing and sinks, laundry, and dishwashing).   Water from showering, laundry, the dishwasher etc, is not ...")</f>
        <v xml:space="preserve"> One option for water recycling is through greywater (water generated from everyday household activities such as bathing and showering, handwashing and sinks, laundry, and dishwashing).   Water from showering, laundry, the dishwasher etc, is not ...</v>
      </c>
      <c r="E132" s="14" t="str">
        <f>HYPERLINK("#'Full Results'!A1271", "1271")</f>
        <v>1271</v>
      </c>
      <c r="F132" s="34" t="s">
        <v>582</v>
      </c>
    </row>
    <row r="133" spans="3:6" x14ac:dyDescent="0.35">
      <c r="C133" s="33">
        <v>125</v>
      </c>
      <c r="D133" s="8" t="str">
        <f>HYPERLINK("#'Table 125'!A1", " One option for water recycling is through greywater (water generated from everyday household activities such as bathing and showering, handwashing and sinks, laundry, and dishwashing).   Greywater recycling is a safe and reliable method that tre...")</f>
        <v xml:space="preserve"> One option for water recycling is through greywater (water generated from everyday household activities such as bathing and showering, handwashing and sinks, laundry, and dishwashing).   Greywater recycling is a safe and reliable method that tre...</v>
      </c>
      <c r="E133" s="14" t="str">
        <f>HYPERLINK("#'Full Results'!A1282", "1282")</f>
        <v>1282</v>
      </c>
      <c r="F133" s="34" t="s">
        <v>582</v>
      </c>
    </row>
    <row r="134" spans="3:6" x14ac:dyDescent="0.35">
      <c r="C134" s="33">
        <v>126</v>
      </c>
      <c r="D134" s="8" t="str">
        <f>HYPERLINK("#'Table 126'!A1", " One option for water recycling is through greywater (water generated from everyday household activities such as bathing and showering, handwashing and sinks, laundry, and dishwashing).   If the UK doesn’t start using greywater in homes, it risks...")</f>
        <v xml:space="preserve"> One option for water recycling is through greywater (water generated from everyday household activities such as bathing and showering, handwashing and sinks, laundry, and dishwashing).   If the UK doesn’t start using greywater in homes, it risks...</v>
      </c>
      <c r="E134" s="14" t="str">
        <f>HYPERLINK("#'Full Results'!A1293", "1293")</f>
        <v>1293</v>
      </c>
      <c r="F134" s="34" t="s">
        <v>582</v>
      </c>
    </row>
    <row r="135" spans="3:6" x14ac:dyDescent="0.35">
      <c r="C135" s="33">
        <v>127</v>
      </c>
      <c r="D135" s="8" t="str">
        <f>HYPERLINK("#'Table 127'!A1", " One option for water recycling is through greywater (water generated from everyday household activities such as bathing and showering, handwashing and sinks, laundry, and dishwashing).By recycling greywater for tasks like irrigation and flushing...")</f>
        <v xml:space="preserve"> One option for water recycling is through greywater (water generated from everyday household activities such as bathing and showering, handwashing and sinks, laundry, and dishwashing).By recycling greywater for tasks like irrigation and flushing...</v>
      </c>
      <c r="E135" s="14" t="str">
        <f>HYPERLINK("#'Full Results'!A1304", "1304")</f>
        <v>1304</v>
      </c>
      <c r="F135" s="34" t="s">
        <v>582</v>
      </c>
    </row>
    <row r="136" spans="3:6" x14ac:dyDescent="0.35">
      <c r="C136" s="33">
        <v>128</v>
      </c>
      <c r="D136" s="8" t="str">
        <f>HYPERLINK("#'Table 128'!A1", " One option for water recycling is through greywater (water generated from everyday household activities such as bathing and showering, handwashing and sinks, laundry, and dishwashing). Recycling greywater helps the environment by reducing the de...")</f>
        <v xml:space="preserve"> One option for water recycling is through greywater (water generated from everyday household activities such as bathing and showering, handwashing and sinks, laundry, and dishwashing). Recycling greywater helps the environment by reducing the de...</v>
      </c>
      <c r="E136" s="14" t="str">
        <f>HYPERLINK("#'Full Results'!A1315", "1315")</f>
        <v>1315</v>
      </c>
      <c r="F136" s="34" t="s">
        <v>582</v>
      </c>
    </row>
    <row r="137" spans="3:6" x14ac:dyDescent="0.35">
      <c r="C137" s="33">
        <v>129</v>
      </c>
      <c r="D137" s="8" t="str">
        <f>HYPERLINK("#'Table 129'!A1", " One option for water recycling is through greywater (water generated from everyday household activities such as bathing and showering, handwashing and sinks, laundry, and dishwashing).   Water from showering, laundry, the dishwasher etc, is not ...")</f>
        <v xml:space="preserve"> One option for water recycling is through greywater (water generated from everyday household activities such as bathing and showering, handwashing and sinks, laundry, and dishwashing).   Water from showering, laundry, the dishwasher etc, is not ...</v>
      </c>
      <c r="E137" s="14" t="str">
        <f>HYPERLINK("#'Full Results'!A1326", "1326")</f>
        <v>1326</v>
      </c>
      <c r="F137" s="34" t="s">
        <v>582</v>
      </c>
    </row>
    <row r="138" spans="3:6" x14ac:dyDescent="0.35">
      <c r="C138" s="33">
        <v>130</v>
      </c>
      <c r="D138" s="8" t="str">
        <f>HYPERLINK("#'Table 130'!A1", " One option for water recycling is through greywater (water generated from everyday household activities such as bathing and showering, handwashing and sinks, laundry, and dishwashing).   Greywater recycling is a safe and reliable method that tre...")</f>
        <v xml:space="preserve"> One option for water recycling is through greywater (water generated from everyday household activities such as bathing and showering, handwashing and sinks, laundry, and dishwashing).   Greywater recycling is a safe and reliable method that tre...</v>
      </c>
      <c r="E138" s="14" t="str">
        <f>HYPERLINK("#'Full Results'!A1337", "1337")</f>
        <v>1337</v>
      </c>
      <c r="F138" s="34" t="s">
        <v>582</v>
      </c>
    </row>
    <row r="139" spans="3:6" x14ac:dyDescent="0.35">
      <c r="C139" s="33">
        <v>131</v>
      </c>
      <c r="D139" s="8" t="str">
        <f>HYPERLINK("#'Table 131'!A1", " One option for water recycling is through greywater (water generated from everyday household activities such as bathing and showering, handwashing and sinks, laundry, and dishwashing).   If the UK doesn’t start using greywater in homes, it risks...")</f>
        <v xml:space="preserve"> One option for water recycling is through greywater (water generated from everyday household activities such as bathing and showering, handwashing and sinks, laundry, and dishwashing).   If the UK doesn’t start using greywater in homes, it risks...</v>
      </c>
      <c r="E139" s="14" t="str">
        <f>HYPERLINK("#'Full Results'!A1348", "1348")</f>
        <v>1348</v>
      </c>
      <c r="F139" s="34" t="s">
        <v>582</v>
      </c>
    </row>
    <row r="140" spans="3:6" x14ac:dyDescent="0.35">
      <c r="C140" s="33">
        <v>132</v>
      </c>
      <c r="D140" s="8" t="str">
        <f>HYPERLINK("#'Table 132'!A1", " One option for water recycling is through rainwater (collected rainwater that falls on roofs or other surfaces for recycling).   On average, a household can reduce mains water consumption by around 30-50% when using rainwater, savings of approxi...")</f>
        <v xml:space="preserve"> One option for water recycling is through rainwater (collected rainwater that falls on roofs or other surfaces for recycling).   On average, a household can reduce mains water consumption by around 30-50% when using rainwater, savings of approxi...</v>
      </c>
      <c r="E140" s="14" t="str">
        <f>HYPERLINK("#'Full Results'!A1359", "1359")</f>
        <v>1359</v>
      </c>
      <c r="F140" s="34" t="s">
        <v>582</v>
      </c>
    </row>
    <row r="141" spans="3:6" x14ac:dyDescent="0.35">
      <c r="C141" s="33">
        <v>133</v>
      </c>
      <c r="D141" s="8" t="str">
        <f>HYPERLINK("#'Table 133'!A1", " One option for water recycling is through rainwater (collected rainwater that falls on roofs or other surfaces for recycling).   Recycling rainwater benefits the environment by conserving freshwater resources, reducing energy use for water treat...")</f>
        <v xml:space="preserve"> One option for water recycling is through rainwater (collected rainwater that falls on roofs or other surfaces for recycling).   Recycling rainwater benefits the environment by conserving freshwater resources, reducing energy use for water treat...</v>
      </c>
      <c r="E141" s="14" t="str">
        <f>HYPERLINK("#'Full Results'!A1370", "1370")</f>
        <v>1370</v>
      </c>
      <c r="F141" s="34" t="s">
        <v>582</v>
      </c>
    </row>
    <row r="142" spans="3:6" x14ac:dyDescent="0.35">
      <c r="C142" s="33">
        <v>134</v>
      </c>
      <c r="D142" s="8" t="str">
        <f>HYPERLINK("#'Table 134'!A1", " One option for water recycling is through rainwater (collected rainwater that falls on roofs or other surfaces for recycling).   It rains so much in the UK, we might as well be using the rainwater in our homes.    Would you support or oppose gre...")</f>
        <v xml:space="preserve"> One option for water recycling is through rainwater (collected rainwater that falls on roofs or other surfaces for recycling).   It rains so much in the UK, we might as well be using the rainwater in our homes.    Would you support or oppose gre...</v>
      </c>
      <c r="E142" s="14" t="str">
        <f>HYPERLINK("#'Full Results'!A1381", "1381")</f>
        <v>1381</v>
      </c>
      <c r="F142" s="34" t="s">
        <v>582</v>
      </c>
    </row>
    <row r="143" spans="3:6" x14ac:dyDescent="0.35">
      <c r="C143" s="33">
        <v>135</v>
      </c>
      <c r="D143" s="8" t="str">
        <f>HYPERLINK("#'Table 135'!A1", " One option for water recycling is through rainwater (collected rainwater that falls on roofs or other surfaces for recycling).   Rainwater recycling is a safe and reliable method that collects and treats rainwater, ensuring consistently high-qua...")</f>
        <v xml:space="preserve"> One option for water recycling is through rainwater (collected rainwater that falls on roofs or other surfaces for recycling).   Rainwater recycling is a safe and reliable method that collects and treats rainwater, ensuring consistently high-qua...</v>
      </c>
      <c r="E143" s="14" t="str">
        <f>HYPERLINK("#'Full Results'!A1392", "1392")</f>
        <v>1392</v>
      </c>
      <c r="F143" s="34" t="s">
        <v>582</v>
      </c>
    </row>
    <row r="144" spans="3:6" x14ac:dyDescent="0.35">
      <c r="C144" s="33">
        <v>136</v>
      </c>
      <c r="D144" s="8" t="str">
        <f>HYPERLINK("#'Table 136'!A1", " One option for water recycling is through rainwater (collected rainwater that falls on roofs or other surfaces for recycling).   If we do not begin recycling water, the UK faces an increased risk of drought due to growing water demand, changing ...")</f>
        <v xml:space="preserve"> One option for water recycling is through rainwater (collected rainwater that falls on roofs or other surfaces for recycling).   If we do not begin recycling water, the UK faces an increased risk of drought due to growing water demand, changing ...</v>
      </c>
      <c r="E144" s="14" t="str">
        <f>HYPERLINK("#'Full Results'!A1403", "1403")</f>
        <v>1403</v>
      </c>
      <c r="F144" s="34" t="s">
        <v>582</v>
      </c>
    </row>
    <row r="145" spans="3:6" x14ac:dyDescent="0.35">
      <c r="C145" s="33">
        <v>137</v>
      </c>
      <c r="D145" s="8" t="str">
        <f>HYPERLINK("#'Table 137'!A1", " One option for water recycling is through rainwater (collected rainwater that falls on roofs or other surfaces for recycling).   On average, a household can reduce mains water consumption by around 30-50% when using rainwater, savings of approxi...")</f>
        <v xml:space="preserve"> One option for water recycling is through rainwater (collected rainwater that falls on roofs or other surfaces for recycling).   On average, a household can reduce mains water consumption by around 30-50% when using rainwater, savings of approxi...</v>
      </c>
      <c r="E145" s="14" t="str">
        <f>HYPERLINK("#'Full Results'!A1414", "1414")</f>
        <v>1414</v>
      </c>
      <c r="F145" s="34" t="s">
        <v>582</v>
      </c>
    </row>
    <row r="146" spans="3:6" x14ac:dyDescent="0.35">
      <c r="C146" s="33">
        <v>138</v>
      </c>
      <c r="D146" s="8" t="str">
        <f>HYPERLINK("#'Table 138'!A1", " One option for water recycling is through rainwater (collected rainwater that falls on roofs or other surfaces for recycling).   Recycling rainwater benefits the environment by conserving freshwater resources, reducing energy use for water treat...")</f>
        <v xml:space="preserve"> One option for water recycling is through rainwater (collected rainwater that falls on roofs or other surfaces for recycling).   Recycling rainwater benefits the environment by conserving freshwater resources, reducing energy use for water treat...</v>
      </c>
      <c r="E146" s="14" t="str">
        <f>HYPERLINK("#'Full Results'!A1425", "1425")</f>
        <v>1425</v>
      </c>
      <c r="F146" s="34" t="s">
        <v>582</v>
      </c>
    </row>
    <row r="147" spans="3:6" x14ac:dyDescent="0.35">
      <c r="C147" s="33">
        <v>139</v>
      </c>
      <c r="D147" s="8" t="str">
        <f>HYPERLINK("#'Table 139'!A1", " One option for water recycling is through rainwater (collected rainwater that falls on roofs or other surfaces for recycling).   It rains so much in the UK, we might as well be using the rainwater in our homes. To what extent do you agree or dis...")</f>
        <v xml:space="preserve"> One option for water recycling is through rainwater (collected rainwater that falls on roofs or other surfaces for recycling).   It rains so much in the UK, we might as well be using the rainwater in our homes. To what extent do you agree or dis...</v>
      </c>
      <c r="E147" s="14" t="str">
        <f>HYPERLINK("#'Full Results'!A1436", "1436")</f>
        <v>1436</v>
      </c>
      <c r="F147" s="34" t="s">
        <v>582</v>
      </c>
    </row>
    <row r="148" spans="3:6" x14ac:dyDescent="0.35">
      <c r="C148" s="33">
        <v>140</v>
      </c>
      <c r="D148" s="8" t="str">
        <f>HYPERLINK("#'Table 140'!A1", " One option for water recycling is through rainwater (collected rainwater that falls on roofs or other surfaces for recycling).   Rainwater recycling is a safe and reliable method that collects and treats rainwater, ensuring consistently high-qua...")</f>
        <v xml:space="preserve"> One option for water recycling is through rainwater (collected rainwater that falls on roofs or other surfaces for recycling).   Rainwater recycling is a safe and reliable method that collects and treats rainwater, ensuring consistently high-qua...</v>
      </c>
      <c r="E148" s="14" t="str">
        <f>HYPERLINK("#'Full Results'!A1447", "1447")</f>
        <v>1447</v>
      </c>
      <c r="F148" s="34" t="s">
        <v>582</v>
      </c>
    </row>
    <row r="149" spans="3:6" x14ac:dyDescent="0.35">
      <c r="C149" s="33">
        <v>141</v>
      </c>
      <c r="D149" s="8" t="str">
        <f>HYPERLINK("#'Table 141'!A1", " One option for water recycling is through rainwater (collected rainwater that falls on roofs or other surfaces for recycling).   If we do not begin recycling water, the UK faces an increased risk of drought due to growing water demand, changing ...")</f>
        <v xml:space="preserve"> One option for water recycling is through rainwater (collected rainwater that falls on roofs or other surfaces for recycling).   If we do not begin recycling water, the UK faces an increased risk of drought due to growing water demand, changing ...</v>
      </c>
      <c r="E149" s="14" t="str">
        <f>HYPERLINK("#'Full Results'!A1458", "1458")</f>
        <v>1458</v>
      </c>
      <c r="F149" s="34" t="s">
        <v>582</v>
      </c>
    </row>
    <row r="150" spans="3:6" x14ac:dyDescent="0.35">
      <c r="C150" s="33">
        <v>142</v>
      </c>
      <c r="D150" s="8" t="str">
        <f>HYPERLINK("#'Table 142'!A1", " One option for water recycling is through single household water recycling (recycles water already that has been used in your household).   Recycling water in your home helps reduce your energy and water bills and reduces your household outgoing...")</f>
        <v xml:space="preserve"> One option for water recycling is through single household water recycling (recycles water already that has been used in your household).   Recycling water in your home helps reduce your energy and water bills and reduces your household outgoing...</v>
      </c>
      <c r="E150" s="14" t="str">
        <f>HYPERLINK("#'Full Results'!A1469", "1469")</f>
        <v>1469</v>
      </c>
      <c r="F150" s="34" t="s">
        <v>582</v>
      </c>
    </row>
    <row r="151" spans="3:6" x14ac:dyDescent="0.35">
      <c r="C151" s="33">
        <v>143</v>
      </c>
      <c r="D151" s="8" t="str">
        <f>HYPERLINK("#'Table 143'!A1", " One option for water recycling is through single household water recycling (recycles water already that has been used in your household).   Recycling your household water helps you to do your bit to save the environment by conserving energy, and...")</f>
        <v xml:space="preserve"> One option for water recycling is through single household water recycling (recycles water already that has been used in your household).   Recycling your household water helps you to do your bit to save the environment by conserving energy, and...</v>
      </c>
      <c r="E151" s="14" t="str">
        <f>HYPERLINK("#'Full Results'!A1480", "1480")</f>
        <v>1480</v>
      </c>
      <c r="F151" s="34" t="s">
        <v>582</v>
      </c>
    </row>
    <row r="152" spans="3:6" x14ac:dyDescent="0.35">
      <c r="C152" s="33">
        <v>144</v>
      </c>
      <c r="D152" s="8" t="str">
        <f>HYPERLINK("#'Table 144'!A1", " One option for water recycling is through single household water recycling (recycles water already that has been used in your household).   Recycling water in your household for use in your household again is easy, it is already there and takes ...")</f>
        <v xml:space="preserve"> One option for water recycling is through single household water recycling (recycles water already that has been used in your household).   Recycling water in your household for use in your household again is easy, it is already there and takes ...</v>
      </c>
      <c r="E152" s="14" t="str">
        <f>HYPERLINK("#'Full Results'!A1491", "1491")</f>
        <v>1491</v>
      </c>
      <c r="F152" s="34" t="s">
        <v>582</v>
      </c>
    </row>
    <row r="153" spans="3:6" x14ac:dyDescent="0.35">
      <c r="C153" s="33">
        <v>145</v>
      </c>
      <c r="D153" s="8" t="str">
        <f>HYPERLINK("#'Table 145'!A1", " One option for water recycling is through single household water recycling (recycles water already that has been used in your household).   Recycling water within the household ensures that the quality is reliable and to a high standard, and due...")</f>
        <v xml:space="preserve"> One option for water recycling is through single household water recycling (recycles water already that has been used in your household).   Recycling water within the household ensures that the quality is reliable and to a high standard, and due...</v>
      </c>
      <c r="E153" s="14" t="str">
        <f>HYPERLINK("#'Full Results'!A1502", "1502")</f>
        <v>1502</v>
      </c>
      <c r="F153" s="34" t="s">
        <v>582</v>
      </c>
    </row>
    <row r="154" spans="3:6" x14ac:dyDescent="0.35">
      <c r="C154" s="33">
        <v>146</v>
      </c>
      <c r="D154" s="8" t="str">
        <f>HYPERLINK("#'Table 146'!A1", " One option for water recycling is through single household water recycling (recycles water already that has been used in your household).   Your household is at risk of water shortages and rising water bills if it does not make use of the water ...")</f>
        <v xml:space="preserve"> One option for water recycling is through single household water recycling (recycles water already that has been used in your household).   Your household is at risk of water shortages and rising water bills if it does not make use of the water ...</v>
      </c>
      <c r="E154" s="14" t="str">
        <f>HYPERLINK("#'Full Results'!A1513", "1513")</f>
        <v>1513</v>
      </c>
      <c r="F154" s="34" t="s">
        <v>582</v>
      </c>
    </row>
    <row r="155" spans="3:6" x14ac:dyDescent="0.35">
      <c r="C155" s="33">
        <v>147</v>
      </c>
      <c r="D155" s="8" t="str">
        <f>HYPERLINK("#'Table 147'!A1", " One option for water recycling is through single household water recycling (recycles water already that has been used in your household).   Recycling water in your home helps reduce your energy and water bills and reduces your household outgoing...")</f>
        <v xml:space="preserve"> One option for water recycling is through single household water recycling (recycles water already that has been used in your household).   Recycling water in your home helps reduce your energy and water bills and reduces your household outgoing...</v>
      </c>
      <c r="E155" s="14" t="str">
        <f>HYPERLINK("#'Full Results'!A1524", "1524")</f>
        <v>1524</v>
      </c>
      <c r="F155" s="34" t="s">
        <v>582</v>
      </c>
    </row>
    <row r="156" spans="3:6" x14ac:dyDescent="0.35">
      <c r="C156" s="33">
        <v>148</v>
      </c>
      <c r="D156" s="8" t="str">
        <f>HYPERLINK("#'Table 148'!A1", " One option for water recycling is through single household water recycling (recycles water already that has been used in your household).   Recycling your household water helps you to do your bit to save the environment by conserving energy, and...")</f>
        <v xml:space="preserve"> One option for water recycling is through single household water recycling (recycles water already that has been used in your household).   Recycling your household water helps you to do your bit to save the environment by conserving energy, and...</v>
      </c>
      <c r="E156" s="14" t="str">
        <f>HYPERLINK("#'Full Results'!A1535", "1535")</f>
        <v>1535</v>
      </c>
      <c r="F156" s="34" t="s">
        <v>582</v>
      </c>
    </row>
    <row r="157" spans="3:6" x14ac:dyDescent="0.35">
      <c r="C157" s="33">
        <v>149</v>
      </c>
      <c r="D157" s="8" t="str">
        <f>HYPERLINK("#'Table 149'!A1", " One option for water recycling is through single household water recycling (recycles water already that has been used in your household).   Recycling water in your household for use in your household again is easy, it is already there and takes ...")</f>
        <v xml:space="preserve"> One option for water recycling is through single household water recycling (recycles water already that has been used in your household).   Recycling water in your household for use in your household again is easy, it is already there and takes ...</v>
      </c>
      <c r="E157" s="14" t="str">
        <f>HYPERLINK("#'Full Results'!A1546", "1546")</f>
        <v>1546</v>
      </c>
      <c r="F157" s="34" t="s">
        <v>582</v>
      </c>
    </row>
    <row r="158" spans="3:6" x14ac:dyDescent="0.35">
      <c r="C158" s="33">
        <v>150</v>
      </c>
      <c r="D158" s="8" t="str">
        <f>HYPERLINK("#'Table 150'!A1", " One option for water recycling is through single household water recycling (recycles water already that has been used in your household).   Recycling water within the household ensures that the quality is reliable and to a high standard, and due...")</f>
        <v xml:space="preserve"> One option for water recycling is through single household water recycling (recycles water already that has been used in your household).   Recycling water within the household ensures that the quality is reliable and to a high standard, and due...</v>
      </c>
      <c r="E158" s="14" t="str">
        <f>HYPERLINK("#'Full Results'!A1557", "1557")</f>
        <v>1557</v>
      </c>
      <c r="F158" s="34" t="s">
        <v>582</v>
      </c>
    </row>
    <row r="159" spans="3:6" x14ac:dyDescent="0.35">
      <c r="C159" s="33">
        <v>151</v>
      </c>
      <c r="D159" s="8" t="str">
        <f>HYPERLINK("#'Table 151'!A1", " One option for water recycling is through single household water recycling (recycles water already that has been used in your household).   Your household is at risk of water shortages and rising water bills if it does not make use of the water ...")</f>
        <v xml:space="preserve"> One option for water recycling is through single household water recycling (recycles water already that has been used in your household).   Your household is at risk of water shortages and rising water bills if it does not make use of the water ...</v>
      </c>
      <c r="E159" s="14" t="str">
        <f>HYPERLINK("#'Full Results'!A1568", "1568")</f>
        <v>1568</v>
      </c>
      <c r="F159" s="34" t="s">
        <v>582</v>
      </c>
    </row>
    <row r="160" spans="3:6" x14ac:dyDescent="0.35">
      <c r="C160" s="33">
        <v>152</v>
      </c>
      <c r="D160" s="8" t="str">
        <f>HYPERLINK("#'Table 152'!A1", " One option for water recycling is through site-level water recycling (that makes use of water used in homes across your housing development).   Recycling water across your housing estate helps everyone to save on their water bills.    Would you ...")</f>
        <v xml:space="preserve"> One option for water recycling is through site-level water recycling (that makes use of water used in homes across your housing development).   Recycling water across your housing estate helps everyone to save on their water bills.    Would you ...</v>
      </c>
      <c r="E160" s="14" t="str">
        <f>HYPERLINK("#'Full Results'!A1579", "1579")</f>
        <v>1579</v>
      </c>
      <c r="F160" s="34" t="s">
        <v>582</v>
      </c>
    </row>
    <row r="161" spans="3:6" x14ac:dyDescent="0.35">
      <c r="C161" s="33">
        <v>153</v>
      </c>
      <c r="D161" s="8" t="str">
        <f>HYPERLINK("#'Table 153'!A1", " One option for water recycling is through site-level water recycling (that makes use of water used in homes across your housing development).   Recycling water in your local community reduces your environmental impact and protects your local gre...")</f>
        <v xml:space="preserve"> One option for water recycling is through site-level water recycling (that makes use of water used in homes across your housing development).   Recycling water in your local community reduces your environmental impact and protects your local gre...</v>
      </c>
      <c r="E161" s="14" t="str">
        <f>HYPERLINK("#'Full Results'!A1590", "1590")</f>
        <v>1590</v>
      </c>
      <c r="F161" s="34" t="s">
        <v>582</v>
      </c>
    </row>
    <row r="162" spans="3:6" x14ac:dyDescent="0.35">
      <c r="C162" s="33">
        <v>154</v>
      </c>
      <c r="D162" s="8" t="str">
        <f>HYPERLINK("#'Table 154'!A1", " One option for water recycling is through site-level water recycling (that makes use of water used in homes across your housing development).   Recycling water at the site level just makes sense—why waste clean, treated water for flushing toilet...")</f>
        <v xml:space="preserve"> One option for water recycling is through site-level water recycling (that makes use of water used in homes across your housing development).   Recycling water at the site level just makes sense—why waste clean, treated water for flushing toilet...</v>
      </c>
      <c r="E162" s="14" t="str">
        <f>HYPERLINK("#'Full Results'!A1601", "1601")</f>
        <v>1601</v>
      </c>
      <c r="F162" s="34" t="s">
        <v>582</v>
      </c>
    </row>
    <row r="163" spans="3:6" x14ac:dyDescent="0.35">
      <c r="C163" s="33">
        <v>155</v>
      </c>
      <c r="D163" s="8" t="str">
        <f>HYPERLINK("#'Table 155'!A1", " One option for water recycling is through site-level water recycling (that makes use of water used in homes across your housing development).   Recycling water around your local estate makes your water supply more reliable, ensures high quality,...")</f>
        <v xml:space="preserve"> One option for water recycling is through site-level water recycling (that makes use of water used in homes across your housing development).   Recycling water around your local estate makes your water supply more reliable, ensures high quality,...</v>
      </c>
      <c r="E163" s="14" t="str">
        <f>HYPERLINK("#'Full Results'!A1612", "1612")</f>
        <v>1612</v>
      </c>
      <c r="F163" s="34" t="s">
        <v>582</v>
      </c>
    </row>
    <row r="164" spans="3:6" x14ac:dyDescent="0.35">
      <c r="C164" s="33">
        <v>156</v>
      </c>
      <c r="D164" s="8" t="str">
        <f>HYPERLINK("#'Table 156'!A1", " One option for water recycling is through site-level water recycling (that makes use of water used in homes across your housing development).   Your local community could face escalated risks of water shortage and drought if the water in its hom...")</f>
        <v xml:space="preserve"> One option for water recycling is through site-level water recycling (that makes use of water used in homes across your housing development).   Your local community could face escalated risks of water shortage and drought if the water in its hom...</v>
      </c>
      <c r="E164" s="14" t="str">
        <f>HYPERLINK("#'Full Results'!A1623", "1623")</f>
        <v>1623</v>
      </c>
      <c r="F164" s="34" t="s">
        <v>582</v>
      </c>
    </row>
    <row r="165" spans="3:6" x14ac:dyDescent="0.35">
      <c r="C165" s="33">
        <v>157</v>
      </c>
      <c r="D165" s="8" t="str">
        <f>HYPERLINK("#'Table 157'!A1", " One option for water recycling is through site-level water recycling (that makes use of water used in homes across your housing development).   Recycling water across your housing estate helps everyone to save on their water bills. To what exten...")</f>
        <v xml:space="preserve"> One option for water recycling is through site-level water recycling (that makes use of water used in homes across your housing development).   Recycling water across your housing estate helps everyone to save on their water bills. To what exten...</v>
      </c>
      <c r="E165" s="14" t="str">
        <f>HYPERLINK("#'Full Results'!A1634", "1634")</f>
        <v>1634</v>
      </c>
      <c r="F165" s="34" t="s">
        <v>582</v>
      </c>
    </row>
    <row r="166" spans="3:6" x14ac:dyDescent="0.35">
      <c r="C166" s="33">
        <v>158</v>
      </c>
      <c r="D166" s="8" t="str">
        <f>HYPERLINK("#'Table 158'!A1", " One option for water recycling is through site-level water recycling (that makes use of water used in homes across your housing development).   Recycling water in your local community reduces your environmental impact and protects your local gre...")</f>
        <v xml:space="preserve"> One option for water recycling is through site-level water recycling (that makes use of water used in homes across your housing development).   Recycling water in your local community reduces your environmental impact and protects your local gre...</v>
      </c>
      <c r="E166" s="14" t="str">
        <f>HYPERLINK("#'Full Results'!A1645", "1645")</f>
        <v>1645</v>
      </c>
      <c r="F166" s="34" t="s">
        <v>582</v>
      </c>
    </row>
    <row r="167" spans="3:6" x14ac:dyDescent="0.35">
      <c r="C167" s="33">
        <v>159</v>
      </c>
      <c r="D167" s="8" t="str">
        <f>HYPERLINK("#'Table 159'!A1", " One option for water recycling is through site-level water recycling (that makes use of water used in homes across your housing development).    Recycling water at the site level just makes sense—why waste clean, treated water for flushing toile...")</f>
        <v xml:space="preserve"> One option for water recycling is through site-level water recycling (that makes use of water used in homes across your housing development).    Recycling water at the site level just makes sense—why waste clean, treated water for flushing toile...</v>
      </c>
      <c r="E167" s="14" t="str">
        <f>HYPERLINK("#'Full Results'!A1656", "1656")</f>
        <v>1656</v>
      </c>
      <c r="F167" s="34" t="s">
        <v>582</v>
      </c>
    </row>
    <row r="168" spans="3:6" x14ac:dyDescent="0.35">
      <c r="C168" s="33">
        <v>160</v>
      </c>
      <c r="D168" s="8" t="str">
        <f>HYPERLINK("#'Table 160'!A1", " One option for water recycling is through site-level water recycling (that makes use of water used in homes across your housing development).    Recycling water around your local estate makes your water supply more reliable, ensures high quality...")</f>
        <v xml:space="preserve"> One option for water recycling is through site-level water recycling (that makes use of water used in homes across your housing development).    Recycling water around your local estate makes your water supply more reliable, ensures high quality...</v>
      </c>
      <c r="E168" s="14" t="str">
        <f>HYPERLINK("#'Full Results'!A1667", "1667")</f>
        <v>1667</v>
      </c>
      <c r="F168" s="34" t="s">
        <v>582</v>
      </c>
    </row>
    <row r="169" spans="3:6" x14ac:dyDescent="0.35">
      <c r="C169" s="33">
        <v>161</v>
      </c>
      <c r="D169" s="8" t="str">
        <f>HYPERLINK("#'Table 161'!A1", " One option for water recycling is through site-level water recycling (that makes use of water used in homes across your housing development).    Your local community could face escalated risks of water shortage and drought if the water in its ho...")</f>
        <v xml:space="preserve"> One option for water recycling is through site-level water recycling (that makes use of water used in homes across your housing development).    Your local community could face escalated risks of water shortage and drought if the water in its ho...</v>
      </c>
      <c r="E169" s="14" t="str">
        <f>HYPERLINK("#'Full Results'!A1678", "1678")</f>
        <v>1678</v>
      </c>
      <c r="F169" s="34" t="s">
        <v>582</v>
      </c>
    </row>
    <row r="170" spans="3:6" x14ac:dyDescent="0.35">
      <c r="C170" s="33">
        <v>162</v>
      </c>
      <c r="D170" s="8" t="str">
        <f>HYPERLINK("#'Table 162'!A1", " The following statement concerns greywater recycling:   Greywater will require expensive installation costs and won’t save that much in the long term.    How convincing did you find this statement?")</f>
        <v xml:space="preserve"> The following statement concerns greywater recycling:   Greywater will require expensive installation costs and won’t save that much in the long term.    How convincing did you find this statement?</v>
      </c>
      <c r="E170" s="14" t="str">
        <f>HYPERLINK("#'Full Results'!A1689", "1689")</f>
        <v>1689</v>
      </c>
      <c r="F170" s="34" t="s">
        <v>582</v>
      </c>
    </row>
    <row r="171" spans="3:6" x14ac:dyDescent="0.35">
      <c r="C171" s="33">
        <v>163</v>
      </c>
      <c r="D171" s="8" t="str">
        <f>HYPERLINK("#'Table 163'!A1", " The following statement concerns greywater recycling:   Greywater water could be dirty, or can contain pathogens and contaminants if not treated properly, posing health risks    How convincing did you find this statement?")</f>
        <v xml:space="preserve"> The following statement concerns greywater recycling:   Greywater water could be dirty, or can contain pathogens and contaminants if not treated properly, posing health risks    How convincing did you find this statement?</v>
      </c>
      <c r="E171" s="14" t="str">
        <f>HYPERLINK("#'Full Results'!A1697", "1697")</f>
        <v>1697</v>
      </c>
      <c r="F171" s="34" t="s">
        <v>582</v>
      </c>
    </row>
    <row r="172" spans="3:6" x14ac:dyDescent="0.35">
      <c r="C172" s="33">
        <v>164</v>
      </c>
      <c r="D172" s="8" t="str">
        <f>HYPERLINK("#'Table 164'!A1", " The following statement concerns greywater recycling:   Greywater installation will require complex installation, time-consuming treatment, and regular maintenance.    How convincing did you find this statement?")</f>
        <v xml:space="preserve"> The following statement concerns greywater recycling:   Greywater installation will require complex installation, time-consuming treatment, and regular maintenance.    How convincing did you find this statement?</v>
      </c>
      <c r="E172" s="14" t="str">
        <f>HYPERLINK("#'Full Results'!A1705", "1705")</f>
        <v>1705</v>
      </c>
      <c r="F172" s="34" t="s">
        <v>582</v>
      </c>
    </row>
    <row r="173" spans="3:6" x14ac:dyDescent="0.35">
      <c r="C173" s="33">
        <v>165</v>
      </c>
      <c r="D173" s="8" t="str">
        <f>HYPERLINK("#'Table 165'!A1", " The following statement concerns greywater recycling:   We should try other methods of preserving water, such as building new reservoirs.     How convincing did you find this statement?")</f>
        <v xml:space="preserve"> The following statement concerns greywater recycling:   We should try other methods of preserving water, such as building new reservoirs.     How convincing did you find this statement?</v>
      </c>
      <c r="E173" s="14" t="str">
        <f>HYPERLINK("#'Full Results'!A1713", "1713")</f>
        <v>1713</v>
      </c>
      <c r="F173" s="34" t="s">
        <v>582</v>
      </c>
    </row>
    <row r="174" spans="3:6" x14ac:dyDescent="0.35">
      <c r="C174" s="33">
        <v>166</v>
      </c>
      <c r="D174" s="8" t="str">
        <f>HYPERLINK("#'Table 166'!A1", " The following statement concerns greywater recycling:   The amount of water being recycled in your home from showering, handwashing, laundry, and dishwashing, is unlikely to save that much water or money.    How convincing did you find this stat...")</f>
        <v xml:space="preserve"> The following statement concerns greywater recycling:   The amount of water being recycled in your home from showering, handwashing, laundry, and dishwashing, is unlikely to save that much water or money.    How convincing did you find this stat...</v>
      </c>
      <c r="E174" s="14" t="str">
        <f>HYPERLINK("#'Full Results'!A1721", "1721")</f>
        <v>1721</v>
      </c>
      <c r="F174" s="34" t="s">
        <v>582</v>
      </c>
    </row>
    <row r="175" spans="3:6" x14ac:dyDescent="0.35">
      <c r="C175" s="33">
        <v>167</v>
      </c>
      <c r="D175" s="8" t="str">
        <f>HYPERLINK("#'Table 167'!A1", " The following statement concerns rainwater recycling:   Rainwater recycling will require expensive installation costs and won’t save that much in the long term.    How convincing did you find this statement?")</f>
        <v xml:space="preserve"> The following statement concerns rainwater recycling:   Rainwater recycling will require expensive installation costs and won’t save that much in the long term.    How convincing did you find this statement?</v>
      </c>
      <c r="E175" s="14" t="str">
        <f>HYPERLINK("#'Full Results'!A1729", "1729")</f>
        <v>1729</v>
      </c>
      <c r="F175" s="34" t="s">
        <v>582</v>
      </c>
    </row>
    <row r="176" spans="3:6" x14ac:dyDescent="0.35">
      <c r="C176" s="33">
        <v>168</v>
      </c>
      <c r="D176" s="8" t="str">
        <f>HYPERLINK("#'Table 168'!A1", " The following statement concerns rainwater recycling:   Recycling rainwater can pose health risks if it is not properly treated, as it may contain harmful bacteria, pollutants, or other contaminants from roofs and surfaces.    How convincing did...")</f>
        <v xml:space="preserve"> The following statement concerns rainwater recycling:   Recycling rainwater can pose health risks if it is not properly treated, as it may contain harmful bacteria, pollutants, or other contaminants from roofs and surfaces.    How convincing did...</v>
      </c>
      <c r="E176" s="14" t="str">
        <f>HYPERLINK("#'Full Results'!A1737", "1737")</f>
        <v>1737</v>
      </c>
      <c r="F176" s="34" t="s">
        <v>582</v>
      </c>
    </row>
    <row r="177" spans="3:6" x14ac:dyDescent="0.35">
      <c r="C177" s="33">
        <v>169</v>
      </c>
      <c r="D177" s="8" t="str">
        <f>HYPERLINK("#'Table 169'!A1", " The following statement concerns rainwater recycling:   Recycling rainwater requires regular maintenance, including cleaning filters, checking storage tanks for leaks, and ensuring pumps and pipes function correctly to prevent contamination and ...")</f>
        <v xml:space="preserve"> The following statement concerns rainwater recycling:   Recycling rainwater requires regular maintenance, including cleaning filters, checking storage tanks for leaks, and ensuring pumps and pipes function correctly to prevent contamination and ...</v>
      </c>
      <c r="E177" s="14" t="str">
        <f>HYPERLINK("#'Full Results'!A1745", "1745")</f>
        <v>1745</v>
      </c>
      <c r="F177" s="34" t="s">
        <v>582</v>
      </c>
    </row>
    <row r="178" spans="3:6" x14ac:dyDescent="0.35">
      <c r="C178" s="33">
        <v>170</v>
      </c>
      <c r="D178" s="8" t="str">
        <f>HYPERLINK("#'Table 170'!A1", " The following statement concerns rainwater recycling:   We should try other methods of preserving water such as building new reservoirs.    How convincing did you find this statement?")</f>
        <v xml:space="preserve"> The following statement concerns rainwater recycling:   We should try other methods of preserving water such as building new reservoirs.    How convincing did you find this statement?</v>
      </c>
      <c r="E178" s="14" t="str">
        <f>HYPERLINK("#'Full Results'!A1753", "1753")</f>
        <v>1753</v>
      </c>
      <c r="F178" s="34" t="s">
        <v>582</v>
      </c>
    </row>
    <row r="179" spans="3:6" x14ac:dyDescent="0.35">
      <c r="C179" s="33">
        <v>171</v>
      </c>
      <c r="D179" s="8" t="str">
        <f>HYPERLINK("#'Table 171'!A1", " The following statement concerns rainwater recycling:   The amount of rain that your home could recycle is limited and unlikely to save that much fresh water from being used.    How convincing did you find this statement?")</f>
        <v xml:space="preserve"> The following statement concerns rainwater recycling:   The amount of rain that your home could recycle is limited and unlikely to save that much fresh water from being used.    How convincing did you find this statement?</v>
      </c>
      <c r="E179" s="14" t="str">
        <f>HYPERLINK("#'Full Results'!A1761", "1761")</f>
        <v>1761</v>
      </c>
      <c r="F179" s="34" t="s">
        <v>582</v>
      </c>
    </row>
    <row r="180" spans="3:6" x14ac:dyDescent="0.35">
      <c r="C180" s="33">
        <v>172</v>
      </c>
      <c r="D180" s="8" t="str">
        <f>HYPERLINK("#'Table 172'!A1", " The following statement single household water recycling:   Water recycling in your home will require installation and maintenance costs that you alone will have to pay for, without saving much money in the long run.    How convincing did you fi...")</f>
        <v xml:space="preserve"> The following statement single household water recycling:   Water recycling in your home will require installation and maintenance costs that you alone will have to pay for, without saving much money in the long run.    How convincing did you fi...</v>
      </c>
      <c r="E180" s="14" t="str">
        <f>HYPERLINK("#'Full Results'!A1769", "1769")</f>
        <v>1769</v>
      </c>
      <c r="F180" s="34" t="s">
        <v>582</v>
      </c>
    </row>
    <row r="181" spans="3:6" x14ac:dyDescent="0.35">
      <c r="C181" s="33">
        <v>173</v>
      </c>
      <c r="D181" s="8" t="str">
        <f>HYPERLINK("#'Table 173'!A1", " The following statement single household water recycling:   If not properly treated, recycled water may contain bacteria and pathogens, which could pose health risks for you and your family.    How convincing did you find this statement?")</f>
        <v xml:space="preserve"> The following statement single household water recycling:   If not properly treated, recycled water may contain bacteria and pathogens, which could pose health risks for you and your family.    How convincing did you find this statement?</v>
      </c>
      <c r="E181" s="14" t="str">
        <f>HYPERLINK("#'Full Results'!A1777", "1777")</f>
        <v>1777</v>
      </c>
      <c r="F181" s="34" t="s">
        <v>582</v>
      </c>
    </row>
    <row r="182" spans="3:6" x14ac:dyDescent="0.35">
      <c r="C182" s="33">
        <v>174</v>
      </c>
      <c r="D182" s="8" t="str">
        <f>HYPERLINK("#'Table 174'!A1", " The following statement single household water recycling:   Water recycling systems will need regular upkeep, which can be time-consuming and increases your housework.    How convincing did you find this statement?")</f>
        <v xml:space="preserve"> The following statement single household water recycling:   Water recycling systems will need regular upkeep, which can be time-consuming and increases your housework.    How convincing did you find this statement?</v>
      </c>
      <c r="E182" s="14" t="str">
        <f>HYPERLINK("#'Full Results'!A1785", "1785")</f>
        <v>1785</v>
      </c>
      <c r="F182" s="34" t="s">
        <v>582</v>
      </c>
    </row>
    <row r="183" spans="3:6" x14ac:dyDescent="0.35">
      <c r="C183" s="33">
        <v>175</v>
      </c>
      <c r="D183" s="8" t="str">
        <f>HYPERLINK("#'Table 175'!A1", " The following statement single household water recycling:   We should try other methods of preserving water such as building new reservoirs.    How convincing did you find this statement?")</f>
        <v xml:space="preserve"> The following statement single household water recycling:   We should try other methods of preserving water such as building new reservoirs.    How convincing did you find this statement?</v>
      </c>
      <c r="E183" s="14" t="str">
        <f>HYPERLINK("#'Full Results'!A1793", "1793")</f>
        <v>1793</v>
      </c>
      <c r="F183" s="34" t="s">
        <v>582</v>
      </c>
    </row>
    <row r="184" spans="3:6" x14ac:dyDescent="0.35">
      <c r="C184" s="33">
        <v>176</v>
      </c>
      <c r="D184" s="8" t="str">
        <f>HYPERLINK("#'Table 176'!A1", " The following statement single household water recycling:   Water recycling in your home is unlikely to save much water use and is unlikely to have that big an impact on climate change.    How convincing did you find this statement?")</f>
        <v xml:space="preserve"> The following statement single household water recycling:   Water recycling in your home is unlikely to save much water use and is unlikely to have that big an impact on climate change.    How convincing did you find this statement?</v>
      </c>
      <c r="E184" s="14" t="str">
        <f>HYPERLINK("#'Full Results'!A1801", "1801")</f>
        <v>1801</v>
      </c>
      <c r="F184" s="34" t="s">
        <v>582</v>
      </c>
    </row>
    <row r="185" spans="3:6" x14ac:dyDescent="0.35">
      <c r="C185" s="33">
        <v>177</v>
      </c>
      <c r="D185" s="25" t="str">
        <f>HYPERLINK("#'Table 177'!A1", " The following statement site-level water recycling:   Having a community wide water recycling system will cost every household with limited savings as a result.    How convincing did you find this statement?")</f>
        <v xml:space="preserve"> The following statement site-level water recycling:   Having a community wide water recycling system will cost every household with limited savings as a result.    How convincing did you find this statement?</v>
      </c>
      <c r="E185" s="14" t="str">
        <f>HYPERLINK("#'Full Results'!A1809", "1809")</f>
        <v>1809</v>
      </c>
      <c r="F185" s="34" t="s">
        <v>582</v>
      </c>
    </row>
    <row r="186" spans="3:6" x14ac:dyDescent="0.35">
      <c r="C186" s="33">
        <v>178</v>
      </c>
      <c r="D186" s="25" t="str">
        <f>HYPERLINK("#'Table 178'!A1", " The following statement site-level water recycling:   Having recycled water fed into your home from other houses in your neighbourhood could contain pathogens and contaminants from people outside your home.    How convincing did you find t...")</f>
        <v xml:space="preserve"> The following statement site-level water recycling:   Having recycled water fed into your home from other houses in your neighbourhood could contain pathogens and contaminants from people outside your home.    How convincing did you find t...</v>
      </c>
      <c r="E186" s="14" t="str">
        <f>HYPERLINK("#'Full Results'!A1817", "1817")</f>
        <v>1817</v>
      </c>
      <c r="F186" s="34" t="s">
        <v>582</v>
      </c>
    </row>
    <row r="187" spans="3:6" x14ac:dyDescent="0.35">
      <c r="C187" s="33">
        <v>179</v>
      </c>
      <c r="D187" s="25" t="str">
        <f>HYPERLINK("#'Table 179'!A1", " The following statement site-level water recycling:   Water recycling at a community level will need regular upkeep, making your household dependent on others to manage the maintenance and repairs if someone goes wrong.    How convincing d...")</f>
        <v xml:space="preserve"> The following statement site-level water recycling:   Water recycling at a community level will need regular upkeep, making your household dependent on others to manage the maintenance and repairs if someone goes wrong.    How convincing d...</v>
      </c>
      <c r="E187" s="14" t="str">
        <f>HYPERLINK("#'Full Results'!A1825", "1825")</f>
        <v>1825</v>
      </c>
      <c r="F187" s="34" t="s">
        <v>582</v>
      </c>
    </row>
    <row r="188" spans="3:6" x14ac:dyDescent="0.35">
      <c r="C188" s="33">
        <v>180</v>
      </c>
      <c r="D188" s="25" t="str">
        <f>HYPERLINK("#'Table 180'!A1", " The following statement site-level water recycling:   We should try other methods of preserving water such as building new reservoirs.    How convincing did you find this statement?")</f>
        <v xml:space="preserve"> The following statement site-level water recycling:   We should try other methods of preserving water such as building new reservoirs.    How convincing did you find this statement?</v>
      </c>
      <c r="E188" s="14" t="str">
        <f>HYPERLINK("#'Full Results'!A1833", "1833")</f>
        <v>1833</v>
      </c>
      <c r="F188" s="34" t="s">
        <v>582</v>
      </c>
    </row>
    <row r="189" spans="3:6" x14ac:dyDescent="0.35">
      <c r="C189" s="33">
        <v>181</v>
      </c>
      <c r="D189" s="25" t="str">
        <f>HYPERLINK("#'Table 181'!A1", " The following statement site-level water recycling:   Water recycling across your neighbourhood is unlikely to generate that much water for your home.    How convincing did you find this statement?")</f>
        <v xml:space="preserve"> The following statement site-level water recycling:   Water recycling across your neighbourhood is unlikely to generate that much water for your home.    How convincing did you find this statement?</v>
      </c>
      <c r="E189" s="14" t="str">
        <f>HYPERLINK("#'Full Results'!A1841", "1841")</f>
        <v>1841</v>
      </c>
      <c r="F189" s="34" t="s">
        <v>582</v>
      </c>
    </row>
    <row r="190" spans="3:6" x14ac:dyDescent="0.35">
      <c r="C190" s="33">
        <v>182</v>
      </c>
      <c r="D190" s="8" t="str">
        <f>HYPERLINK("#'Table 182'!A1", " Overall, which of the following statements would you say is more convincing when it comes to recycling greywater?")</f>
        <v xml:space="preserve"> Overall, which of the following statements would you say is more convincing when it comes to recycling greywater?</v>
      </c>
      <c r="E190" s="14" t="str">
        <f>HYPERLINK("#'Full Results'!A1849", "1849")</f>
        <v>1849</v>
      </c>
      <c r="F190" s="34" t="s">
        <v>582</v>
      </c>
    </row>
    <row r="191" spans="3:6" x14ac:dyDescent="0.35">
      <c r="C191" s="33">
        <v>183</v>
      </c>
      <c r="D191" s="8" t="str">
        <f>HYPERLINK("#'Table 183'!A1", " Overall, which of the following statements would you say is more convincing when it comes to recycling rainwater?")</f>
        <v xml:space="preserve"> Overall, which of the following statements would you say is more convincing when it comes to recycling rainwater?</v>
      </c>
      <c r="E191" s="14" t="str">
        <f>HYPERLINK("#'Full Results'!A1863", "1863")</f>
        <v>1863</v>
      </c>
      <c r="F191" s="34" t="s">
        <v>582</v>
      </c>
    </row>
    <row r="192" spans="3:6" x14ac:dyDescent="0.35">
      <c r="C192" s="33">
        <v>184</v>
      </c>
      <c r="D192" s="8" t="str">
        <f>HYPERLINK("#'Table 184'!A1", " Overall, which of the following statements would you say is more convincing when it comes to recycling water within your household?")</f>
        <v xml:space="preserve"> Overall, which of the following statements would you say is more convincing when it comes to recycling water within your household?</v>
      </c>
      <c r="E192" s="14" t="str">
        <f>HYPERLINK("#'Full Results'!A1877", "1877")</f>
        <v>1877</v>
      </c>
      <c r="F192" s="34" t="s">
        <v>582</v>
      </c>
    </row>
    <row r="193" spans="3:6" x14ac:dyDescent="0.35">
      <c r="C193" s="33">
        <v>185</v>
      </c>
      <c r="D193" s="8" t="str">
        <f>HYPERLINK("#'Table 185'!A1", " Overall, which of the following statements would you say is more convincing when it comes to recycling water at a site-level?")</f>
        <v xml:space="preserve"> Overall, which of the following statements would you say is more convincing when it comes to recycling water at a site-level?</v>
      </c>
      <c r="E193" s="14" t="str">
        <f>HYPERLINK("#'Full Results'!A1891", "1891")</f>
        <v>1891</v>
      </c>
      <c r="F193" s="34" t="s">
        <v>582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1905"/>
  <sheetViews>
    <sheetView showGridLines="0" workbookViewId="0">
      <pane xSplit="2" ySplit="8" topLeftCell="C486" activePane="bottomRight" state="frozen"/>
      <selection pane="topRight"/>
      <selection pane="bottomLeft"/>
      <selection pane="bottomRight" activeCell="B490" sqref="B1:B1048576"/>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27" t="s">
        <v>725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3"/>
      <c r="C5" s="13"/>
      <c r="D5" s="30" t="s">
        <v>76</v>
      </c>
      <c r="E5" s="30"/>
      <c r="F5" s="13"/>
      <c r="G5" s="30" t="s">
        <v>77</v>
      </c>
      <c r="H5" s="30"/>
      <c r="I5" s="30"/>
      <c r="J5" s="30"/>
      <c r="K5" s="30"/>
      <c r="L5" s="30"/>
      <c r="M5" s="13"/>
      <c r="N5" s="30" t="s">
        <v>78</v>
      </c>
      <c r="O5" s="30"/>
      <c r="P5" s="30"/>
      <c r="Q5" s="30"/>
      <c r="R5" s="13"/>
      <c r="S5" s="30" t="s">
        <v>79</v>
      </c>
      <c r="T5" s="30"/>
      <c r="U5" s="30"/>
      <c r="V5" s="30"/>
      <c r="W5" s="30"/>
      <c r="X5" s="30"/>
      <c r="Y5" s="30"/>
      <c r="Z5" s="30"/>
      <c r="AA5" s="30"/>
      <c r="AB5" s="30"/>
      <c r="AC5" s="30"/>
      <c r="AD5" s="30"/>
      <c r="AE5" s="13"/>
      <c r="AF5" s="30" t="s">
        <v>80</v>
      </c>
      <c r="AG5" s="30"/>
      <c r="AH5" s="30"/>
      <c r="AI5" s="30"/>
      <c r="AJ5" s="30"/>
      <c r="AK5" s="30"/>
      <c r="AL5" s="13"/>
      <c r="AM5" s="30" t="s">
        <v>81</v>
      </c>
      <c r="AN5" s="30"/>
      <c r="AO5" s="30"/>
      <c r="AP5" s="30"/>
      <c r="AQ5" s="30"/>
      <c r="AR5" s="13"/>
      <c r="AS5" s="30" t="s">
        <v>82</v>
      </c>
      <c r="AT5" s="30"/>
      <c r="AU5" s="30"/>
      <c r="AV5" s="30"/>
      <c r="AW5" s="30"/>
      <c r="AX5" s="30"/>
      <c r="AY5" s="13"/>
      <c r="AZ5" s="30" t="s">
        <v>83</v>
      </c>
      <c r="BA5" s="30"/>
      <c r="BB5" s="30"/>
      <c r="BC5" s="30"/>
      <c r="BD5" s="30"/>
      <c r="BE5" s="13"/>
      <c r="BF5" s="30" t="s">
        <v>84</v>
      </c>
      <c r="BG5" s="13"/>
      <c r="BH5" s="30" t="s">
        <v>85</v>
      </c>
      <c r="BI5" s="13"/>
      <c r="BJ5" s="30" t="s">
        <v>86</v>
      </c>
      <c r="BK5" s="30"/>
      <c r="BL5" s="30"/>
      <c r="BM5" s="30"/>
      <c r="BN5" s="30"/>
      <c r="BO5" s="30"/>
      <c r="BP5" s="13"/>
      <c r="BQ5" s="30" t="s">
        <v>87</v>
      </c>
      <c r="BR5" s="30"/>
      <c r="BS5" s="30"/>
      <c r="BT5" s="13"/>
      <c r="BU5" s="30" t="s">
        <v>88</v>
      </c>
      <c r="BV5" s="30"/>
      <c r="BW5" s="30"/>
      <c r="BX5" s="13"/>
      <c r="BY5" s="30" t="s">
        <v>89</v>
      </c>
      <c r="BZ5" s="13"/>
      <c r="CA5" s="30"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2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2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11" spans="2:79" x14ac:dyDescent="0.35">
      <c r="B11" s="6" t="s">
        <v>105</v>
      </c>
    </row>
    <row r="12" spans="2:79" x14ac:dyDescent="0.35">
      <c r="B12" s="24" t="s">
        <v>106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35">
      <c r="B13" t="s">
        <v>91</v>
      </c>
      <c r="C13" s="17">
        <v>0.63628794056493498</v>
      </c>
      <c r="D13" s="17">
        <v>0.59455871829157003</v>
      </c>
      <c r="E13" s="17">
        <v>0.67700557987843302</v>
      </c>
      <c r="F13" s="17"/>
      <c r="G13" s="17">
        <v>0.73075635986739895</v>
      </c>
      <c r="H13" s="17">
        <v>0.682624621823264</v>
      </c>
      <c r="I13" s="17">
        <v>0.73080959712671301</v>
      </c>
      <c r="J13" s="17">
        <v>0.67000008325170302</v>
      </c>
      <c r="K13" s="17">
        <v>0.57019335020491602</v>
      </c>
      <c r="L13" s="17">
        <v>0.47593289323813698</v>
      </c>
      <c r="M13" s="17"/>
      <c r="N13" s="17">
        <v>0.55498726220198102</v>
      </c>
      <c r="O13" s="17">
        <v>0.65370676455773002</v>
      </c>
      <c r="P13" s="17">
        <v>0.68206176254852302</v>
      </c>
      <c r="Q13" s="17">
        <v>0.67388917961086403</v>
      </c>
      <c r="R13" s="17"/>
      <c r="S13" s="17">
        <v>0.61758875093863397</v>
      </c>
      <c r="T13" s="17">
        <v>0.63834647346488504</v>
      </c>
      <c r="U13" s="17">
        <v>0.60001218682267099</v>
      </c>
      <c r="V13" s="17">
        <v>0.60034577669475098</v>
      </c>
      <c r="W13" s="17">
        <v>0.666884568292335</v>
      </c>
      <c r="X13" s="17">
        <v>0.68764126553426996</v>
      </c>
      <c r="Y13" s="17">
        <v>0.63871904360263299</v>
      </c>
      <c r="Z13" s="17">
        <v>0.68745990322816997</v>
      </c>
      <c r="AA13" s="17">
        <v>0.69287007729777195</v>
      </c>
      <c r="AB13" s="17">
        <v>0.58537074707981296</v>
      </c>
      <c r="AC13" s="17">
        <v>0.56885646265322698</v>
      </c>
      <c r="AD13" s="17">
        <v>0.67657520711015995</v>
      </c>
      <c r="AE13" s="17"/>
      <c r="AF13" s="17">
        <v>0.68689272085749598</v>
      </c>
      <c r="AG13" s="17">
        <v>0.65518854815472105</v>
      </c>
      <c r="AH13" s="17">
        <v>0.59522596052123899</v>
      </c>
      <c r="AI13" s="17">
        <v>0.62366043913314195</v>
      </c>
      <c r="AJ13" s="17">
        <v>0.54069634648367004</v>
      </c>
      <c r="AK13" s="17">
        <v>0.59000854002058201</v>
      </c>
      <c r="AL13" s="17"/>
      <c r="AM13" s="17">
        <v>0.66997439524051805</v>
      </c>
      <c r="AN13" s="17">
        <v>0.61041716497293297</v>
      </c>
      <c r="AO13" s="17">
        <v>0.63480966631818703</v>
      </c>
      <c r="AP13" s="17">
        <v>0.65249030649103201</v>
      </c>
      <c r="AQ13" s="17">
        <v>0.57287873123556099</v>
      </c>
      <c r="AR13" s="17"/>
      <c r="AS13" s="17">
        <v>0.67899706294046802</v>
      </c>
      <c r="AT13" s="17">
        <v>0.64387213809779598</v>
      </c>
      <c r="AU13" s="17">
        <v>0.63038455533319604</v>
      </c>
      <c r="AV13" s="17">
        <v>0.63141088634501596</v>
      </c>
      <c r="AW13" s="17">
        <v>0.56794313198878499</v>
      </c>
      <c r="AX13" s="17">
        <v>0.62036178921908303</v>
      </c>
      <c r="AY13" s="17"/>
      <c r="AZ13" s="17">
        <v>0.55132335132022603</v>
      </c>
      <c r="BA13" s="17">
        <v>0.678312468272109</v>
      </c>
      <c r="BB13" s="17">
        <v>0.67135728672317896</v>
      </c>
      <c r="BC13" s="17">
        <v>0.52803701779211698</v>
      </c>
      <c r="BD13" s="17">
        <v>0.66694980909877399</v>
      </c>
      <c r="BE13" s="17"/>
      <c r="BF13" s="17">
        <v>0.63268862852262397</v>
      </c>
      <c r="BG13" s="17"/>
      <c r="BH13" s="17">
        <v>0.61703555892753303</v>
      </c>
      <c r="BI13" s="17"/>
      <c r="BJ13" s="17">
        <v>0.70759938930239497</v>
      </c>
      <c r="BK13" s="17">
        <v>0.61032910585633904</v>
      </c>
      <c r="BL13" s="17">
        <v>0.54277470753677703</v>
      </c>
      <c r="BM13" s="17">
        <v>0.69453708061717601</v>
      </c>
      <c r="BN13" s="17">
        <v>0.70581138045748304</v>
      </c>
      <c r="BO13" s="17">
        <v>0.65733443303824002</v>
      </c>
      <c r="BP13" s="17"/>
      <c r="BQ13" s="17">
        <v>0.60248342548287703</v>
      </c>
      <c r="BR13" s="17">
        <v>0.66559987539477705</v>
      </c>
      <c r="BS13" s="17">
        <v>0.63115361362524502</v>
      </c>
      <c r="BT13" s="17"/>
      <c r="BU13" s="17">
        <v>0.49476911289923597</v>
      </c>
      <c r="BV13" s="17">
        <v>0.608244867331446</v>
      </c>
      <c r="BW13" s="17">
        <v>0.656658819187103</v>
      </c>
      <c r="BX13" s="17"/>
      <c r="BY13" s="17">
        <v>0.76939852721532298</v>
      </c>
      <c r="BZ13" s="17"/>
      <c r="CA13" s="17">
        <v>0.52420704655094896</v>
      </c>
    </row>
    <row r="14" spans="2:79" x14ac:dyDescent="0.35">
      <c r="B14" t="s">
        <v>92</v>
      </c>
      <c r="C14" s="17">
        <v>0.51664579993631499</v>
      </c>
      <c r="D14" s="17">
        <v>0.47713976053704799</v>
      </c>
      <c r="E14" s="17">
        <v>0.55481184319647203</v>
      </c>
      <c r="F14" s="17"/>
      <c r="G14" s="17">
        <v>0.38376224808759601</v>
      </c>
      <c r="H14" s="17">
        <v>0.39730638280655201</v>
      </c>
      <c r="I14" s="17">
        <v>0.49605903966342502</v>
      </c>
      <c r="J14" s="17">
        <v>0.556712595846523</v>
      </c>
      <c r="K14" s="17">
        <v>0.55586121257815901</v>
      </c>
      <c r="L14" s="17">
        <v>0.66040681770758602</v>
      </c>
      <c r="M14" s="17"/>
      <c r="N14" s="17">
        <v>0.52151937444696195</v>
      </c>
      <c r="O14" s="17">
        <v>0.53891393292498102</v>
      </c>
      <c r="P14" s="17">
        <v>0.47459303274250197</v>
      </c>
      <c r="Q14" s="17">
        <v>0.52239772453894096</v>
      </c>
      <c r="R14" s="17"/>
      <c r="S14" s="17">
        <v>0.41010924536798599</v>
      </c>
      <c r="T14" s="17">
        <v>0.52894049471809201</v>
      </c>
      <c r="U14" s="17">
        <v>0.49073486274510097</v>
      </c>
      <c r="V14" s="17">
        <v>0.56815622144311295</v>
      </c>
      <c r="W14" s="17">
        <v>0.53145166678043099</v>
      </c>
      <c r="X14" s="17">
        <v>0.466203711415143</v>
      </c>
      <c r="Y14" s="17">
        <v>0.51315409371879595</v>
      </c>
      <c r="Z14" s="17">
        <v>0.40880474000158201</v>
      </c>
      <c r="AA14" s="17">
        <v>0.52038372305763003</v>
      </c>
      <c r="AB14" s="17">
        <v>0.60583507836238604</v>
      </c>
      <c r="AC14" s="17">
        <v>0.61669929393320899</v>
      </c>
      <c r="AD14" s="17">
        <v>0.69531761921156499</v>
      </c>
      <c r="AE14" s="17"/>
      <c r="AF14" s="17">
        <v>0.51294368438111004</v>
      </c>
      <c r="AG14" s="17">
        <v>0.532323242279369</v>
      </c>
      <c r="AH14" s="17">
        <v>0.53340608834191505</v>
      </c>
      <c r="AI14" s="17">
        <v>0.54694881001423401</v>
      </c>
      <c r="AJ14" s="17">
        <v>0.49461531818780002</v>
      </c>
      <c r="AK14" s="17">
        <v>0.415758336537354</v>
      </c>
      <c r="AL14" s="17"/>
      <c r="AM14" s="17">
        <v>0.54732051258092795</v>
      </c>
      <c r="AN14" s="17">
        <v>0.51034729101044995</v>
      </c>
      <c r="AO14" s="17">
        <v>0.50210669384727002</v>
      </c>
      <c r="AP14" s="17">
        <v>0.48432696003112102</v>
      </c>
      <c r="AQ14" s="17">
        <v>0.50693712768707</v>
      </c>
      <c r="AR14" s="17"/>
      <c r="AS14" s="17">
        <v>0.41045703696768798</v>
      </c>
      <c r="AT14" s="17">
        <v>0.55695579953602603</v>
      </c>
      <c r="AU14" s="17">
        <v>0.502703587157177</v>
      </c>
      <c r="AV14" s="17">
        <v>0.54380902502721795</v>
      </c>
      <c r="AW14" s="17">
        <v>0.60833781091714101</v>
      </c>
      <c r="AX14" s="17">
        <v>0.521630729519172</v>
      </c>
      <c r="AY14" s="17"/>
      <c r="AZ14" s="17">
        <v>0.54401532426994703</v>
      </c>
      <c r="BA14" s="17">
        <v>0.53181935673744796</v>
      </c>
      <c r="BB14" s="17">
        <v>0.57557187380116803</v>
      </c>
      <c r="BC14" s="17">
        <v>0.51550057540157102</v>
      </c>
      <c r="BD14" s="17">
        <v>0.42908436594669902</v>
      </c>
      <c r="BE14" s="17"/>
      <c r="BF14" s="17">
        <v>0.54593853142429405</v>
      </c>
      <c r="BG14" s="17"/>
      <c r="BH14" s="17">
        <v>0.53928098373733901</v>
      </c>
      <c r="BI14" s="17"/>
      <c r="BJ14" s="17">
        <v>0.50807100363741498</v>
      </c>
      <c r="BK14" s="17">
        <v>0.55024983606743105</v>
      </c>
      <c r="BL14" s="17">
        <v>0.57304087854097796</v>
      </c>
      <c r="BM14" s="17">
        <v>0.406279297375575</v>
      </c>
      <c r="BN14" s="17">
        <v>0.36948618368368302</v>
      </c>
      <c r="BO14" s="17">
        <v>0.43873764534183501</v>
      </c>
      <c r="BP14" s="17"/>
      <c r="BQ14" s="17">
        <v>0.52963024142463599</v>
      </c>
      <c r="BR14" s="17">
        <v>0.51442197940736301</v>
      </c>
      <c r="BS14" s="17">
        <v>0.52671219492792298</v>
      </c>
      <c r="BT14" s="17"/>
      <c r="BU14" s="17">
        <v>0.43914012455390999</v>
      </c>
      <c r="BV14" s="17">
        <v>0.54369067905766499</v>
      </c>
      <c r="BW14" s="17">
        <v>0.51750778906915595</v>
      </c>
      <c r="BX14" s="17"/>
      <c r="BY14" s="17">
        <v>0.38918627225940799</v>
      </c>
      <c r="BZ14" s="17"/>
      <c r="CA14" s="17">
        <v>0.47799859166367897</v>
      </c>
    </row>
    <row r="15" spans="2:79" x14ac:dyDescent="0.35">
      <c r="B15" t="s">
        <v>93</v>
      </c>
      <c r="C15" s="17">
        <v>0.35292249234937201</v>
      </c>
      <c r="D15" s="17">
        <v>0.37249101739894702</v>
      </c>
      <c r="E15" s="17">
        <v>0.336104685292543</v>
      </c>
      <c r="F15" s="17"/>
      <c r="G15" s="17">
        <v>0.271874868592206</v>
      </c>
      <c r="H15" s="17">
        <v>0.345702777367628</v>
      </c>
      <c r="I15" s="17">
        <v>0.37716680902629701</v>
      </c>
      <c r="J15" s="17">
        <v>0.34108536561489899</v>
      </c>
      <c r="K15" s="17">
        <v>0.33836915182626498</v>
      </c>
      <c r="L15" s="17">
        <v>0.41265542781537101</v>
      </c>
      <c r="M15" s="17"/>
      <c r="N15" s="17">
        <v>0.43017145150749497</v>
      </c>
      <c r="O15" s="17">
        <v>0.34415114322283802</v>
      </c>
      <c r="P15" s="17">
        <v>0.31799739066041999</v>
      </c>
      <c r="Q15" s="17">
        <v>0.30540684259516399</v>
      </c>
      <c r="R15" s="17"/>
      <c r="S15" s="17">
        <v>0.32884810403150599</v>
      </c>
      <c r="T15" s="17">
        <v>0.35527419867000198</v>
      </c>
      <c r="U15" s="17">
        <v>0.33150233609034602</v>
      </c>
      <c r="V15" s="17">
        <v>0.35341102888329901</v>
      </c>
      <c r="W15" s="17">
        <v>0.35275670046922197</v>
      </c>
      <c r="X15" s="17">
        <v>0.33234429295220602</v>
      </c>
      <c r="Y15" s="17">
        <v>0.33541256151871501</v>
      </c>
      <c r="Z15" s="17">
        <v>0.358113300763019</v>
      </c>
      <c r="AA15" s="17">
        <v>0.324039723759244</v>
      </c>
      <c r="AB15" s="17">
        <v>0.479033379229519</v>
      </c>
      <c r="AC15" s="17">
        <v>0.35191830735986601</v>
      </c>
      <c r="AD15" s="17">
        <v>0.34161292181279801</v>
      </c>
      <c r="AE15" s="17"/>
      <c r="AF15" s="17">
        <v>0.302491884319121</v>
      </c>
      <c r="AG15" s="17">
        <v>0.34693683710292</v>
      </c>
      <c r="AH15" s="17">
        <v>0.36110252785883001</v>
      </c>
      <c r="AI15" s="17">
        <v>0.40102035219300203</v>
      </c>
      <c r="AJ15" s="17">
        <v>0.38777346140889901</v>
      </c>
      <c r="AK15" s="17">
        <v>0.43475986351563101</v>
      </c>
      <c r="AL15" s="17"/>
      <c r="AM15" s="17">
        <v>0.30482279184317501</v>
      </c>
      <c r="AN15" s="17">
        <v>0.34621031315080097</v>
      </c>
      <c r="AO15" s="17">
        <v>0.40301591680797599</v>
      </c>
      <c r="AP15" s="17">
        <v>0.361327843380782</v>
      </c>
      <c r="AQ15" s="17">
        <v>0.44202172734650902</v>
      </c>
      <c r="AR15" s="17"/>
      <c r="AS15" s="17">
        <v>0.361171402762055</v>
      </c>
      <c r="AT15" s="17">
        <v>0.36857668631543</v>
      </c>
      <c r="AU15" s="17">
        <v>0.33016060895987098</v>
      </c>
      <c r="AV15" s="17">
        <v>0.36902868596841798</v>
      </c>
      <c r="AW15" s="17">
        <v>0.33912097725399998</v>
      </c>
      <c r="AX15" s="17">
        <v>0.30575359441092997</v>
      </c>
      <c r="AY15" s="17"/>
      <c r="AZ15" s="17">
        <v>0.34898280650104702</v>
      </c>
      <c r="BA15" s="17">
        <v>0.35934362264769099</v>
      </c>
      <c r="BB15" s="17">
        <v>0.35316906578984703</v>
      </c>
      <c r="BC15" s="17">
        <v>0.38924734761433599</v>
      </c>
      <c r="BD15" s="17">
        <v>0.33600408397473502</v>
      </c>
      <c r="BE15" s="17"/>
      <c r="BF15" s="17">
        <v>0.35796313763301701</v>
      </c>
      <c r="BG15" s="17"/>
      <c r="BH15" s="17">
        <v>0.36269375282397498</v>
      </c>
      <c r="BI15" s="17"/>
      <c r="BJ15" s="17">
        <v>0.35040163444851102</v>
      </c>
      <c r="BK15" s="17">
        <v>0.35345740820765198</v>
      </c>
      <c r="BL15" s="17">
        <v>0.36482570849075602</v>
      </c>
      <c r="BM15" s="17">
        <v>0.33967527323964503</v>
      </c>
      <c r="BN15" s="17">
        <v>0.34414761270052402</v>
      </c>
      <c r="BO15" s="17">
        <v>0.33198906097303599</v>
      </c>
      <c r="BP15" s="17"/>
      <c r="BQ15" s="17">
        <v>0.34063939033749702</v>
      </c>
      <c r="BR15" s="17">
        <v>0.355823750258973</v>
      </c>
      <c r="BS15" s="17">
        <v>0.36147476555647501</v>
      </c>
      <c r="BT15" s="17"/>
      <c r="BU15" s="17">
        <v>0.357078874089375</v>
      </c>
      <c r="BV15" s="17">
        <v>0.34732056976308301</v>
      </c>
      <c r="BW15" s="17">
        <v>0.35913094429074499</v>
      </c>
      <c r="BX15" s="17"/>
      <c r="BY15" s="17">
        <v>0.252396510724676</v>
      </c>
      <c r="BZ15" s="17"/>
      <c r="CA15" s="17">
        <v>0.24345969986753599</v>
      </c>
    </row>
    <row r="16" spans="2:79" x14ac:dyDescent="0.35">
      <c r="B16" t="s">
        <v>94</v>
      </c>
      <c r="C16" s="17">
        <v>0.327979441854089</v>
      </c>
      <c r="D16" s="17">
        <v>0.34088011155860298</v>
      </c>
      <c r="E16" s="17">
        <v>0.31618548989100098</v>
      </c>
      <c r="F16" s="17"/>
      <c r="G16" s="17">
        <v>0.15885927562603999</v>
      </c>
      <c r="H16" s="17">
        <v>0.22123375793522801</v>
      </c>
      <c r="I16" s="17">
        <v>0.27816763584256299</v>
      </c>
      <c r="J16" s="17">
        <v>0.39622718987739902</v>
      </c>
      <c r="K16" s="17">
        <v>0.435621481656156</v>
      </c>
      <c r="L16" s="17">
        <v>0.44070238007525903</v>
      </c>
      <c r="M16" s="17"/>
      <c r="N16" s="17">
        <v>0.29886193138968398</v>
      </c>
      <c r="O16" s="17">
        <v>0.31294508665510701</v>
      </c>
      <c r="P16" s="17">
        <v>0.37488960091133799</v>
      </c>
      <c r="Q16" s="17">
        <v>0.33754757028579702</v>
      </c>
      <c r="R16" s="17"/>
      <c r="S16" s="17">
        <v>0.238837064189038</v>
      </c>
      <c r="T16" s="17">
        <v>0.33858349088351702</v>
      </c>
      <c r="U16" s="17">
        <v>0.30811916149173901</v>
      </c>
      <c r="V16" s="17">
        <v>0.39247689139666297</v>
      </c>
      <c r="W16" s="17">
        <v>0.32273332053299802</v>
      </c>
      <c r="X16" s="17">
        <v>0.34641098399054099</v>
      </c>
      <c r="Y16" s="17">
        <v>0.38980699545939601</v>
      </c>
      <c r="Z16" s="17">
        <v>0.30210367990945802</v>
      </c>
      <c r="AA16" s="17">
        <v>0.348410553721203</v>
      </c>
      <c r="AB16" s="17">
        <v>0.316502456309942</v>
      </c>
      <c r="AC16" s="17">
        <v>0.362538920122564</v>
      </c>
      <c r="AD16" s="17">
        <v>0.28561306685528898</v>
      </c>
      <c r="AE16" s="17"/>
      <c r="AF16" s="17">
        <v>0.32739231750453301</v>
      </c>
      <c r="AG16" s="17">
        <v>0.34758849369712203</v>
      </c>
      <c r="AH16" s="17">
        <v>0.34147245796029901</v>
      </c>
      <c r="AI16" s="17">
        <v>0.29691929917882698</v>
      </c>
      <c r="AJ16" s="17">
        <v>0.32269480035058001</v>
      </c>
      <c r="AK16" s="17">
        <v>0.256668107678241</v>
      </c>
      <c r="AL16" s="17"/>
      <c r="AM16" s="17">
        <v>0.462770151883937</v>
      </c>
      <c r="AN16" s="17">
        <v>0.34557955035031201</v>
      </c>
      <c r="AO16" s="17">
        <v>0.24001551593597201</v>
      </c>
      <c r="AP16" s="17">
        <v>0.22100809780539801</v>
      </c>
      <c r="AQ16" s="17">
        <v>0.17845719578663399</v>
      </c>
      <c r="AR16" s="17"/>
      <c r="AS16" s="17">
        <v>0.22041083529821001</v>
      </c>
      <c r="AT16" s="17">
        <v>0.36487117210265102</v>
      </c>
      <c r="AU16" s="17">
        <v>0.333484219403888</v>
      </c>
      <c r="AV16" s="17">
        <v>0.34024234649826102</v>
      </c>
      <c r="AW16" s="17">
        <v>0.40430622558049101</v>
      </c>
      <c r="AX16" s="17">
        <v>0.37339767394444201</v>
      </c>
      <c r="AY16" s="17"/>
      <c r="AZ16" s="17">
        <v>0.39232818646936501</v>
      </c>
      <c r="BA16" s="17">
        <v>0.335901720645297</v>
      </c>
      <c r="BB16" s="17">
        <v>0.31314645346348802</v>
      </c>
      <c r="BC16" s="17">
        <v>0.41467957386101001</v>
      </c>
      <c r="BD16" s="17">
        <v>0.24490131300336199</v>
      </c>
      <c r="BE16" s="17"/>
      <c r="BF16" s="17">
        <v>0.34709219550871701</v>
      </c>
      <c r="BG16" s="17"/>
      <c r="BH16" s="17">
        <v>0.35815731371279502</v>
      </c>
      <c r="BI16" s="17"/>
      <c r="BJ16" s="17">
        <v>0.287649047574564</v>
      </c>
      <c r="BK16" s="17">
        <v>0.35816152790198702</v>
      </c>
      <c r="BL16" s="17">
        <v>0.39107306143149601</v>
      </c>
      <c r="BM16" s="17">
        <v>0.31203431555101602</v>
      </c>
      <c r="BN16" s="17">
        <v>0.16486598933733901</v>
      </c>
      <c r="BO16" s="17">
        <v>0.22362343510566299</v>
      </c>
      <c r="BP16" s="17"/>
      <c r="BQ16" s="17">
        <v>0.31905639644912198</v>
      </c>
      <c r="BR16" s="17">
        <v>0.33109394777994799</v>
      </c>
      <c r="BS16" s="17">
        <v>0.34070221305253001</v>
      </c>
      <c r="BT16" s="17"/>
      <c r="BU16" s="17">
        <v>0.31868201968520499</v>
      </c>
      <c r="BV16" s="17">
        <v>0.33598955733329</v>
      </c>
      <c r="BW16" s="17">
        <v>0.34233999267059101</v>
      </c>
      <c r="BX16" s="17"/>
      <c r="BY16" s="17">
        <v>0.17234186608177601</v>
      </c>
      <c r="BZ16" s="17"/>
      <c r="CA16" s="17">
        <v>0.1405451070539</v>
      </c>
    </row>
    <row r="17" spans="2:79" x14ac:dyDescent="0.35">
      <c r="B17" t="s">
        <v>95</v>
      </c>
      <c r="C17" s="17">
        <v>0.226620370701519</v>
      </c>
      <c r="D17" s="17">
        <v>0.23185342009858201</v>
      </c>
      <c r="E17" s="17">
        <v>0.21934748634704501</v>
      </c>
      <c r="F17" s="17"/>
      <c r="G17" s="17">
        <v>0.24690369944686999</v>
      </c>
      <c r="H17" s="17">
        <v>0.22921814123562001</v>
      </c>
      <c r="I17" s="17">
        <v>0.22012890291314099</v>
      </c>
      <c r="J17" s="17">
        <v>0.20249173443086799</v>
      </c>
      <c r="K17" s="17">
        <v>0.22222294996889</v>
      </c>
      <c r="L17" s="17">
        <v>0.23870265403399599</v>
      </c>
      <c r="M17" s="17"/>
      <c r="N17" s="17">
        <v>0.25694067795311198</v>
      </c>
      <c r="O17" s="17">
        <v>0.25014761818027698</v>
      </c>
      <c r="P17" s="17">
        <v>0.18896814789175001</v>
      </c>
      <c r="Q17" s="17">
        <v>0.20112801100730501</v>
      </c>
      <c r="R17" s="17"/>
      <c r="S17" s="17">
        <v>0.242217346350875</v>
      </c>
      <c r="T17" s="17">
        <v>0.23414613809455001</v>
      </c>
      <c r="U17" s="17">
        <v>0.25232383733783498</v>
      </c>
      <c r="V17" s="17">
        <v>0.22320864777221899</v>
      </c>
      <c r="W17" s="17">
        <v>0.2092253810419</v>
      </c>
      <c r="X17" s="17">
        <v>0.224777527331364</v>
      </c>
      <c r="Y17" s="17">
        <v>0.19555960471252801</v>
      </c>
      <c r="Z17" s="17">
        <v>0.20205789703617899</v>
      </c>
      <c r="AA17" s="17">
        <v>0.211124860578778</v>
      </c>
      <c r="AB17" s="17">
        <v>0.23988642681953701</v>
      </c>
      <c r="AC17" s="17">
        <v>0.255152183107551</v>
      </c>
      <c r="AD17" s="17">
        <v>0.194169297225046</v>
      </c>
      <c r="AE17" s="17"/>
      <c r="AF17" s="17">
        <v>0.225766445530872</v>
      </c>
      <c r="AG17" s="17">
        <v>0.21346450972646899</v>
      </c>
      <c r="AH17" s="17">
        <v>0.23308250563844299</v>
      </c>
      <c r="AI17" s="17">
        <v>0.224227418436512</v>
      </c>
      <c r="AJ17" s="17">
        <v>0.271998096062459</v>
      </c>
      <c r="AK17" s="17">
        <v>0.28757684101528402</v>
      </c>
      <c r="AL17" s="17"/>
      <c r="AM17" s="17">
        <v>0.159255621393143</v>
      </c>
      <c r="AN17" s="17">
        <v>0.21790222411952501</v>
      </c>
      <c r="AO17" s="17">
        <v>0.251154955937543</v>
      </c>
      <c r="AP17" s="17">
        <v>0.321020901598491</v>
      </c>
      <c r="AQ17" s="17">
        <v>0.340262665687314</v>
      </c>
      <c r="AR17" s="17"/>
      <c r="AS17" s="17">
        <v>0.25076640044954301</v>
      </c>
      <c r="AT17" s="17">
        <v>0.22550993400159899</v>
      </c>
      <c r="AU17" s="17">
        <v>0.19636097698047</v>
      </c>
      <c r="AV17" s="17">
        <v>0.20305427693657299</v>
      </c>
      <c r="AW17" s="17">
        <v>0.23488861872124001</v>
      </c>
      <c r="AX17" s="17">
        <v>0.26787756000631002</v>
      </c>
      <c r="AY17" s="17"/>
      <c r="AZ17" s="17">
        <v>0.23581759821626999</v>
      </c>
      <c r="BA17" s="17">
        <v>0.215636303663606</v>
      </c>
      <c r="BB17" s="17">
        <v>0.225647513870566</v>
      </c>
      <c r="BC17" s="17">
        <v>0.214636321705688</v>
      </c>
      <c r="BD17" s="17">
        <v>0.236559724340203</v>
      </c>
      <c r="BE17" s="17"/>
      <c r="BF17" s="17">
        <v>0.228962132720372</v>
      </c>
      <c r="BG17" s="17"/>
      <c r="BH17" s="17">
        <v>0.22213395808063099</v>
      </c>
      <c r="BI17" s="17"/>
      <c r="BJ17" s="17">
        <v>0.217892245053838</v>
      </c>
      <c r="BK17" s="17">
        <v>0.25456218874957298</v>
      </c>
      <c r="BL17" s="17">
        <v>0.23078907878108901</v>
      </c>
      <c r="BM17" s="17">
        <v>0.19403754234322601</v>
      </c>
      <c r="BN17" s="17">
        <v>0.22947261916623099</v>
      </c>
      <c r="BO17" s="17">
        <v>0.27929866546739002</v>
      </c>
      <c r="BP17" s="17"/>
      <c r="BQ17" s="17">
        <v>0.234318927371097</v>
      </c>
      <c r="BR17" s="17">
        <v>0.24438189479133099</v>
      </c>
      <c r="BS17" s="17">
        <v>0.21928861263959001</v>
      </c>
      <c r="BT17" s="17"/>
      <c r="BU17" s="17">
        <v>0.32172714084878401</v>
      </c>
      <c r="BV17" s="17">
        <v>0.242428074329087</v>
      </c>
      <c r="BW17" s="17">
        <v>0.209845689033793</v>
      </c>
      <c r="BX17" s="17"/>
      <c r="BY17" s="17">
        <v>0.16037368336955601</v>
      </c>
      <c r="BZ17" s="17"/>
      <c r="CA17" s="17">
        <v>1</v>
      </c>
    </row>
    <row r="18" spans="2:79" x14ac:dyDescent="0.35">
      <c r="B18" t="s">
        <v>96</v>
      </c>
      <c r="C18" s="17">
        <v>0.198952356758512</v>
      </c>
      <c r="D18" s="17">
        <v>0.204643891169525</v>
      </c>
      <c r="E18" s="17">
        <v>0.19417684093265</v>
      </c>
      <c r="F18" s="17"/>
      <c r="G18" s="17">
        <v>0.22403729603856501</v>
      </c>
      <c r="H18" s="17">
        <v>0.222461475131011</v>
      </c>
      <c r="I18" s="17">
        <v>0.20563790540065899</v>
      </c>
      <c r="J18" s="17">
        <v>0.17623406349058801</v>
      </c>
      <c r="K18" s="17">
        <v>0.23304500732783401</v>
      </c>
      <c r="L18" s="17">
        <v>0.15322232608799599</v>
      </c>
      <c r="M18" s="17"/>
      <c r="N18" s="17">
        <v>0.19639150316538101</v>
      </c>
      <c r="O18" s="17">
        <v>0.186134497187812</v>
      </c>
      <c r="P18" s="17">
        <v>0.21292358048871901</v>
      </c>
      <c r="Q18" s="17">
        <v>0.202348314102445</v>
      </c>
      <c r="R18" s="17"/>
      <c r="S18" s="17">
        <v>0.280064865658188</v>
      </c>
      <c r="T18" s="17">
        <v>0.18444689682610499</v>
      </c>
      <c r="U18" s="17">
        <v>0.21022966741884899</v>
      </c>
      <c r="V18" s="17">
        <v>0.193111418439848</v>
      </c>
      <c r="W18" s="17">
        <v>0.19277680488291901</v>
      </c>
      <c r="X18" s="17">
        <v>0.25903225097400501</v>
      </c>
      <c r="Y18" s="17">
        <v>0.19388040633241799</v>
      </c>
      <c r="Z18" s="17">
        <v>0.184666306332612</v>
      </c>
      <c r="AA18" s="17">
        <v>0.20154674521243399</v>
      </c>
      <c r="AB18" s="17">
        <v>0.116325439566125</v>
      </c>
      <c r="AC18" s="17">
        <v>0.104988769099278</v>
      </c>
      <c r="AD18" s="17">
        <v>0.13328848999954601</v>
      </c>
      <c r="AE18" s="17"/>
      <c r="AF18" s="17">
        <v>0.194105314431162</v>
      </c>
      <c r="AG18" s="17">
        <v>0.18495083788097799</v>
      </c>
      <c r="AH18" s="17">
        <v>0.21409952193271201</v>
      </c>
      <c r="AI18" s="17">
        <v>0.20830570930886799</v>
      </c>
      <c r="AJ18" s="17">
        <v>0.221609207135364</v>
      </c>
      <c r="AK18" s="17">
        <v>0.21399073845347999</v>
      </c>
      <c r="AL18" s="17"/>
      <c r="AM18" s="17">
        <v>0.20443247181079499</v>
      </c>
      <c r="AN18" s="17">
        <v>0.213685398855336</v>
      </c>
      <c r="AO18" s="17">
        <v>0.16366491998954899</v>
      </c>
      <c r="AP18" s="17">
        <v>0.220671581309001</v>
      </c>
      <c r="AQ18" s="17">
        <v>0.20237284551662199</v>
      </c>
      <c r="AR18" s="17"/>
      <c r="AS18" s="17">
        <v>0.22207237908074001</v>
      </c>
      <c r="AT18" s="17">
        <v>0.19965431539467601</v>
      </c>
      <c r="AU18" s="17">
        <v>0.24191921438122499</v>
      </c>
      <c r="AV18" s="17">
        <v>0.17341741589753801</v>
      </c>
      <c r="AW18" s="17">
        <v>0.15989690120196101</v>
      </c>
      <c r="AX18" s="17">
        <v>0.167623452696647</v>
      </c>
      <c r="AY18" s="17"/>
      <c r="AZ18" s="17">
        <v>0.19266739968416399</v>
      </c>
      <c r="BA18" s="17">
        <v>0.192714515558981</v>
      </c>
      <c r="BB18" s="17">
        <v>0.180835414432268</v>
      </c>
      <c r="BC18" s="17">
        <v>0.20865912487094401</v>
      </c>
      <c r="BD18" s="17">
        <v>0.22147339388533699</v>
      </c>
      <c r="BE18" s="17"/>
      <c r="BF18" s="17">
        <v>0.19062880589689701</v>
      </c>
      <c r="BG18" s="17"/>
      <c r="BH18" s="17">
        <v>0.200599584015897</v>
      </c>
      <c r="BI18" s="17"/>
      <c r="BJ18" s="17">
        <v>0.19386433308763501</v>
      </c>
      <c r="BK18" s="17">
        <v>0.17501956962187701</v>
      </c>
      <c r="BL18" s="17">
        <v>0.197577386446849</v>
      </c>
      <c r="BM18" s="17">
        <v>0.242635861309904</v>
      </c>
      <c r="BN18" s="17">
        <v>0.245161991922005</v>
      </c>
      <c r="BO18" s="17">
        <v>0.1441061447709</v>
      </c>
      <c r="BP18" s="17"/>
      <c r="BQ18" s="17">
        <v>0.20198995809911299</v>
      </c>
      <c r="BR18" s="17">
        <v>0.20198337447001299</v>
      </c>
      <c r="BS18" s="17">
        <v>0.19470989430103899</v>
      </c>
      <c r="BT18" s="17"/>
      <c r="BU18" s="17">
        <v>0.189140223799595</v>
      </c>
      <c r="BV18" s="17">
        <v>0.19790324260101599</v>
      </c>
      <c r="BW18" s="17">
        <v>0.19568988456778399</v>
      </c>
      <c r="BX18" s="17"/>
      <c r="BY18" s="17">
        <v>0.24354393525784901</v>
      </c>
      <c r="BZ18" s="17"/>
      <c r="CA18" s="17">
        <v>0.11124172807720201</v>
      </c>
    </row>
    <row r="19" spans="2:79" x14ac:dyDescent="0.35">
      <c r="B19" t="s">
        <v>97</v>
      </c>
      <c r="C19" s="17">
        <v>0.179585909345754</v>
      </c>
      <c r="D19" s="17">
        <v>0.17048518396499299</v>
      </c>
      <c r="E19" s="17">
        <v>0.18831295488231101</v>
      </c>
      <c r="F19" s="17"/>
      <c r="G19" s="17">
        <v>0.26557593545667602</v>
      </c>
      <c r="H19" s="17">
        <v>0.21836507851269499</v>
      </c>
      <c r="I19" s="17">
        <v>0.157010770371698</v>
      </c>
      <c r="J19" s="17">
        <v>0.15012534897955901</v>
      </c>
      <c r="K19" s="17">
        <v>0.162714444517817</v>
      </c>
      <c r="L19" s="17">
        <v>0.14404628004452399</v>
      </c>
      <c r="M19" s="17"/>
      <c r="N19" s="17">
        <v>0.170219541075526</v>
      </c>
      <c r="O19" s="17">
        <v>0.173974007429677</v>
      </c>
      <c r="P19" s="17">
        <v>0.18764493577847699</v>
      </c>
      <c r="Q19" s="17">
        <v>0.18631592184974999</v>
      </c>
      <c r="R19" s="17"/>
      <c r="S19" s="17">
        <v>0.284207869874749</v>
      </c>
      <c r="T19" s="17">
        <v>0.18015706388504699</v>
      </c>
      <c r="U19" s="17">
        <v>0.17727236362019</v>
      </c>
      <c r="V19" s="17">
        <v>0.156896004836934</v>
      </c>
      <c r="W19" s="17">
        <v>0.14325088906835001</v>
      </c>
      <c r="X19" s="17">
        <v>0.15573931751665801</v>
      </c>
      <c r="Y19" s="17">
        <v>0.158155556147623</v>
      </c>
      <c r="Z19" s="17">
        <v>0.113535467980624</v>
      </c>
      <c r="AA19" s="17">
        <v>0.16451599227486199</v>
      </c>
      <c r="AB19" s="17">
        <v>0.174020750753827</v>
      </c>
      <c r="AC19" s="17">
        <v>0.14180371659009</v>
      </c>
      <c r="AD19" s="17">
        <v>0.20007155531700499</v>
      </c>
      <c r="AE19" s="17"/>
      <c r="AF19" s="17">
        <v>0.171849037674177</v>
      </c>
      <c r="AG19" s="17">
        <v>0.19812576296779</v>
      </c>
      <c r="AH19" s="17">
        <v>0.17569955929265901</v>
      </c>
      <c r="AI19" s="17">
        <v>0.14875872909603499</v>
      </c>
      <c r="AJ19" s="17">
        <v>0.12103519545819</v>
      </c>
      <c r="AK19" s="17">
        <v>0.213920041530136</v>
      </c>
      <c r="AL19" s="17"/>
      <c r="AM19" s="17">
        <v>0.15322465846379499</v>
      </c>
      <c r="AN19" s="17">
        <v>0.18772427489103299</v>
      </c>
      <c r="AO19" s="17">
        <v>0.19886448797526499</v>
      </c>
      <c r="AP19" s="17">
        <v>0.18080638886262901</v>
      </c>
      <c r="AQ19" s="17">
        <v>0.11942084683856601</v>
      </c>
      <c r="AR19" s="17"/>
      <c r="AS19" s="17">
        <v>0.24854271076021101</v>
      </c>
      <c r="AT19" s="17">
        <v>0.169803382491513</v>
      </c>
      <c r="AU19" s="17">
        <v>0.15298913204671899</v>
      </c>
      <c r="AV19" s="17">
        <v>0.15860151816453</v>
      </c>
      <c r="AW19" s="17">
        <v>0.14753546299843401</v>
      </c>
      <c r="AX19" s="17">
        <v>0.162930923573502</v>
      </c>
      <c r="AY19" s="17"/>
      <c r="AZ19" s="17">
        <v>0.14028175185580999</v>
      </c>
      <c r="BA19" s="17">
        <v>0.15089629460360299</v>
      </c>
      <c r="BB19" s="17">
        <v>0.16683772948370501</v>
      </c>
      <c r="BC19" s="17">
        <v>0.13705424008804801</v>
      </c>
      <c r="BD19" s="17">
        <v>0.27299696437022802</v>
      </c>
      <c r="BE19" s="17"/>
      <c r="BF19" s="17">
        <v>0.16017212027144401</v>
      </c>
      <c r="BG19" s="17"/>
      <c r="BH19" s="17">
        <v>0.150679826352625</v>
      </c>
      <c r="BI19" s="17"/>
      <c r="BJ19" s="17">
        <v>0.17649497889323201</v>
      </c>
      <c r="BK19" s="17">
        <v>0.177293298886185</v>
      </c>
      <c r="BL19" s="17">
        <v>0.158955360181882</v>
      </c>
      <c r="BM19" s="17">
        <v>0.20615956336242999</v>
      </c>
      <c r="BN19" s="17">
        <v>0.31910888572448898</v>
      </c>
      <c r="BO19" s="17">
        <v>0.21763767042767199</v>
      </c>
      <c r="BP19" s="17"/>
      <c r="BQ19" s="17">
        <v>0.164932035732998</v>
      </c>
      <c r="BR19" s="17">
        <v>0.17950090776108801</v>
      </c>
      <c r="BS19" s="17">
        <v>0.182861923639003</v>
      </c>
      <c r="BT19" s="17"/>
      <c r="BU19" s="17">
        <v>0.13907095909018299</v>
      </c>
      <c r="BV19" s="17">
        <v>0.18720492699310101</v>
      </c>
      <c r="BW19" s="17">
        <v>0.17927609424441099</v>
      </c>
      <c r="BX19" s="17"/>
      <c r="BY19" s="17">
        <v>0.206148509285867</v>
      </c>
      <c r="BZ19" s="17"/>
      <c r="CA19" s="17">
        <v>0.13058276055267101</v>
      </c>
    </row>
    <row r="20" spans="2:79" x14ac:dyDescent="0.35">
      <c r="B20" t="s">
        <v>98</v>
      </c>
      <c r="C20" s="17">
        <v>0.152945765457872</v>
      </c>
      <c r="D20" s="17">
        <v>0.170271187085481</v>
      </c>
      <c r="E20" s="17">
        <v>0.13645801242878899</v>
      </c>
      <c r="F20" s="17"/>
      <c r="G20" s="17">
        <v>0.16839563733049401</v>
      </c>
      <c r="H20" s="17">
        <v>0.20961221897979801</v>
      </c>
      <c r="I20" s="17">
        <v>0.182301617940379</v>
      </c>
      <c r="J20" s="17">
        <v>0.129436869115925</v>
      </c>
      <c r="K20" s="17">
        <v>0.10216582152165</v>
      </c>
      <c r="L20" s="17">
        <v>0.12584514304963701</v>
      </c>
      <c r="M20" s="17"/>
      <c r="N20" s="17">
        <v>0.180173404325977</v>
      </c>
      <c r="O20" s="17">
        <v>0.139800019812403</v>
      </c>
      <c r="P20" s="17">
        <v>0.159557900159605</v>
      </c>
      <c r="Q20" s="17">
        <v>0.13264841738918501</v>
      </c>
      <c r="R20" s="17"/>
      <c r="S20" s="17">
        <v>0.16415073596927901</v>
      </c>
      <c r="T20" s="17">
        <v>0.16067562536740401</v>
      </c>
      <c r="U20" s="17">
        <v>0.17894225268613401</v>
      </c>
      <c r="V20" s="17">
        <v>0.118530359959408</v>
      </c>
      <c r="W20" s="17">
        <v>0.16658571989903401</v>
      </c>
      <c r="X20" s="17">
        <v>0.118347083771959</v>
      </c>
      <c r="Y20" s="17">
        <v>0.13987682718543901</v>
      </c>
      <c r="Z20" s="17">
        <v>0.22948941379507801</v>
      </c>
      <c r="AA20" s="17">
        <v>0.15046137297418799</v>
      </c>
      <c r="AB20" s="17">
        <v>0.14333810748186901</v>
      </c>
      <c r="AC20" s="17">
        <v>0.18495525697839699</v>
      </c>
      <c r="AD20" s="17">
        <v>9.0798135990322396E-2</v>
      </c>
      <c r="AE20" s="17"/>
      <c r="AF20" s="17">
        <v>0.12892821948943101</v>
      </c>
      <c r="AG20" s="17">
        <v>0.14949449533963199</v>
      </c>
      <c r="AH20" s="17">
        <v>0.17432252554630701</v>
      </c>
      <c r="AI20" s="17">
        <v>0.17004254551174</v>
      </c>
      <c r="AJ20" s="17">
        <v>0.162310962235895</v>
      </c>
      <c r="AK20" s="17">
        <v>0.18880149707375499</v>
      </c>
      <c r="AL20" s="17"/>
      <c r="AM20" s="17">
        <v>0.112855082533261</v>
      </c>
      <c r="AN20" s="17">
        <v>0.144415901113496</v>
      </c>
      <c r="AO20" s="17">
        <v>0.169629474240343</v>
      </c>
      <c r="AP20" s="17">
        <v>0.20235616449666399</v>
      </c>
      <c r="AQ20" s="17">
        <v>0.198887323561487</v>
      </c>
      <c r="AR20" s="17"/>
      <c r="AS20" s="17">
        <v>0.19668189372765399</v>
      </c>
      <c r="AT20" s="17">
        <v>0.124476511067855</v>
      </c>
      <c r="AU20" s="17">
        <v>0.16552323795653301</v>
      </c>
      <c r="AV20" s="17">
        <v>0.15197883382798399</v>
      </c>
      <c r="AW20" s="17">
        <v>0.134665687168049</v>
      </c>
      <c r="AX20" s="17">
        <v>0.11612378082665099</v>
      </c>
      <c r="AY20" s="17"/>
      <c r="AZ20" s="17">
        <v>0.14439426490136201</v>
      </c>
      <c r="BA20" s="17">
        <v>0.157365808496885</v>
      </c>
      <c r="BB20" s="17">
        <v>0.14356830246097699</v>
      </c>
      <c r="BC20" s="17">
        <v>0.12845167226694901</v>
      </c>
      <c r="BD20" s="17">
        <v>0.17036338794370301</v>
      </c>
      <c r="BE20" s="17"/>
      <c r="BF20" s="17">
        <v>0.14418335725322201</v>
      </c>
      <c r="BG20" s="17"/>
      <c r="BH20" s="17">
        <v>0.150662696492537</v>
      </c>
      <c r="BI20" s="17"/>
      <c r="BJ20" s="17">
        <v>0.17007313331950999</v>
      </c>
      <c r="BK20" s="17">
        <v>0.14009680654773299</v>
      </c>
      <c r="BL20" s="17">
        <v>0.13562746903124401</v>
      </c>
      <c r="BM20" s="17">
        <v>0.14544255022511701</v>
      </c>
      <c r="BN20" s="17">
        <v>0.164294316496782</v>
      </c>
      <c r="BO20" s="17">
        <v>0.141029606402091</v>
      </c>
      <c r="BP20" s="17"/>
      <c r="BQ20" s="17">
        <v>0.17117104743303599</v>
      </c>
      <c r="BR20" s="17">
        <v>0.13287648704421301</v>
      </c>
      <c r="BS20" s="17">
        <v>0.15656385302301801</v>
      </c>
      <c r="BT20" s="17"/>
      <c r="BU20" s="17">
        <v>0.18968427171448099</v>
      </c>
      <c r="BV20" s="17">
        <v>0.136495100306156</v>
      </c>
      <c r="BW20" s="17">
        <v>0.16373770572970001</v>
      </c>
      <c r="BX20" s="17"/>
      <c r="BY20" s="17">
        <v>0.31044305675099199</v>
      </c>
      <c r="BZ20" s="17"/>
      <c r="CA20" s="17">
        <v>5.8398904886873597E-2</v>
      </c>
    </row>
    <row r="21" spans="2:79" x14ac:dyDescent="0.35">
      <c r="B21" t="s">
        <v>99</v>
      </c>
      <c r="C21" s="17">
        <v>0.10166134683313401</v>
      </c>
      <c r="D21" s="17">
        <v>9.5008010194967796E-2</v>
      </c>
      <c r="E21" s="17">
        <v>0.108848229164811</v>
      </c>
      <c r="F21" s="17"/>
      <c r="G21" s="17">
        <v>6.2948010566292997E-2</v>
      </c>
      <c r="H21" s="17">
        <v>5.6703248167222699E-2</v>
      </c>
      <c r="I21" s="17">
        <v>7.8745238314453195E-2</v>
      </c>
      <c r="J21" s="17">
        <v>9.9031542949781795E-2</v>
      </c>
      <c r="K21" s="17">
        <v>0.138494521298658</v>
      </c>
      <c r="L21" s="17">
        <v>0.16008960881037501</v>
      </c>
      <c r="M21" s="17"/>
      <c r="N21" s="17">
        <v>0.119909767458679</v>
      </c>
      <c r="O21" s="17">
        <v>0.103058517951027</v>
      </c>
      <c r="P21" s="17">
        <v>0.111054663197049</v>
      </c>
      <c r="Q21" s="17">
        <v>7.1327671006034099E-2</v>
      </c>
      <c r="R21" s="17"/>
      <c r="S21" s="17">
        <v>3.7328199427116203E-2</v>
      </c>
      <c r="T21" s="17">
        <v>0.14371728572912901</v>
      </c>
      <c r="U21" s="17">
        <v>0.101813816732079</v>
      </c>
      <c r="V21" s="17">
        <v>9.0269747854241203E-2</v>
      </c>
      <c r="W21" s="17">
        <v>7.4156779012576599E-2</v>
      </c>
      <c r="X21" s="17">
        <v>0.109268735307246</v>
      </c>
      <c r="Y21" s="17">
        <v>0.117360708682097</v>
      </c>
      <c r="Z21" s="17">
        <v>0.114380643805422</v>
      </c>
      <c r="AA21" s="17">
        <v>9.5706843434572003E-2</v>
      </c>
      <c r="AB21" s="17">
        <v>0.119962236981945</v>
      </c>
      <c r="AC21" s="17">
        <v>0.16694705040156199</v>
      </c>
      <c r="AD21" s="17">
        <v>9.3733554090431395E-2</v>
      </c>
      <c r="AE21" s="17"/>
      <c r="AF21" s="17">
        <v>7.26621065543471E-2</v>
      </c>
      <c r="AG21" s="17">
        <v>0.102887732308267</v>
      </c>
      <c r="AH21" s="17">
        <v>0.119431558226891</v>
      </c>
      <c r="AI21" s="17">
        <v>0.116220945200266</v>
      </c>
      <c r="AJ21" s="17">
        <v>0.12979430516940299</v>
      </c>
      <c r="AK21" s="17">
        <v>8.6936760932421905E-2</v>
      </c>
      <c r="AL21" s="17"/>
      <c r="AM21" s="17">
        <v>9.8034231947711298E-2</v>
      </c>
      <c r="AN21" s="17">
        <v>0.11672586295644601</v>
      </c>
      <c r="AO21" s="17">
        <v>0.100851889173809</v>
      </c>
      <c r="AP21" s="17">
        <v>8.2263224926638595E-2</v>
      </c>
      <c r="AQ21" s="17">
        <v>5.1293785445257901E-2</v>
      </c>
      <c r="AR21" s="17"/>
      <c r="AS21" s="17">
        <v>5.3644712434596897E-2</v>
      </c>
      <c r="AT21" s="17">
        <v>9.7443494769161601E-2</v>
      </c>
      <c r="AU21" s="17">
        <v>0.112584209780174</v>
      </c>
      <c r="AV21" s="17">
        <v>0.114727415590805</v>
      </c>
      <c r="AW21" s="17">
        <v>0.146698047167482</v>
      </c>
      <c r="AX21" s="17">
        <v>0.13067723944406801</v>
      </c>
      <c r="AY21" s="17"/>
      <c r="AZ21" s="17">
        <v>0.136400509839704</v>
      </c>
      <c r="BA21" s="17">
        <v>0.105208707422259</v>
      </c>
      <c r="BB21" s="17">
        <v>9.1381113381879597E-2</v>
      </c>
      <c r="BC21" s="17">
        <v>0.14507073324952899</v>
      </c>
      <c r="BD21" s="17">
        <v>6.1743118587987103E-2</v>
      </c>
      <c r="BE21" s="17"/>
      <c r="BF21" s="17">
        <v>0.113889052903142</v>
      </c>
      <c r="BG21" s="17"/>
      <c r="BH21" s="17">
        <v>0.120227073327735</v>
      </c>
      <c r="BI21" s="17"/>
      <c r="BJ21" s="17">
        <v>8.4116547623649104E-2</v>
      </c>
      <c r="BK21" s="17">
        <v>0.102725758042916</v>
      </c>
      <c r="BL21" s="17">
        <v>0.14328785495638</v>
      </c>
      <c r="BM21" s="17">
        <v>5.0853677350427902E-2</v>
      </c>
      <c r="BN21" s="17">
        <v>5.7119653040909699E-2</v>
      </c>
      <c r="BO21" s="17">
        <v>7.9569489547499594E-2</v>
      </c>
      <c r="BP21" s="17"/>
      <c r="BQ21" s="17">
        <v>0.11108128466018299</v>
      </c>
      <c r="BR21" s="17">
        <v>0.113268690350566</v>
      </c>
      <c r="BS21" s="17">
        <v>9.7641159810326797E-2</v>
      </c>
      <c r="BT21" s="17"/>
      <c r="BU21" s="17">
        <v>6.2166282763447399E-2</v>
      </c>
      <c r="BV21" s="17">
        <v>0.115398305715033</v>
      </c>
      <c r="BW21" s="17">
        <v>0.10200896623708799</v>
      </c>
      <c r="BX21" s="17"/>
      <c r="BY21" s="17">
        <v>4.2940796741574298E-2</v>
      </c>
      <c r="BZ21" s="17"/>
      <c r="CA21" s="17">
        <v>4.2002951545945202E-2</v>
      </c>
    </row>
    <row r="22" spans="2:79" x14ac:dyDescent="0.35">
      <c r="B22" t="s">
        <v>100</v>
      </c>
      <c r="C22" s="17">
        <v>6.5529115416838493E-2</v>
      </c>
      <c r="D22" s="17">
        <v>6.2486470741442902E-2</v>
      </c>
      <c r="E22" s="17">
        <v>6.8566353713717401E-2</v>
      </c>
      <c r="F22" s="17"/>
      <c r="G22" s="17">
        <v>4.2737738966618498E-2</v>
      </c>
      <c r="H22" s="17">
        <v>5.9224531364660403E-2</v>
      </c>
      <c r="I22" s="17">
        <v>4.9631080108102098E-2</v>
      </c>
      <c r="J22" s="17">
        <v>9.27756508384599E-2</v>
      </c>
      <c r="K22" s="17">
        <v>6.14789774785914E-2</v>
      </c>
      <c r="L22" s="17">
        <v>7.9400241851892997E-2</v>
      </c>
      <c r="M22" s="17"/>
      <c r="N22" s="17">
        <v>6.2064449875468199E-2</v>
      </c>
      <c r="O22" s="17">
        <v>6.7636780340593894E-2</v>
      </c>
      <c r="P22" s="17">
        <v>5.8643207817108099E-2</v>
      </c>
      <c r="Q22" s="17">
        <v>7.1034121984145299E-2</v>
      </c>
      <c r="R22" s="17"/>
      <c r="S22" s="17">
        <v>5.9011566407416199E-2</v>
      </c>
      <c r="T22" s="17">
        <v>7.5298539051904007E-2</v>
      </c>
      <c r="U22" s="17">
        <v>0.10511039071076</v>
      </c>
      <c r="V22" s="17">
        <v>6.3674314017265796E-2</v>
      </c>
      <c r="W22" s="17">
        <v>7.3999805074816599E-2</v>
      </c>
      <c r="X22" s="17">
        <v>4.79497477307897E-2</v>
      </c>
      <c r="Y22" s="17">
        <v>7.0578989320235194E-2</v>
      </c>
      <c r="Z22" s="17">
        <v>6.1920606892414298E-2</v>
      </c>
      <c r="AA22" s="17">
        <v>4.3025818828790398E-2</v>
      </c>
      <c r="AB22" s="17">
        <v>5.2380072676844101E-2</v>
      </c>
      <c r="AC22" s="17">
        <v>9.4162690101522104E-2</v>
      </c>
      <c r="AD22" s="17">
        <v>5.2267848533897897E-2</v>
      </c>
      <c r="AE22" s="17"/>
      <c r="AF22" s="17">
        <v>6.4987641081014805E-2</v>
      </c>
      <c r="AG22" s="17">
        <v>6.1557538219587302E-2</v>
      </c>
      <c r="AH22" s="17">
        <v>5.35137923401722E-2</v>
      </c>
      <c r="AI22" s="17">
        <v>5.5793637590066003E-2</v>
      </c>
      <c r="AJ22" s="17">
        <v>0.109369365194879</v>
      </c>
      <c r="AK22" s="17">
        <v>6.5617892918378995E-2</v>
      </c>
      <c r="AL22" s="17"/>
      <c r="AM22" s="17">
        <v>6.5412241274877395E-2</v>
      </c>
      <c r="AN22" s="17">
        <v>6.3881341419575702E-2</v>
      </c>
      <c r="AO22" s="17">
        <v>7.2451237108301106E-2</v>
      </c>
      <c r="AP22" s="17">
        <v>5.1321012261291397E-2</v>
      </c>
      <c r="AQ22" s="17">
        <v>0.14194366297795399</v>
      </c>
      <c r="AR22" s="17"/>
      <c r="AS22" s="17">
        <v>5.67354438005611E-2</v>
      </c>
      <c r="AT22" s="17">
        <v>4.7145168003088503E-2</v>
      </c>
      <c r="AU22" s="17">
        <v>6.0357605846663498E-2</v>
      </c>
      <c r="AV22" s="17">
        <v>7.2411297106668202E-2</v>
      </c>
      <c r="AW22" s="17">
        <v>8.3428107291246195E-2</v>
      </c>
      <c r="AX22" s="17">
        <v>0.114106421886573</v>
      </c>
      <c r="AY22" s="17"/>
      <c r="AZ22" s="17">
        <v>7.16321152669529E-2</v>
      </c>
      <c r="BA22" s="17">
        <v>6.8249665490583505E-2</v>
      </c>
      <c r="BB22" s="17">
        <v>4.9584019393634902E-2</v>
      </c>
      <c r="BC22" s="17">
        <v>0.102274040676837</v>
      </c>
      <c r="BD22" s="17">
        <v>5.87065850477013E-2</v>
      </c>
      <c r="BE22" s="17"/>
      <c r="BF22" s="17">
        <v>6.8137200813211105E-2</v>
      </c>
      <c r="BG22" s="17"/>
      <c r="BH22" s="17">
        <v>7.3520968940278306E-2</v>
      </c>
      <c r="BI22" s="17"/>
      <c r="BJ22" s="17">
        <v>4.5407111815787903E-2</v>
      </c>
      <c r="BK22" s="17">
        <v>7.1885474835713101E-2</v>
      </c>
      <c r="BL22" s="17">
        <v>8.2823171727891304E-2</v>
      </c>
      <c r="BM22" s="17">
        <v>6.4303352784574802E-2</v>
      </c>
      <c r="BN22" s="17">
        <v>8.5283868182152806E-2</v>
      </c>
      <c r="BO22" s="17">
        <v>3.05101647033631E-2</v>
      </c>
      <c r="BP22" s="17"/>
      <c r="BQ22" s="17">
        <v>7.3857025506711402E-2</v>
      </c>
      <c r="BR22" s="17">
        <v>6.1516236669749397E-2</v>
      </c>
      <c r="BS22" s="17">
        <v>6.7813008231221106E-2</v>
      </c>
      <c r="BT22" s="17"/>
      <c r="BU22" s="17">
        <v>0.13099390540638101</v>
      </c>
      <c r="BV22" s="17">
        <v>8.7873479259785198E-2</v>
      </c>
      <c r="BW22" s="17">
        <v>5.1157621824046699E-2</v>
      </c>
      <c r="BX22" s="17"/>
      <c r="BY22" s="17">
        <v>2.5094048874666101E-2</v>
      </c>
      <c r="BZ22" s="17"/>
      <c r="CA22" s="17">
        <v>8.92537852550742E-2</v>
      </c>
    </row>
    <row r="23" spans="2:79" x14ac:dyDescent="0.35">
      <c r="B23" t="s">
        <v>101</v>
      </c>
      <c r="C23" s="17">
        <v>6.0442858246815098E-2</v>
      </c>
      <c r="D23" s="17">
        <v>5.8107784982698502E-2</v>
      </c>
      <c r="E23" s="17">
        <v>6.2543382914377901E-2</v>
      </c>
      <c r="F23" s="17"/>
      <c r="G23" s="17">
        <v>0.16740963994949901</v>
      </c>
      <c r="H23" s="17">
        <v>7.5286769016618404E-2</v>
      </c>
      <c r="I23" s="17">
        <v>5.9095065135680899E-2</v>
      </c>
      <c r="J23" s="17">
        <v>3.5121403761492899E-2</v>
      </c>
      <c r="K23" s="17">
        <v>2.6210141815238501E-2</v>
      </c>
      <c r="L23" s="17">
        <v>2.1439839358714598E-2</v>
      </c>
      <c r="M23" s="17"/>
      <c r="N23" s="17">
        <v>5.0087016468664002E-2</v>
      </c>
      <c r="O23" s="17">
        <v>6.2934715861787505E-2</v>
      </c>
      <c r="P23" s="17">
        <v>5.3297214017297902E-2</v>
      </c>
      <c r="Q23" s="17">
        <v>7.5175301408088396E-2</v>
      </c>
      <c r="R23" s="17"/>
      <c r="S23" s="17">
        <v>9.6106074675947006E-2</v>
      </c>
      <c r="T23" s="17">
        <v>4.0927526819304803E-2</v>
      </c>
      <c r="U23" s="17">
        <v>5.4352689542136498E-2</v>
      </c>
      <c r="V23" s="17">
        <v>3.6297282104548398E-2</v>
      </c>
      <c r="W23" s="17">
        <v>6.2714949347284096E-2</v>
      </c>
      <c r="X23" s="17">
        <v>7.8726095375717606E-2</v>
      </c>
      <c r="Y23" s="17">
        <v>6.3996349863819801E-2</v>
      </c>
      <c r="Z23" s="17">
        <v>4.4491134539911797E-2</v>
      </c>
      <c r="AA23" s="17">
        <v>6.0194632942701297E-2</v>
      </c>
      <c r="AB23" s="17">
        <v>5.9665221420426399E-2</v>
      </c>
      <c r="AC23" s="17">
        <v>3.9750206744814803E-2</v>
      </c>
      <c r="AD23" s="17">
        <v>5.6830741288358702E-2</v>
      </c>
      <c r="AE23" s="17"/>
      <c r="AF23" s="17">
        <v>7.2210104320886495E-2</v>
      </c>
      <c r="AG23" s="17">
        <v>5.9819588452528903E-2</v>
      </c>
      <c r="AH23" s="17">
        <v>5.0046728994049397E-2</v>
      </c>
      <c r="AI23" s="17">
        <v>5.6665633081170799E-2</v>
      </c>
      <c r="AJ23" s="17">
        <v>6.6567097282391602E-2</v>
      </c>
      <c r="AK23" s="17">
        <v>5.9033356351878397E-2</v>
      </c>
      <c r="AL23" s="17"/>
      <c r="AM23" s="17">
        <v>4.7435394854921903E-2</v>
      </c>
      <c r="AN23" s="17">
        <v>6.5199131109679495E-2</v>
      </c>
      <c r="AO23" s="17">
        <v>5.9958758742455098E-2</v>
      </c>
      <c r="AP23" s="17">
        <v>8.0743313147751003E-2</v>
      </c>
      <c r="AQ23" s="17">
        <v>5.1183835004219302E-2</v>
      </c>
      <c r="AR23" s="17"/>
      <c r="AS23" s="17">
        <v>9.098518209077E-2</v>
      </c>
      <c r="AT23" s="17">
        <v>4.9649692227860198E-2</v>
      </c>
      <c r="AU23" s="17">
        <v>5.6893502205575701E-2</v>
      </c>
      <c r="AV23" s="17">
        <v>6.0438194905058598E-2</v>
      </c>
      <c r="AW23" s="17">
        <v>3.8160987978113597E-2</v>
      </c>
      <c r="AX23" s="17">
        <v>4.5486208368700799E-2</v>
      </c>
      <c r="AY23" s="17"/>
      <c r="AZ23" s="17">
        <v>5.7116424979136E-2</v>
      </c>
      <c r="BA23" s="17">
        <v>5.7495512914296998E-2</v>
      </c>
      <c r="BB23" s="17">
        <v>6.0910297178365498E-2</v>
      </c>
      <c r="BC23" s="17">
        <v>3.2786646475732303E-2</v>
      </c>
      <c r="BD23" s="17">
        <v>7.6741109936089097E-2</v>
      </c>
      <c r="BE23" s="17"/>
      <c r="BF23" s="17">
        <v>5.3730987186012401E-2</v>
      </c>
      <c r="BG23" s="17"/>
      <c r="BH23" s="17">
        <v>4.6232043444195597E-2</v>
      </c>
      <c r="BI23" s="17"/>
      <c r="BJ23" s="17">
        <v>7.5116227340935704E-2</v>
      </c>
      <c r="BK23" s="17">
        <v>4.8884717667101701E-2</v>
      </c>
      <c r="BL23" s="17">
        <v>3.5859673812013097E-2</v>
      </c>
      <c r="BM23" s="17">
        <v>8.9862800865584305E-2</v>
      </c>
      <c r="BN23" s="17">
        <v>0.10494492729275701</v>
      </c>
      <c r="BO23" s="17">
        <v>0.11522249811124501</v>
      </c>
      <c r="BP23" s="17"/>
      <c r="BQ23" s="17">
        <v>7.7227366684668494E-2</v>
      </c>
      <c r="BR23" s="17">
        <v>4.8402602297151799E-2</v>
      </c>
      <c r="BS23" s="17">
        <v>5.5978446882648199E-2</v>
      </c>
      <c r="BT23" s="17"/>
      <c r="BU23" s="17">
        <v>6.6909721664822799E-2</v>
      </c>
      <c r="BV23" s="17">
        <v>4.8061120610384499E-2</v>
      </c>
      <c r="BW23" s="17">
        <v>6.2647353842388606E-2</v>
      </c>
      <c r="BX23" s="17"/>
      <c r="BY23" s="17">
        <v>0.183475521799393</v>
      </c>
      <c r="BZ23" s="17"/>
      <c r="CA23" s="17">
        <v>3.3989816705089097E-2</v>
      </c>
    </row>
    <row r="24" spans="2:79" x14ac:dyDescent="0.35">
      <c r="B24" t="s">
        <v>102</v>
      </c>
      <c r="C24" s="17">
        <v>5.4460874538863398E-2</v>
      </c>
      <c r="D24" s="17">
        <v>6.1044531223152898E-2</v>
      </c>
      <c r="E24" s="17">
        <v>4.7011526498512902E-2</v>
      </c>
      <c r="F24" s="17"/>
      <c r="G24" s="17">
        <v>5.3611368620719899E-2</v>
      </c>
      <c r="H24" s="17">
        <v>4.0709580036605103E-2</v>
      </c>
      <c r="I24" s="17">
        <v>5.7113584138968297E-2</v>
      </c>
      <c r="J24" s="17">
        <v>5.5826850029522798E-2</v>
      </c>
      <c r="K24" s="17">
        <v>7.58418901086019E-2</v>
      </c>
      <c r="L24" s="17">
        <v>4.8629061659320898E-2</v>
      </c>
      <c r="M24" s="17"/>
      <c r="N24" s="17">
        <v>7.9108269386389901E-2</v>
      </c>
      <c r="O24" s="17">
        <v>4.5327962221194597E-2</v>
      </c>
      <c r="P24" s="17">
        <v>4.41232895936133E-2</v>
      </c>
      <c r="Q24" s="17">
        <v>4.6324429671272198E-2</v>
      </c>
      <c r="R24" s="17"/>
      <c r="S24" s="17">
        <v>6.6334093953129503E-2</v>
      </c>
      <c r="T24" s="17">
        <v>4.29154575331301E-2</v>
      </c>
      <c r="U24" s="17">
        <v>6.4717246513227702E-2</v>
      </c>
      <c r="V24" s="17">
        <v>6.8818057273056704E-2</v>
      </c>
      <c r="W24" s="17">
        <v>7.7379745155552807E-2</v>
      </c>
      <c r="X24" s="17">
        <v>3.3497078074955597E-2</v>
      </c>
      <c r="Y24" s="17">
        <v>6.6473774548066605E-2</v>
      </c>
      <c r="Z24" s="17">
        <v>5.0042629803570701E-2</v>
      </c>
      <c r="AA24" s="17">
        <v>4.3812205756230703E-2</v>
      </c>
      <c r="AB24" s="17">
        <v>5.0659868545223301E-2</v>
      </c>
      <c r="AC24" s="17">
        <v>3.6508459013295198E-2</v>
      </c>
      <c r="AD24" s="17">
        <v>4.2462182241022002E-2</v>
      </c>
      <c r="AE24" s="17"/>
      <c r="AF24" s="17">
        <v>5.3310022250032001E-2</v>
      </c>
      <c r="AG24" s="17">
        <v>4.0285131675578803E-2</v>
      </c>
      <c r="AH24" s="17">
        <v>6.5123091278274994E-2</v>
      </c>
      <c r="AI24" s="17">
        <v>8.3147172997924096E-2</v>
      </c>
      <c r="AJ24" s="17">
        <v>6.6780616381593494E-2</v>
      </c>
      <c r="AK24" s="17">
        <v>6.5008231303702105E-2</v>
      </c>
      <c r="AL24" s="17"/>
      <c r="AM24" s="17">
        <v>2.50154669361391E-2</v>
      </c>
      <c r="AN24" s="17">
        <v>5.3444341529078697E-2</v>
      </c>
      <c r="AO24" s="17">
        <v>7.8854823283078398E-2</v>
      </c>
      <c r="AP24" s="17">
        <v>6.2502166944755105E-2</v>
      </c>
      <c r="AQ24" s="17">
        <v>5.5495407659153603E-2</v>
      </c>
      <c r="AR24" s="17"/>
      <c r="AS24" s="17">
        <v>5.0714674305363999E-2</v>
      </c>
      <c r="AT24" s="17">
        <v>5.5363627478279602E-2</v>
      </c>
      <c r="AU24" s="17">
        <v>5.6849583153747399E-2</v>
      </c>
      <c r="AV24" s="17">
        <v>5.4085938295859698E-2</v>
      </c>
      <c r="AW24" s="17">
        <v>5.46378866158597E-2</v>
      </c>
      <c r="AX24" s="17">
        <v>5.8964306958778898E-2</v>
      </c>
      <c r="AY24" s="17"/>
      <c r="AZ24" s="17">
        <v>6.5675813361436297E-2</v>
      </c>
      <c r="BA24" s="17">
        <v>4.8160799609042002E-2</v>
      </c>
      <c r="BB24" s="17">
        <v>5.6921084085763497E-2</v>
      </c>
      <c r="BC24" s="17">
        <v>6.33524446090383E-2</v>
      </c>
      <c r="BD24" s="17">
        <v>4.8842172632711699E-2</v>
      </c>
      <c r="BE24" s="17"/>
      <c r="BF24" s="17">
        <v>5.6641474932320801E-2</v>
      </c>
      <c r="BG24" s="17"/>
      <c r="BH24" s="17">
        <v>5.5010425692652701E-2</v>
      </c>
      <c r="BI24" s="17"/>
      <c r="BJ24" s="17">
        <v>5.0706971236718197E-2</v>
      </c>
      <c r="BK24" s="17">
        <v>6.6686784576572497E-2</v>
      </c>
      <c r="BL24" s="17">
        <v>5.6721716558731497E-2</v>
      </c>
      <c r="BM24" s="17">
        <v>4.2472507934486203E-2</v>
      </c>
      <c r="BN24" s="17">
        <v>5.6987710530121298E-2</v>
      </c>
      <c r="BO24" s="17">
        <v>3.1388736072836897E-2</v>
      </c>
      <c r="BP24" s="17"/>
      <c r="BQ24" s="17">
        <v>9.0331782562104501E-2</v>
      </c>
      <c r="BR24" s="17">
        <v>5.3613916967458299E-2</v>
      </c>
      <c r="BS24" s="17">
        <v>4.6091728753427E-2</v>
      </c>
      <c r="BT24" s="17"/>
      <c r="BU24" s="17">
        <v>9.2768687171751796E-2</v>
      </c>
      <c r="BV24" s="17">
        <v>5.83769142979308E-2</v>
      </c>
      <c r="BW24" s="17">
        <v>4.9788898136299498E-2</v>
      </c>
      <c r="BX24" s="17"/>
      <c r="BY24" s="17">
        <v>2.4391733486433798E-2</v>
      </c>
      <c r="BZ24" s="17"/>
      <c r="CA24" s="17">
        <v>9.4128644559300298E-2</v>
      </c>
    </row>
    <row r="25" spans="2:79" x14ac:dyDescent="0.35">
      <c r="B25" t="s">
        <v>103</v>
      </c>
      <c r="C25" s="17">
        <v>2.9241230845284301E-3</v>
      </c>
      <c r="D25" s="17">
        <v>3.3198450151527398E-3</v>
      </c>
      <c r="E25" s="17">
        <v>2.5580877556055899E-3</v>
      </c>
      <c r="F25" s="17"/>
      <c r="G25" s="17">
        <v>3.0951566729350002E-3</v>
      </c>
      <c r="H25" s="17">
        <v>9.5013607913376694E-3</v>
      </c>
      <c r="I25" s="17">
        <v>0</v>
      </c>
      <c r="J25" s="17">
        <v>5.1327044120225299E-3</v>
      </c>
      <c r="K25" s="17">
        <v>0</v>
      </c>
      <c r="L25" s="17">
        <v>0</v>
      </c>
      <c r="M25" s="17"/>
      <c r="N25" s="17">
        <v>7.6505484007481205E-4</v>
      </c>
      <c r="O25" s="17">
        <v>2.0919111647410599E-3</v>
      </c>
      <c r="P25" s="17">
        <v>4.43420168813568E-3</v>
      </c>
      <c r="Q25" s="17">
        <v>4.8766785283395299E-3</v>
      </c>
      <c r="R25" s="17"/>
      <c r="S25" s="17">
        <v>6.1119037546583099E-3</v>
      </c>
      <c r="T25" s="17">
        <v>0</v>
      </c>
      <c r="U25" s="17">
        <v>0</v>
      </c>
      <c r="V25" s="17">
        <v>3.1405517813229001E-3</v>
      </c>
      <c r="W25" s="17">
        <v>1.6196817339629799E-2</v>
      </c>
      <c r="X25" s="17">
        <v>0</v>
      </c>
      <c r="Y25" s="17">
        <v>4.6966979170698702E-3</v>
      </c>
      <c r="Z25" s="17">
        <v>0</v>
      </c>
      <c r="AA25" s="17">
        <v>2.5133156291842198E-3</v>
      </c>
      <c r="AB25" s="17">
        <v>0</v>
      </c>
      <c r="AC25" s="17">
        <v>0</v>
      </c>
      <c r="AD25" s="17">
        <v>0</v>
      </c>
      <c r="AE25" s="17"/>
      <c r="AF25" s="17">
        <v>4.4640918951153602E-3</v>
      </c>
      <c r="AG25" s="17">
        <v>0</v>
      </c>
      <c r="AH25" s="17">
        <v>0</v>
      </c>
      <c r="AI25" s="17">
        <v>0</v>
      </c>
      <c r="AJ25" s="17">
        <v>0</v>
      </c>
      <c r="AK25" s="17">
        <v>5.0870234313908297E-3</v>
      </c>
      <c r="AL25" s="17"/>
      <c r="AM25" s="17">
        <v>4.8883551521407397E-3</v>
      </c>
      <c r="AN25" s="17">
        <v>3.1513019447472501E-3</v>
      </c>
      <c r="AO25" s="17">
        <v>0</v>
      </c>
      <c r="AP25" s="17">
        <v>0</v>
      </c>
      <c r="AQ25" s="17">
        <v>1.7566959592088101E-2</v>
      </c>
      <c r="AR25" s="17"/>
      <c r="AS25" s="17">
        <v>2.4490932899200301E-3</v>
      </c>
      <c r="AT25" s="17">
        <v>2.56394171084147E-3</v>
      </c>
      <c r="AU25" s="17">
        <v>1.6736271839124801E-3</v>
      </c>
      <c r="AV25" s="17">
        <v>1.90856608286586E-3</v>
      </c>
      <c r="AW25" s="17">
        <v>4.2072151531555701E-3</v>
      </c>
      <c r="AX25" s="17">
        <v>8.8213649972376396E-3</v>
      </c>
      <c r="AY25" s="17"/>
      <c r="AZ25" s="17">
        <v>3.20209444370884E-3</v>
      </c>
      <c r="BA25" s="17">
        <v>3.89777936992276E-3</v>
      </c>
      <c r="BB25" s="17">
        <v>0</v>
      </c>
      <c r="BC25" s="17">
        <v>0</v>
      </c>
      <c r="BD25" s="17">
        <v>3.6684509969261499E-3</v>
      </c>
      <c r="BE25" s="17"/>
      <c r="BF25" s="17">
        <v>1.1113519049275301E-3</v>
      </c>
      <c r="BG25" s="17"/>
      <c r="BH25" s="17">
        <v>1.43889302286162E-3</v>
      </c>
      <c r="BI25" s="17"/>
      <c r="BJ25" s="17">
        <v>1.8502980055037999E-3</v>
      </c>
      <c r="BK25" s="17">
        <v>4.0649868602258797E-3</v>
      </c>
      <c r="BL25" s="17">
        <v>8.5785797165684402E-4</v>
      </c>
      <c r="BM25" s="17">
        <v>3.5436685000392698E-3</v>
      </c>
      <c r="BN25" s="17">
        <v>0</v>
      </c>
      <c r="BO25" s="17">
        <v>8.8073566927200295E-3</v>
      </c>
      <c r="BP25" s="17"/>
      <c r="BQ25" s="17">
        <v>0</v>
      </c>
      <c r="BR25" s="17">
        <v>2.0288024877211101E-3</v>
      </c>
      <c r="BS25" s="17">
        <v>1.6003243658646801E-3</v>
      </c>
      <c r="BT25" s="17"/>
      <c r="BU25" s="17">
        <v>9.2696736955842109E-3</v>
      </c>
      <c r="BV25" s="17">
        <v>0</v>
      </c>
      <c r="BW25" s="17">
        <v>1.7487829929630401E-3</v>
      </c>
      <c r="BX25" s="17"/>
      <c r="BY25" s="17">
        <v>6.3782783856346703E-3</v>
      </c>
      <c r="BZ25" s="17"/>
      <c r="CA25" s="17">
        <v>0</v>
      </c>
    </row>
    <row r="26" spans="2:79" x14ac:dyDescent="0.35">
      <c r="B26" t="s">
        <v>104</v>
      </c>
      <c r="C26" s="17">
        <v>5.18314633451085E-3</v>
      </c>
      <c r="D26" s="17">
        <v>7.66279192770842E-3</v>
      </c>
      <c r="E26" s="17">
        <v>2.7995551760120001E-3</v>
      </c>
      <c r="F26" s="17"/>
      <c r="G26" s="17">
        <v>8.3818437635217406E-3</v>
      </c>
      <c r="H26" s="17">
        <v>1.18149547578451E-2</v>
      </c>
      <c r="I26" s="17">
        <v>5.8040938329185898E-3</v>
      </c>
      <c r="J26" s="17">
        <v>3.7365249817208801E-3</v>
      </c>
      <c r="K26" s="17">
        <v>1.3128034500845601E-3</v>
      </c>
      <c r="L26" s="17">
        <v>9.1592064388552397E-4</v>
      </c>
      <c r="M26" s="17"/>
      <c r="N26" s="17">
        <v>3.7233875253823902E-4</v>
      </c>
      <c r="O26" s="17">
        <v>7.8459814647844194E-3</v>
      </c>
      <c r="P26" s="17">
        <v>6.6758987081137902E-3</v>
      </c>
      <c r="Q26" s="17">
        <v>6.4473162510383496E-3</v>
      </c>
      <c r="R26" s="17"/>
      <c r="S26" s="17">
        <v>3.2288299242898598E-3</v>
      </c>
      <c r="T26" s="17">
        <v>2.0458379362941199E-3</v>
      </c>
      <c r="U26" s="17">
        <v>1.55112861412338E-2</v>
      </c>
      <c r="V26" s="17">
        <v>6.2183247099276504E-3</v>
      </c>
      <c r="W26" s="17">
        <v>0</v>
      </c>
      <c r="X26" s="17">
        <v>8.8490240917109796E-3</v>
      </c>
      <c r="Y26" s="17">
        <v>7.2852702525437003E-3</v>
      </c>
      <c r="Z26" s="17">
        <v>1.0566721856482201E-2</v>
      </c>
      <c r="AA26" s="17">
        <v>0</v>
      </c>
      <c r="AB26" s="17">
        <v>2.0478102094313899E-3</v>
      </c>
      <c r="AC26" s="17">
        <v>3.83391915074623E-3</v>
      </c>
      <c r="AD26" s="17">
        <v>1.6232050160787801E-2</v>
      </c>
      <c r="AE26" s="17"/>
      <c r="AF26" s="17">
        <v>7.3467900763031901E-3</v>
      </c>
      <c r="AG26" s="17">
        <v>2.5166224099931098E-3</v>
      </c>
      <c r="AH26" s="17">
        <v>1.5322935901635601E-3</v>
      </c>
      <c r="AI26" s="17">
        <v>0</v>
      </c>
      <c r="AJ26" s="17">
        <v>1.8439624025513499E-2</v>
      </c>
      <c r="AK26" s="17">
        <v>0</v>
      </c>
      <c r="AL26" s="17"/>
      <c r="AM26" s="17">
        <v>1.07260279577169E-2</v>
      </c>
      <c r="AN26" s="17">
        <v>2.0051318857650501E-3</v>
      </c>
      <c r="AO26" s="17">
        <v>3.4799300663570201E-3</v>
      </c>
      <c r="AP26" s="17">
        <v>5.3880264223350504E-3</v>
      </c>
      <c r="AQ26" s="17">
        <v>1.6896265998087402E-2</v>
      </c>
      <c r="AR26" s="17"/>
      <c r="AS26" s="17">
        <v>5.1045303534466499E-3</v>
      </c>
      <c r="AT26" s="17">
        <v>6.0475170278131802E-3</v>
      </c>
      <c r="AU26" s="17">
        <v>4.6988292369354997E-3</v>
      </c>
      <c r="AV26" s="17">
        <v>6.5786851802765601E-3</v>
      </c>
      <c r="AW26" s="17">
        <v>5.2168336962592401E-3</v>
      </c>
      <c r="AX26" s="17">
        <v>0</v>
      </c>
      <c r="AY26" s="17"/>
      <c r="AZ26" s="17">
        <v>6.1285681227448499E-3</v>
      </c>
      <c r="BA26" s="17">
        <v>1.80276125494859E-3</v>
      </c>
      <c r="BB26" s="17">
        <v>4.71465666937109E-3</v>
      </c>
      <c r="BC26" s="17">
        <v>1.7410201570266001E-2</v>
      </c>
      <c r="BD26" s="17">
        <v>5.0873583986515399E-3</v>
      </c>
      <c r="BE26" s="17"/>
      <c r="BF26" s="17">
        <v>3.5726009899319298E-3</v>
      </c>
      <c r="BG26" s="17"/>
      <c r="BH26" s="17">
        <v>3.95251606178378E-3</v>
      </c>
      <c r="BI26" s="17"/>
      <c r="BJ26" s="17">
        <v>5.54417958536659E-3</v>
      </c>
      <c r="BK26" s="17">
        <v>5.5654059024980796E-3</v>
      </c>
      <c r="BL26" s="17">
        <v>1.2264289159665601E-3</v>
      </c>
      <c r="BM26" s="17">
        <v>1.02704721597307E-2</v>
      </c>
      <c r="BN26" s="17">
        <v>4.8875633123121702E-3</v>
      </c>
      <c r="BO26" s="17">
        <v>8.5902697320341392E-3</v>
      </c>
      <c r="BP26" s="17"/>
      <c r="BQ26" s="17">
        <v>0</v>
      </c>
      <c r="BR26" s="17">
        <v>3.7328408978976701E-3</v>
      </c>
      <c r="BS26" s="17">
        <v>4.5216621189377599E-3</v>
      </c>
      <c r="BT26" s="17"/>
      <c r="BU26" s="17">
        <v>4.58417298147733E-3</v>
      </c>
      <c r="BV26" s="17">
        <v>3.9682402259180599E-3</v>
      </c>
      <c r="BW26" s="17">
        <v>2.8796648065529101E-3</v>
      </c>
      <c r="BX26" s="17"/>
      <c r="BY26" s="17">
        <v>1.2908780325342701E-2</v>
      </c>
      <c r="BZ26" s="17"/>
      <c r="CA26" s="17">
        <v>0</v>
      </c>
    </row>
    <row r="27" spans="2:79" x14ac:dyDescent="0.35">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row>
    <row r="28" spans="2:79" x14ac:dyDescent="0.35">
      <c r="B28" s="6" t="s">
        <v>128</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row>
    <row r="29" spans="2:79" x14ac:dyDescent="0.35">
      <c r="B29" s="24" t="s">
        <v>106</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row>
    <row r="30" spans="2:79" x14ac:dyDescent="0.35">
      <c r="B30" t="s">
        <v>109</v>
      </c>
      <c r="C30" s="17">
        <v>0.297789780702642</v>
      </c>
      <c r="D30" s="17">
        <v>0.266068769478286</v>
      </c>
      <c r="E30" s="17">
        <v>0.32796019558627898</v>
      </c>
      <c r="F30" s="17"/>
      <c r="G30" s="17">
        <v>0.314301295829085</v>
      </c>
      <c r="H30" s="17">
        <v>0.32869240696260499</v>
      </c>
      <c r="I30" s="17">
        <v>0.312722276279841</v>
      </c>
      <c r="J30" s="17">
        <v>0.30103233092485898</v>
      </c>
      <c r="K30" s="17">
        <v>0.30361698286330202</v>
      </c>
      <c r="L30" s="17">
        <v>0.24300895163719399</v>
      </c>
      <c r="M30" s="17"/>
      <c r="N30" s="17">
        <v>0.29554796964184699</v>
      </c>
      <c r="O30" s="17">
        <v>0.30102793426867702</v>
      </c>
      <c r="P30" s="17">
        <v>0.310166163529009</v>
      </c>
      <c r="Q30" s="17">
        <v>0.28579411515557801</v>
      </c>
      <c r="R30" s="17"/>
      <c r="S30" s="17">
        <v>0.39067464779595601</v>
      </c>
      <c r="T30" s="17">
        <v>0.30224395419153399</v>
      </c>
      <c r="U30" s="17">
        <v>0.36312450497957299</v>
      </c>
      <c r="V30" s="17">
        <v>0.296029198708677</v>
      </c>
      <c r="W30" s="17">
        <v>0.22917984141564701</v>
      </c>
      <c r="X30" s="17">
        <v>0.243330085309271</v>
      </c>
      <c r="Y30" s="17">
        <v>0.30614300841741099</v>
      </c>
      <c r="Z30" s="17">
        <v>0.207087034564329</v>
      </c>
      <c r="AA30" s="17">
        <v>0.28830228114245698</v>
      </c>
      <c r="AB30" s="17">
        <v>0.25029415240075997</v>
      </c>
      <c r="AC30" s="17">
        <v>0.260749609134868</v>
      </c>
      <c r="AD30" s="17">
        <v>0.33793545566796901</v>
      </c>
      <c r="AE30" s="17"/>
      <c r="AF30" s="17">
        <v>0.26121203226204198</v>
      </c>
      <c r="AG30" s="17">
        <v>0.308756122041773</v>
      </c>
      <c r="AH30" s="17">
        <v>0.326988408396646</v>
      </c>
      <c r="AI30" s="17">
        <v>0.28907425069494302</v>
      </c>
      <c r="AJ30" s="17">
        <v>0.27294395116791098</v>
      </c>
      <c r="AK30" s="17">
        <v>0.34888341423060398</v>
      </c>
      <c r="AL30" s="17"/>
      <c r="AM30" s="17">
        <v>0.28350815144319802</v>
      </c>
      <c r="AN30" s="17">
        <v>0.29054730208962698</v>
      </c>
      <c r="AO30" s="17">
        <v>0.32453798944418799</v>
      </c>
      <c r="AP30" s="17">
        <v>0.31754924434180298</v>
      </c>
      <c r="AQ30" s="17">
        <v>0.31979810891096999</v>
      </c>
      <c r="AR30" s="17"/>
      <c r="AS30" s="17">
        <v>0.37123486934032301</v>
      </c>
      <c r="AT30" s="17">
        <v>0.30282495227258099</v>
      </c>
      <c r="AU30" s="17">
        <v>0.24984666405933401</v>
      </c>
      <c r="AV30" s="17">
        <v>0.268064805538616</v>
      </c>
      <c r="AW30" s="17">
        <v>0.26220378597751298</v>
      </c>
      <c r="AX30" s="17">
        <v>0.29512555920288902</v>
      </c>
      <c r="AY30" s="17"/>
      <c r="AZ30" s="17">
        <v>0.22674545393340201</v>
      </c>
      <c r="BA30" s="17">
        <v>0.28516497512051098</v>
      </c>
      <c r="BB30" s="17">
        <v>0.33054896203119</v>
      </c>
      <c r="BC30" s="17">
        <v>0.21366001554076899</v>
      </c>
      <c r="BD30" s="17">
        <v>0.37687233446194601</v>
      </c>
      <c r="BE30" s="17"/>
      <c r="BF30" s="17">
        <v>0.28152769987332399</v>
      </c>
      <c r="BG30" s="17"/>
      <c r="BH30" s="17">
        <v>0.26267404758011198</v>
      </c>
      <c r="BI30" s="17"/>
      <c r="BJ30" s="17">
        <v>0.33203303219013097</v>
      </c>
      <c r="BK30" s="17">
        <v>0.27022682989671198</v>
      </c>
      <c r="BL30" s="17">
        <v>0.26059622605817601</v>
      </c>
      <c r="BM30" s="17">
        <v>0.35164393758532297</v>
      </c>
      <c r="BN30" s="17">
        <v>0.35065001035532001</v>
      </c>
      <c r="BO30" s="17">
        <v>0.32170316622110601</v>
      </c>
      <c r="BP30" s="17"/>
      <c r="BQ30" s="17">
        <v>0.27495767638031399</v>
      </c>
      <c r="BR30" s="17">
        <v>0.30011563866251101</v>
      </c>
      <c r="BS30" s="17">
        <v>0.314134941205511</v>
      </c>
      <c r="BT30" s="17"/>
      <c r="BU30" s="17">
        <v>0.280005252063244</v>
      </c>
      <c r="BV30" s="17">
        <v>0.28867286042359502</v>
      </c>
      <c r="BW30" s="17">
        <v>0.30354993568543998</v>
      </c>
      <c r="BX30" s="17"/>
      <c r="BY30" s="17">
        <v>0.33215323280185799</v>
      </c>
      <c r="BZ30" s="17"/>
      <c r="CA30" s="17">
        <v>0.30792300602614298</v>
      </c>
    </row>
    <row r="31" spans="2:79" x14ac:dyDescent="0.35">
      <c r="B31" t="s">
        <v>110</v>
      </c>
      <c r="C31" s="17">
        <v>0.29175830615230502</v>
      </c>
      <c r="D31" s="17">
        <v>0.28216247610641099</v>
      </c>
      <c r="E31" s="17">
        <v>0.30235897258545602</v>
      </c>
      <c r="F31" s="17"/>
      <c r="G31" s="17">
        <v>0.14415866483717499</v>
      </c>
      <c r="H31" s="17">
        <v>0.18059452100067699</v>
      </c>
      <c r="I31" s="17">
        <v>0.26693009910858101</v>
      </c>
      <c r="J31" s="17">
        <v>0.33539583461022499</v>
      </c>
      <c r="K31" s="17">
        <v>0.35177861898455098</v>
      </c>
      <c r="L31" s="17">
        <v>0.42530702255749903</v>
      </c>
      <c r="M31" s="17"/>
      <c r="N31" s="17">
        <v>0.28328067021565501</v>
      </c>
      <c r="O31" s="17">
        <v>0.288626762557253</v>
      </c>
      <c r="P31" s="17">
        <v>0.30698330977372901</v>
      </c>
      <c r="Q31" s="17">
        <v>0.292675108276575</v>
      </c>
      <c r="R31" s="17"/>
      <c r="S31" s="17">
        <v>0.13143069041204899</v>
      </c>
      <c r="T31" s="17">
        <v>0.351475329696673</v>
      </c>
      <c r="U31" s="17">
        <v>0.335963436548609</v>
      </c>
      <c r="V31" s="17">
        <v>0.339994064256253</v>
      </c>
      <c r="W31" s="17">
        <v>0.422962538620477</v>
      </c>
      <c r="X31" s="17">
        <v>0.24825508595270501</v>
      </c>
      <c r="Y31" s="17">
        <v>0.26229562144712598</v>
      </c>
      <c r="Z31" s="17">
        <v>0.17173276408588001</v>
      </c>
      <c r="AA31" s="17">
        <v>0.27682579924394002</v>
      </c>
      <c r="AB31" s="17">
        <v>0.39566027943388199</v>
      </c>
      <c r="AC31" s="17">
        <v>0.29316582495132698</v>
      </c>
      <c r="AD31" s="17">
        <v>0.32096974400125899</v>
      </c>
      <c r="AE31" s="17"/>
      <c r="AF31" s="17">
        <v>0.23577687794250601</v>
      </c>
      <c r="AG31" s="17">
        <v>0.31960355352963299</v>
      </c>
      <c r="AH31" s="17">
        <v>0.322304024314302</v>
      </c>
      <c r="AI31" s="17">
        <v>0.30035606611656701</v>
      </c>
      <c r="AJ31" s="17">
        <v>0.305713553061635</v>
      </c>
      <c r="AK31" s="17">
        <v>0.17030879540496199</v>
      </c>
      <c r="AL31" s="17"/>
      <c r="AM31" s="17">
        <v>0.33560149781175502</v>
      </c>
      <c r="AN31" s="17">
        <v>0.32482060628536302</v>
      </c>
      <c r="AO31" s="17">
        <v>0.24738225032797201</v>
      </c>
      <c r="AP31" s="17">
        <v>0.19766628046399701</v>
      </c>
      <c r="AQ31" s="17">
        <v>0.192429965572119</v>
      </c>
      <c r="AR31" s="17"/>
      <c r="AS31" s="17">
        <v>0.163642568745686</v>
      </c>
      <c r="AT31" s="17">
        <v>0.31021470246140298</v>
      </c>
      <c r="AU31" s="17">
        <v>0.24343405578977201</v>
      </c>
      <c r="AV31" s="17">
        <v>0.33448179925488702</v>
      </c>
      <c r="AW31" s="17">
        <v>0.39324319507078398</v>
      </c>
      <c r="AX31" s="17">
        <v>0.447499570818992</v>
      </c>
      <c r="AY31" s="17"/>
      <c r="AZ31" s="17">
        <v>0.36182011103288098</v>
      </c>
      <c r="BA31" s="17">
        <v>0.33045893594125098</v>
      </c>
      <c r="BB31" s="17">
        <v>0.28581331223769701</v>
      </c>
      <c r="BC31" s="17">
        <v>0.30999009543804001</v>
      </c>
      <c r="BD31" s="17">
        <v>0.178257000482588</v>
      </c>
      <c r="BE31" s="17"/>
      <c r="BF31" s="17">
        <v>0.326515624847658</v>
      </c>
      <c r="BG31" s="17"/>
      <c r="BH31" s="17">
        <v>0.33503762333568798</v>
      </c>
      <c r="BI31" s="17"/>
      <c r="BJ31" s="17">
        <v>0.256058748248297</v>
      </c>
      <c r="BK31" s="17">
        <v>0.29454777717326103</v>
      </c>
      <c r="BL31" s="17">
        <v>0.37773385505282803</v>
      </c>
      <c r="BM31" s="17">
        <v>0.210792183794347</v>
      </c>
      <c r="BN31" s="17">
        <v>0.143200762834959</v>
      </c>
      <c r="BO31" s="17">
        <v>0.182497931592315</v>
      </c>
      <c r="BP31" s="17"/>
      <c r="BQ31" s="17">
        <v>0.30980897658669199</v>
      </c>
      <c r="BR31" s="17">
        <v>0.31372243742410399</v>
      </c>
      <c r="BS31" s="17">
        <v>0.29053091144510301</v>
      </c>
      <c r="BT31" s="17"/>
      <c r="BU31" s="17">
        <v>0.29457034112818897</v>
      </c>
      <c r="BV31" s="17">
        <v>0.33003254182902603</v>
      </c>
      <c r="BW31" s="17">
        <v>0.29053874508448502</v>
      </c>
      <c r="BX31" s="17"/>
      <c r="BY31" s="17">
        <v>0.17504303107667399</v>
      </c>
      <c r="BZ31" s="17"/>
      <c r="CA31" s="17">
        <v>0.25237181621716398</v>
      </c>
    </row>
    <row r="32" spans="2:79" x14ac:dyDescent="0.35">
      <c r="B32" t="s">
        <v>111</v>
      </c>
      <c r="C32" s="17">
        <v>0.28521636680789397</v>
      </c>
      <c r="D32" s="17">
        <v>0.26358738273821902</v>
      </c>
      <c r="E32" s="17">
        <v>0.30810283532926103</v>
      </c>
      <c r="F32" s="17"/>
      <c r="G32" s="17">
        <v>0.181034372108896</v>
      </c>
      <c r="H32" s="17">
        <v>0.16625118309683001</v>
      </c>
      <c r="I32" s="17">
        <v>0.28853543049505098</v>
      </c>
      <c r="J32" s="17">
        <v>0.30368587969009903</v>
      </c>
      <c r="K32" s="17">
        <v>0.34771782568187898</v>
      </c>
      <c r="L32" s="17">
        <v>0.39203038720564498</v>
      </c>
      <c r="M32" s="17"/>
      <c r="N32" s="17">
        <v>0.283057764054991</v>
      </c>
      <c r="O32" s="17">
        <v>0.29131011000400803</v>
      </c>
      <c r="P32" s="17">
        <v>0.26270814504547002</v>
      </c>
      <c r="Q32" s="17">
        <v>0.29645941334127301</v>
      </c>
      <c r="R32" s="17"/>
      <c r="S32" s="17">
        <v>0.18828920566252999</v>
      </c>
      <c r="T32" s="17">
        <v>0.309071050728638</v>
      </c>
      <c r="U32" s="17">
        <v>0.30925629789412701</v>
      </c>
      <c r="V32" s="17">
        <v>0.24479298993850199</v>
      </c>
      <c r="W32" s="17">
        <v>0.335999445183217</v>
      </c>
      <c r="X32" s="17">
        <v>0.26379463699599398</v>
      </c>
      <c r="Y32" s="17">
        <v>0.31119347717624501</v>
      </c>
      <c r="Z32" s="17">
        <v>0.28361086765198201</v>
      </c>
      <c r="AA32" s="17">
        <v>0.27392744721284301</v>
      </c>
      <c r="AB32" s="17">
        <v>0.32739213695295599</v>
      </c>
      <c r="AC32" s="17">
        <v>0.3868367424004</v>
      </c>
      <c r="AD32" s="17">
        <v>0.31476103285948698</v>
      </c>
      <c r="AE32" s="17"/>
      <c r="AF32" s="17">
        <v>0.321664088059674</v>
      </c>
      <c r="AG32" s="17">
        <v>0.29779172776427898</v>
      </c>
      <c r="AH32" s="17">
        <v>0.244110574926545</v>
      </c>
      <c r="AI32" s="17">
        <v>0.30340519131868299</v>
      </c>
      <c r="AJ32" s="17">
        <v>0.26088534425906701</v>
      </c>
      <c r="AK32" s="17">
        <v>0.23466578191645401</v>
      </c>
      <c r="AL32" s="17"/>
      <c r="AM32" s="17">
        <v>0.31352018118854902</v>
      </c>
      <c r="AN32" s="17">
        <v>0.31963281770711599</v>
      </c>
      <c r="AO32" s="17">
        <v>0.24006535966911299</v>
      </c>
      <c r="AP32" s="17">
        <v>0.23590163662971</v>
      </c>
      <c r="AQ32" s="17">
        <v>0.16790161984365401</v>
      </c>
      <c r="AR32" s="17"/>
      <c r="AS32" s="17">
        <v>0.202712898782963</v>
      </c>
      <c r="AT32" s="17">
        <v>0.269254014663031</v>
      </c>
      <c r="AU32" s="17">
        <v>0.32194594003767002</v>
      </c>
      <c r="AV32" s="17">
        <v>0.36652506977101001</v>
      </c>
      <c r="AW32" s="17">
        <v>0.28712304449071502</v>
      </c>
      <c r="AX32" s="17">
        <v>0.284275302305385</v>
      </c>
      <c r="AY32" s="17"/>
      <c r="AZ32" s="17">
        <v>0.28365978000569098</v>
      </c>
      <c r="BA32" s="17">
        <v>0.306618281644843</v>
      </c>
      <c r="BB32" s="17">
        <v>0.31327353756777498</v>
      </c>
      <c r="BC32" s="17">
        <v>0.31272717571945302</v>
      </c>
      <c r="BD32" s="17">
        <v>0.22924229321349199</v>
      </c>
      <c r="BE32" s="17"/>
      <c r="BF32" s="17">
        <v>0.30106614358107397</v>
      </c>
      <c r="BG32" s="17"/>
      <c r="BH32" s="17">
        <v>0.291506465011166</v>
      </c>
      <c r="BI32" s="17"/>
      <c r="BJ32" s="17">
        <v>0.25306907614603802</v>
      </c>
      <c r="BK32" s="17">
        <v>0.32603343474301599</v>
      </c>
      <c r="BL32" s="17">
        <v>0.34477802288204801</v>
      </c>
      <c r="BM32" s="17">
        <v>0.2382921858857</v>
      </c>
      <c r="BN32" s="17">
        <v>0.15692335670683799</v>
      </c>
      <c r="BO32" s="17">
        <v>0.19937003554948299</v>
      </c>
      <c r="BP32" s="17"/>
      <c r="BQ32" s="17">
        <v>0.28441522139564501</v>
      </c>
      <c r="BR32" s="17">
        <v>0.29520088077766499</v>
      </c>
      <c r="BS32" s="17">
        <v>0.29533889731434099</v>
      </c>
      <c r="BT32" s="17"/>
      <c r="BU32" s="17">
        <v>0.23717199075183601</v>
      </c>
      <c r="BV32" s="17">
        <v>0.285844009045707</v>
      </c>
      <c r="BW32" s="17">
        <v>0.300615746441176</v>
      </c>
      <c r="BX32" s="17"/>
      <c r="BY32" s="17">
        <v>0.14647778988424201</v>
      </c>
      <c r="BZ32" s="17"/>
      <c r="CA32" s="17">
        <v>0.25386591394685598</v>
      </c>
    </row>
    <row r="33" spans="2:79" x14ac:dyDescent="0.35">
      <c r="B33" t="s">
        <v>112</v>
      </c>
      <c r="C33" s="17">
        <v>0.26949338690646502</v>
      </c>
      <c r="D33" s="17">
        <v>0.27715450344452602</v>
      </c>
      <c r="E33" s="17">
        <v>0.261138731980327</v>
      </c>
      <c r="F33" s="17"/>
      <c r="G33" s="17">
        <v>0.29575359415563102</v>
      </c>
      <c r="H33" s="17">
        <v>0.25228921240027602</v>
      </c>
      <c r="I33" s="17">
        <v>0.30745820665107099</v>
      </c>
      <c r="J33" s="17">
        <v>0.31231307822687299</v>
      </c>
      <c r="K33" s="17">
        <v>0.28603033268257699</v>
      </c>
      <c r="L33" s="17">
        <v>0.18942938365541201</v>
      </c>
      <c r="M33" s="17"/>
      <c r="N33" s="17">
        <v>0.23364040091962801</v>
      </c>
      <c r="O33" s="17">
        <v>0.25447117850498902</v>
      </c>
      <c r="P33" s="17">
        <v>0.28505658744139301</v>
      </c>
      <c r="Q33" s="17">
        <v>0.30964838113119603</v>
      </c>
      <c r="R33" s="17"/>
      <c r="S33" s="17">
        <v>0.38715695539859901</v>
      </c>
      <c r="T33" s="17">
        <v>0.25979365849445102</v>
      </c>
      <c r="U33" s="17">
        <v>0.196121515253602</v>
      </c>
      <c r="V33" s="17">
        <v>0.264968857114812</v>
      </c>
      <c r="W33" s="17">
        <v>0.22072845335334501</v>
      </c>
      <c r="X33" s="17">
        <v>0.32892675569838797</v>
      </c>
      <c r="Y33" s="17">
        <v>0.322059296489137</v>
      </c>
      <c r="Z33" s="17">
        <v>0.35118603994296299</v>
      </c>
      <c r="AA33" s="17">
        <v>0.29566415478970798</v>
      </c>
      <c r="AB33" s="17">
        <v>0.14937397926636301</v>
      </c>
      <c r="AC33" s="17">
        <v>0.14396010696672601</v>
      </c>
      <c r="AD33" s="17">
        <v>0.13312973406370601</v>
      </c>
      <c r="AE33" s="17"/>
      <c r="AF33" s="17">
        <v>0.281249205185016</v>
      </c>
      <c r="AG33" s="17">
        <v>0.26092175915674198</v>
      </c>
      <c r="AH33" s="17">
        <v>0.28453708042662901</v>
      </c>
      <c r="AI33" s="17">
        <v>0.26809532820710202</v>
      </c>
      <c r="AJ33" s="17">
        <v>0.29485215731957498</v>
      </c>
      <c r="AK33" s="17">
        <v>0.24117714390511899</v>
      </c>
      <c r="AL33" s="17"/>
      <c r="AM33" s="17">
        <v>0.29111238778345799</v>
      </c>
      <c r="AN33" s="17">
        <v>0.278652560261821</v>
      </c>
      <c r="AO33" s="17">
        <v>0.2359471171367</v>
      </c>
      <c r="AP33" s="17">
        <v>0.292810913290459</v>
      </c>
      <c r="AQ33" s="17">
        <v>0.15273619372536501</v>
      </c>
      <c r="AR33" s="17"/>
      <c r="AS33" s="17">
        <v>0.29602514097694699</v>
      </c>
      <c r="AT33" s="17">
        <v>0.29069252053628702</v>
      </c>
      <c r="AU33" s="17">
        <v>0.35531494260084001</v>
      </c>
      <c r="AV33" s="17">
        <v>0.27018550070370601</v>
      </c>
      <c r="AW33" s="17">
        <v>0.13288055122311099</v>
      </c>
      <c r="AX33" s="17">
        <v>0.15580707292930801</v>
      </c>
      <c r="AY33" s="17"/>
      <c r="AZ33" s="17">
        <v>0.20116394096503601</v>
      </c>
      <c r="BA33" s="17">
        <v>0.28039525587613601</v>
      </c>
      <c r="BB33" s="17">
        <v>0.31416805127596098</v>
      </c>
      <c r="BC33" s="17">
        <v>0.19814266938212999</v>
      </c>
      <c r="BD33" s="17">
        <v>0.30145998641982902</v>
      </c>
      <c r="BE33" s="17"/>
      <c r="BF33" s="17">
        <v>0.25711564528181602</v>
      </c>
      <c r="BG33" s="17"/>
      <c r="BH33" s="17">
        <v>0.246396744783272</v>
      </c>
      <c r="BI33" s="17"/>
      <c r="BJ33" s="17">
        <v>0.28202660927201101</v>
      </c>
      <c r="BK33" s="17">
        <v>0.276450330970271</v>
      </c>
      <c r="BL33" s="17">
        <v>0.24805296715515801</v>
      </c>
      <c r="BM33" s="17">
        <v>0.29671089937545297</v>
      </c>
      <c r="BN33" s="17">
        <v>0.376589543472786</v>
      </c>
      <c r="BO33" s="17">
        <v>0.13654626124486</v>
      </c>
      <c r="BP33" s="17"/>
      <c r="BQ33" s="17">
        <v>0.29648414768208697</v>
      </c>
      <c r="BR33" s="17">
        <v>0.278416010547825</v>
      </c>
      <c r="BS33" s="17">
        <v>0.26104518813953997</v>
      </c>
      <c r="BT33" s="17"/>
      <c r="BU33" s="17">
        <v>0.20306288320340801</v>
      </c>
      <c r="BV33" s="17">
        <v>0.29267723046043898</v>
      </c>
      <c r="BW33" s="17">
        <v>0.26368674860541602</v>
      </c>
      <c r="BX33" s="17"/>
      <c r="BY33" s="17">
        <v>0.28949765299345398</v>
      </c>
      <c r="BZ33" s="17"/>
      <c r="CA33" s="17">
        <v>0.219980948547007</v>
      </c>
    </row>
    <row r="34" spans="2:79" x14ac:dyDescent="0.35">
      <c r="B34" t="s">
        <v>113</v>
      </c>
      <c r="C34" s="17">
        <v>0.264413092677869</v>
      </c>
      <c r="D34" s="17">
        <v>0.241301981355452</v>
      </c>
      <c r="E34" s="17">
        <v>0.28498936281167198</v>
      </c>
      <c r="F34" s="17"/>
      <c r="G34" s="17">
        <v>0.16303014001350799</v>
      </c>
      <c r="H34" s="17">
        <v>0.23038761110115499</v>
      </c>
      <c r="I34" s="17">
        <v>0.23989099940521599</v>
      </c>
      <c r="J34" s="17">
        <v>0.28807655807515697</v>
      </c>
      <c r="K34" s="17">
        <v>0.30603730540088098</v>
      </c>
      <c r="L34" s="17">
        <v>0.33261894585368501</v>
      </c>
      <c r="M34" s="17"/>
      <c r="N34" s="17">
        <v>0.29759414890463898</v>
      </c>
      <c r="O34" s="17">
        <v>0.28063650475240698</v>
      </c>
      <c r="P34" s="17">
        <v>0.26640034469607099</v>
      </c>
      <c r="Q34" s="17">
        <v>0.21287965951064799</v>
      </c>
      <c r="R34" s="17"/>
      <c r="S34" s="17">
        <v>0.21344429542552401</v>
      </c>
      <c r="T34" s="17">
        <v>0.27977188578777701</v>
      </c>
      <c r="U34" s="17">
        <v>0.27083605011595802</v>
      </c>
      <c r="V34" s="17">
        <v>0.28021498035469999</v>
      </c>
      <c r="W34" s="17">
        <v>0.26266889209309802</v>
      </c>
      <c r="X34" s="17">
        <v>0.22964692196200101</v>
      </c>
      <c r="Y34" s="17">
        <v>0.23702969844902599</v>
      </c>
      <c r="Z34" s="17">
        <v>0.183396006542976</v>
      </c>
      <c r="AA34" s="17">
        <v>0.236436363289249</v>
      </c>
      <c r="AB34" s="17">
        <v>0.322363840403875</v>
      </c>
      <c r="AC34" s="17">
        <v>0.36269873627874899</v>
      </c>
      <c r="AD34" s="17">
        <v>0.42435848613994898</v>
      </c>
      <c r="AE34" s="17"/>
      <c r="AF34" s="17">
        <v>0.23103156211581499</v>
      </c>
      <c r="AG34" s="17">
        <v>0.26287178698749902</v>
      </c>
      <c r="AH34" s="17">
        <v>0.28196528917012198</v>
      </c>
      <c r="AI34" s="17">
        <v>0.31264162798626399</v>
      </c>
      <c r="AJ34" s="17">
        <v>0.294943075148283</v>
      </c>
      <c r="AK34" s="17">
        <v>0.23952454257507499</v>
      </c>
      <c r="AL34" s="17"/>
      <c r="AM34" s="17">
        <v>0.240097263089778</v>
      </c>
      <c r="AN34" s="17">
        <v>0.26617921262899702</v>
      </c>
      <c r="AO34" s="17">
        <v>0.277389648446279</v>
      </c>
      <c r="AP34" s="17">
        <v>0.26460071431149601</v>
      </c>
      <c r="AQ34" s="17">
        <v>0.31150173600124997</v>
      </c>
      <c r="AR34" s="17"/>
      <c r="AS34" s="17">
        <v>0.215157234097269</v>
      </c>
      <c r="AT34" s="17">
        <v>0.26848329317499497</v>
      </c>
      <c r="AU34" s="17">
        <v>0.267147302506277</v>
      </c>
      <c r="AV34" s="17">
        <v>0.28778803109170298</v>
      </c>
      <c r="AW34" s="17">
        <v>0.30038183718746297</v>
      </c>
      <c r="AX34" s="17">
        <v>0.27662620899241702</v>
      </c>
      <c r="AY34" s="17"/>
      <c r="AZ34" s="17">
        <v>0.29575729623849301</v>
      </c>
      <c r="BA34" s="17">
        <v>0.25675217516105098</v>
      </c>
      <c r="BB34" s="17">
        <v>0.29319646872663901</v>
      </c>
      <c r="BC34" s="17">
        <v>0.31434144473303299</v>
      </c>
      <c r="BD34" s="17">
        <v>0.20648824938231</v>
      </c>
      <c r="BE34" s="17"/>
      <c r="BF34" s="17">
        <v>0.27503798714025501</v>
      </c>
      <c r="BG34" s="17"/>
      <c r="BH34" s="17">
        <v>0.27768095206139098</v>
      </c>
      <c r="BI34" s="17"/>
      <c r="BJ34" s="17">
        <v>0.26026384823028398</v>
      </c>
      <c r="BK34" s="17">
        <v>0.27576585282687299</v>
      </c>
      <c r="BL34" s="17">
        <v>0.305225224034955</v>
      </c>
      <c r="BM34" s="17">
        <v>0.203246507034887</v>
      </c>
      <c r="BN34" s="17">
        <v>0.17606602795263901</v>
      </c>
      <c r="BO34" s="17">
        <v>0.19362700403862601</v>
      </c>
      <c r="BP34" s="17"/>
      <c r="BQ34" s="17">
        <v>0.231483323016592</v>
      </c>
      <c r="BR34" s="17">
        <v>0.27346260735281502</v>
      </c>
      <c r="BS34" s="17">
        <v>0.28165064501567899</v>
      </c>
      <c r="BT34" s="17"/>
      <c r="BU34" s="17">
        <v>0.28096049733960898</v>
      </c>
      <c r="BV34" s="17">
        <v>0.29311637108969102</v>
      </c>
      <c r="BW34" s="17">
        <v>0.257202601157205</v>
      </c>
      <c r="BX34" s="17"/>
      <c r="BY34" s="17">
        <v>0.199723618844804</v>
      </c>
      <c r="BZ34" s="17"/>
      <c r="CA34" s="17">
        <v>0.28042259670068498</v>
      </c>
    </row>
    <row r="35" spans="2:79" x14ac:dyDescent="0.35">
      <c r="B35" t="s">
        <v>114</v>
      </c>
      <c r="C35" s="17">
        <v>0.198185441807366</v>
      </c>
      <c r="D35" s="17">
        <v>0.18811276143369299</v>
      </c>
      <c r="E35" s="17">
        <v>0.206635271901182</v>
      </c>
      <c r="F35" s="17"/>
      <c r="G35" s="17">
        <v>0.29661600284594503</v>
      </c>
      <c r="H35" s="17">
        <v>0.27418013175109901</v>
      </c>
      <c r="I35" s="17">
        <v>0.206862556037513</v>
      </c>
      <c r="J35" s="17">
        <v>0.17630908762120701</v>
      </c>
      <c r="K35" s="17">
        <v>0.147975327822508</v>
      </c>
      <c r="L35" s="17">
        <v>0.114963271002372</v>
      </c>
      <c r="M35" s="17"/>
      <c r="N35" s="17">
        <v>0.179742863542389</v>
      </c>
      <c r="O35" s="17">
        <v>0.20642329108825999</v>
      </c>
      <c r="P35" s="17">
        <v>0.187960007665781</v>
      </c>
      <c r="Q35" s="17">
        <v>0.21904292796934099</v>
      </c>
      <c r="R35" s="17"/>
      <c r="S35" s="17">
        <v>0.17087294959176899</v>
      </c>
      <c r="T35" s="17">
        <v>0.15493370514554999</v>
      </c>
      <c r="U35" s="17">
        <v>0.21408818274847699</v>
      </c>
      <c r="V35" s="17">
        <v>0.161114146159233</v>
      </c>
      <c r="W35" s="17">
        <v>0.190550374053957</v>
      </c>
      <c r="X35" s="17">
        <v>0.226607060610757</v>
      </c>
      <c r="Y35" s="17">
        <v>0.16931021057805401</v>
      </c>
      <c r="Z35" s="17">
        <v>0.32640350153776498</v>
      </c>
      <c r="AA35" s="17">
        <v>0.243407122378514</v>
      </c>
      <c r="AB35" s="17">
        <v>0.202733487339915</v>
      </c>
      <c r="AC35" s="17">
        <v>0.23579211129577199</v>
      </c>
      <c r="AD35" s="17">
        <v>0.17829955142895301</v>
      </c>
      <c r="AE35" s="17"/>
      <c r="AF35" s="17">
        <v>0.22032997301666499</v>
      </c>
      <c r="AG35" s="17">
        <v>0.22033096196888599</v>
      </c>
      <c r="AH35" s="17">
        <v>0.19763939714748799</v>
      </c>
      <c r="AI35" s="17">
        <v>0.142703494881745</v>
      </c>
      <c r="AJ35" s="17">
        <v>0.13449305322952501</v>
      </c>
      <c r="AK35" s="17">
        <v>0.177262468490443</v>
      </c>
      <c r="AL35" s="17"/>
      <c r="AM35" s="17">
        <v>0.16625365291112801</v>
      </c>
      <c r="AN35" s="17">
        <v>0.191986521564666</v>
      </c>
      <c r="AO35" s="17">
        <v>0.21318862851449999</v>
      </c>
      <c r="AP35" s="17">
        <v>0.24438572919218199</v>
      </c>
      <c r="AQ35" s="17">
        <v>0.22230839799764601</v>
      </c>
      <c r="AR35" s="17"/>
      <c r="AS35" s="17">
        <v>0.23535172309003699</v>
      </c>
      <c r="AT35" s="17">
        <v>0.18127520942867301</v>
      </c>
      <c r="AU35" s="17">
        <v>0.199276958686952</v>
      </c>
      <c r="AV35" s="17">
        <v>0.19217833385267599</v>
      </c>
      <c r="AW35" s="17">
        <v>0.16208346454429301</v>
      </c>
      <c r="AX35" s="17">
        <v>0.20967739107684899</v>
      </c>
      <c r="AY35" s="17"/>
      <c r="AZ35" s="17">
        <v>0.16823352459430499</v>
      </c>
      <c r="BA35" s="17">
        <v>0.18796181950117499</v>
      </c>
      <c r="BB35" s="17">
        <v>0.203623077506215</v>
      </c>
      <c r="BC35" s="17">
        <v>0.17342506777136699</v>
      </c>
      <c r="BD35" s="17">
        <v>0.24280236454849299</v>
      </c>
      <c r="BE35" s="17"/>
      <c r="BF35" s="17">
        <v>0.182366064635402</v>
      </c>
      <c r="BG35" s="17"/>
      <c r="BH35" s="17">
        <v>0.179458677106139</v>
      </c>
      <c r="BI35" s="17"/>
      <c r="BJ35" s="17">
        <v>0.21851461065407099</v>
      </c>
      <c r="BK35" s="17">
        <v>0.14643456212230199</v>
      </c>
      <c r="BL35" s="17">
        <v>0.165078112482172</v>
      </c>
      <c r="BM35" s="17">
        <v>0.236255018709569</v>
      </c>
      <c r="BN35" s="17">
        <v>0.26185206845237102</v>
      </c>
      <c r="BO35" s="17">
        <v>0.34263920879317</v>
      </c>
      <c r="BP35" s="17"/>
      <c r="BQ35" s="17">
        <v>0.18788579115653101</v>
      </c>
      <c r="BR35" s="17">
        <v>0.205811226975781</v>
      </c>
      <c r="BS35" s="17">
        <v>0.20089226686494599</v>
      </c>
      <c r="BT35" s="17"/>
      <c r="BU35" s="17">
        <v>0.23177825065860999</v>
      </c>
      <c r="BV35" s="17">
        <v>0.16558424848296499</v>
      </c>
      <c r="BW35" s="17">
        <v>0.21986096070036301</v>
      </c>
      <c r="BX35" s="17"/>
      <c r="BY35" s="17">
        <v>0.34507622565127</v>
      </c>
      <c r="BZ35" s="17"/>
      <c r="CA35" s="17">
        <v>0.20146127566497901</v>
      </c>
    </row>
    <row r="36" spans="2:79" x14ac:dyDescent="0.35">
      <c r="B36" t="s">
        <v>115</v>
      </c>
      <c r="C36" s="17">
        <v>0.19809875758036599</v>
      </c>
      <c r="D36" s="17">
        <v>0.22055210682962301</v>
      </c>
      <c r="E36" s="17">
        <v>0.17706112886734901</v>
      </c>
      <c r="F36" s="17"/>
      <c r="G36" s="17">
        <v>0.13315626128064201</v>
      </c>
      <c r="H36" s="17">
        <v>0.20561285280046601</v>
      </c>
      <c r="I36" s="17">
        <v>0.20801728185721299</v>
      </c>
      <c r="J36" s="17">
        <v>0.22556008491182999</v>
      </c>
      <c r="K36" s="17">
        <v>0.209688259691415</v>
      </c>
      <c r="L36" s="17">
        <v>0.19734166994722899</v>
      </c>
      <c r="M36" s="17"/>
      <c r="N36" s="17">
        <v>0.23372178782185801</v>
      </c>
      <c r="O36" s="17">
        <v>0.19422736837188501</v>
      </c>
      <c r="P36" s="17">
        <v>0.19538309499294301</v>
      </c>
      <c r="Q36" s="17">
        <v>0.16761227890621999</v>
      </c>
      <c r="R36" s="17"/>
      <c r="S36" s="17">
        <v>0.17987682960666801</v>
      </c>
      <c r="T36" s="17">
        <v>0.141511889947293</v>
      </c>
      <c r="U36" s="17">
        <v>0.160318119301677</v>
      </c>
      <c r="V36" s="17">
        <v>0.21667443260951399</v>
      </c>
      <c r="W36" s="17">
        <v>0.17143879927182101</v>
      </c>
      <c r="X36" s="17">
        <v>0.23699022024931099</v>
      </c>
      <c r="Y36" s="17">
        <v>0.21210885623004999</v>
      </c>
      <c r="Z36" s="17">
        <v>0.210560465795605</v>
      </c>
      <c r="AA36" s="17">
        <v>0.19554518621486799</v>
      </c>
      <c r="AB36" s="17">
        <v>0.234849970345612</v>
      </c>
      <c r="AC36" s="17">
        <v>0.24059068735688</v>
      </c>
      <c r="AD36" s="17">
        <v>0.292617346431155</v>
      </c>
      <c r="AE36" s="17"/>
      <c r="AF36" s="17">
        <v>0.17779896093026201</v>
      </c>
      <c r="AG36" s="17">
        <v>0.21719618328280199</v>
      </c>
      <c r="AH36" s="17">
        <v>0.17807021343227</v>
      </c>
      <c r="AI36" s="17">
        <v>0.21641864540191999</v>
      </c>
      <c r="AJ36" s="17">
        <v>0.19796790487316801</v>
      </c>
      <c r="AK36" s="17">
        <v>0.23785378381560501</v>
      </c>
      <c r="AL36" s="17"/>
      <c r="AM36" s="17">
        <v>0.183398788377092</v>
      </c>
      <c r="AN36" s="17">
        <v>0.18137852154419001</v>
      </c>
      <c r="AO36" s="17">
        <v>0.234595881866969</v>
      </c>
      <c r="AP36" s="17">
        <v>0.189214417879985</v>
      </c>
      <c r="AQ36" s="17">
        <v>0.32022061852168099</v>
      </c>
      <c r="AR36" s="17"/>
      <c r="AS36" s="17">
        <v>0.23479419584181099</v>
      </c>
      <c r="AT36" s="17">
        <v>0.21858479579179499</v>
      </c>
      <c r="AU36" s="17">
        <v>0.199393230025187</v>
      </c>
      <c r="AV36" s="17">
        <v>0.16840050577802801</v>
      </c>
      <c r="AW36" s="17">
        <v>0.14633521857860099</v>
      </c>
      <c r="AX36" s="17">
        <v>0.18358482957761299</v>
      </c>
      <c r="AY36" s="17"/>
      <c r="AZ36" s="17">
        <v>0.20915297480891401</v>
      </c>
      <c r="BA36" s="17">
        <v>0.19168168871108099</v>
      </c>
      <c r="BB36" s="17">
        <v>0.19347853671052401</v>
      </c>
      <c r="BC36" s="17">
        <v>0.207087724194635</v>
      </c>
      <c r="BD36" s="17">
        <v>0.19765427828385501</v>
      </c>
      <c r="BE36" s="17"/>
      <c r="BF36" s="17">
        <v>0.20059956755531599</v>
      </c>
      <c r="BG36" s="17"/>
      <c r="BH36" s="17">
        <v>0.211594406839895</v>
      </c>
      <c r="BI36" s="17"/>
      <c r="BJ36" s="17">
        <v>0.186450206266524</v>
      </c>
      <c r="BK36" s="17">
        <v>0.211958514404919</v>
      </c>
      <c r="BL36" s="17">
        <v>0.195069064570702</v>
      </c>
      <c r="BM36" s="17">
        <v>0.18422985749031701</v>
      </c>
      <c r="BN36" s="17">
        <v>0.221576107925888</v>
      </c>
      <c r="BO36" s="17">
        <v>0.127956771161293</v>
      </c>
      <c r="BP36" s="17"/>
      <c r="BQ36" s="17">
        <v>0.196491255132721</v>
      </c>
      <c r="BR36" s="17">
        <v>0.204227596242302</v>
      </c>
      <c r="BS36" s="17">
        <v>0.205392377588276</v>
      </c>
      <c r="BT36" s="17"/>
      <c r="BU36" s="17">
        <v>0.21635320806411301</v>
      </c>
      <c r="BV36" s="17">
        <v>0.19998610062817199</v>
      </c>
      <c r="BW36" s="17">
        <v>0.200854964870089</v>
      </c>
      <c r="BX36" s="17"/>
      <c r="BY36" s="17">
        <v>0.19718472811007601</v>
      </c>
      <c r="BZ36" s="17"/>
      <c r="CA36" s="17">
        <v>0.17297617851837099</v>
      </c>
    </row>
    <row r="37" spans="2:79" x14ac:dyDescent="0.35">
      <c r="B37" t="s">
        <v>116</v>
      </c>
      <c r="C37" s="17">
        <v>0.15784065058306701</v>
      </c>
      <c r="D37" s="17">
        <v>0.15883371377184199</v>
      </c>
      <c r="E37" s="17">
        <v>0.15746349156384401</v>
      </c>
      <c r="F37" s="17"/>
      <c r="G37" s="17">
        <v>0.25545630702192601</v>
      </c>
      <c r="H37" s="17">
        <v>0.17763830793640001</v>
      </c>
      <c r="I37" s="17">
        <v>0.149395768395024</v>
      </c>
      <c r="J37" s="17">
        <v>0.144950721881836</v>
      </c>
      <c r="K37" s="17">
        <v>0.108576723099954</v>
      </c>
      <c r="L37" s="17">
        <v>0.12680622812382999</v>
      </c>
      <c r="M37" s="17"/>
      <c r="N37" s="17">
        <v>0.15998639276540599</v>
      </c>
      <c r="O37" s="17">
        <v>0.14839441574363799</v>
      </c>
      <c r="P37" s="17">
        <v>0.18530275765808699</v>
      </c>
      <c r="Q37" s="17">
        <v>0.1407410766652</v>
      </c>
      <c r="R37" s="17"/>
      <c r="S37" s="17">
        <v>0.139866388014801</v>
      </c>
      <c r="T37" s="17">
        <v>0.144390326655534</v>
      </c>
      <c r="U37" s="17">
        <v>0.21369932523061799</v>
      </c>
      <c r="V37" s="17">
        <v>0.10830777766406</v>
      </c>
      <c r="W37" s="17">
        <v>0.18240792878766199</v>
      </c>
      <c r="X37" s="17">
        <v>0.160520213373816</v>
      </c>
      <c r="Y37" s="17">
        <v>0.16643427413796</v>
      </c>
      <c r="Z37" s="17">
        <v>0.197588839302167</v>
      </c>
      <c r="AA37" s="17">
        <v>0.16647755231091699</v>
      </c>
      <c r="AB37" s="17">
        <v>0.154067668727455</v>
      </c>
      <c r="AC37" s="17">
        <v>0.16690040905417799</v>
      </c>
      <c r="AD37" s="17">
        <v>0.123153656009866</v>
      </c>
      <c r="AE37" s="17"/>
      <c r="AF37" s="17">
        <v>0.160447473161482</v>
      </c>
      <c r="AG37" s="17">
        <v>0.14486192571071199</v>
      </c>
      <c r="AH37" s="17">
        <v>0.156386675872906</v>
      </c>
      <c r="AI37" s="17">
        <v>0.18346585747156999</v>
      </c>
      <c r="AJ37" s="17">
        <v>0.20643085133970199</v>
      </c>
      <c r="AK37" s="17">
        <v>0.15991293048674399</v>
      </c>
      <c r="AL37" s="17"/>
      <c r="AM37" s="17">
        <v>0.14443650815797199</v>
      </c>
      <c r="AN37" s="17">
        <v>0.14945514380123201</v>
      </c>
      <c r="AO37" s="17">
        <v>0.160486219157156</v>
      </c>
      <c r="AP37" s="17">
        <v>0.19377753793852001</v>
      </c>
      <c r="AQ37" s="17">
        <v>0.17800807437848801</v>
      </c>
      <c r="AR37" s="17"/>
      <c r="AS37" s="17">
        <v>0.15076597668002301</v>
      </c>
      <c r="AT37" s="17">
        <v>0.13698638225363599</v>
      </c>
      <c r="AU37" s="17">
        <v>0.17671346985193301</v>
      </c>
      <c r="AV37" s="17">
        <v>0.16415268527035301</v>
      </c>
      <c r="AW37" s="17">
        <v>0.177898680678133</v>
      </c>
      <c r="AX37" s="17">
        <v>0.15469347474998399</v>
      </c>
      <c r="AY37" s="17"/>
      <c r="AZ37" s="17">
        <v>0.146650515887254</v>
      </c>
      <c r="BA37" s="17">
        <v>0.16118856075134699</v>
      </c>
      <c r="BB37" s="17">
        <v>0.16492671880242099</v>
      </c>
      <c r="BC37" s="17">
        <v>0.14003789906212</v>
      </c>
      <c r="BD37" s="17">
        <v>0.16486318424212701</v>
      </c>
      <c r="BE37" s="17"/>
      <c r="BF37" s="17">
        <v>0.15503348473223599</v>
      </c>
      <c r="BG37" s="17"/>
      <c r="BH37" s="17">
        <v>0.14777903587097299</v>
      </c>
      <c r="BI37" s="17"/>
      <c r="BJ37" s="17">
        <v>0.197567073652232</v>
      </c>
      <c r="BK37" s="17">
        <v>0.111033564515893</v>
      </c>
      <c r="BL37" s="17">
        <v>0.13931551714728499</v>
      </c>
      <c r="BM37" s="17">
        <v>0.16319380001825401</v>
      </c>
      <c r="BN37" s="17">
        <v>0.1610400167004</v>
      </c>
      <c r="BO37" s="17">
        <v>0.23299567449232</v>
      </c>
      <c r="BP37" s="17"/>
      <c r="BQ37" s="17">
        <v>0.16599853856697999</v>
      </c>
      <c r="BR37" s="17">
        <v>0.14372595178190301</v>
      </c>
      <c r="BS37" s="17">
        <v>0.16768410741572401</v>
      </c>
      <c r="BT37" s="17"/>
      <c r="BU37" s="17">
        <v>0.155836103842279</v>
      </c>
      <c r="BV37" s="17">
        <v>0.142549176709454</v>
      </c>
      <c r="BW37" s="17">
        <v>0.16683793493232699</v>
      </c>
      <c r="BX37" s="17"/>
      <c r="BY37" s="17">
        <v>0.179345655980024</v>
      </c>
      <c r="BZ37" s="17"/>
      <c r="CA37" s="17">
        <v>0.187345835411383</v>
      </c>
    </row>
    <row r="38" spans="2:79" x14ac:dyDescent="0.35">
      <c r="B38" t="s">
        <v>117</v>
      </c>
      <c r="C38" s="17">
        <v>0.114908850647176</v>
      </c>
      <c r="D38" s="17">
        <v>0.112790385266822</v>
      </c>
      <c r="E38" s="17">
        <v>0.11683470316952101</v>
      </c>
      <c r="F38" s="17"/>
      <c r="G38" s="17">
        <v>0.132657159517932</v>
      </c>
      <c r="H38" s="17">
        <v>0.130967036175586</v>
      </c>
      <c r="I38" s="17">
        <v>0.100741605476126</v>
      </c>
      <c r="J38" s="17">
        <v>0.100820976334576</v>
      </c>
      <c r="K38" s="17">
        <v>0.101334164320478</v>
      </c>
      <c r="L38" s="17">
        <v>0.121971622531152</v>
      </c>
      <c r="M38" s="17"/>
      <c r="N38" s="17">
        <v>0.12679308250258201</v>
      </c>
      <c r="O38" s="17">
        <v>0.12705220626498301</v>
      </c>
      <c r="P38" s="17">
        <v>9.0414177911478197E-2</v>
      </c>
      <c r="Q38" s="17">
        <v>0.112428738787113</v>
      </c>
      <c r="R38" s="17"/>
      <c r="S38" s="17">
        <v>0.105536786223641</v>
      </c>
      <c r="T38" s="17">
        <v>0.120412927041343</v>
      </c>
      <c r="U38" s="17">
        <v>0.15869179362969399</v>
      </c>
      <c r="V38" s="17">
        <v>0.122618827185301</v>
      </c>
      <c r="W38" s="17">
        <v>9.7602757283372005E-2</v>
      </c>
      <c r="X38" s="17">
        <v>0.11173242134318601</v>
      </c>
      <c r="Y38" s="17">
        <v>0.120779097110828</v>
      </c>
      <c r="Z38" s="17">
        <v>8.5652249614679807E-2</v>
      </c>
      <c r="AA38" s="17">
        <v>0.10350279364932299</v>
      </c>
      <c r="AB38" s="17">
        <v>0.10835871946409401</v>
      </c>
      <c r="AC38" s="17">
        <v>0.137413210311461</v>
      </c>
      <c r="AD38" s="17">
        <v>9.2245290660901993E-2</v>
      </c>
      <c r="AE38" s="17"/>
      <c r="AF38" s="17">
        <v>0.100589991285523</v>
      </c>
      <c r="AG38" s="17">
        <v>0.110717245430415</v>
      </c>
      <c r="AH38" s="17">
        <v>0.12368940017635</v>
      </c>
      <c r="AI38" s="17">
        <v>0.13532594453197599</v>
      </c>
      <c r="AJ38" s="17">
        <v>0.108627710759005</v>
      </c>
      <c r="AK38" s="17">
        <v>0.107969702040279</v>
      </c>
      <c r="AL38" s="17"/>
      <c r="AM38" s="17">
        <v>9.50172978673373E-2</v>
      </c>
      <c r="AN38" s="17">
        <v>0.111401054414299</v>
      </c>
      <c r="AO38" s="17">
        <v>0.13493500768821801</v>
      </c>
      <c r="AP38" s="17">
        <v>0.12198386630474201</v>
      </c>
      <c r="AQ38" s="17">
        <v>0.103815809618933</v>
      </c>
      <c r="AR38" s="17"/>
      <c r="AS38" s="17">
        <v>0.11707193410198299</v>
      </c>
      <c r="AT38" s="17">
        <v>9.5346606515344295E-2</v>
      </c>
      <c r="AU38" s="17">
        <v>0.108783905491843</v>
      </c>
      <c r="AV38" s="17">
        <v>0.109818853308647</v>
      </c>
      <c r="AW38" s="17">
        <v>0.161275745147579</v>
      </c>
      <c r="AX38" s="17">
        <v>0.12309461300065801</v>
      </c>
      <c r="AY38" s="17"/>
      <c r="AZ38" s="17">
        <v>0.13027177715482</v>
      </c>
      <c r="BA38" s="17">
        <v>0.113967826790301</v>
      </c>
      <c r="BB38" s="17">
        <v>0.109856590880074</v>
      </c>
      <c r="BC38" s="17">
        <v>9.1499460396686605E-2</v>
      </c>
      <c r="BD38" s="17">
        <v>0.111770007064611</v>
      </c>
      <c r="BE38" s="17"/>
      <c r="BF38" s="17">
        <v>0.119110111021019</v>
      </c>
      <c r="BG38" s="17"/>
      <c r="BH38" s="17">
        <v>0.120883396805416</v>
      </c>
      <c r="BI38" s="17"/>
      <c r="BJ38" s="17">
        <v>0.114024689338952</v>
      </c>
      <c r="BK38" s="17">
        <v>9.8487953281110097E-2</v>
      </c>
      <c r="BL38" s="17">
        <v>0.124683147781408</v>
      </c>
      <c r="BM38" s="17">
        <v>8.4256860949975906E-2</v>
      </c>
      <c r="BN38" s="17">
        <v>0.18617917704827799</v>
      </c>
      <c r="BO38" s="17">
        <v>0.12551404653597101</v>
      </c>
      <c r="BP38" s="17"/>
      <c r="BQ38" s="17">
        <v>0.16363498671718199</v>
      </c>
      <c r="BR38" s="17">
        <v>9.9758597584494596E-2</v>
      </c>
      <c r="BS38" s="17">
        <v>0.109590496244238</v>
      </c>
      <c r="BT38" s="17"/>
      <c r="BU38" s="17">
        <v>0.14261881752105801</v>
      </c>
      <c r="BV38" s="17">
        <v>0.12415349795498901</v>
      </c>
      <c r="BW38" s="17">
        <v>0.10869445522270101</v>
      </c>
      <c r="BX38" s="17"/>
      <c r="BY38" s="17">
        <v>0.106934020531743</v>
      </c>
      <c r="BZ38" s="17"/>
      <c r="CA38" s="17">
        <v>0.12001575661827001</v>
      </c>
    </row>
    <row r="39" spans="2:79" x14ac:dyDescent="0.35">
      <c r="B39" t="s">
        <v>118</v>
      </c>
      <c r="C39" s="17">
        <v>8.9744679679703898E-2</v>
      </c>
      <c r="D39" s="17">
        <v>8.6973843258007999E-2</v>
      </c>
      <c r="E39" s="17">
        <v>9.2470947908085493E-2</v>
      </c>
      <c r="F39" s="17"/>
      <c r="G39" s="17">
        <v>4.1430056194505897E-2</v>
      </c>
      <c r="H39" s="17">
        <v>6.3371851310792093E-2</v>
      </c>
      <c r="I39" s="17">
        <v>7.63662844719772E-2</v>
      </c>
      <c r="J39" s="17">
        <v>0.113504533838455</v>
      </c>
      <c r="K39" s="17">
        <v>0.12094397218601199</v>
      </c>
      <c r="L39" s="17">
        <v>0.114152902955882</v>
      </c>
      <c r="M39" s="17"/>
      <c r="N39" s="17">
        <v>9.5555909135455905E-2</v>
      </c>
      <c r="O39" s="17">
        <v>9.0205391666375395E-2</v>
      </c>
      <c r="P39" s="17">
        <v>8.4896292631967005E-2</v>
      </c>
      <c r="Q39" s="17">
        <v>8.4065658798579801E-2</v>
      </c>
      <c r="R39" s="17"/>
      <c r="S39" s="17">
        <v>8.2266401549271895E-2</v>
      </c>
      <c r="T39" s="17">
        <v>0.15984448738470899</v>
      </c>
      <c r="U39" s="17">
        <v>0.109829814763896</v>
      </c>
      <c r="V39" s="17">
        <v>0.12846500783530601</v>
      </c>
      <c r="W39" s="17">
        <v>0.11749432797779399</v>
      </c>
      <c r="X39" s="17">
        <v>7.5042396497162503E-2</v>
      </c>
      <c r="Y39" s="17">
        <v>6.5522021843550396E-2</v>
      </c>
      <c r="Z39" s="17">
        <v>5.55701063056038E-2</v>
      </c>
      <c r="AA39" s="17">
        <v>6.4458193345846904E-2</v>
      </c>
      <c r="AB39" s="17">
        <v>4.0952545039319499E-2</v>
      </c>
      <c r="AC39" s="17">
        <v>4.0042242897437297E-2</v>
      </c>
      <c r="AD39" s="17">
        <v>6.2715998963760497E-2</v>
      </c>
      <c r="AE39" s="17"/>
      <c r="AF39" s="17">
        <v>8.0769865451078504E-2</v>
      </c>
      <c r="AG39" s="17">
        <v>8.9484442641070902E-2</v>
      </c>
      <c r="AH39" s="17">
        <v>9.3560733922663494E-2</v>
      </c>
      <c r="AI39" s="17">
        <v>0.10413140114102901</v>
      </c>
      <c r="AJ39" s="17">
        <v>9.4403075024494604E-2</v>
      </c>
      <c r="AK39" s="17">
        <v>6.7080315290832998E-2</v>
      </c>
      <c r="AL39" s="17"/>
      <c r="AM39" s="17">
        <v>0.101430213978823</v>
      </c>
      <c r="AN39" s="17">
        <v>9.3384608752888995E-2</v>
      </c>
      <c r="AO39" s="17">
        <v>8.4968173410568004E-2</v>
      </c>
      <c r="AP39" s="17">
        <v>7.4506002037287605E-2</v>
      </c>
      <c r="AQ39" s="17">
        <v>6.0941245133272502E-2</v>
      </c>
      <c r="AR39" s="17"/>
      <c r="AS39" s="17">
        <v>4.3648767219674499E-2</v>
      </c>
      <c r="AT39" s="17">
        <v>9.9725440796795906E-2</v>
      </c>
      <c r="AU39" s="17">
        <v>7.9497652181698797E-2</v>
      </c>
      <c r="AV39" s="17">
        <v>0.105508672796523</v>
      </c>
      <c r="AW39" s="17">
        <v>0.142834486906397</v>
      </c>
      <c r="AX39" s="17">
        <v>9.3313259977141405E-2</v>
      </c>
      <c r="AY39" s="17"/>
      <c r="AZ39" s="17">
        <v>0.107649413161393</v>
      </c>
      <c r="BA39" s="17">
        <v>0.108782964093752</v>
      </c>
      <c r="BB39" s="17">
        <v>6.6980961287598395E-2</v>
      </c>
      <c r="BC39" s="17">
        <v>0.14850910050124799</v>
      </c>
      <c r="BD39" s="17">
        <v>5.0989300161619802E-2</v>
      </c>
      <c r="BE39" s="17"/>
      <c r="BF39" s="17">
        <v>0.10092477410520399</v>
      </c>
      <c r="BG39" s="17"/>
      <c r="BH39" s="17">
        <v>0.111702538030621</v>
      </c>
      <c r="BI39" s="17"/>
      <c r="BJ39" s="17">
        <v>8.2675663309930106E-2</v>
      </c>
      <c r="BK39" s="17">
        <v>9.8668511828971101E-2</v>
      </c>
      <c r="BL39" s="17">
        <v>0.110517378071849</v>
      </c>
      <c r="BM39" s="17">
        <v>6.8428299994354999E-2</v>
      </c>
      <c r="BN39" s="17">
        <v>5.8953692552736497E-2</v>
      </c>
      <c r="BO39" s="17">
        <v>3.80726420778894E-2</v>
      </c>
      <c r="BP39" s="17"/>
      <c r="BQ39" s="17">
        <v>0.109377615342568</v>
      </c>
      <c r="BR39" s="17">
        <v>0.108680789508548</v>
      </c>
      <c r="BS39" s="17">
        <v>7.9827719366273697E-2</v>
      </c>
      <c r="BT39" s="17"/>
      <c r="BU39" s="17">
        <v>0.128024441984398</v>
      </c>
      <c r="BV39" s="17">
        <v>0.10734132004187499</v>
      </c>
      <c r="BW39" s="17">
        <v>8.3027868386072096E-2</v>
      </c>
      <c r="BX39" s="17"/>
      <c r="BY39" s="17">
        <v>2.0044327695698201E-2</v>
      </c>
      <c r="BZ39" s="17"/>
      <c r="CA39" s="17">
        <v>0.106854020539389</v>
      </c>
    </row>
    <row r="40" spans="2:79" x14ac:dyDescent="0.35">
      <c r="B40" t="s">
        <v>119</v>
      </c>
      <c r="C40" s="17">
        <v>8.2214399216977305E-2</v>
      </c>
      <c r="D40" s="17">
        <v>9.4866205784578203E-2</v>
      </c>
      <c r="E40" s="17">
        <v>6.9945467755910998E-2</v>
      </c>
      <c r="F40" s="17"/>
      <c r="G40" s="17">
        <v>0.120840298781732</v>
      </c>
      <c r="H40" s="17">
        <v>0.10015103868915499</v>
      </c>
      <c r="I40" s="17">
        <v>9.5688545349982002E-2</v>
      </c>
      <c r="J40" s="17">
        <v>7.4117893424827205E-2</v>
      </c>
      <c r="K40" s="17">
        <v>6.3961103696472094E-2</v>
      </c>
      <c r="L40" s="17">
        <v>4.9699878222848402E-2</v>
      </c>
      <c r="M40" s="17"/>
      <c r="N40" s="17">
        <v>0.10202884637064299</v>
      </c>
      <c r="O40" s="17">
        <v>8.6945353809795997E-2</v>
      </c>
      <c r="P40" s="17">
        <v>6.7151416643888406E-2</v>
      </c>
      <c r="Q40" s="17">
        <v>7.0479089305105394E-2</v>
      </c>
      <c r="R40" s="17"/>
      <c r="S40" s="17">
        <v>0.14345623394648799</v>
      </c>
      <c r="T40" s="17">
        <v>7.0887685422597102E-2</v>
      </c>
      <c r="U40" s="17">
        <v>7.1605917544497993E-2</v>
      </c>
      <c r="V40" s="17">
        <v>4.49710675588482E-2</v>
      </c>
      <c r="W40" s="17">
        <v>4.14690740276581E-2</v>
      </c>
      <c r="X40" s="17">
        <v>9.6968586791261802E-2</v>
      </c>
      <c r="Y40" s="17">
        <v>8.9442766046765501E-2</v>
      </c>
      <c r="Z40" s="17">
        <v>7.9816966015005306E-2</v>
      </c>
      <c r="AA40" s="17">
        <v>7.8681888555949306E-2</v>
      </c>
      <c r="AB40" s="17">
        <v>7.0399828310099999E-2</v>
      </c>
      <c r="AC40" s="17">
        <v>6.8168141416022399E-2</v>
      </c>
      <c r="AD40" s="17">
        <v>9.2445766166435003E-2</v>
      </c>
      <c r="AE40" s="17"/>
      <c r="AF40" s="17">
        <v>8.0385457608560598E-2</v>
      </c>
      <c r="AG40" s="17">
        <v>7.7205115950847503E-2</v>
      </c>
      <c r="AH40" s="17">
        <v>9.5006738870714993E-2</v>
      </c>
      <c r="AI40" s="17">
        <v>8.0169546830160102E-2</v>
      </c>
      <c r="AJ40" s="17">
        <v>6.2527302869118395E-2</v>
      </c>
      <c r="AK40" s="17">
        <v>0.14182737009367999</v>
      </c>
      <c r="AL40" s="17"/>
      <c r="AM40" s="17">
        <v>5.1443457596844197E-2</v>
      </c>
      <c r="AN40" s="17">
        <v>7.1653171453351802E-2</v>
      </c>
      <c r="AO40" s="17">
        <v>0.110961889551442</v>
      </c>
      <c r="AP40" s="17">
        <v>0.109685176590658</v>
      </c>
      <c r="AQ40" s="17">
        <v>0.14115694814789101</v>
      </c>
      <c r="AR40" s="17"/>
      <c r="AS40" s="17">
        <v>0.146934792887397</v>
      </c>
      <c r="AT40" s="17">
        <v>7.04188136475601E-2</v>
      </c>
      <c r="AU40" s="17">
        <v>7.3159925263339406E-2</v>
      </c>
      <c r="AV40" s="17">
        <v>4.8164476422946897E-2</v>
      </c>
      <c r="AW40" s="17">
        <v>6.3102079637132796E-2</v>
      </c>
      <c r="AX40" s="17">
        <v>6.4907972231118494E-2</v>
      </c>
      <c r="AY40" s="17"/>
      <c r="AZ40" s="17">
        <v>6.93162108488415E-2</v>
      </c>
      <c r="BA40" s="17">
        <v>6.9356214437642102E-2</v>
      </c>
      <c r="BB40" s="17">
        <v>8.7812190757170797E-2</v>
      </c>
      <c r="BC40" s="17">
        <v>5.5582903568873597E-2</v>
      </c>
      <c r="BD40" s="17">
        <v>0.114058478361642</v>
      </c>
      <c r="BE40" s="17"/>
      <c r="BF40" s="17">
        <v>7.4515959407180601E-2</v>
      </c>
      <c r="BG40" s="17"/>
      <c r="BH40" s="17">
        <v>7.8058926152796596E-2</v>
      </c>
      <c r="BI40" s="17"/>
      <c r="BJ40" s="17">
        <v>8.0814081732579798E-2</v>
      </c>
      <c r="BK40" s="17">
        <v>8.7936668573088503E-2</v>
      </c>
      <c r="BL40" s="17">
        <v>5.9886282367864398E-2</v>
      </c>
      <c r="BM40" s="17">
        <v>7.9783394162255397E-2</v>
      </c>
      <c r="BN40" s="17">
        <v>0.182949605293768</v>
      </c>
      <c r="BO40" s="17">
        <v>6.9275946983592698E-2</v>
      </c>
      <c r="BP40" s="17"/>
      <c r="BQ40" s="17">
        <v>7.9113189125519207E-2</v>
      </c>
      <c r="BR40" s="17">
        <v>8.4555221039334993E-2</v>
      </c>
      <c r="BS40" s="17">
        <v>8.1935205630274802E-2</v>
      </c>
      <c r="BT40" s="17"/>
      <c r="BU40" s="17">
        <v>4.1688386568142402E-2</v>
      </c>
      <c r="BV40" s="17">
        <v>9.1276141879286302E-2</v>
      </c>
      <c r="BW40" s="17">
        <v>7.9918068856252106E-2</v>
      </c>
      <c r="BX40" s="17"/>
      <c r="BY40" s="17">
        <v>0.160675042530077</v>
      </c>
      <c r="BZ40" s="17"/>
      <c r="CA40" s="17">
        <v>0.109194476183131</v>
      </c>
    </row>
    <row r="41" spans="2:79" x14ac:dyDescent="0.35">
      <c r="B41" t="s">
        <v>120</v>
      </c>
      <c r="C41" s="17">
        <v>6.5369746751819502E-2</v>
      </c>
      <c r="D41" s="17">
        <v>6.0336469251659301E-2</v>
      </c>
      <c r="E41" s="17">
        <v>6.9929757075158805E-2</v>
      </c>
      <c r="F41" s="17"/>
      <c r="G41" s="17">
        <v>8.5565086255230002E-2</v>
      </c>
      <c r="H41" s="17">
        <v>7.05834022415779E-2</v>
      </c>
      <c r="I41" s="17">
        <v>8.6125187051418098E-2</v>
      </c>
      <c r="J41" s="17">
        <v>5.6795411798200697E-2</v>
      </c>
      <c r="K41" s="17">
        <v>5.0593418286814101E-2</v>
      </c>
      <c r="L41" s="17">
        <v>4.7676496551889699E-2</v>
      </c>
      <c r="M41" s="17"/>
      <c r="N41" s="17">
        <v>7.8148165258121099E-2</v>
      </c>
      <c r="O41" s="17">
        <v>6.3783512755769295E-2</v>
      </c>
      <c r="P41" s="17">
        <v>7.1454468486078199E-2</v>
      </c>
      <c r="Q41" s="17">
        <v>4.6220838832665402E-2</v>
      </c>
      <c r="R41" s="17"/>
      <c r="S41" s="17">
        <v>6.9370455733757594E-2</v>
      </c>
      <c r="T41" s="17">
        <v>6.0976402510519202E-2</v>
      </c>
      <c r="U41" s="17">
        <v>4.9465784848620402E-2</v>
      </c>
      <c r="V41" s="17">
        <v>5.7378990886817603E-2</v>
      </c>
      <c r="W41" s="17">
        <v>9.1217788716928497E-2</v>
      </c>
      <c r="X41" s="17">
        <v>5.9405224022250902E-2</v>
      </c>
      <c r="Y41" s="17">
        <v>4.22746373562356E-2</v>
      </c>
      <c r="Z41" s="17">
        <v>7.3071475836466199E-2</v>
      </c>
      <c r="AA41" s="17">
        <v>7.0330253832292702E-2</v>
      </c>
      <c r="AB41" s="17">
        <v>9.0982253998039497E-2</v>
      </c>
      <c r="AC41" s="17">
        <v>6.7616299554568701E-2</v>
      </c>
      <c r="AD41" s="17">
        <v>4.2182262981913403E-2</v>
      </c>
      <c r="AE41" s="17"/>
      <c r="AF41" s="17">
        <v>4.36339518836769E-2</v>
      </c>
      <c r="AG41" s="17">
        <v>5.9143246289589599E-2</v>
      </c>
      <c r="AH41" s="17">
        <v>6.6042779625916204E-2</v>
      </c>
      <c r="AI41" s="17">
        <v>0.10937571129620501</v>
      </c>
      <c r="AJ41" s="17">
        <v>6.5848630482416806E-2</v>
      </c>
      <c r="AK41" s="17">
        <v>0.10040525972665799</v>
      </c>
      <c r="AL41" s="17"/>
      <c r="AM41" s="17">
        <v>4.3585781540732199E-2</v>
      </c>
      <c r="AN41" s="17">
        <v>6.7620209399567005E-2</v>
      </c>
      <c r="AO41" s="17">
        <v>6.8782261816645707E-2</v>
      </c>
      <c r="AP41" s="17">
        <v>9.7769524557682105E-2</v>
      </c>
      <c r="AQ41" s="17">
        <v>5.3419333776878103E-2</v>
      </c>
      <c r="AR41" s="17"/>
      <c r="AS41" s="17">
        <v>7.1724017441827298E-2</v>
      </c>
      <c r="AT41" s="17">
        <v>6.9795652314279699E-2</v>
      </c>
      <c r="AU41" s="17">
        <v>7.9029040424716798E-2</v>
      </c>
      <c r="AV41" s="17">
        <v>5.7402261104140498E-2</v>
      </c>
      <c r="AW41" s="17">
        <v>5.2742962051860499E-2</v>
      </c>
      <c r="AX41" s="17">
        <v>4.5216358258842501E-2</v>
      </c>
      <c r="AY41" s="17"/>
      <c r="AZ41" s="17">
        <v>5.52387883658539E-2</v>
      </c>
      <c r="BA41" s="17">
        <v>7.9552808832061297E-2</v>
      </c>
      <c r="BB41" s="17">
        <v>6.6787518026583406E-2</v>
      </c>
      <c r="BC41" s="17">
        <v>7.9726447022831604E-2</v>
      </c>
      <c r="BD41" s="17">
        <v>5.0951011929619497E-2</v>
      </c>
      <c r="BE41" s="17"/>
      <c r="BF41" s="17">
        <v>6.7727627357071093E-2</v>
      </c>
      <c r="BG41" s="17"/>
      <c r="BH41" s="17">
        <v>6.97986864575766E-2</v>
      </c>
      <c r="BI41" s="17"/>
      <c r="BJ41" s="17">
        <v>0.101361536961738</v>
      </c>
      <c r="BK41" s="17">
        <v>3.55335367748323E-2</v>
      </c>
      <c r="BL41" s="17">
        <v>5.3923629546131703E-2</v>
      </c>
      <c r="BM41" s="17">
        <v>8.3810672659730606E-2</v>
      </c>
      <c r="BN41" s="17">
        <v>2.6775574925835901E-2</v>
      </c>
      <c r="BO41" s="17">
        <v>3.8887539993351497E-2</v>
      </c>
      <c r="BP41" s="17"/>
      <c r="BQ41" s="17">
        <v>5.5245165189850898E-2</v>
      </c>
      <c r="BR41" s="17">
        <v>6.4789343810242594E-2</v>
      </c>
      <c r="BS41" s="17">
        <v>6.8309230500303506E-2</v>
      </c>
      <c r="BT41" s="17"/>
      <c r="BU41" s="17">
        <v>4.7421917703976697E-2</v>
      </c>
      <c r="BV41" s="17">
        <v>6.4343654959376495E-2</v>
      </c>
      <c r="BW41" s="17">
        <v>6.4797930725980807E-2</v>
      </c>
      <c r="BX41" s="17"/>
      <c r="BY41" s="17">
        <v>0.10035771938641699</v>
      </c>
      <c r="BZ41" s="17"/>
      <c r="CA41" s="17">
        <v>7.6599429942831906E-2</v>
      </c>
    </row>
    <row r="42" spans="2:79" x14ac:dyDescent="0.35">
      <c r="B42" t="s">
        <v>121</v>
      </c>
      <c r="C42" s="17">
        <v>5.5651519154950799E-2</v>
      </c>
      <c r="D42" s="17">
        <v>6.5831372647098901E-2</v>
      </c>
      <c r="E42" s="17">
        <v>4.5934306832484402E-2</v>
      </c>
      <c r="F42" s="17"/>
      <c r="G42" s="17">
        <v>5.2505903064386003E-2</v>
      </c>
      <c r="H42" s="17">
        <v>2.8985042320899702E-2</v>
      </c>
      <c r="I42" s="17">
        <v>5.5687423112422203E-2</v>
      </c>
      <c r="J42" s="17">
        <v>3.7605755209090201E-2</v>
      </c>
      <c r="K42" s="17">
        <v>6.0398730204689798E-2</v>
      </c>
      <c r="L42" s="17">
        <v>9.0842853993307798E-2</v>
      </c>
      <c r="M42" s="17"/>
      <c r="N42" s="17">
        <v>6.1737154161903299E-2</v>
      </c>
      <c r="O42" s="17">
        <v>4.0717524829283001E-2</v>
      </c>
      <c r="P42" s="17">
        <v>5.8882227396461199E-2</v>
      </c>
      <c r="Q42" s="17">
        <v>6.0426285951854203E-2</v>
      </c>
      <c r="R42" s="17"/>
      <c r="S42" s="17">
        <v>5.30765153091904E-2</v>
      </c>
      <c r="T42" s="17">
        <v>3.00038219449375E-2</v>
      </c>
      <c r="U42" s="17">
        <v>4.9920300661850298E-2</v>
      </c>
      <c r="V42" s="17">
        <v>4.8491624700932698E-2</v>
      </c>
      <c r="W42" s="17">
        <v>4.4494033494415802E-2</v>
      </c>
      <c r="X42" s="17">
        <v>5.99632399405233E-2</v>
      </c>
      <c r="Y42" s="17">
        <v>6.4960500628250803E-2</v>
      </c>
      <c r="Z42" s="17">
        <v>8.1293117005147603E-2</v>
      </c>
      <c r="AA42" s="17">
        <v>5.0093177284249502E-2</v>
      </c>
      <c r="AB42" s="17">
        <v>8.59596050288957E-2</v>
      </c>
      <c r="AC42" s="17">
        <v>4.0836650434543403E-2</v>
      </c>
      <c r="AD42" s="17">
        <v>0.123650511839126</v>
      </c>
      <c r="AE42" s="17"/>
      <c r="AF42" s="17">
        <v>7.3155002965589203E-2</v>
      </c>
      <c r="AG42" s="17">
        <v>5.4488422497104803E-2</v>
      </c>
      <c r="AH42" s="17">
        <v>5.31207695070844E-2</v>
      </c>
      <c r="AI42" s="17">
        <v>3.6136818407680099E-2</v>
      </c>
      <c r="AJ42" s="17">
        <v>5.0631560512339399E-2</v>
      </c>
      <c r="AK42" s="17">
        <v>5.8399991444086301E-2</v>
      </c>
      <c r="AL42" s="17"/>
      <c r="AM42" s="17">
        <v>5.4948243025456499E-2</v>
      </c>
      <c r="AN42" s="17">
        <v>5.7760714952361999E-2</v>
      </c>
      <c r="AO42" s="17">
        <v>5.1173882519627199E-2</v>
      </c>
      <c r="AP42" s="17">
        <v>5.5290036993310997E-2</v>
      </c>
      <c r="AQ42" s="17">
        <v>4.6875321330456902E-2</v>
      </c>
      <c r="AR42" s="17"/>
      <c r="AS42" s="17">
        <v>6.2665076209534501E-2</v>
      </c>
      <c r="AT42" s="17">
        <v>6.7908320150598001E-2</v>
      </c>
      <c r="AU42" s="17">
        <v>4.7015841707122003E-2</v>
      </c>
      <c r="AV42" s="17">
        <v>4.2758276869873199E-2</v>
      </c>
      <c r="AW42" s="17">
        <v>4.8823686950959302E-2</v>
      </c>
      <c r="AX42" s="17">
        <v>6.0110484412335401E-2</v>
      </c>
      <c r="AY42" s="17"/>
      <c r="AZ42" s="17">
        <v>6.7703945846716199E-2</v>
      </c>
      <c r="BA42" s="17">
        <v>4.9028399321118701E-2</v>
      </c>
      <c r="BB42" s="17">
        <v>5.1296635329522902E-2</v>
      </c>
      <c r="BC42" s="17">
        <v>5.5703666584955E-2</v>
      </c>
      <c r="BD42" s="17">
        <v>5.7450945370144599E-2</v>
      </c>
      <c r="BE42" s="17"/>
      <c r="BF42" s="17">
        <v>5.5238248714059301E-2</v>
      </c>
      <c r="BG42" s="17"/>
      <c r="BH42" s="17">
        <v>6.2058406896327398E-2</v>
      </c>
      <c r="BI42" s="17"/>
      <c r="BJ42" s="17">
        <v>4.5951478303211099E-2</v>
      </c>
      <c r="BK42" s="17">
        <v>5.89780537601058E-2</v>
      </c>
      <c r="BL42" s="17">
        <v>6.7873581495089097E-2</v>
      </c>
      <c r="BM42" s="17">
        <v>6.1432535943153503E-2</v>
      </c>
      <c r="BN42" s="17">
        <v>4.93637488262973E-2</v>
      </c>
      <c r="BO42" s="17">
        <v>2.49342602813056E-2</v>
      </c>
      <c r="BP42" s="17"/>
      <c r="BQ42" s="17">
        <v>5.5189039709264497E-2</v>
      </c>
      <c r="BR42" s="17">
        <v>5.7328273355537203E-2</v>
      </c>
      <c r="BS42" s="17">
        <v>5.4250552706347203E-2</v>
      </c>
      <c r="BT42" s="17"/>
      <c r="BU42" s="17">
        <v>0.105576890351827</v>
      </c>
      <c r="BV42" s="17">
        <v>5.5427744579633398E-2</v>
      </c>
      <c r="BW42" s="17">
        <v>5.6205425901688102E-2</v>
      </c>
      <c r="BX42" s="17"/>
      <c r="BY42" s="17">
        <v>6.2758776390159005E-2</v>
      </c>
      <c r="BZ42" s="17"/>
      <c r="CA42" s="17">
        <v>5.0751944767282203E-2</v>
      </c>
    </row>
    <row r="43" spans="2:79" x14ac:dyDescent="0.35">
      <c r="B43" t="s">
        <v>122</v>
      </c>
      <c r="C43" s="17">
        <v>5.5057768613207998E-2</v>
      </c>
      <c r="D43" s="17">
        <v>7.3420495999301602E-2</v>
      </c>
      <c r="E43" s="17">
        <v>3.7520528926496197E-2</v>
      </c>
      <c r="F43" s="17"/>
      <c r="G43" s="17">
        <v>5.1010401426692803E-2</v>
      </c>
      <c r="H43" s="17">
        <v>7.3814991172137398E-2</v>
      </c>
      <c r="I43" s="17">
        <v>6.5942881042982807E-2</v>
      </c>
      <c r="J43" s="17">
        <v>4.19561403466676E-2</v>
      </c>
      <c r="K43" s="17">
        <v>4.9169339755783199E-2</v>
      </c>
      <c r="L43" s="17">
        <v>4.8255249583061197E-2</v>
      </c>
      <c r="M43" s="17"/>
      <c r="N43" s="17">
        <v>6.7485342913749996E-2</v>
      </c>
      <c r="O43" s="17">
        <v>4.5535361254651498E-2</v>
      </c>
      <c r="P43" s="17">
        <v>6.2780878392129202E-2</v>
      </c>
      <c r="Q43" s="17">
        <v>4.5498747587956703E-2</v>
      </c>
      <c r="R43" s="17"/>
      <c r="S43" s="17">
        <v>5.0386767467737098E-2</v>
      </c>
      <c r="T43" s="17">
        <v>4.9231233313844297E-2</v>
      </c>
      <c r="U43" s="17">
        <v>3.7824527309654202E-2</v>
      </c>
      <c r="V43" s="17">
        <v>5.5194096467020497E-2</v>
      </c>
      <c r="W43" s="17">
        <v>9.5205348786707805E-2</v>
      </c>
      <c r="X43" s="17">
        <v>4.7621107815812497E-2</v>
      </c>
      <c r="Y43" s="17">
        <v>6.8151528789170399E-2</v>
      </c>
      <c r="Z43" s="17">
        <v>7.1918382567528694E-2</v>
      </c>
      <c r="AA43" s="17">
        <v>4.0610518017106099E-2</v>
      </c>
      <c r="AB43" s="17">
        <v>4.8516308169910302E-2</v>
      </c>
      <c r="AC43" s="17">
        <v>6.6178172577626398E-2</v>
      </c>
      <c r="AD43" s="17">
        <v>7.2803937743272401E-2</v>
      </c>
      <c r="AE43" s="17"/>
      <c r="AF43" s="17">
        <v>3.21603513094268E-2</v>
      </c>
      <c r="AG43" s="17">
        <v>5.2804552758520203E-2</v>
      </c>
      <c r="AH43" s="17">
        <v>6.6771137509465298E-2</v>
      </c>
      <c r="AI43" s="17">
        <v>7.3284626901164801E-2</v>
      </c>
      <c r="AJ43" s="17">
        <v>6.00574878529819E-2</v>
      </c>
      <c r="AK43" s="17">
        <v>0.110381296397496</v>
      </c>
      <c r="AL43" s="17"/>
      <c r="AM43" s="17">
        <v>3.4669114165782701E-2</v>
      </c>
      <c r="AN43" s="17">
        <v>5.2907115588122798E-2</v>
      </c>
      <c r="AO43" s="17">
        <v>7.5491144439466806E-2</v>
      </c>
      <c r="AP43" s="17">
        <v>6.6690271451191704E-2</v>
      </c>
      <c r="AQ43" s="17">
        <v>9.8845116320147204E-3</v>
      </c>
      <c r="AR43" s="17"/>
      <c r="AS43" s="17">
        <v>5.0226077747473202E-2</v>
      </c>
      <c r="AT43" s="17">
        <v>4.7053195968609601E-2</v>
      </c>
      <c r="AU43" s="17">
        <v>6.1555242891675202E-2</v>
      </c>
      <c r="AV43" s="17">
        <v>6.5746317936526702E-2</v>
      </c>
      <c r="AW43" s="17">
        <v>5.6486513434268901E-2</v>
      </c>
      <c r="AX43" s="17">
        <v>5.0477397206005199E-2</v>
      </c>
      <c r="AY43" s="17"/>
      <c r="AZ43" s="17">
        <v>6.3291792354115403E-2</v>
      </c>
      <c r="BA43" s="17">
        <v>6.6732582124923195E-2</v>
      </c>
      <c r="BB43" s="17">
        <v>3.7449317740746002E-2</v>
      </c>
      <c r="BC43" s="17">
        <v>4.0285812212120402E-2</v>
      </c>
      <c r="BD43" s="17">
        <v>5.3788368799895597E-2</v>
      </c>
      <c r="BE43" s="17"/>
      <c r="BF43" s="17">
        <v>5.5086218483078098E-2</v>
      </c>
      <c r="BG43" s="17"/>
      <c r="BH43" s="17">
        <v>5.7069605668955602E-2</v>
      </c>
      <c r="BI43" s="17"/>
      <c r="BJ43" s="17">
        <v>6.43156767992039E-2</v>
      </c>
      <c r="BK43" s="17">
        <v>6.0152266656568698E-2</v>
      </c>
      <c r="BL43" s="17">
        <v>4.8102393218099303E-2</v>
      </c>
      <c r="BM43" s="17">
        <v>3.62467841719573E-2</v>
      </c>
      <c r="BN43" s="17">
        <v>8.3553943566280306E-2</v>
      </c>
      <c r="BO43" s="17">
        <v>2.4716209589020901E-2</v>
      </c>
      <c r="BP43" s="17"/>
      <c r="BQ43" s="17">
        <v>5.9226957894173801E-2</v>
      </c>
      <c r="BR43" s="17">
        <v>5.6974661843567503E-2</v>
      </c>
      <c r="BS43" s="17">
        <v>5.7639542546798102E-2</v>
      </c>
      <c r="BT43" s="17"/>
      <c r="BU43" s="17">
        <v>5.7318224072919102E-2</v>
      </c>
      <c r="BV43" s="17">
        <v>5.6279187130475097E-2</v>
      </c>
      <c r="BW43" s="17">
        <v>6.03788700928942E-2</v>
      </c>
      <c r="BX43" s="17"/>
      <c r="BY43" s="17">
        <v>6.2361305054561403E-2</v>
      </c>
      <c r="BZ43" s="17"/>
      <c r="CA43" s="17">
        <v>4.7571533951313298E-2</v>
      </c>
    </row>
    <row r="44" spans="2:79" x14ac:dyDescent="0.35">
      <c r="B44" t="s">
        <v>123</v>
      </c>
      <c r="C44" s="17">
        <v>4.4851639372175199E-2</v>
      </c>
      <c r="D44" s="17">
        <v>4.8604535696336201E-2</v>
      </c>
      <c r="E44" s="17">
        <v>4.1497499943615297E-2</v>
      </c>
      <c r="F44" s="17"/>
      <c r="G44" s="17">
        <v>7.6368856062367305E-2</v>
      </c>
      <c r="H44" s="17">
        <v>5.0379246034059702E-2</v>
      </c>
      <c r="I44" s="17">
        <v>4.9930363245704101E-2</v>
      </c>
      <c r="J44" s="17">
        <v>2.9885184420133298E-2</v>
      </c>
      <c r="K44" s="17">
        <v>5.2840710678069502E-2</v>
      </c>
      <c r="L44" s="17">
        <v>2.1956074846767999E-2</v>
      </c>
      <c r="M44" s="17"/>
      <c r="N44" s="17">
        <v>5.14096654135748E-2</v>
      </c>
      <c r="O44" s="17">
        <v>4.90036135564429E-2</v>
      </c>
      <c r="P44" s="17">
        <v>3.10389508939399E-2</v>
      </c>
      <c r="Q44" s="17">
        <v>4.6906510375917101E-2</v>
      </c>
      <c r="R44" s="17"/>
      <c r="S44" s="17">
        <v>0.11910956518934</v>
      </c>
      <c r="T44" s="17">
        <v>2.8355733600518199E-2</v>
      </c>
      <c r="U44" s="17">
        <v>2.8462502600315499E-2</v>
      </c>
      <c r="V44" s="17">
        <v>1.85027906555634E-2</v>
      </c>
      <c r="W44" s="17">
        <v>3.19422644441891E-2</v>
      </c>
      <c r="X44" s="17">
        <v>3.2947609083792302E-2</v>
      </c>
      <c r="Y44" s="17">
        <v>5.8936256758993999E-2</v>
      </c>
      <c r="Z44" s="17">
        <v>1.9710350888301399E-2</v>
      </c>
      <c r="AA44" s="17">
        <v>5.4846601118207702E-2</v>
      </c>
      <c r="AB44" s="17">
        <v>2.0338982093623899E-2</v>
      </c>
      <c r="AC44" s="17">
        <v>1.80736221863717E-2</v>
      </c>
      <c r="AD44" s="17">
        <v>3.6346651871124999E-2</v>
      </c>
      <c r="AE44" s="17"/>
      <c r="AF44" s="17">
        <v>5.3882737442867902E-2</v>
      </c>
      <c r="AG44" s="17">
        <v>3.47095586442073E-2</v>
      </c>
      <c r="AH44" s="17">
        <v>5.0414571193089001E-2</v>
      </c>
      <c r="AI44" s="17">
        <v>4.2898276479918701E-2</v>
      </c>
      <c r="AJ44" s="17">
        <v>4.2671220405118497E-2</v>
      </c>
      <c r="AK44" s="17">
        <v>7.9157013514682906E-2</v>
      </c>
      <c r="AL44" s="17"/>
      <c r="AM44" s="17">
        <v>3.8027723544536901E-2</v>
      </c>
      <c r="AN44" s="17">
        <v>3.4180143921744698E-2</v>
      </c>
      <c r="AO44" s="17">
        <v>4.6557141791545499E-2</v>
      </c>
      <c r="AP44" s="17">
        <v>7.3013885433226206E-2</v>
      </c>
      <c r="AQ44" s="17">
        <v>9.9900878240576599E-2</v>
      </c>
      <c r="AR44" s="17"/>
      <c r="AS44" s="17">
        <v>9.2095246658940005E-2</v>
      </c>
      <c r="AT44" s="17">
        <v>4.0990655111839698E-2</v>
      </c>
      <c r="AU44" s="17">
        <v>3.9170261661265603E-2</v>
      </c>
      <c r="AV44" s="17">
        <v>2.3039493076703499E-2</v>
      </c>
      <c r="AW44" s="17">
        <v>1.68894163628628E-2</v>
      </c>
      <c r="AX44" s="17">
        <v>2.94793401614185E-2</v>
      </c>
      <c r="AY44" s="17"/>
      <c r="AZ44" s="17">
        <v>4.1402726704336798E-2</v>
      </c>
      <c r="BA44" s="17">
        <v>3.0522636015299399E-2</v>
      </c>
      <c r="BB44" s="17">
        <v>3.8276423986292399E-2</v>
      </c>
      <c r="BC44" s="17">
        <v>3.7479862238601197E-2</v>
      </c>
      <c r="BD44" s="17">
        <v>7.3302427365063899E-2</v>
      </c>
      <c r="BE44" s="17"/>
      <c r="BF44" s="17">
        <v>3.9280333558030102E-2</v>
      </c>
      <c r="BG44" s="17"/>
      <c r="BH44" s="17">
        <v>3.34497572945422E-2</v>
      </c>
      <c r="BI44" s="17"/>
      <c r="BJ44" s="17">
        <v>5.1047787120704902E-2</v>
      </c>
      <c r="BK44" s="17">
        <v>4.7464431931810103E-2</v>
      </c>
      <c r="BL44" s="17">
        <v>3.3498799232409698E-2</v>
      </c>
      <c r="BM44" s="17">
        <v>4.4226518520063401E-2</v>
      </c>
      <c r="BN44" s="17">
        <v>5.8941282253268799E-2</v>
      </c>
      <c r="BO44" s="17">
        <v>4.0114732415497401E-2</v>
      </c>
      <c r="BP44" s="17"/>
      <c r="BQ44" s="17">
        <v>4.7507564832313498E-2</v>
      </c>
      <c r="BR44" s="17">
        <v>4.14000736419761E-2</v>
      </c>
      <c r="BS44" s="17">
        <v>4.4895219793726897E-2</v>
      </c>
      <c r="BT44" s="17"/>
      <c r="BU44" s="17">
        <v>7.7515048276752402E-2</v>
      </c>
      <c r="BV44" s="17">
        <v>4.2755515187067203E-2</v>
      </c>
      <c r="BW44" s="17">
        <v>4.3428316168016901E-2</v>
      </c>
      <c r="BX44" s="17"/>
      <c r="BY44" s="17">
        <v>7.6523260680471397E-2</v>
      </c>
      <c r="BZ44" s="17"/>
      <c r="CA44" s="17">
        <v>7.04688415695639E-2</v>
      </c>
    </row>
    <row r="45" spans="2:79" x14ac:dyDescent="0.35">
      <c r="B45" t="s">
        <v>124</v>
      </c>
      <c r="C45" s="17">
        <v>4.4600050580512099E-2</v>
      </c>
      <c r="D45" s="17">
        <v>4.68126469066346E-2</v>
      </c>
      <c r="E45" s="17">
        <v>4.2746866085513702E-2</v>
      </c>
      <c r="F45" s="17"/>
      <c r="G45" s="17">
        <v>4.8468504566859097E-2</v>
      </c>
      <c r="H45" s="17">
        <v>3.9234070683648703E-2</v>
      </c>
      <c r="I45" s="17">
        <v>4.8140137122547798E-2</v>
      </c>
      <c r="J45" s="17">
        <v>4.8492186894070498E-2</v>
      </c>
      <c r="K45" s="17">
        <v>4.6164569134829803E-2</v>
      </c>
      <c r="L45" s="17">
        <v>3.9310733748449699E-2</v>
      </c>
      <c r="M45" s="17"/>
      <c r="N45" s="17">
        <v>4.2190146826894301E-2</v>
      </c>
      <c r="O45" s="17">
        <v>3.0304113942930401E-2</v>
      </c>
      <c r="P45" s="17">
        <v>5.6422234496956401E-2</v>
      </c>
      <c r="Q45" s="17">
        <v>5.1043021029424297E-2</v>
      </c>
      <c r="R45" s="17"/>
      <c r="S45" s="17">
        <v>1.6565412977419799E-2</v>
      </c>
      <c r="T45" s="17">
        <v>5.7857889827485201E-2</v>
      </c>
      <c r="U45" s="17">
        <v>4.3980550925520903E-2</v>
      </c>
      <c r="V45" s="17">
        <v>8.8805178481394603E-2</v>
      </c>
      <c r="W45" s="17">
        <v>7.3978049553536401E-2</v>
      </c>
      <c r="X45" s="17">
        <v>8.0693526465085194E-2</v>
      </c>
      <c r="Y45" s="17">
        <v>3.7401277029085703E-2</v>
      </c>
      <c r="Z45" s="17">
        <v>1.7008211246691701E-2</v>
      </c>
      <c r="AA45" s="17">
        <v>3.1036531729843799E-2</v>
      </c>
      <c r="AB45" s="17">
        <v>1.6705511629970402E-2</v>
      </c>
      <c r="AC45" s="17">
        <v>4.2722843324448097E-2</v>
      </c>
      <c r="AD45" s="17">
        <v>2.5564587417312599E-3</v>
      </c>
      <c r="AE45" s="17"/>
      <c r="AF45" s="17">
        <v>3.6680241256990799E-2</v>
      </c>
      <c r="AG45" s="17">
        <v>4.3762523764515102E-2</v>
      </c>
      <c r="AH45" s="17">
        <v>5.5253288586930897E-2</v>
      </c>
      <c r="AI45" s="17">
        <v>5.0350446531837602E-2</v>
      </c>
      <c r="AJ45" s="17">
        <v>3.4397818954182202E-2</v>
      </c>
      <c r="AK45" s="17">
        <v>5.6122036777441202E-2</v>
      </c>
      <c r="AL45" s="17"/>
      <c r="AM45" s="17">
        <v>4.2748472519940003E-2</v>
      </c>
      <c r="AN45" s="17">
        <v>4.8195572983477999E-2</v>
      </c>
      <c r="AO45" s="17">
        <v>3.9632343528409497E-2</v>
      </c>
      <c r="AP45" s="17">
        <v>4.8778364009971903E-2</v>
      </c>
      <c r="AQ45" s="17">
        <v>2.2207330653537201E-2</v>
      </c>
      <c r="AR45" s="17"/>
      <c r="AS45" s="17">
        <v>3.8823147524340899E-2</v>
      </c>
      <c r="AT45" s="17">
        <v>3.5737383539772002E-2</v>
      </c>
      <c r="AU45" s="17">
        <v>2.26932081962978E-2</v>
      </c>
      <c r="AV45" s="17">
        <v>5.37151943707527E-2</v>
      </c>
      <c r="AW45" s="17">
        <v>6.3779168520431501E-2</v>
      </c>
      <c r="AX45" s="17">
        <v>7.8680741616234603E-2</v>
      </c>
      <c r="AY45" s="17"/>
      <c r="AZ45" s="17">
        <v>6.0729429830787503E-2</v>
      </c>
      <c r="BA45" s="17">
        <v>4.6773013337473301E-2</v>
      </c>
      <c r="BB45" s="17">
        <v>4.0023098968445497E-2</v>
      </c>
      <c r="BC45" s="17">
        <v>3.2034276844993097E-2</v>
      </c>
      <c r="BD45" s="17">
        <v>3.4503156349785701E-2</v>
      </c>
      <c r="BE45" s="17"/>
      <c r="BF45" s="17">
        <v>4.7437400182936199E-2</v>
      </c>
      <c r="BG45" s="17"/>
      <c r="BH45" s="17">
        <v>5.1098960220863299E-2</v>
      </c>
      <c r="BI45" s="17"/>
      <c r="BJ45" s="17">
        <v>4.7654783578301899E-2</v>
      </c>
      <c r="BK45" s="17">
        <v>4.3602644594274202E-2</v>
      </c>
      <c r="BL45" s="17">
        <v>4.4304893608105099E-2</v>
      </c>
      <c r="BM45" s="17">
        <v>5.0475655687102397E-2</v>
      </c>
      <c r="BN45" s="17">
        <v>3.5261429725287299E-2</v>
      </c>
      <c r="BO45" s="17">
        <v>4.1148062669867799E-2</v>
      </c>
      <c r="BP45" s="17"/>
      <c r="BQ45" s="17">
        <v>0.19369381003318101</v>
      </c>
      <c r="BR45" s="17">
        <v>3.2804764238048102E-2</v>
      </c>
      <c r="BS45" s="17">
        <v>8.4893239341218597E-3</v>
      </c>
      <c r="BT45" s="17"/>
      <c r="BU45" s="17">
        <v>7.50218861168305E-2</v>
      </c>
      <c r="BV45" s="17">
        <v>5.3966251918597399E-2</v>
      </c>
      <c r="BW45" s="17">
        <v>3.5221777058123703E-2</v>
      </c>
      <c r="BX45" s="17"/>
      <c r="BY45" s="17">
        <v>2.1683314515308999E-2</v>
      </c>
      <c r="BZ45" s="17"/>
      <c r="CA45" s="17">
        <v>4.8405046554288199E-2</v>
      </c>
    </row>
    <row r="46" spans="2:79" x14ac:dyDescent="0.35">
      <c r="B46" t="s">
        <v>125</v>
      </c>
      <c r="C46" s="17">
        <v>4.3039505316782897E-2</v>
      </c>
      <c r="D46" s="17">
        <v>4.9440651525949703E-2</v>
      </c>
      <c r="E46" s="17">
        <v>3.7089393289943297E-2</v>
      </c>
      <c r="F46" s="17"/>
      <c r="G46" s="17">
        <v>5.88452070359698E-2</v>
      </c>
      <c r="H46" s="17">
        <v>6.4986853528254299E-2</v>
      </c>
      <c r="I46" s="17">
        <v>5.4262154188774697E-2</v>
      </c>
      <c r="J46" s="17">
        <v>3.7289474648012702E-2</v>
      </c>
      <c r="K46" s="17">
        <v>3.4358387224396603E-2</v>
      </c>
      <c r="L46" s="17">
        <v>1.60206927274388E-2</v>
      </c>
      <c r="M46" s="17"/>
      <c r="N46" s="17">
        <v>3.7398426765830703E-2</v>
      </c>
      <c r="O46" s="17">
        <v>3.6630879239906503E-2</v>
      </c>
      <c r="P46" s="17">
        <v>4.6734546060613398E-2</v>
      </c>
      <c r="Q46" s="17">
        <v>5.2715145464454598E-2</v>
      </c>
      <c r="R46" s="17"/>
      <c r="S46" s="17">
        <v>6.2912647300579994E-2</v>
      </c>
      <c r="T46" s="17">
        <v>3.3361571341824603E-2</v>
      </c>
      <c r="U46" s="17">
        <v>3.5649276132645701E-2</v>
      </c>
      <c r="V46" s="17">
        <v>4.05231382977582E-2</v>
      </c>
      <c r="W46" s="17">
        <v>3.4226987624398401E-2</v>
      </c>
      <c r="X46" s="17">
        <v>3.9764904192700998E-2</v>
      </c>
      <c r="Y46" s="17">
        <v>4.32265903364175E-2</v>
      </c>
      <c r="Z46" s="17">
        <v>1.76539531755322E-2</v>
      </c>
      <c r="AA46" s="17">
        <v>8.3938746458125199E-2</v>
      </c>
      <c r="AB46" s="17">
        <v>2.2331874809984199E-2</v>
      </c>
      <c r="AC46" s="17">
        <v>2.16307630348349E-2</v>
      </c>
      <c r="AD46" s="17">
        <v>3.1216929795417701E-2</v>
      </c>
      <c r="AE46" s="17"/>
      <c r="AF46" s="17">
        <v>4.4101997211859797E-2</v>
      </c>
      <c r="AG46" s="17">
        <v>3.8456833367555801E-2</v>
      </c>
      <c r="AH46" s="17">
        <v>5.0808340901976799E-2</v>
      </c>
      <c r="AI46" s="17">
        <v>3.6569479062631499E-2</v>
      </c>
      <c r="AJ46" s="17">
        <v>5.9057898129896501E-2</v>
      </c>
      <c r="AK46" s="17">
        <v>5.5970523748100701E-2</v>
      </c>
      <c r="AL46" s="17"/>
      <c r="AM46" s="17">
        <v>3.6358363776405299E-2</v>
      </c>
      <c r="AN46" s="17">
        <v>4.2258232132535399E-2</v>
      </c>
      <c r="AO46" s="17">
        <v>3.6257200422821399E-2</v>
      </c>
      <c r="AP46" s="17">
        <v>7.51024835691146E-2</v>
      </c>
      <c r="AQ46" s="17">
        <v>6.42198045117853E-2</v>
      </c>
      <c r="AR46" s="17"/>
      <c r="AS46" s="17">
        <v>5.7410225048833502E-2</v>
      </c>
      <c r="AT46" s="17">
        <v>4.3979721759227403E-2</v>
      </c>
      <c r="AU46" s="17">
        <v>4.0979728269096502E-2</v>
      </c>
      <c r="AV46" s="17">
        <v>3.7559278529008498E-2</v>
      </c>
      <c r="AW46" s="17">
        <v>2.6665939376338699E-2</v>
      </c>
      <c r="AX46" s="17">
        <v>4.2096759137011601E-2</v>
      </c>
      <c r="AY46" s="17"/>
      <c r="AZ46" s="17">
        <v>4.1286438470324698E-2</v>
      </c>
      <c r="BA46" s="17">
        <v>3.6350023882047201E-2</v>
      </c>
      <c r="BB46" s="17">
        <v>4.2233313186080298E-2</v>
      </c>
      <c r="BC46" s="17">
        <v>6.1868359073675501E-2</v>
      </c>
      <c r="BD46" s="17">
        <v>4.7687773584449797E-2</v>
      </c>
      <c r="BE46" s="17"/>
      <c r="BF46" s="17">
        <v>4.1685146640493199E-2</v>
      </c>
      <c r="BG46" s="17"/>
      <c r="BH46" s="17">
        <v>4.1852720313647201E-2</v>
      </c>
      <c r="BI46" s="17"/>
      <c r="BJ46" s="17">
        <v>4.3165571625117201E-2</v>
      </c>
      <c r="BK46" s="17">
        <v>3.6259315196633002E-2</v>
      </c>
      <c r="BL46" s="17">
        <v>3.34603785892785E-2</v>
      </c>
      <c r="BM46" s="17">
        <v>6.3502130022515701E-2</v>
      </c>
      <c r="BN46" s="17">
        <v>5.7610814128826203E-2</v>
      </c>
      <c r="BO46" s="17">
        <v>6.6139629876834999E-2</v>
      </c>
      <c r="BP46" s="17"/>
      <c r="BQ46" s="17">
        <v>4.0755819932995097E-2</v>
      </c>
      <c r="BR46" s="17">
        <v>4.8723771047369399E-2</v>
      </c>
      <c r="BS46" s="17">
        <v>4.1178271482110403E-2</v>
      </c>
      <c r="BT46" s="17"/>
      <c r="BU46" s="17">
        <v>5.4421434828528001E-2</v>
      </c>
      <c r="BV46" s="17">
        <v>4.30852707434424E-2</v>
      </c>
      <c r="BW46" s="17">
        <v>4.1491296112958001E-2</v>
      </c>
      <c r="BX46" s="17"/>
      <c r="BY46" s="17">
        <v>5.2858402168358999E-2</v>
      </c>
      <c r="BZ46" s="17"/>
      <c r="CA46" s="17">
        <v>5.3735455587788299E-2</v>
      </c>
    </row>
    <row r="47" spans="2:79" x14ac:dyDescent="0.35">
      <c r="B47" t="s">
        <v>126</v>
      </c>
      <c r="C47" s="17">
        <v>9.9029059945763397E-3</v>
      </c>
      <c r="D47" s="17">
        <v>9.7599323218690096E-3</v>
      </c>
      <c r="E47" s="17">
        <v>1.01101908240059E-2</v>
      </c>
      <c r="F47" s="17"/>
      <c r="G47" s="17">
        <v>3.0758224343136201E-2</v>
      </c>
      <c r="H47" s="17">
        <v>1.9562869498985599E-2</v>
      </c>
      <c r="I47" s="17">
        <v>3.5875144785360701E-3</v>
      </c>
      <c r="J47" s="17">
        <v>3.6510705919910701E-3</v>
      </c>
      <c r="K47" s="17">
        <v>3.2458949721585299E-3</v>
      </c>
      <c r="L47" s="17">
        <v>2.7517179161984399E-3</v>
      </c>
      <c r="M47" s="17"/>
      <c r="N47" s="17">
        <v>9.5492990029895607E-3</v>
      </c>
      <c r="O47" s="17">
        <v>1.3443649398279399E-2</v>
      </c>
      <c r="P47" s="17">
        <v>8.3088603956648008E-3</v>
      </c>
      <c r="Q47" s="17">
        <v>8.2928283345959607E-3</v>
      </c>
      <c r="R47" s="17"/>
      <c r="S47" s="17">
        <v>8.2257402241022303E-3</v>
      </c>
      <c r="T47" s="17">
        <v>9.5179055344662093E-3</v>
      </c>
      <c r="U47" s="17">
        <v>5.9125073862272602E-3</v>
      </c>
      <c r="V47" s="17">
        <v>1.43734541646716E-2</v>
      </c>
      <c r="W47" s="17">
        <v>1.76369548550755E-2</v>
      </c>
      <c r="X47" s="17">
        <v>1.1705257776022E-2</v>
      </c>
      <c r="Y47" s="17">
        <v>7.8563225641596103E-3</v>
      </c>
      <c r="Z47" s="17">
        <v>1.85369509179499E-2</v>
      </c>
      <c r="AA47" s="17">
        <v>2.9626176265246901E-3</v>
      </c>
      <c r="AB47" s="17">
        <v>9.3498736166770305E-3</v>
      </c>
      <c r="AC47" s="17">
        <v>1.1044674342538001E-2</v>
      </c>
      <c r="AD47" s="17">
        <v>1.22837425168976E-2</v>
      </c>
      <c r="AE47" s="17"/>
      <c r="AF47" s="17">
        <v>1.50131067959859E-2</v>
      </c>
      <c r="AG47" s="17">
        <v>1.05433589753504E-2</v>
      </c>
      <c r="AH47" s="17">
        <v>9.5365400624037398E-3</v>
      </c>
      <c r="AI47" s="17">
        <v>1.1225050255063301E-2</v>
      </c>
      <c r="AJ47" s="17">
        <v>5.9059878235481703E-3</v>
      </c>
      <c r="AK47" s="17">
        <v>3.5043042076074401E-3</v>
      </c>
      <c r="AL47" s="17"/>
      <c r="AM47" s="17">
        <v>1.08501150699023E-2</v>
      </c>
      <c r="AN47" s="17">
        <v>1.0295649745673E-2</v>
      </c>
      <c r="AO47" s="17">
        <v>1.2500096750302499E-2</v>
      </c>
      <c r="AP47" s="17">
        <v>3.58419414254305E-3</v>
      </c>
      <c r="AQ47" s="17">
        <v>6.7438859923345399E-3</v>
      </c>
      <c r="AR47" s="17"/>
      <c r="AS47" s="17">
        <v>1.4324415975936301E-2</v>
      </c>
      <c r="AT47" s="17">
        <v>8.4909381914500398E-3</v>
      </c>
      <c r="AU47" s="17">
        <v>7.4995751266998204E-3</v>
      </c>
      <c r="AV47" s="17">
        <v>1.02868481333332E-2</v>
      </c>
      <c r="AW47" s="17">
        <v>6.8145414471549601E-3</v>
      </c>
      <c r="AX47" s="17">
        <v>1.0034166086263599E-2</v>
      </c>
      <c r="AY47" s="17"/>
      <c r="AZ47" s="17">
        <v>1.29866625640428E-2</v>
      </c>
      <c r="BA47" s="17">
        <v>9.22239783167003E-3</v>
      </c>
      <c r="BB47" s="17">
        <v>5.3205814884868703E-3</v>
      </c>
      <c r="BC47" s="17">
        <v>1.1964746946373499E-3</v>
      </c>
      <c r="BD47" s="17">
        <v>1.4871460756016201E-2</v>
      </c>
      <c r="BE47" s="17"/>
      <c r="BF47" s="17">
        <v>9.6504460744115308E-3</v>
      </c>
      <c r="BG47" s="17"/>
      <c r="BH47" s="17">
        <v>9.50774083674274E-3</v>
      </c>
      <c r="BI47" s="17"/>
      <c r="BJ47" s="17">
        <v>1.3326506791866101E-2</v>
      </c>
      <c r="BK47" s="17">
        <v>1.15747644549318E-2</v>
      </c>
      <c r="BL47" s="17">
        <v>4.2465622304644797E-3</v>
      </c>
      <c r="BM47" s="17">
        <v>1.05405346441275E-2</v>
      </c>
      <c r="BN47" s="17">
        <v>1.15599499739719E-2</v>
      </c>
      <c r="BO47" s="17">
        <v>1.74320588750328E-2</v>
      </c>
      <c r="BP47" s="17"/>
      <c r="BQ47" s="17">
        <v>1.89843414159768E-2</v>
      </c>
      <c r="BR47" s="17">
        <v>1.05968629454483E-2</v>
      </c>
      <c r="BS47" s="17">
        <v>5.8639056913942196E-3</v>
      </c>
      <c r="BT47" s="17"/>
      <c r="BU47" s="17">
        <v>3.0959063545525099E-2</v>
      </c>
      <c r="BV47" s="17">
        <v>9.9026441621992405E-3</v>
      </c>
      <c r="BW47" s="17">
        <v>7.3677462444500597E-3</v>
      </c>
      <c r="BX47" s="17"/>
      <c r="BY47" s="17">
        <v>2.4390896966230102E-2</v>
      </c>
      <c r="BZ47" s="17"/>
      <c r="CA47" s="17">
        <v>1.53695269514166E-2</v>
      </c>
    </row>
    <row r="48" spans="2:79" x14ac:dyDescent="0.35">
      <c r="B48" t="s">
        <v>127</v>
      </c>
      <c r="C48" s="17">
        <v>5.69786379606208E-3</v>
      </c>
      <c r="D48" s="17">
        <v>9.3294744606103597E-3</v>
      </c>
      <c r="E48" s="17">
        <v>2.1939689777440599E-3</v>
      </c>
      <c r="F48" s="17"/>
      <c r="G48" s="17">
        <v>1.3144326916073999E-2</v>
      </c>
      <c r="H48" s="17">
        <v>8.4845398283303897E-3</v>
      </c>
      <c r="I48" s="17">
        <v>6.9035698470251003E-3</v>
      </c>
      <c r="J48" s="17">
        <v>4.7899022828292899E-3</v>
      </c>
      <c r="K48" s="17">
        <v>0</v>
      </c>
      <c r="L48" s="17">
        <v>2.03343298551718E-3</v>
      </c>
      <c r="M48" s="17"/>
      <c r="N48" s="17">
        <v>3.2524444150087402E-3</v>
      </c>
      <c r="O48" s="17">
        <v>7.0788561540251604E-3</v>
      </c>
      <c r="P48" s="17">
        <v>4.8502136321059404E-3</v>
      </c>
      <c r="Q48" s="17">
        <v>7.8150695178578599E-3</v>
      </c>
      <c r="R48" s="17"/>
      <c r="S48" s="17">
        <v>1.0099827354574801E-2</v>
      </c>
      <c r="T48" s="17">
        <v>1.7331517814019E-3</v>
      </c>
      <c r="U48" s="17">
        <v>1.03512938492123E-3</v>
      </c>
      <c r="V48" s="17">
        <v>6.13352628834109E-3</v>
      </c>
      <c r="W48" s="17">
        <v>7.0663561746496396E-3</v>
      </c>
      <c r="X48" s="17">
        <v>6.7411650145102198E-3</v>
      </c>
      <c r="Y48" s="17">
        <v>6.1559484526515704E-3</v>
      </c>
      <c r="Z48" s="17">
        <v>0</v>
      </c>
      <c r="AA48" s="17">
        <v>3.7082425292547499E-3</v>
      </c>
      <c r="AB48" s="17">
        <v>1.27958760659977E-2</v>
      </c>
      <c r="AC48" s="17">
        <v>0</v>
      </c>
      <c r="AD48" s="17">
        <v>9.0072548647592808E-3</v>
      </c>
      <c r="AE48" s="17"/>
      <c r="AF48" s="17">
        <v>7.9256127627644907E-3</v>
      </c>
      <c r="AG48" s="17">
        <v>4.3878204931791596E-3</v>
      </c>
      <c r="AH48" s="17">
        <v>7.0640442328634197E-3</v>
      </c>
      <c r="AI48" s="17">
        <v>3.9449115907806203E-3</v>
      </c>
      <c r="AJ48" s="17">
        <v>5.5385884480131497E-3</v>
      </c>
      <c r="AK48" s="17">
        <v>5.5294154293141903E-3</v>
      </c>
      <c r="AL48" s="17"/>
      <c r="AM48" s="17">
        <v>5.6829580432097597E-3</v>
      </c>
      <c r="AN48" s="17">
        <v>6.6996310114588401E-3</v>
      </c>
      <c r="AO48" s="17">
        <v>4.8596410588405302E-3</v>
      </c>
      <c r="AP48" s="17">
        <v>4.8937859287381397E-3</v>
      </c>
      <c r="AQ48" s="17">
        <v>1.36589082800066E-2</v>
      </c>
      <c r="AR48" s="17"/>
      <c r="AS48" s="17">
        <v>1.2164233711645401E-2</v>
      </c>
      <c r="AT48" s="17">
        <v>2.4040098014372199E-3</v>
      </c>
      <c r="AU48" s="17">
        <v>1.7307454895887199E-3</v>
      </c>
      <c r="AV48" s="17">
        <v>2.75950374984819E-3</v>
      </c>
      <c r="AW48" s="17">
        <v>7.6290577645687996E-3</v>
      </c>
      <c r="AX48" s="17">
        <v>9.7066636217813702E-3</v>
      </c>
      <c r="AY48" s="17"/>
      <c r="AZ48" s="17">
        <v>9.9954084340990804E-3</v>
      </c>
      <c r="BA48" s="17">
        <v>2.3629745833150702E-3</v>
      </c>
      <c r="BB48" s="17">
        <v>6.1720214754401202E-3</v>
      </c>
      <c r="BC48" s="17">
        <v>4.9966664902596396E-3</v>
      </c>
      <c r="BD48" s="17">
        <v>6.073423709639E-3</v>
      </c>
      <c r="BE48" s="17"/>
      <c r="BF48" s="17">
        <v>6.1614729243171197E-3</v>
      </c>
      <c r="BG48" s="17"/>
      <c r="BH48" s="17">
        <v>5.0073261512370197E-3</v>
      </c>
      <c r="BI48" s="17"/>
      <c r="BJ48" s="17">
        <v>6.9393665576780198E-3</v>
      </c>
      <c r="BK48" s="17">
        <v>4.7631132381234699E-4</v>
      </c>
      <c r="BL48" s="17">
        <v>5.3579920590701704E-3</v>
      </c>
      <c r="BM48" s="17">
        <v>6.7603004258836499E-3</v>
      </c>
      <c r="BN48" s="17">
        <v>2.5198930202982601E-2</v>
      </c>
      <c r="BO48" s="17">
        <v>9.1079381463496298E-3</v>
      </c>
      <c r="BP48" s="17"/>
      <c r="BQ48" s="17">
        <v>6.2052387792200505E-4</v>
      </c>
      <c r="BR48" s="17">
        <v>1.01964832271919E-2</v>
      </c>
      <c r="BS48" s="17">
        <v>5.6677125789954697E-3</v>
      </c>
      <c r="BT48" s="17"/>
      <c r="BU48" s="17">
        <v>2.34075093038662E-2</v>
      </c>
      <c r="BV48" s="17">
        <v>7.6582409335306497E-3</v>
      </c>
      <c r="BW48" s="17">
        <v>4.2462872461387904E-3</v>
      </c>
      <c r="BX48" s="17"/>
      <c r="BY48" s="17">
        <v>1.7277940438099E-2</v>
      </c>
      <c r="BZ48" s="17"/>
      <c r="CA48" s="17">
        <v>3.1736003492294001E-3</v>
      </c>
    </row>
    <row r="49" spans="2:79" x14ac:dyDescent="0.35">
      <c r="B49" t="s">
        <v>103</v>
      </c>
      <c r="C49" s="17">
        <v>2.5541484876666E-2</v>
      </c>
      <c r="D49" s="17">
        <v>2.2955386246894902E-2</v>
      </c>
      <c r="E49" s="17">
        <v>2.8239294727894201E-2</v>
      </c>
      <c r="F49" s="17"/>
      <c r="G49" s="17">
        <v>1.03968681894352E-2</v>
      </c>
      <c r="H49" s="17">
        <v>4.1420698403963299E-2</v>
      </c>
      <c r="I49" s="17">
        <v>1.2758742560976E-2</v>
      </c>
      <c r="J49" s="17">
        <v>1.5978214720938601E-2</v>
      </c>
      <c r="K49" s="17">
        <v>2.8149602081791701E-2</v>
      </c>
      <c r="L49" s="17">
        <v>3.9099114948960602E-2</v>
      </c>
      <c r="M49" s="17"/>
      <c r="N49" s="17">
        <v>2.8279340683461399E-2</v>
      </c>
      <c r="O49" s="17">
        <v>2.2148415273492799E-2</v>
      </c>
      <c r="P49" s="17">
        <v>2.1358028071943098E-2</v>
      </c>
      <c r="Q49" s="17">
        <v>2.97452655316084E-2</v>
      </c>
      <c r="R49" s="17"/>
      <c r="S49" s="17">
        <v>2.5798221783738199E-2</v>
      </c>
      <c r="T49" s="17">
        <v>1.5650044792915901E-2</v>
      </c>
      <c r="U49" s="17">
        <v>1.02151585877379E-2</v>
      </c>
      <c r="V49" s="17">
        <v>4.4368331725169199E-2</v>
      </c>
      <c r="W49" s="17">
        <v>2.0339811931797701E-2</v>
      </c>
      <c r="X49" s="17">
        <v>3.8745329461178001E-2</v>
      </c>
      <c r="Y49" s="17">
        <v>1.5976218002017099E-2</v>
      </c>
      <c r="Z49" s="17">
        <v>2.7364157711884898E-2</v>
      </c>
      <c r="AA49" s="17">
        <v>2.2111632595297401E-2</v>
      </c>
      <c r="AB49" s="17">
        <v>4.6911926881020499E-2</v>
      </c>
      <c r="AC49" s="17">
        <v>1.6814147272431201E-2</v>
      </c>
      <c r="AD49" s="17">
        <v>1.0167085142905799E-2</v>
      </c>
      <c r="AE49" s="17"/>
      <c r="AF49" s="17">
        <v>4.2340636423033498E-2</v>
      </c>
      <c r="AG49" s="17">
        <v>1.7856100799605E-2</v>
      </c>
      <c r="AH49" s="17">
        <v>2.1383241325149498E-2</v>
      </c>
      <c r="AI49" s="17">
        <v>1.6004977376000699E-2</v>
      </c>
      <c r="AJ49" s="17">
        <v>2.7252197283311099E-2</v>
      </c>
      <c r="AK49" s="17">
        <v>2.5908778763957498E-2</v>
      </c>
      <c r="AL49" s="17"/>
      <c r="AM49" s="17">
        <v>3.3283968003320702E-2</v>
      </c>
      <c r="AN49" s="17">
        <v>1.9277586229308301E-2</v>
      </c>
      <c r="AO49" s="17">
        <v>2.2224383948461501E-2</v>
      </c>
      <c r="AP49" s="17">
        <v>2.06378413128241E-2</v>
      </c>
      <c r="AQ49" s="17">
        <v>3.3437123725625503E-2</v>
      </c>
      <c r="AR49" s="17"/>
      <c r="AS49" s="17">
        <v>2.4979679214234302E-2</v>
      </c>
      <c r="AT49" s="17">
        <v>3.1931788555475502E-2</v>
      </c>
      <c r="AU49" s="17">
        <v>1.52496235651375E-2</v>
      </c>
      <c r="AV49" s="17">
        <v>1.43849111682612E-2</v>
      </c>
      <c r="AW49" s="17">
        <v>4.4626162958454597E-2</v>
      </c>
      <c r="AX49" s="17">
        <v>2.8618183772052701E-2</v>
      </c>
      <c r="AY49" s="17"/>
      <c r="AZ49" s="17">
        <v>2.91279066643172E-2</v>
      </c>
      <c r="BA49" s="17">
        <v>2.1390523762024601E-2</v>
      </c>
      <c r="BB49" s="17">
        <v>2.7930532369140101E-2</v>
      </c>
      <c r="BC49" s="17">
        <v>2.02310219216561E-2</v>
      </c>
      <c r="BD49" s="17">
        <v>2.6113179188965101E-2</v>
      </c>
      <c r="BE49" s="17"/>
      <c r="BF49" s="17">
        <v>2.5029499453026901E-2</v>
      </c>
      <c r="BG49" s="17"/>
      <c r="BH49" s="17">
        <v>2.5426861609292001E-2</v>
      </c>
      <c r="BI49" s="17"/>
      <c r="BJ49" s="17">
        <v>2.0019823416056501E-2</v>
      </c>
      <c r="BK49" s="17">
        <v>3.4134474700438698E-2</v>
      </c>
      <c r="BL49" s="17">
        <v>3.1924113314273098E-2</v>
      </c>
      <c r="BM49" s="17">
        <v>1.80229149028493E-2</v>
      </c>
      <c r="BN49" s="17">
        <v>1.0635348723438701E-2</v>
      </c>
      <c r="BO49" s="17">
        <v>1.1248363844485999E-2</v>
      </c>
      <c r="BP49" s="17"/>
      <c r="BQ49" s="17">
        <v>9.3191140649720294E-3</v>
      </c>
      <c r="BR49" s="17">
        <v>1.9119703912235299E-2</v>
      </c>
      <c r="BS49" s="17">
        <v>2.2504717985197702E-2</v>
      </c>
      <c r="BT49" s="17"/>
      <c r="BU49" s="17">
        <v>3.6197695527819501E-3</v>
      </c>
      <c r="BV49" s="17">
        <v>2.3020540864748799E-2</v>
      </c>
      <c r="BW49" s="17">
        <v>2.3226603444954998E-2</v>
      </c>
      <c r="BX49" s="17"/>
      <c r="BY49" s="17">
        <v>2.4370113338794099E-2</v>
      </c>
      <c r="BZ49" s="17"/>
      <c r="CA49" s="17">
        <v>3.1506767885262001E-2</v>
      </c>
    </row>
    <row r="50" spans="2:79" x14ac:dyDescent="0.35">
      <c r="B50" t="s">
        <v>104</v>
      </c>
      <c r="C50" s="17">
        <v>2.4679748900358799E-2</v>
      </c>
      <c r="D50" s="17">
        <v>2.6440911032813302E-2</v>
      </c>
      <c r="E50" s="17">
        <v>2.3130581538129399E-2</v>
      </c>
      <c r="F50" s="17"/>
      <c r="G50" s="17">
        <v>2.7050577445022799E-2</v>
      </c>
      <c r="H50" s="17">
        <v>3.2779110452904998E-2</v>
      </c>
      <c r="I50" s="17">
        <v>2.3277736204655699E-2</v>
      </c>
      <c r="J50" s="17">
        <v>1.6239601874217802E-2</v>
      </c>
      <c r="K50" s="17">
        <v>1.8326281617842201E-2</v>
      </c>
      <c r="L50" s="17">
        <v>2.87391471006265E-2</v>
      </c>
      <c r="M50" s="17"/>
      <c r="N50" s="17">
        <v>1.1841730991330599E-2</v>
      </c>
      <c r="O50" s="17">
        <v>3.3821437157717398E-2</v>
      </c>
      <c r="P50" s="17">
        <v>2.5774937145794E-2</v>
      </c>
      <c r="Q50" s="17">
        <v>2.8793163892974601E-2</v>
      </c>
      <c r="R50" s="17"/>
      <c r="S50" s="17">
        <v>1.2991738223429999E-2</v>
      </c>
      <c r="T50" s="17">
        <v>3.11238700126194E-2</v>
      </c>
      <c r="U50" s="17">
        <v>2.6636392637633E-2</v>
      </c>
      <c r="V50" s="17">
        <v>1.7609587273230799E-2</v>
      </c>
      <c r="W50" s="17">
        <v>1.54434252203511E-2</v>
      </c>
      <c r="X50" s="17">
        <v>3.1863058081296199E-2</v>
      </c>
      <c r="Y50" s="17">
        <v>2.9678108221783201E-2</v>
      </c>
      <c r="Z50" s="17">
        <v>4.0211277378086802E-2</v>
      </c>
      <c r="AA50" s="17">
        <v>2.15851596601584E-2</v>
      </c>
      <c r="AB50" s="17">
        <v>2.5720060525375701E-2</v>
      </c>
      <c r="AC50" s="17">
        <v>3.9825187676881701E-2</v>
      </c>
      <c r="AD50" s="17">
        <v>1.6232050160787801E-2</v>
      </c>
      <c r="AE50" s="17"/>
      <c r="AF50" s="17">
        <v>4.3881062553227601E-2</v>
      </c>
      <c r="AG50" s="17">
        <v>2.0872617735765799E-2</v>
      </c>
      <c r="AH50" s="17">
        <v>1.5554394799919101E-2</v>
      </c>
      <c r="AI50" s="17">
        <v>8.8820723526322806E-3</v>
      </c>
      <c r="AJ50" s="17">
        <v>3.4454521075235001E-2</v>
      </c>
      <c r="AK50" s="17">
        <v>3.0770316445404701E-3</v>
      </c>
      <c r="AL50" s="17"/>
      <c r="AM50" s="17">
        <v>3.5312263988188902E-2</v>
      </c>
      <c r="AN50" s="17">
        <v>2.41128669087563E-2</v>
      </c>
      <c r="AO50" s="17">
        <v>2.0225732949733899E-2</v>
      </c>
      <c r="AP50" s="17">
        <v>1.53079479306445E-2</v>
      </c>
      <c r="AQ50" s="17">
        <v>1.6896265998087402E-2</v>
      </c>
      <c r="AR50" s="17"/>
      <c r="AS50" s="17">
        <v>1.9028927741405199E-2</v>
      </c>
      <c r="AT50" s="17">
        <v>2.8808757263940599E-2</v>
      </c>
      <c r="AU50" s="17">
        <v>2.11568511005206E-2</v>
      </c>
      <c r="AV50" s="17">
        <v>2.3350132149648501E-2</v>
      </c>
      <c r="AW50" s="17">
        <v>3.6454627779973103E-2</v>
      </c>
      <c r="AX50" s="17">
        <v>2.1244851491968399E-2</v>
      </c>
      <c r="AY50" s="17"/>
      <c r="AZ50" s="17">
        <v>2.82311832017355E-2</v>
      </c>
      <c r="BA50" s="17">
        <v>2.1938659989318401E-2</v>
      </c>
      <c r="BB50" s="17">
        <v>1.33908915236301E-2</v>
      </c>
      <c r="BC50" s="17">
        <v>4.39871439484932E-2</v>
      </c>
      <c r="BD50" s="17">
        <v>2.74001328573115E-2</v>
      </c>
      <c r="BE50" s="17"/>
      <c r="BF50" s="17">
        <v>2.22223100412994E-2</v>
      </c>
      <c r="BG50" s="17"/>
      <c r="BH50" s="17">
        <v>2.3605355480496599E-2</v>
      </c>
      <c r="BI50" s="17"/>
      <c r="BJ50" s="17">
        <v>2.2815222293872402E-2</v>
      </c>
      <c r="BK50" s="17">
        <v>4.4168082186957801E-2</v>
      </c>
      <c r="BL50" s="17">
        <v>1.6661983611058001E-2</v>
      </c>
      <c r="BM50" s="17">
        <v>1.8335489419653898E-2</v>
      </c>
      <c r="BN50" s="17">
        <v>1.6594366730997401E-2</v>
      </c>
      <c r="BO50" s="17">
        <v>2.9970961600223601E-2</v>
      </c>
      <c r="BP50" s="17"/>
      <c r="BQ50" s="17">
        <v>2.0629737585096098E-3</v>
      </c>
      <c r="BR50" s="17">
        <v>1.7670678199821599E-2</v>
      </c>
      <c r="BS50" s="17">
        <v>1.9520051865382599E-2</v>
      </c>
      <c r="BT50" s="17"/>
      <c r="BU50" s="17">
        <v>9.8868229129827605E-3</v>
      </c>
      <c r="BV50" s="17">
        <v>1.44483606011232E-2</v>
      </c>
      <c r="BW50" s="17">
        <v>1.6489898308472899E-2</v>
      </c>
      <c r="BX50" s="17"/>
      <c r="BY50" s="17">
        <v>1.34139077287607E-2</v>
      </c>
      <c r="BZ50" s="17"/>
      <c r="CA50" s="17">
        <v>2.81080098132656E-2</v>
      </c>
    </row>
    <row r="51" spans="2:79" x14ac:dyDescent="0.3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row>
    <row r="52" spans="2:79" x14ac:dyDescent="0.35">
      <c r="B52" s="6" t="s">
        <v>137</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row>
    <row r="53" spans="2:79" x14ac:dyDescent="0.35">
      <c r="B53" s="24" t="s">
        <v>106</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row>
    <row r="54" spans="2:79" x14ac:dyDescent="0.35">
      <c r="B54" t="s">
        <v>129</v>
      </c>
      <c r="C54" s="17">
        <v>0.361653180109688</v>
      </c>
      <c r="D54" s="17">
        <v>0.37101440267423602</v>
      </c>
      <c r="E54" s="17">
        <v>0.35343035616225499</v>
      </c>
      <c r="F54" s="17"/>
      <c r="G54" s="17">
        <v>9.8551161267484103E-2</v>
      </c>
      <c r="H54" s="17">
        <v>0.12763293343334001</v>
      </c>
      <c r="I54" s="17">
        <v>0.162204406508896</v>
      </c>
      <c r="J54" s="17">
        <v>0.295182144758175</v>
      </c>
      <c r="K54" s="17">
        <v>0.58851602947802295</v>
      </c>
      <c r="L54" s="17">
        <v>0.79106396940142498</v>
      </c>
      <c r="M54" s="17"/>
      <c r="N54" s="17">
        <v>0.45046709703606203</v>
      </c>
      <c r="O54" s="17">
        <v>0.351573117758811</v>
      </c>
      <c r="P54" s="17">
        <v>0.32441290510263399</v>
      </c>
      <c r="Q54" s="17">
        <v>0.30116058005444502</v>
      </c>
      <c r="R54" s="17"/>
      <c r="S54" s="17">
        <v>0.26092936104373499</v>
      </c>
      <c r="T54" s="17">
        <v>0.36494905069846301</v>
      </c>
      <c r="U54" s="17">
        <v>0.31587047001177698</v>
      </c>
      <c r="V54" s="17">
        <v>0.36274719872370498</v>
      </c>
      <c r="W54" s="17">
        <v>0.37520448795684203</v>
      </c>
      <c r="X54" s="17">
        <v>0.31785615489865698</v>
      </c>
      <c r="Y54" s="17">
        <v>0.31259536804267402</v>
      </c>
      <c r="Z54" s="17">
        <v>0.27650941595873002</v>
      </c>
      <c r="AA54" s="17">
        <v>0.30894082198850298</v>
      </c>
      <c r="AB54" s="17">
        <v>0.59266362007275697</v>
      </c>
      <c r="AC54" s="17">
        <v>0.55735422963176195</v>
      </c>
      <c r="AD54" s="17">
        <v>0.45264605200654601</v>
      </c>
      <c r="AE54" s="17"/>
      <c r="AF54" s="17">
        <v>0.33594418152683603</v>
      </c>
      <c r="AG54" s="17">
        <v>0.38118153638330499</v>
      </c>
      <c r="AH54" s="17">
        <v>0.349388136904562</v>
      </c>
      <c r="AI54" s="17">
        <v>0.318076903010649</v>
      </c>
      <c r="AJ54" s="17">
        <v>0.36151657670249199</v>
      </c>
      <c r="AK54" s="17">
        <v>0.42784848110488899</v>
      </c>
      <c r="AL54" s="17"/>
      <c r="AM54" s="17">
        <v>0.368368622390572</v>
      </c>
      <c r="AN54" s="17">
        <v>0.38247208367681601</v>
      </c>
      <c r="AO54" s="17">
        <v>0.33122958251492401</v>
      </c>
      <c r="AP54" s="17">
        <v>0.31669450148166101</v>
      </c>
      <c r="AQ54" s="17">
        <v>0.53816235916767297</v>
      </c>
      <c r="AR54" s="17"/>
      <c r="AS54" s="17">
        <v>0.24183745390622399</v>
      </c>
      <c r="AT54" s="17">
        <v>0.42243140952070501</v>
      </c>
      <c r="AU54" s="17">
        <v>0.27969085550051898</v>
      </c>
      <c r="AV54" s="17">
        <v>0.363201830020764</v>
      </c>
      <c r="AW54" s="17">
        <v>0.525664281307334</v>
      </c>
      <c r="AX54" s="17">
        <v>0.44186454646300399</v>
      </c>
      <c r="AY54" s="17"/>
      <c r="AZ54" s="17">
        <v>0.52674851395698097</v>
      </c>
      <c r="BA54" s="17">
        <v>0.353725976686114</v>
      </c>
      <c r="BB54" s="17">
        <v>0.33209303161248599</v>
      </c>
      <c r="BC54" s="17">
        <v>0.595833305201389</v>
      </c>
      <c r="BD54" s="17">
        <v>0.17399013752391701</v>
      </c>
      <c r="BE54" s="17"/>
      <c r="BF54" s="17">
        <v>0.42047134446470702</v>
      </c>
      <c r="BG54" s="17"/>
      <c r="BH54" s="17">
        <v>0.44771452733509098</v>
      </c>
      <c r="BI54" s="17"/>
      <c r="BJ54" s="17">
        <v>0.25733136860683897</v>
      </c>
      <c r="BK54" s="17">
        <v>0.44691720407465702</v>
      </c>
      <c r="BL54" s="17">
        <v>0.52864777299172205</v>
      </c>
      <c r="BM54" s="17">
        <v>0.23383063789446401</v>
      </c>
      <c r="BN54" s="17">
        <v>6.6290117460055406E-2</v>
      </c>
      <c r="BO54" s="17">
        <v>0.14679774157766901</v>
      </c>
      <c r="BP54" s="17"/>
      <c r="BQ54" s="17">
        <v>0.284620666184008</v>
      </c>
      <c r="BR54" s="17">
        <v>0.37035655623715702</v>
      </c>
      <c r="BS54" s="17">
        <v>0.40254453111657201</v>
      </c>
      <c r="BT54" s="17"/>
      <c r="BU54" s="17">
        <v>0.35165274010254799</v>
      </c>
      <c r="BV54" s="17">
        <v>0.40722659142707601</v>
      </c>
      <c r="BW54" s="17">
        <v>0.374245718239262</v>
      </c>
      <c r="BX54" s="17"/>
      <c r="BY54" s="17">
        <v>0.16144087483530001</v>
      </c>
      <c r="BZ54" s="17"/>
      <c r="CA54" s="17">
        <v>0.391856344195954</v>
      </c>
    </row>
    <row r="55" spans="2:79" x14ac:dyDescent="0.35">
      <c r="B55" t="s">
        <v>130</v>
      </c>
      <c r="C55" s="17">
        <v>0.224564573914251</v>
      </c>
      <c r="D55" s="17">
        <v>0.229888988662455</v>
      </c>
      <c r="E55" s="17">
        <v>0.22076411598600601</v>
      </c>
      <c r="F55" s="17"/>
      <c r="G55" s="17">
        <v>0.13142051969134699</v>
      </c>
      <c r="H55" s="17">
        <v>0.27274703095693797</v>
      </c>
      <c r="I55" s="17">
        <v>0.35454740310861199</v>
      </c>
      <c r="J55" s="17">
        <v>0.34516578087552002</v>
      </c>
      <c r="K55" s="17">
        <v>0.19655188978989199</v>
      </c>
      <c r="L55" s="17">
        <v>6.3455986311698603E-2</v>
      </c>
      <c r="M55" s="17"/>
      <c r="N55" s="17">
        <v>0.31370937131417898</v>
      </c>
      <c r="O55" s="17">
        <v>0.24666697285346101</v>
      </c>
      <c r="P55" s="17">
        <v>0.22726603008350399</v>
      </c>
      <c r="Q55" s="17">
        <v>0.108312604794121</v>
      </c>
      <c r="R55" s="17"/>
      <c r="S55" s="17">
        <v>0.210945029425811</v>
      </c>
      <c r="T55" s="17">
        <v>0.23925996521288401</v>
      </c>
      <c r="U55" s="17">
        <v>0.27792414791152398</v>
      </c>
      <c r="V55" s="17">
        <v>0.24620473179292601</v>
      </c>
      <c r="W55" s="17">
        <v>0.25847772673842001</v>
      </c>
      <c r="X55" s="17">
        <v>0.20478356204832701</v>
      </c>
      <c r="Y55" s="17">
        <v>0.25400277926381898</v>
      </c>
      <c r="Z55" s="17">
        <v>0.21190970814469601</v>
      </c>
      <c r="AA55" s="17">
        <v>0.26883643371315202</v>
      </c>
      <c r="AB55" s="17">
        <v>0.107152705039655</v>
      </c>
      <c r="AC55" s="17">
        <v>0.13627086387148299</v>
      </c>
      <c r="AD55" s="17">
        <v>0.27310944834093298</v>
      </c>
      <c r="AE55" s="17"/>
      <c r="AF55" s="17">
        <v>7.8812117382647706E-2</v>
      </c>
      <c r="AG55" s="17">
        <v>0.17130911999880799</v>
      </c>
      <c r="AH55" s="17">
        <v>0.291204560951352</v>
      </c>
      <c r="AI55" s="17">
        <v>0.418214945606109</v>
      </c>
      <c r="AJ55" s="17">
        <v>0.41582617754442602</v>
      </c>
      <c r="AK55" s="17">
        <v>0.350302259846696</v>
      </c>
      <c r="AL55" s="17"/>
      <c r="AM55" s="17">
        <v>0.18180587968316</v>
      </c>
      <c r="AN55" s="17">
        <v>0.20434695761396801</v>
      </c>
      <c r="AO55" s="17">
        <v>0.26875358140662903</v>
      </c>
      <c r="AP55" s="17">
        <v>0.28927396797023802</v>
      </c>
      <c r="AQ55" s="17">
        <v>0.23266058149309499</v>
      </c>
      <c r="AR55" s="17"/>
      <c r="AS55" s="17">
        <v>0.17530694077662501</v>
      </c>
      <c r="AT55" s="17">
        <v>0.244840080951231</v>
      </c>
      <c r="AU55" s="17">
        <v>0.23996520686626699</v>
      </c>
      <c r="AV55" s="17">
        <v>0.26662765311053999</v>
      </c>
      <c r="AW55" s="17">
        <v>0.19462861084858599</v>
      </c>
      <c r="AX55" s="17">
        <v>0.214036998664622</v>
      </c>
      <c r="AY55" s="17"/>
      <c r="AZ55" s="17">
        <v>0.27956356159189</v>
      </c>
      <c r="BA55" s="17">
        <v>0.30406889746425803</v>
      </c>
      <c r="BB55" s="17">
        <v>0.24295581630097299</v>
      </c>
      <c r="BC55" s="17">
        <v>0.13866335399139801</v>
      </c>
      <c r="BD55" s="17">
        <v>9.2097946869706099E-2</v>
      </c>
      <c r="BE55" s="17"/>
      <c r="BF55" s="17">
        <v>0.25532889765925698</v>
      </c>
      <c r="BG55" s="17"/>
      <c r="BH55" s="17">
        <v>0.27427678158811297</v>
      </c>
      <c r="BI55" s="17"/>
      <c r="BJ55" s="17">
        <v>0.31257814072878998</v>
      </c>
      <c r="BK55" s="17">
        <v>0.138006791001095</v>
      </c>
      <c r="BL55" s="17">
        <v>0.23374558140153101</v>
      </c>
      <c r="BM55" s="17">
        <v>0.201507489719879</v>
      </c>
      <c r="BN55" s="17">
        <v>0.102777793500239</v>
      </c>
      <c r="BO55" s="17">
        <v>3.97551508932589E-2</v>
      </c>
      <c r="BP55" s="17"/>
      <c r="BQ55" s="17">
        <v>0.31293970680331801</v>
      </c>
      <c r="BR55" s="17">
        <v>0.23283794428416801</v>
      </c>
      <c r="BS55" s="17">
        <v>0.20492822164003199</v>
      </c>
      <c r="BT55" s="17"/>
      <c r="BU55" s="17">
        <v>0.24307914092896599</v>
      </c>
      <c r="BV55" s="17">
        <v>0.24348817575239101</v>
      </c>
      <c r="BW55" s="17">
        <v>0.207081310611895</v>
      </c>
      <c r="BX55" s="17"/>
      <c r="BY55" s="17">
        <v>0.210236160913682</v>
      </c>
      <c r="BZ55" s="17"/>
      <c r="CA55" s="17">
        <v>0.24155013233365299</v>
      </c>
    </row>
    <row r="56" spans="2:79" x14ac:dyDescent="0.35">
      <c r="B56" t="s">
        <v>131</v>
      </c>
      <c r="C56" s="17">
        <v>7.0963153900683903E-2</v>
      </c>
      <c r="D56" s="17">
        <v>7.5753445929483895E-2</v>
      </c>
      <c r="E56" s="17">
        <v>6.6775738266790993E-2</v>
      </c>
      <c r="F56" s="17"/>
      <c r="G56" s="17">
        <v>9.97324838100343E-2</v>
      </c>
      <c r="H56" s="17">
        <v>7.9429228832074303E-2</v>
      </c>
      <c r="I56" s="17">
        <v>7.1961343118946794E-2</v>
      </c>
      <c r="J56" s="17">
        <v>8.2153812595275405E-2</v>
      </c>
      <c r="K56" s="17">
        <v>7.0728140652314003E-2</v>
      </c>
      <c r="L56" s="17">
        <v>3.5141079314145E-2</v>
      </c>
      <c r="M56" s="17"/>
      <c r="N56" s="17">
        <v>2.1628088504480902E-2</v>
      </c>
      <c r="O56" s="17">
        <v>3.5844229449436202E-2</v>
      </c>
      <c r="P56" s="17">
        <v>7.88951302022705E-2</v>
      </c>
      <c r="Q56" s="17">
        <v>0.155845670323737</v>
      </c>
      <c r="R56" s="17"/>
      <c r="S56" s="17">
        <v>9.2136414910799005E-2</v>
      </c>
      <c r="T56" s="17">
        <v>4.97950720557239E-2</v>
      </c>
      <c r="U56" s="17">
        <v>4.8257235929564699E-2</v>
      </c>
      <c r="V56" s="17">
        <v>6.6643536729417793E-2</v>
      </c>
      <c r="W56" s="17">
        <v>4.8967682955839198E-2</v>
      </c>
      <c r="X56" s="17">
        <v>6.74158418527597E-2</v>
      </c>
      <c r="Y56" s="17">
        <v>5.7825080414925602E-2</v>
      </c>
      <c r="Z56" s="17">
        <v>0.117399084298084</v>
      </c>
      <c r="AA56" s="17">
        <v>7.4089380653248105E-2</v>
      </c>
      <c r="AB56" s="17">
        <v>0.113317359896484</v>
      </c>
      <c r="AC56" s="17">
        <v>5.6310931274842303E-2</v>
      </c>
      <c r="AD56" s="17">
        <v>5.8510986519329601E-2</v>
      </c>
      <c r="AE56" s="17"/>
      <c r="AF56" s="17">
        <v>0.15012249985169701</v>
      </c>
      <c r="AG56" s="17">
        <v>8.7688182647356394E-2</v>
      </c>
      <c r="AH56" s="17">
        <v>4.7580250824573699E-2</v>
      </c>
      <c r="AI56" s="17">
        <v>6.26032418481257E-3</v>
      </c>
      <c r="AJ56" s="17">
        <v>8.7164060291088797E-3</v>
      </c>
      <c r="AK56" s="17">
        <v>1.29320711043363E-2</v>
      </c>
      <c r="AL56" s="17"/>
      <c r="AM56" s="17">
        <v>0.107397804465479</v>
      </c>
      <c r="AN56" s="17">
        <v>6.9398315384912104E-2</v>
      </c>
      <c r="AO56" s="17">
        <v>4.6090477131855198E-2</v>
      </c>
      <c r="AP56" s="17">
        <v>4.4297711497901897E-2</v>
      </c>
      <c r="AQ56" s="17">
        <v>0</v>
      </c>
      <c r="AR56" s="17"/>
      <c r="AS56" s="17">
        <v>0.10514364140082599</v>
      </c>
      <c r="AT56" s="17">
        <v>5.1178827398350897E-2</v>
      </c>
      <c r="AU56" s="17">
        <v>7.9344533149348001E-2</v>
      </c>
      <c r="AV56" s="17">
        <v>6.4586318641959406E-2</v>
      </c>
      <c r="AW56" s="17">
        <v>5.2206665671555498E-2</v>
      </c>
      <c r="AX56" s="17">
        <v>5.9334685120955397E-2</v>
      </c>
      <c r="AY56" s="17"/>
      <c r="AZ56" s="17">
        <v>2.5546325628659401E-2</v>
      </c>
      <c r="BA56" s="17">
        <v>5.9846204506272399E-2</v>
      </c>
      <c r="BB56" s="17">
        <v>7.1374663711955E-2</v>
      </c>
      <c r="BC56" s="17">
        <v>7.2226780210167194E-2</v>
      </c>
      <c r="BD56" s="17">
        <v>0.12447426179427799</v>
      </c>
      <c r="BE56" s="17"/>
      <c r="BF56" s="17">
        <v>6.1367503990648199E-2</v>
      </c>
      <c r="BG56" s="17"/>
      <c r="BH56" s="17">
        <v>4.3545880733742798E-2</v>
      </c>
      <c r="BI56" s="17"/>
      <c r="BJ56" s="17">
        <v>7.2153509623038306E-2</v>
      </c>
      <c r="BK56" s="17">
        <v>8.1825872665738694E-2</v>
      </c>
      <c r="BL56" s="17">
        <v>4.24649648288574E-2</v>
      </c>
      <c r="BM56" s="17">
        <v>0.14483771801661799</v>
      </c>
      <c r="BN56" s="17">
        <v>7.2537945905197201E-2</v>
      </c>
      <c r="BO56" s="17">
        <v>7.9301748563875202E-2</v>
      </c>
      <c r="BP56" s="17"/>
      <c r="BQ56" s="17">
        <v>5.7058756127163497E-2</v>
      </c>
      <c r="BR56" s="17">
        <v>6.2679381084324595E-2</v>
      </c>
      <c r="BS56" s="17">
        <v>7.38950761667478E-2</v>
      </c>
      <c r="BT56" s="17"/>
      <c r="BU56" s="17">
        <v>8.8702207785349693E-2</v>
      </c>
      <c r="BV56" s="17">
        <v>5.8780966746112398E-2</v>
      </c>
      <c r="BW56" s="17">
        <v>7.79228131841775E-2</v>
      </c>
      <c r="BX56" s="17"/>
      <c r="BY56" s="17">
        <v>0.110121073009499</v>
      </c>
      <c r="BZ56" s="17"/>
      <c r="CA56" s="17">
        <v>4.51390408342335E-2</v>
      </c>
    </row>
    <row r="57" spans="2:79" x14ac:dyDescent="0.35">
      <c r="B57" t="s">
        <v>132</v>
      </c>
      <c r="C57" s="17">
        <v>8.81401722447928E-2</v>
      </c>
      <c r="D57" s="17">
        <v>8.0483364509395403E-2</v>
      </c>
      <c r="E57" s="17">
        <v>9.4926479511479395E-2</v>
      </c>
      <c r="F57" s="17"/>
      <c r="G57" s="17">
        <v>0.16406611424328399</v>
      </c>
      <c r="H57" s="17">
        <v>9.4435297171645394E-2</v>
      </c>
      <c r="I57" s="17">
        <v>0.112179912070279</v>
      </c>
      <c r="J57" s="17">
        <v>6.8486107937795998E-2</v>
      </c>
      <c r="K57" s="17">
        <v>5.3668846306684698E-2</v>
      </c>
      <c r="L57" s="17">
        <v>5.18412760384791E-2</v>
      </c>
      <c r="M57" s="17"/>
      <c r="N57" s="17">
        <v>3.8132844247224698E-2</v>
      </c>
      <c r="O57" s="17">
        <v>8.7588755126427401E-2</v>
      </c>
      <c r="P57" s="17">
        <v>8.1001635661867896E-2</v>
      </c>
      <c r="Q57" s="17">
        <v>0.15157511881212599</v>
      </c>
      <c r="R57" s="17"/>
      <c r="S57" s="17">
        <v>8.8926868443522405E-2</v>
      </c>
      <c r="T57" s="17">
        <v>9.7138631910501302E-2</v>
      </c>
      <c r="U57" s="17">
        <v>8.8215090562508994E-2</v>
      </c>
      <c r="V57" s="17">
        <v>8.5881356438148496E-2</v>
      </c>
      <c r="W57" s="17">
        <v>7.7611519170586493E-2</v>
      </c>
      <c r="X57" s="17">
        <v>0.12629213814040199</v>
      </c>
      <c r="Y57" s="17">
        <v>6.6439205715728505E-2</v>
      </c>
      <c r="Z57" s="17">
        <v>8.64535895060322E-2</v>
      </c>
      <c r="AA57" s="17">
        <v>9.3127674520670806E-2</v>
      </c>
      <c r="AB57" s="17">
        <v>8.2358490515437505E-2</v>
      </c>
      <c r="AC57" s="17">
        <v>6.6356249436015993E-2</v>
      </c>
      <c r="AD57" s="17">
        <v>5.77208131432747E-2</v>
      </c>
      <c r="AE57" s="17"/>
      <c r="AF57" s="17">
        <v>0.15969819643177899</v>
      </c>
      <c r="AG57" s="17">
        <v>9.1377376462210794E-2</v>
      </c>
      <c r="AH57" s="17">
        <v>7.6304275432417606E-2</v>
      </c>
      <c r="AI57" s="17">
        <v>2.5791833959007499E-2</v>
      </c>
      <c r="AJ57" s="17">
        <v>5.3958454502398799E-2</v>
      </c>
      <c r="AK57" s="17">
        <v>2.8940708413545499E-2</v>
      </c>
      <c r="AL57" s="17"/>
      <c r="AM57" s="17">
        <v>0.115460078288978</v>
      </c>
      <c r="AN57" s="17">
        <v>9.0159930769379004E-2</v>
      </c>
      <c r="AO57" s="17">
        <v>6.7056934037403704E-2</v>
      </c>
      <c r="AP57" s="17">
        <v>8.1782367747384205E-2</v>
      </c>
      <c r="AQ57" s="17">
        <v>2.1731359411583301E-2</v>
      </c>
      <c r="AR57" s="17"/>
      <c r="AS57" s="17">
        <v>0.12908506350602</v>
      </c>
      <c r="AT57" s="17">
        <v>5.88250672284856E-2</v>
      </c>
      <c r="AU57" s="17">
        <v>9.2461600015408901E-2</v>
      </c>
      <c r="AV57" s="17">
        <v>8.7722354634344898E-2</v>
      </c>
      <c r="AW57" s="17">
        <v>6.8863369680316894E-2</v>
      </c>
      <c r="AX57" s="17">
        <v>7.6625177066200298E-2</v>
      </c>
      <c r="AY57" s="17"/>
      <c r="AZ57" s="17">
        <v>2.62212501439157E-2</v>
      </c>
      <c r="BA57" s="17">
        <v>6.6833417973451104E-2</v>
      </c>
      <c r="BB57" s="17">
        <v>8.1741016133647093E-2</v>
      </c>
      <c r="BC57" s="17">
        <v>5.4213724842853799E-2</v>
      </c>
      <c r="BD57" s="17">
        <v>0.18583066645933</v>
      </c>
      <c r="BE57" s="17"/>
      <c r="BF57" s="17">
        <v>5.8002386255209898E-2</v>
      </c>
      <c r="BG57" s="17"/>
      <c r="BH57" s="17">
        <v>4.89077623480643E-2</v>
      </c>
      <c r="BI57" s="17"/>
      <c r="BJ57" s="17">
        <v>6.98046500002623E-2</v>
      </c>
      <c r="BK57" s="17">
        <v>9.7349611042569104E-2</v>
      </c>
      <c r="BL57" s="17">
        <v>5.3395963222362099E-2</v>
      </c>
      <c r="BM57" s="17">
        <v>0.14798794025745399</v>
      </c>
      <c r="BN57" s="17">
        <v>0.13181616530596801</v>
      </c>
      <c r="BO57" s="17">
        <v>0.33421366278113401</v>
      </c>
      <c r="BP57" s="17"/>
      <c r="BQ57" s="17">
        <v>8.5546513277103206E-2</v>
      </c>
      <c r="BR57" s="17">
        <v>7.98730979788419E-2</v>
      </c>
      <c r="BS57" s="17">
        <v>8.7120696903493597E-2</v>
      </c>
      <c r="BT57" s="17"/>
      <c r="BU57" s="17">
        <v>5.8103064829950798E-2</v>
      </c>
      <c r="BV57" s="17">
        <v>6.8179601347794994E-2</v>
      </c>
      <c r="BW57" s="17">
        <v>9.42463235708315E-2</v>
      </c>
      <c r="BX57" s="17"/>
      <c r="BY57" s="17">
        <v>0.14017600081627901</v>
      </c>
      <c r="BZ57" s="17"/>
      <c r="CA57" s="17">
        <v>7.05657159719872E-2</v>
      </c>
    </row>
    <row r="58" spans="2:79" x14ac:dyDescent="0.35">
      <c r="B58" t="s">
        <v>133</v>
      </c>
      <c r="C58" s="17">
        <v>0.192216152067539</v>
      </c>
      <c r="D58" s="17">
        <v>0.185643367214295</v>
      </c>
      <c r="E58" s="17">
        <v>0.19797600644489499</v>
      </c>
      <c r="F58" s="17"/>
      <c r="G58" s="17">
        <v>0.312277787460428</v>
      </c>
      <c r="H58" s="17">
        <v>0.32423508565465198</v>
      </c>
      <c r="I58" s="17">
        <v>0.25830684473373</v>
      </c>
      <c r="J58" s="17">
        <v>0.16886445489395899</v>
      </c>
      <c r="K58" s="17">
        <v>7.3128130493879603E-2</v>
      </c>
      <c r="L58" s="17">
        <v>4.9845080328581599E-2</v>
      </c>
      <c r="M58" s="17"/>
      <c r="N58" s="17">
        <v>0.14469006317473301</v>
      </c>
      <c r="O58" s="17">
        <v>0.22077549623306</v>
      </c>
      <c r="P58" s="17">
        <v>0.216406752671021</v>
      </c>
      <c r="Q58" s="17">
        <v>0.19600800843906299</v>
      </c>
      <c r="R58" s="17"/>
      <c r="S58" s="17">
        <v>0.27224343689406499</v>
      </c>
      <c r="T58" s="17">
        <v>0.170158770552782</v>
      </c>
      <c r="U58" s="17">
        <v>0.20249490811347701</v>
      </c>
      <c r="V58" s="17">
        <v>0.193459654925799</v>
      </c>
      <c r="W58" s="17">
        <v>0.203356836350568</v>
      </c>
      <c r="X58" s="17">
        <v>0.21327266116818799</v>
      </c>
      <c r="Y58" s="17">
        <v>0.237969261985088</v>
      </c>
      <c r="Z58" s="17">
        <v>0.19950165694840699</v>
      </c>
      <c r="AA58" s="17">
        <v>0.19134328660085001</v>
      </c>
      <c r="AB58" s="17">
        <v>8.0904612571760098E-2</v>
      </c>
      <c r="AC58" s="17">
        <v>0.133590210576045</v>
      </c>
      <c r="AD58" s="17">
        <v>9.8184182437663303E-2</v>
      </c>
      <c r="AE58" s="17"/>
      <c r="AF58" s="17">
        <v>0.212613661712722</v>
      </c>
      <c r="AG58" s="17">
        <v>0.22387550796528999</v>
      </c>
      <c r="AH58" s="17">
        <v>0.179115218357637</v>
      </c>
      <c r="AI58" s="17">
        <v>0.19042081151936099</v>
      </c>
      <c r="AJ58" s="17">
        <v>0.12613416157216001</v>
      </c>
      <c r="AK58" s="17">
        <v>9.6135325876869099E-2</v>
      </c>
      <c r="AL58" s="17"/>
      <c r="AM58" s="17">
        <v>0.15305902808565</v>
      </c>
      <c r="AN58" s="17">
        <v>0.178270857804667</v>
      </c>
      <c r="AO58" s="17">
        <v>0.24060989260089999</v>
      </c>
      <c r="AP58" s="17">
        <v>0.23083350496239799</v>
      </c>
      <c r="AQ58" s="17">
        <v>0.18332961975267001</v>
      </c>
      <c r="AR58" s="17"/>
      <c r="AS58" s="17">
        <v>0.29226144104727397</v>
      </c>
      <c r="AT58" s="17">
        <v>0.16715913769142901</v>
      </c>
      <c r="AU58" s="17">
        <v>0.21888472451200899</v>
      </c>
      <c r="AV58" s="17">
        <v>0.16365089878383901</v>
      </c>
      <c r="AW58" s="17">
        <v>9.4226666942475001E-2</v>
      </c>
      <c r="AX58" s="17">
        <v>0.14398704678683899</v>
      </c>
      <c r="AY58" s="17"/>
      <c r="AZ58" s="17">
        <v>8.4696698285016206E-2</v>
      </c>
      <c r="BA58" s="17">
        <v>0.14055472213129</v>
      </c>
      <c r="BB58" s="17">
        <v>0.215666440468953</v>
      </c>
      <c r="BC58" s="17">
        <v>8.8711411262111795E-2</v>
      </c>
      <c r="BD58" s="17">
        <v>0.36632025365387899</v>
      </c>
      <c r="BE58" s="17"/>
      <c r="BF58" s="17">
        <v>0.14757962071691599</v>
      </c>
      <c r="BG58" s="17"/>
      <c r="BH58" s="17">
        <v>0.12770538085397201</v>
      </c>
      <c r="BI58" s="17"/>
      <c r="BJ58" s="17">
        <v>0.16016569665744401</v>
      </c>
      <c r="BK58" s="17">
        <v>0.21645617903546899</v>
      </c>
      <c r="BL58" s="17">
        <v>0.128470137618587</v>
      </c>
      <c r="BM58" s="17">
        <v>0.209550381614971</v>
      </c>
      <c r="BN58" s="17">
        <v>0.60245889866951097</v>
      </c>
      <c r="BO58" s="17">
        <v>0.26234231527608298</v>
      </c>
      <c r="BP58" s="17"/>
      <c r="BQ58" s="17">
        <v>0.19820453959611201</v>
      </c>
      <c r="BR58" s="17">
        <v>0.19525812237158499</v>
      </c>
      <c r="BS58" s="17">
        <v>0.176818803893246</v>
      </c>
      <c r="BT58" s="17"/>
      <c r="BU58" s="17">
        <v>0.21648167948615099</v>
      </c>
      <c r="BV58" s="17">
        <v>0.16841986558354499</v>
      </c>
      <c r="BW58" s="17">
        <v>0.19185519128213699</v>
      </c>
      <c r="BX58" s="17"/>
      <c r="BY58" s="17">
        <v>0.269891519169906</v>
      </c>
      <c r="BZ58" s="17"/>
      <c r="CA58" s="17">
        <v>0.18860215171536601</v>
      </c>
    </row>
    <row r="59" spans="2:79" x14ac:dyDescent="0.35">
      <c r="B59" t="s">
        <v>134</v>
      </c>
      <c r="C59" s="17">
        <v>3.3407383224814097E-2</v>
      </c>
      <c r="D59" s="17">
        <v>3.4948080471478099E-2</v>
      </c>
      <c r="E59" s="17">
        <v>3.2133052283412497E-2</v>
      </c>
      <c r="F59" s="17"/>
      <c r="G59" s="17">
        <v>8.2161415561348705E-2</v>
      </c>
      <c r="H59" s="17">
        <v>6.6612592983725197E-2</v>
      </c>
      <c r="I59" s="17">
        <v>2.50252780643117E-2</v>
      </c>
      <c r="J59" s="17">
        <v>2.4176614355188902E-2</v>
      </c>
      <c r="K59" s="17">
        <v>1.00248326759741E-2</v>
      </c>
      <c r="L59" s="17">
        <v>3.7638194945980798E-3</v>
      </c>
      <c r="M59" s="17"/>
      <c r="N59" s="17">
        <v>2.37365844083849E-2</v>
      </c>
      <c r="O59" s="17">
        <v>2.7757223652428002E-2</v>
      </c>
      <c r="P59" s="17">
        <v>4.2266782460488699E-2</v>
      </c>
      <c r="Q59" s="17">
        <v>4.1651318329583097E-2</v>
      </c>
      <c r="R59" s="17"/>
      <c r="S59" s="17">
        <v>4.9003040124791397E-2</v>
      </c>
      <c r="T59" s="17">
        <v>4.51212766248087E-2</v>
      </c>
      <c r="U59" s="17">
        <v>1.7050386812220701E-2</v>
      </c>
      <c r="V59" s="17">
        <v>3.0250953019899898E-2</v>
      </c>
      <c r="W59" s="17">
        <v>1.6443562516280801E-2</v>
      </c>
      <c r="X59" s="17">
        <v>4.4893171346512002E-2</v>
      </c>
      <c r="Y59" s="17">
        <v>4.0428048008552799E-2</v>
      </c>
      <c r="Z59" s="17">
        <v>6.0829564147356199E-2</v>
      </c>
      <c r="AA59" s="17">
        <v>1.85320259881738E-2</v>
      </c>
      <c r="AB59" s="17">
        <v>1.09699621057948E-2</v>
      </c>
      <c r="AC59" s="17">
        <v>2.8475670436881598E-2</v>
      </c>
      <c r="AD59" s="17">
        <v>4.29903310821243E-2</v>
      </c>
      <c r="AE59" s="17"/>
      <c r="AF59" s="17">
        <v>3.0979381042860101E-2</v>
      </c>
      <c r="AG59" s="17">
        <v>2.8355694128473E-2</v>
      </c>
      <c r="AH59" s="17">
        <v>4.0872580105333997E-2</v>
      </c>
      <c r="AI59" s="17">
        <v>2.9043899318489601E-2</v>
      </c>
      <c r="AJ59" s="17">
        <v>2.3793270084548599E-2</v>
      </c>
      <c r="AK59" s="17">
        <v>3.78430156230933E-2</v>
      </c>
      <c r="AL59" s="17"/>
      <c r="AM59" s="17">
        <v>3.6043349303542402E-2</v>
      </c>
      <c r="AN59" s="17">
        <v>3.6649602555724997E-2</v>
      </c>
      <c r="AO59" s="17">
        <v>2.9673516712428499E-2</v>
      </c>
      <c r="AP59" s="17">
        <v>2.6122996823759601E-2</v>
      </c>
      <c r="AQ59" s="17">
        <v>2.4116080174978901E-2</v>
      </c>
      <c r="AR59" s="17"/>
      <c r="AS59" s="17">
        <v>2.93834373835281E-2</v>
      </c>
      <c r="AT59" s="17">
        <v>3.4483186213975399E-2</v>
      </c>
      <c r="AU59" s="17">
        <v>4.7131836415426301E-2</v>
      </c>
      <c r="AV59" s="17">
        <v>2.5524544343392401E-2</v>
      </c>
      <c r="AW59" s="17">
        <v>3.5022562524949501E-2</v>
      </c>
      <c r="AX59" s="17">
        <v>3.1786425277953598E-2</v>
      </c>
      <c r="AY59" s="17"/>
      <c r="AZ59" s="17">
        <v>3.7591222642787699E-2</v>
      </c>
      <c r="BA59" s="17">
        <v>3.96059768834661E-2</v>
      </c>
      <c r="BB59" s="17">
        <v>3.8350339637937901E-2</v>
      </c>
      <c r="BC59" s="17">
        <v>1.27677324522684E-2</v>
      </c>
      <c r="BD59" s="17">
        <v>2.4250159327664899E-2</v>
      </c>
      <c r="BE59" s="17"/>
      <c r="BF59" s="17">
        <v>3.40760253243075E-2</v>
      </c>
      <c r="BG59" s="17"/>
      <c r="BH59" s="17">
        <v>3.4627993549406301E-2</v>
      </c>
      <c r="BI59" s="17"/>
      <c r="BJ59" s="17">
        <v>7.2232171461554695E-2</v>
      </c>
      <c r="BK59" s="17">
        <v>9.1132837868211497E-3</v>
      </c>
      <c r="BL59" s="17">
        <v>9.1221139324721406E-3</v>
      </c>
      <c r="BM59" s="17">
        <v>3.64995120097601E-2</v>
      </c>
      <c r="BN59" s="17">
        <v>1.22917817660222E-2</v>
      </c>
      <c r="BO59" s="17">
        <v>3.8907607744430597E-2</v>
      </c>
      <c r="BP59" s="17"/>
      <c r="BQ59" s="17">
        <v>3.2796359538229E-2</v>
      </c>
      <c r="BR59" s="17">
        <v>3.3526475214710798E-2</v>
      </c>
      <c r="BS59" s="17">
        <v>3.0019611546042099E-2</v>
      </c>
      <c r="BT59" s="17"/>
      <c r="BU59" s="17">
        <v>9.6077654225514304E-3</v>
      </c>
      <c r="BV59" s="17">
        <v>3.2597132245696901E-2</v>
      </c>
      <c r="BW59" s="17">
        <v>3.1248751598512699E-2</v>
      </c>
      <c r="BX59" s="17"/>
      <c r="BY59" s="17">
        <v>6.3857303722764602E-2</v>
      </c>
      <c r="BZ59" s="17"/>
      <c r="CA59" s="17">
        <v>3.9309277667434799E-2</v>
      </c>
    </row>
    <row r="60" spans="2:79" x14ac:dyDescent="0.35">
      <c r="B60" t="s">
        <v>135</v>
      </c>
      <c r="C60" s="17">
        <v>1.65401183530536E-2</v>
      </c>
      <c r="D60" s="17">
        <v>9.7733628356419106E-3</v>
      </c>
      <c r="E60" s="17">
        <v>2.2812388656157499E-2</v>
      </c>
      <c r="F60" s="17"/>
      <c r="G60" s="17">
        <v>5.8135505152015002E-2</v>
      </c>
      <c r="H60" s="17">
        <v>1.8443310916775899E-2</v>
      </c>
      <c r="I60" s="17">
        <v>9.5640979374823701E-3</v>
      </c>
      <c r="J60" s="17">
        <v>1.2823965915828401E-2</v>
      </c>
      <c r="K60" s="17">
        <v>4.0767355573069798E-3</v>
      </c>
      <c r="L60" s="17">
        <v>4.2090997215680796E-3</v>
      </c>
      <c r="M60" s="17"/>
      <c r="N60" s="17">
        <v>4.2428939460913001E-3</v>
      </c>
      <c r="O60" s="17">
        <v>1.3075010518397901E-2</v>
      </c>
      <c r="P60" s="17">
        <v>2.3764077292927899E-2</v>
      </c>
      <c r="Q60" s="17">
        <v>2.46326287192686E-2</v>
      </c>
      <c r="R60" s="17"/>
      <c r="S60" s="17">
        <v>1.45932522372808E-2</v>
      </c>
      <c r="T60" s="17">
        <v>2.3635385249097099E-2</v>
      </c>
      <c r="U60" s="17">
        <v>3.2815144296234201E-2</v>
      </c>
      <c r="V60" s="17">
        <v>7.1619101384292399E-3</v>
      </c>
      <c r="W60" s="17">
        <v>1.5963333398177001E-2</v>
      </c>
      <c r="X60" s="17">
        <v>8.5382618449588998E-3</v>
      </c>
      <c r="Y60" s="17">
        <v>1.2173534460143499E-2</v>
      </c>
      <c r="Z60" s="17">
        <v>1.7694270638965701E-2</v>
      </c>
      <c r="AA60" s="17">
        <v>2.62262865140785E-2</v>
      </c>
      <c r="AB60" s="17">
        <v>6.92087675869633E-3</v>
      </c>
      <c r="AC60" s="17">
        <v>2.1641844772969699E-2</v>
      </c>
      <c r="AD60" s="17">
        <v>0</v>
      </c>
      <c r="AE60" s="17"/>
      <c r="AF60" s="17">
        <v>1.8711614509570498E-2</v>
      </c>
      <c r="AG60" s="17">
        <v>8.3486805719687005E-3</v>
      </c>
      <c r="AH60" s="17">
        <v>1.15222216489863E-2</v>
      </c>
      <c r="AI60" s="17">
        <v>1.21912824015718E-2</v>
      </c>
      <c r="AJ60" s="17">
        <v>1.00549535648657E-2</v>
      </c>
      <c r="AK60" s="17">
        <v>4.1007180334304498E-2</v>
      </c>
      <c r="AL60" s="17"/>
      <c r="AM60" s="17">
        <v>1.6421666744636399E-2</v>
      </c>
      <c r="AN60" s="17">
        <v>2.6078242124433201E-2</v>
      </c>
      <c r="AO60" s="17">
        <v>1.0436635400394899E-2</v>
      </c>
      <c r="AP60" s="17">
        <v>5.7163631341130196E-3</v>
      </c>
      <c r="AQ60" s="17">
        <v>0</v>
      </c>
      <c r="AR60" s="17"/>
      <c r="AS60" s="17">
        <v>1.4239795848228E-2</v>
      </c>
      <c r="AT60" s="17">
        <v>1.69527851681682E-2</v>
      </c>
      <c r="AU60" s="17">
        <v>2.4810037013852902E-2</v>
      </c>
      <c r="AV60" s="17">
        <v>1.0378616279418801E-2</v>
      </c>
      <c r="AW60" s="17">
        <v>1.33151226183214E-2</v>
      </c>
      <c r="AX60" s="17">
        <v>2.6352526625872501E-2</v>
      </c>
      <c r="AY60" s="17"/>
      <c r="AZ60" s="17">
        <v>1.0189102319536601E-2</v>
      </c>
      <c r="BA60" s="17">
        <v>2.1768523313783299E-2</v>
      </c>
      <c r="BB60" s="17">
        <v>1.4164980770401301E-2</v>
      </c>
      <c r="BC60" s="17">
        <v>1.51470965266723E-2</v>
      </c>
      <c r="BD60" s="17">
        <v>1.5987969356848399E-2</v>
      </c>
      <c r="BE60" s="17"/>
      <c r="BF60" s="17">
        <v>1.51673553399156E-2</v>
      </c>
      <c r="BG60" s="17"/>
      <c r="BH60" s="17">
        <v>1.44187035567983E-2</v>
      </c>
      <c r="BI60" s="17"/>
      <c r="BJ60" s="17">
        <v>3.68263145593586E-2</v>
      </c>
      <c r="BK60" s="17">
        <v>3.7358932390104699E-3</v>
      </c>
      <c r="BL60" s="17">
        <v>2.4725603529236299E-3</v>
      </c>
      <c r="BM60" s="17">
        <v>6.9924871004034099E-3</v>
      </c>
      <c r="BN60" s="17">
        <v>6.6466387881577603E-3</v>
      </c>
      <c r="BO60" s="17">
        <v>7.5368457763132293E-2</v>
      </c>
      <c r="BP60" s="17"/>
      <c r="BQ60" s="17">
        <v>1.8264856719012599E-2</v>
      </c>
      <c r="BR60" s="17">
        <v>1.7795796752585798E-2</v>
      </c>
      <c r="BS60" s="17">
        <v>1.48723138992098E-2</v>
      </c>
      <c r="BT60" s="17"/>
      <c r="BU60" s="17">
        <v>0</v>
      </c>
      <c r="BV60" s="17">
        <v>1.71284283019957E-2</v>
      </c>
      <c r="BW60" s="17">
        <v>1.45029904206385E-2</v>
      </c>
      <c r="BX60" s="17"/>
      <c r="BY60" s="17">
        <v>3.1779329515605102E-2</v>
      </c>
      <c r="BZ60" s="17"/>
      <c r="CA60" s="17">
        <v>1.1046239104981599E-2</v>
      </c>
    </row>
    <row r="61" spans="2:79" x14ac:dyDescent="0.35">
      <c r="B61" t="s">
        <v>136</v>
      </c>
      <c r="C61" s="17">
        <v>1.2515266185177501E-2</v>
      </c>
      <c r="D61" s="17">
        <v>1.2494987703014699E-2</v>
      </c>
      <c r="E61" s="17">
        <v>1.1181862689002999E-2</v>
      </c>
      <c r="F61" s="17"/>
      <c r="G61" s="17">
        <v>5.3655012814059003E-2</v>
      </c>
      <c r="H61" s="17">
        <v>1.6464520050848901E-2</v>
      </c>
      <c r="I61" s="17">
        <v>6.2107144577416397E-3</v>
      </c>
      <c r="J61" s="17">
        <v>3.1471186682575699E-3</v>
      </c>
      <c r="K61" s="17">
        <v>3.3053950459258001E-3</v>
      </c>
      <c r="L61" s="17">
        <v>6.7968938950495501E-4</v>
      </c>
      <c r="M61" s="17"/>
      <c r="N61" s="17">
        <v>3.3930573688444E-3</v>
      </c>
      <c r="O61" s="17">
        <v>1.6719194407978401E-2</v>
      </c>
      <c r="P61" s="17">
        <v>5.9866865252864001E-3</v>
      </c>
      <c r="Q61" s="17">
        <v>2.0814070527654899E-2</v>
      </c>
      <c r="R61" s="17"/>
      <c r="S61" s="17">
        <v>1.12225969199958E-2</v>
      </c>
      <c r="T61" s="17">
        <v>9.9418476957394801E-3</v>
      </c>
      <c r="U61" s="17">
        <v>1.7372616362692699E-2</v>
      </c>
      <c r="V61" s="17">
        <v>7.6506582316749703E-3</v>
      </c>
      <c r="W61" s="17">
        <v>3.9748509132860304E-3</v>
      </c>
      <c r="X61" s="17">
        <v>1.6948208700195599E-2</v>
      </c>
      <c r="Y61" s="17">
        <v>1.8566722109069098E-2</v>
      </c>
      <c r="Z61" s="17">
        <v>2.9702710357728399E-2</v>
      </c>
      <c r="AA61" s="17">
        <v>1.89040900213235E-2</v>
      </c>
      <c r="AB61" s="17">
        <v>5.7123730394158297E-3</v>
      </c>
      <c r="AC61" s="17">
        <v>0</v>
      </c>
      <c r="AD61" s="17">
        <v>1.68381864701291E-2</v>
      </c>
      <c r="AE61" s="17"/>
      <c r="AF61" s="17">
        <v>1.31183475418874E-2</v>
      </c>
      <c r="AG61" s="17">
        <v>7.8639018425885297E-3</v>
      </c>
      <c r="AH61" s="17">
        <v>4.0127557751370698E-3</v>
      </c>
      <c r="AI61" s="17">
        <v>0</v>
      </c>
      <c r="AJ61" s="17">
        <v>0</v>
      </c>
      <c r="AK61" s="17">
        <v>4.99095769626669E-3</v>
      </c>
      <c r="AL61" s="17"/>
      <c r="AM61" s="17">
        <v>2.14435710379824E-2</v>
      </c>
      <c r="AN61" s="17">
        <v>1.26240100701E-2</v>
      </c>
      <c r="AO61" s="17">
        <v>6.1493801954646196E-3</v>
      </c>
      <c r="AP61" s="17">
        <v>5.2785863825445204E-3</v>
      </c>
      <c r="AQ61" s="17">
        <v>0</v>
      </c>
      <c r="AR61" s="17"/>
      <c r="AS61" s="17">
        <v>1.27422261312758E-2</v>
      </c>
      <c r="AT61" s="17">
        <v>4.1295058276550499E-3</v>
      </c>
      <c r="AU61" s="17">
        <v>1.7711206527168701E-2</v>
      </c>
      <c r="AV61" s="17">
        <v>1.8307784185741999E-2</v>
      </c>
      <c r="AW61" s="17">
        <v>1.60727204064623E-2</v>
      </c>
      <c r="AX61" s="17">
        <v>6.0125939945540703E-3</v>
      </c>
      <c r="AY61" s="17"/>
      <c r="AZ61" s="17">
        <v>9.4433254312131197E-3</v>
      </c>
      <c r="BA61" s="17">
        <v>1.35962810413645E-2</v>
      </c>
      <c r="BB61" s="17">
        <v>3.65371136364687E-3</v>
      </c>
      <c r="BC61" s="17">
        <v>2.2436595513139899E-2</v>
      </c>
      <c r="BD61" s="17">
        <v>1.7048605014377199E-2</v>
      </c>
      <c r="BE61" s="17"/>
      <c r="BF61" s="17">
        <v>8.0068662490393704E-3</v>
      </c>
      <c r="BG61" s="17"/>
      <c r="BH61" s="17">
        <v>8.8029700348123303E-3</v>
      </c>
      <c r="BI61" s="17"/>
      <c r="BJ61" s="17">
        <v>1.8908148362713002E-2</v>
      </c>
      <c r="BK61" s="17">
        <v>6.5951651546398401E-3</v>
      </c>
      <c r="BL61" s="17">
        <v>1.68090565154361E-3</v>
      </c>
      <c r="BM61" s="17">
        <v>1.8793833386450201E-2</v>
      </c>
      <c r="BN61" s="17">
        <v>5.18065860484993E-3</v>
      </c>
      <c r="BO61" s="17">
        <v>2.3313315400417201E-2</v>
      </c>
      <c r="BP61" s="17"/>
      <c r="BQ61" s="17">
        <v>1.0568601755053799E-2</v>
      </c>
      <c r="BR61" s="17">
        <v>7.6726260766261803E-3</v>
      </c>
      <c r="BS61" s="17">
        <v>9.8007448346560094E-3</v>
      </c>
      <c r="BT61" s="17"/>
      <c r="BU61" s="17">
        <v>3.2373401444482898E-2</v>
      </c>
      <c r="BV61" s="17">
        <v>4.1792385953883498E-3</v>
      </c>
      <c r="BW61" s="17">
        <v>8.8969010925461205E-3</v>
      </c>
      <c r="BX61" s="17"/>
      <c r="BY61" s="17">
        <v>1.2497738016964501E-2</v>
      </c>
      <c r="BZ61" s="17"/>
      <c r="CA61" s="17">
        <v>1.19310981763896E-2</v>
      </c>
    </row>
    <row r="62" spans="2:79" x14ac:dyDescent="0.3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row>
    <row r="63" spans="2:79" x14ac:dyDescent="0.35">
      <c r="B63" s="6" t="s">
        <v>147</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row>
    <row r="64" spans="2:79" x14ac:dyDescent="0.35">
      <c r="B64" s="24" t="s">
        <v>148</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row>
    <row r="65" spans="2:79" x14ac:dyDescent="0.35">
      <c r="B65" t="s">
        <v>138</v>
      </c>
      <c r="C65" s="17">
        <v>2.1485841547496401E-2</v>
      </c>
      <c r="D65" s="17">
        <v>2.1169710623755798E-2</v>
      </c>
      <c r="E65" s="17">
        <v>2.0991747915771901E-2</v>
      </c>
      <c r="F65" s="17"/>
      <c r="G65" s="17">
        <v>1.0830684281323701E-2</v>
      </c>
      <c r="H65" s="17">
        <v>1.8914420756399201E-2</v>
      </c>
      <c r="I65" s="17">
        <v>4.1343835361553401E-2</v>
      </c>
      <c r="J65" s="17">
        <v>2.1179493265991702E-2</v>
      </c>
      <c r="K65" s="17">
        <v>1.3235647343284499E-2</v>
      </c>
      <c r="L65" s="17">
        <v>1.8519561385817299E-2</v>
      </c>
      <c r="M65" s="17"/>
      <c r="N65" s="17">
        <v>4.0293567596503002E-2</v>
      </c>
      <c r="O65" s="17">
        <v>2.4308742451264399E-2</v>
      </c>
      <c r="P65" s="17">
        <v>2.4768535094774599E-2</v>
      </c>
      <c r="Q65" s="17">
        <v>8.8870857956625405E-3</v>
      </c>
      <c r="R65" s="17"/>
      <c r="S65" s="17">
        <v>3.7358957629002501E-2</v>
      </c>
      <c r="T65" s="17">
        <v>3.6121058601696E-3</v>
      </c>
      <c r="U65" s="17">
        <v>1.4105590902076699E-2</v>
      </c>
      <c r="V65" s="17">
        <v>7.9820934621324807E-3</v>
      </c>
      <c r="W65" s="17">
        <v>2.6300750925549499E-2</v>
      </c>
      <c r="X65" s="17">
        <v>7.2394508072114797E-3</v>
      </c>
      <c r="Y65" s="17">
        <v>4.5603209594469403E-2</v>
      </c>
      <c r="Z65" s="17">
        <v>6.0107445298489999E-2</v>
      </c>
      <c r="AA65" s="17">
        <v>1.6145753023315602E-2</v>
      </c>
      <c r="AB65" s="17">
        <v>1.4135573744061099E-2</v>
      </c>
      <c r="AC65" s="17">
        <v>1.7445277281224199E-2</v>
      </c>
      <c r="AD65" s="17">
        <v>0</v>
      </c>
      <c r="AE65" s="17"/>
      <c r="AF65" s="17">
        <v>1.1389553749496E-2</v>
      </c>
      <c r="AG65" s="17">
        <v>1.6927708161124998E-2</v>
      </c>
      <c r="AH65" s="17">
        <v>1.33606072058867E-2</v>
      </c>
      <c r="AI65" s="17">
        <v>5.1992669041578697E-2</v>
      </c>
      <c r="AJ65" s="17">
        <v>7.4903164192664198E-2</v>
      </c>
      <c r="AK65" s="17">
        <v>0.156981542564997</v>
      </c>
      <c r="AL65" s="17"/>
      <c r="AM65" s="17">
        <v>1.37544789429331E-2</v>
      </c>
      <c r="AN65" s="17">
        <v>1.53289342228845E-2</v>
      </c>
      <c r="AO65" s="17">
        <v>2.39736128001862E-2</v>
      </c>
      <c r="AP65" s="17">
        <v>5.57920560215006E-2</v>
      </c>
      <c r="AQ65" s="17">
        <v>0</v>
      </c>
      <c r="AR65" s="17"/>
      <c r="AS65" s="17">
        <v>2.8691955367332399E-2</v>
      </c>
      <c r="AT65" s="17">
        <v>1.69358378687328E-2</v>
      </c>
      <c r="AU65" s="17">
        <v>1.82633007335734E-2</v>
      </c>
      <c r="AV65" s="17">
        <v>2.17843588046958E-2</v>
      </c>
      <c r="AW65" s="17">
        <v>1.9914151973529901E-2</v>
      </c>
      <c r="AX65" s="17">
        <v>8.0064616805066505E-3</v>
      </c>
      <c r="AY65" s="17"/>
      <c r="AZ65" s="17">
        <v>2.1665754138618602E-2</v>
      </c>
      <c r="BA65" s="17">
        <v>1.23401885634257E-2</v>
      </c>
      <c r="BB65" s="17">
        <v>4.1881810598183598E-2</v>
      </c>
      <c r="BC65" s="17">
        <v>1.10627311118908E-2</v>
      </c>
      <c r="BD65" s="17">
        <v>1.8032049461323099E-2</v>
      </c>
      <c r="BE65" s="17"/>
      <c r="BF65" s="17">
        <v>2.84925265336546E-2</v>
      </c>
      <c r="BG65" s="17"/>
      <c r="BH65" s="17">
        <v>2.36922461344771E-2</v>
      </c>
      <c r="BI65" s="17"/>
      <c r="BJ65" s="17">
        <v>2.43498622273929E-2</v>
      </c>
      <c r="BK65" s="17">
        <v>1.7735886849170001E-2</v>
      </c>
      <c r="BL65" s="17">
        <v>2.95299155151156E-2</v>
      </c>
      <c r="BM65" s="17">
        <v>8.7159655962625402E-3</v>
      </c>
      <c r="BN65" s="17">
        <v>0</v>
      </c>
      <c r="BO65" s="17">
        <v>9.8502602487209392E-3</v>
      </c>
      <c r="BP65" s="17"/>
      <c r="BQ65" s="17">
        <v>2.96043009680125E-2</v>
      </c>
      <c r="BR65" s="17">
        <v>1.0670877998840599E-2</v>
      </c>
      <c r="BS65" s="17">
        <v>2.25045589219997E-2</v>
      </c>
      <c r="BT65" s="17"/>
      <c r="BU65" s="17">
        <v>4.8494553822881599E-2</v>
      </c>
      <c r="BV65" s="17">
        <v>2.2425085585815699E-2</v>
      </c>
      <c r="BW65" s="17">
        <v>1.9934830228501801E-2</v>
      </c>
      <c r="BX65" s="17"/>
      <c r="BY65" s="17">
        <v>1.5607114493691799E-2</v>
      </c>
      <c r="BZ65" s="17"/>
      <c r="CA65" s="17">
        <v>1.9773248351329101E-2</v>
      </c>
    </row>
    <row r="66" spans="2:79" x14ac:dyDescent="0.35">
      <c r="B66" t="s">
        <v>139</v>
      </c>
      <c r="C66" s="17">
        <v>0.101915574311601</v>
      </c>
      <c r="D66" s="17">
        <v>9.7015453079855998E-2</v>
      </c>
      <c r="E66" s="17">
        <v>0.10735998101459999</v>
      </c>
      <c r="F66" s="17"/>
      <c r="G66" s="17">
        <v>9.2694216376930996E-2</v>
      </c>
      <c r="H66" s="17">
        <v>0.12189825312781299</v>
      </c>
      <c r="I66" s="17">
        <v>0.14309894406420201</v>
      </c>
      <c r="J66" s="17">
        <v>0.106005616839178</v>
      </c>
      <c r="K66" s="17">
        <v>0</v>
      </c>
      <c r="L66" s="17">
        <v>4.7332177009822701E-2</v>
      </c>
      <c r="M66" s="17"/>
      <c r="N66" s="17">
        <v>0.16861785227764201</v>
      </c>
      <c r="O66" s="17">
        <v>0.11993811260489699</v>
      </c>
      <c r="P66" s="17">
        <v>0.113048683261375</v>
      </c>
      <c r="Q66" s="17">
        <v>5.2051498922495901E-2</v>
      </c>
      <c r="R66" s="17"/>
      <c r="S66" s="17">
        <v>0.147539302048043</v>
      </c>
      <c r="T66" s="17">
        <v>7.1776720431055402E-2</v>
      </c>
      <c r="U66" s="17">
        <v>0.100673945820167</v>
      </c>
      <c r="V66" s="17">
        <v>7.5873262354527196E-2</v>
      </c>
      <c r="W66" s="17">
        <v>8.1980118103075997E-2</v>
      </c>
      <c r="X66" s="17">
        <v>0.13036804926302001</v>
      </c>
      <c r="Y66" s="17">
        <v>9.6396081869861899E-2</v>
      </c>
      <c r="Z66" s="17">
        <v>8.1209394498246296E-2</v>
      </c>
      <c r="AA66" s="17">
        <v>0.10832949509077799</v>
      </c>
      <c r="AB66" s="17">
        <v>8.1936782841594905E-2</v>
      </c>
      <c r="AC66" s="17">
        <v>4.43562343172458E-2</v>
      </c>
      <c r="AD66" s="17">
        <v>0.11366883773304701</v>
      </c>
      <c r="AE66" s="17"/>
      <c r="AF66" s="17">
        <v>7.3075448629050396E-2</v>
      </c>
      <c r="AG66" s="17">
        <v>0.10656674604010501</v>
      </c>
      <c r="AH66" s="17">
        <v>9.5449084805709003E-2</v>
      </c>
      <c r="AI66" s="17">
        <v>0.17550543680717201</v>
      </c>
      <c r="AJ66" s="17">
        <v>0.24107855436245201</v>
      </c>
      <c r="AK66" s="17">
        <v>0.16842832339108499</v>
      </c>
      <c r="AL66" s="17"/>
      <c r="AM66" s="17">
        <v>5.5095618970912801E-2</v>
      </c>
      <c r="AN66" s="17">
        <v>7.4041984118724702E-2</v>
      </c>
      <c r="AO66" s="17">
        <v>0.14360721233620299</v>
      </c>
      <c r="AP66" s="17">
        <v>0.18745730618220499</v>
      </c>
      <c r="AQ66" s="17">
        <v>0.19736935392817201</v>
      </c>
      <c r="AR66" s="17"/>
      <c r="AS66" s="17">
        <v>0.11922067069425001</v>
      </c>
      <c r="AT66" s="17">
        <v>9.7833184618498895E-2</v>
      </c>
      <c r="AU66" s="17">
        <v>0.11088753436165</v>
      </c>
      <c r="AV66" s="17">
        <v>8.94931128006069E-2</v>
      </c>
      <c r="AW66" s="17">
        <v>1.3867908490781599E-2</v>
      </c>
      <c r="AX66" s="17">
        <v>0.145330140821918</v>
      </c>
      <c r="AY66" s="17"/>
      <c r="AZ66" s="17">
        <v>0.16785742082368901</v>
      </c>
      <c r="BA66" s="17">
        <v>0.11876275186131</v>
      </c>
      <c r="BB66" s="17">
        <v>5.5481104222569001E-2</v>
      </c>
      <c r="BC66" s="17">
        <v>2.2460029318321501E-2</v>
      </c>
      <c r="BD66" s="17">
        <v>0.109829190651016</v>
      </c>
      <c r="BE66" s="17"/>
      <c r="BF66" s="17">
        <v>9.5444923554677194E-2</v>
      </c>
      <c r="BG66" s="17"/>
      <c r="BH66" s="17">
        <v>0.10537601978322</v>
      </c>
      <c r="BI66" s="17"/>
      <c r="BJ66" s="17">
        <v>0.104039864293864</v>
      </c>
      <c r="BK66" s="17">
        <v>6.6112665660407494E-2</v>
      </c>
      <c r="BL66" s="17">
        <v>0.12830675824750101</v>
      </c>
      <c r="BM66" s="17">
        <v>9.3492754431409295E-2</v>
      </c>
      <c r="BN66" s="17">
        <v>0.10374788226649299</v>
      </c>
      <c r="BO66" s="17">
        <v>5.8271091102376903E-2</v>
      </c>
      <c r="BP66" s="17"/>
      <c r="BQ66" s="17">
        <v>9.3248656434504001E-2</v>
      </c>
      <c r="BR66" s="17">
        <v>0.118249563126254</v>
      </c>
      <c r="BS66" s="17">
        <v>9.89418063423428E-2</v>
      </c>
      <c r="BT66" s="17"/>
      <c r="BU66" s="17">
        <v>0.15588629228100701</v>
      </c>
      <c r="BV66" s="17">
        <v>0.10476159823353801</v>
      </c>
      <c r="BW66" s="17">
        <v>0.104075386494411</v>
      </c>
      <c r="BX66" s="17"/>
      <c r="BY66" s="17">
        <v>0.234500817719317</v>
      </c>
      <c r="BZ66" s="17"/>
      <c r="CA66" s="17">
        <v>0.124254093835642</v>
      </c>
    </row>
    <row r="67" spans="2:79" x14ac:dyDescent="0.35">
      <c r="B67" t="s">
        <v>140</v>
      </c>
      <c r="C67" s="17">
        <v>0.18495273460134801</v>
      </c>
      <c r="D67" s="17">
        <v>0.192225327458833</v>
      </c>
      <c r="E67" s="17">
        <v>0.17966579552481901</v>
      </c>
      <c r="F67" s="17"/>
      <c r="G67" s="17">
        <v>0.242337390843823</v>
      </c>
      <c r="H67" s="17">
        <v>0.31957984536794798</v>
      </c>
      <c r="I67" s="17">
        <v>0.14499776075830101</v>
      </c>
      <c r="J67" s="17">
        <v>7.9644871050336505E-2</v>
      </c>
      <c r="K67" s="17">
        <v>6.5508247790980495E-2</v>
      </c>
      <c r="L67" s="17">
        <v>0</v>
      </c>
      <c r="M67" s="17"/>
      <c r="N67" s="17">
        <v>0.26415857069502702</v>
      </c>
      <c r="O67" s="17">
        <v>0.20164747643053499</v>
      </c>
      <c r="P67" s="17">
        <v>0.198360733242606</v>
      </c>
      <c r="Q67" s="17">
        <v>0.129345651885101</v>
      </c>
      <c r="R67" s="17"/>
      <c r="S67" s="17">
        <v>0.25275840434250002</v>
      </c>
      <c r="T67" s="17">
        <v>0.149613113537162</v>
      </c>
      <c r="U67" s="17">
        <v>0.14840749087734001</v>
      </c>
      <c r="V67" s="17">
        <v>0.14707471284770399</v>
      </c>
      <c r="W67" s="17">
        <v>0.15513495874642499</v>
      </c>
      <c r="X67" s="17">
        <v>0.16240476356490499</v>
      </c>
      <c r="Y67" s="17">
        <v>0.170538179610525</v>
      </c>
      <c r="Z67" s="17">
        <v>0.220088332556444</v>
      </c>
      <c r="AA67" s="17">
        <v>0.24191432121696599</v>
      </c>
      <c r="AB67" s="17">
        <v>0.14478482884025001</v>
      </c>
      <c r="AC67" s="17">
        <v>0.12528082280354499</v>
      </c>
      <c r="AD67" s="17">
        <v>0.21127593772679801</v>
      </c>
      <c r="AE67" s="17"/>
      <c r="AF67" s="17">
        <v>0.12166552701884401</v>
      </c>
      <c r="AG67" s="17">
        <v>0.18277066589771601</v>
      </c>
      <c r="AH67" s="17">
        <v>0.25137697150307198</v>
      </c>
      <c r="AI67" s="17">
        <v>0.27148493967460402</v>
      </c>
      <c r="AJ67" s="17">
        <v>0.211886194996351</v>
      </c>
      <c r="AK67" s="17">
        <v>0.27507086097720501</v>
      </c>
      <c r="AL67" s="17"/>
      <c r="AM67" s="17">
        <v>9.9519255231598797E-2</v>
      </c>
      <c r="AN67" s="17">
        <v>0.14545416140060899</v>
      </c>
      <c r="AO67" s="17">
        <v>0.26694268391821602</v>
      </c>
      <c r="AP67" s="17">
        <v>0.29192341067379401</v>
      </c>
      <c r="AQ67" s="17">
        <v>0.45543951169215802</v>
      </c>
      <c r="AR67" s="17"/>
      <c r="AS67" s="17">
        <v>0.258228129290479</v>
      </c>
      <c r="AT67" s="17">
        <v>0.17993735302116001</v>
      </c>
      <c r="AU67" s="17">
        <v>0.173171578662972</v>
      </c>
      <c r="AV67" s="17">
        <v>0.127527464259481</v>
      </c>
      <c r="AW67" s="17">
        <v>0.10539656871863</v>
      </c>
      <c r="AX67" s="17">
        <v>0.113933733498433</v>
      </c>
      <c r="AY67" s="17"/>
      <c r="AZ67" s="17">
        <v>0.188172797590551</v>
      </c>
      <c r="BA67" s="17">
        <v>0.19826746569495399</v>
      </c>
      <c r="BB67" s="17">
        <v>0.14721654323824701</v>
      </c>
      <c r="BC67" s="17">
        <v>0.21513360343475901</v>
      </c>
      <c r="BD67" s="17">
        <v>0.19335925444883201</v>
      </c>
      <c r="BE67" s="17"/>
      <c r="BF67" s="17">
        <v>0.16281636042428699</v>
      </c>
      <c r="BG67" s="17"/>
      <c r="BH67" s="17">
        <v>0.215982478293747</v>
      </c>
      <c r="BI67" s="17"/>
      <c r="BJ67" s="17">
        <v>0.16979823744670799</v>
      </c>
      <c r="BK67" s="17">
        <v>0.13182973042672799</v>
      </c>
      <c r="BL67" s="17">
        <v>0.209804711094352</v>
      </c>
      <c r="BM67" s="17">
        <v>0.190477810358475</v>
      </c>
      <c r="BN67" s="17">
        <v>0.26947652223782398</v>
      </c>
      <c r="BO67" s="17">
        <v>0.22134044754239701</v>
      </c>
      <c r="BP67" s="17"/>
      <c r="BQ67" s="17">
        <v>0.208410079901196</v>
      </c>
      <c r="BR67" s="17">
        <v>0.16553020745950101</v>
      </c>
      <c r="BS67" s="17">
        <v>0.19011531931561901</v>
      </c>
      <c r="BT67" s="17"/>
      <c r="BU67" s="17">
        <v>0.28797557860356399</v>
      </c>
      <c r="BV67" s="17">
        <v>0.149514328845853</v>
      </c>
      <c r="BW67" s="17">
        <v>0.20270506673774599</v>
      </c>
      <c r="BX67" s="17"/>
      <c r="BY67" s="17">
        <v>0.274193127932292</v>
      </c>
      <c r="BZ67" s="17"/>
      <c r="CA67" s="17">
        <v>0.19287002180504001</v>
      </c>
    </row>
    <row r="68" spans="2:79" x14ac:dyDescent="0.35">
      <c r="B68" t="s">
        <v>141</v>
      </c>
      <c r="C68" s="17">
        <v>0.129204617248979</v>
      </c>
      <c r="D68" s="17">
        <v>0.13326974458424501</v>
      </c>
      <c r="E68" s="17">
        <v>0.12646395070312499</v>
      </c>
      <c r="F68" s="17"/>
      <c r="G68" s="17">
        <v>0.19471610290477501</v>
      </c>
      <c r="H68" s="17">
        <v>0.164237049966241</v>
      </c>
      <c r="I68" s="17">
        <v>0.131867291297977</v>
      </c>
      <c r="J68" s="17">
        <v>7.3318797217707496E-2</v>
      </c>
      <c r="K68" s="17">
        <v>4.1594674380729502E-2</v>
      </c>
      <c r="L68" s="17">
        <v>0</v>
      </c>
      <c r="M68" s="17"/>
      <c r="N68" s="17">
        <v>0.17427761282875201</v>
      </c>
      <c r="O68" s="17">
        <v>0.13584523219115999</v>
      </c>
      <c r="P68" s="17">
        <v>0.140937983733466</v>
      </c>
      <c r="Q68" s="17">
        <v>9.49994992048145E-2</v>
      </c>
      <c r="R68" s="17"/>
      <c r="S68" s="17">
        <v>0.138181310264023</v>
      </c>
      <c r="T68" s="17">
        <v>0.115270450894831</v>
      </c>
      <c r="U68" s="17">
        <v>8.7237441982796607E-2</v>
      </c>
      <c r="V68" s="17">
        <v>0.17832683590456699</v>
      </c>
      <c r="W68" s="17">
        <v>0.16423603668647099</v>
      </c>
      <c r="X68" s="17">
        <v>0.110376273807059</v>
      </c>
      <c r="Y68" s="17">
        <v>0.16212918984320701</v>
      </c>
      <c r="Z68" s="17">
        <v>0.115741334257872</v>
      </c>
      <c r="AA68" s="17">
        <v>0.16598297769195799</v>
      </c>
      <c r="AB68" s="17">
        <v>8.6052420564315904E-2</v>
      </c>
      <c r="AC68" s="17">
        <v>7.6875815535141598E-2</v>
      </c>
      <c r="AD68" s="17">
        <v>0</v>
      </c>
      <c r="AE68" s="17"/>
      <c r="AF68" s="17">
        <v>0.10429003975126</v>
      </c>
      <c r="AG68" s="17">
        <v>0.12955104530617201</v>
      </c>
      <c r="AH68" s="17">
        <v>0.172074622968062</v>
      </c>
      <c r="AI68" s="17">
        <v>0.13568981709824801</v>
      </c>
      <c r="AJ68" s="17">
        <v>0.15906655867963099</v>
      </c>
      <c r="AK68" s="17">
        <v>0.14285472432035801</v>
      </c>
      <c r="AL68" s="17"/>
      <c r="AM68" s="17">
        <v>9.9912489565804202E-2</v>
      </c>
      <c r="AN68" s="17">
        <v>0.13096063964361601</v>
      </c>
      <c r="AO68" s="17">
        <v>0.15202415075779899</v>
      </c>
      <c r="AP68" s="17">
        <v>0.159649746792557</v>
      </c>
      <c r="AQ68" s="17">
        <v>0</v>
      </c>
      <c r="AR68" s="17"/>
      <c r="AS68" s="17">
        <v>0.15583566416987099</v>
      </c>
      <c r="AT68" s="17">
        <v>0.119642727372283</v>
      </c>
      <c r="AU68" s="17">
        <v>9.3269874595515098E-2</v>
      </c>
      <c r="AV68" s="17">
        <v>0.127092014110087</v>
      </c>
      <c r="AW68" s="17">
        <v>0.15186364022347901</v>
      </c>
      <c r="AX68" s="17">
        <v>0.10198706362200401</v>
      </c>
      <c r="AY68" s="17"/>
      <c r="AZ68" s="17">
        <v>0.21851087041263201</v>
      </c>
      <c r="BA68" s="17">
        <v>9.3739973384585798E-2</v>
      </c>
      <c r="BB68" s="17">
        <v>8.2648343012568806E-2</v>
      </c>
      <c r="BC68" s="17">
        <v>8.2475292648321805E-2</v>
      </c>
      <c r="BD68" s="17">
        <v>0.15743041975141001</v>
      </c>
      <c r="BE68" s="17"/>
      <c r="BF68" s="17">
        <v>0.124828940888266</v>
      </c>
      <c r="BG68" s="17"/>
      <c r="BH68" s="17">
        <v>0.131118543447658</v>
      </c>
      <c r="BI68" s="17"/>
      <c r="BJ68" s="17">
        <v>0.14258860763987799</v>
      </c>
      <c r="BK68" s="17">
        <v>9.5980302871831499E-2</v>
      </c>
      <c r="BL68" s="17">
        <v>8.6155202406516807E-2</v>
      </c>
      <c r="BM68" s="17">
        <v>0.137995164316153</v>
      </c>
      <c r="BN68" s="17">
        <v>0.23718805201322399</v>
      </c>
      <c r="BO68" s="17">
        <v>0.17050861882189</v>
      </c>
      <c r="BP68" s="17"/>
      <c r="BQ68" s="17">
        <v>0.136782231918852</v>
      </c>
      <c r="BR68" s="17">
        <v>0.114650260731748</v>
      </c>
      <c r="BS68" s="17">
        <v>0.138666166845273</v>
      </c>
      <c r="BT68" s="17"/>
      <c r="BU68" s="17">
        <v>0.13184970397087101</v>
      </c>
      <c r="BV68" s="17">
        <v>0.116632368702331</v>
      </c>
      <c r="BW68" s="17">
        <v>0.12997860994784799</v>
      </c>
      <c r="BX68" s="17"/>
      <c r="BY68" s="17">
        <v>0.15907159229866399</v>
      </c>
      <c r="BZ68" s="17"/>
      <c r="CA68" s="17">
        <v>0.108946397576898</v>
      </c>
    </row>
    <row r="69" spans="2:79" x14ac:dyDescent="0.35">
      <c r="B69" t="s">
        <v>142</v>
      </c>
      <c r="C69" s="17">
        <v>3.3019617126913502E-2</v>
      </c>
      <c r="D69" s="17">
        <v>4.4259700285997197E-2</v>
      </c>
      <c r="E69" s="17">
        <v>2.2747752097705898E-2</v>
      </c>
      <c r="F69" s="17"/>
      <c r="G69" s="17">
        <v>7.8112069312498603E-2</v>
      </c>
      <c r="H69" s="17">
        <v>1.8364645128499099E-2</v>
      </c>
      <c r="I69" s="17">
        <v>1.99783020109967E-2</v>
      </c>
      <c r="J69" s="17">
        <v>2.8439006660423899E-2</v>
      </c>
      <c r="K69" s="17">
        <v>4.5954476223812202E-3</v>
      </c>
      <c r="L69" s="17">
        <v>1.2112846030332001E-2</v>
      </c>
      <c r="M69" s="17"/>
      <c r="N69" s="17">
        <v>3.1288055709816298E-2</v>
      </c>
      <c r="O69" s="17">
        <v>5.7340657630217402E-2</v>
      </c>
      <c r="P69" s="17">
        <v>3.2998084771514502E-2</v>
      </c>
      <c r="Q69" s="17">
        <v>1.4869059275996299E-2</v>
      </c>
      <c r="R69" s="17"/>
      <c r="S69" s="17">
        <v>3.3460014628484601E-2</v>
      </c>
      <c r="T69" s="17">
        <v>2.0693049852503899E-2</v>
      </c>
      <c r="U69" s="17">
        <v>6.9249367222803004E-2</v>
      </c>
      <c r="V69" s="17">
        <v>0</v>
      </c>
      <c r="W69" s="17">
        <v>3.5853252790503803E-2</v>
      </c>
      <c r="X69" s="17">
        <v>3.4918115195479098E-2</v>
      </c>
      <c r="Y69" s="17">
        <v>4.1812340872735602E-2</v>
      </c>
      <c r="Z69" s="17">
        <v>6.7124760156820604E-2</v>
      </c>
      <c r="AA69" s="17">
        <v>2.9177077913052501E-2</v>
      </c>
      <c r="AB69" s="17">
        <v>1.37875683202344E-2</v>
      </c>
      <c r="AC69" s="17">
        <v>6.7291880151567798E-2</v>
      </c>
      <c r="AD69" s="17">
        <v>0</v>
      </c>
      <c r="AE69" s="17"/>
      <c r="AF69" s="17">
        <v>3.4317499278467799E-2</v>
      </c>
      <c r="AG69" s="17">
        <v>3.3618236063034698E-2</v>
      </c>
      <c r="AH69" s="17">
        <v>3.3383215438158802E-2</v>
      </c>
      <c r="AI69" s="17">
        <v>5.8947853867997502E-2</v>
      </c>
      <c r="AJ69" s="17">
        <v>0</v>
      </c>
      <c r="AK69" s="17">
        <v>0</v>
      </c>
      <c r="AL69" s="17"/>
      <c r="AM69" s="17">
        <v>1.6953740401214699E-2</v>
      </c>
      <c r="AN69" s="17">
        <v>4.09357139266553E-2</v>
      </c>
      <c r="AO69" s="17">
        <v>4.4953116966034302E-2</v>
      </c>
      <c r="AP69" s="17">
        <v>1.6165649284490501E-2</v>
      </c>
      <c r="AQ69" s="17">
        <v>0</v>
      </c>
      <c r="AR69" s="17"/>
      <c r="AS69" s="17">
        <v>3.3556888142857802E-2</v>
      </c>
      <c r="AT69" s="17">
        <v>1.6924032782366202E-2</v>
      </c>
      <c r="AU69" s="17">
        <v>5.4010185354831999E-2</v>
      </c>
      <c r="AV69" s="17">
        <v>4.4682986528554798E-2</v>
      </c>
      <c r="AW69" s="17">
        <v>2.0812148794265298E-2</v>
      </c>
      <c r="AX69" s="17">
        <v>0</v>
      </c>
      <c r="AY69" s="17"/>
      <c r="AZ69" s="17">
        <v>1.6090349308872199E-2</v>
      </c>
      <c r="BA69" s="17">
        <v>2.5386306464979701E-2</v>
      </c>
      <c r="BB69" s="17">
        <v>4.1497373904806699E-2</v>
      </c>
      <c r="BC69" s="17">
        <v>1.2905524389194499E-2</v>
      </c>
      <c r="BD69" s="17">
        <v>3.6384960121010501E-2</v>
      </c>
      <c r="BE69" s="17"/>
      <c r="BF69" s="17">
        <v>3.0396561873348701E-2</v>
      </c>
      <c r="BG69" s="17"/>
      <c r="BH69" s="17">
        <v>3.44217586559908E-2</v>
      </c>
      <c r="BI69" s="17"/>
      <c r="BJ69" s="17">
        <v>2.3248165501255101E-2</v>
      </c>
      <c r="BK69" s="17">
        <v>3.2932524744465397E-2</v>
      </c>
      <c r="BL69" s="17">
        <v>3.0916960383884001E-2</v>
      </c>
      <c r="BM69" s="17">
        <v>2.8583977083529898E-2</v>
      </c>
      <c r="BN69" s="17">
        <v>6.0131838570469401E-2</v>
      </c>
      <c r="BO69" s="17">
        <v>7.3634230473013096E-2</v>
      </c>
      <c r="BP69" s="17"/>
      <c r="BQ69" s="17">
        <v>6.8253702017136098E-2</v>
      </c>
      <c r="BR69" s="17">
        <v>2.1535889603034701E-2</v>
      </c>
      <c r="BS69" s="17">
        <v>3.5040752437865599E-2</v>
      </c>
      <c r="BT69" s="17"/>
      <c r="BU69" s="17">
        <v>4.1763762117537101E-2</v>
      </c>
      <c r="BV69" s="17">
        <v>3.10868844169499E-2</v>
      </c>
      <c r="BW69" s="17">
        <v>3.8698919950463401E-2</v>
      </c>
      <c r="BX69" s="17"/>
      <c r="BY69" s="17">
        <v>2.02480456458521E-2</v>
      </c>
      <c r="BZ69" s="17"/>
      <c r="CA69" s="17">
        <v>4.2959816583452201E-2</v>
      </c>
    </row>
    <row r="70" spans="2:79" x14ac:dyDescent="0.35">
      <c r="B70" t="s">
        <v>143</v>
      </c>
      <c r="C70" s="17">
        <v>3.4985677144481801E-2</v>
      </c>
      <c r="D70" s="17">
        <v>4.0587771988424802E-2</v>
      </c>
      <c r="E70" s="17">
        <v>3.0020092618742299E-2</v>
      </c>
      <c r="F70" s="17"/>
      <c r="G70" s="17">
        <v>5.8334743254272001E-2</v>
      </c>
      <c r="H70" s="17">
        <v>3.76371428856066E-2</v>
      </c>
      <c r="I70" s="17">
        <v>3.5870436162851099E-2</v>
      </c>
      <c r="J70" s="17">
        <v>1.9769965528344501E-2</v>
      </c>
      <c r="K70" s="17">
        <v>1.5806345946608701E-2</v>
      </c>
      <c r="L70" s="17">
        <v>0</v>
      </c>
      <c r="M70" s="17"/>
      <c r="N70" s="17">
        <v>2.7623087375192E-2</v>
      </c>
      <c r="O70" s="17">
        <v>1.9588845294600601E-2</v>
      </c>
      <c r="P70" s="17">
        <v>5.2675456499598899E-2</v>
      </c>
      <c r="Q70" s="17">
        <v>3.7491541605376398E-2</v>
      </c>
      <c r="R70" s="17"/>
      <c r="S70" s="17">
        <v>6.8073025544918703E-2</v>
      </c>
      <c r="T70" s="17">
        <v>2.36541464029318E-2</v>
      </c>
      <c r="U70" s="17">
        <v>8.1643583726127792E-3</v>
      </c>
      <c r="V70" s="17">
        <v>2.6158970661566801E-2</v>
      </c>
      <c r="W70" s="17">
        <v>8.11890460677578E-2</v>
      </c>
      <c r="X70" s="17">
        <v>6.5215489351427097E-2</v>
      </c>
      <c r="Y70" s="17">
        <v>1.9663016573288599E-2</v>
      </c>
      <c r="Z70" s="17">
        <v>1.18763711214749E-2</v>
      </c>
      <c r="AA70" s="17">
        <v>9.7481488490499205E-3</v>
      </c>
      <c r="AB70" s="17">
        <v>0</v>
      </c>
      <c r="AC70" s="17">
        <v>3.9592426326353E-2</v>
      </c>
      <c r="AD70" s="17">
        <v>0</v>
      </c>
      <c r="AE70" s="17"/>
      <c r="AF70" s="17">
        <v>3.6192730121005698E-2</v>
      </c>
      <c r="AG70" s="17">
        <v>3.2909627116950203E-2</v>
      </c>
      <c r="AH70" s="17">
        <v>5.2337435159647297E-2</v>
      </c>
      <c r="AI70" s="17">
        <v>2.6015394875316698E-2</v>
      </c>
      <c r="AJ70" s="17">
        <v>0</v>
      </c>
      <c r="AK70" s="17">
        <v>2.1461135187436899E-2</v>
      </c>
      <c r="AL70" s="17"/>
      <c r="AM70" s="17">
        <v>2.03122576753435E-2</v>
      </c>
      <c r="AN70" s="17">
        <v>3.9286857270605102E-2</v>
      </c>
      <c r="AO70" s="17">
        <v>4.3509936618750397E-2</v>
      </c>
      <c r="AP70" s="17">
        <v>4.3640324646544E-2</v>
      </c>
      <c r="AQ70" s="17">
        <v>0</v>
      </c>
      <c r="AR70" s="17"/>
      <c r="AS70" s="17">
        <v>3.2167265797932498E-2</v>
      </c>
      <c r="AT70" s="17">
        <v>2.3006446614123301E-2</v>
      </c>
      <c r="AU70" s="17">
        <v>5.0572955741539201E-2</v>
      </c>
      <c r="AV70" s="17">
        <v>3.3913390806538699E-2</v>
      </c>
      <c r="AW70" s="17">
        <v>1.4851877190294301E-2</v>
      </c>
      <c r="AX70" s="17">
        <v>7.0625378864007798E-2</v>
      </c>
      <c r="AY70" s="17"/>
      <c r="AZ70" s="17">
        <v>2.5651384717868899E-2</v>
      </c>
      <c r="BA70" s="17">
        <v>4.1411015051230203E-2</v>
      </c>
      <c r="BB70" s="17">
        <v>3.56719644810072E-2</v>
      </c>
      <c r="BC70" s="17">
        <v>5.4367947858352902E-2</v>
      </c>
      <c r="BD70" s="17">
        <v>3.14290097768367E-2</v>
      </c>
      <c r="BE70" s="17"/>
      <c r="BF70" s="17">
        <v>4.21519612151533E-2</v>
      </c>
      <c r="BG70" s="17"/>
      <c r="BH70" s="17">
        <v>3.19724979126631E-2</v>
      </c>
      <c r="BI70" s="17"/>
      <c r="BJ70" s="17">
        <v>4.7297284268476798E-2</v>
      </c>
      <c r="BK70" s="17">
        <v>2.5605577173556299E-2</v>
      </c>
      <c r="BL70" s="17">
        <v>1.5888005541369501E-2</v>
      </c>
      <c r="BM70" s="17">
        <v>5.81397602896397E-2</v>
      </c>
      <c r="BN70" s="17">
        <v>2.33854086643231E-2</v>
      </c>
      <c r="BO70" s="17">
        <v>2.2967381868187899E-2</v>
      </c>
      <c r="BP70" s="17"/>
      <c r="BQ70" s="17">
        <v>1.3761323707144099E-2</v>
      </c>
      <c r="BR70" s="17">
        <v>3.9031354860680503E-2</v>
      </c>
      <c r="BS70" s="17">
        <v>3.6242629081245301E-2</v>
      </c>
      <c r="BT70" s="17"/>
      <c r="BU70" s="17">
        <v>3.1133494681501301E-2</v>
      </c>
      <c r="BV70" s="17">
        <v>4.1647013158328201E-2</v>
      </c>
      <c r="BW70" s="17">
        <v>3.7009856425873303E-2</v>
      </c>
      <c r="BX70" s="17"/>
      <c r="BY70" s="17">
        <v>4.9337047913128901E-2</v>
      </c>
      <c r="BZ70" s="17"/>
      <c r="CA70" s="17">
        <v>2.2648414094389099E-2</v>
      </c>
    </row>
    <row r="71" spans="2:79" x14ac:dyDescent="0.35">
      <c r="B71" t="s">
        <v>144</v>
      </c>
      <c r="C71" s="17">
        <v>6.9034213396830899E-2</v>
      </c>
      <c r="D71" s="17">
        <v>8.2313372127680196E-2</v>
      </c>
      <c r="E71" s="17">
        <v>5.4753016732080197E-2</v>
      </c>
      <c r="F71" s="17"/>
      <c r="G71" s="17">
        <v>9.6002055749972601E-2</v>
      </c>
      <c r="H71" s="17">
        <v>5.4413990320049899E-2</v>
      </c>
      <c r="I71" s="17">
        <v>0.103864001611252</v>
      </c>
      <c r="J71" s="17">
        <v>5.9011123591609899E-2</v>
      </c>
      <c r="K71" s="17">
        <v>1.18268885575687E-2</v>
      </c>
      <c r="L71" s="17">
        <v>1.50760119951756E-2</v>
      </c>
      <c r="M71" s="17"/>
      <c r="N71" s="17">
        <v>4.63185351552311E-2</v>
      </c>
      <c r="O71" s="17">
        <v>7.3395264354227496E-2</v>
      </c>
      <c r="P71" s="17">
        <v>6.8468796106790797E-2</v>
      </c>
      <c r="Q71" s="17">
        <v>7.7020797042789496E-2</v>
      </c>
      <c r="R71" s="17"/>
      <c r="S71" s="17">
        <v>7.3498840643169402E-2</v>
      </c>
      <c r="T71" s="17">
        <v>9.5560241225128503E-2</v>
      </c>
      <c r="U71" s="17">
        <v>0.128541560351038</v>
      </c>
      <c r="V71" s="17">
        <v>4.2156288642628902E-2</v>
      </c>
      <c r="W71" s="17">
        <v>5.43626809039197E-2</v>
      </c>
      <c r="X71" s="17">
        <v>5.5259840559511601E-2</v>
      </c>
      <c r="Y71" s="17">
        <v>5.9857936957248802E-2</v>
      </c>
      <c r="Z71" s="17">
        <v>6.9830107370239994E-2</v>
      </c>
      <c r="AA71" s="17">
        <v>6.9796730226901596E-2</v>
      </c>
      <c r="AB71" s="17">
        <v>2.71118389626731E-2</v>
      </c>
      <c r="AC71" s="17">
        <v>7.0981469350654205E-2</v>
      </c>
      <c r="AD71" s="17">
        <v>5.3219851194804602E-2</v>
      </c>
      <c r="AE71" s="17"/>
      <c r="AF71" s="17">
        <v>6.6335047138854297E-2</v>
      </c>
      <c r="AG71" s="17">
        <v>7.3438336924027306E-2</v>
      </c>
      <c r="AH71" s="17">
        <v>6.2277958207975603E-2</v>
      </c>
      <c r="AI71" s="17">
        <v>4.10678429300547E-2</v>
      </c>
      <c r="AJ71" s="17">
        <v>0.109903513824077</v>
      </c>
      <c r="AK71" s="17">
        <v>9.7193471079886198E-2</v>
      </c>
      <c r="AL71" s="17"/>
      <c r="AM71" s="17">
        <v>7.5713270066337698E-2</v>
      </c>
      <c r="AN71" s="17">
        <v>8.06569783015922E-2</v>
      </c>
      <c r="AO71" s="17">
        <v>5.5724706858865797E-2</v>
      </c>
      <c r="AP71" s="17">
        <v>5.5581216209924497E-2</v>
      </c>
      <c r="AQ71" s="17">
        <v>0</v>
      </c>
      <c r="AR71" s="17"/>
      <c r="AS71" s="17">
        <v>6.07514837979308E-2</v>
      </c>
      <c r="AT71" s="17">
        <v>7.9034131086022003E-2</v>
      </c>
      <c r="AU71" s="17">
        <v>6.5490459116472305E-2</v>
      </c>
      <c r="AV71" s="17">
        <v>7.5962962580068905E-2</v>
      </c>
      <c r="AW71" s="17">
        <v>7.2631601818584898E-2</v>
      </c>
      <c r="AX71" s="17">
        <v>5.9636935636635899E-2</v>
      </c>
      <c r="AY71" s="17"/>
      <c r="AZ71" s="17">
        <v>5.1851621405075203E-2</v>
      </c>
      <c r="BA71" s="17">
        <v>5.8113680024480197E-2</v>
      </c>
      <c r="BB71" s="17">
        <v>6.4696601518366495E-2</v>
      </c>
      <c r="BC71" s="17">
        <v>4.2112859570231698E-2</v>
      </c>
      <c r="BD71" s="17">
        <v>8.2266362309963703E-2</v>
      </c>
      <c r="BE71" s="17"/>
      <c r="BF71" s="17">
        <v>6.0492927869802898E-2</v>
      </c>
      <c r="BG71" s="17"/>
      <c r="BH71" s="17">
        <v>6.5911686812871503E-2</v>
      </c>
      <c r="BI71" s="17"/>
      <c r="BJ71" s="17">
        <v>7.8022811371939796E-2</v>
      </c>
      <c r="BK71" s="17">
        <v>4.7603023841669201E-2</v>
      </c>
      <c r="BL71" s="17">
        <v>6.0679581050600402E-2</v>
      </c>
      <c r="BM71" s="17">
        <v>4.3052457769591997E-2</v>
      </c>
      <c r="BN71" s="17">
        <v>0.13156021786817401</v>
      </c>
      <c r="BO71" s="17">
        <v>8.5349082259697701E-2</v>
      </c>
      <c r="BP71" s="17"/>
      <c r="BQ71" s="17">
        <v>6.2219006046672402E-2</v>
      </c>
      <c r="BR71" s="17">
        <v>5.8699985125748901E-2</v>
      </c>
      <c r="BS71" s="17">
        <v>7.7891622040898195E-2</v>
      </c>
      <c r="BT71" s="17"/>
      <c r="BU71" s="17">
        <v>6.6000964799355896E-2</v>
      </c>
      <c r="BV71" s="17">
        <v>6.8284498277469796E-2</v>
      </c>
      <c r="BW71" s="17">
        <v>6.0236887111990302E-2</v>
      </c>
      <c r="BX71" s="17"/>
      <c r="BY71" s="17">
        <v>3.2594580430500002E-2</v>
      </c>
      <c r="BZ71" s="17"/>
      <c r="CA71" s="17">
        <v>8.3399057720811798E-2</v>
      </c>
    </row>
    <row r="72" spans="2:79" x14ac:dyDescent="0.35">
      <c r="B72" t="s">
        <v>145</v>
      </c>
      <c r="C72" s="17">
        <v>0.29976475146369902</v>
      </c>
      <c r="D72" s="17">
        <v>0.274140181431832</v>
      </c>
      <c r="E72" s="17">
        <v>0.32247340849832201</v>
      </c>
      <c r="F72" s="17"/>
      <c r="G72" s="17">
        <v>9.2673400635413794E-2</v>
      </c>
      <c r="H72" s="17">
        <v>0.14876500229494799</v>
      </c>
      <c r="I72" s="17">
        <v>0.225123927712642</v>
      </c>
      <c r="J72" s="17">
        <v>0.47163175655433298</v>
      </c>
      <c r="K72" s="17">
        <v>0.76807459519467602</v>
      </c>
      <c r="L72" s="17">
        <v>0.83818509622341197</v>
      </c>
      <c r="M72" s="17"/>
      <c r="N72" s="17">
        <v>0.15753567562250601</v>
      </c>
      <c r="O72" s="17">
        <v>0.238593086831663</v>
      </c>
      <c r="P72" s="17">
        <v>0.25325299820702302</v>
      </c>
      <c r="Q72" s="17">
        <v>0.44079861176253099</v>
      </c>
      <c r="R72" s="17"/>
      <c r="S72" s="17">
        <v>0.17785994863208601</v>
      </c>
      <c r="T72" s="17">
        <v>0.36771893205134698</v>
      </c>
      <c r="U72" s="17">
        <v>0.31755584881119397</v>
      </c>
      <c r="V72" s="17">
        <v>0.32431559393689002</v>
      </c>
      <c r="W72" s="17">
        <v>0.31350047058631098</v>
      </c>
      <c r="X72" s="17">
        <v>0.25995094662819401</v>
      </c>
      <c r="Y72" s="17">
        <v>0.291989535878238</v>
      </c>
      <c r="Z72" s="17">
        <v>0.249284952770818</v>
      </c>
      <c r="AA72" s="17">
        <v>0.26191925053245702</v>
      </c>
      <c r="AB72" s="17">
        <v>0.52863672891444302</v>
      </c>
      <c r="AC72" s="17">
        <v>0.38836922778129002</v>
      </c>
      <c r="AD72" s="17">
        <v>0.41355127661253699</v>
      </c>
      <c r="AE72" s="17"/>
      <c r="AF72" s="17">
        <v>0.43489222043633202</v>
      </c>
      <c r="AG72" s="17">
        <v>0.32379361715910598</v>
      </c>
      <c r="AH72" s="17">
        <v>0.185468989551441</v>
      </c>
      <c r="AI72" s="17">
        <v>0.107376744520131</v>
      </c>
      <c r="AJ72" s="17">
        <v>0.109430925535887</v>
      </c>
      <c r="AK72" s="17">
        <v>5.6049820524947801E-2</v>
      </c>
      <c r="AL72" s="17"/>
      <c r="AM72" s="17">
        <v>0.49268608772630901</v>
      </c>
      <c r="AN72" s="17">
        <v>0.30271455932531099</v>
      </c>
      <c r="AO72" s="17">
        <v>0.16710577285713801</v>
      </c>
      <c r="AP72" s="17">
        <v>0.134312690017655</v>
      </c>
      <c r="AQ72" s="17">
        <v>0.24620268659276101</v>
      </c>
      <c r="AR72" s="17"/>
      <c r="AS72" s="17">
        <v>0.19566776970792099</v>
      </c>
      <c r="AT72" s="17">
        <v>0.31594444649877501</v>
      </c>
      <c r="AU72" s="17">
        <v>0.333234164599294</v>
      </c>
      <c r="AV72" s="17">
        <v>0.32575194794046702</v>
      </c>
      <c r="AW72" s="17">
        <v>0.49463806459816301</v>
      </c>
      <c r="AX72" s="17">
        <v>0.38314055002284902</v>
      </c>
      <c r="AY72" s="17"/>
      <c r="AZ72" s="17">
        <v>0.21224750360724601</v>
      </c>
      <c r="BA72" s="17">
        <v>0.30775448450339699</v>
      </c>
      <c r="BB72" s="17">
        <v>0.36123135726885802</v>
      </c>
      <c r="BC72" s="17">
        <v>0.44970423623700101</v>
      </c>
      <c r="BD72" s="17">
        <v>0.26793248375439399</v>
      </c>
      <c r="BE72" s="17"/>
      <c r="BF72" s="17">
        <v>0.32418116017596299</v>
      </c>
      <c r="BG72" s="17"/>
      <c r="BH72" s="17">
        <v>0.26358275384915703</v>
      </c>
      <c r="BI72" s="17"/>
      <c r="BJ72" s="17">
        <v>0.26149354405929198</v>
      </c>
      <c r="BK72" s="17">
        <v>0.47474395371715</v>
      </c>
      <c r="BL72" s="17">
        <v>0.32595273427967097</v>
      </c>
      <c r="BM72" s="17">
        <v>0.30963477041267401</v>
      </c>
      <c r="BN72" s="17">
        <v>0.115191172139954</v>
      </c>
      <c r="BO72" s="17">
        <v>0.20765761153536</v>
      </c>
      <c r="BP72" s="17"/>
      <c r="BQ72" s="17">
        <v>0.26997027991442202</v>
      </c>
      <c r="BR72" s="17">
        <v>0.35275320913852798</v>
      </c>
      <c r="BS72" s="17">
        <v>0.28841450945367703</v>
      </c>
      <c r="BT72" s="17"/>
      <c r="BU72" s="17">
        <v>0.20013812784566501</v>
      </c>
      <c r="BV72" s="17">
        <v>0.32499717330030098</v>
      </c>
      <c r="BW72" s="17">
        <v>0.30220454584774997</v>
      </c>
      <c r="BX72" s="17"/>
      <c r="BY72" s="17">
        <v>6.2125508930298098E-2</v>
      </c>
      <c r="BZ72" s="17"/>
      <c r="CA72" s="17">
        <v>0.25558867537448099</v>
      </c>
    </row>
    <row r="73" spans="2:79" x14ac:dyDescent="0.35">
      <c r="B73" t="s">
        <v>146</v>
      </c>
      <c r="C73" s="17">
        <v>0.12563697315864999</v>
      </c>
      <c r="D73" s="17">
        <v>0.115018738419377</v>
      </c>
      <c r="E73" s="17">
        <v>0.135524254894834</v>
      </c>
      <c r="F73" s="17"/>
      <c r="G73" s="17">
        <v>0.13429933664099</v>
      </c>
      <c r="H73" s="17">
        <v>0.11618965015249499</v>
      </c>
      <c r="I73" s="17">
        <v>0.15385550102022499</v>
      </c>
      <c r="J73" s="17">
        <v>0.14099936929207499</v>
      </c>
      <c r="K73" s="17">
        <v>7.9358153163770803E-2</v>
      </c>
      <c r="L73" s="17">
        <v>6.8774307355440198E-2</v>
      </c>
      <c r="M73" s="17"/>
      <c r="N73" s="17">
        <v>8.9887042739331499E-2</v>
      </c>
      <c r="O73" s="17">
        <v>0.12934258221143599</v>
      </c>
      <c r="P73" s="17">
        <v>0.115488729082851</v>
      </c>
      <c r="Q73" s="17">
        <v>0.144536254505233</v>
      </c>
      <c r="R73" s="17"/>
      <c r="S73" s="17">
        <v>7.1270196267773006E-2</v>
      </c>
      <c r="T73" s="17">
        <v>0.15210123974487</v>
      </c>
      <c r="U73" s="17">
        <v>0.12606439565997299</v>
      </c>
      <c r="V73" s="17">
        <v>0.19811224218998399</v>
      </c>
      <c r="W73" s="17">
        <v>8.74426851899862E-2</v>
      </c>
      <c r="X73" s="17">
        <v>0.17426707082319401</v>
      </c>
      <c r="Y73" s="17">
        <v>0.112010508800426</v>
      </c>
      <c r="Z73" s="17">
        <v>0.124737301969594</v>
      </c>
      <c r="AA73" s="17">
        <v>9.69862454555218E-2</v>
      </c>
      <c r="AB73" s="17">
        <v>0.103554257812428</v>
      </c>
      <c r="AC73" s="17">
        <v>0.169806846452979</v>
      </c>
      <c r="AD73" s="17">
        <v>0.20828409673281401</v>
      </c>
      <c r="AE73" s="17"/>
      <c r="AF73" s="17">
        <v>0.11784193387668999</v>
      </c>
      <c r="AG73" s="17">
        <v>0.100424017331763</v>
      </c>
      <c r="AH73" s="17">
        <v>0.134271115160047</v>
      </c>
      <c r="AI73" s="17">
        <v>0.131919301184897</v>
      </c>
      <c r="AJ73" s="17">
        <v>9.3731088408937804E-2</v>
      </c>
      <c r="AK73" s="17">
        <v>8.1960121954083295E-2</v>
      </c>
      <c r="AL73" s="17"/>
      <c r="AM73" s="17">
        <v>0.126052801419546</v>
      </c>
      <c r="AN73" s="17">
        <v>0.170620171790002</v>
      </c>
      <c r="AO73" s="17">
        <v>0.10215880688680801</v>
      </c>
      <c r="AP73" s="17">
        <v>5.5477600171329099E-2</v>
      </c>
      <c r="AQ73" s="17">
        <v>0.10098844778691</v>
      </c>
      <c r="AR73" s="17"/>
      <c r="AS73" s="17">
        <v>0.115880173031425</v>
      </c>
      <c r="AT73" s="17">
        <v>0.15074184013803801</v>
      </c>
      <c r="AU73" s="17">
        <v>0.10109994683415199</v>
      </c>
      <c r="AV73" s="17">
        <v>0.1537917621695</v>
      </c>
      <c r="AW73" s="17">
        <v>0.106024038192272</v>
      </c>
      <c r="AX73" s="17">
        <v>0.117339735853646</v>
      </c>
      <c r="AY73" s="17"/>
      <c r="AZ73" s="17">
        <v>9.7952297995447593E-2</v>
      </c>
      <c r="BA73" s="17">
        <v>0.14422413445163801</v>
      </c>
      <c r="BB73" s="17">
        <v>0.16967490175539299</v>
      </c>
      <c r="BC73" s="17">
        <v>0.109777775431927</v>
      </c>
      <c r="BD73" s="17">
        <v>0.10333626972521499</v>
      </c>
      <c r="BE73" s="17"/>
      <c r="BF73" s="17">
        <v>0.131194637464848</v>
      </c>
      <c r="BG73" s="17"/>
      <c r="BH73" s="17">
        <v>0.127942015110216</v>
      </c>
      <c r="BI73" s="17"/>
      <c r="BJ73" s="17">
        <v>0.149161623191194</v>
      </c>
      <c r="BK73" s="17">
        <v>0.107456334715022</v>
      </c>
      <c r="BL73" s="17">
        <v>0.11276613148099</v>
      </c>
      <c r="BM73" s="17">
        <v>0.12990733974226401</v>
      </c>
      <c r="BN73" s="17">
        <v>5.9318906239538699E-2</v>
      </c>
      <c r="BO73" s="17">
        <v>0.15042127614835701</v>
      </c>
      <c r="BP73" s="17"/>
      <c r="BQ73" s="17">
        <v>0.11775041909206201</v>
      </c>
      <c r="BR73" s="17">
        <v>0.11887865195566499</v>
      </c>
      <c r="BS73" s="17">
        <v>0.11218263556107901</v>
      </c>
      <c r="BT73" s="17"/>
      <c r="BU73" s="17">
        <v>3.6757521877616203E-2</v>
      </c>
      <c r="BV73" s="17">
        <v>0.14065104947941401</v>
      </c>
      <c r="BW73" s="17">
        <v>0.10515589725541701</v>
      </c>
      <c r="BX73" s="17"/>
      <c r="BY73" s="17">
        <v>0.152322164636256</v>
      </c>
      <c r="BZ73" s="17"/>
      <c r="CA73" s="17">
        <v>0.14956027465795699</v>
      </c>
    </row>
    <row r="74" spans="2:79" x14ac:dyDescent="0.3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row>
    <row r="75" spans="2:79" x14ac:dyDescent="0.35">
      <c r="B75" s="6" t="s">
        <v>149</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row>
    <row r="76" spans="2:79" x14ac:dyDescent="0.35">
      <c r="B76" s="24" t="s">
        <v>150</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row>
    <row r="77" spans="2:79" x14ac:dyDescent="0.35">
      <c r="B77" t="s">
        <v>138</v>
      </c>
      <c r="C77" s="17">
        <v>3.2681893797220897E-2</v>
      </c>
      <c r="D77" s="17">
        <v>3.3976130315348199E-2</v>
      </c>
      <c r="E77" s="17">
        <v>3.1457871517920899E-2</v>
      </c>
      <c r="F77" s="17"/>
      <c r="G77" s="17">
        <v>3.9161526329058102E-2</v>
      </c>
      <c r="H77" s="17">
        <v>5.11986175855886E-2</v>
      </c>
      <c r="I77" s="17">
        <v>1.9109652077079001E-2</v>
      </c>
      <c r="J77" s="17">
        <v>3.3830627270039597E-2</v>
      </c>
      <c r="K77" s="17">
        <v>3.90672321691867E-2</v>
      </c>
      <c r="L77" s="17">
        <v>2.6480383351983501E-2</v>
      </c>
      <c r="M77" s="17"/>
      <c r="N77" s="17">
        <v>4.4802108033487699E-2</v>
      </c>
      <c r="O77" s="17">
        <v>2.7856675287141999E-2</v>
      </c>
      <c r="P77" s="17">
        <v>3.2503203842897302E-2</v>
      </c>
      <c r="Q77" s="17">
        <v>1.7321763986956201E-2</v>
      </c>
      <c r="R77" s="17"/>
      <c r="S77" s="17">
        <v>4.7985789857511903E-2</v>
      </c>
      <c r="T77" s="17">
        <v>4.0408662598660001E-2</v>
      </c>
      <c r="U77" s="17">
        <v>3.7005540685986597E-2</v>
      </c>
      <c r="V77" s="17">
        <v>3.0447239204956501E-2</v>
      </c>
      <c r="W77" s="17">
        <v>1.6656474777426499E-2</v>
      </c>
      <c r="X77" s="17">
        <v>4.1859169255977199E-2</v>
      </c>
      <c r="Y77" s="17">
        <v>1.9277981012489599E-2</v>
      </c>
      <c r="Z77" s="17">
        <v>1.0615667724704301E-2</v>
      </c>
      <c r="AA77" s="17">
        <v>4.3898339140796598E-2</v>
      </c>
      <c r="AB77" s="17">
        <v>1.7772294227301599E-2</v>
      </c>
      <c r="AC77" s="17">
        <v>2.4567801280242101E-2</v>
      </c>
      <c r="AD77" s="17">
        <v>3.8445302803664101E-2</v>
      </c>
      <c r="AE77" s="17"/>
      <c r="AF77" s="17">
        <v>3.6741407309492401E-2</v>
      </c>
      <c r="AG77" s="17">
        <v>2.72940115324369E-2</v>
      </c>
      <c r="AH77" s="17">
        <v>2.6188166371581899E-2</v>
      </c>
      <c r="AI77" s="17">
        <v>3.2521383486261497E-2</v>
      </c>
      <c r="AJ77" s="17">
        <v>5.8473359007932199E-2</v>
      </c>
      <c r="AK77" s="17">
        <v>6.0550984850360499E-2</v>
      </c>
      <c r="AL77" s="17"/>
      <c r="AM77" s="17">
        <v>2.46277788256383E-2</v>
      </c>
      <c r="AN77" s="17">
        <v>2.7905462481173898E-2</v>
      </c>
      <c r="AO77" s="17">
        <v>3.5894888727760699E-2</v>
      </c>
      <c r="AP77" s="17">
        <v>4.0627067407301799E-2</v>
      </c>
      <c r="AQ77" s="17">
        <v>8.5385310232787101E-2</v>
      </c>
      <c r="AR77" s="17"/>
      <c r="AS77" s="17">
        <v>3.60515594669885E-2</v>
      </c>
      <c r="AT77" s="17">
        <v>2.9787414609597902E-2</v>
      </c>
      <c r="AU77" s="17">
        <v>3.6373911250494703E-2</v>
      </c>
      <c r="AV77" s="17">
        <v>3.3813047980105398E-2</v>
      </c>
      <c r="AW77" s="17">
        <v>3.2822125771845602E-2</v>
      </c>
      <c r="AX77" s="17">
        <v>2.61850627485644E-2</v>
      </c>
      <c r="AY77" s="17"/>
      <c r="AZ77" s="17">
        <v>3.21497065131627E-2</v>
      </c>
      <c r="BA77" s="17">
        <v>1.9548359015934699E-2</v>
      </c>
      <c r="BB77" s="17">
        <v>3.4726553762645197E-2</v>
      </c>
      <c r="BC77" s="17">
        <v>4.3921975222045002E-2</v>
      </c>
      <c r="BD77" s="17">
        <v>6.2412725120675E-2</v>
      </c>
      <c r="BE77" s="17"/>
      <c r="BF77" s="17">
        <v>3.1434629721768699E-2</v>
      </c>
      <c r="BG77" s="17"/>
      <c r="BH77" s="17">
        <v>3.3734365858238698E-2</v>
      </c>
      <c r="BI77" s="17"/>
      <c r="BJ77" s="17">
        <v>3.6483347925770099E-2</v>
      </c>
      <c r="BK77" s="17">
        <v>4.2050973137109898E-2</v>
      </c>
      <c r="BL77" s="17">
        <v>2.8959682094368399E-2</v>
      </c>
      <c r="BM77" s="17">
        <v>2.1279268311303001E-2</v>
      </c>
      <c r="BN77" s="17">
        <v>6.5651790608935598E-2</v>
      </c>
      <c r="BO77" s="17">
        <v>0</v>
      </c>
      <c r="BP77" s="17"/>
      <c r="BQ77" s="17">
        <v>4.2495206105461099E-2</v>
      </c>
      <c r="BR77" s="17">
        <v>3.1577981206365E-2</v>
      </c>
      <c r="BS77" s="17">
        <v>2.89903362550296E-2</v>
      </c>
      <c r="BT77" s="17"/>
      <c r="BU77" s="17">
        <v>3.8945048440875103E-2</v>
      </c>
      <c r="BV77" s="17">
        <v>2.8500901702129301E-2</v>
      </c>
      <c r="BW77" s="17">
        <v>3.3962173495475902E-2</v>
      </c>
      <c r="BX77" s="17"/>
      <c r="BY77" s="17">
        <v>0</v>
      </c>
      <c r="BZ77" s="17"/>
      <c r="CA77" s="17">
        <v>2.8622582592550402E-2</v>
      </c>
    </row>
    <row r="78" spans="2:79" x14ac:dyDescent="0.35">
      <c r="B78" t="s">
        <v>139</v>
      </c>
      <c r="C78" s="17">
        <v>0.10373749658220199</v>
      </c>
      <c r="D78" s="17">
        <v>0.12819178922397101</v>
      </c>
      <c r="E78" s="17">
        <v>7.9079743729268598E-2</v>
      </c>
      <c r="F78" s="17"/>
      <c r="G78" s="17">
        <v>0.10841454229881201</v>
      </c>
      <c r="H78" s="17">
        <v>0.20463471784366799</v>
      </c>
      <c r="I78" s="17">
        <v>0.18128483532716</v>
      </c>
      <c r="J78" s="17">
        <v>9.2715921163957701E-2</v>
      </c>
      <c r="K78" s="17">
        <v>8.37321110003654E-2</v>
      </c>
      <c r="L78" s="17">
        <v>4.5491696085339602E-2</v>
      </c>
      <c r="M78" s="17"/>
      <c r="N78" s="17">
        <v>0.14901695762075501</v>
      </c>
      <c r="O78" s="17">
        <v>7.90495146805648E-2</v>
      </c>
      <c r="P78" s="17">
        <v>7.6161931032092206E-2</v>
      </c>
      <c r="Q78" s="17">
        <v>7.9712589407517603E-2</v>
      </c>
      <c r="R78" s="17"/>
      <c r="S78" s="17">
        <v>0.178196356001909</v>
      </c>
      <c r="T78" s="17">
        <v>0.117914341694068</v>
      </c>
      <c r="U78" s="17">
        <v>0.108429197693949</v>
      </c>
      <c r="V78" s="17">
        <v>0.109804620720165</v>
      </c>
      <c r="W78" s="17">
        <v>9.4682694292361202E-2</v>
      </c>
      <c r="X78" s="17">
        <v>0.106053870499768</v>
      </c>
      <c r="Y78" s="17">
        <v>8.5970916399386393E-2</v>
      </c>
      <c r="Z78" s="17">
        <v>0.189357606301641</v>
      </c>
      <c r="AA78" s="17">
        <v>0.10789162475010899</v>
      </c>
      <c r="AB78" s="17">
        <v>3.6877711352335203E-2</v>
      </c>
      <c r="AC78" s="17">
        <v>5.3062586465825297E-2</v>
      </c>
      <c r="AD78" s="17">
        <v>3.7440672368096797E-2</v>
      </c>
      <c r="AE78" s="17"/>
      <c r="AF78" s="17">
        <v>6.4600243824924103E-2</v>
      </c>
      <c r="AG78" s="17">
        <v>7.62921645091659E-2</v>
      </c>
      <c r="AH78" s="17">
        <v>8.4262366555739293E-2</v>
      </c>
      <c r="AI78" s="17">
        <v>0.14768910278419001</v>
      </c>
      <c r="AJ78" s="17">
        <v>0.15970407674374201</v>
      </c>
      <c r="AK78" s="17">
        <v>0.252818678503755</v>
      </c>
      <c r="AL78" s="17"/>
      <c r="AM78" s="17">
        <v>6.4841083502448799E-2</v>
      </c>
      <c r="AN78" s="17">
        <v>8.3960794239302999E-2</v>
      </c>
      <c r="AO78" s="17">
        <v>0.123750173212125</v>
      </c>
      <c r="AP78" s="17">
        <v>0.18167767643125199</v>
      </c>
      <c r="AQ78" s="17">
        <v>0.17285033660599</v>
      </c>
      <c r="AR78" s="17"/>
      <c r="AS78" s="17">
        <v>0.17867902342320399</v>
      </c>
      <c r="AT78" s="17">
        <v>9.0511951723786802E-2</v>
      </c>
      <c r="AU78" s="17">
        <v>0.123058928852397</v>
      </c>
      <c r="AV78" s="17">
        <v>9.1774128709354502E-2</v>
      </c>
      <c r="AW78" s="17">
        <v>6.2834607454880106E-2</v>
      </c>
      <c r="AX78" s="17">
        <v>7.2090927778788005E-2</v>
      </c>
      <c r="AY78" s="17"/>
      <c r="AZ78" s="17">
        <v>0.102368767787563</v>
      </c>
      <c r="BA78" s="17">
        <v>9.2438832396242704E-2</v>
      </c>
      <c r="BB78" s="17">
        <v>8.8994738747975102E-2</v>
      </c>
      <c r="BC78" s="17">
        <v>0.10967741060710801</v>
      </c>
      <c r="BD78" s="17">
        <v>0.166931862019496</v>
      </c>
      <c r="BE78" s="17"/>
      <c r="BF78" s="17">
        <v>9.8181271237727505E-2</v>
      </c>
      <c r="BG78" s="17"/>
      <c r="BH78" s="17">
        <v>0.104710192786344</v>
      </c>
      <c r="BI78" s="17"/>
      <c r="BJ78" s="17">
        <v>0.124840570982107</v>
      </c>
      <c r="BK78" s="17">
        <v>7.0427063268348897E-2</v>
      </c>
      <c r="BL78" s="17">
        <v>9.0170020919860594E-2</v>
      </c>
      <c r="BM78" s="17">
        <v>0.124507742753465</v>
      </c>
      <c r="BN78" s="17">
        <v>0.32050932799250798</v>
      </c>
      <c r="BO78" s="17">
        <v>0.20735190352365199</v>
      </c>
      <c r="BP78" s="17"/>
      <c r="BQ78" s="17">
        <v>0.12741850430648599</v>
      </c>
      <c r="BR78" s="17">
        <v>0.10350549050638599</v>
      </c>
      <c r="BS78" s="17">
        <v>0.100210284417764</v>
      </c>
      <c r="BT78" s="17"/>
      <c r="BU78" s="17">
        <v>0.192460860929144</v>
      </c>
      <c r="BV78" s="17">
        <v>9.9120821882270504E-2</v>
      </c>
      <c r="BW78" s="17">
        <v>0.103468929732595</v>
      </c>
      <c r="BX78" s="17"/>
      <c r="BY78" s="17">
        <v>0.19282719176716701</v>
      </c>
      <c r="BZ78" s="17"/>
      <c r="CA78" s="17">
        <v>0.11206406909786</v>
      </c>
    </row>
    <row r="79" spans="2:79" x14ac:dyDescent="0.35">
      <c r="B79" t="s">
        <v>140</v>
      </c>
      <c r="C79" s="17">
        <v>0.104276404509414</v>
      </c>
      <c r="D79" s="17">
        <v>0.108698097387248</v>
      </c>
      <c r="E79" s="17">
        <v>9.9781702186978197E-2</v>
      </c>
      <c r="F79" s="17"/>
      <c r="G79" s="17">
        <v>0.310857147176267</v>
      </c>
      <c r="H79" s="17">
        <v>0.26248640824796399</v>
      </c>
      <c r="I79" s="17">
        <v>0.15024754340357599</v>
      </c>
      <c r="J79" s="17">
        <v>6.7903487109969102E-2</v>
      </c>
      <c r="K79" s="17">
        <v>6.4069671254204402E-2</v>
      </c>
      <c r="L79" s="17">
        <v>3.11749424668946E-2</v>
      </c>
      <c r="M79" s="17"/>
      <c r="N79" s="17">
        <v>0.13714139979158399</v>
      </c>
      <c r="O79" s="17">
        <v>0.104061411108369</v>
      </c>
      <c r="P79" s="17">
        <v>8.2849603528036594E-2</v>
      </c>
      <c r="Q79" s="17">
        <v>6.8663566244577798E-2</v>
      </c>
      <c r="R79" s="17"/>
      <c r="S79" s="17">
        <v>0.166432235004147</v>
      </c>
      <c r="T79" s="17">
        <v>0.118302757260475</v>
      </c>
      <c r="U79" s="17">
        <v>0.11596638931705699</v>
      </c>
      <c r="V79" s="17">
        <v>0.12558613281456801</v>
      </c>
      <c r="W79" s="17">
        <v>8.4040959635120094E-2</v>
      </c>
      <c r="X79" s="17">
        <v>0.124969751786505</v>
      </c>
      <c r="Y79" s="17">
        <v>0.129886640247693</v>
      </c>
      <c r="Z79" s="17">
        <v>0.10241715439151999</v>
      </c>
      <c r="AA79" s="17">
        <v>0.105152760077035</v>
      </c>
      <c r="AB79" s="17">
        <v>2.46260553077675E-2</v>
      </c>
      <c r="AC79" s="17">
        <v>5.0226934105364697E-2</v>
      </c>
      <c r="AD79" s="17">
        <v>4.5402467987182699E-2</v>
      </c>
      <c r="AE79" s="17"/>
      <c r="AF79" s="17">
        <v>5.61094346846834E-2</v>
      </c>
      <c r="AG79" s="17">
        <v>7.4272434295006795E-2</v>
      </c>
      <c r="AH79" s="17">
        <v>0.111244021149703</v>
      </c>
      <c r="AI79" s="17">
        <v>0.142206660665366</v>
      </c>
      <c r="AJ79" s="17">
        <v>0.22806901934644699</v>
      </c>
      <c r="AK79" s="17">
        <v>0.18186134726446601</v>
      </c>
      <c r="AL79" s="17"/>
      <c r="AM79" s="17">
        <v>6.3979773329194495E-2</v>
      </c>
      <c r="AN79" s="17">
        <v>8.6458427413272504E-2</v>
      </c>
      <c r="AO79" s="17">
        <v>0.136966086146729</v>
      </c>
      <c r="AP79" s="17">
        <v>0.14929991027120099</v>
      </c>
      <c r="AQ79" s="17">
        <v>0.18809157406812699</v>
      </c>
      <c r="AR79" s="17"/>
      <c r="AS79" s="17">
        <v>0.143715379148941</v>
      </c>
      <c r="AT79" s="17">
        <v>8.5831632466177393E-2</v>
      </c>
      <c r="AU79" s="17">
        <v>0.12522771172102301</v>
      </c>
      <c r="AV79" s="17">
        <v>0.115039991523101</v>
      </c>
      <c r="AW79" s="17">
        <v>6.2216890508808201E-2</v>
      </c>
      <c r="AX79" s="17">
        <v>9.8404826381339905E-2</v>
      </c>
      <c r="AY79" s="17"/>
      <c r="AZ79" s="17">
        <v>0.122420109671462</v>
      </c>
      <c r="BA79" s="17">
        <v>0.105831770822031</v>
      </c>
      <c r="BB79" s="17">
        <v>9.3367108435606402E-2</v>
      </c>
      <c r="BC79" s="17">
        <v>5.9449001493040603E-2</v>
      </c>
      <c r="BD79" s="17">
        <v>0.113513919883408</v>
      </c>
      <c r="BE79" s="17"/>
      <c r="BF79" s="17">
        <v>9.9360589034760999E-2</v>
      </c>
      <c r="BG79" s="17"/>
      <c r="BH79" s="17">
        <v>0.103239765368814</v>
      </c>
      <c r="BI79" s="17"/>
      <c r="BJ79" s="17">
        <v>0.14377874520217901</v>
      </c>
      <c r="BK79" s="17">
        <v>6.7728568228156802E-2</v>
      </c>
      <c r="BL79" s="17">
        <v>8.3626271859360196E-2</v>
      </c>
      <c r="BM79" s="17">
        <v>0.14315400704449099</v>
      </c>
      <c r="BN79" s="17">
        <v>0.16282721155368299</v>
      </c>
      <c r="BO79" s="17">
        <v>0</v>
      </c>
      <c r="BP79" s="17"/>
      <c r="BQ79" s="17">
        <v>0.13476040518837701</v>
      </c>
      <c r="BR79" s="17">
        <v>0.113425548639043</v>
      </c>
      <c r="BS79" s="17">
        <v>9.4899330584836294E-2</v>
      </c>
      <c r="BT79" s="17"/>
      <c r="BU79" s="17">
        <v>0.21153568601571701</v>
      </c>
      <c r="BV79" s="17">
        <v>9.9057233588503601E-2</v>
      </c>
      <c r="BW79" s="17">
        <v>0.103112308094138</v>
      </c>
      <c r="BX79" s="17"/>
      <c r="BY79" s="17">
        <v>0.20727285970495399</v>
      </c>
      <c r="BZ79" s="17"/>
      <c r="CA79" s="17">
        <v>9.88340887981035E-2</v>
      </c>
    </row>
    <row r="80" spans="2:79" x14ac:dyDescent="0.35">
      <c r="B80" t="s">
        <v>141</v>
      </c>
      <c r="C80" s="17">
        <v>7.4636080839626598E-2</v>
      </c>
      <c r="D80" s="17">
        <v>7.6981218122265202E-2</v>
      </c>
      <c r="E80" s="17">
        <v>7.1612358045144001E-2</v>
      </c>
      <c r="F80" s="17"/>
      <c r="G80" s="17">
        <v>0.14891825564209901</v>
      </c>
      <c r="H80" s="17">
        <v>0.10768150467106199</v>
      </c>
      <c r="I80" s="17">
        <v>0.13300853183974701</v>
      </c>
      <c r="J80" s="17">
        <v>7.4615387376335496E-2</v>
      </c>
      <c r="K80" s="17">
        <v>6.3146713543151906E-2</v>
      </c>
      <c r="L80" s="17">
        <v>2.7191985050910202E-2</v>
      </c>
      <c r="M80" s="17"/>
      <c r="N80" s="17">
        <v>6.3876858439235004E-2</v>
      </c>
      <c r="O80" s="17">
        <v>9.2137287012003105E-2</v>
      </c>
      <c r="P80" s="17">
        <v>0.105494398505129</v>
      </c>
      <c r="Q80" s="17">
        <v>3.6643623022869998E-2</v>
      </c>
      <c r="R80" s="17"/>
      <c r="S80" s="17">
        <v>0.122418672941974</v>
      </c>
      <c r="T80" s="17">
        <v>7.7856088235006296E-2</v>
      </c>
      <c r="U80" s="17">
        <v>7.4617734885068995E-2</v>
      </c>
      <c r="V80" s="17">
        <v>7.7190678049007505E-2</v>
      </c>
      <c r="W80" s="17">
        <v>6.0516496236586899E-2</v>
      </c>
      <c r="X80" s="17">
        <v>0.11102082068952</v>
      </c>
      <c r="Y80" s="17">
        <v>9.9929491277319996E-2</v>
      </c>
      <c r="Z80" s="17">
        <v>3.7900520074385297E-2</v>
      </c>
      <c r="AA80" s="17">
        <v>6.8383941940174497E-2</v>
      </c>
      <c r="AB80" s="17">
        <v>3.8636223269707698E-2</v>
      </c>
      <c r="AC80" s="17">
        <v>3.4743094996804197E-2</v>
      </c>
      <c r="AD80" s="17">
        <v>2.84775851882355E-2</v>
      </c>
      <c r="AE80" s="17"/>
      <c r="AF80" s="17">
        <v>2.8927286571173699E-2</v>
      </c>
      <c r="AG80" s="17">
        <v>8.3715138452175597E-2</v>
      </c>
      <c r="AH80" s="17">
        <v>8.8009079150516603E-2</v>
      </c>
      <c r="AI80" s="17">
        <v>5.7474772305186002E-2</v>
      </c>
      <c r="AJ80" s="17">
        <v>0.101473441243021</v>
      </c>
      <c r="AK80" s="17">
        <v>0.12612146718796499</v>
      </c>
      <c r="AL80" s="17"/>
      <c r="AM80" s="17">
        <v>7.3814878112260299E-2</v>
      </c>
      <c r="AN80" s="17">
        <v>6.7360719170654101E-2</v>
      </c>
      <c r="AO80" s="17">
        <v>8.0489472963668804E-2</v>
      </c>
      <c r="AP80" s="17">
        <v>9.5363229772810906E-2</v>
      </c>
      <c r="AQ80" s="17">
        <v>9.0237398955654302E-2</v>
      </c>
      <c r="AR80" s="17"/>
      <c r="AS80" s="17">
        <v>8.0075475187003697E-2</v>
      </c>
      <c r="AT80" s="17">
        <v>7.1217192333751803E-2</v>
      </c>
      <c r="AU80" s="17">
        <v>8.8024718202011396E-2</v>
      </c>
      <c r="AV80" s="17">
        <v>6.7763203611280604E-2</v>
      </c>
      <c r="AW80" s="17">
        <v>7.3720157898327796E-2</v>
      </c>
      <c r="AX80" s="17">
        <v>7.2042249652456702E-2</v>
      </c>
      <c r="AY80" s="17"/>
      <c r="AZ80" s="17">
        <v>8.1687476002951898E-2</v>
      </c>
      <c r="BA80" s="17">
        <v>8.2364290672012397E-2</v>
      </c>
      <c r="BB80" s="17">
        <v>6.1025123048589799E-2</v>
      </c>
      <c r="BC80" s="17">
        <v>5.99041015288845E-2</v>
      </c>
      <c r="BD80" s="17">
        <v>6.5885721265728101E-2</v>
      </c>
      <c r="BE80" s="17"/>
      <c r="BF80" s="17">
        <v>7.5648135638436004E-2</v>
      </c>
      <c r="BG80" s="17"/>
      <c r="BH80" s="17">
        <v>7.6619622425830897E-2</v>
      </c>
      <c r="BI80" s="17"/>
      <c r="BJ80" s="17">
        <v>0.101341658362924</v>
      </c>
      <c r="BK80" s="17">
        <v>4.7055941404839402E-2</v>
      </c>
      <c r="BL80" s="17">
        <v>6.0781986389896202E-2</v>
      </c>
      <c r="BM80" s="17">
        <v>0.15045135222452599</v>
      </c>
      <c r="BN80" s="17">
        <v>5.8700108282580002E-2</v>
      </c>
      <c r="BO80" s="17">
        <v>0</v>
      </c>
      <c r="BP80" s="17"/>
      <c r="BQ80" s="17">
        <v>0.120755023065029</v>
      </c>
      <c r="BR80" s="17">
        <v>7.7035213998872296E-2</v>
      </c>
      <c r="BS80" s="17">
        <v>6.3397377486625606E-2</v>
      </c>
      <c r="BT80" s="17"/>
      <c r="BU80" s="17">
        <v>0.10084368534413</v>
      </c>
      <c r="BV80" s="17">
        <v>8.2357925942021099E-2</v>
      </c>
      <c r="BW80" s="17">
        <v>6.9063935053261194E-2</v>
      </c>
      <c r="BX80" s="17"/>
      <c r="BY80" s="17">
        <v>9.2567619348847593E-2</v>
      </c>
      <c r="BZ80" s="17"/>
      <c r="CA80" s="17">
        <v>7.0751900113440597E-2</v>
      </c>
    </row>
    <row r="81" spans="2:79" x14ac:dyDescent="0.35">
      <c r="B81" t="s">
        <v>142</v>
      </c>
      <c r="C81" s="17">
        <v>1.8672384870112201E-2</v>
      </c>
      <c r="D81" s="17">
        <v>1.5804359488274199E-2</v>
      </c>
      <c r="E81" s="17">
        <v>2.1656116754567099E-2</v>
      </c>
      <c r="F81" s="17"/>
      <c r="G81" s="17">
        <v>3.0514826702920599E-2</v>
      </c>
      <c r="H81" s="17">
        <v>2.8896599210970399E-2</v>
      </c>
      <c r="I81" s="17">
        <v>2.07547496186887E-2</v>
      </c>
      <c r="J81" s="17">
        <v>2.5870811229121701E-2</v>
      </c>
      <c r="K81" s="17">
        <v>1.46081948965632E-2</v>
      </c>
      <c r="L81" s="17">
        <v>9.7604975183025692E-3</v>
      </c>
      <c r="M81" s="17"/>
      <c r="N81" s="17">
        <v>2.2310557401553601E-2</v>
      </c>
      <c r="O81" s="17">
        <v>1.2778462823292199E-2</v>
      </c>
      <c r="P81" s="17">
        <v>2.05881736242783E-2</v>
      </c>
      <c r="Q81" s="17">
        <v>1.8895093856956601E-2</v>
      </c>
      <c r="R81" s="17"/>
      <c r="S81" s="17">
        <v>3.6376757070425703E-2</v>
      </c>
      <c r="T81" s="17">
        <v>1.58216985723478E-2</v>
      </c>
      <c r="U81" s="17">
        <v>1.9959004692588499E-2</v>
      </c>
      <c r="V81" s="17">
        <v>7.7017442023370299E-3</v>
      </c>
      <c r="W81" s="17">
        <v>2.2844941857537101E-2</v>
      </c>
      <c r="X81" s="17">
        <v>1.8893361162653E-2</v>
      </c>
      <c r="Y81" s="17">
        <v>1.0170733655955701E-2</v>
      </c>
      <c r="Z81" s="17">
        <v>6.3791175605825895E-2</v>
      </c>
      <c r="AA81" s="17">
        <v>2.0459949323710799E-2</v>
      </c>
      <c r="AB81" s="17">
        <v>9.6307985365207092E-3</v>
      </c>
      <c r="AC81" s="17">
        <v>1.7535068622148401E-3</v>
      </c>
      <c r="AD81" s="17">
        <v>1.6305591457152002E-2</v>
      </c>
      <c r="AE81" s="17"/>
      <c r="AF81" s="17">
        <v>2.05666243170552E-2</v>
      </c>
      <c r="AG81" s="17">
        <v>2.1649501527911501E-2</v>
      </c>
      <c r="AH81" s="17">
        <v>1.74596368906107E-2</v>
      </c>
      <c r="AI81" s="17">
        <v>1.8295809144520399E-2</v>
      </c>
      <c r="AJ81" s="17">
        <v>7.1250274319195001E-3</v>
      </c>
      <c r="AK81" s="17">
        <v>2.1559888484407399E-2</v>
      </c>
      <c r="AL81" s="17"/>
      <c r="AM81" s="17">
        <v>9.4124101132414192E-3</v>
      </c>
      <c r="AN81" s="17">
        <v>1.9991281378904099E-2</v>
      </c>
      <c r="AO81" s="17">
        <v>2.0816006783164601E-2</v>
      </c>
      <c r="AP81" s="17">
        <v>2.51722552666135E-2</v>
      </c>
      <c r="AQ81" s="17">
        <v>4.4440022708119899E-2</v>
      </c>
      <c r="AR81" s="17"/>
      <c r="AS81" s="17">
        <v>2.8797447802158999E-2</v>
      </c>
      <c r="AT81" s="17">
        <v>2.6309353205820899E-2</v>
      </c>
      <c r="AU81" s="17">
        <v>1.50404598551497E-2</v>
      </c>
      <c r="AV81" s="17">
        <v>1.2707710656160999E-2</v>
      </c>
      <c r="AW81" s="17">
        <v>1.45344172546433E-2</v>
      </c>
      <c r="AX81" s="17">
        <v>3.6178895383562801E-3</v>
      </c>
      <c r="AY81" s="17"/>
      <c r="AZ81" s="17">
        <v>1.0643776028309701E-2</v>
      </c>
      <c r="BA81" s="17">
        <v>2.7297690555221601E-2</v>
      </c>
      <c r="BB81" s="17">
        <v>1.4461872389975001E-2</v>
      </c>
      <c r="BC81" s="17">
        <v>1.30887313623399E-2</v>
      </c>
      <c r="BD81" s="17">
        <v>2.3286607188141101E-2</v>
      </c>
      <c r="BE81" s="17"/>
      <c r="BF81" s="17">
        <v>1.7396843333873199E-2</v>
      </c>
      <c r="BG81" s="17"/>
      <c r="BH81" s="17">
        <v>1.8474443770574899E-2</v>
      </c>
      <c r="BI81" s="17"/>
      <c r="BJ81" s="17">
        <v>3.5106744757039302E-2</v>
      </c>
      <c r="BK81" s="17">
        <v>1.1891816676418501E-2</v>
      </c>
      <c r="BL81" s="17">
        <v>9.3002814308964805E-3</v>
      </c>
      <c r="BM81" s="17">
        <v>3.2261744399144102E-2</v>
      </c>
      <c r="BN81" s="17">
        <v>0</v>
      </c>
      <c r="BO81" s="17">
        <v>0</v>
      </c>
      <c r="BP81" s="17"/>
      <c r="BQ81" s="17">
        <v>1.7442342451044299E-2</v>
      </c>
      <c r="BR81" s="17">
        <v>3.2371429843273798E-2</v>
      </c>
      <c r="BS81" s="17">
        <v>1.35678564909727E-2</v>
      </c>
      <c r="BT81" s="17"/>
      <c r="BU81" s="17">
        <v>2.2415014093835402E-2</v>
      </c>
      <c r="BV81" s="17">
        <v>1.85180109276579E-2</v>
      </c>
      <c r="BW81" s="17">
        <v>2.1527784310583799E-2</v>
      </c>
      <c r="BX81" s="17"/>
      <c r="BY81" s="17">
        <v>5.0704322439527799E-2</v>
      </c>
      <c r="BZ81" s="17"/>
      <c r="CA81" s="17">
        <v>2.5281715099813199E-2</v>
      </c>
    </row>
    <row r="82" spans="2:79" x14ac:dyDescent="0.35">
      <c r="B82" t="s">
        <v>143</v>
      </c>
      <c r="C82" s="17">
        <v>2.1700029874314099E-2</v>
      </c>
      <c r="D82" s="17">
        <v>2.2054181173322501E-2</v>
      </c>
      <c r="E82" s="17">
        <v>2.1403084955792399E-2</v>
      </c>
      <c r="F82" s="17"/>
      <c r="G82" s="17">
        <v>2.66436269109679E-3</v>
      </c>
      <c r="H82" s="17">
        <v>3.97165526699403E-2</v>
      </c>
      <c r="I82" s="17">
        <v>2.5325295484588999E-2</v>
      </c>
      <c r="J82" s="17">
        <v>3.8121127779686501E-2</v>
      </c>
      <c r="K82" s="17">
        <v>2.1900279735692502E-2</v>
      </c>
      <c r="L82" s="17">
        <v>6.3934182378717298E-3</v>
      </c>
      <c r="M82" s="17"/>
      <c r="N82" s="17">
        <v>2.2557829009787402E-2</v>
      </c>
      <c r="O82" s="17">
        <v>1.7787334827096001E-2</v>
      </c>
      <c r="P82" s="17">
        <v>1.1309958894335699E-2</v>
      </c>
      <c r="Q82" s="17">
        <v>3.9264109586810002E-2</v>
      </c>
      <c r="R82" s="17"/>
      <c r="S82" s="17">
        <v>1.65705719709245E-2</v>
      </c>
      <c r="T82" s="17">
        <v>4.6550651415948503E-2</v>
      </c>
      <c r="U82" s="17">
        <v>9.0780453079986004E-3</v>
      </c>
      <c r="V82" s="17">
        <v>4.4267845321587999E-2</v>
      </c>
      <c r="W82" s="17">
        <v>1.1188142578750299E-2</v>
      </c>
      <c r="X82" s="17">
        <v>2.6825268177619901E-2</v>
      </c>
      <c r="Y82" s="17">
        <v>4.5150843823297104E-3</v>
      </c>
      <c r="Z82" s="17">
        <v>2.85637737772504E-2</v>
      </c>
      <c r="AA82" s="17">
        <v>2.99151954814105E-2</v>
      </c>
      <c r="AB82" s="17">
        <v>6.1694037985266298E-3</v>
      </c>
      <c r="AC82" s="17">
        <v>8.6943914690452897E-3</v>
      </c>
      <c r="AD82" s="17">
        <v>0</v>
      </c>
      <c r="AE82" s="17"/>
      <c r="AF82" s="17">
        <v>2.5551343619247598E-2</v>
      </c>
      <c r="AG82" s="17">
        <v>1.54132290264584E-2</v>
      </c>
      <c r="AH82" s="17">
        <v>2.86947119480934E-2</v>
      </c>
      <c r="AI82" s="17">
        <v>2.3860500811213901E-2</v>
      </c>
      <c r="AJ82" s="17">
        <v>2.6958383492874102E-2</v>
      </c>
      <c r="AK82" s="17">
        <v>2.7731460968913799E-2</v>
      </c>
      <c r="AL82" s="17"/>
      <c r="AM82" s="17">
        <v>1.53253118820839E-2</v>
      </c>
      <c r="AN82" s="17">
        <v>1.9476669483851201E-2</v>
      </c>
      <c r="AO82" s="17">
        <v>2.9569228354766899E-2</v>
      </c>
      <c r="AP82" s="17">
        <v>2.44767939112824E-2</v>
      </c>
      <c r="AQ82" s="17">
        <v>2.64152061434626E-2</v>
      </c>
      <c r="AR82" s="17"/>
      <c r="AS82" s="17">
        <v>3.0688334146626601E-2</v>
      </c>
      <c r="AT82" s="17">
        <v>1.07834782940827E-2</v>
      </c>
      <c r="AU82" s="17">
        <v>3.1414170790899497E-2</v>
      </c>
      <c r="AV82" s="17">
        <v>1.0358858814023601E-2</v>
      </c>
      <c r="AW82" s="17">
        <v>2.5925761793843701E-2</v>
      </c>
      <c r="AX82" s="17">
        <v>4.4625351037319003E-2</v>
      </c>
      <c r="AY82" s="17"/>
      <c r="AZ82" s="17">
        <v>2.3375957680309201E-2</v>
      </c>
      <c r="BA82" s="17">
        <v>2.68994410807607E-2</v>
      </c>
      <c r="BB82" s="17">
        <v>2.09031881617842E-2</v>
      </c>
      <c r="BC82" s="17">
        <v>8.9691496059504799E-3</v>
      </c>
      <c r="BD82" s="17">
        <v>1.2036559395912199E-2</v>
      </c>
      <c r="BE82" s="17"/>
      <c r="BF82" s="17">
        <v>2.2386371602415502E-2</v>
      </c>
      <c r="BG82" s="17"/>
      <c r="BH82" s="17">
        <v>2.4186975071681601E-2</v>
      </c>
      <c r="BI82" s="17"/>
      <c r="BJ82" s="17">
        <v>2.3861960595165901E-2</v>
      </c>
      <c r="BK82" s="17">
        <v>1.59754642193327E-2</v>
      </c>
      <c r="BL82" s="17">
        <v>2.4122905881636601E-2</v>
      </c>
      <c r="BM82" s="17">
        <v>1.8036855408684299E-2</v>
      </c>
      <c r="BN82" s="17">
        <v>0</v>
      </c>
      <c r="BO82" s="17">
        <v>0</v>
      </c>
      <c r="BP82" s="17"/>
      <c r="BQ82" s="17">
        <v>1.0099129474078599E-2</v>
      </c>
      <c r="BR82" s="17">
        <v>2.6072293155063101E-2</v>
      </c>
      <c r="BS82" s="17">
        <v>2.22525826076772E-2</v>
      </c>
      <c r="BT82" s="17"/>
      <c r="BU82" s="17">
        <v>2.3179393781223901E-2</v>
      </c>
      <c r="BV82" s="17">
        <v>2.61325522058895E-2</v>
      </c>
      <c r="BW82" s="17">
        <v>1.7037608238337099E-2</v>
      </c>
      <c r="BX82" s="17"/>
      <c r="BY82" s="17">
        <v>6.7955294685275003E-2</v>
      </c>
      <c r="BZ82" s="17"/>
      <c r="CA82" s="17">
        <v>3.3328798509015697E-2</v>
      </c>
    </row>
    <row r="83" spans="2:79" x14ac:dyDescent="0.35">
      <c r="B83" t="s">
        <v>144</v>
      </c>
      <c r="C83" s="17">
        <v>5.1394687225054997E-2</v>
      </c>
      <c r="D83" s="17">
        <v>5.53693688093213E-2</v>
      </c>
      <c r="E83" s="17">
        <v>4.7489784781485897E-2</v>
      </c>
      <c r="F83" s="17"/>
      <c r="G83" s="17">
        <v>5.7400096724711698E-2</v>
      </c>
      <c r="H83" s="17">
        <v>5.76538562518265E-2</v>
      </c>
      <c r="I83" s="17">
        <v>7.1636872352864298E-2</v>
      </c>
      <c r="J83" s="17">
        <v>8.4531383745465705E-2</v>
      </c>
      <c r="K83" s="17">
        <v>3.7560752716484201E-2</v>
      </c>
      <c r="L83" s="17">
        <v>2.6420245257751902E-2</v>
      </c>
      <c r="M83" s="17"/>
      <c r="N83" s="17">
        <v>5.20726683980983E-2</v>
      </c>
      <c r="O83" s="17">
        <v>5.0303943560999799E-2</v>
      </c>
      <c r="P83" s="17">
        <v>7.1345716310385901E-2</v>
      </c>
      <c r="Q83" s="17">
        <v>3.0430235742854202E-2</v>
      </c>
      <c r="R83" s="17"/>
      <c r="S83" s="17">
        <v>4.48432474459321E-2</v>
      </c>
      <c r="T83" s="17">
        <v>5.6313065907839001E-2</v>
      </c>
      <c r="U83" s="17">
        <v>7.6781871175161706E-2</v>
      </c>
      <c r="V83" s="17">
        <v>3.6590845220670597E-2</v>
      </c>
      <c r="W83" s="17">
        <v>9.0310555592504199E-2</v>
      </c>
      <c r="X83" s="17">
        <v>5.0610322306548002E-2</v>
      </c>
      <c r="Y83" s="17">
        <v>5.8125756114117501E-2</v>
      </c>
      <c r="Z83" s="17">
        <v>6.1079745971414898E-2</v>
      </c>
      <c r="AA83" s="17">
        <v>6.27729425628335E-2</v>
      </c>
      <c r="AB83" s="17">
        <v>2.0742340786885201E-2</v>
      </c>
      <c r="AC83" s="17">
        <v>3.9291702422188102E-2</v>
      </c>
      <c r="AD83" s="17">
        <v>1.0039860922407299E-2</v>
      </c>
      <c r="AE83" s="17"/>
      <c r="AF83" s="17">
        <v>4.90919151666874E-2</v>
      </c>
      <c r="AG83" s="17">
        <v>3.9310857609937903E-2</v>
      </c>
      <c r="AH83" s="17">
        <v>6.9252701820219101E-2</v>
      </c>
      <c r="AI83" s="17">
        <v>6.0388928478432698E-2</v>
      </c>
      <c r="AJ83" s="17">
        <v>6.2108473471641001E-2</v>
      </c>
      <c r="AK83" s="17">
        <v>5.8728940532035902E-2</v>
      </c>
      <c r="AL83" s="17"/>
      <c r="AM83" s="17">
        <v>5.7792259566780801E-2</v>
      </c>
      <c r="AN83" s="17">
        <v>4.6024883223439901E-2</v>
      </c>
      <c r="AO83" s="17">
        <v>6.6154896565016094E-2</v>
      </c>
      <c r="AP83" s="17">
        <v>3.1587598672783698E-2</v>
      </c>
      <c r="AQ83" s="17">
        <v>3.3672383890785099E-2</v>
      </c>
      <c r="AR83" s="17"/>
      <c r="AS83" s="17">
        <v>7.0293436186550706E-2</v>
      </c>
      <c r="AT83" s="17">
        <v>4.5226361130699902E-2</v>
      </c>
      <c r="AU83" s="17">
        <v>5.64169010974305E-2</v>
      </c>
      <c r="AV83" s="17">
        <v>5.1178464027415597E-2</v>
      </c>
      <c r="AW83" s="17">
        <v>4.4916654070838599E-2</v>
      </c>
      <c r="AX83" s="17">
        <v>3.8370179006834502E-2</v>
      </c>
      <c r="AY83" s="17"/>
      <c r="AZ83" s="17">
        <v>4.2355568097240601E-2</v>
      </c>
      <c r="BA83" s="17">
        <v>6.5721883279604695E-2</v>
      </c>
      <c r="BB83" s="17">
        <v>5.8817765876517998E-2</v>
      </c>
      <c r="BC83" s="17">
        <v>2.7417189372564699E-2</v>
      </c>
      <c r="BD83" s="17">
        <v>3.5411112559079701E-2</v>
      </c>
      <c r="BE83" s="17"/>
      <c r="BF83" s="17">
        <v>4.8694096479529402E-2</v>
      </c>
      <c r="BG83" s="17"/>
      <c r="BH83" s="17">
        <v>4.80531281469537E-2</v>
      </c>
      <c r="BI83" s="17"/>
      <c r="BJ83" s="17">
        <v>4.74521711377862E-2</v>
      </c>
      <c r="BK83" s="17">
        <v>5.0419155327746101E-2</v>
      </c>
      <c r="BL83" s="17">
        <v>4.6316638488234002E-2</v>
      </c>
      <c r="BM83" s="17">
        <v>8.2349851140873898E-2</v>
      </c>
      <c r="BN83" s="17">
        <v>4.1014190758533499E-2</v>
      </c>
      <c r="BO83" s="17">
        <v>0</v>
      </c>
      <c r="BP83" s="17"/>
      <c r="BQ83" s="17">
        <v>7.8613983972995793E-2</v>
      </c>
      <c r="BR83" s="17">
        <v>4.5747679877837198E-2</v>
      </c>
      <c r="BS83" s="17">
        <v>4.7858953112049601E-2</v>
      </c>
      <c r="BT83" s="17"/>
      <c r="BU83" s="17">
        <v>4.24487198531922E-2</v>
      </c>
      <c r="BV83" s="17">
        <v>5.2612791949333299E-2</v>
      </c>
      <c r="BW83" s="17">
        <v>4.9497372320149099E-2</v>
      </c>
      <c r="BX83" s="17"/>
      <c r="BY83" s="17">
        <v>1.6316085075740502E-2</v>
      </c>
      <c r="BZ83" s="17"/>
      <c r="CA83" s="17">
        <v>6.1798262766278901E-2</v>
      </c>
    </row>
    <row r="84" spans="2:79" x14ac:dyDescent="0.35">
      <c r="B84" t="s">
        <v>145</v>
      </c>
      <c r="C84" s="17">
        <v>0.44872961747101597</v>
      </c>
      <c r="D84" s="17">
        <v>0.42259167867610298</v>
      </c>
      <c r="E84" s="17">
        <v>0.475166260993166</v>
      </c>
      <c r="F84" s="17"/>
      <c r="G84" s="17">
        <v>0.21624969738134101</v>
      </c>
      <c r="H84" s="17">
        <v>0.15158527192339899</v>
      </c>
      <c r="I84" s="17">
        <v>0.23490388623146</v>
      </c>
      <c r="J84" s="17">
        <v>0.43159149757720899</v>
      </c>
      <c r="K84" s="17">
        <v>0.50101684408255498</v>
      </c>
      <c r="L84" s="17">
        <v>0.68665318915037499</v>
      </c>
      <c r="M84" s="17"/>
      <c r="N84" s="17">
        <v>0.37381996101568898</v>
      </c>
      <c r="O84" s="17">
        <v>0.463644740048475</v>
      </c>
      <c r="P84" s="17">
        <v>0.451963407591078</v>
      </c>
      <c r="Q84" s="17">
        <v>0.56224028757307698</v>
      </c>
      <c r="R84" s="17"/>
      <c r="S84" s="17">
        <v>0.249264411519242</v>
      </c>
      <c r="T84" s="17">
        <v>0.36754569518145003</v>
      </c>
      <c r="U84" s="17">
        <v>0.39810536577484401</v>
      </c>
      <c r="V84" s="17">
        <v>0.44732654839502101</v>
      </c>
      <c r="W84" s="17">
        <v>0.45313656214162101</v>
      </c>
      <c r="X84" s="17">
        <v>0.39309721699896499</v>
      </c>
      <c r="Y84" s="17">
        <v>0.43206107080252198</v>
      </c>
      <c r="Z84" s="17">
        <v>0.39988623508246901</v>
      </c>
      <c r="AA84" s="17">
        <v>0.46585807312802102</v>
      </c>
      <c r="AB84" s="17">
        <v>0.68570901642734505</v>
      </c>
      <c r="AC84" s="17">
        <v>0.61698094243553603</v>
      </c>
      <c r="AD84" s="17">
        <v>0.64501067459613304</v>
      </c>
      <c r="AE84" s="17"/>
      <c r="AF84" s="17">
        <v>0.572919106403871</v>
      </c>
      <c r="AG84" s="17">
        <v>0.51940810383748903</v>
      </c>
      <c r="AH84" s="17">
        <v>0.41136256203844701</v>
      </c>
      <c r="AI84" s="17">
        <v>0.37573848426181999</v>
      </c>
      <c r="AJ84" s="17">
        <v>0.27368804990873402</v>
      </c>
      <c r="AK84" s="17">
        <v>0.19598450420586599</v>
      </c>
      <c r="AL84" s="17"/>
      <c r="AM84" s="17">
        <v>0.50600608987006102</v>
      </c>
      <c r="AN84" s="17">
        <v>0.49930332032893399</v>
      </c>
      <c r="AO84" s="17">
        <v>0.38330733557429902</v>
      </c>
      <c r="AP84" s="17">
        <v>0.361977716884683</v>
      </c>
      <c r="AQ84" s="17">
        <v>0.17702513470571599</v>
      </c>
      <c r="AR84" s="17"/>
      <c r="AS84" s="17">
        <v>0.319571572142264</v>
      </c>
      <c r="AT84" s="17">
        <v>0.48029102310622501</v>
      </c>
      <c r="AU84" s="17">
        <v>0.41226313850502999</v>
      </c>
      <c r="AV84" s="17">
        <v>0.46895423760337501</v>
      </c>
      <c r="AW84" s="17">
        <v>0.51667128936320506</v>
      </c>
      <c r="AX84" s="17">
        <v>0.48808660532703702</v>
      </c>
      <c r="AY84" s="17"/>
      <c r="AZ84" s="17">
        <v>0.44812139065748002</v>
      </c>
      <c r="BA84" s="17">
        <v>0.42004482729243098</v>
      </c>
      <c r="BB84" s="17">
        <v>0.48329715536123702</v>
      </c>
      <c r="BC84" s="17">
        <v>0.55444612610621502</v>
      </c>
      <c r="BD84" s="17">
        <v>0.385454315614914</v>
      </c>
      <c r="BE84" s="17"/>
      <c r="BF84" s="17">
        <v>0.462917676464983</v>
      </c>
      <c r="BG84" s="17"/>
      <c r="BH84" s="17">
        <v>0.44913335737580301</v>
      </c>
      <c r="BI84" s="17"/>
      <c r="BJ84" s="17">
        <v>0.35349095943449099</v>
      </c>
      <c r="BK84" s="17">
        <v>0.553807881899818</v>
      </c>
      <c r="BL84" s="17">
        <v>0.50044546046931604</v>
      </c>
      <c r="BM84" s="17">
        <v>0.288755527384286</v>
      </c>
      <c r="BN84" s="17">
        <v>0.32500382215636298</v>
      </c>
      <c r="BO84" s="17">
        <v>0.535983877651806</v>
      </c>
      <c r="BP84" s="17"/>
      <c r="BQ84" s="17">
        <v>0.34793803162628101</v>
      </c>
      <c r="BR84" s="17">
        <v>0.44150749296196601</v>
      </c>
      <c r="BS84" s="17">
        <v>0.482816630054688</v>
      </c>
      <c r="BT84" s="17"/>
      <c r="BU84" s="17">
        <v>0.28331106952505802</v>
      </c>
      <c r="BV84" s="17">
        <v>0.44247875004197401</v>
      </c>
      <c r="BW84" s="17">
        <v>0.46905211989908302</v>
      </c>
      <c r="BX84" s="17"/>
      <c r="BY84" s="17">
        <v>0.29900531353804999</v>
      </c>
      <c r="BZ84" s="17"/>
      <c r="CA84" s="17">
        <v>0.41897213265321098</v>
      </c>
    </row>
    <row r="85" spans="2:79" x14ac:dyDescent="0.35">
      <c r="B85" t="s">
        <v>146</v>
      </c>
      <c r="C85" s="17">
        <v>0.14417140483103899</v>
      </c>
      <c r="D85" s="17">
        <v>0.136333176804146</v>
      </c>
      <c r="E85" s="17">
        <v>0.15235307703567699</v>
      </c>
      <c r="F85" s="17"/>
      <c r="G85" s="17">
        <v>8.5819545053693894E-2</v>
      </c>
      <c r="H85" s="17">
        <v>9.6146471595581998E-2</v>
      </c>
      <c r="I85" s="17">
        <v>0.163728633664836</v>
      </c>
      <c r="J85" s="17">
        <v>0.15081975674821499</v>
      </c>
      <c r="K85" s="17">
        <v>0.174898200601797</v>
      </c>
      <c r="L85" s="17">
        <v>0.14043364288057</v>
      </c>
      <c r="M85" s="17"/>
      <c r="N85" s="17">
        <v>0.13440166028980999</v>
      </c>
      <c r="O85" s="17">
        <v>0.15238063065205801</v>
      </c>
      <c r="P85" s="17">
        <v>0.14778360667176699</v>
      </c>
      <c r="Q85" s="17">
        <v>0.146828730578381</v>
      </c>
      <c r="R85" s="17"/>
      <c r="S85" s="17">
        <v>0.137911958187934</v>
      </c>
      <c r="T85" s="17">
        <v>0.159287039134205</v>
      </c>
      <c r="U85" s="17">
        <v>0.160056850467346</v>
      </c>
      <c r="V85" s="17">
        <v>0.121084346071686</v>
      </c>
      <c r="W85" s="17">
        <v>0.166623172888092</v>
      </c>
      <c r="X85" s="17">
        <v>0.126670219122444</v>
      </c>
      <c r="Y85" s="17">
        <v>0.16006232610818699</v>
      </c>
      <c r="Z85" s="17">
        <v>0.106388121070789</v>
      </c>
      <c r="AA85" s="17">
        <v>9.5667173595910399E-2</v>
      </c>
      <c r="AB85" s="17">
        <v>0.15983615629361</v>
      </c>
      <c r="AC85" s="17">
        <v>0.170679039962779</v>
      </c>
      <c r="AD85" s="17">
        <v>0.178877844677129</v>
      </c>
      <c r="AE85" s="17"/>
      <c r="AF85" s="17">
        <v>0.145492638102865</v>
      </c>
      <c r="AG85" s="17">
        <v>0.14264455920941799</v>
      </c>
      <c r="AH85" s="17">
        <v>0.16352675407508899</v>
      </c>
      <c r="AI85" s="17">
        <v>0.14182435806301</v>
      </c>
      <c r="AJ85" s="17">
        <v>8.2400169353689906E-2</v>
      </c>
      <c r="AK85" s="17">
        <v>7.4642728002231401E-2</v>
      </c>
      <c r="AL85" s="17"/>
      <c r="AM85" s="17">
        <v>0.184200414798291</v>
      </c>
      <c r="AN85" s="17">
        <v>0.14951844228046701</v>
      </c>
      <c r="AO85" s="17">
        <v>0.12305191167247</v>
      </c>
      <c r="AP85" s="17">
        <v>8.9817751382072097E-2</v>
      </c>
      <c r="AQ85" s="17">
        <v>0.181882632689358</v>
      </c>
      <c r="AR85" s="17"/>
      <c r="AS85" s="17">
        <v>0.112127772496262</v>
      </c>
      <c r="AT85" s="17">
        <v>0.160041593129858</v>
      </c>
      <c r="AU85" s="17">
        <v>0.112180059725565</v>
      </c>
      <c r="AV85" s="17">
        <v>0.14841035707518299</v>
      </c>
      <c r="AW85" s="17">
        <v>0.166358095883607</v>
      </c>
      <c r="AX85" s="17">
        <v>0.156576908529304</v>
      </c>
      <c r="AY85" s="17"/>
      <c r="AZ85" s="17">
        <v>0.136877247561521</v>
      </c>
      <c r="BA85" s="17">
        <v>0.15985290488576101</v>
      </c>
      <c r="BB85" s="17">
        <v>0.14440649421567001</v>
      </c>
      <c r="BC85" s="17">
        <v>0.12312631470185199</v>
      </c>
      <c r="BD85" s="17">
        <v>0.135067176952646</v>
      </c>
      <c r="BE85" s="17"/>
      <c r="BF85" s="17">
        <v>0.14398038648650499</v>
      </c>
      <c r="BG85" s="17"/>
      <c r="BH85" s="17">
        <v>0.141848149195759</v>
      </c>
      <c r="BI85" s="17"/>
      <c r="BJ85" s="17">
        <v>0.133643841602538</v>
      </c>
      <c r="BK85" s="17">
        <v>0.14064313583822999</v>
      </c>
      <c r="BL85" s="17">
        <v>0.156276752466432</v>
      </c>
      <c r="BM85" s="17">
        <v>0.13920365133322701</v>
      </c>
      <c r="BN85" s="17">
        <v>2.62935486473964E-2</v>
      </c>
      <c r="BO85" s="17">
        <v>0.25666421882454199</v>
      </c>
      <c r="BP85" s="17"/>
      <c r="BQ85" s="17">
        <v>0.12047737381024801</v>
      </c>
      <c r="BR85" s="17">
        <v>0.128756869811194</v>
      </c>
      <c r="BS85" s="17">
        <v>0.14600664899035701</v>
      </c>
      <c r="BT85" s="17"/>
      <c r="BU85" s="17">
        <v>8.4860522016824494E-2</v>
      </c>
      <c r="BV85" s="17">
        <v>0.15122101176022101</v>
      </c>
      <c r="BW85" s="17">
        <v>0.13327776885637599</v>
      </c>
      <c r="BX85" s="17"/>
      <c r="BY85" s="17">
        <v>7.3351313440438201E-2</v>
      </c>
      <c r="BZ85" s="17"/>
      <c r="CA85" s="17">
        <v>0.15034645036972699</v>
      </c>
    </row>
    <row r="86" spans="2:79" x14ac:dyDescent="0.3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row>
    <row r="87" spans="2:79" x14ac:dyDescent="0.35">
      <c r="B87" s="6" t="s">
        <v>151</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row>
    <row r="88" spans="2:79" x14ac:dyDescent="0.35">
      <c r="B88" s="24" t="s">
        <v>106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row>
    <row r="89" spans="2:79" x14ac:dyDescent="0.35">
      <c r="B89" t="s">
        <v>60</v>
      </c>
      <c r="C89" s="17">
        <v>0.203576983964733</v>
      </c>
      <c r="D89" s="17">
        <v>0.21344334466109799</v>
      </c>
      <c r="E89" s="17">
        <v>0.19454572198332101</v>
      </c>
      <c r="F89" s="17"/>
      <c r="G89" s="17">
        <v>0.15396946676780601</v>
      </c>
      <c r="H89" s="17">
        <v>0.16409689394843199</v>
      </c>
      <c r="I89" s="17">
        <v>0.16275068159339001</v>
      </c>
      <c r="J89" s="17">
        <v>0.17772252616738601</v>
      </c>
      <c r="K89" s="17">
        <v>0.26655804545285799</v>
      </c>
      <c r="L89" s="17">
        <v>0.28062529248777501</v>
      </c>
      <c r="M89" s="17"/>
      <c r="N89" s="17">
        <v>0.30475781114897998</v>
      </c>
      <c r="O89" s="17">
        <v>0.18615601409250501</v>
      </c>
      <c r="P89" s="17">
        <v>0.17371344680100001</v>
      </c>
      <c r="Q89" s="17">
        <v>0.13417081194741301</v>
      </c>
      <c r="R89" s="17"/>
      <c r="S89" s="17">
        <v>0.104399908891787</v>
      </c>
      <c r="T89" s="17">
        <v>0.19964959449397199</v>
      </c>
      <c r="U89" s="17">
        <v>0.22631463046591899</v>
      </c>
      <c r="V89" s="17">
        <v>0.23508998177920601</v>
      </c>
      <c r="W89" s="17">
        <v>0.26021196137240099</v>
      </c>
      <c r="X89" s="17">
        <v>0.22522938617045199</v>
      </c>
      <c r="Y89" s="17">
        <v>0.225841459099522</v>
      </c>
      <c r="Z89" s="17">
        <v>0.14493394144906699</v>
      </c>
      <c r="AA89" s="17">
        <v>0.18896673801619099</v>
      </c>
      <c r="AB89" s="17">
        <v>0.22063573610468701</v>
      </c>
      <c r="AC89" s="17">
        <v>0.21790658694609899</v>
      </c>
      <c r="AD89" s="17">
        <v>0.327457189806309</v>
      </c>
      <c r="AE89" s="17"/>
      <c r="AF89" s="17">
        <v>0.111580775295403</v>
      </c>
      <c r="AG89" s="17">
        <v>0.157876315753844</v>
      </c>
      <c r="AH89" s="17">
        <v>0.25850614640882202</v>
      </c>
      <c r="AI89" s="17">
        <v>0.26807239354055001</v>
      </c>
      <c r="AJ89" s="17">
        <v>0.32554025162974698</v>
      </c>
      <c r="AK89" s="17">
        <v>0.35428393745636699</v>
      </c>
      <c r="AL89" s="17"/>
      <c r="AM89" s="17">
        <v>0.166821730574576</v>
      </c>
      <c r="AN89" s="17">
        <v>0.205953450039283</v>
      </c>
      <c r="AO89" s="17">
        <v>0.23997131040901501</v>
      </c>
      <c r="AP89" s="17">
        <v>0.19128865431415201</v>
      </c>
      <c r="AQ89" s="17">
        <v>0.27066942513193998</v>
      </c>
      <c r="AR89" s="17"/>
      <c r="AS89" s="17">
        <v>0.13249993082504299</v>
      </c>
      <c r="AT89" s="17">
        <v>0.199661780239278</v>
      </c>
      <c r="AU89" s="17">
        <v>0.15894763398829201</v>
      </c>
      <c r="AV89" s="17">
        <v>0.207264189018495</v>
      </c>
      <c r="AW89" s="17">
        <v>0.28649425995747002</v>
      </c>
      <c r="AX89" s="17">
        <v>0.38436016429898501</v>
      </c>
      <c r="AY89" s="17"/>
      <c r="AZ89" s="17">
        <v>1</v>
      </c>
      <c r="BA89" s="17">
        <v>0</v>
      </c>
      <c r="BB89" s="17">
        <v>0</v>
      </c>
      <c r="BC89" s="17">
        <v>0</v>
      </c>
      <c r="BD89" s="17">
        <v>0</v>
      </c>
      <c r="BE89" s="17"/>
      <c r="BF89" s="17">
        <v>0.244465842424717</v>
      </c>
      <c r="BG89" s="17"/>
      <c r="BH89" s="17">
        <v>0.30650195311586398</v>
      </c>
      <c r="BI89" s="17"/>
      <c r="BJ89" s="17">
        <v>0.24307080228893799</v>
      </c>
      <c r="BK89" s="17">
        <v>0.139362270329458</v>
      </c>
      <c r="BL89" s="17">
        <v>0.246810226213666</v>
      </c>
      <c r="BM89" s="17">
        <v>0.13502197093614501</v>
      </c>
      <c r="BN89" s="17">
        <v>0.12649212459190901</v>
      </c>
      <c r="BO89" s="17">
        <v>6.0698268140499098E-2</v>
      </c>
      <c r="BP89" s="17"/>
      <c r="BQ89" s="17">
        <v>0.26339700087087797</v>
      </c>
      <c r="BR89" s="17">
        <v>0.20551954881618001</v>
      </c>
      <c r="BS89" s="17">
        <v>0.19475873203848901</v>
      </c>
      <c r="BT89" s="17"/>
      <c r="BU89" s="17">
        <v>0.26196376819039902</v>
      </c>
      <c r="BV89" s="17">
        <v>0.23776771177143799</v>
      </c>
      <c r="BW89" s="17">
        <v>0.19066510357170499</v>
      </c>
      <c r="BX89" s="17"/>
      <c r="BY89" s="17">
        <v>0.142950610251497</v>
      </c>
      <c r="BZ89" s="17"/>
      <c r="CA89" s="17">
        <v>0.21183901192141799</v>
      </c>
    </row>
    <row r="90" spans="2:79" x14ac:dyDescent="0.35">
      <c r="B90" t="s">
        <v>61</v>
      </c>
      <c r="C90" s="17">
        <v>0.29081878559471702</v>
      </c>
      <c r="D90" s="17">
        <v>0.26324425253765799</v>
      </c>
      <c r="E90" s="17">
        <v>0.318783353008181</v>
      </c>
      <c r="F90" s="17"/>
      <c r="G90" s="17">
        <v>0.27813632165497298</v>
      </c>
      <c r="H90" s="17">
        <v>0.251483372815968</v>
      </c>
      <c r="I90" s="17">
        <v>0.34954362749373402</v>
      </c>
      <c r="J90" s="17">
        <v>0.34808828143403803</v>
      </c>
      <c r="K90" s="17">
        <v>0.28679994727071501</v>
      </c>
      <c r="L90" s="17">
        <v>0.24002840175041201</v>
      </c>
      <c r="M90" s="17"/>
      <c r="N90" s="17">
        <v>0.25074326837661298</v>
      </c>
      <c r="O90" s="17">
        <v>0.26453368305943098</v>
      </c>
      <c r="P90" s="17">
        <v>0.35714395756220002</v>
      </c>
      <c r="Q90" s="17">
        <v>0.30584217421249998</v>
      </c>
      <c r="R90" s="17"/>
      <c r="S90" s="17">
        <v>0.19315553845283301</v>
      </c>
      <c r="T90" s="17">
        <v>0.33226178712764798</v>
      </c>
      <c r="U90" s="17">
        <v>0.295404207997368</v>
      </c>
      <c r="V90" s="17">
        <v>0.27917327491205102</v>
      </c>
      <c r="W90" s="17">
        <v>0.37635074269765201</v>
      </c>
      <c r="X90" s="17">
        <v>0.30861313812569602</v>
      </c>
      <c r="Y90" s="17">
        <v>0.325992241936649</v>
      </c>
      <c r="Z90" s="17">
        <v>0.37667283766658799</v>
      </c>
      <c r="AA90" s="17">
        <v>0.34287308186756998</v>
      </c>
      <c r="AB90" s="17">
        <v>0.212134401265652</v>
      </c>
      <c r="AC90" s="17">
        <v>0.24964829434629801</v>
      </c>
      <c r="AD90" s="17">
        <v>0.24219446794531799</v>
      </c>
      <c r="AE90" s="17"/>
      <c r="AF90" s="17">
        <v>0.249367064971839</v>
      </c>
      <c r="AG90" s="17">
        <v>0.30474176425152899</v>
      </c>
      <c r="AH90" s="17">
        <v>0.31033123256273498</v>
      </c>
      <c r="AI90" s="17">
        <v>0.32760833373620601</v>
      </c>
      <c r="AJ90" s="17">
        <v>0.303239636492531</v>
      </c>
      <c r="AK90" s="17">
        <v>0.167968785459093</v>
      </c>
      <c r="AL90" s="17"/>
      <c r="AM90" s="17">
        <v>0.32950358369507399</v>
      </c>
      <c r="AN90" s="17">
        <v>0.29984626427105798</v>
      </c>
      <c r="AO90" s="17">
        <v>0.26058970040357798</v>
      </c>
      <c r="AP90" s="17">
        <v>0.26925993281597099</v>
      </c>
      <c r="AQ90" s="17">
        <v>0.13576222651072001</v>
      </c>
      <c r="AR90" s="17"/>
      <c r="AS90" s="17">
        <v>0.16610821941138201</v>
      </c>
      <c r="AT90" s="17">
        <v>0.34852439967363602</v>
      </c>
      <c r="AU90" s="17">
        <v>0.30379016864529002</v>
      </c>
      <c r="AV90" s="17">
        <v>0.34209572602973798</v>
      </c>
      <c r="AW90" s="17">
        <v>0.307639605797775</v>
      </c>
      <c r="AX90" s="17">
        <v>0.29739562209662401</v>
      </c>
      <c r="AY90" s="17"/>
      <c r="AZ90" s="17">
        <v>0</v>
      </c>
      <c r="BA90" s="17">
        <v>1</v>
      </c>
      <c r="BB90" s="17">
        <v>0</v>
      </c>
      <c r="BC90" s="17">
        <v>0</v>
      </c>
      <c r="BD90" s="17">
        <v>0</v>
      </c>
      <c r="BE90" s="17"/>
      <c r="BF90" s="17">
        <v>0.34980956448512701</v>
      </c>
      <c r="BG90" s="17"/>
      <c r="BH90" s="17">
        <v>0.361651512936912</v>
      </c>
      <c r="BI90" s="17"/>
      <c r="BJ90" s="17">
        <v>0.371485973199077</v>
      </c>
      <c r="BK90" s="17">
        <v>0.19865706920913301</v>
      </c>
      <c r="BL90" s="17">
        <v>0.29721622679084803</v>
      </c>
      <c r="BM90" s="17">
        <v>0.34839201023334199</v>
      </c>
      <c r="BN90" s="17">
        <v>0.17014029134820499</v>
      </c>
      <c r="BO90" s="17">
        <v>0.13195224451599699</v>
      </c>
      <c r="BP90" s="17"/>
      <c r="BQ90" s="17">
        <v>0.30735332611282101</v>
      </c>
      <c r="BR90" s="17">
        <v>0.29959731419312902</v>
      </c>
      <c r="BS90" s="17">
        <v>0.285265395625388</v>
      </c>
      <c r="BT90" s="17"/>
      <c r="BU90" s="17">
        <v>0.32036356336503502</v>
      </c>
      <c r="BV90" s="17">
        <v>0.296885219061989</v>
      </c>
      <c r="BW90" s="17">
        <v>0.28355538333117902</v>
      </c>
      <c r="BX90" s="17"/>
      <c r="BY90" s="17">
        <v>0.28328996042325599</v>
      </c>
      <c r="BZ90" s="17"/>
      <c r="CA90" s="17">
        <v>0.27672308436993998</v>
      </c>
    </row>
    <row r="91" spans="2:79" x14ac:dyDescent="0.35">
      <c r="B91" t="s">
        <v>62</v>
      </c>
      <c r="C91" s="17">
        <v>0.190997558219131</v>
      </c>
      <c r="D91" s="17">
        <v>0.180708737729143</v>
      </c>
      <c r="E91" s="17">
        <v>0.20105271430436999</v>
      </c>
      <c r="F91" s="17"/>
      <c r="G91" s="17">
        <v>0.13749397569194599</v>
      </c>
      <c r="H91" s="17">
        <v>0.18171597818549301</v>
      </c>
      <c r="I91" s="17">
        <v>0.22701666283633101</v>
      </c>
      <c r="J91" s="17">
        <v>0.24894355058561399</v>
      </c>
      <c r="K91" s="17">
        <v>0.193352489523749</v>
      </c>
      <c r="L91" s="17">
        <v>0.15661352829890801</v>
      </c>
      <c r="M91" s="17"/>
      <c r="N91" s="17">
        <v>0.15805443883120601</v>
      </c>
      <c r="O91" s="17">
        <v>0.18769159962477799</v>
      </c>
      <c r="P91" s="17">
        <v>0.19811751535764099</v>
      </c>
      <c r="Q91" s="17">
        <v>0.22264015461706199</v>
      </c>
      <c r="R91" s="17"/>
      <c r="S91" s="17">
        <v>0.15949346551952301</v>
      </c>
      <c r="T91" s="17">
        <v>0.17488723131582201</v>
      </c>
      <c r="U91" s="17">
        <v>0.165163194820246</v>
      </c>
      <c r="V91" s="17">
        <v>0.23256275079712899</v>
      </c>
      <c r="W91" s="17">
        <v>0.13112427735674001</v>
      </c>
      <c r="X91" s="17">
        <v>0.22743230206579301</v>
      </c>
      <c r="Y91" s="17">
        <v>0.208243536377404</v>
      </c>
      <c r="Z91" s="17">
        <v>0.21857954041750499</v>
      </c>
      <c r="AA91" s="17">
        <v>0.219987033000235</v>
      </c>
      <c r="AB91" s="17">
        <v>0.13128232463932499</v>
      </c>
      <c r="AC91" s="17">
        <v>0.27984506868478598</v>
      </c>
      <c r="AD91" s="17">
        <v>0.22404012866713599</v>
      </c>
      <c r="AE91" s="17"/>
      <c r="AF91" s="17">
        <v>0.22392037222804201</v>
      </c>
      <c r="AG91" s="17">
        <v>0.21898739002932699</v>
      </c>
      <c r="AH91" s="17">
        <v>0.164328009074236</v>
      </c>
      <c r="AI91" s="17">
        <v>0.162038174984862</v>
      </c>
      <c r="AJ91" s="17">
        <v>0.17259903088490799</v>
      </c>
      <c r="AK91" s="17">
        <v>0.13652911285626401</v>
      </c>
      <c r="AL91" s="17"/>
      <c r="AM91" s="17">
        <v>0.22533665734288899</v>
      </c>
      <c r="AN91" s="17">
        <v>0.20325421799681201</v>
      </c>
      <c r="AO91" s="17">
        <v>0.15666179249641701</v>
      </c>
      <c r="AP91" s="17">
        <v>0.17888620597215699</v>
      </c>
      <c r="AQ91" s="17">
        <v>0.16350145802789001</v>
      </c>
      <c r="AR91" s="17"/>
      <c r="AS91" s="17">
        <v>0.198090248004993</v>
      </c>
      <c r="AT91" s="17">
        <v>0.20230455714735501</v>
      </c>
      <c r="AU91" s="17">
        <v>0.223843000729151</v>
      </c>
      <c r="AV91" s="17">
        <v>0.20554259504279301</v>
      </c>
      <c r="AW91" s="17">
        <v>0.149061718025044</v>
      </c>
      <c r="AX91" s="17">
        <v>9.38669485402822E-2</v>
      </c>
      <c r="AY91" s="17"/>
      <c r="AZ91" s="17">
        <v>0</v>
      </c>
      <c r="BA91" s="17">
        <v>0</v>
      </c>
      <c r="BB91" s="17">
        <v>1</v>
      </c>
      <c r="BC91" s="17">
        <v>0</v>
      </c>
      <c r="BD91" s="17">
        <v>0</v>
      </c>
      <c r="BE91" s="17"/>
      <c r="BF91" s="17">
        <v>0.21962133587885599</v>
      </c>
      <c r="BG91" s="17"/>
      <c r="BH91" s="17">
        <v>0.11781118256475299</v>
      </c>
      <c r="BI91" s="17"/>
      <c r="BJ91" s="17">
        <v>0.209193772156927</v>
      </c>
      <c r="BK91" s="17">
        <v>0.189792926222734</v>
      </c>
      <c r="BL91" s="17">
        <v>0.165169872734997</v>
      </c>
      <c r="BM91" s="17">
        <v>0.21667113607216201</v>
      </c>
      <c r="BN91" s="17">
        <v>0.238723048023645</v>
      </c>
      <c r="BO91" s="17">
        <v>6.5068910083560402E-2</v>
      </c>
      <c r="BP91" s="17"/>
      <c r="BQ91" s="17">
        <v>0.15728403807615501</v>
      </c>
      <c r="BR91" s="17">
        <v>0.19565824200298901</v>
      </c>
      <c r="BS91" s="17">
        <v>0.20078508043507601</v>
      </c>
      <c r="BT91" s="17"/>
      <c r="BU91" s="17">
        <v>0.110440224262881</v>
      </c>
      <c r="BV91" s="17">
        <v>0.19106952448248099</v>
      </c>
      <c r="BW91" s="17">
        <v>0.19584877944242299</v>
      </c>
      <c r="BX91" s="17"/>
      <c r="BY91" s="17">
        <v>0.124834356660066</v>
      </c>
      <c r="BZ91" s="17"/>
      <c r="CA91" s="17">
        <v>0.19017762628347301</v>
      </c>
    </row>
    <row r="92" spans="2:79" x14ac:dyDescent="0.35">
      <c r="B92" t="s">
        <v>63</v>
      </c>
      <c r="C92" s="17">
        <v>7.6032305566815103E-2</v>
      </c>
      <c r="D92" s="17">
        <v>8.8083163268345893E-2</v>
      </c>
      <c r="E92" s="17">
        <v>6.4796374202249402E-2</v>
      </c>
      <c r="F92" s="17"/>
      <c r="G92" s="17">
        <v>3.2767733628368802E-2</v>
      </c>
      <c r="H92" s="17">
        <v>6.79044328765325E-2</v>
      </c>
      <c r="I92" s="17">
        <v>3.3998885615970302E-2</v>
      </c>
      <c r="J92" s="17">
        <v>5.7459322018107502E-2</v>
      </c>
      <c r="K92" s="17">
        <v>0.102309382034748</v>
      </c>
      <c r="L92" s="17">
        <v>0.143022612355931</v>
      </c>
      <c r="M92" s="17"/>
      <c r="N92" s="17">
        <v>8.9409937392911296E-2</v>
      </c>
      <c r="O92" s="17">
        <v>6.7181359910130106E-2</v>
      </c>
      <c r="P92" s="17">
        <v>6.6080165270370902E-2</v>
      </c>
      <c r="Q92" s="17">
        <v>8.0707261513380493E-2</v>
      </c>
      <c r="R92" s="17"/>
      <c r="S92" s="17">
        <v>6.1700583153055003E-2</v>
      </c>
      <c r="T92" s="17">
        <v>6.2795034758583806E-2</v>
      </c>
      <c r="U92" s="17">
        <v>7.1339565714459305E-2</v>
      </c>
      <c r="V92" s="17">
        <v>9.64883207431525E-2</v>
      </c>
      <c r="W92" s="17">
        <v>0.107833535852776</v>
      </c>
      <c r="X92" s="17">
        <v>2.51769581859458E-2</v>
      </c>
      <c r="Y92" s="17">
        <v>6.4479412074359893E-2</v>
      </c>
      <c r="Z92" s="17">
        <v>4.3476273714582903E-2</v>
      </c>
      <c r="AA92" s="17">
        <v>6.4734803577678302E-2</v>
      </c>
      <c r="AB92" s="17">
        <v>0.1246375520878</v>
      </c>
      <c r="AC92" s="17">
        <v>0.12124143306743899</v>
      </c>
      <c r="AD92" s="17">
        <v>0.12377941822750201</v>
      </c>
      <c r="AE92" s="17"/>
      <c r="AF92" s="17">
        <v>7.8695267898275495E-2</v>
      </c>
      <c r="AG92" s="17">
        <v>7.4880989756899594E-2</v>
      </c>
      <c r="AH92" s="17">
        <v>6.0379234391869499E-2</v>
      </c>
      <c r="AI92" s="17">
        <v>6.5388025489157994E-2</v>
      </c>
      <c r="AJ92" s="17">
        <v>5.7353103313736199E-2</v>
      </c>
      <c r="AK92" s="17">
        <v>0.122320201069989</v>
      </c>
      <c r="AL92" s="17"/>
      <c r="AM92" s="17">
        <v>7.8867694962946197E-2</v>
      </c>
      <c r="AN92" s="17">
        <v>8.0177471015811394E-2</v>
      </c>
      <c r="AO92" s="17">
        <v>6.10733199566484E-2</v>
      </c>
      <c r="AP92" s="17">
        <v>7.3801616857774296E-2</v>
      </c>
      <c r="AQ92" s="17">
        <v>0.138485396691468</v>
      </c>
      <c r="AR92" s="17"/>
      <c r="AS92" s="17">
        <v>5.9304760556918898E-2</v>
      </c>
      <c r="AT92" s="17">
        <v>6.1547504843926099E-2</v>
      </c>
      <c r="AU92" s="17">
        <v>4.7673798924501999E-2</v>
      </c>
      <c r="AV92" s="17">
        <v>6.3505206805366393E-2</v>
      </c>
      <c r="AW92" s="17">
        <v>0.166975599359733</v>
      </c>
      <c r="AX92" s="17">
        <v>0.119038302377292</v>
      </c>
      <c r="AY92" s="17"/>
      <c r="AZ92" s="17">
        <v>0</v>
      </c>
      <c r="BA92" s="17">
        <v>0</v>
      </c>
      <c r="BB92" s="17">
        <v>0</v>
      </c>
      <c r="BC92" s="17">
        <v>1</v>
      </c>
      <c r="BD92" s="17">
        <v>0</v>
      </c>
      <c r="BE92" s="17"/>
      <c r="BF92" s="17">
        <v>8.9151767834011394E-2</v>
      </c>
      <c r="BG92" s="17"/>
      <c r="BH92" s="17">
        <v>0.106196729172111</v>
      </c>
      <c r="BI92" s="17"/>
      <c r="BJ92" s="17">
        <v>5.3310695865925899E-2</v>
      </c>
      <c r="BK92" s="17">
        <v>8.2676602960603501E-2</v>
      </c>
      <c r="BL92" s="17">
        <v>0.10446625527405499</v>
      </c>
      <c r="BM92" s="17">
        <v>6.0009443095914002E-2</v>
      </c>
      <c r="BN92" s="17">
        <v>2.3565795468734201E-2</v>
      </c>
      <c r="BO92" s="17">
        <v>8.70872879303249E-2</v>
      </c>
      <c r="BP92" s="17"/>
      <c r="BQ92" s="17">
        <v>6.3111961984138598E-2</v>
      </c>
      <c r="BR92" s="17">
        <v>7.8376275801843101E-2</v>
      </c>
      <c r="BS92" s="17">
        <v>7.9328628281822106E-2</v>
      </c>
      <c r="BT92" s="17"/>
      <c r="BU92" s="17">
        <v>8.8387190366943896E-2</v>
      </c>
      <c r="BV92" s="17">
        <v>7.2204902241644497E-2</v>
      </c>
      <c r="BW92" s="17">
        <v>8.2161941646859596E-2</v>
      </c>
      <c r="BX92" s="17"/>
      <c r="BY92" s="17">
        <v>3.9942605470005901E-2</v>
      </c>
      <c r="BZ92" s="17"/>
      <c r="CA92" s="17">
        <v>7.2011595193964995E-2</v>
      </c>
    </row>
    <row r="93" spans="2:79" x14ac:dyDescent="0.35">
      <c r="B93" t="s">
        <v>64</v>
      </c>
      <c r="C93" s="17">
        <v>0.233325099334772</v>
      </c>
      <c r="D93" s="17">
        <v>0.249535908185749</v>
      </c>
      <c r="E93" s="17">
        <v>0.21527841949416801</v>
      </c>
      <c r="F93" s="17"/>
      <c r="G93" s="17">
        <v>0.38991385030588099</v>
      </c>
      <c r="H93" s="17">
        <v>0.33050190955085001</v>
      </c>
      <c r="I93" s="17">
        <v>0.224790445341217</v>
      </c>
      <c r="J93" s="17">
        <v>0.16292165132324399</v>
      </c>
      <c r="K93" s="17">
        <v>0.14824492127855601</v>
      </c>
      <c r="L93" s="17">
        <v>0.17062873931863401</v>
      </c>
      <c r="M93" s="17"/>
      <c r="N93" s="17">
        <v>0.193943313045496</v>
      </c>
      <c r="O93" s="17">
        <v>0.28729631818628298</v>
      </c>
      <c r="P93" s="17">
        <v>0.20145610904946301</v>
      </c>
      <c r="Q93" s="17">
        <v>0.24932372590813701</v>
      </c>
      <c r="R93" s="17"/>
      <c r="S93" s="17">
        <v>0.47930265868323202</v>
      </c>
      <c r="T93" s="17">
        <v>0.220595570901365</v>
      </c>
      <c r="U93" s="17">
        <v>0.23728466741030799</v>
      </c>
      <c r="V93" s="17">
        <v>0.14927874718895501</v>
      </c>
      <c r="W93" s="17">
        <v>0.117816487371304</v>
      </c>
      <c r="X93" s="17">
        <v>0.208054416906192</v>
      </c>
      <c r="Y93" s="17">
        <v>0.17328352135640199</v>
      </c>
      <c r="Z93" s="17">
        <v>0.21633740675225799</v>
      </c>
      <c r="AA93" s="17">
        <v>0.176672214718925</v>
      </c>
      <c r="AB93" s="17">
        <v>0.30418935204634001</v>
      </c>
      <c r="AC93" s="17">
        <v>0.12824388099134801</v>
      </c>
      <c r="AD93" s="17">
        <v>8.2528795353735002E-2</v>
      </c>
      <c r="AE93" s="17"/>
      <c r="AF93" s="17">
        <v>0.328107565833339</v>
      </c>
      <c r="AG93" s="17">
        <v>0.237686124098968</v>
      </c>
      <c r="AH93" s="17">
        <v>0.206455377562338</v>
      </c>
      <c r="AI93" s="17">
        <v>0.16949800767069501</v>
      </c>
      <c r="AJ93" s="17">
        <v>0.13758233207339099</v>
      </c>
      <c r="AK93" s="17">
        <v>0.21775172326133599</v>
      </c>
      <c r="AL93" s="17"/>
      <c r="AM93" s="17">
        <v>0.19589436954751499</v>
      </c>
      <c r="AN93" s="17">
        <v>0.202894472204417</v>
      </c>
      <c r="AO93" s="17">
        <v>0.278145612824516</v>
      </c>
      <c r="AP93" s="17">
        <v>0.28447357028720599</v>
      </c>
      <c r="AQ93" s="17">
        <v>0.29158149363798302</v>
      </c>
      <c r="AR93" s="17"/>
      <c r="AS93" s="17">
        <v>0.43946857334605099</v>
      </c>
      <c r="AT93" s="17">
        <v>0.18721504036946801</v>
      </c>
      <c r="AU93" s="17">
        <v>0.25955317590066901</v>
      </c>
      <c r="AV93" s="17">
        <v>0.177876147033948</v>
      </c>
      <c r="AW93" s="17">
        <v>7.9923463318493607E-2</v>
      </c>
      <c r="AX93" s="17">
        <v>8.9114522330915102E-2</v>
      </c>
      <c r="AY93" s="17"/>
      <c r="AZ93" s="17">
        <v>0</v>
      </c>
      <c r="BA93" s="17">
        <v>0</v>
      </c>
      <c r="BB93" s="17">
        <v>0</v>
      </c>
      <c r="BC93" s="17">
        <v>0</v>
      </c>
      <c r="BD93" s="17">
        <v>1</v>
      </c>
      <c r="BE93" s="17"/>
      <c r="BF93" s="17">
        <v>9.1862920999797398E-2</v>
      </c>
      <c r="BG93" s="17"/>
      <c r="BH93" s="17">
        <v>0.10392490699582201</v>
      </c>
      <c r="BI93" s="17"/>
      <c r="BJ93" s="17">
        <v>0.121295340687203</v>
      </c>
      <c r="BK93" s="17">
        <v>0.37949082919189298</v>
      </c>
      <c r="BL93" s="17">
        <v>0.17987786924818899</v>
      </c>
      <c r="BM93" s="17">
        <v>0.23990543966243699</v>
      </c>
      <c r="BN93" s="17">
        <v>0.44107874056750601</v>
      </c>
      <c r="BO93" s="17">
        <v>0.62615251318890797</v>
      </c>
      <c r="BP93" s="17"/>
      <c r="BQ93" s="17">
        <v>0.20672342208679201</v>
      </c>
      <c r="BR93" s="17">
        <v>0.21219340928417599</v>
      </c>
      <c r="BS93" s="17">
        <v>0.235365531686168</v>
      </c>
      <c r="BT93" s="17"/>
      <c r="BU93" s="17">
        <v>0.20702683911508299</v>
      </c>
      <c r="BV93" s="17">
        <v>0.19717433073589399</v>
      </c>
      <c r="BW93" s="17">
        <v>0.24236884248373999</v>
      </c>
      <c r="BX93" s="17"/>
      <c r="BY93" s="17">
        <v>0.408982467195174</v>
      </c>
      <c r="BZ93" s="17"/>
      <c r="CA93" s="17">
        <v>0.24355851598611</v>
      </c>
    </row>
    <row r="94" spans="2:79" x14ac:dyDescent="0.35">
      <c r="B94" t="s">
        <v>135</v>
      </c>
      <c r="C94" s="17">
        <v>5.24926731983167E-3</v>
      </c>
      <c r="D94" s="17">
        <v>4.9845936180061296E-3</v>
      </c>
      <c r="E94" s="17">
        <v>5.5434170077098503E-3</v>
      </c>
      <c r="F94" s="17"/>
      <c r="G94" s="17">
        <v>7.7186519510249402E-3</v>
      </c>
      <c r="H94" s="17">
        <v>4.2974126227255096E-3</v>
      </c>
      <c r="I94" s="17">
        <v>1.8996971193575799E-3</v>
      </c>
      <c r="J94" s="17">
        <v>4.86466847160987E-3</v>
      </c>
      <c r="K94" s="17">
        <v>2.7352144393740698E-3</v>
      </c>
      <c r="L94" s="17">
        <v>9.0814257883399495E-3</v>
      </c>
      <c r="M94" s="17"/>
      <c r="N94" s="17">
        <v>3.09123120479303E-3</v>
      </c>
      <c r="O94" s="17">
        <v>7.1410251268724696E-3</v>
      </c>
      <c r="P94" s="17">
        <v>3.4888059593251599E-3</v>
      </c>
      <c r="Q94" s="17">
        <v>7.3158718015078504E-3</v>
      </c>
      <c r="R94" s="17"/>
      <c r="S94" s="17">
        <v>1.9478452995697699E-3</v>
      </c>
      <c r="T94" s="17">
        <v>9.8107814026094902E-3</v>
      </c>
      <c r="U94" s="17">
        <v>4.4937335917002901E-3</v>
      </c>
      <c r="V94" s="17">
        <v>7.4069245795068796E-3</v>
      </c>
      <c r="W94" s="17">
        <v>6.6629953491280499E-3</v>
      </c>
      <c r="X94" s="17">
        <v>5.4937985459210196E-3</v>
      </c>
      <c r="Y94" s="17">
        <v>2.15982915566269E-3</v>
      </c>
      <c r="Z94" s="17">
        <v>0</v>
      </c>
      <c r="AA94" s="17">
        <v>6.76612881939941E-3</v>
      </c>
      <c r="AB94" s="17">
        <v>7.1206338561964396E-3</v>
      </c>
      <c r="AC94" s="17">
        <v>3.1147359640297501E-3</v>
      </c>
      <c r="AD94" s="17">
        <v>0</v>
      </c>
      <c r="AE94" s="17"/>
      <c r="AF94" s="17">
        <v>8.3289537731010294E-3</v>
      </c>
      <c r="AG94" s="17">
        <v>5.8274161094315899E-3</v>
      </c>
      <c r="AH94" s="17">
        <v>0</v>
      </c>
      <c r="AI94" s="17">
        <v>7.3950645785296502E-3</v>
      </c>
      <c r="AJ94" s="17">
        <v>3.6856456056862598E-3</v>
      </c>
      <c r="AK94" s="17">
        <v>1.1462398969504801E-3</v>
      </c>
      <c r="AL94" s="17"/>
      <c r="AM94" s="17">
        <v>3.5759638769999498E-3</v>
      </c>
      <c r="AN94" s="17">
        <v>7.8741244726182897E-3</v>
      </c>
      <c r="AO94" s="17">
        <v>3.5582639098255E-3</v>
      </c>
      <c r="AP94" s="17">
        <v>2.2900197527392298E-3</v>
      </c>
      <c r="AQ94" s="17">
        <v>0</v>
      </c>
      <c r="AR94" s="17"/>
      <c r="AS94" s="17">
        <v>4.5282678556112302E-3</v>
      </c>
      <c r="AT94" s="17">
        <v>7.4671772633617798E-4</v>
      </c>
      <c r="AU94" s="17">
        <v>6.1922218120955301E-3</v>
      </c>
      <c r="AV94" s="17">
        <v>3.7161360696593999E-3</v>
      </c>
      <c r="AW94" s="17">
        <v>9.9053535414847498E-3</v>
      </c>
      <c r="AX94" s="17">
        <v>1.6224440355902099E-2</v>
      </c>
      <c r="AY94" s="17"/>
      <c r="AZ94" s="17">
        <v>0</v>
      </c>
      <c r="BA94" s="17">
        <v>0</v>
      </c>
      <c r="BB94" s="17">
        <v>0</v>
      </c>
      <c r="BC94" s="17">
        <v>0</v>
      </c>
      <c r="BD94" s="17">
        <v>0</v>
      </c>
      <c r="BE94" s="17"/>
      <c r="BF94" s="17">
        <v>5.0885683774923498E-3</v>
      </c>
      <c r="BG94" s="17"/>
      <c r="BH94" s="17">
        <v>3.9137152145379299E-3</v>
      </c>
      <c r="BI94" s="17"/>
      <c r="BJ94" s="17">
        <v>1.6434158019296701E-3</v>
      </c>
      <c r="BK94" s="17">
        <v>1.00203020861784E-2</v>
      </c>
      <c r="BL94" s="17">
        <v>6.4595497382458804E-3</v>
      </c>
      <c r="BM94" s="17">
        <v>0</v>
      </c>
      <c r="BN94" s="17">
        <v>0</v>
      </c>
      <c r="BO94" s="17">
        <v>2.90407761407106E-2</v>
      </c>
      <c r="BP94" s="17"/>
      <c r="BQ94" s="17">
        <v>2.13025086921641E-3</v>
      </c>
      <c r="BR94" s="17">
        <v>8.6552099016829302E-3</v>
      </c>
      <c r="BS94" s="17">
        <v>4.4966319330570397E-3</v>
      </c>
      <c r="BT94" s="17"/>
      <c r="BU94" s="17">
        <v>1.1818414699658299E-2</v>
      </c>
      <c r="BV94" s="17">
        <v>4.8983117065544797E-3</v>
      </c>
      <c r="BW94" s="17">
        <v>5.3999495240932803E-3</v>
      </c>
      <c r="BX94" s="17"/>
      <c r="BY94" s="17">
        <v>0</v>
      </c>
      <c r="BZ94" s="17"/>
      <c r="CA94" s="17">
        <v>5.6901662450939902E-3</v>
      </c>
    </row>
    <row r="95" spans="2:79" x14ac:dyDescent="0.35">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row>
    <row r="96" spans="2:79" x14ac:dyDescent="0.35">
      <c r="B96" s="6" t="s">
        <v>156</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row>
    <row r="97" spans="2:79" x14ac:dyDescent="0.35">
      <c r="B97" s="24" t="s">
        <v>106</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row>
    <row r="98" spans="2:79" x14ac:dyDescent="0.35">
      <c r="B98" t="s">
        <v>152</v>
      </c>
      <c r="C98" s="17">
        <v>0.227348625119808</v>
      </c>
      <c r="D98" s="17">
        <v>0.21489055558187301</v>
      </c>
      <c r="E98" s="17">
        <v>0.238841306495371</v>
      </c>
      <c r="F98" s="17"/>
      <c r="G98" s="17">
        <v>0.22559527292308101</v>
      </c>
      <c r="H98" s="17">
        <v>0.23373736870655201</v>
      </c>
      <c r="I98" s="17">
        <v>0.23507373273042501</v>
      </c>
      <c r="J98" s="17">
        <v>0.24146324796083499</v>
      </c>
      <c r="K98" s="17">
        <v>0.225657594468545</v>
      </c>
      <c r="L98" s="17">
        <v>0.20677038912267401</v>
      </c>
      <c r="M98" s="17"/>
      <c r="N98" s="17">
        <v>0.166625116016032</v>
      </c>
      <c r="O98" s="17">
        <v>0.23886532188350301</v>
      </c>
      <c r="P98" s="17">
        <v>0.24161578252569699</v>
      </c>
      <c r="Q98" s="17">
        <v>0.26776319675968402</v>
      </c>
      <c r="R98" s="17"/>
      <c r="S98" s="17">
        <v>0.23824376145422901</v>
      </c>
      <c r="T98" s="17">
        <v>0.21720592446321099</v>
      </c>
      <c r="U98" s="17">
        <v>0.20281385239986599</v>
      </c>
      <c r="V98" s="17">
        <v>0.236849661913035</v>
      </c>
      <c r="W98" s="17">
        <v>0.16141732277700399</v>
      </c>
      <c r="X98" s="17">
        <v>0.22572454219633101</v>
      </c>
      <c r="Y98" s="17">
        <v>0.218787530920448</v>
      </c>
      <c r="Z98" s="17">
        <v>0.28934912333516699</v>
      </c>
      <c r="AA98" s="17">
        <v>0.255515363877719</v>
      </c>
      <c r="AB98" s="17">
        <v>0.244629080583804</v>
      </c>
      <c r="AC98" s="17">
        <v>0.27244527417530701</v>
      </c>
      <c r="AD98" s="17">
        <v>0.12630163518627099</v>
      </c>
      <c r="AE98" s="17"/>
      <c r="AF98" s="17">
        <v>0.28989006354809999</v>
      </c>
      <c r="AG98" s="17">
        <v>0.27083735335443199</v>
      </c>
      <c r="AH98" s="17">
        <v>0.182729326302873</v>
      </c>
      <c r="AI98" s="17">
        <v>0.15951405840840699</v>
      </c>
      <c r="AJ98" s="17">
        <v>0.19302575873708999</v>
      </c>
      <c r="AK98" s="17">
        <v>0.125923876920709</v>
      </c>
      <c r="AL98" s="17"/>
      <c r="AM98" s="17">
        <v>0.26517233091709402</v>
      </c>
      <c r="AN98" s="17">
        <v>0.22896370760190199</v>
      </c>
      <c r="AO98" s="17">
        <v>0.20630851481322199</v>
      </c>
      <c r="AP98" s="17">
        <v>0.21774257754010401</v>
      </c>
      <c r="AQ98" s="17">
        <v>0.14074801445549401</v>
      </c>
      <c r="AR98" s="17"/>
      <c r="AS98" s="17">
        <v>0.24963018191244801</v>
      </c>
      <c r="AT98" s="17">
        <v>0.20571784476390201</v>
      </c>
      <c r="AU98" s="17">
        <v>0.26514417699973297</v>
      </c>
      <c r="AV98" s="17">
        <v>0.24014507877261901</v>
      </c>
      <c r="AW98" s="17">
        <v>0.188610674209333</v>
      </c>
      <c r="AX98" s="17">
        <v>0.17493588219936199</v>
      </c>
      <c r="AY98" s="17"/>
      <c r="AZ98" s="17">
        <v>6.1574199292662897E-2</v>
      </c>
      <c r="BA98" s="17">
        <v>0.21377790821384801</v>
      </c>
      <c r="BB98" s="17">
        <v>0.54030595949879301</v>
      </c>
      <c r="BC98" s="17">
        <v>0.124992202852085</v>
      </c>
      <c r="BD98" s="17">
        <v>0.16281235466397301</v>
      </c>
      <c r="BE98" s="17"/>
      <c r="BF98" s="17">
        <v>0.290284758265132</v>
      </c>
      <c r="BG98" s="17"/>
      <c r="BH98" s="17">
        <v>0</v>
      </c>
      <c r="BI98" s="17"/>
      <c r="BJ98" s="17">
        <v>0.235921341060922</v>
      </c>
      <c r="BK98" s="17">
        <v>0.254867810106361</v>
      </c>
      <c r="BL98" s="17">
        <v>0.194265009785905</v>
      </c>
      <c r="BM98" s="17">
        <v>0.276765037626655</v>
      </c>
      <c r="BN98" s="17">
        <v>0.292191828345789</v>
      </c>
      <c r="BO98" s="17">
        <v>0.14949616615953601</v>
      </c>
      <c r="BP98" s="17"/>
      <c r="BQ98" s="17">
        <v>0.17275165927139499</v>
      </c>
      <c r="BR98" s="17">
        <v>0.210940308540536</v>
      </c>
      <c r="BS98" s="17">
        <v>0.245590671016851</v>
      </c>
      <c r="BT98" s="17"/>
      <c r="BU98" s="17">
        <v>0.24311076514190699</v>
      </c>
      <c r="BV98" s="17">
        <v>0.200267004570645</v>
      </c>
      <c r="BW98" s="17">
        <v>0.24138695039769101</v>
      </c>
      <c r="BX98" s="17"/>
      <c r="BY98" s="17">
        <v>0.30233875651474701</v>
      </c>
      <c r="BZ98" s="17"/>
      <c r="CA98" s="17">
        <v>0.244220545217469</v>
      </c>
    </row>
    <row r="99" spans="2:79" x14ac:dyDescent="0.35">
      <c r="B99" t="s">
        <v>153</v>
      </c>
      <c r="C99" s="17">
        <v>0.55584311556455401</v>
      </c>
      <c r="D99" s="17">
        <v>0.55122138596999104</v>
      </c>
      <c r="E99" s="17">
        <v>0.56293981899845602</v>
      </c>
      <c r="F99" s="17"/>
      <c r="G99" s="17">
        <v>0.41080297720904502</v>
      </c>
      <c r="H99" s="17">
        <v>0.42301439429934601</v>
      </c>
      <c r="I99" s="17">
        <v>0.53857848171464695</v>
      </c>
      <c r="J99" s="17">
        <v>0.59186062131450801</v>
      </c>
      <c r="K99" s="17">
        <v>0.65782911930864896</v>
      </c>
      <c r="L99" s="17">
        <v>0.67722673153922197</v>
      </c>
      <c r="M99" s="17"/>
      <c r="N99" s="17">
        <v>0.66843887191023599</v>
      </c>
      <c r="O99" s="17">
        <v>0.50025937427094602</v>
      </c>
      <c r="P99" s="17">
        <v>0.56317544272897502</v>
      </c>
      <c r="Q99" s="17">
        <v>0.485156431295789</v>
      </c>
      <c r="R99" s="17"/>
      <c r="S99" s="17">
        <v>0.36518932471569798</v>
      </c>
      <c r="T99" s="17">
        <v>0.58570384136442</v>
      </c>
      <c r="U99" s="17">
        <v>0.57889782791717204</v>
      </c>
      <c r="V99" s="17">
        <v>0.638445407633775</v>
      </c>
      <c r="W99" s="17">
        <v>0.68299482017700597</v>
      </c>
      <c r="X99" s="17">
        <v>0.56408290527472604</v>
      </c>
      <c r="Y99" s="17">
        <v>0.58378444224967396</v>
      </c>
      <c r="Z99" s="17">
        <v>0.50913755149613404</v>
      </c>
      <c r="AA99" s="17">
        <v>0.54258761708661496</v>
      </c>
      <c r="AB99" s="17">
        <v>0.54729945205415298</v>
      </c>
      <c r="AC99" s="17">
        <v>0.57124559129541297</v>
      </c>
      <c r="AD99" s="17">
        <v>0.72011720178039196</v>
      </c>
      <c r="AE99" s="17"/>
      <c r="AF99" s="17">
        <v>0.41680405129224901</v>
      </c>
      <c r="AG99" s="17">
        <v>0.51356776784997105</v>
      </c>
      <c r="AH99" s="17">
        <v>0.62082668622687598</v>
      </c>
      <c r="AI99" s="17">
        <v>0.68748959364859896</v>
      </c>
      <c r="AJ99" s="17">
        <v>0.69671864476327305</v>
      </c>
      <c r="AK99" s="17">
        <v>0.69696095594630603</v>
      </c>
      <c r="AL99" s="17"/>
      <c r="AM99" s="17">
        <v>0.54782410212938903</v>
      </c>
      <c r="AN99" s="17">
        <v>0.58457867371726702</v>
      </c>
      <c r="AO99" s="17">
        <v>0.54061529460471303</v>
      </c>
      <c r="AP99" s="17">
        <v>0.52369543159208098</v>
      </c>
      <c r="AQ99" s="17">
        <v>0.51141030030976198</v>
      </c>
      <c r="AR99" s="17"/>
      <c r="AS99" s="17">
        <v>0.35995460721189998</v>
      </c>
      <c r="AT99" s="17">
        <v>0.61820681002534705</v>
      </c>
      <c r="AU99" s="17">
        <v>0.48762025184642699</v>
      </c>
      <c r="AV99" s="17">
        <v>0.58360726416733999</v>
      </c>
      <c r="AW99" s="17">
        <v>0.73829700710264401</v>
      </c>
      <c r="AX99" s="17">
        <v>0.73346915561909998</v>
      </c>
      <c r="AY99" s="17"/>
      <c r="AZ99" s="17">
        <v>0.878923223046847</v>
      </c>
      <c r="BA99" s="17">
        <v>0.72827939787415896</v>
      </c>
      <c r="BB99" s="17">
        <v>0.36025851861376901</v>
      </c>
      <c r="BC99" s="17">
        <v>0.793340178554513</v>
      </c>
      <c r="BD99" s="17">
        <v>0.145539730933786</v>
      </c>
      <c r="BE99" s="17"/>
      <c r="BF99" s="17">
        <v>0.709715241734868</v>
      </c>
      <c r="BG99" s="17"/>
      <c r="BH99" s="17">
        <v>0.91888474300806</v>
      </c>
      <c r="BI99" s="17"/>
      <c r="BJ99" s="17">
        <v>0.64368508871958696</v>
      </c>
      <c r="BK99" s="17">
        <v>0.42036436173108199</v>
      </c>
      <c r="BL99" s="17">
        <v>0.64580292348416901</v>
      </c>
      <c r="BM99" s="17">
        <v>0.43304493505738301</v>
      </c>
      <c r="BN99" s="17">
        <v>0.33516563351398199</v>
      </c>
      <c r="BO99" s="17">
        <v>0.26733077308556602</v>
      </c>
      <c r="BP99" s="17"/>
      <c r="BQ99" s="17">
        <v>0.64237575887731901</v>
      </c>
      <c r="BR99" s="17">
        <v>0.59031935769264998</v>
      </c>
      <c r="BS99" s="17">
        <v>0.53978266650266304</v>
      </c>
      <c r="BT99" s="17"/>
      <c r="BU99" s="17">
        <v>0.56963060609786098</v>
      </c>
      <c r="BV99" s="17">
        <v>0.62200949096992797</v>
      </c>
      <c r="BW99" s="17">
        <v>0.54251538183335801</v>
      </c>
      <c r="BX99" s="17"/>
      <c r="BY99" s="17">
        <v>0.37413409246304102</v>
      </c>
      <c r="BZ99" s="17"/>
      <c r="CA99" s="17">
        <v>0.54706423964529705</v>
      </c>
    </row>
    <row r="100" spans="2:79" x14ac:dyDescent="0.35">
      <c r="B100" t="s">
        <v>154</v>
      </c>
      <c r="C100" s="17">
        <v>4.9067478276569702E-2</v>
      </c>
      <c r="D100" s="17">
        <v>5.8385779957535799E-2</v>
      </c>
      <c r="E100" s="17">
        <v>3.9316311022904497E-2</v>
      </c>
      <c r="F100" s="17"/>
      <c r="G100" s="17">
        <v>8.4938145675882495E-2</v>
      </c>
      <c r="H100" s="17">
        <v>0.105454190007493</v>
      </c>
      <c r="I100" s="17">
        <v>4.0868202391755301E-2</v>
      </c>
      <c r="J100" s="17">
        <v>3.2539911223732697E-2</v>
      </c>
      <c r="K100" s="17">
        <v>1.13918937853045E-2</v>
      </c>
      <c r="L100" s="17">
        <v>2.4523230927935201E-2</v>
      </c>
      <c r="M100" s="17"/>
      <c r="N100" s="17">
        <v>5.2765010090275503E-2</v>
      </c>
      <c r="O100" s="17">
        <v>5.5582599328372902E-2</v>
      </c>
      <c r="P100" s="17">
        <v>5.5235921087025901E-2</v>
      </c>
      <c r="Q100" s="17">
        <v>3.3147214914912397E-2</v>
      </c>
      <c r="R100" s="17"/>
      <c r="S100" s="17">
        <v>9.30768427621054E-2</v>
      </c>
      <c r="T100" s="17">
        <v>3.4871397562847503E-2</v>
      </c>
      <c r="U100" s="17">
        <v>6.3471412975292296E-2</v>
      </c>
      <c r="V100" s="17">
        <v>3.0346130636230501E-2</v>
      </c>
      <c r="W100" s="17">
        <v>6.1158667879530698E-2</v>
      </c>
      <c r="X100" s="17">
        <v>4.4694371667174403E-2</v>
      </c>
      <c r="Y100" s="17">
        <v>5.09925008730511E-2</v>
      </c>
      <c r="Z100" s="17">
        <v>3.5079884457002102E-2</v>
      </c>
      <c r="AA100" s="17">
        <v>4.7703625451295403E-2</v>
      </c>
      <c r="AB100" s="17">
        <v>2.7265204867144802E-2</v>
      </c>
      <c r="AC100" s="17">
        <v>3.4663895449867803E-2</v>
      </c>
      <c r="AD100" s="17">
        <v>1.6189403464600498E-2</v>
      </c>
      <c r="AE100" s="17"/>
      <c r="AF100" s="17">
        <v>3.9289277112132703E-2</v>
      </c>
      <c r="AG100" s="17">
        <v>4.0703432678459203E-2</v>
      </c>
      <c r="AH100" s="17">
        <v>5.18019640446181E-2</v>
      </c>
      <c r="AI100" s="17">
        <v>5.1996843820842902E-2</v>
      </c>
      <c r="AJ100" s="17">
        <v>7.4606318587504397E-2</v>
      </c>
      <c r="AK100" s="17">
        <v>9.1909317966244297E-2</v>
      </c>
      <c r="AL100" s="17"/>
      <c r="AM100" s="17">
        <v>3.5065307147128799E-2</v>
      </c>
      <c r="AN100" s="17">
        <v>2.7512117490134599E-2</v>
      </c>
      <c r="AO100" s="17">
        <v>7.0996524189152199E-2</v>
      </c>
      <c r="AP100" s="17">
        <v>8.6815696626369801E-2</v>
      </c>
      <c r="AQ100" s="17">
        <v>0.107477122273004</v>
      </c>
      <c r="AR100" s="17"/>
      <c r="AS100" s="17">
        <v>9.1112041775921707E-2</v>
      </c>
      <c r="AT100" s="17">
        <v>4.1275530655542E-2</v>
      </c>
      <c r="AU100" s="17">
        <v>4.9752638540142897E-2</v>
      </c>
      <c r="AV100" s="17">
        <v>3.0435275036408999E-2</v>
      </c>
      <c r="AW100" s="17">
        <v>1.48608110601038E-2</v>
      </c>
      <c r="AX100" s="17">
        <v>4.9668878884830299E-2</v>
      </c>
      <c r="AY100" s="17"/>
      <c r="AZ100" s="17">
        <v>3.1819606824831398E-2</v>
      </c>
      <c r="BA100" s="17">
        <v>2.3965100385592901E-2</v>
      </c>
      <c r="BB100" s="17">
        <v>1.28626514726421E-2</v>
      </c>
      <c r="BC100" s="17">
        <v>5.1557605730545901E-2</v>
      </c>
      <c r="BD100" s="17">
        <v>0.12389239353529199</v>
      </c>
      <c r="BE100" s="17"/>
      <c r="BF100" s="17">
        <v>0</v>
      </c>
      <c r="BG100" s="17"/>
      <c r="BH100" s="17">
        <v>8.1115256991939805E-2</v>
      </c>
      <c r="BI100" s="17"/>
      <c r="BJ100" s="17">
        <v>4.7212948944835402E-2</v>
      </c>
      <c r="BK100" s="17">
        <v>5.9754719334716502E-2</v>
      </c>
      <c r="BL100" s="17">
        <v>3.0133586309757099E-2</v>
      </c>
      <c r="BM100" s="17">
        <v>7.5989595607229093E-2</v>
      </c>
      <c r="BN100" s="17">
        <v>8.1648645525888394E-2</v>
      </c>
      <c r="BO100" s="17">
        <v>5.3270965259341503E-2</v>
      </c>
      <c r="BP100" s="17"/>
      <c r="BQ100" s="17">
        <v>4.3765726766439597E-2</v>
      </c>
      <c r="BR100" s="17">
        <v>4.8753208583856802E-2</v>
      </c>
      <c r="BS100" s="17">
        <v>4.65103152934545E-2</v>
      </c>
      <c r="BT100" s="17"/>
      <c r="BU100" s="17">
        <v>8.2838294626632794E-2</v>
      </c>
      <c r="BV100" s="17">
        <v>3.9250362382927201E-2</v>
      </c>
      <c r="BW100" s="17">
        <v>4.73839859382163E-2</v>
      </c>
      <c r="BX100" s="17"/>
      <c r="BY100" s="17">
        <v>0.10280663828815401</v>
      </c>
      <c r="BZ100" s="17"/>
      <c r="CA100" s="17">
        <v>4.5870914766808199E-2</v>
      </c>
    </row>
    <row r="101" spans="2:79" x14ac:dyDescent="0.35">
      <c r="B101" t="s">
        <v>155</v>
      </c>
      <c r="C101" s="17">
        <v>0.159358866955154</v>
      </c>
      <c r="D101" s="17">
        <v>0.16479092529067199</v>
      </c>
      <c r="E101" s="17">
        <v>0.15273580157188901</v>
      </c>
      <c r="F101" s="17"/>
      <c r="G101" s="17">
        <v>0.26034184329327298</v>
      </c>
      <c r="H101" s="17">
        <v>0.21354541308832101</v>
      </c>
      <c r="I101" s="17">
        <v>0.17992915491995101</v>
      </c>
      <c r="J101" s="17">
        <v>0.130900500093385</v>
      </c>
      <c r="K101" s="17">
        <v>0.105121392437502</v>
      </c>
      <c r="L101" s="17">
        <v>9.0562836458214294E-2</v>
      </c>
      <c r="M101" s="17"/>
      <c r="N101" s="17">
        <v>0.109350985031025</v>
      </c>
      <c r="O101" s="17">
        <v>0.19459131614408401</v>
      </c>
      <c r="P101" s="17">
        <v>0.12654012012548099</v>
      </c>
      <c r="Q101" s="17">
        <v>0.206159929275579</v>
      </c>
      <c r="R101" s="17"/>
      <c r="S101" s="17">
        <v>0.29296574193758101</v>
      </c>
      <c r="T101" s="17">
        <v>0.16221883660952099</v>
      </c>
      <c r="U101" s="17">
        <v>0.13388621358439901</v>
      </c>
      <c r="V101" s="17">
        <v>8.4767376965250094E-2</v>
      </c>
      <c r="W101" s="17">
        <v>8.9056371932319203E-2</v>
      </c>
      <c r="X101" s="17">
        <v>0.155724621061161</v>
      </c>
      <c r="Y101" s="17">
        <v>0.14427133299793199</v>
      </c>
      <c r="Z101" s="17">
        <v>0.154821424379113</v>
      </c>
      <c r="AA101" s="17">
        <v>0.14287729627572901</v>
      </c>
      <c r="AB101" s="17">
        <v>0.17504395523333699</v>
      </c>
      <c r="AC101" s="17">
        <v>0.12164523907941301</v>
      </c>
      <c r="AD101" s="17">
        <v>0.11358300129794</v>
      </c>
      <c r="AE101" s="17"/>
      <c r="AF101" s="17">
        <v>0.244771131083209</v>
      </c>
      <c r="AG101" s="17">
        <v>0.16534092264623901</v>
      </c>
      <c r="AH101" s="17">
        <v>0.14335969992825801</v>
      </c>
      <c r="AI101" s="17">
        <v>0.100999504122151</v>
      </c>
      <c r="AJ101" s="17">
        <v>3.5649277912132203E-2</v>
      </c>
      <c r="AK101" s="17">
        <v>8.5205849166740594E-2</v>
      </c>
      <c r="AL101" s="17"/>
      <c r="AM101" s="17">
        <v>0.14453428702955701</v>
      </c>
      <c r="AN101" s="17">
        <v>0.14715299347743099</v>
      </c>
      <c r="AO101" s="17">
        <v>0.175293801058092</v>
      </c>
      <c r="AP101" s="17">
        <v>0.16654941084156599</v>
      </c>
      <c r="AQ101" s="17">
        <v>0.24036456296174</v>
      </c>
      <c r="AR101" s="17"/>
      <c r="AS101" s="17">
        <v>0.28947918588293098</v>
      </c>
      <c r="AT101" s="17">
        <v>0.129511969015422</v>
      </c>
      <c r="AU101" s="17">
        <v>0.187909095770877</v>
      </c>
      <c r="AV101" s="17">
        <v>0.12922771352739201</v>
      </c>
      <c r="AW101" s="17">
        <v>5.6538285944107598E-2</v>
      </c>
      <c r="AX101" s="17">
        <v>4.1926083296707599E-2</v>
      </c>
      <c r="AY101" s="17"/>
      <c r="AZ101" s="17">
        <v>2.3898004625187302E-2</v>
      </c>
      <c r="BA101" s="17">
        <v>2.9311301193757799E-2</v>
      </c>
      <c r="BB101" s="17">
        <v>7.9638101105515793E-2</v>
      </c>
      <c r="BC101" s="17">
        <v>2.27840896372597E-2</v>
      </c>
      <c r="BD101" s="17">
        <v>0.54901426335413495</v>
      </c>
      <c r="BE101" s="17"/>
      <c r="BF101" s="17">
        <v>0</v>
      </c>
      <c r="BG101" s="17"/>
      <c r="BH101" s="17">
        <v>0</v>
      </c>
      <c r="BI101" s="17"/>
      <c r="BJ101" s="17">
        <v>6.8068167631129703E-2</v>
      </c>
      <c r="BK101" s="17">
        <v>0.26109986978128802</v>
      </c>
      <c r="BL101" s="17">
        <v>0.126435718979787</v>
      </c>
      <c r="BM101" s="17">
        <v>0.20171325325960601</v>
      </c>
      <c r="BN101" s="17">
        <v>0.27956528429893701</v>
      </c>
      <c r="BO101" s="17">
        <v>0.52079415734920698</v>
      </c>
      <c r="BP101" s="17"/>
      <c r="BQ101" s="17">
        <v>0.138039588605432</v>
      </c>
      <c r="BR101" s="17">
        <v>0.14725607793964501</v>
      </c>
      <c r="BS101" s="17">
        <v>0.15980471236226801</v>
      </c>
      <c r="BT101" s="17"/>
      <c r="BU101" s="17">
        <v>0.10014881849896499</v>
      </c>
      <c r="BV101" s="17">
        <v>0.13469644632434899</v>
      </c>
      <c r="BW101" s="17">
        <v>0.16186661550898301</v>
      </c>
      <c r="BX101" s="17"/>
      <c r="BY101" s="17">
        <v>0.21400625295341</v>
      </c>
      <c r="BZ101" s="17"/>
      <c r="CA101" s="17">
        <v>0.160546570187698</v>
      </c>
    </row>
    <row r="102" spans="2:79" x14ac:dyDescent="0.35">
      <c r="B102" t="s">
        <v>136</v>
      </c>
      <c r="C102" s="17">
        <v>8.3819140839142305E-3</v>
      </c>
      <c r="D102" s="17">
        <v>1.07113531999284E-2</v>
      </c>
      <c r="E102" s="17">
        <v>6.1667619113794604E-3</v>
      </c>
      <c r="F102" s="17"/>
      <c r="G102" s="17">
        <v>1.83217608987187E-2</v>
      </c>
      <c r="H102" s="17">
        <v>2.4248633898288002E-2</v>
      </c>
      <c r="I102" s="17">
        <v>5.55042824322074E-3</v>
      </c>
      <c r="J102" s="17">
        <v>3.23571940753855E-3</v>
      </c>
      <c r="K102" s="17">
        <v>0</v>
      </c>
      <c r="L102" s="17">
        <v>9.1681195195409998E-4</v>
      </c>
      <c r="M102" s="17"/>
      <c r="N102" s="17">
        <v>2.8200169524311299E-3</v>
      </c>
      <c r="O102" s="17">
        <v>1.0701388373094501E-2</v>
      </c>
      <c r="P102" s="17">
        <v>1.3432733532821E-2</v>
      </c>
      <c r="Q102" s="17">
        <v>7.7732277540352099E-3</v>
      </c>
      <c r="R102" s="17"/>
      <c r="S102" s="17">
        <v>1.05243291303872E-2</v>
      </c>
      <c r="T102" s="17">
        <v>0</v>
      </c>
      <c r="U102" s="17">
        <v>2.09306931232703E-2</v>
      </c>
      <c r="V102" s="17">
        <v>9.5914228517087804E-3</v>
      </c>
      <c r="W102" s="17">
        <v>5.3728172341397E-3</v>
      </c>
      <c r="X102" s="17">
        <v>9.7735598006076698E-3</v>
      </c>
      <c r="Y102" s="17">
        <v>2.1641929588943898E-3</v>
      </c>
      <c r="Z102" s="17">
        <v>1.1612016332584E-2</v>
      </c>
      <c r="AA102" s="17">
        <v>1.13160973086407E-2</v>
      </c>
      <c r="AB102" s="17">
        <v>5.7623072615613797E-3</v>
      </c>
      <c r="AC102" s="17">
        <v>0</v>
      </c>
      <c r="AD102" s="17">
        <v>2.3808758270795798E-2</v>
      </c>
      <c r="AE102" s="17"/>
      <c r="AF102" s="17">
        <v>9.2454769643101706E-3</v>
      </c>
      <c r="AG102" s="17">
        <v>9.5505234708984296E-3</v>
      </c>
      <c r="AH102" s="17">
        <v>1.2823234973745499E-3</v>
      </c>
      <c r="AI102" s="17">
        <v>0</v>
      </c>
      <c r="AJ102" s="17">
        <v>0</v>
      </c>
      <c r="AK102" s="17">
        <v>0</v>
      </c>
      <c r="AL102" s="17"/>
      <c r="AM102" s="17">
        <v>7.4039727768308904E-3</v>
      </c>
      <c r="AN102" s="17">
        <v>1.17925077132656E-2</v>
      </c>
      <c r="AO102" s="17">
        <v>6.7858653348214304E-3</v>
      </c>
      <c r="AP102" s="17">
        <v>5.19688339987847E-3</v>
      </c>
      <c r="AQ102" s="17">
        <v>0</v>
      </c>
      <c r="AR102" s="17"/>
      <c r="AS102" s="17">
        <v>9.8239832167991894E-3</v>
      </c>
      <c r="AT102" s="17">
        <v>5.2878455397871501E-3</v>
      </c>
      <c r="AU102" s="17">
        <v>9.5738368428201007E-3</v>
      </c>
      <c r="AV102" s="17">
        <v>1.65846684962405E-2</v>
      </c>
      <c r="AW102" s="17">
        <v>1.6932216838117799E-3</v>
      </c>
      <c r="AX102" s="17">
        <v>0</v>
      </c>
      <c r="AY102" s="17"/>
      <c r="AZ102" s="17">
        <v>3.7849662104716998E-3</v>
      </c>
      <c r="BA102" s="17">
        <v>4.6662923326426303E-3</v>
      </c>
      <c r="BB102" s="17">
        <v>6.9347693092801296E-3</v>
      </c>
      <c r="BC102" s="17">
        <v>7.3259232255960902E-3</v>
      </c>
      <c r="BD102" s="17">
        <v>1.8741257512814E-2</v>
      </c>
      <c r="BE102" s="17"/>
      <c r="BF102" s="17">
        <v>0</v>
      </c>
      <c r="BG102" s="17"/>
      <c r="BH102" s="17">
        <v>0</v>
      </c>
      <c r="BI102" s="17"/>
      <c r="BJ102" s="17">
        <v>5.1124536435261398E-3</v>
      </c>
      <c r="BK102" s="17">
        <v>3.9132390465530104E-3</v>
      </c>
      <c r="BL102" s="17">
        <v>3.3627614403820998E-3</v>
      </c>
      <c r="BM102" s="17">
        <v>1.24871784491283E-2</v>
      </c>
      <c r="BN102" s="17">
        <v>1.1428608315403901E-2</v>
      </c>
      <c r="BO102" s="17">
        <v>9.1079381463496298E-3</v>
      </c>
      <c r="BP102" s="17"/>
      <c r="BQ102" s="17">
        <v>3.0672664794144898E-3</v>
      </c>
      <c r="BR102" s="17">
        <v>2.7310472433113701E-3</v>
      </c>
      <c r="BS102" s="17">
        <v>8.3116348247640297E-3</v>
      </c>
      <c r="BT102" s="17"/>
      <c r="BU102" s="17">
        <v>4.2715156346343703E-3</v>
      </c>
      <c r="BV102" s="17">
        <v>3.7766957521508898E-3</v>
      </c>
      <c r="BW102" s="17">
        <v>6.8470663217518098E-3</v>
      </c>
      <c r="BX102" s="17"/>
      <c r="BY102" s="17">
        <v>6.7142597806486501E-3</v>
      </c>
      <c r="BZ102" s="17"/>
      <c r="CA102" s="17">
        <v>2.2977301827285198E-3</v>
      </c>
    </row>
    <row r="103" spans="2:79"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row>
    <row r="104" spans="2:79" x14ac:dyDescent="0.35">
      <c r="B104" s="6" t="s">
        <v>163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row>
    <row r="105" spans="2:79" x14ac:dyDescent="0.35">
      <c r="B105" s="24" t="s">
        <v>106</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row>
    <row r="106" spans="2:79" x14ac:dyDescent="0.35">
      <c r="B106" t="s">
        <v>157</v>
      </c>
      <c r="C106" s="17">
        <v>0.29542600624166299</v>
      </c>
      <c r="D106" s="17">
        <v>0.28904773653501598</v>
      </c>
      <c r="E106" s="17">
        <v>0.30168961071189399</v>
      </c>
      <c r="F106" s="17"/>
      <c r="G106" s="17">
        <v>0.400157209744267</v>
      </c>
      <c r="H106" s="17">
        <v>0.36830728051640899</v>
      </c>
      <c r="I106" s="17">
        <v>0.40369995990963897</v>
      </c>
      <c r="J106" s="17">
        <v>0.35569977795621199</v>
      </c>
      <c r="K106" s="17">
        <v>0.19564886865039899</v>
      </c>
      <c r="L106" s="17">
        <v>9.6548107116898499E-2</v>
      </c>
      <c r="M106" s="17"/>
      <c r="N106" s="17">
        <v>0.31541793132297402</v>
      </c>
      <c r="O106" s="17">
        <v>0.23256661153875</v>
      </c>
      <c r="P106" s="17">
        <v>0.345919999857911</v>
      </c>
      <c r="Q106" s="17">
        <v>0.29077834187886598</v>
      </c>
      <c r="R106" s="17"/>
      <c r="S106" s="17">
        <v>0.28415641357615301</v>
      </c>
      <c r="T106" s="17">
        <v>0.30712177627313397</v>
      </c>
      <c r="U106" s="17">
        <v>0.28717532748922397</v>
      </c>
      <c r="V106" s="17">
        <v>0.32451002977572102</v>
      </c>
      <c r="W106" s="17">
        <v>0.374134374952523</v>
      </c>
      <c r="X106" s="17">
        <v>0.30949685933813897</v>
      </c>
      <c r="Y106" s="17">
        <v>0.29136764323673198</v>
      </c>
      <c r="Z106" s="17">
        <v>0.32800930998179501</v>
      </c>
      <c r="AA106" s="17">
        <v>0.34582401868639701</v>
      </c>
      <c r="AB106" s="17">
        <v>0.15884681952954599</v>
      </c>
      <c r="AC106" s="17">
        <v>0.19538436701095299</v>
      </c>
      <c r="AD106" s="17">
        <v>0.36518128343831002</v>
      </c>
      <c r="AE106" s="17"/>
      <c r="AF106" s="17">
        <v>0.18062532060716799</v>
      </c>
      <c r="AG106" s="17">
        <v>0.247467849601407</v>
      </c>
      <c r="AH106" s="17">
        <v>0.35530381728382998</v>
      </c>
      <c r="AI106" s="17">
        <v>0.36253571046178101</v>
      </c>
      <c r="AJ106" s="17">
        <v>0.42632214807527202</v>
      </c>
      <c r="AK106" s="17">
        <v>0.46327882406384402</v>
      </c>
      <c r="AL106" s="17"/>
      <c r="AM106" s="17">
        <v>0.31564026686326102</v>
      </c>
      <c r="AN106" s="17">
        <v>0.293472195177505</v>
      </c>
      <c r="AO106" s="17">
        <v>0.29346497799152499</v>
      </c>
      <c r="AP106" s="17">
        <v>0.29956856538176901</v>
      </c>
      <c r="AQ106" s="17">
        <v>0.28686204287997602</v>
      </c>
      <c r="AR106" s="17"/>
      <c r="AS106" s="17">
        <v>0.27858048354362802</v>
      </c>
      <c r="AT106" s="17">
        <v>0.304929304718564</v>
      </c>
      <c r="AU106" s="17">
        <v>0.31539712941966702</v>
      </c>
      <c r="AV106" s="17">
        <v>0.300440947220874</v>
      </c>
      <c r="AW106" s="17">
        <v>0.27362469021452701</v>
      </c>
      <c r="AX106" s="17">
        <v>0.29752548382196597</v>
      </c>
      <c r="AY106" s="17"/>
      <c r="AZ106" s="17">
        <v>0.35273848229629901</v>
      </c>
      <c r="BA106" s="17">
        <v>0.37737114269482902</v>
      </c>
      <c r="BB106" s="17">
        <v>0.32357105093482302</v>
      </c>
      <c r="BC106" s="17">
        <v>0.207140449736781</v>
      </c>
      <c r="BD106" s="17">
        <v>0.15357883989809701</v>
      </c>
      <c r="BE106" s="17"/>
      <c r="BF106" s="17">
        <v>0.33179437564992298</v>
      </c>
      <c r="BG106" s="17"/>
      <c r="BH106" s="17">
        <v>0.33742052142173401</v>
      </c>
      <c r="BI106" s="17"/>
      <c r="BJ106" s="17">
        <v>1</v>
      </c>
      <c r="BK106" s="17">
        <v>0</v>
      </c>
      <c r="BL106" s="17">
        <v>0</v>
      </c>
      <c r="BM106" s="17">
        <v>0</v>
      </c>
      <c r="BN106" s="17">
        <v>0</v>
      </c>
      <c r="BO106" s="17">
        <v>0</v>
      </c>
      <c r="BP106" s="17"/>
      <c r="BQ106" s="17">
        <v>0.293069618955143</v>
      </c>
      <c r="BR106" s="17">
        <v>0.30959936918062497</v>
      </c>
      <c r="BS106" s="17">
        <v>0.28001628170202703</v>
      </c>
      <c r="BT106" s="17"/>
      <c r="BU106" s="17">
        <v>0.29839209590190102</v>
      </c>
      <c r="BV106" s="17">
        <v>0.30609213278131397</v>
      </c>
      <c r="BW106" s="17">
        <v>0.285003341989222</v>
      </c>
      <c r="BX106" s="17"/>
      <c r="BY106" s="17">
        <v>0.47364251076483399</v>
      </c>
      <c r="BZ106" s="17"/>
      <c r="CA106" s="17">
        <v>0.28404787949124</v>
      </c>
    </row>
    <row r="107" spans="2:79" x14ac:dyDescent="0.35">
      <c r="B107" t="s">
        <v>158</v>
      </c>
      <c r="C107" s="17">
        <v>0.19134032835502199</v>
      </c>
      <c r="D107" s="17">
        <v>0.20409834237801899</v>
      </c>
      <c r="E107" s="17">
        <v>0.177960127488412</v>
      </c>
      <c r="F107" s="17"/>
      <c r="G107" s="17">
        <v>9.3456306318381602E-2</v>
      </c>
      <c r="H107" s="17">
        <v>0.11887417161658601</v>
      </c>
      <c r="I107" s="17">
        <v>0.137253503839084</v>
      </c>
      <c r="J107" s="17">
        <v>0.19451249968281201</v>
      </c>
      <c r="K107" s="17">
        <v>0.25519511208060502</v>
      </c>
      <c r="L107" s="17">
        <v>0.31410578568584402</v>
      </c>
      <c r="M107" s="17"/>
      <c r="N107" s="17">
        <v>0.15633455545248601</v>
      </c>
      <c r="O107" s="17">
        <v>0.24755927114263501</v>
      </c>
      <c r="P107" s="17">
        <v>0.11619102070004</v>
      </c>
      <c r="Q107" s="17">
        <v>0.23511900461135599</v>
      </c>
      <c r="R107" s="17"/>
      <c r="S107" s="17">
        <v>0.16630203658524201</v>
      </c>
      <c r="T107" s="17">
        <v>0.19905569118918301</v>
      </c>
      <c r="U107" s="17">
        <v>0.15520584128027501</v>
      </c>
      <c r="V107" s="17">
        <v>0.171122817014106</v>
      </c>
      <c r="W107" s="17">
        <v>0.187847142600721</v>
      </c>
      <c r="X107" s="17">
        <v>0.13999287984237799</v>
      </c>
      <c r="Y107" s="17">
        <v>0.18618138849870999</v>
      </c>
      <c r="Z107" s="17">
        <v>0.19289865475777301</v>
      </c>
      <c r="AA107" s="17">
        <v>0.200218262432519</v>
      </c>
      <c r="AB107" s="17">
        <v>0.31136096073361902</v>
      </c>
      <c r="AC107" s="17">
        <v>0.22841000179485399</v>
      </c>
      <c r="AD107" s="17">
        <v>0.15101613350198201</v>
      </c>
      <c r="AE107" s="17"/>
      <c r="AF107" s="17">
        <v>0.39443685959962299</v>
      </c>
      <c r="AG107" s="17">
        <v>0.23181667723857</v>
      </c>
      <c r="AH107" s="17">
        <v>9.6884286101377101E-2</v>
      </c>
      <c r="AI107" s="17">
        <v>7.7981098799402807E-2</v>
      </c>
      <c r="AJ107" s="17">
        <v>3.07646106853669E-2</v>
      </c>
      <c r="AK107" s="17">
        <v>2.6749829078575201E-2</v>
      </c>
      <c r="AL107" s="17"/>
      <c r="AM107" s="17">
        <v>0.204414831440516</v>
      </c>
      <c r="AN107" s="17">
        <v>0.174723986594405</v>
      </c>
      <c r="AO107" s="17">
        <v>0.187412803555918</v>
      </c>
      <c r="AP107" s="17">
        <v>0.21239245519493199</v>
      </c>
      <c r="AQ107" s="17">
        <v>0.22429206261423601</v>
      </c>
      <c r="AR107" s="17"/>
      <c r="AS107" s="17">
        <v>0.19521965420694601</v>
      </c>
      <c r="AT107" s="17">
        <v>0.20224459876249101</v>
      </c>
      <c r="AU107" s="17">
        <v>0.17147424872870101</v>
      </c>
      <c r="AV107" s="17">
        <v>0.209856063615012</v>
      </c>
      <c r="AW107" s="17">
        <v>0.18929417614952401</v>
      </c>
      <c r="AX107" s="17">
        <v>0.14094596631869299</v>
      </c>
      <c r="AY107" s="17"/>
      <c r="AZ107" s="17">
        <v>0.130985448579783</v>
      </c>
      <c r="BA107" s="17">
        <v>0.130703760332366</v>
      </c>
      <c r="BB107" s="17">
        <v>0.190133534488719</v>
      </c>
      <c r="BC107" s="17">
        <v>0.20806114242922699</v>
      </c>
      <c r="BD107" s="17">
        <v>0.31120483853781</v>
      </c>
      <c r="BE107" s="17"/>
      <c r="BF107" s="17">
        <v>0.16496489781972801</v>
      </c>
      <c r="BG107" s="17"/>
      <c r="BH107" s="17">
        <v>0.15186730660030301</v>
      </c>
      <c r="BI107" s="17"/>
      <c r="BJ107" s="17">
        <v>0</v>
      </c>
      <c r="BK107" s="17">
        <v>1</v>
      </c>
      <c r="BL107" s="17">
        <v>0</v>
      </c>
      <c r="BM107" s="17">
        <v>0</v>
      </c>
      <c r="BN107" s="17">
        <v>0</v>
      </c>
      <c r="BO107" s="17">
        <v>0</v>
      </c>
      <c r="BP107" s="17"/>
      <c r="BQ107" s="17">
        <v>0.19203632241618299</v>
      </c>
      <c r="BR107" s="17">
        <v>0.18843471648158</v>
      </c>
      <c r="BS107" s="17">
        <v>0.194587790392903</v>
      </c>
      <c r="BT107" s="17"/>
      <c r="BU107" s="17">
        <v>0.190741138440463</v>
      </c>
      <c r="BV107" s="17">
        <v>0.198909901772756</v>
      </c>
      <c r="BW107" s="17">
        <v>0.19767025466365901</v>
      </c>
      <c r="BX107" s="17"/>
      <c r="BY107" s="17">
        <v>3.5337967153357498E-2</v>
      </c>
      <c r="BZ107" s="17"/>
      <c r="CA107" s="17">
        <v>0.21493219092060101</v>
      </c>
    </row>
    <row r="108" spans="2:79" x14ac:dyDescent="0.35">
      <c r="B108" t="s">
        <v>159</v>
      </c>
      <c r="C108" s="17">
        <v>3.9993568699013098E-2</v>
      </c>
      <c r="D108" s="17">
        <v>4.3992274955331201E-2</v>
      </c>
      <c r="E108" s="17">
        <v>3.5877303743170601E-2</v>
      </c>
      <c r="F108" s="17"/>
      <c r="G108" s="17">
        <v>0.11456239160598</v>
      </c>
      <c r="H108" s="17">
        <v>6.6032740552123506E-2</v>
      </c>
      <c r="I108" s="17">
        <v>3.5080974370774599E-2</v>
      </c>
      <c r="J108" s="17">
        <v>2.5987739196640901E-2</v>
      </c>
      <c r="K108" s="17">
        <v>7.5633096571968497E-3</v>
      </c>
      <c r="L108" s="17">
        <v>6.04845020523565E-3</v>
      </c>
      <c r="M108" s="17"/>
      <c r="N108" s="17">
        <v>2.9315159285823299E-2</v>
      </c>
      <c r="O108" s="17">
        <v>5.52128564958125E-2</v>
      </c>
      <c r="P108" s="17">
        <v>3.4370595329753402E-2</v>
      </c>
      <c r="Q108" s="17">
        <v>4.0308637015608398E-2</v>
      </c>
      <c r="R108" s="17"/>
      <c r="S108" s="17">
        <v>9.2194514914090003E-2</v>
      </c>
      <c r="T108" s="17">
        <v>3.36990872162631E-2</v>
      </c>
      <c r="U108" s="17">
        <v>5.2651017728751102E-2</v>
      </c>
      <c r="V108" s="17">
        <v>2.26970508551879E-2</v>
      </c>
      <c r="W108" s="17">
        <v>2.48410013055286E-2</v>
      </c>
      <c r="X108" s="17">
        <v>3.7414907815296702E-2</v>
      </c>
      <c r="Y108" s="17">
        <v>3.2607364536713701E-2</v>
      </c>
      <c r="Z108" s="17">
        <v>4.1288554010248397E-2</v>
      </c>
      <c r="AA108" s="17">
        <v>4.3156870537650903E-2</v>
      </c>
      <c r="AB108" s="17">
        <v>8.6431461028139197E-3</v>
      </c>
      <c r="AC108" s="17">
        <v>2.79229830720924E-2</v>
      </c>
      <c r="AD108" s="17">
        <v>5.9077177702820203E-3</v>
      </c>
      <c r="AE108" s="17"/>
      <c r="AF108" s="17">
        <v>4.6483821603572402E-2</v>
      </c>
      <c r="AG108" s="17">
        <v>4.7113732935168497E-2</v>
      </c>
      <c r="AH108" s="17">
        <v>3.7740821725043498E-2</v>
      </c>
      <c r="AI108" s="17">
        <v>2.58879993183832E-2</v>
      </c>
      <c r="AJ108" s="17">
        <v>3.7393718395814499E-2</v>
      </c>
      <c r="AK108" s="17">
        <v>2.66261097679561E-2</v>
      </c>
      <c r="AL108" s="17"/>
      <c r="AM108" s="17">
        <v>1.5122163118715301E-2</v>
      </c>
      <c r="AN108" s="17">
        <v>3.90628695718786E-2</v>
      </c>
      <c r="AO108" s="17">
        <v>6.16306475743396E-2</v>
      </c>
      <c r="AP108" s="17">
        <v>4.34974418195462E-2</v>
      </c>
      <c r="AQ108" s="17">
        <v>5.6009891878399103E-2</v>
      </c>
      <c r="AR108" s="17"/>
      <c r="AS108" s="17">
        <v>8.2664781702779896E-2</v>
      </c>
      <c r="AT108" s="17">
        <v>3.2809620041057003E-2</v>
      </c>
      <c r="AU108" s="17">
        <v>5.4825772969450702E-2</v>
      </c>
      <c r="AV108" s="17">
        <v>1.6419232891243401E-2</v>
      </c>
      <c r="AW108" s="17">
        <v>3.9766298310497201E-3</v>
      </c>
      <c r="AX108" s="17">
        <v>2.2829407861548599E-2</v>
      </c>
      <c r="AY108" s="17"/>
      <c r="AZ108" s="17">
        <v>2.48499185724603E-2</v>
      </c>
      <c r="BA108" s="17">
        <v>2.33977919156408E-2</v>
      </c>
      <c r="BB108" s="17">
        <v>4.9986956431232202E-2</v>
      </c>
      <c r="BC108" s="17">
        <v>1.23957869355611E-2</v>
      </c>
      <c r="BD108" s="17">
        <v>7.56040090108379E-2</v>
      </c>
      <c r="BE108" s="17"/>
      <c r="BF108" s="17">
        <v>3.2035914637969898E-2</v>
      </c>
      <c r="BG108" s="17"/>
      <c r="BH108" s="17">
        <v>2.7557610452246299E-2</v>
      </c>
      <c r="BI108" s="17"/>
      <c r="BJ108" s="17">
        <v>0</v>
      </c>
      <c r="BK108" s="17">
        <v>0</v>
      </c>
      <c r="BL108" s="17">
        <v>0</v>
      </c>
      <c r="BM108" s="17">
        <v>0</v>
      </c>
      <c r="BN108" s="17">
        <v>1</v>
      </c>
      <c r="BO108" s="17">
        <v>0</v>
      </c>
      <c r="BP108" s="17"/>
      <c r="BQ108" s="17">
        <v>4.2204922430362002E-2</v>
      </c>
      <c r="BR108" s="17">
        <v>3.8405588247316103E-2</v>
      </c>
      <c r="BS108" s="17">
        <v>3.9172989215911801E-2</v>
      </c>
      <c r="BT108" s="17"/>
      <c r="BU108" s="17">
        <v>3.5303014060005099E-2</v>
      </c>
      <c r="BV108" s="17">
        <v>4.1616530404063698E-2</v>
      </c>
      <c r="BW108" s="17">
        <v>4.14519330267989E-2</v>
      </c>
      <c r="BX108" s="17"/>
      <c r="BY108" s="17">
        <v>5.4888617221732598E-2</v>
      </c>
      <c r="BZ108" s="17"/>
      <c r="CA108" s="17">
        <v>4.04969285451161E-2</v>
      </c>
    </row>
    <row r="109" spans="2:79" x14ac:dyDescent="0.35">
      <c r="B109" t="s">
        <v>160</v>
      </c>
      <c r="C109" s="17">
        <v>2.1256220268858001E-2</v>
      </c>
      <c r="D109" s="17">
        <v>1.9646645665942399E-2</v>
      </c>
      <c r="E109" s="17">
        <v>2.16376416043942E-2</v>
      </c>
      <c r="F109" s="17"/>
      <c r="G109" s="17">
        <v>0.127543822773516</v>
      </c>
      <c r="H109" s="17">
        <v>1.9914241501982899E-2</v>
      </c>
      <c r="I109" s="17">
        <v>0</v>
      </c>
      <c r="J109" s="17">
        <v>0</v>
      </c>
      <c r="K109" s="17">
        <v>0</v>
      </c>
      <c r="L109" s="17">
        <v>0</v>
      </c>
      <c r="M109" s="17"/>
      <c r="N109" s="17">
        <v>6.7262585763434597E-3</v>
      </c>
      <c r="O109" s="17">
        <v>5.0964416494230301E-2</v>
      </c>
      <c r="P109" s="17">
        <v>1.08975346088226E-2</v>
      </c>
      <c r="Q109" s="17">
        <v>1.4859387840124E-2</v>
      </c>
      <c r="R109" s="17"/>
      <c r="S109" s="17">
        <v>1.94051219048945E-2</v>
      </c>
      <c r="T109" s="17">
        <v>8.5333253060331498E-3</v>
      </c>
      <c r="U109" s="17">
        <v>2.6877997014330499E-2</v>
      </c>
      <c r="V109" s="17">
        <v>1.35766254481166E-2</v>
      </c>
      <c r="W109" s="17">
        <v>2.3053286122972999E-2</v>
      </c>
      <c r="X109" s="17">
        <v>3.0434640717769901E-2</v>
      </c>
      <c r="Y109" s="17">
        <v>2.7640556915616701E-2</v>
      </c>
      <c r="Z109" s="17">
        <v>4.1865715749926001E-2</v>
      </c>
      <c r="AA109" s="17">
        <v>2.0708796586796901E-2</v>
      </c>
      <c r="AB109" s="17">
        <v>1.4910063282565601E-2</v>
      </c>
      <c r="AC109" s="17">
        <v>3.3451287893614498E-2</v>
      </c>
      <c r="AD109" s="17">
        <v>1.7593995242996902E-2</v>
      </c>
      <c r="AE109" s="17"/>
      <c r="AF109" s="17">
        <v>4.92077433374132E-2</v>
      </c>
      <c r="AG109" s="17">
        <v>8.6858622260844003E-3</v>
      </c>
      <c r="AH109" s="17">
        <v>2.9692222493317602E-3</v>
      </c>
      <c r="AI109" s="17">
        <v>4.5571551971705197E-3</v>
      </c>
      <c r="AJ109" s="17">
        <v>1.18942192308198E-2</v>
      </c>
      <c r="AK109" s="17">
        <v>1.6224995739552599E-2</v>
      </c>
      <c r="AL109" s="17"/>
      <c r="AM109" s="17">
        <v>4.4090231184356898E-3</v>
      </c>
      <c r="AN109" s="17">
        <v>3.8869680993600803E-2</v>
      </c>
      <c r="AO109" s="17">
        <v>1.6765141553029599E-2</v>
      </c>
      <c r="AP109" s="17">
        <v>1.4692239869844701E-2</v>
      </c>
      <c r="AQ109" s="17">
        <v>0</v>
      </c>
      <c r="AR109" s="17"/>
      <c r="AS109" s="17">
        <v>4.3932294961871003E-2</v>
      </c>
      <c r="AT109" s="17">
        <v>1.43584499543897E-2</v>
      </c>
      <c r="AU109" s="17">
        <v>2.8510174635110401E-2</v>
      </c>
      <c r="AV109" s="17">
        <v>8.0506320496923495E-3</v>
      </c>
      <c r="AW109" s="17">
        <v>1.31694758012039E-2</v>
      </c>
      <c r="AX109" s="17">
        <v>4.3711059841419703E-3</v>
      </c>
      <c r="AY109" s="17"/>
      <c r="AZ109" s="17">
        <v>6.2967419383968401E-3</v>
      </c>
      <c r="BA109" s="17">
        <v>1.05840847893654E-2</v>
      </c>
      <c r="BB109" s="17">
        <v>6.1617514364270898E-3</v>
      </c>
      <c r="BC109" s="17">
        <v>1.3870509858832101E-2</v>
      </c>
      <c r="BD109" s="17">
        <v>6.0488099624710898E-2</v>
      </c>
      <c r="BE109" s="17"/>
      <c r="BF109" s="17">
        <v>9.1027731771074396E-3</v>
      </c>
      <c r="BG109" s="17"/>
      <c r="BH109" s="17">
        <v>9.6209767587740695E-3</v>
      </c>
      <c r="BI109" s="17"/>
      <c r="BJ109" s="17">
        <v>0</v>
      </c>
      <c r="BK109" s="17">
        <v>0</v>
      </c>
      <c r="BL109" s="17">
        <v>0</v>
      </c>
      <c r="BM109" s="17">
        <v>0</v>
      </c>
      <c r="BN109" s="17">
        <v>0</v>
      </c>
      <c r="BO109" s="17">
        <v>0.71422139174606702</v>
      </c>
      <c r="BP109" s="17"/>
      <c r="BQ109" s="17">
        <v>2.2967611262113299E-2</v>
      </c>
      <c r="BR109" s="17">
        <v>2.4447142847272101E-2</v>
      </c>
      <c r="BS109" s="17">
        <v>1.43226827462171E-2</v>
      </c>
      <c r="BT109" s="17"/>
      <c r="BU109" s="17">
        <v>2.2226682003191001E-2</v>
      </c>
      <c r="BV109" s="17">
        <v>1.7698937505425599E-2</v>
      </c>
      <c r="BW109" s="17">
        <v>1.56097585167785E-2</v>
      </c>
      <c r="BX109" s="17"/>
      <c r="BY109" s="17">
        <v>5.5540129781122702E-2</v>
      </c>
      <c r="BZ109" s="17"/>
      <c r="CA109" s="17">
        <v>2.38654157270645E-2</v>
      </c>
    </row>
    <row r="110" spans="2:79" x14ac:dyDescent="0.35">
      <c r="B110" t="s">
        <v>161</v>
      </c>
      <c r="C110" s="17">
        <v>8.5051681668658792E-3</v>
      </c>
      <c r="D110" s="17">
        <v>8.3968615680052403E-3</v>
      </c>
      <c r="E110" s="17">
        <v>8.2509150535003701E-3</v>
      </c>
      <c r="F110" s="17"/>
      <c r="G110" s="17">
        <v>7.9906243678719395E-3</v>
      </c>
      <c r="H110" s="17">
        <v>1.3768923313004599E-3</v>
      </c>
      <c r="I110" s="17">
        <v>0</v>
      </c>
      <c r="J110" s="17">
        <v>2.7520163009679402E-3</v>
      </c>
      <c r="K110" s="17">
        <v>6.2985859575037297E-3</v>
      </c>
      <c r="L110" s="17">
        <v>2.7670223358903401E-2</v>
      </c>
      <c r="M110" s="17"/>
      <c r="N110" s="17">
        <v>6.1097549865635602E-3</v>
      </c>
      <c r="O110" s="17">
        <v>8.8446860320633407E-3</v>
      </c>
      <c r="P110" s="17">
        <v>8.5425741935994896E-3</v>
      </c>
      <c r="Q110" s="17">
        <v>1.0952669734604599E-2</v>
      </c>
      <c r="R110" s="17"/>
      <c r="S110" s="17">
        <v>5.9764966921632499E-3</v>
      </c>
      <c r="T110" s="17">
        <v>3.6572293601619698E-3</v>
      </c>
      <c r="U110" s="17">
        <v>7.8326795430482196E-3</v>
      </c>
      <c r="V110" s="17">
        <v>4.6004110460733296E-3</v>
      </c>
      <c r="W110" s="17">
        <v>9.6435845367980992E-3</v>
      </c>
      <c r="X110" s="17">
        <v>9.3160999945737406E-3</v>
      </c>
      <c r="Y110" s="17">
        <v>1.4173445794596101E-2</v>
      </c>
      <c r="Z110" s="17">
        <v>3.0849448926850401E-3</v>
      </c>
      <c r="AA110" s="17">
        <v>0</v>
      </c>
      <c r="AB110" s="17">
        <v>2.72049650393901E-2</v>
      </c>
      <c r="AC110" s="17">
        <v>1.56352745716705E-2</v>
      </c>
      <c r="AD110" s="17">
        <v>5.0201865070441604E-3</v>
      </c>
      <c r="AE110" s="17"/>
      <c r="AF110" s="17">
        <v>1.54175052446207E-2</v>
      </c>
      <c r="AG110" s="17">
        <v>1.08580910451584E-2</v>
      </c>
      <c r="AH110" s="17">
        <v>6.7224967361462096E-3</v>
      </c>
      <c r="AI110" s="17">
        <v>1.39749739241293E-3</v>
      </c>
      <c r="AJ110" s="17">
        <v>0</v>
      </c>
      <c r="AK110" s="17">
        <v>0</v>
      </c>
      <c r="AL110" s="17"/>
      <c r="AM110" s="17">
        <v>1.4801792529226599E-2</v>
      </c>
      <c r="AN110" s="17">
        <v>6.4560481489381004E-3</v>
      </c>
      <c r="AO110" s="17">
        <v>5.7319988127321597E-3</v>
      </c>
      <c r="AP110" s="17">
        <v>3.5516355039391699E-3</v>
      </c>
      <c r="AQ110" s="17">
        <v>0</v>
      </c>
      <c r="AR110" s="17"/>
      <c r="AS110" s="17">
        <v>4.5916351032646002E-3</v>
      </c>
      <c r="AT110" s="17">
        <v>9.8538822596347907E-3</v>
      </c>
      <c r="AU110" s="17">
        <v>4.2818529314625096E-3</v>
      </c>
      <c r="AV110" s="17">
        <v>1.09166308040344E-2</v>
      </c>
      <c r="AW110" s="17">
        <v>1.6936719355866901E-2</v>
      </c>
      <c r="AX110" s="17">
        <v>5.2406389395253904E-3</v>
      </c>
      <c r="AY110" s="17"/>
      <c r="AZ110" s="17">
        <v>2.5768777622372499E-3</v>
      </c>
      <c r="BA110" s="17">
        <v>2.9194514281296702E-3</v>
      </c>
      <c r="BB110" s="17">
        <v>3.9773368647136103E-3</v>
      </c>
      <c r="BC110" s="17">
        <v>2.0218139493389499E-2</v>
      </c>
      <c r="BD110" s="17">
        <v>1.9379725217752001E-2</v>
      </c>
      <c r="BE110" s="17"/>
      <c r="BF110" s="17">
        <v>6.7367049544002199E-3</v>
      </c>
      <c r="BG110" s="17"/>
      <c r="BH110" s="17">
        <v>6.1525159940361797E-3</v>
      </c>
      <c r="BI110" s="17"/>
      <c r="BJ110" s="17">
        <v>0</v>
      </c>
      <c r="BK110" s="17">
        <v>0</v>
      </c>
      <c r="BL110" s="17">
        <v>0</v>
      </c>
      <c r="BM110" s="17">
        <v>0</v>
      </c>
      <c r="BN110" s="17">
        <v>0</v>
      </c>
      <c r="BO110" s="17">
        <v>0.28577860825393298</v>
      </c>
      <c r="BP110" s="17"/>
      <c r="BQ110" s="17">
        <v>1.00306042086601E-2</v>
      </c>
      <c r="BR110" s="17">
        <v>3.40112587644875E-3</v>
      </c>
      <c r="BS110" s="17">
        <v>1.09946036418132E-2</v>
      </c>
      <c r="BT110" s="17"/>
      <c r="BU110" s="17">
        <v>1.6027434149729101E-2</v>
      </c>
      <c r="BV110" s="17">
        <v>7.2756024157556304E-3</v>
      </c>
      <c r="BW110" s="17">
        <v>8.9419749944510199E-3</v>
      </c>
      <c r="BX110" s="17"/>
      <c r="BY110" s="17">
        <v>4.8651636593173798E-3</v>
      </c>
      <c r="BZ110" s="17"/>
      <c r="CA110" s="17">
        <v>1.2814058615082899E-2</v>
      </c>
    </row>
    <row r="111" spans="2:79" x14ac:dyDescent="0.35">
      <c r="B111" t="s">
        <v>68</v>
      </c>
      <c r="C111" s="17">
        <v>0.30686006341162603</v>
      </c>
      <c r="D111" s="17">
        <v>0.308422122923802</v>
      </c>
      <c r="E111" s="17">
        <v>0.30705741735042902</v>
      </c>
      <c r="F111" s="17"/>
      <c r="G111" s="17">
        <v>8.70368993245451E-2</v>
      </c>
      <c r="H111" s="17">
        <v>0.24325755506540001</v>
      </c>
      <c r="I111" s="17">
        <v>0.22188301810756</v>
      </c>
      <c r="J111" s="17">
        <v>0.25512089450457998</v>
      </c>
      <c r="K111" s="17">
        <v>0.45001023126433698</v>
      </c>
      <c r="L111" s="17">
        <v>0.52025738545245304</v>
      </c>
      <c r="M111" s="17"/>
      <c r="N111" s="17">
        <v>0.36625074076780401</v>
      </c>
      <c r="O111" s="17">
        <v>0.29781762604829198</v>
      </c>
      <c r="P111" s="17">
        <v>0.33565681889872201</v>
      </c>
      <c r="Q111" s="17">
        <v>0.231878806804344</v>
      </c>
      <c r="R111" s="17"/>
      <c r="S111" s="17">
        <v>0.23302158199855399</v>
      </c>
      <c r="T111" s="17">
        <v>0.32929279204836198</v>
      </c>
      <c r="U111" s="17">
        <v>0.342079700477675</v>
      </c>
      <c r="V111" s="17">
        <v>0.346571996405108</v>
      </c>
      <c r="W111" s="17">
        <v>0.27481802207864597</v>
      </c>
      <c r="X111" s="17">
        <v>0.30434592637270402</v>
      </c>
      <c r="Y111" s="17">
        <v>0.281549560521483</v>
      </c>
      <c r="Z111" s="17">
        <v>0.22813741455105099</v>
      </c>
      <c r="AA111" s="17">
        <v>0.25901515675645698</v>
      </c>
      <c r="AB111" s="17">
        <v>0.40733097646286098</v>
      </c>
      <c r="AC111" s="17">
        <v>0.417148825009174</v>
      </c>
      <c r="AD111" s="17">
        <v>0.28546739129436399</v>
      </c>
      <c r="AE111" s="17"/>
      <c r="AF111" s="17">
        <v>0.152560395397173</v>
      </c>
      <c r="AG111" s="17">
        <v>0.30691646799517902</v>
      </c>
      <c r="AH111" s="17">
        <v>0.384830508391241</v>
      </c>
      <c r="AI111" s="17">
        <v>0.408081392177777</v>
      </c>
      <c r="AJ111" s="17">
        <v>0.40477017497876899</v>
      </c>
      <c r="AK111" s="17">
        <v>0.29182502892901002</v>
      </c>
      <c r="AL111" s="17"/>
      <c r="AM111" s="17">
        <v>0.32042877881140303</v>
      </c>
      <c r="AN111" s="17">
        <v>0.31455151610724902</v>
      </c>
      <c r="AO111" s="17">
        <v>0.31157778740872799</v>
      </c>
      <c r="AP111" s="17">
        <v>0.26069816589338102</v>
      </c>
      <c r="AQ111" s="17">
        <v>0.21715115803608101</v>
      </c>
      <c r="AR111" s="17"/>
      <c r="AS111" s="17">
        <v>0.223402761410672</v>
      </c>
      <c r="AT111" s="17">
        <v>0.31913734993512899</v>
      </c>
      <c r="AU111" s="17">
        <v>0.26651917304447198</v>
      </c>
      <c r="AV111" s="17">
        <v>0.32951977446224401</v>
      </c>
      <c r="AW111" s="17">
        <v>0.40708488932813203</v>
      </c>
      <c r="AX111" s="17">
        <v>0.38574352447334598</v>
      </c>
      <c r="AY111" s="17"/>
      <c r="AZ111" s="17">
        <v>0.37202732937473798</v>
      </c>
      <c r="BA111" s="17">
        <v>0.31361038116397599</v>
      </c>
      <c r="BB111" s="17">
        <v>0.26536484598929599</v>
      </c>
      <c r="BC111" s="17">
        <v>0.42161712023320402</v>
      </c>
      <c r="BD111" s="17">
        <v>0.236568352574238</v>
      </c>
      <c r="BE111" s="17"/>
      <c r="BF111" s="17">
        <v>0.32914455794448799</v>
      </c>
      <c r="BG111" s="17"/>
      <c r="BH111" s="17">
        <v>0.34289020951098498</v>
      </c>
      <c r="BI111" s="17"/>
      <c r="BJ111" s="17">
        <v>0</v>
      </c>
      <c r="BK111" s="17">
        <v>0</v>
      </c>
      <c r="BL111" s="17">
        <v>1</v>
      </c>
      <c r="BM111" s="17">
        <v>0</v>
      </c>
      <c r="BN111" s="17">
        <v>0</v>
      </c>
      <c r="BO111" s="17">
        <v>0</v>
      </c>
      <c r="BP111" s="17"/>
      <c r="BQ111" s="17">
        <v>0.30080238463159897</v>
      </c>
      <c r="BR111" s="17">
        <v>0.31460420164509101</v>
      </c>
      <c r="BS111" s="17">
        <v>0.319463365645416</v>
      </c>
      <c r="BT111" s="17"/>
      <c r="BU111" s="17">
        <v>0.237663918936073</v>
      </c>
      <c r="BV111" s="17">
        <v>0.32557696557719001</v>
      </c>
      <c r="BW111" s="17">
        <v>0.30863450788935898</v>
      </c>
      <c r="BX111" s="17"/>
      <c r="BY111" s="17">
        <v>0.184118351652376</v>
      </c>
      <c r="BZ111" s="17"/>
      <c r="CA111" s="17">
        <v>0.31250478997209202</v>
      </c>
    </row>
    <row r="112" spans="2:79" x14ac:dyDescent="0.35">
      <c r="B112" t="s">
        <v>69</v>
      </c>
      <c r="C112" s="17">
        <v>7.8028127549307394E-2</v>
      </c>
      <c r="D112" s="17">
        <v>7.0671127323254299E-2</v>
      </c>
      <c r="E112" s="17">
        <v>8.5739673943649994E-2</v>
      </c>
      <c r="F112" s="17"/>
      <c r="G112" s="17">
        <v>0.126556409101831</v>
      </c>
      <c r="H112" s="17">
        <v>8.2649675359301303E-2</v>
      </c>
      <c r="I112" s="17">
        <v>0.100780225144675</v>
      </c>
      <c r="J112" s="17">
        <v>0.107693738653098</v>
      </c>
      <c r="K112" s="17">
        <v>5.2509539359363103E-2</v>
      </c>
      <c r="L112" s="17">
        <v>1.64905435227642E-2</v>
      </c>
      <c r="M112" s="17"/>
      <c r="N112" s="17">
        <v>6.5405702919687697E-2</v>
      </c>
      <c r="O112" s="17">
        <v>5.3256932848304399E-2</v>
      </c>
      <c r="P112" s="17">
        <v>7.6184592002232696E-2</v>
      </c>
      <c r="Q112" s="17">
        <v>0.12025504493565201</v>
      </c>
      <c r="R112" s="17"/>
      <c r="S112" s="17">
        <v>0.10940893717787201</v>
      </c>
      <c r="T112" s="17">
        <v>7.1488264044207897E-2</v>
      </c>
      <c r="U112" s="17">
        <v>7.1526805410768696E-2</v>
      </c>
      <c r="V112" s="17">
        <v>6.6556636584194098E-2</v>
      </c>
      <c r="W112" s="17">
        <v>5.1239754151083401E-2</v>
      </c>
      <c r="X112" s="17">
        <v>0.10521171182734899</v>
      </c>
      <c r="Y112" s="17">
        <v>0.118112687635839</v>
      </c>
      <c r="Z112" s="17">
        <v>7.8028177487560899E-2</v>
      </c>
      <c r="AA112" s="17">
        <v>7.0484151494128594E-2</v>
      </c>
      <c r="AB112" s="17">
        <v>3.6470572255787898E-2</v>
      </c>
      <c r="AC112" s="17">
        <v>5.54004872045092E-2</v>
      </c>
      <c r="AD112" s="17">
        <v>7.6155970150956806E-2</v>
      </c>
      <c r="AE112" s="17"/>
      <c r="AF112" s="17">
        <v>0.12567000007224499</v>
      </c>
      <c r="AG112" s="17">
        <v>8.6170917481064493E-2</v>
      </c>
      <c r="AH112" s="17">
        <v>5.7679717597600703E-2</v>
      </c>
      <c r="AI112" s="17">
        <v>5.6416207209762703E-2</v>
      </c>
      <c r="AJ112" s="17">
        <v>4.1080998743358098E-2</v>
      </c>
      <c r="AK112" s="17">
        <v>6.0709063070903103E-2</v>
      </c>
      <c r="AL112" s="17"/>
      <c r="AM112" s="17">
        <v>7.8500995097913903E-2</v>
      </c>
      <c r="AN112" s="17">
        <v>7.7275139446164196E-2</v>
      </c>
      <c r="AO112" s="17">
        <v>6.56493012976683E-2</v>
      </c>
      <c r="AP112" s="17">
        <v>8.5032753306483702E-2</v>
      </c>
      <c r="AQ112" s="17">
        <v>0.15950090126672301</v>
      </c>
      <c r="AR112" s="17"/>
      <c r="AS112" s="17">
        <v>8.1584088874901706E-2</v>
      </c>
      <c r="AT112" s="17">
        <v>6.8343087932631302E-2</v>
      </c>
      <c r="AU112" s="17">
        <v>0.100381049621145</v>
      </c>
      <c r="AV112" s="17">
        <v>8.3234705395999406E-2</v>
      </c>
      <c r="AW112" s="17">
        <v>5.9829818867262297E-2</v>
      </c>
      <c r="AX112" s="17">
        <v>6.5832937581604495E-2</v>
      </c>
      <c r="AY112" s="17"/>
      <c r="AZ112" s="17">
        <v>5.17519778757973E-2</v>
      </c>
      <c r="BA112" s="17">
        <v>9.3475310255681898E-2</v>
      </c>
      <c r="BB112" s="17">
        <v>8.8516540207782601E-2</v>
      </c>
      <c r="BC112" s="17">
        <v>6.1584670425863797E-2</v>
      </c>
      <c r="BD112" s="17">
        <v>8.0228712209375094E-2</v>
      </c>
      <c r="BE112" s="17"/>
      <c r="BF112" s="17">
        <v>7.0717220582490206E-2</v>
      </c>
      <c r="BG112" s="17"/>
      <c r="BH112" s="17">
        <v>6.5660961619945002E-2</v>
      </c>
      <c r="BI112" s="17"/>
      <c r="BJ112" s="17">
        <v>0</v>
      </c>
      <c r="BK112" s="17">
        <v>0</v>
      </c>
      <c r="BL112" s="17">
        <v>0</v>
      </c>
      <c r="BM112" s="17">
        <v>1</v>
      </c>
      <c r="BN112" s="17">
        <v>0</v>
      </c>
      <c r="BO112" s="17">
        <v>0</v>
      </c>
      <c r="BP112" s="17"/>
      <c r="BQ112" s="17">
        <v>7.9948388912519402E-2</v>
      </c>
      <c r="BR112" s="17">
        <v>7.26372397372025E-2</v>
      </c>
      <c r="BS112" s="17">
        <v>8.1432891182824499E-2</v>
      </c>
      <c r="BT112" s="17"/>
      <c r="BU112" s="17">
        <v>0.114677030820966</v>
      </c>
      <c r="BV112" s="17">
        <v>6.2126615499882402E-2</v>
      </c>
      <c r="BW112" s="17">
        <v>8.1642227970426307E-2</v>
      </c>
      <c r="BX112" s="17"/>
      <c r="BY112" s="17">
        <v>9.5342154384699299E-2</v>
      </c>
      <c r="BZ112" s="17"/>
      <c r="CA112" s="17">
        <v>6.6809466670816997E-2</v>
      </c>
    </row>
    <row r="113" spans="2:79" x14ac:dyDescent="0.35">
      <c r="B113" t="s">
        <v>162</v>
      </c>
      <c r="C113" s="17">
        <v>8.9839451760293006E-3</v>
      </c>
      <c r="D113" s="17">
        <v>7.8748114664483199E-3</v>
      </c>
      <c r="E113" s="17">
        <v>1.01274992190061E-2</v>
      </c>
      <c r="F113" s="17"/>
      <c r="G113" s="17">
        <v>1.22204050537164E-2</v>
      </c>
      <c r="H113" s="17">
        <v>1.48795126031102E-2</v>
      </c>
      <c r="I113" s="17">
        <v>1.4754221735942701E-2</v>
      </c>
      <c r="J113" s="17">
        <v>8.0266379499791801E-3</v>
      </c>
      <c r="K113" s="17">
        <v>2.5743446660127802E-3</v>
      </c>
      <c r="L113" s="17">
        <v>2.42563322202497E-3</v>
      </c>
      <c r="M113" s="17"/>
      <c r="N113" s="17">
        <v>1.01885830714054E-2</v>
      </c>
      <c r="O113" s="17">
        <v>4.2409132851256104E-3</v>
      </c>
      <c r="P113" s="17">
        <v>1.58128781460673E-2</v>
      </c>
      <c r="Q113" s="17">
        <v>6.8585672080994304E-3</v>
      </c>
      <c r="R113" s="17"/>
      <c r="S113" s="17">
        <v>2.5085934161846998E-2</v>
      </c>
      <c r="T113" s="17">
        <v>3.4472118175298298E-3</v>
      </c>
      <c r="U113" s="17">
        <v>5.5416809223320599E-3</v>
      </c>
      <c r="V113" s="17">
        <v>5.9745774796197797E-3</v>
      </c>
      <c r="W113" s="17">
        <v>0</v>
      </c>
      <c r="X113" s="17">
        <v>5.6558276396147496E-3</v>
      </c>
      <c r="Y113" s="17">
        <v>1.32067146969219E-2</v>
      </c>
      <c r="Z113" s="17">
        <v>1.9063083690334E-2</v>
      </c>
      <c r="AA113" s="17">
        <v>2.1357339162414802E-3</v>
      </c>
      <c r="AB113" s="17">
        <v>1.1128788800208299E-2</v>
      </c>
      <c r="AC113" s="17">
        <v>0</v>
      </c>
      <c r="AD113" s="17">
        <v>1.6051386083309999E-2</v>
      </c>
      <c r="AE113" s="17"/>
      <c r="AF113" s="17">
        <v>7.40991377457612E-3</v>
      </c>
      <c r="AG113" s="17">
        <v>8.2981269881436497E-3</v>
      </c>
      <c r="AH113" s="17">
        <v>9.1221820812737008E-3</v>
      </c>
      <c r="AI113" s="17">
        <v>1.6121121000646901E-2</v>
      </c>
      <c r="AJ113" s="17">
        <v>9.8888766428168202E-3</v>
      </c>
      <c r="AK113" s="17">
        <v>5.3630755545165396E-3</v>
      </c>
      <c r="AL113" s="17"/>
      <c r="AM113" s="17">
        <v>7.53506942857699E-3</v>
      </c>
      <c r="AN113" s="17">
        <v>2.2393745838788E-3</v>
      </c>
      <c r="AO113" s="17">
        <v>1.40205167777438E-2</v>
      </c>
      <c r="AP113" s="17">
        <v>1.9487227926466299E-2</v>
      </c>
      <c r="AQ113" s="17">
        <v>2.7241948604023701E-2</v>
      </c>
      <c r="AR113" s="17"/>
      <c r="AS113" s="17">
        <v>1.9448236027995999E-2</v>
      </c>
      <c r="AT113" s="17">
        <v>1.03161186976897E-2</v>
      </c>
      <c r="AU113" s="17">
        <v>7.5571537540146203E-3</v>
      </c>
      <c r="AV113" s="17">
        <v>1.31031025006965E-3</v>
      </c>
      <c r="AW113" s="17">
        <v>1.90918964291903E-3</v>
      </c>
      <c r="AX113" s="17">
        <v>8.0754527049784804E-3</v>
      </c>
      <c r="AY113" s="17"/>
      <c r="AZ113" s="17">
        <v>7.6562688303849196E-3</v>
      </c>
      <c r="BA113" s="17">
        <v>4.0080910272372499E-3</v>
      </c>
      <c r="BB113" s="17">
        <v>1.2892313224759E-2</v>
      </c>
      <c r="BC113" s="17">
        <v>1.1726693347403601E-2</v>
      </c>
      <c r="BD113" s="17">
        <v>1.24533066725487E-2</v>
      </c>
      <c r="BE113" s="17"/>
      <c r="BF113" s="17">
        <v>8.04209614532027E-3</v>
      </c>
      <c r="BG113" s="17"/>
      <c r="BH113" s="17">
        <v>8.6470060242954793E-3</v>
      </c>
      <c r="BI113" s="17"/>
      <c r="BJ113" s="17">
        <v>0</v>
      </c>
      <c r="BK113" s="17">
        <v>0</v>
      </c>
      <c r="BL113" s="17">
        <v>0</v>
      </c>
      <c r="BM113" s="17">
        <v>0</v>
      </c>
      <c r="BN113" s="17">
        <v>0</v>
      </c>
      <c r="BO113" s="17">
        <v>0</v>
      </c>
      <c r="BP113" s="17"/>
      <c r="BQ113" s="17">
        <v>1.3969907248279101E-2</v>
      </c>
      <c r="BR113" s="17">
        <v>7.1530686040578899E-3</v>
      </c>
      <c r="BS113" s="17">
        <v>8.3966701598392098E-3</v>
      </c>
      <c r="BT113" s="17"/>
      <c r="BU113" s="17">
        <v>3.9002275999220203E-2</v>
      </c>
      <c r="BV113" s="17">
        <v>4.6962112688443596E-3</v>
      </c>
      <c r="BW113" s="17">
        <v>9.5987411010495897E-3</v>
      </c>
      <c r="BX113" s="17"/>
      <c r="BY113" s="17">
        <v>1.9772043258093602E-2</v>
      </c>
      <c r="BZ113" s="17"/>
      <c r="CA113" s="17">
        <v>8.1359251231894001E-3</v>
      </c>
    </row>
    <row r="114" spans="2:79" x14ac:dyDescent="0.35">
      <c r="B114" t="s">
        <v>135</v>
      </c>
      <c r="C114" s="17">
        <v>4.0720575375689599E-2</v>
      </c>
      <c r="D114" s="17">
        <v>4.0710216006183401E-2</v>
      </c>
      <c r="E114" s="17">
        <v>4.1009487894578103E-2</v>
      </c>
      <c r="F114" s="17"/>
      <c r="G114" s="17">
        <v>1.9050453996202699E-2</v>
      </c>
      <c r="H114" s="17">
        <v>6.2976954199353993E-2</v>
      </c>
      <c r="I114" s="17">
        <v>7.5106645945918801E-2</v>
      </c>
      <c r="J114" s="17">
        <v>4.9177706832385898E-2</v>
      </c>
      <c r="K114" s="17">
        <v>2.5863502734772E-2</v>
      </c>
      <c r="L114" s="17">
        <v>1.23652077060741E-2</v>
      </c>
      <c r="M114" s="17"/>
      <c r="N114" s="17">
        <v>3.9590940730744602E-2</v>
      </c>
      <c r="O114" s="17">
        <v>3.6280902481292801E-2</v>
      </c>
      <c r="P114" s="17">
        <v>4.6607099837056201E-2</v>
      </c>
      <c r="Q114" s="17">
        <v>4.0644913264218901E-2</v>
      </c>
      <c r="R114" s="17"/>
      <c r="S114" s="17">
        <v>5.2665486168640203E-2</v>
      </c>
      <c r="T114" s="17">
        <v>3.54297351786622E-2</v>
      </c>
      <c r="U114" s="17">
        <v>4.0111908633741297E-2</v>
      </c>
      <c r="V114" s="17">
        <v>3.81715306819451E-2</v>
      </c>
      <c r="W114" s="17">
        <v>4.5792215093226202E-2</v>
      </c>
      <c r="X114" s="17">
        <v>4.9653205454454799E-2</v>
      </c>
      <c r="Y114" s="17">
        <v>2.9918651651844898E-2</v>
      </c>
      <c r="Z114" s="17">
        <v>5.7150792560691902E-2</v>
      </c>
      <c r="AA114" s="17">
        <v>5.0430673190620397E-2</v>
      </c>
      <c r="AB114" s="17">
        <v>1.4355887803348901E-2</v>
      </c>
      <c r="AC114" s="17">
        <v>1.7612459287570398E-2</v>
      </c>
      <c r="AD114" s="17">
        <v>6.7468684825836303E-2</v>
      </c>
      <c r="AE114" s="17"/>
      <c r="AF114" s="17">
        <v>1.83342583059584E-2</v>
      </c>
      <c r="AG114" s="17">
        <v>4.18692328558007E-2</v>
      </c>
      <c r="AH114" s="17">
        <v>4.72918555108321E-2</v>
      </c>
      <c r="AI114" s="17">
        <v>4.2824387072748098E-2</v>
      </c>
      <c r="AJ114" s="17">
        <v>3.3925927529210399E-2</v>
      </c>
      <c r="AK114" s="17">
        <v>9.7388613117245004E-2</v>
      </c>
      <c r="AL114" s="17"/>
      <c r="AM114" s="17">
        <v>3.08595593888406E-2</v>
      </c>
      <c r="AN114" s="17">
        <v>4.12463397426251E-2</v>
      </c>
      <c r="AO114" s="17">
        <v>4.11764617516725E-2</v>
      </c>
      <c r="AP114" s="17">
        <v>4.9953215861948702E-2</v>
      </c>
      <c r="AQ114" s="17">
        <v>2.8941994720560801E-2</v>
      </c>
      <c r="AR114" s="17"/>
      <c r="AS114" s="17">
        <v>5.9669948589196199E-2</v>
      </c>
      <c r="AT114" s="17">
        <v>3.2691974564386099E-2</v>
      </c>
      <c r="AU114" s="17">
        <v>3.8685222143645198E-2</v>
      </c>
      <c r="AV114" s="17">
        <v>3.4873206840873298E-2</v>
      </c>
      <c r="AW114" s="17">
        <v>2.34285121052005E-2</v>
      </c>
      <c r="AX114" s="17">
        <v>5.6395786599085999E-2</v>
      </c>
      <c r="AY114" s="17"/>
      <c r="AZ114" s="17">
        <v>4.5478851036173697E-2</v>
      </c>
      <c r="BA114" s="17">
        <v>3.7124202653022298E-2</v>
      </c>
      <c r="BB114" s="17">
        <v>4.70116321195473E-2</v>
      </c>
      <c r="BC114" s="17">
        <v>3.7332968557022603E-2</v>
      </c>
      <c r="BD114" s="17">
        <v>3.7921740632675199E-2</v>
      </c>
      <c r="BE114" s="17"/>
      <c r="BF114" s="17">
        <v>4.1103806241311498E-2</v>
      </c>
      <c r="BG114" s="17"/>
      <c r="BH114" s="17">
        <v>4.3400345079164397E-2</v>
      </c>
      <c r="BI114" s="17"/>
      <c r="BJ114" s="17">
        <v>0</v>
      </c>
      <c r="BK114" s="17">
        <v>0</v>
      </c>
      <c r="BL114" s="17">
        <v>0</v>
      </c>
      <c r="BM114" s="17">
        <v>0</v>
      </c>
      <c r="BN114" s="17">
        <v>0</v>
      </c>
      <c r="BO114" s="17">
        <v>0</v>
      </c>
      <c r="BP114" s="17"/>
      <c r="BQ114" s="17">
        <v>3.8389432954671898E-2</v>
      </c>
      <c r="BR114" s="17">
        <v>3.5375176657948898E-2</v>
      </c>
      <c r="BS114" s="17">
        <v>4.5622231446824001E-2</v>
      </c>
      <c r="BT114" s="17"/>
      <c r="BU114" s="17">
        <v>3.5067414778997899E-2</v>
      </c>
      <c r="BV114" s="17">
        <v>2.90363415707099E-2</v>
      </c>
      <c r="BW114" s="17">
        <v>4.6950634764936598E-2</v>
      </c>
      <c r="BX114" s="17"/>
      <c r="BY114" s="17">
        <v>5.9991562368894399E-2</v>
      </c>
      <c r="BZ114" s="17"/>
      <c r="CA114" s="17">
        <v>3.1543076982162299E-2</v>
      </c>
    </row>
    <row r="115" spans="2:79" x14ac:dyDescent="0.35">
      <c r="B115" t="s">
        <v>136</v>
      </c>
      <c r="C115" s="17">
        <v>8.8859967559254006E-3</v>
      </c>
      <c r="D115" s="17">
        <v>7.1398611779984796E-3</v>
      </c>
      <c r="E115" s="17">
        <v>1.0650322990965799E-2</v>
      </c>
      <c r="F115" s="17"/>
      <c r="G115" s="17">
        <v>1.14254777136878E-2</v>
      </c>
      <c r="H115" s="17">
        <v>2.17309762544328E-2</v>
      </c>
      <c r="I115" s="17">
        <v>1.1441450946405699E-2</v>
      </c>
      <c r="J115" s="17">
        <v>1.02898892332355E-3</v>
      </c>
      <c r="K115" s="17">
        <v>4.3365056298100097E-3</v>
      </c>
      <c r="L115" s="17">
        <v>4.0886637298016802E-3</v>
      </c>
      <c r="M115" s="17"/>
      <c r="N115" s="17">
        <v>4.6603728861678399E-3</v>
      </c>
      <c r="O115" s="17">
        <v>1.3255783633493501E-2</v>
      </c>
      <c r="P115" s="17">
        <v>9.8168864257947592E-3</v>
      </c>
      <c r="Q115" s="17">
        <v>8.3446267071260408E-3</v>
      </c>
      <c r="R115" s="17"/>
      <c r="S115" s="17">
        <v>1.17834768205434E-2</v>
      </c>
      <c r="T115" s="17">
        <v>8.2748875664633102E-3</v>
      </c>
      <c r="U115" s="17">
        <v>1.09970414998544E-2</v>
      </c>
      <c r="V115" s="17">
        <v>6.2183247099276504E-3</v>
      </c>
      <c r="W115" s="17">
        <v>8.6306191585001305E-3</v>
      </c>
      <c r="X115" s="17">
        <v>8.4779409977195092E-3</v>
      </c>
      <c r="Y115" s="17">
        <v>5.2419865115424201E-3</v>
      </c>
      <c r="Z115" s="17">
        <v>1.04733523179357E-2</v>
      </c>
      <c r="AA115" s="17">
        <v>8.02633639918909E-3</v>
      </c>
      <c r="AB115" s="17">
        <v>9.7478199898581707E-3</v>
      </c>
      <c r="AC115" s="17">
        <v>9.0343141555612495E-3</v>
      </c>
      <c r="AD115" s="17">
        <v>1.0137251184917101E-2</v>
      </c>
      <c r="AE115" s="17"/>
      <c r="AF115" s="17">
        <v>9.8541820576498098E-3</v>
      </c>
      <c r="AG115" s="17">
        <v>1.0803041633423599E-2</v>
      </c>
      <c r="AH115" s="17">
        <v>1.45509232332442E-3</v>
      </c>
      <c r="AI115" s="17">
        <v>4.1974313699151703E-3</v>
      </c>
      <c r="AJ115" s="17">
        <v>3.9593257185725197E-3</v>
      </c>
      <c r="AK115" s="17">
        <v>1.18344606783973E-2</v>
      </c>
      <c r="AL115" s="17"/>
      <c r="AM115" s="17">
        <v>8.2875202031111404E-3</v>
      </c>
      <c r="AN115" s="17">
        <v>1.21028496337555E-2</v>
      </c>
      <c r="AO115" s="17">
        <v>2.5703632766440701E-3</v>
      </c>
      <c r="AP115" s="17">
        <v>1.11262992416894E-2</v>
      </c>
      <c r="AQ115" s="17">
        <v>0</v>
      </c>
      <c r="AR115" s="17"/>
      <c r="AS115" s="17">
        <v>1.09061155787448E-2</v>
      </c>
      <c r="AT115" s="17">
        <v>5.3156131340270502E-3</v>
      </c>
      <c r="AU115" s="17">
        <v>1.23682227523313E-2</v>
      </c>
      <c r="AV115" s="17">
        <v>5.3784964699574098E-3</v>
      </c>
      <c r="AW115" s="17">
        <v>1.07458987043143E-2</v>
      </c>
      <c r="AX115" s="17">
        <v>1.30396957151096E-2</v>
      </c>
      <c r="AY115" s="17"/>
      <c r="AZ115" s="17">
        <v>5.6381037337294203E-3</v>
      </c>
      <c r="BA115" s="17">
        <v>6.8057837397520098E-3</v>
      </c>
      <c r="BB115" s="17">
        <v>1.2384038302700099E-2</v>
      </c>
      <c r="BC115" s="17">
        <v>6.0525189827148997E-3</v>
      </c>
      <c r="BD115" s="17">
        <v>1.2572375621955701E-2</v>
      </c>
      <c r="BE115" s="17"/>
      <c r="BF115" s="17">
        <v>6.3576528472616203E-3</v>
      </c>
      <c r="BG115" s="17"/>
      <c r="BH115" s="17">
        <v>6.7825465385167698E-3</v>
      </c>
      <c r="BI115" s="17"/>
      <c r="BJ115" s="17">
        <v>0</v>
      </c>
      <c r="BK115" s="17">
        <v>0</v>
      </c>
      <c r="BL115" s="17">
        <v>0</v>
      </c>
      <c r="BM115" s="17">
        <v>0</v>
      </c>
      <c r="BN115" s="17">
        <v>0</v>
      </c>
      <c r="BO115" s="17">
        <v>0</v>
      </c>
      <c r="BP115" s="17"/>
      <c r="BQ115" s="17">
        <v>6.58080698046921E-3</v>
      </c>
      <c r="BR115" s="17">
        <v>5.9423707224572596E-3</v>
      </c>
      <c r="BS115" s="17">
        <v>5.9904938662240503E-3</v>
      </c>
      <c r="BT115" s="17"/>
      <c r="BU115" s="17">
        <v>1.0898994909453201E-2</v>
      </c>
      <c r="BV115" s="17">
        <v>6.9707612040588503E-3</v>
      </c>
      <c r="BW115" s="17">
        <v>4.4966250833191604E-3</v>
      </c>
      <c r="BX115" s="17"/>
      <c r="BY115" s="17">
        <v>1.6501499755572802E-2</v>
      </c>
      <c r="BZ115" s="17"/>
      <c r="CA115" s="17">
        <v>4.8502679526346701E-3</v>
      </c>
    </row>
    <row r="116" spans="2:79"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2:79" x14ac:dyDescent="0.35">
      <c r="B117" s="6" t="s">
        <v>180</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2:79" x14ac:dyDescent="0.35">
      <c r="B118" s="24" t="s">
        <v>106</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2:79" x14ac:dyDescent="0.35">
      <c r="B119" t="s">
        <v>174</v>
      </c>
      <c r="C119" s="17">
        <v>2.27624934456544E-2</v>
      </c>
      <c r="D119" s="17">
        <v>1.8837036292320902E-2</v>
      </c>
      <c r="E119" s="17">
        <v>2.6258862878807999E-2</v>
      </c>
      <c r="F119" s="17"/>
      <c r="G119" s="17">
        <v>2.8878585535500101E-2</v>
      </c>
      <c r="H119" s="17">
        <v>3.3672618943899599E-2</v>
      </c>
      <c r="I119" s="17">
        <v>2.3179077460166699E-2</v>
      </c>
      <c r="J119" s="17">
        <v>2.4658315672479801E-2</v>
      </c>
      <c r="K119" s="17">
        <v>1.6982156206654001E-2</v>
      </c>
      <c r="L119" s="17">
        <v>1.1805103247460799E-2</v>
      </c>
      <c r="M119" s="17"/>
      <c r="N119" s="17">
        <v>1.9542013315657698E-2</v>
      </c>
      <c r="O119" s="17">
        <v>2.0591678218977501E-2</v>
      </c>
      <c r="P119" s="17">
        <v>2.2313827763264099E-2</v>
      </c>
      <c r="Q119" s="17">
        <v>2.9550728766660501E-2</v>
      </c>
      <c r="R119" s="17"/>
      <c r="S119" s="17">
        <v>1.08847856995038E-2</v>
      </c>
      <c r="T119" s="17">
        <v>2.1428547865277401E-2</v>
      </c>
      <c r="U119" s="17">
        <v>1.82530502831811E-2</v>
      </c>
      <c r="V119" s="17">
        <v>3.3471731491594298E-2</v>
      </c>
      <c r="W119" s="17">
        <v>1.2904969288108499E-2</v>
      </c>
      <c r="X119" s="17">
        <v>3.2726356125073297E-2</v>
      </c>
      <c r="Y119" s="17">
        <v>3.91722571922253E-2</v>
      </c>
      <c r="Z119" s="17">
        <v>3.7428097670118003E-2</v>
      </c>
      <c r="AA119" s="17">
        <v>3.0474767462845699E-2</v>
      </c>
      <c r="AB119" s="17">
        <v>8.5522265203200401E-3</v>
      </c>
      <c r="AC119" s="17">
        <v>2.3389221393304401E-2</v>
      </c>
      <c r="AD119" s="17">
        <v>7.0206180760614498E-3</v>
      </c>
      <c r="AE119" s="17"/>
      <c r="AF119" s="17">
        <v>3.7018604111825899E-2</v>
      </c>
      <c r="AG119" s="17">
        <v>2.0120446027285299E-2</v>
      </c>
      <c r="AH119" s="17">
        <v>1.5198893700653599E-2</v>
      </c>
      <c r="AI119" s="17">
        <v>2.3354843264346999E-2</v>
      </c>
      <c r="AJ119" s="17">
        <v>2.70779299608583E-2</v>
      </c>
      <c r="AK119" s="17">
        <v>2.3749069351327399E-2</v>
      </c>
      <c r="AL119" s="17"/>
      <c r="AM119" s="17">
        <v>1.6490306977025301E-2</v>
      </c>
      <c r="AN119" s="17">
        <v>1.9519730693654699E-2</v>
      </c>
      <c r="AO119" s="17">
        <v>2.2529230640436802E-2</v>
      </c>
      <c r="AP119" s="17">
        <v>2.7143935436438699E-2</v>
      </c>
      <c r="AQ119" s="17">
        <v>3.2301008022002801E-2</v>
      </c>
      <c r="AR119" s="17"/>
      <c r="AS119" s="17">
        <v>1.9945138543918401E-2</v>
      </c>
      <c r="AT119" s="17">
        <v>1.8327835644898999E-2</v>
      </c>
      <c r="AU119" s="17">
        <v>1.06773568447452E-2</v>
      </c>
      <c r="AV119" s="17">
        <v>2.77060018358979E-2</v>
      </c>
      <c r="AW119" s="17">
        <v>1.9311117804583201E-2</v>
      </c>
      <c r="AX119" s="17">
        <v>6.3204979136052705E-2</v>
      </c>
      <c r="AY119" s="17"/>
      <c r="AZ119" s="17">
        <v>3.48895268995119E-2</v>
      </c>
      <c r="BA119" s="17">
        <v>2.59997549346495E-2</v>
      </c>
      <c r="BB119" s="17">
        <v>9.1724855889773003E-3</v>
      </c>
      <c r="BC119" s="17">
        <v>1.8987052993071601E-2</v>
      </c>
      <c r="BD119" s="17">
        <v>1.9672747317965901E-2</v>
      </c>
      <c r="BE119" s="17"/>
      <c r="BF119" s="17">
        <v>2.2657525278184199E-2</v>
      </c>
      <c r="BG119" s="17"/>
      <c r="BH119" s="17">
        <v>2.46612566600759E-2</v>
      </c>
      <c r="BI119" s="17"/>
      <c r="BJ119" s="17">
        <v>2.5786237581545499E-2</v>
      </c>
      <c r="BK119" s="17">
        <v>2.38578366853874E-2</v>
      </c>
      <c r="BL119" s="17">
        <v>1.5386408224989601E-2</v>
      </c>
      <c r="BM119" s="17">
        <v>1.16174338845013E-2</v>
      </c>
      <c r="BN119" s="17">
        <v>3.73813103131432E-2</v>
      </c>
      <c r="BO119" s="17">
        <v>2.8257848792442301E-2</v>
      </c>
      <c r="BP119" s="17"/>
      <c r="BQ119" s="17">
        <v>0.15498187480613199</v>
      </c>
      <c r="BR119" s="17">
        <v>0</v>
      </c>
      <c r="BS119" s="17">
        <v>0</v>
      </c>
      <c r="BT119" s="17"/>
      <c r="BU119" s="17">
        <v>7.9178415741566199E-2</v>
      </c>
      <c r="BV119" s="17">
        <v>2.0379168775360799E-2</v>
      </c>
      <c r="BW119" s="17">
        <v>1.9514109084440501E-2</v>
      </c>
      <c r="BX119" s="17"/>
      <c r="BY119" s="17">
        <v>1.2361658275061201E-2</v>
      </c>
      <c r="BZ119" s="17"/>
      <c r="CA119" s="17">
        <v>2.14514486516936E-2</v>
      </c>
    </row>
    <row r="120" spans="2:79" x14ac:dyDescent="0.35">
      <c r="B120" t="s">
        <v>175</v>
      </c>
      <c r="C120" s="17">
        <v>0.111336045656298</v>
      </c>
      <c r="D120" s="17">
        <v>0.11360990458744601</v>
      </c>
      <c r="E120" s="17">
        <v>0.107680986577747</v>
      </c>
      <c r="F120" s="17"/>
      <c r="G120" s="17">
        <v>0.125634691835111</v>
      </c>
      <c r="H120" s="17">
        <v>0.132361786517669</v>
      </c>
      <c r="I120" s="17">
        <v>0.121612805595467</v>
      </c>
      <c r="J120" s="17">
        <v>0.12301984891496801</v>
      </c>
      <c r="K120" s="17">
        <v>0.121049993092193</v>
      </c>
      <c r="L120" s="17">
        <v>6.0392465464640201E-2</v>
      </c>
      <c r="M120" s="17"/>
      <c r="N120" s="17">
        <v>0.122814652046227</v>
      </c>
      <c r="O120" s="17">
        <v>9.1840147998258695E-2</v>
      </c>
      <c r="P120" s="17">
        <v>0.13184360433148801</v>
      </c>
      <c r="Q120" s="17">
        <v>0.100676652418952</v>
      </c>
      <c r="R120" s="17"/>
      <c r="S120" s="17">
        <v>5.2839314007484102E-2</v>
      </c>
      <c r="T120" s="17">
        <v>0.100246083614127</v>
      </c>
      <c r="U120" s="17">
        <v>0.22572247314073901</v>
      </c>
      <c r="V120" s="17">
        <v>0.12539535519502301</v>
      </c>
      <c r="W120" s="17">
        <v>0.1313961958887</v>
      </c>
      <c r="X120" s="17">
        <v>0.126188668539022</v>
      </c>
      <c r="Y120" s="17">
        <v>0.12922190683992699</v>
      </c>
      <c r="Z120" s="17">
        <v>5.0507198093228303E-2</v>
      </c>
      <c r="AA120" s="17">
        <v>0.10101904744255299</v>
      </c>
      <c r="AB120" s="17">
        <v>9.8116054086139298E-2</v>
      </c>
      <c r="AC120" s="17">
        <v>0.11759173149245</v>
      </c>
      <c r="AD120" s="17">
        <v>9.4258291993354101E-2</v>
      </c>
      <c r="AE120" s="17"/>
      <c r="AF120" s="17">
        <v>0.117115227145291</v>
      </c>
      <c r="AG120" s="17">
        <v>9.8913245230555599E-2</v>
      </c>
      <c r="AH120" s="17">
        <v>0.124408449695576</v>
      </c>
      <c r="AI120" s="17">
        <v>0.11167419832952399</v>
      </c>
      <c r="AJ120" s="17">
        <v>0.12201456980636299</v>
      </c>
      <c r="AK120" s="17">
        <v>0.14628201370083499</v>
      </c>
      <c r="AL120" s="17"/>
      <c r="AM120" s="17">
        <v>9.7772115271332297E-2</v>
      </c>
      <c r="AN120" s="17">
        <v>0.113801019171059</v>
      </c>
      <c r="AO120" s="17">
        <v>0.119903368306921</v>
      </c>
      <c r="AP120" s="17">
        <v>0.12334269143057799</v>
      </c>
      <c r="AQ120" s="17">
        <v>9.7034844385297497E-2</v>
      </c>
      <c r="AR120" s="17"/>
      <c r="AS120" s="17">
        <v>9.6115777944212805E-2</v>
      </c>
      <c r="AT120" s="17">
        <v>7.7713215176967096E-2</v>
      </c>
      <c r="AU120" s="17">
        <v>0.104223658535951</v>
      </c>
      <c r="AV120" s="17">
        <v>0.132779866541895</v>
      </c>
      <c r="AW120" s="17">
        <v>0.152017379391614</v>
      </c>
      <c r="AX120" s="17">
        <v>0.15149448244893601</v>
      </c>
      <c r="AY120" s="17"/>
      <c r="AZ120" s="17">
        <v>0.13332039097151999</v>
      </c>
      <c r="BA120" s="17">
        <v>0.118209848507253</v>
      </c>
      <c r="BB120" s="17">
        <v>0.107228114547741</v>
      </c>
      <c r="BC120" s="17">
        <v>7.8462995853229897E-2</v>
      </c>
      <c r="BD120" s="17">
        <v>0.100166709506501</v>
      </c>
      <c r="BE120" s="17"/>
      <c r="BF120" s="17">
        <v>0.115800738273153</v>
      </c>
      <c r="BG120" s="17"/>
      <c r="BH120" s="17">
        <v>0.12707489840464001</v>
      </c>
      <c r="BI120" s="17"/>
      <c r="BJ120" s="17">
        <v>0.110256484067367</v>
      </c>
      <c r="BK120" s="17">
        <v>9.9153387154665998E-2</v>
      </c>
      <c r="BL120" s="17">
        <v>0.11582475409550699</v>
      </c>
      <c r="BM120" s="17">
        <v>0.12608793230450899</v>
      </c>
      <c r="BN120" s="17">
        <v>0.117611613582389</v>
      </c>
      <c r="BO120" s="17">
        <v>0.13458781148875201</v>
      </c>
      <c r="BP120" s="17"/>
      <c r="BQ120" s="17">
        <v>0.75804828370453803</v>
      </c>
      <c r="BR120" s="17">
        <v>0</v>
      </c>
      <c r="BS120" s="17">
        <v>0</v>
      </c>
      <c r="BT120" s="17"/>
      <c r="BU120" s="17">
        <v>0.23315986029156299</v>
      </c>
      <c r="BV120" s="17">
        <v>0.13567423859048899</v>
      </c>
      <c r="BW120" s="17">
        <v>9.0494619735309798E-2</v>
      </c>
      <c r="BX120" s="17"/>
      <c r="BY120" s="17">
        <v>9.0361394885229901E-2</v>
      </c>
      <c r="BZ120" s="17"/>
      <c r="CA120" s="17">
        <v>0.117676096055012</v>
      </c>
    </row>
    <row r="121" spans="2:79" x14ac:dyDescent="0.35">
      <c r="B121" t="s">
        <v>176</v>
      </c>
      <c r="C121" s="17">
        <v>0.24636792978570499</v>
      </c>
      <c r="D121" s="17">
        <v>0.22919034789481199</v>
      </c>
      <c r="E121" s="17">
        <v>0.26377897132748501</v>
      </c>
      <c r="F121" s="17"/>
      <c r="G121" s="17">
        <v>0.25143874759307699</v>
      </c>
      <c r="H121" s="17">
        <v>0.24682558792706699</v>
      </c>
      <c r="I121" s="17">
        <v>0.2719212719336</v>
      </c>
      <c r="J121" s="17">
        <v>0.238637339018412</v>
      </c>
      <c r="K121" s="17">
        <v>0.245778435382523</v>
      </c>
      <c r="L121" s="17">
        <v>0.228573589407777</v>
      </c>
      <c r="M121" s="17"/>
      <c r="N121" s="17">
        <v>0.24806066099975099</v>
      </c>
      <c r="O121" s="17">
        <v>0.24134160124566501</v>
      </c>
      <c r="P121" s="17">
        <v>0.25461395192050101</v>
      </c>
      <c r="Q121" s="17">
        <v>0.24263426829663901</v>
      </c>
      <c r="R121" s="17"/>
      <c r="S121" s="17">
        <v>0.216670039638754</v>
      </c>
      <c r="T121" s="17">
        <v>0.278068391634467</v>
      </c>
      <c r="U121" s="17">
        <v>0.24354235702287</v>
      </c>
      <c r="V121" s="17">
        <v>0.259536865417414</v>
      </c>
      <c r="W121" s="17">
        <v>0.29671526808547799</v>
      </c>
      <c r="X121" s="17">
        <v>0.17780703366172701</v>
      </c>
      <c r="Y121" s="17">
        <v>0.25183981918339499</v>
      </c>
      <c r="Z121" s="17">
        <v>0.26401638474849298</v>
      </c>
      <c r="AA121" s="17">
        <v>0.244297338580243</v>
      </c>
      <c r="AB121" s="17">
        <v>0.23236172224255899</v>
      </c>
      <c r="AC121" s="17">
        <v>0.28466046071544099</v>
      </c>
      <c r="AD121" s="17">
        <v>0.251266341441512</v>
      </c>
      <c r="AE121" s="17"/>
      <c r="AF121" s="17">
        <v>0.23595219745225701</v>
      </c>
      <c r="AG121" s="17">
        <v>0.23786130405803199</v>
      </c>
      <c r="AH121" s="17">
        <v>0.27465723707657502</v>
      </c>
      <c r="AI121" s="17">
        <v>0.25769907259993302</v>
      </c>
      <c r="AJ121" s="17">
        <v>0.29197183442936298</v>
      </c>
      <c r="AK121" s="17">
        <v>0.214651933293389</v>
      </c>
      <c r="AL121" s="17"/>
      <c r="AM121" s="17">
        <v>0.249471279646378</v>
      </c>
      <c r="AN121" s="17">
        <v>0.249784720614255</v>
      </c>
      <c r="AO121" s="17">
        <v>0.24291418222970301</v>
      </c>
      <c r="AP121" s="17">
        <v>0.27129652031323098</v>
      </c>
      <c r="AQ121" s="17">
        <v>0.23874987514120799</v>
      </c>
      <c r="AR121" s="17"/>
      <c r="AS121" s="17">
        <v>0.24183537466083299</v>
      </c>
      <c r="AT121" s="17">
        <v>0.237171681470178</v>
      </c>
      <c r="AU121" s="17">
        <v>0.24210337247715399</v>
      </c>
      <c r="AV121" s="17">
        <v>0.25205833933000699</v>
      </c>
      <c r="AW121" s="17">
        <v>0.25803766249631999</v>
      </c>
      <c r="AX121" s="17">
        <v>0.26575193077327802</v>
      </c>
      <c r="AY121" s="17"/>
      <c r="AZ121" s="17">
        <v>0.24928707336140701</v>
      </c>
      <c r="BA121" s="17">
        <v>0.25238023545475002</v>
      </c>
      <c r="BB121" s="17">
        <v>0.25164697005543002</v>
      </c>
      <c r="BC121" s="17">
        <v>0.255969520295875</v>
      </c>
      <c r="BD121" s="17">
        <v>0.22445697304918699</v>
      </c>
      <c r="BE121" s="17"/>
      <c r="BF121" s="17">
        <v>0.25024007341001098</v>
      </c>
      <c r="BG121" s="17"/>
      <c r="BH121" s="17">
        <v>0.26220588778401899</v>
      </c>
      <c r="BI121" s="17"/>
      <c r="BJ121" s="17">
        <v>0.26944987276094001</v>
      </c>
      <c r="BK121" s="17">
        <v>0.23925300295840601</v>
      </c>
      <c r="BL121" s="17">
        <v>0.247171677566494</v>
      </c>
      <c r="BM121" s="17">
        <v>0.22132689523944901</v>
      </c>
      <c r="BN121" s="17">
        <v>0.234660229185916</v>
      </c>
      <c r="BO121" s="17">
        <v>0.245508029105905</v>
      </c>
      <c r="BP121" s="17"/>
      <c r="BQ121" s="17">
        <v>0</v>
      </c>
      <c r="BR121" s="17">
        <v>0.91732406409811296</v>
      </c>
      <c r="BS121" s="17">
        <v>0</v>
      </c>
      <c r="BT121" s="17"/>
      <c r="BU121" s="17">
        <v>0.25904325447632798</v>
      </c>
      <c r="BV121" s="17">
        <v>0.41609507261847001</v>
      </c>
      <c r="BW121" s="17">
        <v>0.17368065442882399</v>
      </c>
      <c r="BX121" s="17"/>
      <c r="BY121" s="17">
        <v>0.20775091738503301</v>
      </c>
      <c r="BZ121" s="17"/>
      <c r="CA121" s="17">
        <v>0.26188579306429999</v>
      </c>
    </row>
    <row r="122" spans="2:79" x14ac:dyDescent="0.35">
      <c r="B122" t="s">
        <v>177</v>
      </c>
      <c r="C122" s="17">
        <v>0.212811287609738</v>
      </c>
      <c r="D122" s="17">
        <v>0.20907590153827901</v>
      </c>
      <c r="E122" s="17">
        <v>0.217532760350336</v>
      </c>
      <c r="F122" s="17"/>
      <c r="G122" s="17">
        <v>0.198620206569529</v>
      </c>
      <c r="H122" s="17">
        <v>0.16740760347461001</v>
      </c>
      <c r="I122" s="17">
        <v>0.22196972882796601</v>
      </c>
      <c r="J122" s="17">
        <v>0.21607799253210899</v>
      </c>
      <c r="K122" s="17">
        <v>0.19987973130133599</v>
      </c>
      <c r="L122" s="17">
        <v>0.25781278545473202</v>
      </c>
      <c r="M122" s="17"/>
      <c r="N122" s="17">
        <v>0.24148062250193</v>
      </c>
      <c r="O122" s="17">
        <v>0.218236996026721</v>
      </c>
      <c r="P122" s="17">
        <v>0.193912116768759</v>
      </c>
      <c r="Q122" s="17">
        <v>0.192613490544883</v>
      </c>
      <c r="R122" s="17"/>
      <c r="S122" s="17">
        <v>0.223986435380094</v>
      </c>
      <c r="T122" s="17">
        <v>0.22006331638312601</v>
      </c>
      <c r="U122" s="17">
        <v>0.191824187857836</v>
      </c>
      <c r="V122" s="17">
        <v>0.216683427175867</v>
      </c>
      <c r="W122" s="17">
        <v>0.22770105731984</v>
      </c>
      <c r="X122" s="17">
        <v>0.20411750697734601</v>
      </c>
      <c r="Y122" s="17">
        <v>0.17384693487372699</v>
      </c>
      <c r="Z122" s="17">
        <v>0.26225650727417898</v>
      </c>
      <c r="AA122" s="17">
        <v>0.17032144813963501</v>
      </c>
      <c r="AB122" s="17">
        <v>0.249272472914249</v>
      </c>
      <c r="AC122" s="17">
        <v>0.207456338964848</v>
      </c>
      <c r="AD122" s="17">
        <v>0.25803354116600702</v>
      </c>
      <c r="AE122" s="17"/>
      <c r="AF122" s="17">
        <v>0.16464630299772801</v>
      </c>
      <c r="AG122" s="17">
        <v>0.23408931295073501</v>
      </c>
      <c r="AH122" s="17">
        <v>0.200832895266645</v>
      </c>
      <c r="AI122" s="17">
        <v>0.245167062110767</v>
      </c>
      <c r="AJ122" s="17">
        <v>0.26431092129628703</v>
      </c>
      <c r="AK122" s="17">
        <v>0.207203363578677</v>
      </c>
      <c r="AL122" s="17"/>
      <c r="AM122" s="17">
        <v>0.19997060650582399</v>
      </c>
      <c r="AN122" s="17">
        <v>0.21537311056848199</v>
      </c>
      <c r="AO122" s="17">
        <v>0.23534384804153</v>
      </c>
      <c r="AP122" s="17">
        <v>0.19503354279333299</v>
      </c>
      <c r="AQ122" s="17">
        <v>0.18469286221166401</v>
      </c>
      <c r="AR122" s="17"/>
      <c r="AS122" s="17">
        <v>0.20784210792906599</v>
      </c>
      <c r="AT122" s="17">
        <v>0.21376947506191499</v>
      </c>
      <c r="AU122" s="17">
        <v>0.222958047580817</v>
      </c>
      <c r="AV122" s="17">
        <v>0.22250262973035601</v>
      </c>
      <c r="AW122" s="17">
        <v>0.21534339565622501</v>
      </c>
      <c r="AX122" s="17">
        <v>0.17283165910510401</v>
      </c>
      <c r="AY122" s="17"/>
      <c r="AZ122" s="17">
        <v>0.23134113556011701</v>
      </c>
      <c r="BA122" s="17">
        <v>0.21709067026309301</v>
      </c>
      <c r="BB122" s="17">
        <v>0.223117580710473</v>
      </c>
      <c r="BC122" s="17">
        <v>0.18842686524382601</v>
      </c>
      <c r="BD122" s="17">
        <v>0.190742611668788</v>
      </c>
      <c r="BE122" s="17"/>
      <c r="BF122" s="17">
        <v>0.22050203794131701</v>
      </c>
      <c r="BG122" s="17"/>
      <c r="BH122" s="17">
        <v>0.21839163623862801</v>
      </c>
      <c r="BI122" s="17"/>
      <c r="BJ122" s="17">
        <v>0.21568272550411999</v>
      </c>
      <c r="BK122" s="17">
        <v>0.23000933328914</v>
      </c>
      <c r="BL122" s="17">
        <v>0.22543707007220401</v>
      </c>
      <c r="BM122" s="17">
        <v>0.16714211477384899</v>
      </c>
      <c r="BN122" s="17">
        <v>0.21853506538945</v>
      </c>
      <c r="BO122" s="17">
        <v>0.11744311579337301</v>
      </c>
      <c r="BP122" s="17"/>
      <c r="BQ122" s="17">
        <v>0</v>
      </c>
      <c r="BR122" s="17">
        <v>0</v>
      </c>
      <c r="BS122" s="17">
        <v>0.42052146512237698</v>
      </c>
      <c r="BT122" s="17"/>
      <c r="BU122" s="17">
        <v>0.23931210618999901</v>
      </c>
      <c r="BV122" s="17">
        <v>0.18305815645485701</v>
      </c>
      <c r="BW122" s="17">
        <v>0.245449287851595</v>
      </c>
      <c r="BX122" s="17"/>
      <c r="BY122" s="17">
        <v>0.160128058897859</v>
      </c>
      <c r="BZ122" s="17"/>
      <c r="CA122" s="17">
        <v>0.24208181844795401</v>
      </c>
    </row>
    <row r="123" spans="2:79" x14ac:dyDescent="0.35">
      <c r="B123" t="s">
        <v>178</v>
      </c>
      <c r="C123" s="17">
        <v>0.25206721539051302</v>
      </c>
      <c r="D123" s="17">
        <v>0.285826726565096</v>
      </c>
      <c r="E123" s="17">
        <v>0.219529678141891</v>
      </c>
      <c r="F123" s="17"/>
      <c r="G123" s="17">
        <v>0.26367109093640001</v>
      </c>
      <c r="H123" s="17">
        <v>0.25622919856764698</v>
      </c>
      <c r="I123" s="17">
        <v>0.214657859150469</v>
      </c>
      <c r="J123" s="17">
        <v>0.23080133356317101</v>
      </c>
      <c r="K123" s="17">
        <v>0.24957833700680301</v>
      </c>
      <c r="L123" s="17">
        <v>0.29011412827345601</v>
      </c>
      <c r="M123" s="17"/>
      <c r="N123" s="17">
        <v>0.21614879278691901</v>
      </c>
      <c r="O123" s="17">
        <v>0.25757622777688199</v>
      </c>
      <c r="P123" s="17">
        <v>0.24836814803882101</v>
      </c>
      <c r="Q123" s="17">
        <v>0.28716014139033902</v>
      </c>
      <c r="R123" s="17"/>
      <c r="S123" s="17">
        <v>0.30078816901420102</v>
      </c>
      <c r="T123" s="17">
        <v>0.2375503762125</v>
      </c>
      <c r="U123" s="17">
        <v>0.176432088734298</v>
      </c>
      <c r="V123" s="17">
        <v>0.22710949368073899</v>
      </c>
      <c r="W123" s="17">
        <v>0.19855682577549999</v>
      </c>
      <c r="X123" s="17">
        <v>0.25104965029156601</v>
      </c>
      <c r="Y123" s="17">
        <v>0.267160373422686</v>
      </c>
      <c r="Z123" s="17">
        <v>0.202797025216609</v>
      </c>
      <c r="AA123" s="17">
        <v>0.29330081076188702</v>
      </c>
      <c r="AB123" s="17">
        <v>0.29476488088797098</v>
      </c>
      <c r="AC123" s="17">
        <v>0.187290960880234</v>
      </c>
      <c r="AD123" s="17">
        <v>0.34613417938903202</v>
      </c>
      <c r="AE123" s="17"/>
      <c r="AF123" s="17">
        <v>0.27598036815604499</v>
      </c>
      <c r="AG123" s="17">
        <v>0.26163679124454298</v>
      </c>
      <c r="AH123" s="17">
        <v>0.23247031628551801</v>
      </c>
      <c r="AI123" s="17">
        <v>0.23071653016542501</v>
      </c>
      <c r="AJ123" s="17">
        <v>0.185261790646505</v>
      </c>
      <c r="AK123" s="17">
        <v>0.25550283647295802</v>
      </c>
      <c r="AL123" s="17"/>
      <c r="AM123" s="17">
        <v>0.284335043542987</v>
      </c>
      <c r="AN123" s="17">
        <v>0.24923655976238701</v>
      </c>
      <c r="AO123" s="17">
        <v>0.22807295496678201</v>
      </c>
      <c r="AP123" s="17">
        <v>0.213838575083203</v>
      </c>
      <c r="AQ123" s="17">
        <v>0.32026976378158001</v>
      </c>
      <c r="AR123" s="17"/>
      <c r="AS123" s="17">
        <v>0.26353324071751599</v>
      </c>
      <c r="AT123" s="17">
        <v>0.279608150541095</v>
      </c>
      <c r="AU123" s="17">
        <v>0.27181361395430298</v>
      </c>
      <c r="AV123" s="17">
        <v>0.24024910552300399</v>
      </c>
      <c r="AW123" s="17">
        <v>0.19373669488481399</v>
      </c>
      <c r="AX123" s="17">
        <v>0.215596613834273</v>
      </c>
      <c r="AY123" s="17"/>
      <c r="AZ123" s="17">
        <v>0.205867412677151</v>
      </c>
      <c r="BA123" s="17">
        <v>0.23359469469150501</v>
      </c>
      <c r="BB123" s="17">
        <v>0.27312151139924001</v>
      </c>
      <c r="BC123" s="17">
        <v>0.27959702737292202</v>
      </c>
      <c r="BD123" s="17">
        <v>0.28997787513787898</v>
      </c>
      <c r="BE123" s="17"/>
      <c r="BF123" s="17">
        <v>0.243472335864064</v>
      </c>
      <c r="BG123" s="17"/>
      <c r="BH123" s="17">
        <v>0.22503502886906901</v>
      </c>
      <c r="BI123" s="17"/>
      <c r="BJ123" s="17">
        <v>0.23579855499487401</v>
      </c>
      <c r="BK123" s="17">
        <v>0.24471281737144701</v>
      </c>
      <c r="BL123" s="17">
        <v>0.25104271688305002</v>
      </c>
      <c r="BM123" s="17">
        <v>0.30820296999376201</v>
      </c>
      <c r="BN123" s="17">
        <v>0.23061823570471099</v>
      </c>
      <c r="BO123" s="17">
        <v>0.30757278287272599</v>
      </c>
      <c r="BP123" s="17"/>
      <c r="BQ123" s="17">
        <v>0</v>
      </c>
      <c r="BR123" s="17">
        <v>0</v>
      </c>
      <c r="BS123" s="17">
        <v>0.498092351754023</v>
      </c>
      <c r="BT123" s="17"/>
      <c r="BU123" s="17">
        <v>8.7419636633473893E-2</v>
      </c>
      <c r="BV123" s="17">
        <v>0.114125557128475</v>
      </c>
      <c r="BW123" s="17">
        <v>0.36891172415761098</v>
      </c>
      <c r="BX123" s="17"/>
      <c r="BY123" s="17">
        <v>0.398966276296155</v>
      </c>
      <c r="BZ123" s="17"/>
      <c r="CA123" s="17">
        <v>0.20661982183442401</v>
      </c>
    </row>
    <row r="124" spans="2:79" x14ac:dyDescent="0.35">
      <c r="B124" t="s">
        <v>136</v>
      </c>
      <c r="C124" s="17">
        <v>7.8490404507644995E-2</v>
      </c>
      <c r="D124" s="17">
        <v>5.9385638192319901E-2</v>
      </c>
      <c r="E124" s="17">
        <v>9.6738310030415497E-2</v>
      </c>
      <c r="F124" s="17"/>
      <c r="G124" s="17">
        <v>0.12168280934502899</v>
      </c>
      <c r="H124" s="17">
        <v>0.114231203179601</v>
      </c>
      <c r="I124" s="17">
        <v>8.5338394307689996E-2</v>
      </c>
      <c r="J124" s="17">
        <v>6.7721437440590795E-2</v>
      </c>
      <c r="K124" s="17">
        <v>4.8960722718565303E-2</v>
      </c>
      <c r="L124" s="17">
        <v>4.3534050656486301E-2</v>
      </c>
      <c r="M124" s="17"/>
      <c r="N124" s="17">
        <v>6.4391365195129294E-2</v>
      </c>
      <c r="O124" s="17">
        <v>8.7371161868796093E-2</v>
      </c>
      <c r="P124" s="17">
        <v>7.2308879232782106E-2</v>
      </c>
      <c r="Q124" s="17">
        <v>8.9760668214417999E-2</v>
      </c>
      <c r="R124" s="17"/>
      <c r="S124" s="17">
        <v>0.10050876595133799</v>
      </c>
      <c r="T124" s="17">
        <v>6.8350239297748805E-2</v>
      </c>
      <c r="U124" s="17">
        <v>7.3415071678579996E-2</v>
      </c>
      <c r="V124" s="17">
        <v>8.67431363025013E-2</v>
      </c>
      <c r="W124" s="17">
        <v>5.9177813514729699E-2</v>
      </c>
      <c r="X124" s="17">
        <v>0.11959819543925999</v>
      </c>
      <c r="Y124" s="17">
        <v>5.5032246684380198E-2</v>
      </c>
      <c r="Z124" s="17">
        <v>0.110072560015975</v>
      </c>
      <c r="AA124" s="17">
        <v>8.31936825845776E-2</v>
      </c>
      <c r="AB124" s="17">
        <v>4.9137098302166102E-2</v>
      </c>
      <c r="AC124" s="17">
        <v>7.8419691186051896E-2</v>
      </c>
      <c r="AD124" s="17">
        <v>2.1822121482098E-2</v>
      </c>
      <c r="AE124" s="17"/>
      <c r="AF124" s="17">
        <v>0.103100637822122</v>
      </c>
      <c r="AG124" s="17">
        <v>7.0269649057774095E-2</v>
      </c>
      <c r="AH124" s="17">
        <v>6.1626387186315697E-2</v>
      </c>
      <c r="AI124" s="17">
        <v>4.6634792468001098E-2</v>
      </c>
      <c r="AJ124" s="17">
        <v>6.4717328614227604E-2</v>
      </c>
      <c r="AK124" s="17">
        <v>5.9431310005461098E-2</v>
      </c>
      <c r="AL124" s="17"/>
      <c r="AM124" s="17">
        <v>7.7070576988657297E-2</v>
      </c>
      <c r="AN124" s="17">
        <v>6.8637984748075795E-2</v>
      </c>
      <c r="AO124" s="17">
        <v>8.1911480549471796E-2</v>
      </c>
      <c r="AP124" s="17">
        <v>9.3971942913306905E-2</v>
      </c>
      <c r="AQ124" s="17">
        <v>4.5528624397299898E-2</v>
      </c>
      <c r="AR124" s="17"/>
      <c r="AS124" s="17">
        <v>0.11188125235441999</v>
      </c>
      <c r="AT124" s="17">
        <v>8.0782512148924707E-2</v>
      </c>
      <c r="AU124" s="17">
        <v>7.1988271448002197E-2</v>
      </c>
      <c r="AV124" s="17">
        <v>5.2622448218651897E-2</v>
      </c>
      <c r="AW124" s="17">
        <v>7.3585861058602098E-2</v>
      </c>
      <c r="AX124" s="17">
        <v>6.1740171806713103E-2</v>
      </c>
      <c r="AY124" s="17"/>
      <c r="AZ124" s="17">
        <v>5.4691090761198602E-2</v>
      </c>
      <c r="BA124" s="17">
        <v>7.1696642630106402E-2</v>
      </c>
      <c r="BB124" s="17">
        <v>7.1928621806779697E-2</v>
      </c>
      <c r="BC124" s="17">
        <v>7.3228908510586693E-2</v>
      </c>
      <c r="BD124" s="17">
        <v>0.115133859343754</v>
      </c>
      <c r="BE124" s="17"/>
      <c r="BF124" s="17">
        <v>6.4895990981099202E-2</v>
      </c>
      <c r="BG124" s="17"/>
      <c r="BH124" s="17">
        <v>5.91755198385654E-2</v>
      </c>
      <c r="BI124" s="17"/>
      <c r="BJ124" s="17">
        <v>9.31737384742133E-2</v>
      </c>
      <c r="BK124" s="17">
        <v>7.34455587636305E-2</v>
      </c>
      <c r="BL124" s="17">
        <v>5.3826877316645302E-2</v>
      </c>
      <c r="BM124" s="17">
        <v>7.1349116591597803E-2</v>
      </c>
      <c r="BN124" s="17">
        <v>9.1416697415651699E-2</v>
      </c>
      <c r="BO124" s="17">
        <v>0.15534896500186701</v>
      </c>
      <c r="BP124" s="17"/>
      <c r="BQ124" s="17">
        <v>0</v>
      </c>
      <c r="BR124" s="17">
        <v>0</v>
      </c>
      <c r="BS124" s="17">
        <v>0</v>
      </c>
      <c r="BT124" s="17"/>
      <c r="BU124" s="17">
        <v>5.1823062649830401E-2</v>
      </c>
      <c r="BV124" s="17">
        <v>3.0834843597636399E-2</v>
      </c>
      <c r="BW124" s="17">
        <v>2.5972848823373799E-2</v>
      </c>
      <c r="BX124" s="17"/>
      <c r="BY124" s="17">
        <v>0.112699112287349</v>
      </c>
      <c r="BZ124" s="17"/>
      <c r="CA124" s="17">
        <v>6.8823975720447503E-2</v>
      </c>
    </row>
    <row r="125" spans="2:79" x14ac:dyDescent="0.35">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row>
    <row r="126" spans="2:79" x14ac:dyDescent="0.35">
      <c r="B126" s="6" t="s">
        <v>181</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row>
    <row r="127" spans="2:79" x14ac:dyDescent="0.35">
      <c r="B127" s="24" t="s">
        <v>106</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row>
    <row r="128" spans="2:79" x14ac:dyDescent="0.35">
      <c r="B128" t="s">
        <v>174</v>
      </c>
      <c r="C128" s="17">
        <v>1.00754182366679E-2</v>
      </c>
      <c r="D128" s="17">
        <v>1.14190454458482E-2</v>
      </c>
      <c r="E128" s="17">
        <v>7.3481119736595098E-3</v>
      </c>
      <c r="F128" s="17"/>
      <c r="G128" s="17">
        <v>1.6112055323206202E-2</v>
      </c>
      <c r="H128" s="17">
        <v>1.63434435784711E-2</v>
      </c>
      <c r="I128" s="17">
        <v>1.2116648591598901E-2</v>
      </c>
      <c r="J128" s="17">
        <v>7.9735251609718092E-3</v>
      </c>
      <c r="K128" s="17">
        <v>5.6200191515243299E-3</v>
      </c>
      <c r="L128" s="17">
        <v>3.9804882732178597E-3</v>
      </c>
      <c r="M128" s="17"/>
      <c r="N128" s="17">
        <v>8.2725005481351296E-3</v>
      </c>
      <c r="O128" s="17">
        <v>1.31391475330527E-2</v>
      </c>
      <c r="P128" s="17">
        <v>1.41426461383628E-2</v>
      </c>
      <c r="Q128" s="17">
        <v>5.5463266774016797E-3</v>
      </c>
      <c r="R128" s="17"/>
      <c r="S128" s="17">
        <v>2.7174400745375301E-2</v>
      </c>
      <c r="T128" s="17">
        <v>9.5595952743799794E-3</v>
      </c>
      <c r="U128" s="17">
        <v>8.6273807948167303E-3</v>
      </c>
      <c r="V128" s="17">
        <v>2.27406235936055E-2</v>
      </c>
      <c r="W128" s="17">
        <v>2.23723121589221E-3</v>
      </c>
      <c r="X128" s="17">
        <v>7.0189937056567798E-3</v>
      </c>
      <c r="Y128" s="17">
        <v>5.9343483484951996E-3</v>
      </c>
      <c r="Z128" s="17">
        <v>2.0583566802300801E-3</v>
      </c>
      <c r="AA128" s="17">
        <v>8.6339557385948507E-3</v>
      </c>
      <c r="AB128" s="17">
        <v>0</v>
      </c>
      <c r="AC128" s="17">
        <v>0</v>
      </c>
      <c r="AD128" s="17">
        <v>0</v>
      </c>
      <c r="AE128" s="17"/>
      <c r="AF128" s="17">
        <v>1.1089533453843701E-2</v>
      </c>
      <c r="AG128" s="17">
        <v>9.9321421627433602E-3</v>
      </c>
      <c r="AH128" s="17">
        <v>8.5276630291566593E-3</v>
      </c>
      <c r="AI128" s="17">
        <v>5.2668077057313398E-3</v>
      </c>
      <c r="AJ128" s="17">
        <v>1.30128992789528E-2</v>
      </c>
      <c r="AK128" s="17">
        <v>2.1532880813277099E-2</v>
      </c>
      <c r="AL128" s="17"/>
      <c r="AM128" s="17">
        <v>7.5285810772088802E-3</v>
      </c>
      <c r="AN128" s="17">
        <v>1.19572112988024E-2</v>
      </c>
      <c r="AO128" s="17">
        <v>8.1392632623858603E-3</v>
      </c>
      <c r="AP128" s="17">
        <v>1.0720824875760201E-2</v>
      </c>
      <c r="AQ128" s="17">
        <v>2.2347555858110199E-2</v>
      </c>
      <c r="AR128" s="17"/>
      <c r="AS128" s="17">
        <v>1.7417447287587599E-2</v>
      </c>
      <c r="AT128" s="17">
        <v>1.07614875411418E-2</v>
      </c>
      <c r="AU128" s="17">
        <v>9.8240532028396992E-3</v>
      </c>
      <c r="AV128" s="17">
        <v>5.28726240354053E-3</v>
      </c>
      <c r="AW128" s="17">
        <v>5.4130433465991298E-3</v>
      </c>
      <c r="AX128" s="17">
        <v>6.5821331402897698E-3</v>
      </c>
      <c r="AY128" s="17"/>
      <c r="AZ128" s="17">
        <v>1.26168358720659E-2</v>
      </c>
      <c r="BA128" s="17">
        <v>1.04323707689886E-2</v>
      </c>
      <c r="BB128" s="17">
        <v>1.6892451133346999E-3</v>
      </c>
      <c r="BC128" s="17">
        <v>2.16109450448186E-2</v>
      </c>
      <c r="BD128" s="17">
        <v>1.07456068068801E-2</v>
      </c>
      <c r="BE128" s="17"/>
      <c r="BF128" s="17">
        <v>9.0113538116822593E-3</v>
      </c>
      <c r="BG128" s="17"/>
      <c r="BH128" s="17">
        <v>1.1179280131355799E-2</v>
      </c>
      <c r="BI128" s="17"/>
      <c r="BJ128" s="17">
        <v>7.8669076299471997E-3</v>
      </c>
      <c r="BK128" s="17">
        <v>1.23110586031845E-2</v>
      </c>
      <c r="BL128" s="17">
        <v>5.7655828802657197E-3</v>
      </c>
      <c r="BM128" s="17">
        <v>1.4501327107958E-2</v>
      </c>
      <c r="BN128" s="17">
        <v>8.8899327287124599E-3</v>
      </c>
      <c r="BO128" s="17">
        <v>2.6671141085234801E-2</v>
      </c>
      <c r="BP128" s="17"/>
      <c r="BQ128" s="17">
        <v>3.12038331437848E-2</v>
      </c>
      <c r="BR128" s="17">
        <v>9.9711955554858903E-3</v>
      </c>
      <c r="BS128" s="17">
        <v>4.6239906532592901E-3</v>
      </c>
      <c r="BT128" s="17"/>
      <c r="BU128" s="17">
        <v>0.21601818991594299</v>
      </c>
      <c r="BV128" s="17">
        <v>0</v>
      </c>
      <c r="BW128" s="17">
        <v>0</v>
      </c>
      <c r="BX128" s="17"/>
      <c r="BY128" s="17">
        <v>3.0672421579633201E-2</v>
      </c>
      <c r="BZ128" s="17"/>
      <c r="CA128" s="17">
        <v>1.37612658020725E-2</v>
      </c>
    </row>
    <row r="129" spans="2:79" x14ac:dyDescent="0.35">
      <c r="B129" t="s">
        <v>175</v>
      </c>
      <c r="C129" s="17">
        <v>3.4062231443572497E-2</v>
      </c>
      <c r="D129" s="17">
        <v>4.1388936687532803E-2</v>
      </c>
      <c r="E129" s="17">
        <v>2.7147701836152699E-2</v>
      </c>
      <c r="F129" s="17"/>
      <c r="G129" s="17">
        <v>3.4889831683065697E-2</v>
      </c>
      <c r="H129" s="17">
        <v>4.0626204274495599E-2</v>
      </c>
      <c r="I129" s="17">
        <v>4.0760651461153999E-2</v>
      </c>
      <c r="J129" s="17">
        <v>3.6775192278378298E-2</v>
      </c>
      <c r="K129" s="17">
        <v>3.1711838196930603E-2</v>
      </c>
      <c r="L129" s="17">
        <v>2.21256929335913E-2</v>
      </c>
      <c r="M129" s="17"/>
      <c r="N129" s="17">
        <v>3.6489901737016502E-2</v>
      </c>
      <c r="O129" s="17">
        <v>3.1612780865421602E-2</v>
      </c>
      <c r="P129" s="17">
        <v>3.6023593373032799E-2</v>
      </c>
      <c r="Q129" s="17">
        <v>3.0308950949346901E-2</v>
      </c>
      <c r="R129" s="17"/>
      <c r="S129" s="17">
        <v>4.4425321000884803E-2</v>
      </c>
      <c r="T129" s="17">
        <v>5.47822912914099E-2</v>
      </c>
      <c r="U129" s="17">
        <v>3.0694127733168E-2</v>
      </c>
      <c r="V129" s="17">
        <v>7.8380877395143794E-2</v>
      </c>
      <c r="W129" s="17">
        <v>4.4882974900195098E-2</v>
      </c>
      <c r="X129" s="17">
        <v>6.8378000262219098E-3</v>
      </c>
      <c r="Y129" s="17">
        <v>1.34526496036742E-2</v>
      </c>
      <c r="Z129" s="17">
        <v>3.4601421064894597E-2</v>
      </c>
      <c r="AA129" s="17">
        <v>2.05574360244846E-2</v>
      </c>
      <c r="AB129" s="17">
        <v>1.38066112102678E-2</v>
      </c>
      <c r="AC129" s="17">
        <v>2.2270850912091401E-2</v>
      </c>
      <c r="AD129" s="17">
        <v>1.2614184786906801E-2</v>
      </c>
      <c r="AE129" s="17"/>
      <c r="AF129" s="17">
        <v>3.1275347613504603E-2</v>
      </c>
      <c r="AG129" s="17">
        <v>3.8332140026343102E-2</v>
      </c>
      <c r="AH129" s="17">
        <v>2.99382171911197E-2</v>
      </c>
      <c r="AI129" s="17">
        <v>3.4902339308332399E-2</v>
      </c>
      <c r="AJ129" s="17">
        <v>2.1300203694068699E-2</v>
      </c>
      <c r="AK129" s="17">
        <v>5.81584239232142E-2</v>
      </c>
      <c r="AL129" s="17"/>
      <c r="AM129" s="17">
        <v>2.8798215694521699E-2</v>
      </c>
      <c r="AN129" s="17">
        <v>2.4989235251607098E-2</v>
      </c>
      <c r="AO129" s="17">
        <v>4.4379532568382202E-2</v>
      </c>
      <c r="AP129" s="17">
        <v>5.1403180225488301E-2</v>
      </c>
      <c r="AQ129" s="17">
        <v>3.9780340906599002E-2</v>
      </c>
      <c r="AR129" s="17"/>
      <c r="AS129" s="17">
        <v>3.7480735211767702E-2</v>
      </c>
      <c r="AT129" s="17">
        <v>2.53921351033119E-2</v>
      </c>
      <c r="AU129" s="17">
        <v>3.8884041390317897E-2</v>
      </c>
      <c r="AV129" s="17">
        <v>3.6913790048176798E-2</v>
      </c>
      <c r="AW129" s="17">
        <v>2.4375266680209999E-2</v>
      </c>
      <c r="AX129" s="17">
        <v>4.8696717761386302E-2</v>
      </c>
      <c r="AY129" s="17"/>
      <c r="AZ129" s="17">
        <v>4.5286215387180397E-2</v>
      </c>
      <c r="BA129" s="17">
        <v>3.7183001347743098E-2</v>
      </c>
      <c r="BB129" s="17">
        <v>2.33422703145287E-2</v>
      </c>
      <c r="BC129" s="17">
        <v>2.8668616450565398E-2</v>
      </c>
      <c r="BD129" s="17">
        <v>2.93161707629239E-2</v>
      </c>
      <c r="BE129" s="17"/>
      <c r="BF129" s="17">
        <v>3.6192929446825797E-2</v>
      </c>
      <c r="BG129" s="17"/>
      <c r="BH129" s="17">
        <v>3.5947816291532299E-2</v>
      </c>
      <c r="BI129" s="17"/>
      <c r="BJ129" s="17">
        <v>3.7989703874877399E-2</v>
      </c>
      <c r="BK129" s="17">
        <v>3.0734861484544299E-2</v>
      </c>
      <c r="BL129" s="17">
        <v>2.8730326180223999E-2</v>
      </c>
      <c r="BM129" s="17">
        <v>4.2837628411989098E-2</v>
      </c>
      <c r="BN129" s="17">
        <v>3.2281348977213499E-2</v>
      </c>
      <c r="BO129" s="17">
        <v>3.3280040128017302E-2</v>
      </c>
      <c r="BP129" s="17"/>
      <c r="BQ129" s="17">
        <v>6.7984146831564604E-2</v>
      </c>
      <c r="BR129" s="17">
        <v>3.5015455103183497E-2</v>
      </c>
      <c r="BS129" s="17">
        <v>2.5489257228824402E-2</v>
      </c>
      <c r="BT129" s="17"/>
      <c r="BU129" s="17">
        <v>0.73029837651403495</v>
      </c>
      <c r="BV129" s="17">
        <v>0</v>
      </c>
      <c r="BW129" s="17">
        <v>0</v>
      </c>
      <c r="BX129" s="17"/>
      <c r="BY129" s="17">
        <v>2.2183705606501399E-2</v>
      </c>
      <c r="BZ129" s="17"/>
      <c r="CA129" s="17">
        <v>5.0298856833259999E-2</v>
      </c>
    </row>
    <row r="130" spans="2:79" x14ac:dyDescent="0.35">
      <c r="B130" t="s">
        <v>176</v>
      </c>
      <c r="C130" s="17">
        <v>0.27787844478790502</v>
      </c>
      <c r="D130" s="17">
        <v>0.27914552339328802</v>
      </c>
      <c r="E130" s="17">
        <v>0.27715379760034697</v>
      </c>
      <c r="F130" s="17"/>
      <c r="G130" s="17">
        <v>0.25768450477753002</v>
      </c>
      <c r="H130" s="17">
        <v>0.22609793035287601</v>
      </c>
      <c r="I130" s="17">
        <v>0.30948790426161399</v>
      </c>
      <c r="J130" s="17">
        <v>0.31280041426997202</v>
      </c>
      <c r="K130" s="17">
        <v>0.31207965278236699</v>
      </c>
      <c r="L130" s="17">
        <v>0.25667512138114801</v>
      </c>
      <c r="M130" s="17"/>
      <c r="N130" s="17">
        <v>0.30211576732906997</v>
      </c>
      <c r="O130" s="17">
        <v>0.27960577084863403</v>
      </c>
      <c r="P130" s="17">
        <v>0.27638196851541802</v>
      </c>
      <c r="Q130" s="17">
        <v>0.24713899877652801</v>
      </c>
      <c r="R130" s="17"/>
      <c r="S130" s="17">
        <v>0.26768298021834203</v>
      </c>
      <c r="T130" s="17">
        <v>0.37081054707265398</v>
      </c>
      <c r="U130" s="17">
        <v>0.33743821273409202</v>
      </c>
      <c r="V130" s="17">
        <v>0.34102904765599401</v>
      </c>
      <c r="W130" s="17">
        <v>0.32376918541535199</v>
      </c>
      <c r="X130" s="17">
        <v>0.317734898039222</v>
      </c>
      <c r="Y130" s="17">
        <v>0.25963643406720799</v>
      </c>
      <c r="Z130" s="17">
        <v>0.175180581217389</v>
      </c>
      <c r="AA130" s="17">
        <v>0.19396442018367699</v>
      </c>
      <c r="AB130" s="17">
        <v>0.152477016981761</v>
      </c>
      <c r="AC130" s="17">
        <v>0.27362231857098801</v>
      </c>
      <c r="AD130" s="17">
        <v>0.22447388178081101</v>
      </c>
      <c r="AE130" s="17"/>
      <c r="AF130" s="17">
        <v>0.27501497509698702</v>
      </c>
      <c r="AG130" s="17">
        <v>0.25527337576072001</v>
      </c>
      <c r="AH130" s="17">
        <v>0.29743563317511401</v>
      </c>
      <c r="AI130" s="17">
        <v>0.314514296765743</v>
      </c>
      <c r="AJ130" s="17">
        <v>0.34866172008055601</v>
      </c>
      <c r="AK130" s="17">
        <v>0.27976513144099802</v>
      </c>
      <c r="AL130" s="17"/>
      <c r="AM130" s="17">
        <v>0.27810504684915299</v>
      </c>
      <c r="AN130" s="17">
        <v>0.29148358415966702</v>
      </c>
      <c r="AO130" s="17">
        <v>0.27469289958758902</v>
      </c>
      <c r="AP130" s="17">
        <v>0.26476347624823698</v>
      </c>
      <c r="AQ130" s="17">
        <v>0.3588398989703</v>
      </c>
      <c r="AR130" s="17"/>
      <c r="AS130" s="17">
        <v>0.24627817684860401</v>
      </c>
      <c r="AT130" s="17">
        <v>0.297380075474525</v>
      </c>
      <c r="AU130" s="17">
        <v>0.27129881240168902</v>
      </c>
      <c r="AV130" s="17">
        <v>0.260577958904056</v>
      </c>
      <c r="AW130" s="17">
        <v>0.31781763538151803</v>
      </c>
      <c r="AX130" s="17">
        <v>0.30677256219781601</v>
      </c>
      <c r="AY130" s="17"/>
      <c r="AZ130" s="17">
        <v>0.31581411030260997</v>
      </c>
      <c r="BA130" s="17">
        <v>0.280989958451836</v>
      </c>
      <c r="BB130" s="17">
        <v>0.28748053831485099</v>
      </c>
      <c r="BC130" s="17">
        <v>0.25639387150201998</v>
      </c>
      <c r="BD130" s="17">
        <v>0.23980672327701999</v>
      </c>
      <c r="BE130" s="17"/>
      <c r="BF130" s="17">
        <v>0.28879579643624897</v>
      </c>
      <c r="BG130" s="17"/>
      <c r="BH130" s="17">
        <v>0.30139628050698902</v>
      </c>
      <c r="BI130" s="17"/>
      <c r="BJ130" s="17">
        <v>0.30016390947868199</v>
      </c>
      <c r="BK130" s="17">
        <v>0.27263842588574799</v>
      </c>
      <c r="BL130" s="17">
        <v>0.29536671797876601</v>
      </c>
      <c r="BM130" s="17">
        <v>0.20415874151289701</v>
      </c>
      <c r="BN130" s="17">
        <v>0.29117580692627199</v>
      </c>
      <c r="BO130" s="17">
        <v>0.25349985863025298</v>
      </c>
      <c r="BP130" s="17"/>
      <c r="BQ130" s="17">
        <v>0.328316220187653</v>
      </c>
      <c r="BR130" s="17">
        <v>0.47872839994703498</v>
      </c>
      <c r="BS130" s="17">
        <v>0.18145816791661501</v>
      </c>
      <c r="BT130" s="17"/>
      <c r="BU130" s="17">
        <v>0</v>
      </c>
      <c r="BV130" s="17">
        <v>0.89928397111119895</v>
      </c>
      <c r="BW130" s="17">
        <v>0</v>
      </c>
      <c r="BX130" s="17"/>
      <c r="BY130" s="17">
        <v>0.22008676078630501</v>
      </c>
      <c r="BZ130" s="17"/>
      <c r="CA130" s="17">
        <v>0.293431061061664</v>
      </c>
    </row>
    <row r="131" spans="2:79" x14ac:dyDescent="0.35">
      <c r="B131" t="s">
        <v>177</v>
      </c>
      <c r="C131" s="17">
        <v>0.18245018423978099</v>
      </c>
      <c r="D131" s="17">
        <v>0.181107535856978</v>
      </c>
      <c r="E131" s="17">
        <v>0.18409891411745</v>
      </c>
      <c r="F131" s="17"/>
      <c r="G131" s="17">
        <v>0.19152629976883701</v>
      </c>
      <c r="H131" s="17">
        <v>0.18388033422849401</v>
      </c>
      <c r="I131" s="17">
        <v>0.17758849964277701</v>
      </c>
      <c r="J131" s="17">
        <v>0.15483564970507499</v>
      </c>
      <c r="K131" s="17">
        <v>0.172175122278378</v>
      </c>
      <c r="L131" s="17">
        <v>0.20841242717169101</v>
      </c>
      <c r="M131" s="17"/>
      <c r="N131" s="17">
        <v>0.195088186124734</v>
      </c>
      <c r="O131" s="17">
        <v>0.18320017908512701</v>
      </c>
      <c r="P131" s="17">
        <v>0.16815220718012</v>
      </c>
      <c r="Q131" s="17">
        <v>0.1839574855194</v>
      </c>
      <c r="R131" s="17"/>
      <c r="S131" s="17">
        <v>0.17000385543185301</v>
      </c>
      <c r="T131" s="17">
        <v>0.17924193429319199</v>
      </c>
      <c r="U131" s="17">
        <v>0.155978923638774</v>
      </c>
      <c r="V131" s="17">
        <v>0.178424825511974</v>
      </c>
      <c r="W131" s="17">
        <v>0.166178365208103</v>
      </c>
      <c r="X131" s="17">
        <v>0.123052914048193</v>
      </c>
      <c r="Y131" s="17">
        <v>0.21778081861079099</v>
      </c>
      <c r="Z131" s="17">
        <v>0.24043732205780599</v>
      </c>
      <c r="AA131" s="17">
        <v>0.172915163748426</v>
      </c>
      <c r="AB131" s="17">
        <v>0.210194292790611</v>
      </c>
      <c r="AC131" s="17">
        <v>0.232816458204022</v>
      </c>
      <c r="AD131" s="17">
        <v>0.249304264918979</v>
      </c>
      <c r="AE131" s="17"/>
      <c r="AF131" s="17">
        <v>0.14815133904247599</v>
      </c>
      <c r="AG131" s="17">
        <v>0.19063687704785201</v>
      </c>
      <c r="AH131" s="17">
        <v>0.187921319644686</v>
      </c>
      <c r="AI131" s="17">
        <v>0.18221630621273999</v>
      </c>
      <c r="AJ131" s="17">
        <v>0.200220121731498</v>
      </c>
      <c r="AK131" s="17">
        <v>0.20743112612773401</v>
      </c>
      <c r="AL131" s="17"/>
      <c r="AM131" s="17">
        <v>0.139470974007772</v>
      </c>
      <c r="AN131" s="17">
        <v>0.20246882239969</v>
      </c>
      <c r="AO131" s="17">
        <v>0.20538424228698099</v>
      </c>
      <c r="AP131" s="17">
        <v>0.162801408632364</v>
      </c>
      <c r="AQ131" s="17">
        <v>0.23606093690959301</v>
      </c>
      <c r="AR131" s="17"/>
      <c r="AS131" s="17">
        <v>0.17881047267108299</v>
      </c>
      <c r="AT131" s="17">
        <v>0.180883154552968</v>
      </c>
      <c r="AU131" s="17">
        <v>0.158001493269356</v>
      </c>
      <c r="AV131" s="17">
        <v>0.18914910484261099</v>
      </c>
      <c r="AW131" s="17">
        <v>0.21695599884570099</v>
      </c>
      <c r="AX131" s="17">
        <v>0.178566901453276</v>
      </c>
      <c r="AY131" s="17"/>
      <c r="AZ131" s="17">
        <v>0.20513806319839101</v>
      </c>
      <c r="BA131" s="17">
        <v>0.17734205391198801</v>
      </c>
      <c r="BB131" s="17">
        <v>0.18352545079949001</v>
      </c>
      <c r="BC131" s="17">
        <v>0.16412800530164401</v>
      </c>
      <c r="BD131" s="17">
        <v>0.171923233494019</v>
      </c>
      <c r="BE131" s="17"/>
      <c r="BF131" s="17">
        <v>0.18637284316844799</v>
      </c>
      <c r="BG131" s="17"/>
      <c r="BH131" s="17">
        <v>0.19188380903014399</v>
      </c>
      <c r="BI131" s="17"/>
      <c r="BJ131" s="17">
        <v>0.19098982380750701</v>
      </c>
      <c r="BK131" s="17">
        <v>0.18221432958188</v>
      </c>
      <c r="BL131" s="17">
        <v>0.19229634627712699</v>
      </c>
      <c r="BM131" s="17">
        <v>0.142941135308425</v>
      </c>
      <c r="BN131" s="17">
        <v>0.19826541969057099</v>
      </c>
      <c r="BO131" s="17">
        <v>0.118336613132848</v>
      </c>
      <c r="BP131" s="17"/>
      <c r="BQ131" s="17">
        <v>0.199475052768848</v>
      </c>
      <c r="BR131" s="17">
        <v>0.174953638086011</v>
      </c>
      <c r="BS131" s="17">
        <v>0.20413945788486401</v>
      </c>
      <c r="BT131" s="17"/>
      <c r="BU131" s="17">
        <v>0</v>
      </c>
      <c r="BV131" s="17">
        <v>0</v>
      </c>
      <c r="BW131" s="17">
        <v>0.34590933707052401</v>
      </c>
      <c r="BX131" s="17"/>
      <c r="BY131" s="17">
        <v>0.18333399218687499</v>
      </c>
      <c r="BZ131" s="17"/>
      <c r="CA131" s="17">
        <v>0.17670033815111999</v>
      </c>
    </row>
    <row r="132" spans="2:79" x14ac:dyDescent="0.35">
      <c r="B132" t="s">
        <v>178</v>
      </c>
      <c r="C132" s="17">
        <v>0.30454133998977001</v>
      </c>
      <c r="D132" s="17">
        <v>0.30569283454985002</v>
      </c>
      <c r="E132" s="17">
        <v>0.304642509891761</v>
      </c>
      <c r="F132" s="17"/>
      <c r="G132" s="17">
        <v>0.32193820447385002</v>
      </c>
      <c r="H132" s="17">
        <v>0.31701436110766501</v>
      </c>
      <c r="I132" s="17">
        <v>0.26402685192957898</v>
      </c>
      <c r="J132" s="17">
        <v>0.29564888134398398</v>
      </c>
      <c r="K132" s="17">
        <v>0.28097976047781198</v>
      </c>
      <c r="L132" s="17">
        <v>0.338570822807163</v>
      </c>
      <c r="M132" s="17"/>
      <c r="N132" s="17">
        <v>0.27191166945684703</v>
      </c>
      <c r="O132" s="17">
        <v>0.28892249239798001</v>
      </c>
      <c r="P132" s="17">
        <v>0.30816233077310701</v>
      </c>
      <c r="Q132" s="17">
        <v>0.35715844199963098</v>
      </c>
      <c r="R132" s="17"/>
      <c r="S132" s="17">
        <v>0.26314118040741102</v>
      </c>
      <c r="T132" s="17">
        <v>0.208889806458566</v>
      </c>
      <c r="U132" s="17">
        <v>0.27850997073610601</v>
      </c>
      <c r="V132" s="17">
        <v>0.19938142015186899</v>
      </c>
      <c r="W132" s="17">
        <v>0.28121673943647202</v>
      </c>
      <c r="X132" s="17">
        <v>0.30692722695003599</v>
      </c>
      <c r="Y132" s="17">
        <v>0.29755532884567698</v>
      </c>
      <c r="Z132" s="17">
        <v>0.32786154336794698</v>
      </c>
      <c r="AA132" s="17">
        <v>0.39882506654363797</v>
      </c>
      <c r="AB132" s="17">
        <v>0.49948813271223702</v>
      </c>
      <c r="AC132" s="17">
        <v>0.26973116830574401</v>
      </c>
      <c r="AD132" s="17">
        <v>0.45865141154650202</v>
      </c>
      <c r="AE132" s="17"/>
      <c r="AF132" s="17">
        <v>0.33283903862945302</v>
      </c>
      <c r="AG132" s="17">
        <v>0.334121371017432</v>
      </c>
      <c r="AH132" s="17">
        <v>0.25810718005493599</v>
      </c>
      <c r="AI132" s="17">
        <v>0.29906170222610801</v>
      </c>
      <c r="AJ132" s="17">
        <v>0.25495177516669798</v>
      </c>
      <c r="AK132" s="17">
        <v>0.27107929253290802</v>
      </c>
      <c r="AL132" s="17"/>
      <c r="AM132" s="17">
        <v>0.35442797671854898</v>
      </c>
      <c r="AN132" s="17">
        <v>0.280195216996451</v>
      </c>
      <c r="AO132" s="17">
        <v>0.27720915179587402</v>
      </c>
      <c r="AP132" s="17">
        <v>0.31204842499004798</v>
      </c>
      <c r="AQ132" s="17">
        <v>0.22252790357239</v>
      </c>
      <c r="AR132" s="17"/>
      <c r="AS132" s="17">
        <v>0.32330860965062402</v>
      </c>
      <c r="AT132" s="17">
        <v>0.28857604032399298</v>
      </c>
      <c r="AU132" s="17">
        <v>0.32617530394125399</v>
      </c>
      <c r="AV132" s="17">
        <v>0.32497954703758802</v>
      </c>
      <c r="AW132" s="17">
        <v>0.2588304587593</v>
      </c>
      <c r="AX132" s="17">
        <v>0.27231876554395301</v>
      </c>
      <c r="AY132" s="17"/>
      <c r="AZ132" s="17">
        <v>0.24843474746708399</v>
      </c>
      <c r="BA132" s="17">
        <v>0.29490638363698402</v>
      </c>
      <c r="BB132" s="17">
        <v>0.31779042614393299</v>
      </c>
      <c r="BC132" s="17">
        <v>0.34353389655030497</v>
      </c>
      <c r="BD132" s="17">
        <v>0.34288979473980902</v>
      </c>
      <c r="BE132" s="17"/>
      <c r="BF132" s="17">
        <v>0.29999745578515402</v>
      </c>
      <c r="BG132" s="17"/>
      <c r="BH132" s="17">
        <v>0.28040367790527898</v>
      </c>
      <c r="BI132" s="17"/>
      <c r="BJ132" s="17">
        <v>0.289936092855063</v>
      </c>
      <c r="BK132" s="17">
        <v>0.32642973897640598</v>
      </c>
      <c r="BL132" s="17">
        <v>0.28128335145245698</v>
      </c>
      <c r="BM132" s="17">
        <v>0.37329471966816602</v>
      </c>
      <c r="BN132" s="17">
        <v>0.31654290111453698</v>
      </c>
      <c r="BO132" s="17">
        <v>0.31130391350853898</v>
      </c>
      <c r="BP132" s="17"/>
      <c r="BQ132" s="17">
        <v>0.19559148286059999</v>
      </c>
      <c r="BR132" s="17">
        <v>0.1661387914211</v>
      </c>
      <c r="BS132" s="17">
        <v>0.43618365433505202</v>
      </c>
      <c r="BT132" s="17"/>
      <c r="BU132" s="17">
        <v>0</v>
      </c>
      <c r="BV132" s="17">
        <v>0</v>
      </c>
      <c r="BW132" s="17">
        <v>0.57738331953660804</v>
      </c>
      <c r="BX132" s="17"/>
      <c r="BY132" s="17">
        <v>0.37585518130594597</v>
      </c>
      <c r="BZ132" s="17"/>
      <c r="CA132" s="17">
        <v>0.27301364050084498</v>
      </c>
    </row>
    <row r="133" spans="2:79" x14ac:dyDescent="0.35">
      <c r="B133" t="s">
        <v>136</v>
      </c>
      <c r="C133" s="17">
        <v>0.116907929138841</v>
      </c>
      <c r="D133" s="17">
        <v>9.8701836370230306E-2</v>
      </c>
      <c r="E133" s="17">
        <v>0.133759527750446</v>
      </c>
      <c r="F133" s="17"/>
      <c r="G133" s="17">
        <v>0.16777523578815601</v>
      </c>
      <c r="H133" s="17">
        <v>0.166294793844521</v>
      </c>
      <c r="I133" s="17">
        <v>0.13955671249823601</v>
      </c>
      <c r="J133" s="17">
        <v>9.7762144478982002E-2</v>
      </c>
      <c r="K133" s="17">
        <v>7.9338606548198104E-2</v>
      </c>
      <c r="L133" s="17">
        <v>6.5106115353715494E-2</v>
      </c>
      <c r="M133" s="17"/>
      <c r="N133" s="17">
        <v>0.100138444080176</v>
      </c>
      <c r="O133" s="17">
        <v>0.12276938821908399</v>
      </c>
      <c r="P133" s="17">
        <v>0.120497782075576</v>
      </c>
      <c r="Q133" s="17">
        <v>0.122579940280657</v>
      </c>
      <c r="R133" s="17"/>
      <c r="S133" s="17">
        <v>0.13446421851249901</v>
      </c>
      <c r="T133" s="17">
        <v>0.10396110570858</v>
      </c>
      <c r="U133" s="17">
        <v>0.117940613080547</v>
      </c>
      <c r="V133" s="17">
        <v>0.129262591026164</v>
      </c>
      <c r="W133" s="17">
        <v>0.11036451779076201</v>
      </c>
      <c r="X133" s="17">
        <v>0.149336588823658</v>
      </c>
      <c r="Y133" s="17">
        <v>0.12692661312575801</v>
      </c>
      <c r="Z133" s="17">
        <v>0.15002349352302</v>
      </c>
      <c r="AA133" s="17">
        <v>0.13045113907553099</v>
      </c>
      <c r="AB133" s="17">
        <v>6.1438380645932301E-2</v>
      </c>
      <c r="AC133" s="17">
        <v>0.100367608639484</v>
      </c>
      <c r="AD133" s="17">
        <v>4.3124684861742098E-2</v>
      </c>
      <c r="AE133" s="17"/>
      <c r="AF133" s="17">
        <v>0.139959488358878</v>
      </c>
      <c r="AG133" s="17">
        <v>9.7729365730096995E-2</v>
      </c>
      <c r="AH133" s="17">
        <v>0.12828210848306801</v>
      </c>
      <c r="AI133" s="17">
        <v>7.9285046719342098E-2</v>
      </c>
      <c r="AJ133" s="17">
        <v>0.11513967686889801</v>
      </c>
      <c r="AK133" s="17">
        <v>7.6101564576807307E-2</v>
      </c>
      <c r="AL133" s="17"/>
      <c r="AM133" s="17">
        <v>0.11821161212898799</v>
      </c>
      <c r="AN133" s="17">
        <v>0.109053096453759</v>
      </c>
      <c r="AO133" s="17">
        <v>0.123733598365119</v>
      </c>
      <c r="AP133" s="17">
        <v>0.12008903735668899</v>
      </c>
      <c r="AQ133" s="17">
        <v>3.9020341722059197E-2</v>
      </c>
      <c r="AR133" s="17"/>
      <c r="AS133" s="17">
        <v>0.142307784678603</v>
      </c>
      <c r="AT133" s="17">
        <v>0.108072541457386</v>
      </c>
      <c r="AU133" s="17">
        <v>0.118625486779308</v>
      </c>
      <c r="AV133" s="17">
        <v>0.11038905036848</v>
      </c>
      <c r="AW133" s="17">
        <v>9.0383221792861304E-2</v>
      </c>
      <c r="AX133" s="17">
        <v>0.12176213988411599</v>
      </c>
      <c r="AY133" s="17"/>
      <c r="AZ133" s="17">
        <v>8.5088077158972902E-2</v>
      </c>
      <c r="BA133" s="17">
        <v>0.11889730703394499</v>
      </c>
      <c r="BB133" s="17">
        <v>0.123066639349246</v>
      </c>
      <c r="BC133" s="17">
        <v>8.2361215383992895E-2</v>
      </c>
      <c r="BD133" s="17">
        <v>0.149596380139635</v>
      </c>
      <c r="BE133" s="17"/>
      <c r="BF133" s="17">
        <v>9.9249139570356901E-2</v>
      </c>
      <c r="BG133" s="17"/>
      <c r="BH133" s="17">
        <v>9.7545712604382398E-2</v>
      </c>
      <c r="BI133" s="17"/>
      <c r="BJ133" s="17">
        <v>0.123891982410911</v>
      </c>
      <c r="BK133" s="17">
        <v>8.7380574610416206E-2</v>
      </c>
      <c r="BL133" s="17">
        <v>0.10552803532166299</v>
      </c>
      <c r="BM133" s="17">
        <v>0.13354219501223599</v>
      </c>
      <c r="BN133" s="17">
        <v>9.0605311673766703E-2</v>
      </c>
      <c r="BO133" s="17">
        <v>0.24562698657017301</v>
      </c>
      <c r="BP133" s="17"/>
      <c r="BQ133" s="17">
        <v>9.4164715986051695E-2</v>
      </c>
      <c r="BR133" s="17">
        <v>5.50588728720314E-2</v>
      </c>
      <c r="BS133" s="17">
        <v>7.00394671853449E-2</v>
      </c>
      <c r="BT133" s="17"/>
      <c r="BU133" s="17">
        <v>0</v>
      </c>
      <c r="BV133" s="17">
        <v>0</v>
      </c>
      <c r="BW133" s="17">
        <v>0</v>
      </c>
      <c r="BX133" s="17"/>
      <c r="BY133" s="17">
        <v>0.15419776870115101</v>
      </c>
      <c r="BZ133" s="17"/>
      <c r="CA133" s="17">
        <v>0.11482215244645599</v>
      </c>
    </row>
    <row r="134" spans="2:79"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row>
    <row r="135" spans="2:79" x14ac:dyDescent="0.35">
      <c r="B135" s="6" t="s">
        <v>182</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row>
    <row r="136" spans="2:79" x14ac:dyDescent="0.35">
      <c r="B136" s="24" t="s">
        <v>106</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row>
    <row r="137" spans="2:79" x14ac:dyDescent="0.35">
      <c r="B137" t="s">
        <v>174</v>
      </c>
      <c r="C137" s="17">
        <v>1.2641999968550701E-2</v>
      </c>
      <c r="D137" s="17">
        <v>1.40925407603665E-2</v>
      </c>
      <c r="E137" s="17">
        <v>1.1313446667755101E-2</v>
      </c>
      <c r="F137" s="17"/>
      <c r="G137" s="17">
        <v>1.3820230605677299E-2</v>
      </c>
      <c r="H137" s="17">
        <v>2.46291835908907E-2</v>
      </c>
      <c r="I137" s="17">
        <v>1.7088910380395901E-2</v>
      </c>
      <c r="J137" s="17">
        <v>5.7846686258483E-3</v>
      </c>
      <c r="K137" s="17">
        <v>4.2958160915671098E-3</v>
      </c>
      <c r="L137" s="17">
        <v>9.6542669789528197E-3</v>
      </c>
      <c r="M137" s="17"/>
      <c r="N137" s="17">
        <v>1.0742932193708501E-2</v>
      </c>
      <c r="O137" s="17">
        <v>1.0277888227487601E-2</v>
      </c>
      <c r="P137" s="17">
        <v>1.8232340220862401E-2</v>
      </c>
      <c r="Q137" s="17">
        <v>1.25930179486154E-2</v>
      </c>
      <c r="R137" s="17"/>
      <c r="S137" s="17">
        <v>1.8883491261658201E-2</v>
      </c>
      <c r="T137" s="17">
        <v>7.6818528629043004E-3</v>
      </c>
      <c r="U137" s="17">
        <v>6.6501790467984401E-3</v>
      </c>
      <c r="V137" s="17">
        <v>1.23391647012022E-2</v>
      </c>
      <c r="W137" s="17">
        <v>1.0718879148543701E-2</v>
      </c>
      <c r="X137" s="17">
        <v>2.4176426957335601E-2</v>
      </c>
      <c r="Y137" s="17">
        <v>9.7791132171273099E-3</v>
      </c>
      <c r="Z137" s="17">
        <v>2.3330502042311501E-2</v>
      </c>
      <c r="AA137" s="17">
        <v>7.3797079727380603E-3</v>
      </c>
      <c r="AB137" s="17">
        <v>1.18836491007457E-2</v>
      </c>
      <c r="AC137" s="17">
        <v>7.1740911112692296E-3</v>
      </c>
      <c r="AD137" s="17">
        <v>1.5862149717729999E-2</v>
      </c>
      <c r="AE137" s="17"/>
      <c r="AF137" s="17">
        <v>6.5500363456360202E-3</v>
      </c>
      <c r="AG137" s="17">
        <v>1.67808747129332E-2</v>
      </c>
      <c r="AH137" s="17">
        <v>9.1149498642675505E-3</v>
      </c>
      <c r="AI137" s="17">
        <v>1.25222305621044E-2</v>
      </c>
      <c r="AJ137" s="17">
        <v>1.1478243963228199E-2</v>
      </c>
      <c r="AK137" s="17">
        <v>1.8879779722849901E-2</v>
      </c>
      <c r="AL137" s="17"/>
      <c r="AM137" s="17">
        <v>7.1692804004732597E-3</v>
      </c>
      <c r="AN137" s="17">
        <v>4.45668075571939E-3</v>
      </c>
      <c r="AO137" s="17">
        <v>1.8964373885077501E-2</v>
      </c>
      <c r="AP137" s="17">
        <v>1.79203988266727E-2</v>
      </c>
      <c r="AQ137" s="17">
        <v>4.3199501203372397E-2</v>
      </c>
      <c r="AR137" s="17"/>
      <c r="AS137" s="17">
        <v>1.8871137898304999E-2</v>
      </c>
      <c r="AT137" s="17">
        <v>5.9411878537197101E-3</v>
      </c>
      <c r="AU137" s="17">
        <v>1.6245374539789099E-2</v>
      </c>
      <c r="AV137" s="17">
        <v>0</v>
      </c>
      <c r="AW137" s="17">
        <v>1.55520694834426E-2</v>
      </c>
      <c r="AX137" s="17">
        <v>3.6364431062146103E-2</v>
      </c>
      <c r="AY137" s="17"/>
      <c r="AZ137" s="17">
        <v>2.2477648086696202E-2</v>
      </c>
      <c r="BA137" s="17">
        <v>7.2288312110175496E-3</v>
      </c>
      <c r="BB137" s="17">
        <v>6.1149375028699904E-3</v>
      </c>
      <c r="BC137" s="17">
        <v>9.1603658120495007E-3</v>
      </c>
      <c r="BD137" s="17">
        <v>1.6228396570843299E-2</v>
      </c>
      <c r="BE137" s="17"/>
      <c r="BF137" s="17">
        <v>1.15734123623816E-2</v>
      </c>
      <c r="BG137" s="17"/>
      <c r="BH137" s="17">
        <v>1.62742228057524E-2</v>
      </c>
      <c r="BI137" s="17"/>
      <c r="BJ137" s="17">
        <v>7.2784879815949496E-3</v>
      </c>
      <c r="BK137" s="17">
        <v>6.5647516032842097E-3</v>
      </c>
      <c r="BL137" s="17">
        <v>8.7858316248815294E-3</v>
      </c>
      <c r="BM137" s="17">
        <v>2.8295813099710899E-2</v>
      </c>
      <c r="BN137" s="17">
        <v>2.5193519750541599E-2</v>
      </c>
      <c r="BO137" s="17">
        <v>3.8368370358385299E-2</v>
      </c>
      <c r="BP137" s="17"/>
      <c r="BQ137" s="17">
        <v>3.7606021406632599E-2</v>
      </c>
      <c r="BR137" s="17">
        <v>1.27616003226345E-2</v>
      </c>
      <c r="BS137" s="17">
        <v>7.29415033403854E-3</v>
      </c>
      <c r="BT137" s="17"/>
      <c r="BU137" s="17">
        <v>9.6120724221552406E-2</v>
      </c>
      <c r="BV137" s="17">
        <v>5.6323750892702E-3</v>
      </c>
      <c r="BW137" s="17">
        <v>1.0619668169106601E-2</v>
      </c>
      <c r="BX137" s="17"/>
      <c r="BY137" s="17">
        <v>7.16620700100804E-3</v>
      </c>
      <c r="BZ137" s="17"/>
      <c r="CA137" s="17">
        <v>9.8635176782097995E-3</v>
      </c>
    </row>
    <row r="138" spans="2:79" x14ac:dyDescent="0.35">
      <c r="B138" t="s">
        <v>175</v>
      </c>
      <c r="C138" s="17">
        <v>3.9035514801075803E-2</v>
      </c>
      <c r="D138" s="17">
        <v>4.4528447725323897E-2</v>
      </c>
      <c r="E138" s="17">
        <v>3.3944017987216503E-2</v>
      </c>
      <c r="F138" s="17"/>
      <c r="G138" s="17">
        <v>5.8257891485078601E-2</v>
      </c>
      <c r="H138" s="17">
        <v>4.00112861190485E-2</v>
      </c>
      <c r="I138" s="17">
        <v>2.4362382036736002E-2</v>
      </c>
      <c r="J138" s="17">
        <v>4.4888464683069999E-2</v>
      </c>
      <c r="K138" s="17">
        <v>4.1395259328424E-2</v>
      </c>
      <c r="L138" s="17">
        <v>3.0957112180063001E-2</v>
      </c>
      <c r="M138" s="17"/>
      <c r="N138" s="17">
        <v>4.3489353818896598E-2</v>
      </c>
      <c r="O138" s="17">
        <v>3.42337118649719E-2</v>
      </c>
      <c r="P138" s="17">
        <v>4.5667138306568898E-2</v>
      </c>
      <c r="Q138" s="17">
        <v>3.4500499256501102E-2</v>
      </c>
      <c r="R138" s="17"/>
      <c r="S138" s="17">
        <v>3.2213584979442302E-2</v>
      </c>
      <c r="T138" s="17">
        <v>4.6385140680429399E-2</v>
      </c>
      <c r="U138" s="17">
        <v>3.0466804693962801E-2</v>
      </c>
      <c r="V138" s="17">
        <v>5.5030963203439497E-2</v>
      </c>
      <c r="W138" s="17">
        <v>3.77833578543584E-2</v>
      </c>
      <c r="X138" s="17">
        <v>2.0079250219515499E-2</v>
      </c>
      <c r="Y138" s="17">
        <v>5.4427705834793699E-2</v>
      </c>
      <c r="Z138" s="17">
        <v>5.2946009946445702E-2</v>
      </c>
      <c r="AA138" s="17">
        <v>2.01252647333009E-2</v>
      </c>
      <c r="AB138" s="17">
        <v>4.5404097255626601E-2</v>
      </c>
      <c r="AC138" s="17">
        <v>4.6214687102906597E-2</v>
      </c>
      <c r="AD138" s="17">
        <v>5.2305937201846599E-2</v>
      </c>
      <c r="AE138" s="17"/>
      <c r="AF138" s="17">
        <v>4.4261231836543E-2</v>
      </c>
      <c r="AG138" s="17">
        <v>3.2076976464231403E-2</v>
      </c>
      <c r="AH138" s="17">
        <v>5.5047647947734001E-2</v>
      </c>
      <c r="AI138" s="17">
        <v>2.3274685459687298E-2</v>
      </c>
      <c r="AJ138" s="17">
        <v>4.8831957217307501E-2</v>
      </c>
      <c r="AK138" s="17">
        <v>5.1668247991953402E-2</v>
      </c>
      <c r="AL138" s="17"/>
      <c r="AM138" s="17">
        <v>3.6241577012048401E-2</v>
      </c>
      <c r="AN138" s="17">
        <v>4.36374930861015E-2</v>
      </c>
      <c r="AO138" s="17">
        <v>4.0964677507595401E-2</v>
      </c>
      <c r="AP138" s="17">
        <v>3.4885681307585001E-2</v>
      </c>
      <c r="AQ138" s="17">
        <v>5.4178399169629203E-3</v>
      </c>
      <c r="AR138" s="17"/>
      <c r="AS138" s="17">
        <v>2.83652711062806E-2</v>
      </c>
      <c r="AT138" s="17">
        <v>1.62318223280246E-2</v>
      </c>
      <c r="AU138" s="17">
        <v>3.5362287656281598E-2</v>
      </c>
      <c r="AV138" s="17">
        <v>1.99075758389195E-2</v>
      </c>
      <c r="AW138" s="17">
        <v>7.0566720817913806E-2</v>
      </c>
      <c r="AX138" s="17">
        <v>0.14962800518674299</v>
      </c>
      <c r="AY138" s="17"/>
      <c r="AZ138" s="17">
        <v>6.8348677309088696E-2</v>
      </c>
      <c r="BA138" s="17">
        <v>3.6724861278894697E-2</v>
      </c>
      <c r="BB138" s="17">
        <v>1.7510940301270601E-2</v>
      </c>
      <c r="BC138" s="17">
        <v>5.80605828835217E-2</v>
      </c>
      <c r="BD138" s="17">
        <v>2.7524806511145999E-2</v>
      </c>
      <c r="BE138" s="17"/>
      <c r="BF138" s="17">
        <v>4.3499069515248998E-2</v>
      </c>
      <c r="BG138" s="17"/>
      <c r="BH138" s="17">
        <v>4.9711391773893401E-2</v>
      </c>
      <c r="BI138" s="17"/>
      <c r="BJ138" s="17">
        <v>4.70446680880936E-2</v>
      </c>
      <c r="BK138" s="17">
        <v>3.7765628872061301E-2</v>
      </c>
      <c r="BL138" s="17">
        <v>3.42064372696421E-2</v>
      </c>
      <c r="BM138" s="17">
        <v>3.8241112567173302E-2</v>
      </c>
      <c r="BN138" s="17">
        <v>5.52856090942897E-2</v>
      </c>
      <c r="BO138" s="17">
        <v>4.3052959738312198E-2</v>
      </c>
      <c r="BP138" s="17"/>
      <c r="BQ138" s="17">
        <v>0.114170127400297</v>
      </c>
      <c r="BR138" s="17">
        <v>3.9634957364514799E-2</v>
      </c>
      <c r="BS138" s="17">
        <v>2.2521088790335202E-2</v>
      </c>
      <c r="BT138" s="17"/>
      <c r="BU138" s="17">
        <v>0.136921095286832</v>
      </c>
      <c r="BV138" s="17">
        <v>4.8124164800390702E-2</v>
      </c>
      <c r="BW138" s="17">
        <v>3.1779962994896702E-2</v>
      </c>
      <c r="BX138" s="17"/>
      <c r="BY138" s="17">
        <v>4.7087611532807903E-2</v>
      </c>
      <c r="BZ138" s="17"/>
      <c r="CA138" s="17">
        <v>3.7809840658268E-2</v>
      </c>
    </row>
    <row r="139" spans="2:79" x14ac:dyDescent="0.35">
      <c r="B139" t="s">
        <v>176</v>
      </c>
      <c r="C139" s="17">
        <v>0.24157685393487899</v>
      </c>
      <c r="D139" s="17">
        <v>0.24538420406012099</v>
      </c>
      <c r="E139" s="17">
        <v>0.23850702961154599</v>
      </c>
      <c r="F139" s="17"/>
      <c r="G139" s="17">
        <v>0.24464283854674501</v>
      </c>
      <c r="H139" s="17">
        <v>0.21209181749891801</v>
      </c>
      <c r="I139" s="17">
        <v>0.24397514287306599</v>
      </c>
      <c r="J139" s="17">
        <v>0.25680354198586203</v>
      </c>
      <c r="K139" s="17">
        <v>0.25500741669243099</v>
      </c>
      <c r="L139" s="17">
        <v>0.24022708010070401</v>
      </c>
      <c r="M139" s="17"/>
      <c r="N139" s="17">
        <v>0.25240107177094601</v>
      </c>
      <c r="O139" s="17">
        <v>0.24380027291971601</v>
      </c>
      <c r="P139" s="17">
        <v>0.23937350688773601</v>
      </c>
      <c r="Q139" s="17">
        <v>0.231696678307105</v>
      </c>
      <c r="R139" s="17"/>
      <c r="S139" s="17">
        <v>0.21620176097739899</v>
      </c>
      <c r="T139" s="17">
        <v>0.240556577564048</v>
      </c>
      <c r="U139" s="17">
        <v>0.27436230608450901</v>
      </c>
      <c r="V139" s="17">
        <v>0.300737786949548</v>
      </c>
      <c r="W139" s="17">
        <v>0.27676148272983198</v>
      </c>
      <c r="X139" s="17">
        <v>0.21148632618468199</v>
      </c>
      <c r="Y139" s="17">
        <v>0.243444456143524</v>
      </c>
      <c r="Z139" s="17">
        <v>0.19708474171974499</v>
      </c>
      <c r="AA139" s="17">
        <v>0.21897206707498801</v>
      </c>
      <c r="AB139" s="17">
        <v>0.25393733432874499</v>
      </c>
      <c r="AC139" s="17">
        <v>0.216473732130358</v>
      </c>
      <c r="AD139" s="17">
        <v>0.249513918564853</v>
      </c>
      <c r="AE139" s="17"/>
      <c r="AF139" s="17">
        <v>0.22749114124174</v>
      </c>
      <c r="AG139" s="17">
        <v>0.241962965488003</v>
      </c>
      <c r="AH139" s="17">
        <v>0.28048556569834598</v>
      </c>
      <c r="AI139" s="17">
        <v>0.24109845598950699</v>
      </c>
      <c r="AJ139" s="17">
        <v>0.24276804977386501</v>
      </c>
      <c r="AK139" s="17">
        <v>0.22308904271177499</v>
      </c>
      <c r="AL139" s="17"/>
      <c r="AM139" s="17">
        <v>0.235123909488024</v>
      </c>
      <c r="AN139" s="17">
        <v>0.235178665448526</v>
      </c>
      <c r="AO139" s="17">
        <v>0.25272155814978903</v>
      </c>
      <c r="AP139" s="17">
        <v>0.243883740521989</v>
      </c>
      <c r="AQ139" s="17">
        <v>0.31022585091510702</v>
      </c>
      <c r="AR139" s="17"/>
      <c r="AS139" s="17">
        <v>0.21395804500773499</v>
      </c>
      <c r="AT139" s="17">
        <v>0.24593107514234799</v>
      </c>
      <c r="AU139" s="17">
        <v>0.23673996120885801</v>
      </c>
      <c r="AV139" s="17">
        <v>0.24260208335375699</v>
      </c>
      <c r="AW139" s="17">
        <v>0.27690023016867599</v>
      </c>
      <c r="AX139" s="17">
        <v>0.261249152133183</v>
      </c>
      <c r="AY139" s="17"/>
      <c r="AZ139" s="17">
        <v>0.254060911196618</v>
      </c>
      <c r="BA139" s="17">
        <v>0.267551920169457</v>
      </c>
      <c r="BB139" s="17">
        <v>0.21766972898949999</v>
      </c>
      <c r="BC139" s="17">
        <v>0.21063484839256599</v>
      </c>
      <c r="BD139" s="17">
        <v>0.229607289480522</v>
      </c>
      <c r="BE139" s="17"/>
      <c r="BF139" s="17">
        <v>0.24734717520507199</v>
      </c>
      <c r="BG139" s="17"/>
      <c r="BH139" s="17">
        <v>0.257784994531149</v>
      </c>
      <c r="BI139" s="17"/>
      <c r="BJ139" s="17">
        <v>0.24679139160027999</v>
      </c>
      <c r="BK139" s="17">
        <v>0.238776607428237</v>
      </c>
      <c r="BL139" s="17">
        <v>0.25799342688744997</v>
      </c>
      <c r="BM139" s="17">
        <v>0.236390093496956</v>
      </c>
      <c r="BN139" s="17">
        <v>0.24799931422084401</v>
      </c>
      <c r="BO139" s="17">
        <v>0.197225466587645</v>
      </c>
      <c r="BP139" s="17"/>
      <c r="BQ139" s="17">
        <v>0.270452760711336</v>
      </c>
      <c r="BR139" s="17">
        <v>0.40018869475295199</v>
      </c>
      <c r="BS139" s="17">
        <v>0.17136393158330199</v>
      </c>
      <c r="BT139" s="17"/>
      <c r="BU139" s="17">
        <v>0.30171924620108798</v>
      </c>
      <c r="BV139" s="17">
        <v>0.43117202968108598</v>
      </c>
      <c r="BW139" s="17">
        <v>0.153877407810491</v>
      </c>
      <c r="BX139" s="17"/>
      <c r="BY139" s="17">
        <v>0.12703501005447301</v>
      </c>
      <c r="BZ139" s="17"/>
      <c r="CA139" s="17">
        <v>0.28271391412818597</v>
      </c>
    </row>
    <row r="140" spans="2:79" x14ac:dyDescent="0.35">
      <c r="B140" t="s">
        <v>177</v>
      </c>
      <c r="C140" s="17">
        <v>0.15930466831273399</v>
      </c>
      <c r="D140" s="17">
        <v>0.156786429381534</v>
      </c>
      <c r="E140" s="17">
        <v>0.16254143986199299</v>
      </c>
      <c r="F140" s="17"/>
      <c r="G140" s="17">
        <v>0.179605247534704</v>
      </c>
      <c r="H140" s="17">
        <v>0.16380189796730801</v>
      </c>
      <c r="I140" s="17">
        <v>0.16946069012412501</v>
      </c>
      <c r="J140" s="17">
        <v>0.13702384509513801</v>
      </c>
      <c r="K140" s="17">
        <v>0.144353417439746</v>
      </c>
      <c r="L140" s="17">
        <v>0.161925878197031</v>
      </c>
      <c r="M140" s="17"/>
      <c r="N140" s="17">
        <v>0.18552464674935601</v>
      </c>
      <c r="O140" s="17">
        <v>0.153683290211274</v>
      </c>
      <c r="P140" s="17">
        <v>0.14344525695982099</v>
      </c>
      <c r="Q140" s="17">
        <v>0.15011376187671799</v>
      </c>
      <c r="R140" s="17"/>
      <c r="S140" s="17">
        <v>0.14791464877672</v>
      </c>
      <c r="T140" s="17">
        <v>0.16178060691785101</v>
      </c>
      <c r="U140" s="17">
        <v>0.16114820517380199</v>
      </c>
      <c r="V140" s="17">
        <v>0.14946603983392301</v>
      </c>
      <c r="W140" s="17">
        <v>0.17542840053231901</v>
      </c>
      <c r="X140" s="17">
        <v>0.154389930085606</v>
      </c>
      <c r="Y140" s="17">
        <v>0.14521639762988101</v>
      </c>
      <c r="Z140" s="17">
        <v>0.214462106249069</v>
      </c>
      <c r="AA140" s="17">
        <v>0.16830718024961699</v>
      </c>
      <c r="AB140" s="17">
        <v>0.17029482994284401</v>
      </c>
      <c r="AC140" s="17">
        <v>0.15020900950676</v>
      </c>
      <c r="AD140" s="17">
        <v>0.116770761449158</v>
      </c>
      <c r="AE140" s="17"/>
      <c r="AF140" s="17">
        <v>0.139644521751524</v>
      </c>
      <c r="AG140" s="17">
        <v>0.16195454778948401</v>
      </c>
      <c r="AH140" s="17">
        <v>0.13076788848408699</v>
      </c>
      <c r="AI140" s="17">
        <v>0.19694725306588901</v>
      </c>
      <c r="AJ140" s="17">
        <v>0.21895946670894301</v>
      </c>
      <c r="AK140" s="17">
        <v>0.174998586649421</v>
      </c>
      <c r="AL140" s="17"/>
      <c r="AM140" s="17">
        <v>0.164130194064187</v>
      </c>
      <c r="AN140" s="17">
        <v>0.160947157980209</v>
      </c>
      <c r="AO140" s="17">
        <v>0.16333272163982199</v>
      </c>
      <c r="AP140" s="17">
        <v>0.15064168477286799</v>
      </c>
      <c r="AQ140" s="17">
        <v>0.18660147131759799</v>
      </c>
      <c r="AR140" s="17"/>
      <c r="AS140" s="17">
        <v>0.141157680189514</v>
      </c>
      <c r="AT140" s="17">
        <v>0.153069807134363</v>
      </c>
      <c r="AU140" s="17">
        <v>0.17544736953995099</v>
      </c>
      <c r="AV140" s="17">
        <v>0.178435180701425</v>
      </c>
      <c r="AW140" s="17">
        <v>0.165048082388735</v>
      </c>
      <c r="AX140" s="17">
        <v>0.14022468626072401</v>
      </c>
      <c r="AY140" s="17"/>
      <c r="AZ140" s="17">
        <v>0.160407871568159</v>
      </c>
      <c r="BA140" s="17">
        <v>0.14515378678037399</v>
      </c>
      <c r="BB140" s="17">
        <v>0.18658451824806399</v>
      </c>
      <c r="BC140" s="17">
        <v>0.157909210455911</v>
      </c>
      <c r="BD140" s="17">
        <v>0.15084181533621599</v>
      </c>
      <c r="BE140" s="17"/>
      <c r="BF140" s="17">
        <v>0.163664900099251</v>
      </c>
      <c r="BG140" s="17"/>
      <c r="BH140" s="17">
        <v>0.159609676410295</v>
      </c>
      <c r="BI140" s="17"/>
      <c r="BJ140" s="17">
        <v>0.167950812505229</v>
      </c>
      <c r="BK140" s="17">
        <v>0.15593382883863099</v>
      </c>
      <c r="BL140" s="17">
        <v>0.16410242160188501</v>
      </c>
      <c r="BM140" s="17">
        <v>0.104661461697783</v>
      </c>
      <c r="BN140" s="17">
        <v>0.15886520501245199</v>
      </c>
      <c r="BO140" s="17">
        <v>0.19895102457989999</v>
      </c>
      <c r="BP140" s="17"/>
      <c r="BQ140" s="17">
        <v>0.163730933565091</v>
      </c>
      <c r="BR140" s="17">
        <v>0.160652035969749</v>
      </c>
      <c r="BS140" s="17">
        <v>0.17464061697656699</v>
      </c>
      <c r="BT140" s="17"/>
      <c r="BU140" s="17">
        <v>0.14114297026990999</v>
      </c>
      <c r="BV140" s="17">
        <v>0.16041033691859699</v>
      </c>
      <c r="BW140" s="17">
        <v>0.18020429653203399</v>
      </c>
      <c r="BX140" s="17"/>
      <c r="BY140" s="17">
        <v>0.18708168925714899</v>
      </c>
      <c r="BZ140" s="17"/>
      <c r="CA140" s="17">
        <v>0.15482923139902</v>
      </c>
    </row>
    <row r="141" spans="2:79" x14ac:dyDescent="0.35">
      <c r="B141" t="s">
        <v>178</v>
      </c>
      <c r="C141" s="17">
        <v>0.30983251721760502</v>
      </c>
      <c r="D141" s="17">
        <v>0.32402094490297201</v>
      </c>
      <c r="E141" s="17">
        <v>0.29720168723485602</v>
      </c>
      <c r="F141" s="17"/>
      <c r="G141" s="17">
        <v>0.30233938738062699</v>
      </c>
      <c r="H141" s="17">
        <v>0.31694429382734801</v>
      </c>
      <c r="I141" s="17">
        <v>0.31544751942889099</v>
      </c>
      <c r="J141" s="17">
        <v>0.30728349093639801</v>
      </c>
      <c r="K141" s="17">
        <v>0.306096128291585</v>
      </c>
      <c r="L141" s="17">
        <v>0.30907854582069499</v>
      </c>
      <c r="M141" s="17"/>
      <c r="N141" s="17">
        <v>0.27073740582243799</v>
      </c>
      <c r="O141" s="17">
        <v>0.30277664018514</v>
      </c>
      <c r="P141" s="17">
        <v>0.33256282668561998</v>
      </c>
      <c r="Q141" s="17">
        <v>0.33962922638903398</v>
      </c>
      <c r="R141" s="17"/>
      <c r="S141" s="17">
        <v>0.32687740911021801</v>
      </c>
      <c r="T141" s="17">
        <v>0.29319691837905298</v>
      </c>
      <c r="U141" s="17">
        <v>0.27697688629207501</v>
      </c>
      <c r="V141" s="17">
        <v>0.28429048421305098</v>
      </c>
      <c r="W141" s="17">
        <v>0.26943090299209599</v>
      </c>
      <c r="X141" s="17">
        <v>0.31318623661480899</v>
      </c>
      <c r="Y141" s="17">
        <v>0.32781062872614802</v>
      </c>
      <c r="Z141" s="17">
        <v>0.27674614422640098</v>
      </c>
      <c r="AA141" s="17">
        <v>0.34426367599706698</v>
      </c>
      <c r="AB141" s="17">
        <v>0.32517520421310497</v>
      </c>
      <c r="AC141" s="17">
        <v>0.28613908551621597</v>
      </c>
      <c r="AD141" s="17">
        <v>0.414005609493801</v>
      </c>
      <c r="AE141" s="17"/>
      <c r="AF141" s="17">
        <v>0.30098815342916202</v>
      </c>
      <c r="AG141" s="17">
        <v>0.32548502606973401</v>
      </c>
      <c r="AH141" s="17">
        <v>0.29697158526517597</v>
      </c>
      <c r="AI141" s="17">
        <v>0.31120835446699902</v>
      </c>
      <c r="AJ141" s="17">
        <v>0.29834570074572198</v>
      </c>
      <c r="AK141" s="17">
        <v>0.30571125030842</v>
      </c>
      <c r="AL141" s="17"/>
      <c r="AM141" s="17">
        <v>0.32449142473398801</v>
      </c>
      <c r="AN141" s="17">
        <v>0.30876825914430001</v>
      </c>
      <c r="AO141" s="17">
        <v>0.29575440163073002</v>
      </c>
      <c r="AP141" s="17">
        <v>0.30516120447244399</v>
      </c>
      <c r="AQ141" s="17">
        <v>0.24035066861012599</v>
      </c>
      <c r="AR141" s="17"/>
      <c r="AS141" s="17">
        <v>0.37056432449995802</v>
      </c>
      <c r="AT141" s="17">
        <v>0.31537586682940599</v>
      </c>
      <c r="AU141" s="17">
        <v>0.302303366728227</v>
      </c>
      <c r="AV141" s="17">
        <v>0.32199679844732798</v>
      </c>
      <c r="AW141" s="17">
        <v>0.237581233720359</v>
      </c>
      <c r="AX141" s="17">
        <v>0.20789037408251099</v>
      </c>
      <c r="AY141" s="17"/>
      <c r="AZ141" s="17">
        <v>0.26699818721222701</v>
      </c>
      <c r="BA141" s="17">
        <v>0.30943707017546102</v>
      </c>
      <c r="BB141" s="17">
        <v>0.32017100589747799</v>
      </c>
      <c r="BC141" s="17">
        <v>0.31949692838291499</v>
      </c>
      <c r="BD141" s="17">
        <v>0.33590920778215899</v>
      </c>
      <c r="BE141" s="17"/>
      <c r="BF141" s="17">
        <v>0.30389742972507899</v>
      </c>
      <c r="BG141" s="17"/>
      <c r="BH141" s="17">
        <v>0.28871104896626698</v>
      </c>
      <c r="BI141" s="17"/>
      <c r="BJ141" s="17">
        <v>0.31733985806613102</v>
      </c>
      <c r="BK141" s="17">
        <v>0.28801572755501298</v>
      </c>
      <c r="BL141" s="17">
        <v>0.29624423753080897</v>
      </c>
      <c r="BM141" s="17">
        <v>0.33547056794563801</v>
      </c>
      <c r="BN141" s="17">
        <v>0.29860909760236698</v>
      </c>
      <c r="BO141" s="17">
        <v>0.31341296112829597</v>
      </c>
      <c r="BP141" s="17"/>
      <c r="BQ141" s="17">
        <v>0.189244894227836</v>
      </c>
      <c r="BR141" s="17">
        <v>0.19074449869908999</v>
      </c>
      <c r="BS141" s="17">
        <v>0.43023591523385601</v>
      </c>
      <c r="BT141" s="17"/>
      <c r="BU141" s="17">
        <v>0.148381210735618</v>
      </c>
      <c r="BV141" s="17">
        <v>0.15048958295736301</v>
      </c>
      <c r="BW141" s="17">
        <v>0.44853757849269399</v>
      </c>
      <c r="BX141" s="17"/>
      <c r="BY141" s="17">
        <v>0.40617742707358201</v>
      </c>
      <c r="BZ141" s="17"/>
      <c r="CA141" s="17">
        <v>0.27341332657631101</v>
      </c>
    </row>
    <row r="142" spans="2:79" x14ac:dyDescent="0.35">
      <c r="B142" t="s">
        <v>136</v>
      </c>
      <c r="C142" s="17">
        <v>0.1667351194418</v>
      </c>
      <c r="D142" s="17">
        <v>0.13632388351923</v>
      </c>
      <c r="E142" s="17">
        <v>0.19341791189827201</v>
      </c>
      <c r="F142" s="17"/>
      <c r="G142" s="17">
        <v>0.19305200819833701</v>
      </c>
      <c r="H142" s="17">
        <v>0.19324951960698</v>
      </c>
      <c r="I142" s="17">
        <v>0.17215181631933499</v>
      </c>
      <c r="J142" s="17">
        <v>0.157979293511991</v>
      </c>
      <c r="K142" s="17">
        <v>0.14087558656896601</v>
      </c>
      <c r="L142" s="17">
        <v>0.14762553991310601</v>
      </c>
      <c r="M142" s="17"/>
      <c r="N142" s="17">
        <v>0.15582407784111801</v>
      </c>
      <c r="O142" s="17">
        <v>0.17813606277948199</v>
      </c>
      <c r="P142" s="17">
        <v>0.145249365199216</v>
      </c>
      <c r="Q142" s="17">
        <v>0.18118161800007901</v>
      </c>
      <c r="R142" s="17"/>
      <c r="S142" s="17">
        <v>0.168308210611852</v>
      </c>
      <c r="T142" s="17">
        <v>0.17947027249241401</v>
      </c>
      <c r="U142" s="17">
        <v>0.18177895730461099</v>
      </c>
      <c r="V142" s="17">
        <v>0.149230112894636</v>
      </c>
      <c r="W142" s="17">
        <v>0.160438008370094</v>
      </c>
      <c r="X142" s="17">
        <v>0.19050844066847</v>
      </c>
      <c r="Y142" s="17">
        <v>0.14821656918248099</v>
      </c>
      <c r="Z142" s="17">
        <v>0.17498801981484599</v>
      </c>
      <c r="AA142" s="17">
        <v>0.170578143735132</v>
      </c>
      <c r="AB142" s="17">
        <v>0.137129290662449</v>
      </c>
      <c r="AC142" s="17">
        <v>0.19259779926481899</v>
      </c>
      <c r="AD142" s="17">
        <v>0.13007671712067601</v>
      </c>
      <c r="AE142" s="17"/>
      <c r="AF142" s="17">
        <v>0.2212291776666</v>
      </c>
      <c r="AG142" s="17">
        <v>0.147628527773873</v>
      </c>
      <c r="AH142" s="17">
        <v>0.14135134784504</v>
      </c>
      <c r="AI142" s="17">
        <v>0.13856394521166199</v>
      </c>
      <c r="AJ142" s="17">
        <v>0.13497095634453801</v>
      </c>
      <c r="AK142" s="17">
        <v>0.14599067321335399</v>
      </c>
      <c r="AL142" s="17"/>
      <c r="AM142" s="17">
        <v>0.16499598188359901</v>
      </c>
      <c r="AN142" s="17">
        <v>0.16887227783586301</v>
      </c>
      <c r="AO142" s="17">
        <v>0.163719339251194</v>
      </c>
      <c r="AP142" s="17">
        <v>0.176522857745642</v>
      </c>
      <c r="AQ142" s="17">
        <v>0.13278164597588499</v>
      </c>
      <c r="AR142" s="17"/>
      <c r="AS142" s="17">
        <v>0.173493190670959</v>
      </c>
      <c r="AT142" s="17">
        <v>0.18193061434417601</v>
      </c>
      <c r="AU142" s="17">
        <v>0.15766596116786599</v>
      </c>
      <c r="AV142" s="17">
        <v>0.16948502060984499</v>
      </c>
      <c r="AW142" s="17">
        <v>0.14795067136621001</v>
      </c>
      <c r="AX142" s="17">
        <v>0.14173442130855601</v>
      </c>
      <c r="AY142" s="17"/>
      <c r="AZ142" s="17">
        <v>0.14303129254271299</v>
      </c>
      <c r="BA142" s="17">
        <v>0.158518232539266</v>
      </c>
      <c r="BB142" s="17">
        <v>0.19389498622422699</v>
      </c>
      <c r="BC142" s="17">
        <v>0.143859454554988</v>
      </c>
      <c r="BD142" s="17">
        <v>0.18437059340184</v>
      </c>
      <c r="BE142" s="17"/>
      <c r="BF142" s="17">
        <v>0.15342779065362799</v>
      </c>
      <c r="BG142" s="17"/>
      <c r="BH142" s="17">
        <v>0.14956361838947699</v>
      </c>
      <c r="BI142" s="17"/>
      <c r="BJ142" s="17">
        <v>0.16841113281206199</v>
      </c>
      <c r="BK142" s="17">
        <v>0.18653684823674799</v>
      </c>
      <c r="BL142" s="17">
        <v>0.15574212872844301</v>
      </c>
      <c r="BM142" s="17">
        <v>0.16879603643455501</v>
      </c>
      <c r="BN142" s="17">
        <v>0.14427040591076601</v>
      </c>
      <c r="BO142" s="17">
        <v>0.19770777066252701</v>
      </c>
      <c r="BP142" s="17"/>
      <c r="BQ142" s="17">
        <v>0.14087499447346999</v>
      </c>
      <c r="BR142" s="17">
        <v>0.12180282394620599</v>
      </c>
      <c r="BS142" s="17">
        <v>0.11763874566751201</v>
      </c>
      <c r="BT142" s="17"/>
      <c r="BU142" s="17">
        <v>0.12565108926776</v>
      </c>
      <c r="BV142" s="17">
        <v>0.10933781573566299</v>
      </c>
      <c r="BW142" s="17">
        <v>0.10421295617118401</v>
      </c>
      <c r="BX142" s="17"/>
      <c r="BY142" s="17">
        <v>0.207719473107668</v>
      </c>
      <c r="BZ142" s="17"/>
      <c r="CA142" s="17">
        <v>0.164932936182974</v>
      </c>
    </row>
    <row r="143" spans="2:79" x14ac:dyDescent="0.35">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row>
    <row r="144" spans="2:79" x14ac:dyDescent="0.35">
      <c r="B144" s="6" t="s">
        <v>183</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row>
    <row r="145" spans="2:79" x14ac:dyDescent="0.35">
      <c r="B145" s="24" t="s">
        <v>106</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row>
    <row r="146" spans="2:79" x14ac:dyDescent="0.35">
      <c r="B146" t="s">
        <v>174</v>
      </c>
      <c r="C146" s="17">
        <v>7.71615449624472E-3</v>
      </c>
      <c r="D146" s="17">
        <v>7.8429141363901209E-3</v>
      </c>
      <c r="E146" s="17">
        <v>7.1562647803892904E-3</v>
      </c>
      <c r="F146" s="17"/>
      <c r="G146" s="17">
        <v>1.7080853312461501E-2</v>
      </c>
      <c r="H146" s="17">
        <v>1.3204032905183899E-2</v>
      </c>
      <c r="I146" s="17">
        <v>9.7860783020979007E-3</v>
      </c>
      <c r="J146" s="17">
        <v>2.9586793682982401E-3</v>
      </c>
      <c r="K146" s="17">
        <v>5.2348683543932198E-3</v>
      </c>
      <c r="L146" s="17">
        <v>8.3693869724915497E-4</v>
      </c>
      <c r="M146" s="17"/>
      <c r="N146" s="17">
        <v>6.0094839336608903E-3</v>
      </c>
      <c r="O146" s="17">
        <v>9.7201547464689803E-3</v>
      </c>
      <c r="P146" s="17">
        <v>1.02968218591908E-2</v>
      </c>
      <c r="Q146" s="17">
        <v>5.4261583099772803E-3</v>
      </c>
      <c r="R146" s="17"/>
      <c r="S146" s="17">
        <v>1.27552185805682E-2</v>
      </c>
      <c r="T146" s="17">
        <v>8.1867606099950002E-3</v>
      </c>
      <c r="U146" s="17">
        <v>8.1083524952179804E-3</v>
      </c>
      <c r="V146" s="17">
        <v>1.7282816272549899E-2</v>
      </c>
      <c r="W146" s="17">
        <v>0</v>
      </c>
      <c r="X146" s="17">
        <v>4.6060397901856497E-3</v>
      </c>
      <c r="Y146" s="17">
        <v>9.8979057536745605E-3</v>
      </c>
      <c r="Z146" s="17">
        <v>6.0456273684620296E-3</v>
      </c>
      <c r="AA146" s="17">
        <v>4.3200590355326196E-3</v>
      </c>
      <c r="AB146" s="17">
        <v>0</v>
      </c>
      <c r="AC146" s="17">
        <v>9.3896258068708206E-3</v>
      </c>
      <c r="AD146" s="17">
        <v>9.0072548647592808E-3</v>
      </c>
      <c r="AE146" s="17"/>
      <c r="AF146" s="17">
        <v>1.27028869204218E-2</v>
      </c>
      <c r="AG146" s="17">
        <v>6.4979374885167501E-3</v>
      </c>
      <c r="AH146" s="17">
        <v>4.5821090423964301E-3</v>
      </c>
      <c r="AI146" s="17">
        <v>1.5551816485153301E-3</v>
      </c>
      <c r="AJ146" s="17">
        <v>1.42808645541177E-2</v>
      </c>
      <c r="AK146" s="17">
        <v>1.0227283260630399E-2</v>
      </c>
      <c r="AL146" s="17"/>
      <c r="AM146" s="17">
        <v>4.5943099583713298E-3</v>
      </c>
      <c r="AN146" s="17">
        <v>6.5938308324515098E-3</v>
      </c>
      <c r="AO146" s="17">
        <v>1.1671212784721101E-2</v>
      </c>
      <c r="AP146" s="17">
        <v>8.5015676732082008E-3</v>
      </c>
      <c r="AQ146" s="17">
        <v>0</v>
      </c>
      <c r="AR146" s="17"/>
      <c r="AS146" s="17">
        <v>1.56706861289432E-2</v>
      </c>
      <c r="AT146" s="17">
        <v>2.7712322712871002E-3</v>
      </c>
      <c r="AU146" s="17">
        <v>2.36773044071854E-3</v>
      </c>
      <c r="AV146" s="17">
        <v>7.5470321727371002E-3</v>
      </c>
      <c r="AW146" s="17">
        <v>1.0507079479397901E-2</v>
      </c>
      <c r="AX146" s="17">
        <v>6.5821331402897698E-3</v>
      </c>
      <c r="AY146" s="17"/>
      <c r="AZ146" s="17">
        <v>1.1872305195475601E-2</v>
      </c>
      <c r="BA146" s="17">
        <v>4.1020201177313998E-3</v>
      </c>
      <c r="BB146" s="17">
        <v>3.6154501756689101E-3</v>
      </c>
      <c r="BC146" s="17">
        <v>1.6138846719482201E-2</v>
      </c>
      <c r="BD146" s="17">
        <v>9.3803282555967506E-3</v>
      </c>
      <c r="BE146" s="17"/>
      <c r="BF146" s="17">
        <v>6.6164124148546596E-3</v>
      </c>
      <c r="BG146" s="17"/>
      <c r="BH146" s="17">
        <v>8.3160449575494892E-3</v>
      </c>
      <c r="BI146" s="17"/>
      <c r="BJ146" s="17">
        <v>6.0744829204026603E-3</v>
      </c>
      <c r="BK146" s="17">
        <v>5.1134449810689899E-3</v>
      </c>
      <c r="BL146" s="17">
        <v>3.6007923633511402E-3</v>
      </c>
      <c r="BM146" s="17">
        <v>1.12150780786031E-2</v>
      </c>
      <c r="BN146" s="17">
        <v>1.10895865984692E-2</v>
      </c>
      <c r="BO146" s="17">
        <v>2.52239990450451E-2</v>
      </c>
      <c r="BP146" s="17"/>
      <c r="BQ146" s="17">
        <v>2.5897101738216601E-2</v>
      </c>
      <c r="BR146" s="17">
        <v>9.1000614224731394E-3</v>
      </c>
      <c r="BS146" s="17">
        <v>2.4570808289732498E-3</v>
      </c>
      <c r="BT146" s="17"/>
      <c r="BU146" s="17">
        <v>8.1113281875448598E-2</v>
      </c>
      <c r="BV146" s="17">
        <v>3.1680149866452302E-3</v>
      </c>
      <c r="BW146" s="17">
        <v>4.4579394193860998E-3</v>
      </c>
      <c r="BX146" s="17"/>
      <c r="BY146" s="17">
        <v>2.2889235677873699E-2</v>
      </c>
      <c r="BZ146" s="17"/>
      <c r="CA146" s="17">
        <v>8.1168472542818993E-3</v>
      </c>
    </row>
    <row r="147" spans="2:79" x14ac:dyDescent="0.35">
      <c r="B147" t="s">
        <v>175</v>
      </c>
      <c r="C147" s="17">
        <v>4.5453503879631103E-2</v>
      </c>
      <c r="D147" s="17">
        <v>5.0630782246220703E-2</v>
      </c>
      <c r="E147" s="17">
        <v>4.0713894400188702E-2</v>
      </c>
      <c r="F147" s="17"/>
      <c r="G147" s="17">
        <v>7.2182317792199496E-2</v>
      </c>
      <c r="H147" s="17">
        <v>7.5369789546793298E-2</v>
      </c>
      <c r="I147" s="17">
        <v>5.3452526305730802E-2</v>
      </c>
      <c r="J147" s="17">
        <v>3.4567352699288199E-2</v>
      </c>
      <c r="K147" s="17">
        <v>2.6869272695430099E-2</v>
      </c>
      <c r="L147" s="17">
        <v>1.80626986608265E-2</v>
      </c>
      <c r="M147" s="17"/>
      <c r="N147" s="17">
        <v>6.0555405558541497E-2</v>
      </c>
      <c r="O147" s="17">
        <v>3.8147948296535297E-2</v>
      </c>
      <c r="P147" s="17">
        <v>5.3723319175264503E-2</v>
      </c>
      <c r="Q147" s="17">
        <v>3.07586125034091E-2</v>
      </c>
      <c r="R147" s="17"/>
      <c r="S147" s="17">
        <v>6.4767557637673903E-2</v>
      </c>
      <c r="T147" s="17">
        <v>5.7082481908966899E-2</v>
      </c>
      <c r="U147" s="17">
        <v>5.4256259212890297E-2</v>
      </c>
      <c r="V147" s="17">
        <v>7.2657063827429896E-2</v>
      </c>
      <c r="W147" s="17">
        <v>3.0167600183489102E-2</v>
      </c>
      <c r="X147" s="17">
        <v>4.2030595317354001E-2</v>
      </c>
      <c r="Y147" s="17">
        <v>1.1683649798316801E-2</v>
      </c>
      <c r="Z147" s="17">
        <v>6.9904750009612895E-2</v>
      </c>
      <c r="AA147" s="17">
        <v>3.3535882963206497E-2</v>
      </c>
      <c r="AB147" s="17">
        <v>1.7060249041605701E-2</v>
      </c>
      <c r="AC147" s="17">
        <v>4.1722930455886403E-2</v>
      </c>
      <c r="AD147" s="17">
        <v>3.8451178103122798E-2</v>
      </c>
      <c r="AE147" s="17"/>
      <c r="AF147" s="17">
        <v>3.39124951402313E-2</v>
      </c>
      <c r="AG147" s="17">
        <v>4.3725777353520699E-2</v>
      </c>
      <c r="AH147" s="17">
        <v>4.6440948333699002E-2</v>
      </c>
      <c r="AI147" s="17">
        <v>4.6421579397432702E-2</v>
      </c>
      <c r="AJ147" s="17">
        <v>5.2439576798291698E-2</v>
      </c>
      <c r="AK147" s="17">
        <v>8.4954231105863698E-2</v>
      </c>
      <c r="AL147" s="17"/>
      <c r="AM147" s="17">
        <v>1.71508128345851E-2</v>
      </c>
      <c r="AN147" s="17">
        <v>4.5998785568841898E-2</v>
      </c>
      <c r="AO147" s="17">
        <v>5.4060981522910299E-2</v>
      </c>
      <c r="AP147" s="17">
        <v>7.5846171017975E-2</v>
      </c>
      <c r="AQ147" s="17">
        <v>8.4809709383196402E-2</v>
      </c>
      <c r="AR147" s="17"/>
      <c r="AS147" s="17">
        <v>5.21153545502656E-2</v>
      </c>
      <c r="AT147" s="17">
        <v>3.5638007406482097E-2</v>
      </c>
      <c r="AU147" s="17">
        <v>5.9210193888179698E-2</v>
      </c>
      <c r="AV147" s="17">
        <v>4.6874394752997997E-2</v>
      </c>
      <c r="AW147" s="17">
        <v>2.6408025389139701E-2</v>
      </c>
      <c r="AX147" s="17">
        <v>5.3746113932446E-2</v>
      </c>
      <c r="AY147" s="17"/>
      <c r="AZ147" s="17">
        <v>5.0340506841138097E-2</v>
      </c>
      <c r="BA147" s="17">
        <v>4.0565243706798502E-2</v>
      </c>
      <c r="BB147" s="17">
        <v>3.3556289756938702E-2</v>
      </c>
      <c r="BC147" s="17">
        <v>4.14597555365619E-2</v>
      </c>
      <c r="BD147" s="17">
        <v>5.73463241420787E-2</v>
      </c>
      <c r="BE147" s="17"/>
      <c r="BF147" s="17">
        <v>4.25875186342064E-2</v>
      </c>
      <c r="BG147" s="17"/>
      <c r="BH147" s="17">
        <v>4.47309825821013E-2</v>
      </c>
      <c r="BI147" s="17"/>
      <c r="BJ147" s="17">
        <v>4.5907962166871298E-2</v>
      </c>
      <c r="BK147" s="17">
        <v>3.7326551938349398E-2</v>
      </c>
      <c r="BL147" s="17">
        <v>3.6700946411238597E-2</v>
      </c>
      <c r="BM147" s="17">
        <v>6.6501289192375398E-2</v>
      </c>
      <c r="BN147" s="17">
        <v>6.2614302192503093E-2</v>
      </c>
      <c r="BO147" s="17">
        <v>7.6177817775541903E-2</v>
      </c>
      <c r="BP147" s="17"/>
      <c r="BQ147" s="17">
        <v>0.12138773531112799</v>
      </c>
      <c r="BR147" s="17">
        <v>4.1526530468893097E-2</v>
      </c>
      <c r="BS147" s="17">
        <v>2.7136376458165801E-2</v>
      </c>
      <c r="BT147" s="17"/>
      <c r="BU147" s="17">
        <v>0.27872567570354501</v>
      </c>
      <c r="BV147" s="17">
        <v>4.6172225637183401E-2</v>
      </c>
      <c r="BW147" s="17">
        <v>2.74729125703712E-2</v>
      </c>
      <c r="BX147" s="17"/>
      <c r="BY147" s="17">
        <v>7.33502173033109E-2</v>
      </c>
      <c r="BZ147" s="17"/>
      <c r="CA147" s="17">
        <v>5.1776471240030097E-2</v>
      </c>
    </row>
    <row r="148" spans="2:79" x14ac:dyDescent="0.35">
      <c r="B148" t="s">
        <v>176</v>
      </c>
      <c r="C148" s="17">
        <v>0.26845880116534598</v>
      </c>
      <c r="D148" s="17">
        <v>0.27048146695180803</v>
      </c>
      <c r="E148" s="17">
        <v>0.267732272759868</v>
      </c>
      <c r="F148" s="17"/>
      <c r="G148" s="17">
        <v>0.23339406265832199</v>
      </c>
      <c r="H148" s="17">
        <v>0.23838750760716901</v>
      </c>
      <c r="I148" s="17">
        <v>0.28284945449751497</v>
      </c>
      <c r="J148" s="17">
        <v>0.286019712614065</v>
      </c>
      <c r="K148" s="17">
        <v>0.32690602976815802</v>
      </c>
      <c r="L148" s="17">
        <v>0.25130023928774098</v>
      </c>
      <c r="M148" s="17"/>
      <c r="N148" s="17">
        <v>0.27934961671309</v>
      </c>
      <c r="O148" s="17">
        <v>0.27591632578227099</v>
      </c>
      <c r="P148" s="17">
        <v>0.25973511494051599</v>
      </c>
      <c r="Q148" s="17">
        <v>0.25581037233506299</v>
      </c>
      <c r="R148" s="17"/>
      <c r="S148" s="17">
        <v>0.28730861419214698</v>
      </c>
      <c r="T148" s="17">
        <v>0.34142590760541602</v>
      </c>
      <c r="U148" s="17">
        <v>0.29630647474236499</v>
      </c>
      <c r="V148" s="17">
        <v>0.33088230131889701</v>
      </c>
      <c r="W148" s="17">
        <v>0.31905861469207802</v>
      </c>
      <c r="X148" s="17">
        <v>0.27382199088332199</v>
      </c>
      <c r="Y148" s="17">
        <v>0.29737475505044503</v>
      </c>
      <c r="Z148" s="17">
        <v>0.179362985889883</v>
      </c>
      <c r="AA148" s="17">
        <v>0.21765518770147699</v>
      </c>
      <c r="AB148" s="17">
        <v>0.148697649398847</v>
      </c>
      <c r="AC148" s="17">
        <v>0.22545020865343901</v>
      </c>
      <c r="AD148" s="17">
        <v>0.128198865827238</v>
      </c>
      <c r="AE148" s="17"/>
      <c r="AF148" s="17">
        <v>0.26463628462923</v>
      </c>
      <c r="AG148" s="17">
        <v>0.25935539501071497</v>
      </c>
      <c r="AH148" s="17">
        <v>0.32019611764997502</v>
      </c>
      <c r="AI148" s="17">
        <v>0.23556510077690501</v>
      </c>
      <c r="AJ148" s="17">
        <v>0.27335645860001301</v>
      </c>
      <c r="AK148" s="17">
        <v>0.28210928340228397</v>
      </c>
      <c r="AL148" s="17"/>
      <c r="AM148" s="17">
        <v>0.26288790817490998</v>
      </c>
      <c r="AN148" s="17">
        <v>0.26551989040399698</v>
      </c>
      <c r="AO148" s="17">
        <v>0.29281185629246498</v>
      </c>
      <c r="AP148" s="17">
        <v>0.24753549183696</v>
      </c>
      <c r="AQ148" s="17">
        <v>0.37880343700213598</v>
      </c>
      <c r="AR148" s="17"/>
      <c r="AS148" s="17">
        <v>0.25692645287496302</v>
      </c>
      <c r="AT148" s="17">
        <v>0.27953207460835</v>
      </c>
      <c r="AU148" s="17">
        <v>0.28282636631732899</v>
      </c>
      <c r="AV148" s="17">
        <v>0.25873473713337902</v>
      </c>
      <c r="AW148" s="17">
        <v>0.249721257713168</v>
      </c>
      <c r="AX148" s="17">
        <v>0.29394169899595801</v>
      </c>
      <c r="AY148" s="17"/>
      <c r="AZ148" s="17">
        <v>0.28462788675021899</v>
      </c>
      <c r="BA148" s="17">
        <v>0.28212696982723401</v>
      </c>
      <c r="BB148" s="17">
        <v>0.258013189388268</v>
      </c>
      <c r="BC148" s="17">
        <v>0.21956204935169599</v>
      </c>
      <c r="BD148" s="17">
        <v>0.26240121891150497</v>
      </c>
      <c r="BE148" s="17"/>
      <c r="BF148" s="17">
        <v>0.27334121742273298</v>
      </c>
      <c r="BG148" s="17"/>
      <c r="BH148" s="17">
        <v>0.28083677577261401</v>
      </c>
      <c r="BI148" s="17"/>
      <c r="BJ148" s="17">
        <v>0.27630309570531297</v>
      </c>
      <c r="BK148" s="17">
        <v>0.27260788791055102</v>
      </c>
      <c r="BL148" s="17">
        <v>0.27811029932539999</v>
      </c>
      <c r="BM148" s="17">
        <v>0.24492394222060099</v>
      </c>
      <c r="BN148" s="17">
        <v>0.30056959255536497</v>
      </c>
      <c r="BO148" s="17">
        <v>0.23153398113856499</v>
      </c>
      <c r="BP148" s="17"/>
      <c r="BQ148" s="17">
        <v>0.31199714863122602</v>
      </c>
      <c r="BR148" s="17">
        <v>0.40543580166580401</v>
      </c>
      <c r="BS148" s="17">
        <v>0.21290600335788301</v>
      </c>
      <c r="BT148" s="17"/>
      <c r="BU148" s="17">
        <v>0.333012502094093</v>
      </c>
      <c r="BV148" s="17">
        <v>0.52611465178500605</v>
      </c>
      <c r="BW148" s="17">
        <v>0.141621486425548</v>
      </c>
      <c r="BX148" s="17"/>
      <c r="BY148" s="17">
        <v>0.224785541038489</v>
      </c>
      <c r="BZ148" s="17"/>
      <c r="CA148" s="17">
        <v>0.307174183981481</v>
      </c>
    </row>
    <row r="149" spans="2:79" x14ac:dyDescent="0.35">
      <c r="B149" t="s">
        <v>177</v>
      </c>
      <c r="C149" s="17">
        <v>0.199571675935246</v>
      </c>
      <c r="D149" s="17">
        <v>0.19676056782126999</v>
      </c>
      <c r="E149" s="17">
        <v>0.201164307437427</v>
      </c>
      <c r="F149" s="17"/>
      <c r="G149" s="17">
        <v>0.19876273958105001</v>
      </c>
      <c r="H149" s="17">
        <v>0.224274317198532</v>
      </c>
      <c r="I149" s="17">
        <v>0.20169880331609699</v>
      </c>
      <c r="J149" s="17">
        <v>0.19006927738773199</v>
      </c>
      <c r="K149" s="17">
        <v>0.18008809886381899</v>
      </c>
      <c r="L149" s="17">
        <v>0.199056378854575</v>
      </c>
      <c r="M149" s="17"/>
      <c r="N149" s="17">
        <v>0.22026798717947699</v>
      </c>
      <c r="O149" s="17">
        <v>0.19911061567449101</v>
      </c>
      <c r="P149" s="17">
        <v>0.19051156748635301</v>
      </c>
      <c r="Q149" s="17">
        <v>0.18832210926068901</v>
      </c>
      <c r="R149" s="17"/>
      <c r="S149" s="17">
        <v>0.17698505335975101</v>
      </c>
      <c r="T149" s="17">
        <v>0.17927200032246901</v>
      </c>
      <c r="U149" s="17">
        <v>0.20353851001462001</v>
      </c>
      <c r="V149" s="17">
        <v>0.17820875131806099</v>
      </c>
      <c r="W149" s="17">
        <v>0.184293502134556</v>
      </c>
      <c r="X149" s="17">
        <v>0.19363111288071</v>
      </c>
      <c r="Y149" s="17">
        <v>0.22241883858578701</v>
      </c>
      <c r="Z149" s="17">
        <v>0.212943512983055</v>
      </c>
      <c r="AA149" s="17">
        <v>0.21730707743264499</v>
      </c>
      <c r="AB149" s="17">
        <v>0.205149259740251</v>
      </c>
      <c r="AC149" s="17">
        <v>0.24072588149586699</v>
      </c>
      <c r="AD149" s="17">
        <v>0.27051692078908901</v>
      </c>
      <c r="AE149" s="17"/>
      <c r="AF149" s="17">
        <v>0.17203453916200401</v>
      </c>
      <c r="AG149" s="17">
        <v>0.21156824416546</v>
      </c>
      <c r="AH149" s="17">
        <v>0.171389428368105</v>
      </c>
      <c r="AI149" s="17">
        <v>0.229897057633451</v>
      </c>
      <c r="AJ149" s="17">
        <v>0.27172842974718903</v>
      </c>
      <c r="AK149" s="17">
        <v>0.210231970810624</v>
      </c>
      <c r="AL149" s="17"/>
      <c r="AM149" s="17">
        <v>0.17084305537505601</v>
      </c>
      <c r="AN149" s="17">
        <v>0.200207249457898</v>
      </c>
      <c r="AO149" s="17">
        <v>0.22298865703051299</v>
      </c>
      <c r="AP149" s="17">
        <v>0.20309018133864701</v>
      </c>
      <c r="AQ149" s="17">
        <v>0.20624537489927999</v>
      </c>
      <c r="AR149" s="17"/>
      <c r="AS149" s="17">
        <v>0.18679549027951001</v>
      </c>
      <c r="AT149" s="17">
        <v>0.18485475658890099</v>
      </c>
      <c r="AU149" s="17">
        <v>0.182704562475211</v>
      </c>
      <c r="AV149" s="17">
        <v>0.21579195933015999</v>
      </c>
      <c r="AW149" s="17">
        <v>0.238435765177307</v>
      </c>
      <c r="AX149" s="17">
        <v>0.21406988863717299</v>
      </c>
      <c r="AY149" s="17"/>
      <c r="AZ149" s="17">
        <v>0.21598376960287299</v>
      </c>
      <c r="BA149" s="17">
        <v>0.189302808296096</v>
      </c>
      <c r="BB149" s="17">
        <v>0.22237000888898001</v>
      </c>
      <c r="BC149" s="17">
        <v>0.21403726639940701</v>
      </c>
      <c r="BD149" s="17">
        <v>0.170438256379945</v>
      </c>
      <c r="BE149" s="17"/>
      <c r="BF149" s="17">
        <v>0.20583490702402099</v>
      </c>
      <c r="BG149" s="17"/>
      <c r="BH149" s="17">
        <v>0.21092200592518301</v>
      </c>
      <c r="BI149" s="17"/>
      <c r="BJ149" s="17">
        <v>0.22119005231054301</v>
      </c>
      <c r="BK149" s="17">
        <v>0.195311519609245</v>
      </c>
      <c r="BL149" s="17">
        <v>0.19482530755771199</v>
      </c>
      <c r="BM149" s="17">
        <v>0.18639097342014199</v>
      </c>
      <c r="BN149" s="17">
        <v>0.199107550038852</v>
      </c>
      <c r="BO149" s="17">
        <v>0.120922485516902</v>
      </c>
      <c r="BP149" s="17"/>
      <c r="BQ149" s="17">
        <v>0.19351834594932299</v>
      </c>
      <c r="BR149" s="17">
        <v>0.22855877261463101</v>
      </c>
      <c r="BS149" s="17">
        <v>0.20883197601300599</v>
      </c>
      <c r="BT149" s="17"/>
      <c r="BU149" s="17">
        <v>0.11404926529294</v>
      </c>
      <c r="BV149" s="17">
        <v>0.16734691695766399</v>
      </c>
      <c r="BW149" s="17">
        <v>0.254638186103889</v>
      </c>
      <c r="BX149" s="17"/>
      <c r="BY149" s="17">
        <v>0.20928704001595799</v>
      </c>
      <c r="BZ149" s="17"/>
      <c r="CA149" s="17">
        <v>0.21410682674168099</v>
      </c>
    </row>
    <row r="150" spans="2:79" x14ac:dyDescent="0.35">
      <c r="B150" t="s">
        <v>178</v>
      </c>
      <c r="C150" s="17">
        <v>0.27668433064140302</v>
      </c>
      <c r="D150" s="17">
        <v>0.29630022080309598</v>
      </c>
      <c r="E150" s="17">
        <v>0.25864407123900501</v>
      </c>
      <c r="F150" s="17"/>
      <c r="G150" s="17">
        <v>0.30251281880894199</v>
      </c>
      <c r="H150" s="17">
        <v>0.22834497197183901</v>
      </c>
      <c r="I150" s="17">
        <v>0.25642553613258601</v>
      </c>
      <c r="J150" s="17">
        <v>0.25877779515170801</v>
      </c>
      <c r="K150" s="17">
        <v>0.25415536245331999</v>
      </c>
      <c r="L150" s="17">
        <v>0.34473344746495599</v>
      </c>
      <c r="M150" s="17"/>
      <c r="N150" s="17">
        <v>0.23979337448725699</v>
      </c>
      <c r="O150" s="17">
        <v>0.26113402734661201</v>
      </c>
      <c r="P150" s="17">
        <v>0.29867029393304001</v>
      </c>
      <c r="Q150" s="17">
        <v>0.312598251568866</v>
      </c>
      <c r="R150" s="17"/>
      <c r="S150" s="17">
        <v>0.25025628092333102</v>
      </c>
      <c r="T150" s="17">
        <v>0.19139102700874899</v>
      </c>
      <c r="U150" s="17">
        <v>0.22352555780788799</v>
      </c>
      <c r="V150" s="17">
        <v>0.23465335742193499</v>
      </c>
      <c r="W150" s="17">
        <v>0.255691588874214</v>
      </c>
      <c r="X150" s="17">
        <v>0.241769911707303</v>
      </c>
      <c r="Y150" s="17">
        <v>0.26052998089506502</v>
      </c>
      <c r="Z150" s="17">
        <v>0.32703838252279399</v>
      </c>
      <c r="AA150" s="17">
        <v>0.30032397475165701</v>
      </c>
      <c r="AB150" s="17">
        <v>0.48882905013575301</v>
      </c>
      <c r="AC150" s="17">
        <v>0.26730776106408399</v>
      </c>
      <c r="AD150" s="17">
        <v>0.45874734059687</v>
      </c>
      <c r="AE150" s="17"/>
      <c r="AF150" s="17">
        <v>0.29670758053562302</v>
      </c>
      <c r="AG150" s="17">
        <v>0.288028617226537</v>
      </c>
      <c r="AH150" s="17">
        <v>0.25829616922218801</v>
      </c>
      <c r="AI150" s="17">
        <v>0.28991900525205999</v>
      </c>
      <c r="AJ150" s="17">
        <v>0.242803020564267</v>
      </c>
      <c r="AK150" s="17">
        <v>0.21790237302532001</v>
      </c>
      <c r="AL150" s="17"/>
      <c r="AM150" s="17">
        <v>0.32953455266845399</v>
      </c>
      <c r="AN150" s="17">
        <v>0.26833020222194298</v>
      </c>
      <c r="AO150" s="17">
        <v>0.24048724975508501</v>
      </c>
      <c r="AP150" s="17">
        <v>0.25970953060091001</v>
      </c>
      <c r="AQ150" s="17">
        <v>0.19606920504342901</v>
      </c>
      <c r="AR150" s="17"/>
      <c r="AS150" s="17">
        <v>0.30990808898340799</v>
      </c>
      <c r="AT150" s="17">
        <v>0.26774675205675602</v>
      </c>
      <c r="AU150" s="17">
        <v>0.28077093753647703</v>
      </c>
      <c r="AV150" s="17">
        <v>0.27142599289397001</v>
      </c>
      <c r="AW150" s="17">
        <v>0.25663870420530199</v>
      </c>
      <c r="AX150" s="17">
        <v>0.24357626237416499</v>
      </c>
      <c r="AY150" s="17"/>
      <c r="AZ150" s="17">
        <v>0.24248901309599499</v>
      </c>
      <c r="BA150" s="17">
        <v>0.28251650404975898</v>
      </c>
      <c r="BB150" s="17">
        <v>0.25412638814657301</v>
      </c>
      <c r="BC150" s="17">
        <v>0.30362716717104798</v>
      </c>
      <c r="BD150" s="17">
        <v>0.31187543015239499</v>
      </c>
      <c r="BE150" s="17"/>
      <c r="BF150" s="17">
        <v>0.27329136928534198</v>
      </c>
      <c r="BG150" s="17"/>
      <c r="BH150" s="17">
        <v>0.26901252621614902</v>
      </c>
      <c r="BI150" s="17"/>
      <c r="BJ150" s="17">
        <v>0.27153898202336901</v>
      </c>
      <c r="BK150" s="17">
        <v>0.29172649760430802</v>
      </c>
      <c r="BL150" s="17">
        <v>0.27781465315158299</v>
      </c>
      <c r="BM150" s="17">
        <v>0.25350789232138399</v>
      </c>
      <c r="BN150" s="17">
        <v>0.23854447887796201</v>
      </c>
      <c r="BO150" s="17">
        <v>0.31922118632845198</v>
      </c>
      <c r="BP150" s="17"/>
      <c r="BQ150" s="17">
        <v>0.183228972148931</v>
      </c>
      <c r="BR150" s="17">
        <v>0.16766429654155801</v>
      </c>
      <c r="BS150" s="17">
        <v>0.38490880863934701</v>
      </c>
      <c r="BT150" s="17"/>
      <c r="BU150" s="17">
        <v>8.1184469536303094E-2</v>
      </c>
      <c r="BV150" s="17">
        <v>0.109841521348123</v>
      </c>
      <c r="BW150" s="17">
        <v>0.42561462681159001</v>
      </c>
      <c r="BX150" s="17"/>
      <c r="BY150" s="17">
        <v>0.310491076525923</v>
      </c>
      <c r="BZ150" s="17"/>
      <c r="CA150" s="17">
        <v>0.22832011128333199</v>
      </c>
    </row>
    <row r="151" spans="2:79" x14ac:dyDescent="0.35">
      <c r="B151" t="s">
        <v>136</v>
      </c>
      <c r="C151" s="17">
        <v>0.12815169658689099</v>
      </c>
      <c r="D151" s="17">
        <v>9.4319708373796399E-2</v>
      </c>
      <c r="E151" s="17">
        <v>0.16007155627247899</v>
      </c>
      <c r="F151" s="17"/>
      <c r="G151" s="17">
        <v>0.16599333966167101</v>
      </c>
      <c r="H151" s="17">
        <v>0.16654059954624001</v>
      </c>
      <c r="I151" s="17">
        <v>0.13597453568495299</v>
      </c>
      <c r="J151" s="17">
        <v>0.13774961194410101</v>
      </c>
      <c r="K151" s="17">
        <v>9.0818598378191395E-2</v>
      </c>
      <c r="L151" s="17">
        <v>8.2559035945673501E-2</v>
      </c>
      <c r="M151" s="17"/>
      <c r="N151" s="17">
        <v>0.10819041202839499</v>
      </c>
      <c r="O151" s="17">
        <v>0.13475923798481701</v>
      </c>
      <c r="P151" s="17">
        <v>0.110423410661252</v>
      </c>
      <c r="Q151" s="17">
        <v>0.154578620646976</v>
      </c>
      <c r="R151" s="17"/>
      <c r="S151" s="17">
        <v>0.112048339769811</v>
      </c>
      <c r="T151" s="17">
        <v>0.149887102643185</v>
      </c>
      <c r="U151" s="17">
        <v>0.14722816086314799</v>
      </c>
      <c r="V151" s="17">
        <v>0.115535095175878</v>
      </c>
      <c r="W151" s="17">
        <v>0.13943770808243999</v>
      </c>
      <c r="X151" s="17">
        <v>0.15466258414204101</v>
      </c>
      <c r="Y151" s="17">
        <v>0.119381062518317</v>
      </c>
      <c r="Z151" s="17">
        <v>0.13866470854791299</v>
      </c>
      <c r="AA151" s="17">
        <v>0.155654126098241</v>
      </c>
      <c r="AB151" s="17">
        <v>7.7668226024352902E-2</v>
      </c>
      <c r="AC151" s="17">
        <v>0.11421199715618099</v>
      </c>
      <c r="AD151" s="17">
        <v>7.3613533366985701E-2</v>
      </c>
      <c r="AE151" s="17"/>
      <c r="AF151" s="17">
        <v>0.16108055135011801</v>
      </c>
      <c r="AG151" s="17">
        <v>0.114171217467744</v>
      </c>
      <c r="AH151" s="17">
        <v>0.10844297948468699</v>
      </c>
      <c r="AI151" s="17">
        <v>0.111888574229634</v>
      </c>
      <c r="AJ151" s="17">
        <v>9.8678046556792604E-2</v>
      </c>
      <c r="AK151" s="17">
        <v>0.108643277810217</v>
      </c>
      <c r="AL151" s="17"/>
      <c r="AM151" s="17">
        <v>0.14368085485197299</v>
      </c>
      <c r="AN151" s="17">
        <v>0.13341107103389899</v>
      </c>
      <c r="AO151" s="17">
        <v>0.10969188058041</v>
      </c>
      <c r="AP151" s="17">
        <v>0.12856390588215799</v>
      </c>
      <c r="AQ151" s="17">
        <v>5.2649251611010403E-2</v>
      </c>
      <c r="AR151" s="17"/>
      <c r="AS151" s="17">
        <v>0.11990820998634499</v>
      </c>
      <c r="AT151" s="17">
        <v>0.14007373011077701</v>
      </c>
      <c r="AU151" s="17">
        <v>0.11622369894774</v>
      </c>
      <c r="AV151" s="17">
        <v>0.12832466594429601</v>
      </c>
      <c r="AW151" s="17">
        <v>0.136504306912936</v>
      </c>
      <c r="AX151" s="17">
        <v>0.12517497295383101</v>
      </c>
      <c r="AY151" s="17"/>
      <c r="AZ151" s="17">
        <v>0.107033600000406</v>
      </c>
      <c r="BA151" s="17">
        <v>0.12443410228812</v>
      </c>
      <c r="BB151" s="17">
        <v>0.16511885964658701</v>
      </c>
      <c r="BC151" s="17">
        <v>0.100439926348421</v>
      </c>
      <c r="BD151" s="17">
        <v>0.129815176762346</v>
      </c>
      <c r="BE151" s="17"/>
      <c r="BF151" s="17">
        <v>0.118457945699965</v>
      </c>
      <c r="BG151" s="17"/>
      <c r="BH151" s="17">
        <v>0.105876636444971</v>
      </c>
      <c r="BI151" s="17"/>
      <c r="BJ151" s="17">
        <v>0.13202358913031301</v>
      </c>
      <c r="BK151" s="17">
        <v>0.108900998380802</v>
      </c>
      <c r="BL151" s="17">
        <v>0.118709857120728</v>
      </c>
      <c r="BM151" s="17">
        <v>0.15203624214695599</v>
      </c>
      <c r="BN151" s="17">
        <v>0.11829764132810899</v>
      </c>
      <c r="BO151" s="17">
        <v>0.215639083250559</v>
      </c>
      <c r="BP151" s="17"/>
      <c r="BQ151" s="17">
        <v>8.3248197534825402E-2</v>
      </c>
      <c r="BR151" s="17">
        <v>6.9864085415242E-2</v>
      </c>
      <c r="BS151" s="17">
        <v>8.4233317869065294E-2</v>
      </c>
      <c r="BT151" s="17"/>
      <c r="BU151" s="17">
        <v>5.8231371927649503E-2</v>
      </c>
      <c r="BV151" s="17">
        <v>4.8844250040045001E-2</v>
      </c>
      <c r="BW151" s="17">
        <v>7.1782273813550707E-2</v>
      </c>
      <c r="BX151" s="17"/>
      <c r="BY151" s="17">
        <v>0.13169063233612899</v>
      </c>
      <c r="BZ151" s="17"/>
      <c r="CA151" s="17">
        <v>0.110279572911954</v>
      </c>
    </row>
    <row r="152" spans="2:79" x14ac:dyDescent="0.35">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2:79" x14ac:dyDescent="0.35">
      <c r="B153" s="6" t="s">
        <v>184</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row>
    <row r="154" spans="2:79" x14ac:dyDescent="0.35">
      <c r="B154" s="24" t="s">
        <v>106</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row>
    <row r="155" spans="2:79" x14ac:dyDescent="0.35">
      <c r="B155" t="s">
        <v>174</v>
      </c>
      <c r="C155" s="17">
        <v>1.8111384306452601E-2</v>
      </c>
      <c r="D155" s="17">
        <v>1.7801169914445799E-2</v>
      </c>
      <c r="E155" s="17">
        <v>1.8048969544874099E-2</v>
      </c>
      <c r="F155" s="17"/>
      <c r="G155" s="17">
        <v>3.2399404862780097E-2</v>
      </c>
      <c r="H155" s="17">
        <v>2.73712453258903E-2</v>
      </c>
      <c r="I155" s="17">
        <v>2.93076526203449E-2</v>
      </c>
      <c r="J155" s="17">
        <v>1.1577076961931301E-2</v>
      </c>
      <c r="K155" s="17">
        <v>5.8263962796008296E-3</v>
      </c>
      <c r="L155" s="17">
        <v>5.4938822291836099E-3</v>
      </c>
      <c r="M155" s="17"/>
      <c r="N155" s="17">
        <v>1.32728234624379E-2</v>
      </c>
      <c r="O155" s="17">
        <v>2.2141078496086999E-2</v>
      </c>
      <c r="P155" s="17">
        <v>1.7503371962278601E-2</v>
      </c>
      <c r="Q155" s="17">
        <v>2.0207194044933399E-2</v>
      </c>
      <c r="R155" s="17"/>
      <c r="S155" s="17">
        <v>4.1451392167394602E-2</v>
      </c>
      <c r="T155" s="17">
        <v>2.59539365023219E-2</v>
      </c>
      <c r="U155" s="17">
        <v>1.03456050048235E-2</v>
      </c>
      <c r="V155" s="17">
        <v>2.33083893039716E-2</v>
      </c>
      <c r="W155" s="17">
        <v>1.8015801130223399E-2</v>
      </c>
      <c r="X155" s="17">
        <v>3.3908219727729699E-2</v>
      </c>
      <c r="Y155" s="17">
        <v>5.9343483484951996E-3</v>
      </c>
      <c r="Z155" s="17">
        <v>1.9385912738202799E-2</v>
      </c>
      <c r="AA155" s="17">
        <v>2.5815518285443998E-3</v>
      </c>
      <c r="AB155" s="17">
        <v>0</v>
      </c>
      <c r="AC155" s="17">
        <v>0</v>
      </c>
      <c r="AD155" s="17">
        <v>5.5373091817614998E-3</v>
      </c>
      <c r="AE155" s="17"/>
      <c r="AF155" s="17">
        <v>1.24706767303154E-2</v>
      </c>
      <c r="AG155" s="17">
        <v>1.4873799354680001E-2</v>
      </c>
      <c r="AH155" s="17">
        <v>1.90572701885439E-2</v>
      </c>
      <c r="AI155" s="17">
        <v>1.93680775482615E-2</v>
      </c>
      <c r="AJ155" s="17">
        <v>2.82699696874203E-2</v>
      </c>
      <c r="AK155" s="17">
        <v>5.0588161454774003E-2</v>
      </c>
      <c r="AL155" s="17"/>
      <c r="AM155" s="17">
        <v>1.35883121890558E-2</v>
      </c>
      <c r="AN155" s="17">
        <v>1.4439788627041501E-2</v>
      </c>
      <c r="AO155" s="17">
        <v>1.9015454619132701E-2</v>
      </c>
      <c r="AP155" s="17">
        <v>2.5659906128468801E-2</v>
      </c>
      <c r="AQ155" s="17">
        <v>5.6520337523225703E-2</v>
      </c>
      <c r="AR155" s="17"/>
      <c r="AS155" s="17">
        <v>3.2140818270281701E-2</v>
      </c>
      <c r="AT155" s="17">
        <v>1.50404022037027E-2</v>
      </c>
      <c r="AU155" s="17">
        <v>2.13887519820826E-2</v>
      </c>
      <c r="AV155" s="17">
        <v>7.5247070543452196E-3</v>
      </c>
      <c r="AW155" s="17">
        <v>1.17629457337895E-2</v>
      </c>
      <c r="AX155" s="17">
        <v>1.6930862928453201E-2</v>
      </c>
      <c r="AY155" s="17"/>
      <c r="AZ155" s="17">
        <v>1.86426284350358E-2</v>
      </c>
      <c r="BA155" s="17">
        <v>1.51427642351209E-2</v>
      </c>
      <c r="BB155" s="17">
        <v>1.3067547669663801E-2</v>
      </c>
      <c r="BC155" s="17">
        <v>1.9109964128141602E-2</v>
      </c>
      <c r="BD155" s="17">
        <v>2.5558885946221702E-2</v>
      </c>
      <c r="BE155" s="17"/>
      <c r="BF155" s="17">
        <v>1.5478143154214899E-2</v>
      </c>
      <c r="BG155" s="17"/>
      <c r="BH155" s="17">
        <v>1.8619905448670999E-2</v>
      </c>
      <c r="BI155" s="17"/>
      <c r="BJ155" s="17">
        <v>2.0265754755031201E-2</v>
      </c>
      <c r="BK155" s="17">
        <v>4.0009924506904998E-3</v>
      </c>
      <c r="BL155" s="17">
        <v>1.5927588550115598E-2</v>
      </c>
      <c r="BM155" s="17">
        <v>2.0866596346014499E-2</v>
      </c>
      <c r="BN155" s="17">
        <v>2.6823949934783001E-2</v>
      </c>
      <c r="BO155" s="17">
        <v>3.8729198334179697E-2</v>
      </c>
      <c r="BP155" s="17"/>
      <c r="BQ155" s="17">
        <v>4.4482003027920602E-2</v>
      </c>
      <c r="BR155" s="17">
        <v>1.2484907149090001E-2</v>
      </c>
      <c r="BS155" s="17">
        <v>1.48148687639115E-2</v>
      </c>
      <c r="BT155" s="17"/>
      <c r="BU155" s="17">
        <v>0.13172721780522101</v>
      </c>
      <c r="BV155" s="17">
        <v>1.20883904005985E-2</v>
      </c>
      <c r="BW155" s="17">
        <v>1.0439093227025799E-2</v>
      </c>
      <c r="BX155" s="17"/>
      <c r="BY155" s="17">
        <v>5.3015410141743997E-2</v>
      </c>
      <c r="BZ155" s="17"/>
      <c r="CA155" s="17">
        <v>1.8063215706592702E-2</v>
      </c>
    </row>
    <row r="156" spans="2:79" x14ac:dyDescent="0.35">
      <c r="B156" t="s">
        <v>175</v>
      </c>
      <c r="C156" s="17">
        <v>6.97778732048078E-2</v>
      </c>
      <c r="D156" s="17">
        <v>8.3910839626867004E-2</v>
      </c>
      <c r="E156" s="17">
        <v>5.6467866579961799E-2</v>
      </c>
      <c r="F156" s="17"/>
      <c r="G156" s="17">
        <v>9.4855481002630998E-2</v>
      </c>
      <c r="H156" s="17">
        <v>7.8452106186890497E-2</v>
      </c>
      <c r="I156" s="17">
        <v>8.66180555010682E-2</v>
      </c>
      <c r="J156" s="17">
        <v>7.8200411442353304E-2</v>
      </c>
      <c r="K156" s="17">
        <v>6.9947087308263101E-2</v>
      </c>
      <c r="L156" s="17">
        <v>2.5397164257735201E-2</v>
      </c>
      <c r="M156" s="17"/>
      <c r="N156" s="17">
        <v>7.4801793468203606E-2</v>
      </c>
      <c r="O156" s="17">
        <v>5.7643274225276799E-2</v>
      </c>
      <c r="P156" s="17">
        <v>6.7217674460668606E-2</v>
      </c>
      <c r="Q156" s="17">
        <v>8.0455927212372505E-2</v>
      </c>
      <c r="R156" s="17"/>
      <c r="S156" s="17">
        <v>0.149066997807594</v>
      </c>
      <c r="T156" s="17">
        <v>0.137640953163815</v>
      </c>
      <c r="U156" s="17">
        <v>7.2405963130548603E-2</v>
      </c>
      <c r="V156" s="17">
        <v>0.105960241574279</v>
      </c>
      <c r="W156" s="17">
        <v>3.75912174454976E-2</v>
      </c>
      <c r="X156" s="17">
        <v>3.7628308044893699E-2</v>
      </c>
      <c r="Y156" s="17">
        <v>3.04546636445139E-2</v>
      </c>
      <c r="Z156" s="17">
        <v>5.1497002219086201E-2</v>
      </c>
      <c r="AA156" s="17">
        <v>2.08074144081337E-2</v>
      </c>
      <c r="AB156" s="17">
        <v>2.0722124930020899E-2</v>
      </c>
      <c r="AC156" s="17">
        <v>1.5981641225504901E-2</v>
      </c>
      <c r="AD156" s="17">
        <v>8.0198473595567508E-3</v>
      </c>
      <c r="AE156" s="17"/>
      <c r="AF156" s="17">
        <v>6.8648979681840902E-2</v>
      </c>
      <c r="AG156" s="17">
        <v>5.7890712935935798E-2</v>
      </c>
      <c r="AH156" s="17">
        <v>6.4181327941920205E-2</v>
      </c>
      <c r="AI156" s="17">
        <v>7.5497840159806803E-2</v>
      </c>
      <c r="AJ156" s="17">
        <v>0.11995456487931801</v>
      </c>
      <c r="AK156" s="17">
        <v>0.114630597342238</v>
      </c>
      <c r="AL156" s="17"/>
      <c r="AM156" s="17">
        <v>6.9302553689546104E-2</v>
      </c>
      <c r="AN156" s="17">
        <v>6.8759511916454796E-2</v>
      </c>
      <c r="AO156" s="17">
        <v>8.1247069700735003E-2</v>
      </c>
      <c r="AP156" s="17">
        <v>5.9816526132278398E-2</v>
      </c>
      <c r="AQ156" s="17">
        <v>5.9170290626962899E-2</v>
      </c>
      <c r="AR156" s="17"/>
      <c r="AS156" s="17">
        <v>7.0029579076784199E-2</v>
      </c>
      <c r="AT156" s="17">
        <v>7.0110095226175104E-2</v>
      </c>
      <c r="AU156" s="17">
        <v>9.4143119267526401E-2</v>
      </c>
      <c r="AV156" s="17">
        <v>6.1535517457654898E-2</v>
      </c>
      <c r="AW156" s="17">
        <v>5.2835042617541399E-2</v>
      </c>
      <c r="AX156" s="17">
        <v>6.5786928320700502E-2</v>
      </c>
      <c r="AY156" s="17"/>
      <c r="AZ156" s="17">
        <v>5.7504008362168402E-2</v>
      </c>
      <c r="BA156" s="17">
        <v>7.1149509865486599E-2</v>
      </c>
      <c r="BB156" s="17">
        <v>7.1154781638696499E-2</v>
      </c>
      <c r="BC156" s="17">
        <v>6.4828555929351703E-2</v>
      </c>
      <c r="BD156" s="17">
        <v>7.9674321659415404E-2</v>
      </c>
      <c r="BE156" s="17"/>
      <c r="BF156" s="17">
        <v>6.8544482160588102E-2</v>
      </c>
      <c r="BG156" s="17"/>
      <c r="BH156" s="17">
        <v>6.2652877282936906E-2</v>
      </c>
      <c r="BI156" s="17"/>
      <c r="BJ156" s="17">
        <v>7.9645781458281703E-2</v>
      </c>
      <c r="BK156" s="17">
        <v>5.8075409477504003E-2</v>
      </c>
      <c r="BL156" s="17">
        <v>7.2869540787639298E-2</v>
      </c>
      <c r="BM156" s="17">
        <v>4.9129187676344603E-2</v>
      </c>
      <c r="BN156" s="17">
        <v>0.119145413276302</v>
      </c>
      <c r="BO156" s="17">
        <v>4.9760005824134E-2</v>
      </c>
      <c r="BP156" s="17"/>
      <c r="BQ156" s="17">
        <v>0.12341098817997501</v>
      </c>
      <c r="BR156" s="17">
        <v>5.7299975194464101E-2</v>
      </c>
      <c r="BS156" s="17">
        <v>6.57489719584467E-2</v>
      </c>
      <c r="BT156" s="17"/>
      <c r="BU156" s="17">
        <v>0.34020460110782902</v>
      </c>
      <c r="BV156" s="17">
        <v>9.0534267102824806E-2</v>
      </c>
      <c r="BW156" s="17">
        <v>4.13221092999825E-2</v>
      </c>
      <c r="BX156" s="17"/>
      <c r="BY156" s="17">
        <v>0.11804008218447901</v>
      </c>
      <c r="BZ156" s="17"/>
      <c r="CA156" s="17">
        <v>9.8105557931749604E-2</v>
      </c>
    </row>
    <row r="157" spans="2:79" x14ac:dyDescent="0.35">
      <c r="B157" t="s">
        <v>176</v>
      </c>
      <c r="C157" s="17">
        <v>0.39558449513390698</v>
      </c>
      <c r="D157" s="17">
        <v>0.394864333621394</v>
      </c>
      <c r="E157" s="17">
        <v>0.39538406188935998</v>
      </c>
      <c r="F157" s="17"/>
      <c r="G157" s="17">
        <v>0.38068893816594501</v>
      </c>
      <c r="H157" s="17">
        <v>0.370675895005871</v>
      </c>
      <c r="I157" s="17">
        <v>0.38411641921282702</v>
      </c>
      <c r="J157" s="17">
        <v>0.42214090281538402</v>
      </c>
      <c r="K157" s="17">
        <v>0.41364903165962003</v>
      </c>
      <c r="L157" s="17">
        <v>0.40146085100137302</v>
      </c>
      <c r="M157" s="17"/>
      <c r="N157" s="17">
        <v>0.39253629759425102</v>
      </c>
      <c r="O157" s="17">
        <v>0.41062829134955098</v>
      </c>
      <c r="P157" s="17">
        <v>0.426647375392331</v>
      </c>
      <c r="Q157" s="17">
        <v>0.35277856974899302</v>
      </c>
      <c r="R157" s="17"/>
      <c r="S157" s="17">
        <v>0.40469100245138201</v>
      </c>
      <c r="T157" s="17">
        <v>0.46931595390556602</v>
      </c>
      <c r="U157" s="17">
        <v>0.48883705621518497</v>
      </c>
      <c r="V157" s="17">
        <v>0.48106076902404199</v>
      </c>
      <c r="W157" s="17">
        <v>0.49332728994310698</v>
      </c>
      <c r="X157" s="17">
        <v>0.39980790291769203</v>
      </c>
      <c r="Y157" s="17">
        <v>0.44465222547718802</v>
      </c>
      <c r="Z157" s="17">
        <v>0.25911378782649802</v>
      </c>
      <c r="AA157" s="17">
        <v>0.34527572262879302</v>
      </c>
      <c r="AB157" s="17">
        <v>0.17539884197778199</v>
      </c>
      <c r="AC157" s="17">
        <v>0.38337319067388997</v>
      </c>
      <c r="AD157" s="17">
        <v>0.205078284322711</v>
      </c>
      <c r="AE157" s="17"/>
      <c r="AF157" s="17">
        <v>0.359161333807692</v>
      </c>
      <c r="AG157" s="17">
        <v>0.39588085792259697</v>
      </c>
      <c r="AH157" s="17">
        <v>0.439923380115332</v>
      </c>
      <c r="AI157" s="17">
        <v>0.402820900414878</v>
      </c>
      <c r="AJ157" s="17">
        <v>0.45025868023916499</v>
      </c>
      <c r="AK157" s="17">
        <v>0.36017684960054602</v>
      </c>
      <c r="AL157" s="17"/>
      <c r="AM157" s="17">
        <v>0.387876453221488</v>
      </c>
      <c r="AN157" s="17">
        <v>0.41189492064299998</v>
      </c>
      <c r="AO157" s="17">
        <v>0.39619388643636899</v>
      </c>
      <c r="AP157" s="17">
        <v>0.375916402721792</v>
      </c>
      <c r="AQ157" s="17">
        <v>0.38974822102461698</v>
      </c>
      <c r="AR157" s="17"/>
      <c r="AS157" s="17">
        <v>0.38219587958039902</v>
      </c>
      <c r="AT157" s="17">
        <v>0.39540369938239101</v>
      </c>
      <c r="AU157" s="17">
        <v>0.36465072476906801</v>
      </c>
      <c r="AV157" s="17">
        <v>0.41156290914840599</v>
      </c>
      <c r="AW157" s="17">
        <v>0.437571705261667</v>
      </c>
      <c r="AX157" s="17">
        <v>0.38850733287115402</v>
      </c>
      <c r="AY157" s="17"/>
      <c r="AZ157" s="17">
        <v>0.41840416733117403</v>
      </c>
      <c r="BA157" s="17">
        <v>0.40950867059095802</v>
      </c>
      <c r="BB157" s="17">
        <v>0.386535084207284</v>
      </c>
      <c r="BC157" s="17">
        <v>0.381366934215704</v>
      </c>
      <c r="BD157" s="17">
        <v>0.36760168379131097</v>
      </c>
      <c r="BE157" s="17"/>
      <c r="BF157" s="17">
        <v>0.40470722782537599</v>
      </c>
      <c r="BG157" s="17"/>
      <c r="BH157" s="17">
        <v>0.41151935767600301</v>
      </c>
      <c r="BI157" s="17"/>
      <c r="BJ157" s="17">
        <v>0.39936979183605897</v>
      </c>
      <c r="BK157" s="17">
        <v>0.38794392272550898</v>
      </c>
      <c r="BL157" s="17">
        <v>0.410506294270645</v>
      </c>
      <c r="BM157" s="17">
        <v>0.40545102610420097</v>
      </c>
      <c r="BN157" s="17">
        <v>0.37365924577769</v>
      </c>
      <c r="BO157" s="17">
        <v>0.34921928465987201</v>
      </c>
      <c r="BP157" s="17"/>
      <c r="BQ157" s="17">
        <v>0.40702095582401399</v>
      </c>
      <c r="BR157" s="17">
        <v>0.52835830022155705</v>
      </c>
      <c r="BS157" s="17">
        <v>0.35102316106709802</v>
      </c>
      <c r="BT157" s="17"/>
      <c r="BU157" s="17">
        <v>0.30472311905925198</v>
      </c>
      <c r="BV157" s="17">
        <v>0.61130294380666494</v>
      </c>
      <c r="BW157" s="17">
        <v>0.305096209873984</v>
      </c>
      <c r="BX157" s="17"/>
      <c r="BY157" s="17">
        <v>0.352366609134807</v>
      </c>
      <c r="BZ157" s="17"/>
      <c r="CA157" s="17">
        <v>0.40421730339560302</v>
      </c>
    </row>
    <row r="158" spans="2:79" x14ac:dyDescent="0.35">
      <c r="B158" t="s">
        <v>177</v>
      </c>
      <c r="C158" s="17">
        <v>0.16735042599480701</v>
      </c>
      <c r="D158" s="17">
        <v>0.162910345438081</v>
      </c>
      <c r="E158" s="17">
        <v>0.17183144790961799</v>
      </c>
      <c r="F158" s="17"/>
      <c r="G158" s="17">
        <v>0.18829646995997901</v>
      </c>
      <c r="H158" s="17">
        <v>0.16392385647514601</v>
      </c>
      <c r="I158" s="17">
        <v>0.168334761429386</v>
      </c>
      <c r="J158" s="17">
        <v>0.15609105118392699</v>
      </c>
      <c r="K158" s="17">
        <v>0.14630090741195101</v>
      </c>
      <c r="L158" s="17">
        <v>0.178567857362079</v>
      </c>
      <c r="M158" s="17"/>
      <c r="N158" s="17">
        <v>0.17805471580347801</v>
      </c>
      <c r="O158" s="17">
        <v>0.166601446904002</v>
      </c>
      <c r="P158" s="17">
        <v>0.15082946405804001</v>
      </c>
      <c r="Q158" s="17">
        <v>0.17403113236918699</v>
      </c>
      <c r="R158" s="17"/>
      <c r="S158" s="17">
        <v>0.102927094932396</v>
      </c>
      <c r="T158" s="17">
        <v>9.7979946524033704E-2</v>
      </c>
      <c r="U158" s="17">
        <v>0.15219187321493399</v>
      </c>
      <c r="V158" s="17">
        <v>0.126430742353982</v>
      </c>
      <c r="W158" s="17">
        <v>0.141146650286992</v>
      </c>
      <c r="X158" s="17">
        <v>0.13107627644286701</v>
      </c>
      <c r="Y158" s="17">
        <v>0.206166354432606</v>
      </c>
      <c r="Z158" s="17">
        <v>0.23716164549202801</v>
      </c>
      <c r="AA158" s="17">
        <v>0.217505371257286</v>
      </c>
      <c r="AB158" s="17">
        <v>0.23093182250472499</v>
      </c>
      <c r="AC158" s="17">
        <v>0.27288308062938599</v>
      </c>
      <c r="AD158" s="17">
        <v>0.353669092031073</v>
      </c>
      <c r="AE158" s="17"/>
      <c r="AF158" s="17">
        <v>0.17666057941497701</v>
      </c>
      <c r="AG158" s="17">
        <v>0.166891313930352</v>
      </c>
      <c r="AH158" s="17">
        <v>0.15904848218013701</v>
      </c>
      <c r="AI158" s="17">
        <v>0.17388863862630699</v>
      </c>
      <c r="AJ158" s="17">
        <v>0.13589136123139101</v>
      </c>
      <c r="AK158" s="17">
        <v>0.157249594594779</v>
      </c>
      <c r="AL158" s="17"/>
      <c r="AM158" s="17">
        <v>0.17750521161191299</v>
      </c>
      <c r="AN158" s="17">
        <v>0.15852288272599399</v>
      </c>
      <c r="AO158" s="17">
        <v>0.165865142087054</v>
      </c>
      <c r="AP158" s="17">
        <v>0.16108059365682201</v>
      </c>
      <c r="AQ158" s="17">
        <v>0.24902968714659501</v>
      </c>
      <c r="AR158" s="17"/>
      <c r="AS158" s="17">
        <v>0.164320824005911</v>
      </c>
      <c r="AT158" s="17">
        <v>0.16690179579421</v>
      </c>
      <c r="AU158" s="17">
        <v>0.16839431316473999</v>
      </c>
      <c r="AV158" s="17">
        <v>0.18346634931104999</v>
      </c>
      <c r="AW158" s="17">
        <v>0.14932174076486099</v>
      </c>
      <c r="AX158" s="17">
        <v>0.16251342776643499</v>
      </c>
      <c r="AY158" s="17"/>
      <c r="AZ158" s="17">
        <v>0.166898818512173</v>
      </c>
      <c r="BA158" s="17">
        <v>0.16245065091602401</v>
      </c>
      <c r="BB158" s="17">
        <v>0.175556812014005</v>
      </c>
      <c r="BC158" s="17">
        <v>0.14741501235603899</v>
      </c>
      <c r="BD158" s="17">
        <v>0.17261142474517699</v>
      </c>
      <c r="BE158" s="17"/>
      <c r="BF158" s="17">
        <v>0.16904079598858299</v>
      </c>
      <c r="BG158" s="17"/>
      <c r="BH158" s="17">
        <v>0.17633454767259399</v>
      </c>
      <c r="BI158" s="17"/>
      <c r="BJ158" s="17">
        <v>0.17659429125690401</v>
      </c>
      <c r="BK158" s="17">
        <v>0.16805202640988201</v>
      </c>
      <c r="BL158" s="17">
        <v>0.16601063924827</v>
      </c>
      <c r="BM158" s="17">
        <v>0.14083930955010601</v>
      </c>
      <c r="BN158" s="17">
        <v>0.16565765397221399</v>
      </c>
      <c r="BO158" s="17">
        <v>0.18408552741252701</v>
      </c>
      <c r="BP158" s="17"/>
      <c r="BQ158" s="17">
        <v>0.15455450273794</v>
      </c>
      <c r="BR158" s="17">
        <v>0.16707055913052701</v>
      </c>
      <c r="BS158" s="17">
        <v>0.18742748719813601</v>
      </c>
      <c r="BT158" s="17"/>
      <c r="BU158" s="17">
        <v>0.111734051780859</v>
      </c>
      <c r="BV158" s="17">
        <v>0.11375519551386</v>
      </c>
      <c r="BW158" s="17">
        <v>0.219996483543314</v>
      </c>
      <c r="BX158" s="17"/>
      <c r="BY158" s="17">
        <v>0.156726484298253</v>
      </c>
      <c r="BZ158" s="17"/>
      <c r="CA158" s="17">
        <v>0.170713091595074</v>
      </c>
    </row>
    <row r="159" spans="2:79" x14ac:dyDescent="0.35">
      <c r="B159" t="s">
        <v>178</v>
      </c>
      <c r="C159" s="17">
        <v>0.20207623277318201</v>
      </c>
      <c r="D159" s="17">
        <v>0.196701293338923</v>
      </c>
      <c r="E159" s="17">
        <v>0.20788125973545499</v>
      </c>
      <c r="F159" s="17"/>
      <c r="G159" s="17">
        <v>0.18873794583776299</v>
      </c>
      <c r="H159" s="17">
        <v>0.20542994347211799</v>
      </c>
      <c r="I159" s="17">
        <v>0.20225844241549501</v>
      </c>
      <c r="J159" s="17">
        <v>0.178219756866173</v>
      </c>
      <c r="K159" s="17">
        <v>0.194181502539193</v>
      </c>
      <c r="L159" s="17">
        <v>0.23272818118357699</v>
      </c>
      <c r="M159" s="17"/>
      <c r="N159" s="17">
        <v>0.19591266265023599</v>
      </c>
      <c r="O159" s="17">
        <v>0.18455497527949</v>
      </c>
      <c r="P159" s="17">
        <v>0.19707681708990199</v>
      </c>
      <c r="Q159" s="17">
        <v>0.23191426433658299</v>
      </c>
      <c r="R159" s="17"/>
      <c r="S159" s="17">
        <v>0.12947511772918299</v>
      </c>
      <c r="T159" s="17">
        <v>0.111472773098111</v>
      </c>
      <c r="U159" s="17">
        <v>0.141741841573051</v>
      </c>
      <c r="V159" s="17">
        <v>0.12316885633405</v>
      </c>
      <c r="W159" s="17">
        <v>0.15730273029498501</v>
      </c>
      <c r="X159" s="17">
        <v>0.20931195029128699</v>
      </c>
      <c r="Y159" s="17">
        <v>0.182369895426472</v>
      </c>
      <c r="Z159" s="17">
        <v>0.296854332242313</v>
      </c>
      <c r="AA159" s="17">
        <v>0.276526434998834</v>
      </c>
      <c r="AB159" s="17">
        <v>0.47278731070916602</v>
      </c>
      <c r="AC159" s="17">
        <v>0.13267839604905601</v>
      </c>
      <c r="AD159" s="17">
        <v>0.36965448478151702</v>
      </c>
      <c r="AE159" s="17"/>
      <c r="AF159" s="17">
        <v>0.21840798297650299</v>
      </c>
      <c r="AG159" s="17">
        <v>0.228987923325459</v>
      </c>
      <c r="AH159" s="17">
        <v>0.16831112139736901</v>
      </c>
      <c r="AI159" s="17">
        <v>0.18811758827241601</v>
      </c>
      <c r="AJ159" s="17">
        <v>0.16728727582884101</v>
      </c>
      <c r="AK159" s="17">
        <v>0.177559195416362</v>
      </c>
      <c r="AL159" s="17"/>
      <c r="AM159" s="17">
        <v>0.21020046555876401</v>
      </c>
      <c r="AN159" s="17">
        <v>0.194532361452223</v>
      </c>
      <c r="AO159" s="17">
        <v>0.19773502979962601</v>
      </c>
      <c r="AP159" s="17">
        <v>0.22082350068224099</v>
      </c>
      <c r="AQ159" s="17">
        <v>0.131006866129149</v>
      </c>
      <c r="AR159" s="17"/>
      <c r="AS159" s="17">
        <v>0.214266899745821</v>
      </c>
      <c r="AT159" s="17">
        <v>0.18369009384158</v>
      </c>
      <c r="AU159" s="17">
        <v>0.20214597570256301</v>
      </c>
      <c r="AV159" s="17">
        <v>0.21210884959013901</v>
      </c>
      <c r="AW159" s="17">
        <v>0.19530609954634301</v>
      </c>
      <c r="AX159" s="17">
        <v>0.20804210369586401</v>
      </c>
      <c r="AY159" s="17"/>
      <c r="AZ159" s="17">
        <v>0.19687761314226301</v>
      </c>
      <c r="BA159" s="17">
        <v>0.20082343243825501</v>
      </c>
      <c r="BB159" s="17">
        <v>0.19525369585734101</v>
      </c>
      <c r="BC159" s="17">
        <v>0.23048664369158101</v>
      </c>
      <c r="BD159" s="17">
        <v>0.20558364901377599</v>
      </c>
      <c r="BE159" s="17"/>
      <c r="BF159" s="17">
        <v>0.19862030966663899</v>
      </c>
      <c r="BG159" s="17"/>
      <c r="BH159" s="17">
        <v>0.19424408189432499</v>
      </c>
      <c r="BI159" s="17"/>
      <c r="BJ159" s="17">
        <v>0.19605493267752899</v>
      </c>
      <c r="BK159" s="17">
        <v>0.22860139821709599</v>
      </c>
      <c r="BL159" s="17">
        <v>0.18582395991346501</v>
      </c>
      <c r="BM159" s="17">
        <v>0.21425870813623801</v>
      </c>
      <c r="BN159" s="17">
        <v>0.197774805742751</v>
      </c>
      <c r="BO159" s="17">
        <v>0.209997125474851</v>
      </c>
      <c r="BP159" s="17"/>
      <c r="BQ159" s="17">
        <v>0.14474865750052199</v>
      </c>
      <c r="BR159" s="17">
        <v>0.12832795480935699</v>
      </c>
      <c r="BS159" s="17">
        <v>0.26931138529342302</v>
      </c>
      <c r="BT159" s="17"/>
      <c r="BU159" s="17">
        <v>5.3343403695340602E-2</v>
      </c>
      <c r="BV159" s="17">
        <v>5.1445948522375197E-2</v>
      </c>
      <c r="BW159" s="17">
        <v>0.32171088325417802</v>
      </c>
      <c r="BX159" s="17"/>
      <c r="BY159" s="17">
        <v>0.23232978007467101</v>
      </c>
      <c r="BZ159" s="17"/>
      <c r="CA159" s="17">
        <v>0.15912575187845501</v>
      </c>
    </row>
    <row r="160" spans="2:79" x14ac:dyDescent="0.35">
      <c r="B160" t="s">
        <v>136</v>
      </c>
      <c r="C160" s="17">
        <v>7.1332659897926698E-2</v>
      </c>
      <c r="D160" s="17">
        <v>6.0286136337232801E-2</v>
      </c>
      <c r="E160" s="17">
        <v>8.2159198236898698E-2</v>
      </c>
      <c r="F160" s="17"/>
      <c r="G160" s="17">
        <v>0.10494789198554801</v>
      </c>
      <c r="H160" s="17">
        <v>9.8645673971209505E-2</v>
      </c>
      <c r="I160" s="17">
        <v>7.0087622289500703E-2</v>
      </c>
      <c r="J160" s="17">
        <v>5.8704971800177398E-2</v>
      </c>
      <c r="K160" s="17">
        <v>5.53881875047397E-2</v>
      </c>
      <c r="L160" s="17">
        <v>4.8584186470604397E-2</v>
      </c>
      <c r="M160" s="17"/>
      <c r="N160" s="17">
        <v>5.6830337235885299E-2</v>
      </c>
      <c r="O160" s="17">
        <v>7.4849901997720597E-2</v>
      </c>
      <c r="P160" s="17">
        <v>6.5739419000096694E-2</v>
      </c>
      <c r="Q160" s="17">
        <v>8.4827792169482802E-2</v>
      </c>
      <c r="R160" s="17"/>
      <c r="S160" s="17">
        <v>7.6509459375333697E-2</v>
      </c>
      <c r="T160" s="17">
        <v>8.6666651989638702E-2</v>
      </c>
      <c r="U160" s="17">
        <v>6.3666889578961994E-2</v>
      </c>
      <c r="V160" s="17">
        <v>8.7135844211765706E-2</v>
      </c>
      <c r="W160" s="17">
        <v>8.0980458432016594E-2</v>
      </c>
      <c r="X160" s="17">
        <v>9.9918357194385493E-2</v>
      </c>
      <c r="Y160" s="17">
        <v>4.91418410415723E-2</v>
      </c>
      <c r="Z160" s="17">
        <v>6.3065092500473194E-2</v>
      </c>
      <c r="AA160" s="17">
        <v>5.7657851953614302E-2</v>
      </c>
      <c r="AB160" s="17">
        <v>3.5206672297145698E-2</v>
      </c>
      <c r="AC160" s="17">
        <v>9.3892096054491503E-2</v>
      </c>
      <c r="AD160" s="17">
        <v>3.6576075871445499E-2</v>
      </c>
      <c r="AE160" s="17"/>
      <c r="AF160" s="17">
        <v>0.10105436948030699</v>
      </c>
      <c r="AG160" s="17">
        <v>5.87611903466084E-2</v>
      </c>
      <c r="AH160" s="17">
        <v>5.8838466344913402E-2</v>
      </c>
      <c r="AI160" s="17">
        <v>5.55534539163276E-2</v>
      </c>
      <c r="AJ160" s="17">
        <v>5.5897888096473801E-2</v>
      </c>
      <c r="AK160" s="17">
        <v>4.5469888096998201E-2</v>
      </c>
      <c r="AL160" s="17"/>
      <c r="AM160" s="17">
        <v>6.9456867703522204E-2</v>
      </c>
      <c r="AN160" s="17">
        <v>6.9134534314659393E-2</v>
      </c>
      <c r="AO160" s="17">
        <v>7.0633072851129505E-2</v>
      </c>
      <c r="AP160" s="17">
        <v>7.6615449476491598E-2</v>
      </c>
      <c r="AQ160" s="17">
        <v>3.3101575488502302E-2</v>
      </c>
      <c r="AR160" s="17"/>
      <c r="AS160" s="17">
        <v>7.8778330392607496E-2</v>
      </c>
      <c r="AT160" s="17">
        <v>7.6631247634322705E-2</v>
      </c>
      <c r="AU160" s="17">
        <v>7.1299183259421001E-2</v>
      </c>
      <c r="AV160" s="17">
        <v>5.0317989995128397E-2</v>
      </c>
      <c r="AW160" s="17">
        <v>6.8521894814619594E-2</v>
      </c>
      <c r="AX160" s="17">
        <v>9.3407588232760699E-2</v>
      </c>
      <c r="AY160" s="17"/>
      <c r="AZ160" s="17">
        <v>5.20084113319806E-2</v>
      </c>
      <c r="BA160" s="17">
        <v>6.29045974449495E-2</v>
      </c>
      <c r="BB160" s="17">
        <v>9.1657592797528803E-2</v>
      </c>
      <c r="BC160" s="17">
        <v>4.9214279852586099E-2</v>
      </c>
      <c r="BD160" s="17">
        <v>8.9437964973760803E-2</v>
      </c>
      <c r="BE160" s="17"/>
      <c r="BF160" s="17">
        <v>6.1707199036275001E-2</v>
      </c>
      <c r="BG160" s="17"/>
      <c r="BH160" s="17">
        <v>5.46759241942643E-2</v>
      </c>
      <c r="BI160" s="17"/>
      <c r="BJ160" s="17">
        <v>7.8883619629538798E-2</v>
      </c>
      <c r="BK160" s="17">
        <v>6.4265750875455094E-2</v>
      </c>
      <c r="BL160" s="17">
        <v>5.8015195592239097E-2</v>
      </c>
      <c r="BM160" s="17">
        <v>7.5181634974764294E-2</v>
      </c>
      <c r="BN160" s="17">
        <v>4.7162082887521301E-2</v>
      </c>
      <c r="BO160" s="17">
        <v>0.156927411349501</v>
      </c>
      <c r="BP160" s="17"/>
      <c r="BQ160" s="17">
        <v>4.0315978131159898E-2</v>
      </c>
      <c r="BR160" s="17">
        <v>2.8526763526488402E-2</v>
      </c>
      <c r="BS160" s="17">
        <v>3.06741993297272E-2</v>
      </c>
      <c r="BT160" s="17"/>
      <c r="BU160" s="17">
        <v>4.58417298147733E-3</v>
      </c>
      <c r="BV160" s="17">
        <v>2.1451388125997201E-2</v>
      </c>
      <c r="BW160" s="17">
        <v>2.6318849306510499E-2</v>
      </c>
      <c r="BX160" s="17"/>
      <c r="BY160" s="17">
        <v>6.0015377063728899E-2</v>
      </c>
      <c r="BZ160" s="17"/>
      <c r="CA160" s="17">
        <v>6.9460138825711906E-2</v>
      </c>
    </row>
    <row r="161" spans="2:79" x14ac:dyDescent="0.35">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row>
    <row r="162" spans="2:79" x14ac:dyDescent="0.35">
      <c r="B162" s="6" t="s">
        <v>185</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row>
    <row r="163" spans="2:79" x14ac:dyDescent="0.35">
      <c r="B163" s="24" t="s">
        <v>106</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row>
    <row r="164" spans="2:79" x14ac:dyDescent="0.35">
      <c r="B164" t="s">
        <v>174</v>
      </c>
      <c r="C164" s="17">
        <v>4.2795294441950502E-2</v>
      </c>
      <c r="D164" s="17">
        <v>4.1211126283419899E-2</v>
      </c>
      <c r="E164" s="17">
        <v>4.3637355089767897E-2</v>
      </c>
      <c r="F164" s="17"/>
      <c r="G164" s="17">
        <v>5.0301870026842901E-2</v>
      </c>
      <c r="H164" s="17">
        <v>3.9606577038566002E-2</v>
      </c>
      <c r="I164" s="17">
        <v>4.7149736872103699E-2</v>
      </c>
      <c r="J164" s="17">
        <v>4.4151799202986598E-2</v>
      </c>
      <c r="K164" s="17">
        <v>3.3472060097193099E-2</v>
      </c>
      <c r="L164" s="17">
        <v>4.1994398964043299E-2</v>
      </c>
      <c r="M164" s="17"/>
      <c r="N164" s="17">
        <v>4.3622702430063699E-2</v>
      </c>
      <c r="O164" s="17">
        <v>3.81762603905548E-2</v>
      </c>
      <c r="P164" s="17">
        <v>4.4805839894283502E-2</v>
      </c>
      <c r="Q164" s="17">
        <v>4.5210751724183602E-2</v>
      </c>
      <c r="R164" s="17"/>
      <c r="S164" s="17">
        <v>2.4868429021147099E-2</v>
      </c>
      <c r="T164" s="17">
        <v>2.48465363064037E-2</v>
      </c>
      <c r="U164" s="17">
        <v>2.3355741151778499E-2</v>
      </c>
      <c r="V164" s="17">
        <v>3.2443273708215599E-2</v>
      </c>
      <c r="W164" s="17">
        <v>2.2097663183443899E-2</v>
      </c>
      <c r="X164" s="17">
        <v>3.5125947676455598E-2</v>
      </c>
      <c r="Y164" s="17">
        <v>3.2157958826807102E-2</v>
      </c>
      <c r="Z164" s="17">
        <v>7.5747234451949405E-2</v>
      </c>
      <c r="AA164" s="17">
        <v>5.37732761441201E-2</v>
      </c>
      <c r="AB164" s="17">
        <v>7.1911795152434996E-2</v>
      </c>
      <c r="AC164" s="17">
        <v>0.117598863668085</v>
      </c>
      <c r="AD164" s="17">
        <v>9.01559747799838E-2</v>
      </c>
      <c r="AE164" s="17"/>
      <c r="AF164" s="17">
        <v>7.4522243316104603E-2</v>
      </c>
      <c r="AG164" s="17">
        <v>3.4429765467909899E-2</v>
      </c>
      <c r="AH164" s="17">
        <v>3.39761473562799E-2</v>
      </c>
      <c r="AI164" s="17">
        <v>3.5762643704561101E-2</v>
      </c>
      <c r="AJ164" s="17">
        <v>5.4492215801202101E-2</v>
      </c>
      <c r="AK164" s="17">
        <v>2.37410430959724E-2</v>
      </c>
      <c r="AL164" s="17"/>
      <c r="AM164" s="17">
        <v>4.1494283489786697E-2</v>
      </c>
      <c r="AN164" s="17">
        <v>4.7010733535756397E-2</v>
      </c>
      <c r="AO164" s="17">
        <v>3.1218838084846101E-2</v>
      </c>
      <c r="AP164" s="17">
        <v>5.3913276383315098E-2</v>
      </c>
      <c r="AQ164" s="17">
        <v>1.97774903995083E-2</v>
      </c>
      <c r="AR164" s="17"/>
      <c r="AS164" s="17">
        <v>4.5920564293587901E-2</v>
      </c>
      <c r="AT164" s="17">
        <v>4.1301709907880298E-2</v>
      </c>
      <c r="AU164" s="17">
        <v>1.8722744538501299E-2</v>
      </c>
      <c r="AV164" s="17">
        <v>4.0672404706044302E-2</v>
      </c>
      <c r="AW164" s="17">
        <v>3.7757426955141601E-2</v>
      </c>
      <c r="AX164" s="17">
        <v>0.10303557170619999</v>
      </c>
      <c r="AY164" s="17"/>
      <c r="AZ164" s="17">
        <v>6.1770167650951502E-2</v>
      </c>
      <c r="BA164" s="17">
        <v>3.87473736825154E-2</v>
      </c>
      <c r="BB164" s="17">
        <v>3.7476404393915398E-2</v>
      </c>
      <c r="BC164" s="17">
        <v>5.6525180168459498E-2</v>
      </c>
      <c r="BD164" s="17">
        <v>3.2127723822915698E-2</v>
      </c>
      <c r="BE164" s="17"/>
      <c r="BF164" s="17">
        <v>4.1225538476341902E-2</v>
      </c>
      <c r="BG164" s="17"/>
      <c r="BH164" s="17">
        <v>4.5700325284969298E-2</v>
      </c>
      <c r="BI164" s="17"/>
      <c r="BJ164" s="17">
        <v>5.0818144961155699E-2</v>
      </c>
      <c r="BK164" s="17">
        <v>4.8768542951468E-2</v>
      </c>
      <c r="BL164" s="17">
        <v>2.8039613079805601E-2</v>
      </c>
      <c r="BM164" s="17">
        <v>2.6428266908491201E-2</v>
      </c>
      <c r="BN164" s="17">
        <v>5.0461225162965397E-2</v>
      </c>
      <c r="BO164" s="17">
        <v>5.3446116449421599E-2</v>
      </c>
      <c r="BP164" s="17"/>
      <c r="BQ164" s="17">
        <v>0.15076835756514101</v>
      </c>
      <c r="BR164" s="17">
        <v>3.45489330903129E-2</v>
      </c>
      <c r="BS164" s="17">
        <v>2.0583420930676902E-2</v>
      </c>
      <c r="BT164" s="17"/>
      <c r="BU164" s="17">
        <v>0.14792232153130599</v>
      </c>
      <c r="BV164" s="17">
        <v>2.29573336423106E-2</v>
      </c>
      <c r="BW164" s="17">
        <v>4.7183481212209999E-2</v>
      </c>
      <c r="BX164" s="17"/>
      <c r="BY164" s="17">
        <v>6.9555914653315801E-2</v>
      </c>
      <c r="BZ164" s="17"/>
      <c r="CA164" s="17">
        <v>3.4982637234483999E-2</v>
      </c>
    </row>
    <row r="165" spans="2:79" x14ac:dyDescent="0.35">
      <c r="B165" t="s">
        <v>175</v>
      </c>
      <c r="C165" s="17">
        <v>0.18074888104967099</v>
      </c>
      <c r="D165" s="17">
        <v>0.17247155231396</v>
      </c>
      <c r="E165" s="17">
        <v>0.18916966170881999</v>
      </c>
      <c r="F165" s="17"/>
      <c r="G165" s="17">
        <v>0.22274942494931599</v>
      </c>
      <c r="H165" s="17">
        <v>0.168181604551049</v>
      </c>
      <c r="I165" s="17">
        <v>0.19525597818457399</v>
      </c>
      <c r="J165" s="17">
        <v>0.14466854112383501</v>
      </c>
      <c r="K165" s="17">
        <v>0.16195043934140599</v>
      </c>
      <c r="L165" s="17">
        <v>0.192977880562479</v>
      </c>
      <c r="M165" s="17"/>
      <c r="N165" s="17">
        <v>0.17722112595262801</v>
      </c>
      <c r="O165" s="17">
        <v>0.17864206776976299</v>
      </c>
      <c r="P165" s="17">
        <v>0.19282482730560399</v>
      </c>
      <c r="Q165" s="17">
        <v>0.177394413535475</v>
      </c>
      <c r="R165" s="17"/>
      <c r="S165" s="17">
        <v>8.8302691177388107E-2</v>
      </c>
      <c r="T165" s="17">
        <v>0.11110705088379599</v>
      </c>
      <c r="U165" s="17">
        <v>0.2090794512394</v>
      </c>
      <c r="V165" s="17">
        <v>9.5086889504281305E-2</v>
      </c>
      <c r="W165" s="17">
        <v>0.160935233642506</v>
      </c>
      <c r="X165" s="17">
        <v>0.15348198832485099</v>
      </c>
      <c r="Y165" s="17">
        <v>0.16622220522735001</v>
      </c>
      <c r="Z165" s="17">
        <v>0.18322985323923899</v>
      </c>
      <c r="AA165" s="17">
        <v>0.28418444035328999</v>
      </c>
      <c r="AB165" s="17">
        <v>0.30795162278252203</v>
      </c>
      <c r="AC165" s="17">
        <v>0.33016860357382799</v>
      </c>
      <c r="AD165" s="17">
        <v>0.24794962370382201</v>
      </c>
      <c r="AE165" s="17"/>
      <c r="AF165" s="17">
        <v>0.17637693233857701</v>
      </c>
      <c r="AG165" s="17">
        <v>0.195700509364613</v>
      </c>
      <c r="AH165" s="17">
        <v>0.15536454068133801</v>
      </c>
      <c r="AI165" s="17">
        <v>0.16317591921291699</v>
      </c>
      <c r="AJ165" s="17">
        <v>0.192253068835532</v>
      </c>
      <c r="AK165" s="17">
        <v>0.201761603426621</v>
      </c>
      <c r="AL165" s="17"/>
      <c r="AM165" s="17">
        <v>0.16590465662620599</v>
      </c>
      <c r="AN165" s="17">
        <v>0.18761631443829499</v>
      </c>
      <c r="AO165" s="17">
        <v>0.18038959009876299</v>
      </c>
      <c r="AP165" s="17">
        <v>0.196288987644999</v>
      </c>
      <c r="AQ165" s="17">
        <v>0.191228082468165</v>
      </c>
      <c r="AR165" s="17"/>
      <c r="AS165" s="17">
        <v>0.172894149744936</v>
      </c>
      <c r="AT165" s="17">
        <v>0.158162508132459</v>
      </c>
      <c r="AU165" s="17">
        <v>0.17901407675126099</v>
      </c>
      <c r="AV165" s="17">
        <v>0.18993620165458</v>
      </c>
      <c r="AW165" s="17">
        <v>0.18861039592000201</v>
      </c>
      <c r="AX165" s="17">
        <v>0.23801136881559501</v>
      </c>
      <c r="AY165" s="17"/>
      <c r="AZ165" s="17">
        <v>0.195386024633288</v>
      </c>
      <c r="BA165" s="17">
        <v>0.180609352175438</v>
      </c>
      <c r="BB165" s="17">
        <v>0.19088833204566899</v>
      </c>
      <c r="BC165" s="17">
        <v>0.18326881141734599</v>
      </c>
      <c r="BD165" s="17">
        <v>0.16155554034597899</v>
      </c>
      <c r="BE165" s="17"/>
      <c r="BF165" s="17">
        <v>0.18243762347804299</v>
      </c>
      <c r="BG165" s="17"/>
      <c r="BH165" s="17">
        <v>0.18335776238610699</v>
      </c>
      <c r="BI165" s="17"/>
      <c r="BJ165" s="17">
        <v>0.17730576975972701</v>
      </c>
      <c r="BK165" s="17">
        <v>0.17367253700214</v>
      </c>
      <c r="BL165" s="17">
        <v>0.191220145492183</v>
      </c>
      <c r="BM165" s="17">
        <v>0.16710879407593801</v>
      </c>
      <c r="BN165" s="17">
        <v>0.17941636705703201</v>
      </c>
      <c r="BO165" s="17">
        <v>0.247692471795045</v>
      </c>
      <c r="BP165" s="17"/>
      <c r="BQ165" s="17">
        <v>0.370056187822488</v>
      </c>
      <c r="BR165" s="17">
        <v>0.19738803791079301</v>
      </c>
      <c r="BS165" s="17">
        <v>0.12940890805783001</v>
      </c>
      <c r="BT165" s="17"/>
      <c r="BU165" s="17">
        <v>0.22604419859546199</v>
      </c>
      <c r="BV165" s="17">
        <v>0.151718919370632</v>
      </c>
      <c r="BW165" s="17">
        <v>0.20472301266308501</v>
      </c>
      <c r="BX165" s="17"/>
      <c r="BY165" s="17">
        <v>0.23082454230462199</v>
      </c>
      <c r="BZ165" s="17"/>
      <c r="CA165" s="17">
        <v>0.18031850609778899</v>
      </c>
    </row>
    <row r="166" spans="2:79" x14ac:dyDescent="0.35">
      <c r="B166" t="s">
        <v>176</v>
      </c>
      <c r="C166" s="17">
        <v>0.46822835912442301</v>
      </c>
      <c r="D166" s="17">
        <v>0.470501301783251</v>
      </c>
      <c r="E166" s="17">
        <v>0.46609629645705503</v>
      </c>
      <c r="F166" s="17"/>
      <c r="G166" s="17">
        <v>0.45269896747709398</v>
      </c>
      <c r="H166" s="17">
        <v>0.42469217194414399</v>
      </c>
      <c r="I166" s="17">
        <v>0.46680890763205402</v>
      </c>
      <c r="J166" s="17">
        <v>0.47361096955063903</v>
      </c>
      <c r="K166" s="17">
        <v>0.48441425487955397</v>
      </c>
      <c r="L166" s="17">
        <v>0.49994732446973</v>
      </c>
      <c r="M166" s="17"/>
      <c r="N166" s="17">
        <v>0.47354654206228203</v>
      </c>
      <c r="O166" s="17">
        <v>0.44951272588060598</v>
      </c>
      <c r="P166" s="17">
        <v>0.476646410119627</v>
      </c>
      <c r="Q166" s="17">
        <v>0.47450950912844098</v>
      </c>
      <c r="R166" s="17"/>
      <c r="S166" s="17">
        <v>0.45757820167818503</v>
      </c>
      <c r="T166" s="17">
        <v>0.56618838008218397</v>
      </c>
      <c r="U166" s="17">
        <v>0.49066692064650103</v>
      </c>
      <c r="V166" s="17">
        <v>0.45339335160285399</v>
      </c>
      <c r="W166" s="17">
        <v>0.50401399646022804</v>
      </c>
      <c r="X166" s="17">
        <v>0.43486176519896103</v>
      </c>
      <c r="Y166" s="17">
        <v>0.51783505300132404</v>
      </c>
      <c r="Z166" s="17">
        <v>0.46782714337425901</v>
      </c>
      <c r="AA166" s="17">
        <v>0.410175096182539</v>
      </c>
      <c r="AB166" s="17">
        <v>0.43035039258702601</v>
      </c>
      <c r="AC166" s="17">
        <v>0.372245053618527</v>
      </c>
      <c r="AD166" s="17">
        <v>0.44992996668876201</v>
      </c>
      <c r="AE166" s="17"/>
      <c r="AF166" s="17">
        <v>0.43892385472919998</v>
      </c>
      <c r="AG166" s="17">
        <v>0.46673759641122298</v>
      </c>
      <c r="AH166" s="17">
        <v>0.51278795561189205</v>
      </c>
      <c r="AI166" s="17">
        <v>0.50207692812861204</v>
      </c>
      <c r="AJ166" s="17">
        <v>0.47276104326020202</v>
      </c>
      <c r="AK166" s="17">
        <v>0.42047707236800203</v>
      </c>
      <c r="AL166" s="17"/>
      <c r="AM166" s="17">
        <v>0.480229570593592</v>
      </c>
      <c r="AN166" s="17">
        <v>0.48917472342449098</v>
      </c>
      <c r="AO166" s="17">
        <v>0.46069673243971199</v>
      </c>
      <c r="AP166" s="17">
        <v>0.40227257987895199</v>
      </c>
      <c r="AQ166" s="17">
        <v>0.48583819307045401</v>
      </c>
      <c r="AR166" s="17"/>
      <c r="AS166" s="17">
        <v>0.44202007759525402</v>
      </c>
      <c r="AT166" s="17">
        <v>0.47191928845053099</v>
      </c>
      <c r="AU166" s="17">
        <v>0.474287839245846</v>
      </c>
      <c r="AV166" s="17">
        <v>0.49065041105017798</v>
      </c>
      <c r="AW166" s="17">
        <v>0.501226245518272</v>
      </c>
      <c r="AX166" s="17">
        <v>0.411877798833512</v>
      </c>
      <c r="AY166" s="17"/>
      <c r="AZ166" s="17">
        <v>0.44431788594243699</v>
      </c>
      <c r="BA166" s="17">
        <v>0.48422595997516998</v>
      </c>
      <c r="BB166" s="17">
        <v>0.47338547258510699</v>
      </c>
      <c r="BC166" s="17">
        <v>0.508487918030335</v>
      </c>
      <c r="BD166" s="17">
        <v>0.45085541635544701</v>
      </c>
      <c r="BE166" s="17"/>
      <c r="BF166" s="17">
        <v>0.479496142030781</v>
      </c>
      <c r="BG166" s="17"/>
      <c r="BH166" s="17">
        <v>0.48443622964577998</v>
      </c>
      <c r="BI166" s="17"/>
      <c r="BJ166" s="17">
        <v>0.47621705726229402</v>
      </c>
      <c r="BK166" s="17">
        <v>0.475925846599207</v>
      </c>
      <c r="BL166" s="17">
        <v>0.47911586854572402</v>
      </c>
      <c r="BM166" s="17">
        <v>0.46762818961351899</v>
      </c>
      <c r="BN166" s="17">
        <v>0.47991845538439198</v>
      </c>
      <c r="BO166" s="17">
        <v>0.40988594755220797</v>
      </c>
      <c r="BP166" s="17"/>
      <c r="BQ166" s="17">
        <v>0.33029443246087897</v>
      </c>
      <c r="BR166" s="17">
        <v>0.587804351871688</v>
      </c>
      <c r="BS166" s="17">
        <v>0.47897064117080801</v>
      </c>
      <c r="BT166" s="17"/>
      <c r="BU166" s="17">
        <v>0.33607798124400401</v>
      </c>
      <c r="BV166" s="17">
        <v>0.61796530470642197</v>
      </c>
      <c r="BW166" s="17">
        <v>0.42747703172569701</v>
      </c>
      <c r="BX166" s="17"/>
      <c r="BY166" s="17">
        <v>0.41606325293763802</v>
      </c>
      <c r="BZ166" s="17"/>
      <c r="CA166" s="17">
        <v>0.47295205646095501</v>
      </c>
    </row>
    <row r="167" spans="2:79" x14ac:dyDescent="0.35">
      <c r="B167" t="s">
        <v>177</v>
      </c>
      <c r="C167" s="17">
        <v>0.112523172216748</v>
      </c>
      <c r="D167" s="17">
        <v>0.119181672095762</v>
      </c>
      <c r="E167" s="17">
        <v>0.10588740808060899</v>
      </c>
      <c r="F167" s="17"/>
      <c r="G167" s="17">
        <v>0.13310353297549701</v>
      </c>
      <c r="H167" s="17">
        <v>0.12790835692840499</v>
      </c>
      <c r="I167" s="17">
        <v>9.6089193678220997E-2</v>
      </c>
      <c r="J167" s="17">
        <v>0.114277454515484</v>
      </c>
      <c r="K167" s="17">
        <v>0.12950677095820501</v>
      </c>
      <c r="L167" s="17">
        <v>8.6768848231668499E-2</v>
      </c>
      <c r="M167" s="17"/>
      <c r="N167" s="17">
        <v>0.107248319666403</v>
      </c>
      <c r="O167" s="17">
        <v>0.120566140203478</v>
      </c>
      <c r="P167" s="17">
        <v>0.100544578827531</v>
      </c>
      <c r="Q167" s="17">
        <v>0.118594984213617</v>
      </c>
      <c r="R167" s="17"/>
      <c r="S167" s="17">
        <v>0.16281409495739299</v>
      </c>
      <c r="T167" s="17">
        <v>0.12673785276119801</v>
      </c>
      <c r="U167" s="17">
        <v>0.12049132322508201</v>
      </c>
      <c r="V167" s="17">
        <v>0.19833105920399299</v>
      </c>
      <c r="W167" s="17">
        <v>0.122311326346473</v>
      </c>
      <c r="X167" s="17">
        <v>0.10241741328069399</v>
      </c>
      <c r="Y167" s="17">
        <v>8.7729789216344098E-2</v>
      </c>
      <c r="Z167" s="17">
        <v>5.0457876401080799E-2</v>
      </c>
      <c r="AA167" s="17">
        <v>7.9832371049277401E-2</v>
      </c>
      <c r="AB167" s="17">
        <v>6.2875843896251504E-2</v>
      </c>
      <c r="AC167" s="17">
        <v>2.35024784353366E-2</v>
      </c>
      <c r="AD167" s="17">
        <v>0.111378260264031</v>
      </c>
      <c r="AE167" s="17"/>
      <c r="AF167" s="17">
        <v>0.101407045196602</v>
      </c>
      <c r="AG167" s="17">
        <v>0.107801517529825</v>
      </c>
      <c r="AH167" s="17">
        <v>0.115701755713413</v>
      </c>
      <c r="AI167" s="17">
        <v>0.12782395792385101</v>
      </c>
      <c r="AJ167" s="17">
        <v>0.121818391872096</v>
      </c>
      <c r="AK167" s="17">
        <v>0.117941720439903</v>
      </c>
      <c r="AL167" s="17"/>
      <c r="AM167" s="17">
        <v>0.11001654738288601</v>
      </c>
      <c r="AN167" s="17">
        <v>9.4440697888921593E-2</v>
      </c>
      <c r="AO167" s="17">
        <v>0.137177252693375</v>
      </c>
      <c r="AP167" s="17">
        <v>0.1170003987708</v>
      </c>
      <c r="AQ167" s="17">
        <v>0.12598444883847901</v>
      </c>
      <c r="AR167" s="17"/>
      <c r="AS167" s="17">
        <v>0.12685701934069701</v>
      </c>
      <c r="AT167" s="17">
        <v>0.114980749234337</v>
      </c>
      <c r="AU167" s="17">
        <v>0.10668045087939799</v>
      </c>
      <c r="AV167" s="17">
        <v>0.116030053815766</v>
      </c>
      <c r="AW167" s="17">
        <v>9.18003563564527E-2</v>
      </c>
      <c r="AX167" s="17">
        <v>9.8374606555971397E-2</v>
      </c>
      <c r="AY167" s="17"/>
      <c r="AZ167" s="17">
        <v>0.118697082543158</v>
      </c>
      <c r="BA167" s="17">
        <v>0.105568196520214</v>
      </c>
      <c r="BB167" s="17">
        <v>0.104205709412303</v>
      </c>
      <c r="BC167" s="17">
        <v>7.3662406704879793E-2</v>
      </c>
      <c r="BD167" s="17">
        <v>0.130154919490136</v>
      </c>
      <c r="BE167" s="17"/>
      <c r="BF167" s="17">
        <v>0.108951292813773</v>
      </c>
      <c r="BG167" s="17"/>
      <c r="BH167" s="17">
        <v>0.1076949387386</v>
      </c>
      <c r="BI167" s="17"/>
      <c r="BJ167" s="17">
        <v>0.123305897983854</v>
      </c>
      <c r="BK167" s="17">
        <v>0.110676645744563</v>
      </c>
      <c r="BL167" s="17">
        <v>0.10676859169071801</v>
      </c>
      <c r="BM167" s="17">
        <v>0.108005346595675</v>
      </c>
      <c r="BN167" s="17">
        <v>0.10875741897475499</v>
      </c>
      <c r="BO167" s="17">
        <v>0.11810482359143799</v>
      </c>
      <c r="BP167" s="17"/>
      <c r="BQ167" s="17">
        <v>2.9676962487432498E-2</v>
      </c>
      <c r="BR167" s="17">
        <v>7.7050206282058303E-2</v>
      </c>
      <c r="BS167" s="17">
        <v>0.16627605450376401</v>
      </c>
      <c r="BT167" s="17"/>
      <c r="BU167" s="17">
        <v>0.20536396324880099</v>
      </c>
      <c r="BV167" s="17">
        <v>8.2321205203994802E-2</v>
      </c>
      <c r="BW167" s="17">
        <v>0.13320507941874701</v>
      </c>
      <c r="BX167" s="17"/>
      <c r="BY167" s="17">
        <v>0.143367601373388</v>
      </c>
      <c r="BZ167" s="17"/>
      <c r="CA167" s="17">
        <v>0.12782302620931499</v>
      </c>
    </row>
    <row r="168" spans="2:79" x14ac:dyDescent="0.35">
      <c r="B168" t="s">
        <v>178</v>
      </c>
      <c r="C168" s="17">
        <v>5.8140228059473602E-2</v>
      </c>
      <c r="D168" s="17">
        <v>6.3737865518590106E-2</v>
      </c>
      <c r="E168" s="17">
        <v>5.3077390570429199E-2</v>
      </c>
      <c r="F168" s="17"/>
      <c r="G168" s="17">
        <v>6.1905220929089698E-2</v>
      </c>
      <c r="H168" s="17">
        <v>9.0100651590849498E-2</v>
      </c>
      <c r="I168" s="17">
        <v>6.6936207813442894E-2</v>
      </c>
      <c r="J168" s="17">
        <v>6.8983872707005803E-2</v>
      </c>
      <c r="K168" s="17">
        <v>3.2956422076464299E-2</v>
      </c>
      <c r="L168" s="17">
        <v>3.0606301398982301E-2</v>
      </c>
      <c r="M168" s="17"/>
      <c r="N168" s="17">
        <v>5.5011639020759499E-2</v>
      </c>
      <c r="O168" s="17">
        <v>6.4618125782147803E-2</v>
      </c>
      <c r="P168" s="17">
        <v>5.0718349867949597E-2</v>
      </c>
      <c r="Q168" s="17">
        <v>6.19283246108525E-2</v>
      </c>
      <c r="R168" s="17"/>
      <c r="S168" s="17">
        <v>8.7706909431485E-2</v>
      </c>
      <c r="T168" s="17">
        <v>3.3084200039303797E-2</v>
      </c>
      <c r="U168" s="17">
        <v>3.4247428752720202E-2</v>
      </c>
      <c r="V168" s="17">
        <v>0.101054457632651</v>
      </c>
      <c r="W168" s="17">
        <v>5.98985661589072E-2</v>
      </c>
      <c r="X168" s="17">
        <v>0.100702319975915</v>
      </c>
      <c r="Y168" s="17">
        <v>6.1740650905346903E-2</v>
      </c>
      <c r="Z168" s="17">
        <v>5.3626681383800501E-2</v>
      </c>
      <c r="AA168" s="17">
        <v>4.1048964316644197E-2</v>
      </c>
      <c r="AB168" s="17">
        <v>2.7516703207486299E-2</v>
      </c>
      <c r="AC168" s="17">
        <v>9.1778946661604608E-3</v>
      </c>
      <c r="AD168" s="17">
        <v>6.4590003893666398E-2</v>
      </c>
      <c r="AE168" s="17"/>
      <c r="AF168" s="17">
        <v>5.82496370506266E-2</v>
      </c>
      <c r="AG168" s="17">
        <v>6.6000075923294599E-2</v>
      </c>
      <c r="AH168" s="17">
        <v>4.2121084151228699E-2</v>
      </c>
      <c r="AI168" s="17">
        <v>4.2247682424357197E-2</v>
      </c>
      <c r="AJ168" s="17">
        <v>6.9076403085454902E-2</v>
      </c>
      <c r="AK168" s="17">
        <v>9.0210298979582104E-2</v>
      </c>
      <c r="AL168" s="17"/>
      <c r="AM168" s="17">
        <v>6.4620725364649301E-2</v>
      </c>
      <c r="AN168" s="17">
        <v>4.25672580728697E-2</v>
      </c>
      <c r="AO168" s="17">
        <v>6.5583258531739796E-2</v>
      </c>
      <c r="AP168" s="17">
        <v>8.0079927780334501E-2</v>
      </c>
      <c r="AQ168" s="17">
        <v>3.6907357299161898E-2</v>
      </c>
      <c r="AR168" s="17"/>
      <c r="AS168" s="17">
        <v>9.1803891914894603E-2</v>
      </c>
      <c r="AT168" s="17">
        <v>5.1242576601239202E-2</v>
      </c>
      <c r="AU168" s="17">
        <v>7.1151477994867193E-2</v>
      </c>
      <c r="AV168" s="17">
        <v>3.5877336810578003E-2</v>
      </c>
      <c r="AW168" s="17">
        <v>4.5230783449382798E-2</v>
      </c>
      <c r="AX168" s="17">
        <v>3.0944826248028901E-2</v>
      </c>
      <c r="AY168" s="17"/>
      <c r="AZ168" s="17">
        <v>5.0043836272925503E-2</v>
      </c>
      <c r="BA168" s="17">
        <v>5.3629419249631501E-2</v>
      </c>
      <c r="BB168" s="17">
        <v>5.7116608623701798E-2</v>
      </c>
      <c r="BC168" s="17">
        <v>2.44451977555637E-2</v>
      </c>
      <c r="BD168" s="17">
        <v>8.3240920277506597E-2</v>
      </c>
      <c r="BE168" s="17"/>
      <c r="BF168" s="17">
        <v>5.2061460309821402E-2</v>
      </c>
      <c r="BG168" s="17"/>
      <c r="BH168" s="17">
        <v>4.7970729545181397E-2</v>
      </c>
      <c r="BI168" s="17"/>
      <c r="BJ168" s="17">
        <v>5.4467358624514801E-2</v>
      </c>
      <c r="BK168" s="17">
        <v>4.7077507233309702E-2</v>
      </c>
      <c r="BL168" s="17">
        <v>4.97519551742805E-2</v>
      </c>
      <c r="BM168" s="17">
        <v>6.8840910608165606E-2</v>
      </c>
      <c r="BN168" s="17">
        <v>7.6155777475737998E-2</v>
      </c>
      <c r="BO168" s="17">
        <v>9.2726108154573397E-2</v>
      </c>
      <c r="BP168" s="17"/>
      <c r="BQ168" s="17">
        <v>1.10221253471288E-2</v>
      </c>
      <c r="BR168" s="17">
        <v>6.5802721718169702E-3</v>
      </c>
      <c r="BS168" s="17">
        <v>9.7498904049522106E-2</v>
      </c>
      <c r="BT168" s="17"/>
      <c r="BU168" s="17">
        <v>1.48482515501819E-2</v>
      </c>
      <c r="BV168" s="17">
        <v>1.12101750763886E-2</v>
      </c>
      <c r="BW168" s="17">
        <v>9.1720697231784803E-2</v>
      </c>
      <c r="BX168" s="17"/>
      <c r="BY168" s="17">
        <v>9.4361407927091606E-2</v>
      </c>
      <c r="BZ168" s="17"/>
      <c r="CA168" s="17">
        <v>3.9347816647098903E-2</v>
      </c>
    </row>
    <row r="169" spans="2:79" x14ac:dyDescent="0.35">
      <c r="B169" t="s">
        <v>136</v>
      </c>
      <c r="C169" s="17">
        <v>6.0232511487788097E-2</v>
      </c>
      <c r="D169" s="17">
        <v>4.7623410170787098E-2</v>
      </c>
      <c r="E169" s="17">
        <v>7.2507460311429697E-2</v>
      </c>
      <c r="F169" s="17"/>
      <c r="G169" s="17">
        <v>6.9167115456806302E-2</v>
      </c>
      <c r="H169" s="17">
        <v>9.4321131973428701E-2</v>
      </c>
      <c r="I169" s="17">
        <v>6.79469100585844E-2</v>
      </c>
      <c r="J169" s="17">
        <v>5.6374952960306299E-2</v>
      </c>
      <c r="K169" s="17">
        <v>3.5587000082466499E-2</v>
      </c>
      <c r="L169" s="17">
        <v>3.9937368877650203E-2</v>
      </c>
      <c r="M169" s="17"/>
      <c r="N169" s="17">
        <v>5.25508502865581E-2</v>
      </c>
      <c r="O169" s="17">
        <v>6.2534234981667297E-2</v>
      </c>
      <c r="P169" s="17">
        <v>5.7820522040620798E-2</v>
      </c>
      <c r="Q169" s="17">
        <v>6.6576896668982796E-2</v>
      </c>
      <c r="R169" s="17"/>
      <c r="S169" s="17">
        <v>8.2850738197684501E-2</v>
      </c>
      <c r="T169" s="17">
        <v>6.3742934934360895E-2</v>
      </c>
      <c r="U169" s="17">
        <v>5.13483637020224E-2</v>
      </c>
      <c r="V169" s="17">
        <v>6.4173796600555305E-2</v>
      </c>
      <c r="W169" s="17">
        <v>5.7195344080797399E-2</v>
      </c>
      <c r="X169" s="17">
        <v>8.1867296295240893E-2</v>
      </c>
      <c r="Y169" s="17">
        <v>5.0013198629523602E-2</v>
      </c>
      <c r="Z169" s="17">
        <v>9.6188984168273303E-2</v>
      </c>
      <c r="AA169" s="17">
        <v>4.91841579498873E-2</v>
      </c>
      <c r="AB169" s="17">
        <v>3.4440414793118698E-2</v>
      </c>
      <c r="AC169" s="17">
        <v>4.6115510670391997E-2</v>
      </c>
      <c r="AD169" s="17">
        <v>1.45312642177996E-2</v>
      </c>
      <c r="AE169" s="17"/>
      <c r="AF169" s="17">
        <v>8.5538712047049895E-2</v>
      </c>
      <c r="AG169" s="17">
        <v>5.22212838720588E-2</v>
      </c>
      <c r="AH169" s="17">
        <v>4.5131102486640901E-2</v>
      </c>
      <c r="AI169" s="17">
        <v>4.4159367543698598E-2</v>
      </c>
      <c r="AJ169" s="17">
        <v>4.2885273966184398E-2</v>
      </c>
      <c r="AK169" s="17">
        <v>5.15425481956161E-2</v>
      </c>
      <c r="AL169" s="17"/>
      <c r="AM169" s="17">
        <v>6.3065442807865593E-2</v>
      </c>
      <c r="AN169" s="17">
        <v>5.4914720560082099E-2</v>
      </c>
      <c r="AO169" s="17">
        <v>5.3980530508277599E-2</v>
      </c>
      <c r="AP169" s="17">
        <v>7.0357208339692501E-2</v>
      </c>
      <c r="AQ169" s="17">
        <v>5.8841405863283798E-2</v>
      </c>
      <c r="AR169" s="17"/>
      <c r="AS169" s="17">
        <v>6.1828579914064499E-2</v>
      </c>
      <c r="AT169" s="17">
        <v>6.7198792144006397E-2</v>
      </c>
      <c r="AU169" s="17">
        <v>7.2165478735528601E-2</v>
      </c>
      <c r="AV169" s="17">
        <v>5.3349914519577997E-2</v>
      </c>
      <c r="AW169" s="17">
        <v>4.7406903092907397E-2</v>
      </c>
      <c r="AX169" s="17">
        <v>4.7532545636757698E-2</v>
      </c>
      <c r="AY169" s="17"/>
      <c r="AZ169" s="17">
        <v>3.8646979484857298E-2</v>
      </c>
      <c r="BA169" s="17">
        <v>5.4950256168983601E-2</v>
      </c>
      <c r="BB169" s="17">
        <v>7.0477912356031097E-2</v>
      </c>
      <c r="BC169" s="17">
        <v>4.6031876096819399E-2</v>
      </c>
      <c r="BD169" s="17">
        <v>8.2143521523711002E-2</v>
      </c>
      <c r="BE169" s="17"/>
      <c r="BF169" s="17">
        <v>5.1928346086662497E-2</v>
      </c>
      <c r="BG169" s="17"/>
      <c r="BH169" s="17">
        <v>4.6926215751147103E-2</v>
      </c>
      <c r="BI169" s="17"/>
      <c r="BJ169" s="17">
        <v>6.68956821340429E-2</v>
      </c>
      <c r="BK169" s="17">
        <v>5.3428493936745598E-2</v>
      </c>
      <c r="BL169" s="17">
        <v>5.0802103911431098E-2</v>
      </c>
      <c r="BM169" s="17">
        <v>6.7714954985880205E-2</v>
      </c>
      <c r="BN169" s="17">
        <v>3.5513907536378703E-2</v>
      </c>
      <c r="BO169" s="17">
        <v>6.6863085512380099E-2</v>
      </c>
      <c r="BP169" s="17"/>
      <c r="BQ169" s="17">
        <v>2.12120928275999E-2</v>
      </c>
      <c r="BR169" s="17">
        <v>1.49050650437709E-2</v>
      </c>
      <c r="BS169" s="17">
        <v>2.6262144898141399E-2</v>
      </c>
      <c r="BT169" s="17"/>
      <c r="BU169" s="17">
        <v>1.60598502602241E-2</v>
      </c>
      <c r="BV169" s="17">
        <v>1.31110331114509E-2</v>
      </c>
      <c r="BW169" s="17">
        <v>1.8983354355608099E-2</v>
      </c>
      <c r="BX169" s="17"/>
      <c r="BY169" s="17">
        <v>2.5457463022243901E-2</v>
      </c>
      <c r="BZ169" s="17"/>
      <c r="CA169" s="17">
        <v>6.10691611879942E-2</v>
      </c>
    </row>
    <row r="170" spans="2:79"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row>
    <row r="171" spans="2:79" x14ac:dyDescent="0.35">
      <c r="B171" s="6" t="s">
        <v>186</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row>
    <row r="172" spans="2:79" x14ac:dyDescent="0.35">
      <c r="B172" s="24" t="s">
        <v>106</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row>
    <row r="173" spans="2:79" x14ac:dyDescent="0.35">
      <c r="B173" t="s">
        <v>174</v>
      </c>
      <c r="C173" s="17">
        <v>1.9230350414345801E-2</v>
      </c>
      <c r="D173" s="17">
        <v>2.30923935321092E-2</v>
      </c>
      <c r="E173" s="17">
        <v>1.55943059643463E-2</v>
      </c>
      <c r="F173" s="17"/>
      <c r="G173" s="17">
        <v>2.3373284529417501E-2</v>
      </c>
      <c r="H173" s="17">
        <v>2.1749674807006299E-2</v>
      </c>
      <c r="I173" s="17">
        <v>3.2248508316666397E-2</v>
      </c>
      <c r="J173" s="17">
        <v>9.6473116696933307E-3</v>
      </c>
      <c r="K173" s="17">
        <v>6.6719921560766202E-3</v>
      </c>
      <c r="L173" s="17">
        <v>2.0049639437188599E-2</v>
      </c>
      <c r="M173" s="17"/>
      <c r="N173" s="17">
        <v>2.12876510866872E-2</v>
      </c>
      <c r="O173" s="17">
        <v>1.39144264837683E-2</v>
      </c>
      <c r="P173" s="17">
        <v>2.4524555539539999E-2</v>
      </c>
      <c r="Q173" s="17">
        <v>1.75282719467738E-2</v>
      </c>
      <c r="R173" s="17"/>
      <c r="S173" s="17">
        <v>3.2980754587994203E-2</v>
      </c>
      <c r="T173" s="17">
        <v>5.8375452253709497E-3</v>
      </c>
      <c r="U173" s="17">
        <v>8.8008866542038794E-3</v>
      </c>
      <c r="V173" s="17">
        <v>2.5405721888869599E-3</v>
      </c>
      <c r="W173" s="17">
        <v>2.5852766995122299E-3</v>
      </c>
      <c r="X173" s="17">
        <v>1.7941439193562499E-2</v>
      </c>
      <c r="Y173" s="17">
        <v>1.6227160583680501E-2</v>
      </c>
      <c r="Z173" s="17">
        <v>4.7546602002585099E-2</v>
      </c>
      <c r="AA173" s="17">
        <v>1.88772088049779E-2</v>
      </c>
      <c r="AB173" s="17">
        <v>5.9882382094716198E-2</v>
      </c>
      <c r="AC173" s="17">
        <v>3.3367810089016E-3</v>
      </c>
      <c r="AD173" s="17">
        <v>9.9065361631360503E-3</v>
      </c>
      <c r="AE173" s="17"/>
      <c r="AF173" s="17">
        <v>2.24712244127061E-2</v>
      </c>
      <c r="AG173" s="17">
        <v>1.8890929060849802E-2</v>
      </c>
      <c r="AH173" s="17">
        <v>1.2096142528667E-2</v>
      </c>
      <c r="AI173" s="17">
        <v>1.76936997551277E-2</v>
      </c>
      <c r="AJ173" s="17">
        <v>3.1441010101790998E-2</v>
      </c>
      <c r="AK173" s="17">
        <v>3.7371784408421399E-2</v>
      </c>
      <c r="AL173" s="17"/>
      <c r="AM173" s="17">
        <v>1.4650787572241201E-2</v>
      </c>
      <c r="AN173" s="17">
        <v>1.3972690858692899E-2</v>
      </c>
      <c r="AO173" s="17">
        <v>1.47944427333808E-2</v>
      </c>
      <c r="AP173" s="17">
        <v>4.4039406199494799E-2</v>
      </c>
      <c r="AQ173" s="17">
        <v>3.4885144956085301E-2</v>
      </c>
      <c r="AR173" s="17"/>
      <c r="AS173" s="17">
        <v>2.5492501252994199E-2</v>
      </c>
      <c r="AT173" s="17">
        <v>1.9275272258019501E-2</v>
      </c>
      <c r="AU173" s="17">
        <v>2.0517733943826E-2</v>
      </c>
      <c r="AV173" s="17">
        <v>6.58494774909066E-3</v>
      </c>
      <c r="AW173" s="17">
        <v>1.9073634947901898E-2</v>
      </c>
      <c r="AX173" s="17">
        <v>3.1596341978392201E-2</v>
      </c>
      <c r="AY173" s="17"/>
      <c r="AZ173" s="17">
        <v>2.8766125719685402E-2</v>
      </c>
      <c r="BA173" s="17">
        <v>1.1237413400758E-2</v>
      </c>
      <c r="BB173" s="17">
        <v>1.1730200631463201E-2</v>
      </c>
      <c r="BC173" s="17">
        <v>3.61798664978158E-2</v>
      </c>
      <c r="BD173" s="17">
        <v>2.1921773753326101E-2</v>
      </c>
      <c r="BE173" s="17"/>
      <c r="BF173" s="17">
        <v>1.81412180873869E-2</v>
      </c>
      <c r="BG173" s="17"/>
      <c r="BH173" s="17">
        <v>2.14620797500455E-2</v>
      </c>
      <c r="BI173" s="17"/>
      <c r="BJ173" s="17">
        <v>1.7834986511921499E-2</v>
      </c>
      <c r="BK173" s="17">
        <v>1.70724766693056E-2</v>
      </c>
      <c r="BL173" s="17">
        <v>1.5655322872388001E-2</v>
      </c>
      <c r="BM173" s="17">
        <v>1.4436297282003499E-2</v>
      </c>
      <c r="BN173" s="17">
        <v>4.6517307804573201E-2</v>
      </c>
      <c r="BO173" s="17">
        <v>2.2401771725645399E-2</v>
      </c>
      <c r="BP173" s="17"/>
      <c r="BQ173" s="17">
        <v>5.0612414344005797E-2</v>
      </c>
      <c r="BR173" s="17">
        <v>1.5965893729347602E-2</v>
      </c>
      <c r="BS173" s="17">
        <v>1.46597552087707E-2</v>
      </c>
      <c r="BT173" s="17"/>
      <c r="BU173" s="17">
        <v>6.9396800772477604E-2</v>
      </c>
      <c r="BV173" s="17">
        <v>8.7035730149889693E-3</v>
      </c>
      <c r="BW173" s="17">
        <v>2.1406549810148699E-2</v>
      </c>
      <c r="BX173" s="17"/>
      <c r="BY173" s="17">
        <v>5.5655639625797899E-2</v>
      </c>
      <c r="BZ173" s="17"/>
      <c r="CA173" s="17">
        <v>1.2439530054146599E-2</v>
      </c>
    </row>
    <row r="174" spans="2:79" x14ac:dyDescent="0.35">
      <c r="B174" t="s">
        <v>175</v>
      </c>
      <c r="C174" s="17">
        <v>8.3375991722235102E-2</v>
      </c>
      <c r="D174" s="17">
        <v>8.0955311242578806E-2</v>
      </c>
      <c r="E174" s="17">
        <v>8.6308405908874994E-2</v>
      </c>
      <c r="F174" s="17"/>
      <c r="G174" s="17">
        <v>0.120577421133075</v>
      </c>
      <c r="H174" s="17">
        <v>9.6031258042914999E-2</v>
      </c>
      <c r="I174" s="17">
        <v>9.0330333712526703E-2</v>
      </c>
      <c r="J174" s="17">
        <v>4.9194755862671399E-2</v>
      </c>
      <c r="K174" s="17">
        <v>5.3400899205688898E-2</v>
      </c>
      <c r="L174" s="17">
        <v>9.0369743231646801E-2</v>
      </c>
      <c r="M174" s="17"/>
      <c r="N174" s="17">
        <v>0.100204957768178</v>
      </c>
      <c r="O174" s="17">
        <v>8.4103647613171101E-2</v>
      </c>
      <c r="P174" s="17">
        <v>7.4213102349650506E-2</v>
      </c>
      <c r="Q174" s="17">
        <v>7.2038050275945703E-2</v>
      </c>
      <c r="R174" s="17"/>
      <c r="S174" s="17">
        <v>5.9272544061712999E-2</v>
      </c>
      <c r="T174" s="17">
        <v>3.2259955557365903E-2</v>
      </c>
      <c r="U174" s="17">
        <v>4.1498947404684301E-2</v>
      </c>
      <c r="V174" s="17">
        <v>2.6098230169722798E-2</v>
      </c>
      <c r="W174" s="17">
        <v>7.3932306314034996E-2</v>
      </c>
      <c r="X174" s="17">
        <v>4.09866656206107E-2</v>
      </c>
      <c r="Y174" s="17">
        <v>0.14030472662435201</v>
      </c>
      <c r="Z174" s="17">
        <v>0.17921644352732199</v>
      </c>
      <c r="AA174" s="17">
        <v>8.5445510322426504E-2</v>
      </c>
      <c r="AB174" s="17">
        <v>0.24608169137972399</v>
      </c>
      <c r="AC174" s="17">
        <v>7.9288773559111098E-2</v>
      </c>
      <c r="AD174" s="17">
        <v>8.1605447107228404E-2</v>
      </c>
      <c r="AE174" s="17"/>
      <c r="AF174" s="17">
        <v>7.3546171206966895E-2</v>
      </c>
      <c r="AG174" s="17">
        <v>8.7491212178776298E-2</v>
      </c>
      <c r="AH174" s="17">
        <v>8.06422104906276E-2</v>
      </c>
      <c r="AI174" s="17">
        <v>9.7117969732406897E-2</v>
      </c>
      <c r="AJ174" s="17">
        <v>8.4689029498476606E-2</v>
      </c>
      <c r="AK174" s="17">
        <v>8.3937216416054297E-2</v>
      </c>
      <c r="AL174" s="17"/>
      <c r="AM174" s="17">
        <v>6.9544115877816101E-2</v>
      </c>
      <c r="AN174" s="17">
        <v>6.8868104992988496E-2</v>
      </c>
      <c r="AO174" s="17">
        <v>9.2151925756024294E-2</v>
      </c>
      <c r="AP174" s="17">
        <v>0.124019881217901</v>
      </c>
      <c r="AQ174" s="17">
        <v>0.18610510179234999</v>
      </c>
      <c r="AR174" s="17"/>
      <c r="AS174" s="17">
        <v>8.8452413865727206E-2</v>
      </c>
      <c r="AT174" s="17">
        <v>7.9679117080889997E-2</v>
      </c>
      <c r="AU174" s="17">
        <v>6.9687301028375601E-2</v>
      </c>
      <c r="AV174" s="17">
        <v>7.9215021104803399E-2</v>
      </c>
      <c r="AW174" s="17">
        <v>7.13975499951012E-2</v>
      </c>
      <c r="AX174" s="17">
        <v>0.139380204575521</v>
      </c>
      <c r="AY174" s="17"/>
      <c r="AZ174" s="17">
        <v>9.9452231876858394E-2</v>
      </c>
      <c r="BA174" s="17">
        <v>8.1778527454800895E-2</v>
      </c>
      <c r="BB174" s="17">
        <v>7.6466593404034305E-2</v>
      </c>
      <c r="BC174" s="17">
        <v>9.3887059436161505E-2</v>
      </c>
      <c r="BD174" s="17">
        <v>7.544705691294E-2</v>
      </c>
      <c r="BE174" s="17"/>
      <c r="BF174" s="17">
        <v>8.0332226908811102E-2</v>
      </c>
      <c r="BG174" s="17"/>
      <c r="BH174" s="17">
        <v>8.2689517827811698E-2</v>
      </c>
      <c r="BI174" s="17"/>
      <c r="BJ174" s="17">
        <v>8.7272784252695093E-2</v>
      </c>
      <c r="BK174" s="17">
        <v>7.7528301402274596E-2</v>
      </c>
      <c r="BL174" s="17">
        <v>7.0887708266600402E-2</v>
      </c>
      <c r="BM174" s="17">
        <v>0.11023899293822501</v>
      </c>
      <c r="BN174" s="17">
        <v>0.100694327246177</v>
      </c>
      <c r="BO174" s="17">
        <v>0.12184418217482</v>
      </c>
      <c r="BP174" s="17"/>
      <c r="BQ174" s="17">
        <v>0.154200927939011</v>
      </c>
      <c r="BR174" s="17">
        <v>8.3266179624679207E-2</v>
      </c>
      <c r="BS174" s="17">
        <v>7.0512794570090895E-2</v>
      </c>
      <c r="BT174" s="17"/>
      <c r="BU174" s="17">
        <v>0.14836405911533099</v>
      </c>
      <c r="BV174" s="17">
        <v>5.4868445472085303E-2</v>
      </c>
      <c r="BW174" s="17">
        <v>0.101116403956354</v>
      </c>
      <c r="BX174" s="17"/>
      <c r="BY174" s="17">
        <v>0.154460669162338</v>
      </c>
      <c r="BZ174" s="17"/>
      <c r="CA174" s="17">
        <v>8.7721383558606203E-2</v>
      </c>
    </row>
    <row r="175" spans="2:79" x14ac:dyDescent="0.35">
      <c r="B175" t="s">
        <v>176</v>
      </c>
      <c r="C175" s="17">
        <v>0.34866419625226802</v>
      </c>
      <c r="D175" s="17">
        <v>0.35502809321198803</v>
      </c>
      <c r="E175" s="17">
        <v>0.34226614360191299</v>
      </c>
      <c r="F175" s="17"/>
      <c r="G175" s="17">
        <v>0.362384391008582</v>
      </c>
      <c r="H175" s="17">
        <v>0.351146324440538</v>
      </c>
      <c r="I175" s="17">
        <v>0.35703003315645399</v>
      </c>
      <c r="J175" s="17">
        <v>0.31103692111192399</v>
      </c>
      <c r="K175" s="17">
        <v>0.34718510770494898</v>
      </c>
      <c r="L175" s="17">
        <v>0.36217448542837899</v>
      </c>
      <c r="M175" s="17"/>
      <c r="N175" s="17">
        <v>0.350524591089659</v>
      </c>
      <c r="O175" s="17">
        <v>0.35029038279865998</v>
      </c>
      <c r="P175" s="17">
        <v>0.36940062532296097</v>
      </c>
      <c r="Q175" s="17">
        <v>0.32891412370068002</v>
      </c>
      <c r="R175" s="17"/>
      <c r="S175" s="17">
        <v>0.27679536073595101</v>
      </c>
      <c r="T175" s="17">
        <v>0.29363604738591398</v>
      </c>
      <c r="U175" s="17">
        <v>0.26978824568947102</v>
      </c>
      <c r="V175" s="17">
        <v>0.34401138172638102</v>
      </c>
      <c r="W175" s="17">
        <v>0.37419008081264199</v>
      </c>
      <c r="X175" s="17">
        <v>0.39344392748250601</v>
      </c>
      <c r="Y175" s="17">
        <v>0.45674060317776199</v>
      </c>
      <c r="Z175" s="17">
        <v>0.39315361712514502</v>
      </c>
      <c r="AA175" s="17">
        <v>0.37185383713965098</v>
      </c>
      <c r="AB175" s="17">
        <v>0.420036975093946</v>
      </c>
      <c r="AC175" s="17">
        <v>0.31367431473836999</v>
      </c>
      <c r="AD175" s="17">
        <v>0.36419813238931698</v>
      </c>
      <c r="AE175" s="17"/>
      <c r="AF175" s="17">
        <v>0.35001675850875003</v>
      </c>
      <c r="AG175" s="17">
        <v>0.34271115539828401</v>
      </c>
      <c r="AH175" s="17">
        <v>0.36810864709619501</v>
      </c>
      <c r="AI175" s="17">
        <v>0.34636757074966401</v>
      </c>
      <c r="AJ175" s="17">
        <v>0.34153198245237099</v>
      </c>
      <c r="AK175" s="17">
        <v>0.356850279517681</v>
      </c>
      <c r="AL175" s="17"/>
      <c r="AM175" s="17">
        <v>0.32219967757079299</v>
      </c>
      <c r="AN175" s="17">
        <v>0.36541695778731997</v>
      </c>
      <c r="AO175" s="17">
        <v>0.357484391840657</v>
      </c>
      <c r="AP175" s="17">
        <v>0.31305381099903701</v>
      </c>
      <c r="AQ175" s="17">
        <v>0.39913371625361699</v>
      </c>
      <c r="AR175" s="17"/>
      <c r="AS175" s="17">
        <v>0.32943682088954401</v>
      </c>
      <c r="AT175" s="17">
        <v>0.346862600691203</v>
      </c>
      <c r="AU175" s="17">
        <v>0.35699902739327899</v>
      </c>
      <c r="AV175" s="17">
        <v>0.36827712525474599</v>
      </c>
      <c r="AW175" s="17">
        <v>0.35803480479606598</v>
      </c>
      <c r="AX175" s="17">
        <v>0.324979180629206</v>
      </c>
      <c r="AY175" s="17"/>
      <c r="AZ175" s="17">
        <v>0.34396288715071999</v>
      </c>
      <c r="BA175" s="17">
        <v>0.34481728979565601</v>
      </c>
      <c r="BB175" s="17">
        <v>0.36491856529563899</v>
      </c>
      <c r="BC175" s="17">
        <v>0.34488371090227599</v>
      </c>
      <c r="BD175" s="17">
        <v>0.34385604275518999</v>
      </c>
      <c r="BE175" s="17"/>
      <c r="BF175" s="17">
        <v>0.35276978808449599</v>
      </c>
      <c r="BG175" s="17"/>
      <c r="BH175" s="17">
        <v>0.354557742438045</v>
      </c>
      <c r="BI175" s="17"/>
      <c r="BJ175" s="17">
        <v>0.35959622718842099</v>
      </c>
      <c r="BK175" s="17">
        <v>0.34391687859257902</v>
      </c>
      <c r="BL175" s="17">
        <v>0.36638549153883498</v>
      </c>
      <c r="BM175" s="17">
        <v>0.33329873860609199</v>
      </c>
      <c r="BN175" s="17">
        <v>0.30397716298778199</v>
      </c>
      <c r="BO175" s="17">
        <v>0.30888706525100401</v>
      </c>
      <c r="BP175" s="17"/>
      <c r="BQ175" s="17">
        <v>0.34775387812078701</v>
      </c>
      <c r="BR175" s="17">
        <v>0.46646080995363098</v>
      </c>
      <c r="BS175" s="17">
        <v>0.30905279493363602</v>
      </c>
      <c r="BT175" s="17"/>
      <c r="BU175" s="17">
        <v>0.247064576903512</v>
      </c>
      <c r="BV175" s="17">
        <v>0.47923355145986102</v>
      </c>
      <c r="BW175" s="17">
        <v>0.30520923110929898</v>
      </c>
      <c r="BX175" s="17"/>
      <c r="BY175" s="17">
        <v>0.35781662571976097</v>
      </c>
      <c r="BZ175" s="17"/>
      <c r="CA175" s="17">
        <v>0.362535444711787</v>
      </c>
    </row>
    <row r="176" spans="2:79" x14ac:dyDescent="0.35">
      <c r="B176" t="s">
        <v>177</v>
      </c>
      <c r="C176" s="17">
        <v>0.23470234395553799</v>
      </c>
      <c r="D176" s="17">
        <v>0.23150936211198</v>
      </c>
      <c r="E176" s="17">
        <v>0.23893524170986299</v>
      </c>
      <c r="F176" s="17"/>
      <c r="G176" s="17">
        <v>0.223767085624972</v>
      </c>
      <c r="H176" s="17">
        <v>0.20068494235346801</v>
      </c>
      <c r="I176" s="17">
        <v>0.22002099824127799</v>
      </c>
      <c r="J176" s="17">
        <v>0.27251083137071502</v>
      </c>
      <c r="K176" s="17">
        <v>0.25873293656718799</v>
      </c>
      <c r="L176" s="17">
        <v>0.23482864576309301</v>
      </c>
      <c r="M176" s="17"/>
      <c r="N176" s="17">
        <v>0.24517740845104499</v>
      </c>
      <c r="O176" s="17">
        <v>0.219716302165709</v>
      </c>
      <c r="P176" s="17">
        <v>0.22914283971414501</v>
      </c>
      <c r="Q176" s="17">
        <v>0.24065535411521799</v>
      </c>
      <c r="R176" s="17"/>
      <c r="S176" s="17">
        <v>0.22831804369266101</v>
      </c>
      <c r="T176" s="17">
        <v>0.31129610286780401</v>
      </c>
      <c r="U176" s="17">
        <v>0.25480357794405201</v>
      </c>
      <c r="V176" s="17">
        <v>0.30899822739516503</v>
      </c>
      <c r="W176" s="17">
        <v>0.264378767404638</v>
      </c>
      <c r="X176" s="17">
        <v>0.18021488106963601</v>
      </c>
      <c r="Y176" s="17">
        <v>0.143906061566592</v>
      </c>
      <c r="Z176" s="17">
        <v>0.16427735449037401</v>
      </c>
      <c r="AA176" s="17">
        <v>0.238678125544981</v>
      </c>
      <c r="AB176" s="17">
        <v>0.119780457638479</v>
      </c>
      <c r="AC176" s="17">
        <v>0.263692016265901</v>
      </c>
      <c r="AD176" s="17">
        <v>0.367467323798287</v>
      </c>
      <c r="AE176" s="17"/>
      <c r="AF176" s="17">
        <v>0.22968097406236199</v>
      </c>
      <c r="AG176" s="17">
        <v>0.22437991721029901</v>
      </c>
      <c r="AH176" s="17">
        <v>0.26002166804202598</v>
      </c>
      <c r="AI176" s="17">
        <v>0.24527818999776599</v>
      </c>
      <c r="AJ176" s="17">
        <v>0.25350603963318102</v>
      </c>
      <c r="AK176" s="17">
        <v>0.18069044261648101</v>
      </c>
      <c r="AL176" s="17"/>
      <c r="AM176" s="17">
        <v>0.24647254572939101</v>
      </c>
      <c r="AN176" s="17">
        <v>0.233229131776584</v>
      </c>
      <c r="AO176" s="17">
        <v>0.25242680060382799</v>
      </c>
      <c r="AP176" s="17">
        <v>0.20527930238228501</v>
      </c>
      <c r="AQ176" s="17">
        <v>0.122173495989316</v>
      </c>
      <c r="AR176" s="17"/>
      <c r="AS176" s="17">
        <v>0.22674494006867399</v>
      </c>
      <c r="AT176" s="17">
        <v>0.225055676687127</v>
      </c>
      <c r="AU176" s="17">
        <v>0.208956856225025</v>
      </c>
      <c r="AV176" s="17">
        <v>0.26044148846928</v>
      </c>
      <c r="AW176" s="17">
        <v>0.27591079269340002</v>
      </c>
      <c r="AX176" s="17">
        <v>0.21073703674098601</v>
      </c>
      <c r="AY176" s="17"/>
      <c r="AZ176" s="17">
        <v>0.23377992231625699</v>
      </c>
      <c r="BA176" s="17">
        <v>0.24317862048410599</v>
      </c>
      <c r="BB176" s="17">
        <v>0.23733728557634701</v>
      </c>
      <c r="BC176" s="17">
        <v>0.229912796392645</v>
      </c>
      <c r="BD176" s="17">
        <v>0.22101576052312699</v>
      </c>
      <c r="BE176" s="17"/>
      <c r="BF176" s="17">
        <v>0.24413787357172001</v>
      </c>
      <c r="BG176" s="17"/>
      <c r="BH176" s="17">
        <v>0.247204790178086</v>
      </c>
      <c r="BI176" s="17"/>
      <c r="BJ176" s="17">
        <v>0.24582163251499001</v>
      </c>
      <c r="BK176" s="17">
        <v>0.27606316793660401</v>
      </c>
      <c r="BL176" s="17">
        <v>0.22260379358405999</v>
      </c>
      <c r="BM176" s="17">
        <v>0.22210413936919701</v>
      </c>
      <c r="BN176" s="17">
        <v>0.209493515057984</v>
      </c>
      <c r="BO176" s="17">
        <v>0.17071762366129101</v>
      </c>
      <c r="BP176" s="17"/>
      <c r="BQ176" s="17">
        <v>0.196977024645351</v>
      </c>
      <c r="BR176" s="17">
        <v>0.224576474017668</v>
      </c>
      <c r="BS176" s="17">
        <v>0.270996355205461</v>
      </c>
      <c r="BT176" s="17"/>
      <c r="BU176" s="17">
        <v>0.224485334890282</v>
      </c>
      <c r="BV176" s="17">
        <v>0.24173303309619701</v>
      </c>
      <c r="BW176" s="17">
        <v>0.249057328919152</v>
      </c>
      <c r="BX176" s="17"/>
      <c r="BY176" s="17">
        <v>0.18443911546408601</v>
      </c>
      <c r="BZ176" s="17"/>
      <c r="CA176" s="17">
        <v>0.248220229118015</v>
      </c>
    </row>
    <row r="177" spans="2:79" x14ac:dyDescent="0.35">
      <c r="B177" t="s">
        <v>178</v>
      </c>
      <c r="C177" s="17">
        <v>0.17314432767059701</v>
      </c>
      <c r="D177" s="17">
        <v>0.17764397681713001</v>
      </c>
      <c r="E177" s="17">
        <v>0.169354882044845</v>
      </c>
      <c r="F177" s="17"/>
      <c r="G177" s="17">
        <v>0.17633027083567701</v>
      </c>
      <c r="H177" s="17">
        <v>0.174552550139804</v>
      </c>
      <c r="I177" s="17">
        <v>0.17303511248266601</v>
      </c>
      <c r="J177" s="17">
        <v>0.208778245360633</v>
      </c>
      <c r="K177" s="17">
        <v>0.16507324863634501</v>
      </c>
      <c r="L177" s="17">
        <v>0.14650259180435601</v>
      </c>
      <c r="M177" s="17"/>
      <c r="N177" s="17">
        <v>0.14531875869173</v>
      </c>
      <c r="O177" s="17">
        <v>0.17576156295665099</v>
      </c>
      <c r="P177" s="17">
        <v>0.160174545797862</v>
      </c>
      <c r="Q177" s="17">
        <v>0.21374993691883001</v>
      </c>
      <c r="R177" s="17"/>
      <c r="S177" s="17">
        <v>0.218252829691751</v>
      </c>
      <c r="T177" s="17">
        <v>0.20609289495354299</v>
      </c>
      <c r="U177" s="17">
        <v>0.30025098292404001</v>
      </c>
      <c r="V177" s="17">
        <v>0.20182780130887301</v>
      </c>
      <c r="W177" s="17">
        <v>0.16451823704110199</v>
      </c>
      <c r="X177" s="17">
        <v>0.188719205740078</v>
      </c>
      <c r="Y177" s="17">
        <v>0.10705933988182099</v>
      </c>
      <c r="Z177" s="17">
        <v>6.9822623011299198E-2</v>
      </c>
      <c r="AA177" s="17">
        <v>0.139571149682722</v>
      </c>
      <c r="AB177" s="17">
        <v>6.3508443046115304E-2</v>
      </c>
      <c r="AC177" s="17">
        <v>0.17325167697628399</v>
      </c>
      <c r="AD177" s="17">
        <v>0.134536949151464</v>
      </c>
      <c r="AE177" s="17"/>
      <c r="AF177" s="17">
        <v>0.17492143242598199</v>
      </c>
      <c r="AG177" s="17">
        <v>0.19000019765048101</v>
      </c>
      <c r="AH177" s="17">
        <v>0.13953979092986801</v>
      </c>
      <c r="AI177" s="17">
        <v>0.161977894367067</v>
      </c>
      <c r="AJ177" s="17">
        <v>0.19035778747468199</v>
      </c>
      <c r="AK177" s="17">
        <v>0.192694908928917</v>
      </c>
      <c r="AL177" s="17"/>
      <c r="AM177" s="17">
        <v>0.20928893615715899</v>
      </c>
      <c r="AN177" s="17">
        <v>0.169058481998905</v>
      </c>
      <c r="AO177" s="17">
        <v>0.15477848837387601</v>
      </c>
      <c r="AP177" s="17">
        <v>0.17035013095585699</v>
      </c>
      <c r="AQ177" s="17">
        <v>0.137259177225624</v>
      </c>
      <c r="AR177" s="17"/>
      <c r="AS177" s="17">
        <v>0.196028471412864</v>
      </c>
      <c r="AT177" s="17">
        <v>0.163309833330918</v>
      </c>
      <c r="AU177" s="17">
        <v>0.19647894999424301</v>
      </c>
      <c r="AV177" s="17">
        <v>0.16371556804861101</v>
      </c>
      <c r="AW177" s="17">
        <v>0.140786857276957</v>
      </c>
      <c r="AX177" s="17">
        <v>0.161256288904016</v>
      </c>
      <c r="AY177" s="17"/>
      <c r="AZ177" s="17">
        <v>0.15960765846890199</v>
      </c>
      <c r="BA177" s="17">
        <v>0.171157179212162</v>
      </c>
      <c r="BB177" s="17">
        <v>0.170393172885347</v>
      </c>
      <c r="BC177" s="17">
        <v>0.15120314938599899</v>
      </c>
      <c r="BD177" s="17">
        <v>0.19665638655825299</v>
      </c>
      <c r="BE177" s="17"/>
      <c r="BF177" s="17">
        <v>0.16695467794668101</v>
      </c>
      <c r="BG177" s="17"/>
      <c r="BH177" s="17">
        <v>0.15969531038555601</v>
      </c>
      <c r="BI177" s="17"/>
      <c r="BJ177" s="17">
        <v>0.16699368397611999</v>
      </c>
      <c r="BK177" s="17">
        <v>0.14011752185284301</v>
      </c>
      <c r="BL177" s="17">
        <v>0.18647674543975901</v>
      </c>
      <c r="BM177" s="17">
        <v>0.14840532204249501</v>
      </c>
      <c r="BN177" s="17">
        <v>0.22015871426405401</v>
      </c>
      <c r="BO177" s="17">
        <v>0.18657758842703601</v>
      </c>
      <c r="BP177" s="17"/>
      <c r="BQ177" s="17">
        <v>0.13245119388293899</v>
      </c>
      <c r="BR177" s="17">
        <v>0.10076787804108001</v>
      </c>
      <c r="BS177" s="17">
        <v>0.23190590348289999</v>
      </c>
      <c r="BT177" s="17"/>
      <c r="BU177" s="17">
        <v>0.226287683771211</v>
      </c>
      <c r="BV177" s="17">
        <v>9.6288837559757104E-2</v>
      </c>
      <c r="BW177" s="17">
        <v>0.22879025464997699</v>
      </c>
      <c r="BX177" s="17"/>
      <c r="BY177" s="17">
        <v>0.18354350274578801</v>
      </c>
      <c r="BZ177" s="17"/>
      <c r="CA177" s="17">
        <v>0.14352303137063599</v>
      </c>
    </row>
    <row r="178" spans="2:79" x14ac:dyDescent="0.35">
      <c r="B178" t="s">
        <v>136</v>
      </c>
      <c r="C178" s="17">
        <v>6.4197645100853101E-2</v>
      </c>
      <c r="D178" s="17">
        <v>4.7711191544762201E-2</v>
      </c>
      <c r="E178" s="17">
        <v>7.8014285015174503E-2</v>
      </c>
      <c r="F178" s="17"/>
      <c r="G178" s="17">
        <v>8.3493678682922304E-2</v>
      </c>
      <c r="H178" s="17">
        <v>0.10053996356860601</v>
      </c>
      <c r="I178" s="17">
        <v>6.89462562286354E-2</v>
      </c>
      <c r="J178" s="17">
        <v>5.1485615138386301E-2</v>
      </c>
      <c r="K178" s="17">
        <v>4.78640060869054E-2</v>
      </c>
      <c r="L178" s="17">
        <v>3.9151361472565899E-2</v>
      </c>
      <c r="M178" s="17"/>
      <c r="N178" s="17">
        <v>4.7604289426470499E-2</v>
      </c>
      <c r="O178" s="17">
        <v>7.0879264625808694E-2</v>
      </c>
      <c r="P178" s="17">
        <v>6.8181795355298599E-2</v>
      </c>
      <c r="Q178" s="17">
        <v>7.0297926228875804E-2</v>
      </c>
      <c r="R178" s="17"/>
      <c r="S178" s="17">
        <v>8.9212995225254693E-2</v>
      </c>
      <c r="T178" s="17">
        <v>7.6584409017248598E-2</v>
      </c>
      <c r="U178" s="17">
        <v>5.4046588101052999E-2</v>
      </c>
      <c r="V178" s="17">
        <v>6.1006615463522401E-2</v>
      </c>
      <c r="W178" s="17">
        <v>5.3950769967168397E-2</v>
      </c>
      <c r="X178" s="17">
        <v>8.3879293409007502E-2</v>
      </c>
      <c r="Y178" s="17">
        <v>5.3675308343832502E-2</v>
      </c>
      <c r="Z178" s="17">
        <v>7.3061132861876696E-2</v>
      </c>
      <c r="AA178" s="17">
        <v>6.7614947499347294E-2</v>
      </c>
      <c r="AB178" s="17">
        <v>2.2914505700424401E-2</v>
      </c>
      <c r="AC178" s="17">
        <v>6.5564842083760594E-2</v>
      </c>
      <c r="AD178" s="17">
        <v>2.08207049386319E-2</v>
      </c>
      <c r="AE178" s="17"/>
      <c r="AF178" s="17">
        <v>8.3928893628533993E-2</v>
      </c>
      <c r="AG178" s="17">
        <v>6.0000940317906599E-2</v>
      </c>
      <c r="AH178" s="17">
        <v>4.5196631576216499E-2</v>
      </c>
      <c r="AI178" s="17">
        <v>4.6811174335965801E-2</v>
      </c>
      <c r="AJ178" s="17">
        <v>5.1760547660170401E-2</v>
      </c>
      <c r="AK178" s="17">
        <v>5.41296546181433E-2</v>
      </c>
      <c r="AL178" s="17"/>
      <c r="AM178" s="17">
        <v>6.6864014797156604E-2</v>
      </c>
      <c r="AN178" s="17">
        <v>6.3591562765760695E-2</v>
      </c>
      <c r="AO178" s="17">
        <v>5.7410153048947803E-2</v>
      </c>
      <c r="AP178" s="17">
        <v>6.6355551265960405E-2</v>
      </c>
      <c r="AQ178" s="17">
        <v>3.9020341722059197E-2</v>
      </c>
      <c r="AR178" s="17"/>
      <c r="AS178" s="17">
        <v>7.4467648606133904E-2</v>
      </c>
      <c r="AT178" s="17">
        <v>7.0747145983793794E-2</v>
      </c>
      <c r="AU178" s="17">
        <v>6.9382199560653501E-2</v>
      </c>
      <c r="AV178" s="17">
        <v>4.96842405532818E-2</v>
      </c>
      <c r="AW178" s="17">
        <v>4.68284715827329E-2</v>
      </c>
      <c r="AX178" s="17">
        <v>6.8561675400135205E-2</v>
      </c>
      <c r="AY178" s="17"/>
      <c r="AZ178" s="17">
        <v>4.3293150995194402E-2</v>
      </c>
      <c r="BA178" s="17">
        <v>6.8383993214118394E-2</v>
      </c>
      <c r="BB178" s="17">
        <v>7.2610237591528196E-2</v>
      </c>
      <c r="BC178" s="17">
        <v>3.6354807558506799E-2</v>
      </c>
      <c r="BD178" s="17">
        <v>8.0510753869382098E-2</v>
      </c>
      <c r="BE178" s="17"/>
      <c r="BF178" s="17">
        <v>5.4789653606156202E-2</v>
      </c>
      <c r="BG178" s="17"/>
      <c r="BH178" s="17">
        <v>5.1105058729612997E-2</v>
      </c>
      <c r="BI178" s="17"/>
      <c r="BJ178" s="17">
        <v>7.2921529422655798E-2</v>
      </c>
      <c r="BK178" s="17">
        <v>5.5776142405436199E-2</v>
      </c>
      <c r="BL178" s="17">
        <v>4.40134883657766E-2</v>
      </c>
      <c r="BM178" s="17">
        <v>8.3620460115125403E-2</v>
      </c>
      <c r="BN178" s="17">
        <v>4.9382124230691E-2</v>
      </c>
      <c r="BO178" s="17">
        <v>0.17829032181526899</v>
      </c>
      <c r="BP178" s="17"/>
      <c r="BQ178" s="17">
        <v>3.1034719578576401E-2</v>
      </c>
      <c r="BR178" s="17">
        <v>2.6286828731707901E-2</v>
      </c>
      <c r="BS178" s="17">
        <v>2.34021212855718E-2</v>
      </c>
      <c r="BT178" s="17"/>
      <c r="BU178" s="17">
        <v>3.0718110977166101E-2</v>
      </c>
      <c r="BV178" s="17">
        <v>2.0388990839812101E-2</v>
      </c>
      <c r="BW178" s="17">
        <v>1.8572644870618198E-2</v>
      </c>
      <c r="BX178" s="17"/>
      <c r="BY178" s="17">
        <v>3.6578190179912998E-2</v>
      </c>
      <c r="BZ178" s="17"/>
      <c r="CA178" s="17">
        <v>6.2053585024444899E-2</v>
      </c>
    </row>
    <row r="179" spans="2:79" x14ac:dyDescent="0.35">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row>
    <row r="180" spans="2:79" x14ac:dyDescent="0.35">
      <c r="B180" s="6" t="s">
        <v>187</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row>
    <row r="181" spans="2:79" x14ac:dyDescent="0.35">
      <c r="B181" s="24" t="s">
        <v>106</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row>
    <row r="182" spans="2:79" x14ac:dyDescent="0.35">
      <c r="B182" t="s">
        <v>174</v>
      </c>
      <c r="C182" s="17">
        <v>4.0195852693261397E-2</v>
      </c>
      <c r="D182" s="17">
        <v>4.6451292330048202E-2</v>
      </c>
      <c r="E182" s="17">
        <v>3.3879361030941399E-2</v>
      </c>
      <c r="F182" s="17"/>
      <c r="G182" s="17">
        <v>5.3995420738212001E-2</v>
      </c>
      <c r="H182" s="17">
        <v>4.25866524726757E-2</v>
      </c>
      <c r="I182" s="17">
        <v>5.4166889537077302E-2</v>
      </c>
      <c r="J182" s="17">
        <v>2.9532750913411999E-2</v>
      </c>
      <c r="K182" s="17">
        <v>1.7902301971605299E-2</v>
      </c>
      <c r="L182" s="17">
        <v>4.1293448639432399E-2</v>
      </c>
      <c r="M182" s="17"/>
      <c r="N182" s="17">
        <v>2.749992394093E-2</v>
      </c>
      <c r="O182" s="17">
        <v>3.2418295790566098E-2</v>
      </c>
      <c r="P182" s="17">
        <v>5.3053865609694599E-2</v>
      </c>
      <c r="Q182" s="17">
        <v>5.0937207959790301E-2</v>
      </c>
      <c r="R182" s="17"/>
      <c r="S182" s="17">
        <v>3.9564952561220203E-2</v>
      </c>
      <c r="T182" s="17">
        <v>3.8474679603611797E-2</v>
      </c>
      <c r="U182" s="17">
        <v>3.8028371079156097E-2</v>
      </c>
      <c r="V182" s="17">
        <v>3.5779446175885299E-2</v>
      </c>
      <c r="W182" s="17">
        <v>7.8742347712679496E-3</v>
      </c>
      <c r="X182" s="17">
        <v>2.86138567747986E-2</v>
      </c>
      <c r="Y182" s="17">
        <v>4.3282740403286703E-2</v>
      </c>
      <c r="Z182" s="17">
        <v>4.1248954846566703E-2</v>
      </c>
      <c r="AA182" s="17">
        <v>4.63413937974992E-2</v>
      </c>
      <c r="AB182" s="17">
        <v>6.9928193422736998E-2</v>
      </c>
      <c r="AC182" s="17">
        <v>6.6824039041874506E-2</v>
      </c>
      <c r="AD182" s="17">
        <v>1.4105666497931201E-2</v>
      </c>
      <c r="AE182" s="17"/>
      <c r="AF182" s="17">
        <v>4.4746737014702803E-2</v>
      </c>
      <c r="AG182" s="17">
        <v>4.4444520534780499E-2</v>
      </c>
      <c r="AH182" s="17">
        <v>3.1683960980054798E-2</v>
      </c>
      <c r="AI182" s="17">
        <v>4.0214539484606501E-2</v>
      </c>
      <c r="AJ182" s="17">
        <v>4.2772363175633099E-2</v>
      </c>
      <c r="AK182" s="17">
        <v>2.2288710348303101E-2</v>
      </c>
      <c r="AL182" s="17"/>
      <c r="AM182" s="17">
        <v>3.5078523735929797E-2</v>
      </c>
      <c r="AN182" s="17">
        <v>3.8499895140389602E-2</v>
      </c>
      <c r="AO182" s="17">
        <v>3.34759469977262E-2</v>
      </c>
      <c r="AP182" s="17">
        <v>6.5091003504960096E-2</v>
      </c>
      <c r="AQ182" s="17">
        <v>1.1436390570847201E-2</v>
      </c>
      <c r="AR182" s="17"/>
      <c r="AS182" s="17">
        <v>4.3448140538655602E-2</v>
      </c>
      <c r="AT182" s="17">
        <v>3.453481934811E-2</v>
      </c>
      <c r="AU182" s="17">
        <v>3.6243917278420003E-2</v>
      </c>
      <c r="AV182" s="17">
        <v>3.67460368212209E-2</v>
      </c>
      <c r="AW182" s="17">
        <v>3.0510373012156498E-2</v>
      </c>
      <c r="AX182" s="17">
        <v>8.1369854783540196E-2</v>
      </c>
      <c r="AY182" s="17"/>
      <c r="AZ182" s="17">
        <v>5.4871833235590403E-2</v>
      </c>
      <c r="BA182" s="17">
        <v>3.7641659377538203E-2</v>
      </c>
      <c r="BB182" s="17">
        <v>1.26974079258935E-2</v>
      </c>
      <c r="BC182" s="17">
        <v>6.7118032918839096E-2</v>
      </c>
      <c r="BD182" s="17">
        <v>4.5215864230598202E-2</v>
      </c>
      <c r="BE182" s="17"/>
      <c r="BF182" s="17">
        <v>3.7728446186855197E-2</v>
      </c>
      <c r="BG182" s="17"/>
      <c r="BH182" s="17">
        <v>4.1975669470452497E-2</v>
      </c>
      <c r="BI182" s="17"/>
      <c r="BJ182" s="17">
        <v>4.4560846565310001E-2</v>
      </c>
      <c r="BK182" s="17">
        <v>4.08234222027739E-2</v>
      </c>
      <c r="BL182" s="17">
        <v>2.9443697806072599E-2</v>
      </c>
      <c r="BM182" s="17">
        <v>3.3480447432718302E-2</v>
      </c>
      <c r="BN182" s="17">
        <v>7.5120322028379594E-2</v>
      </c>
      <c r="BO182" s="17">
        <v>4.3804066281147101E-2</v>
      </c>
      <c r="BP182" s="17"/>
      <c r="BQ182" s="17">
        <v>0.14981488290062001</v>
      </c>
      <c r="BR182" s="17">
        <v>2.6188485945153502E-2</v>
      </c>
      <c r="BS182" s="17">
        <v>2.0625972229941801E-2</v>
      </c>
      <c r="BT182" s="17"/>
      <c r="BU182" s="17">
        <v>0.14552577251464299</v>
      </c>
      <c r="BV182" s="17">
        <v>3.4598355361706301E-2</v>
      </c>
      <c r="BW182" s="17">
        <v>3.8161676107520102E-2</v>
      </c>
      <c r="BX182" s="17"/>
      <c r="BY182" s="17">
        <v>5.37055756548519E-2</v>
      </c>
      <c r="BZ182" s="17"/>
      <c r="CA182" s="17">
        <v>2.5227490235670301E-2</v>
      </c>
    </row>
    <row r="183" spans="2:79" x14ac:dyDescent="0.35">
      <c r="B183" t="s">
        <v>175</v>
      </c>
      <c r="C183" s="17">
        <v>0.13797648085798001</v>
      </c>
      <c r="D183" s="17">
        <v>0.12587720052186299</v>
      </c>
      <c r="E183" s="17">
        <v>0.14883658075515199</v>
      </c>
      <c r="F183" s="17"/>
      <c r="G183" s="17">
        <v>0.15327101266906601</v>
      </c>
      <c r="H183" s="17">
        <v>0.127809321330078</v>
      </c>
      <c r="I183" s="17">
        <v>0.138411408689122</v>
      </c>
      <c r="J183" s="17">
        <v>0.11085115002214101</v>
      </c>
      <c r="K183" s="17">
        <v>0.13748373424052299</v>
      </c>
      <c r="L183" s="17">
        <v>0.157973768598658</v>
      </c>
      <c r="M183" s="17"/>
      <c r="N183" s="17">
        <v>0.15993875888328701</v>
      </c>
      <c r="O183" s="17">
        <v>0.12511629714407899</v>
      </c>
      <c r="P183" s="17">
        <v>0.140787492216779</v>
      </c>
      <c r="Q183" s="17">
        <v>0.128247142758705</v>
      </c>
      <c r="R183" s="17"/>
      <c r="S183" s="17">
        <v>5.7688692983816903E-2</v>
      </c>
      <c r="T183" s="17">
        <v>0.10396632498687899</v>
      </c>
      <c r="U183" s="17">
        <v>0.18623142091829101</v>
      </c>
      <c r="V183" s="17">
        <v>8.7284257243044602E-2</v>
      </c>
      <c r="W183" s="17">
        <v>0.10636005067363299</v>
      </c>
      <c r="X183" s="17">
        <v>6.7267270591590905E-2</v>
      </c>
      <c r="Y183" s="17">
        <v>0.139769491244017</v>
      </c>
      <c r="Z183" s="17">
        <v>0.17936851163692899</v>
      </c>
      <c r="AA183" s="17">
        <v>0.16165642670755401</v>
      </c>
      <c r="AB183" s="17">
        <v>0.28298076571759001</v>
      </c>
      <c r="AC183" s="17">
        <v>0.22331608256926899</v>
      </c>
      <c r="AD183" s="17">
        <v>0.244588267807957</v>
      </c>
      <c r="AE183" s="17"/>
      <c r="AF183" s="17">
        <v>0.13776119598674599</v>
      </c>
      <c r="AG183" s="17">
        <v>0.14913114109699399</v>
      </c>
      <c r="AH183" s="17">
        <v>0.13413197937110399</v>
      </c>
      <c r="AI183" s="17">
        <v>0.105806787809888</v>
      </c>
      <c r="AJ183" s="17">
        <v>0.154906427749993</v>
      </c>
      <c r="AK183" s="17">
        <v>0.13885865765967101</v>
      </c>
      <c r="AL183" s="17"/>
      <c r="AM183" s="17">
        <v>0.10851285863584501</v>
      </c>
      <c r="AN183" s="17">
        <v>0.14899273243620101</v>
      </c>
      <c r="AO183" s="17">
        <v>0.13843062568182399</v>
      </c>
      <c r="AP183" s="17">
        <v>0.166301040670082</v>
      </c>
      <c r="AQ183" s="17">
        <v>0.18991983438604201</v>
      </c>
      <c r="AR183" s="17"/>
      <c r="AS183" s="17">
        <v>0.105552514730356</v>
      </c>
      <c r="AT183" s="17">
        <v>0.121886817324017</v>
      </c>
      <c r="AU183" s="17">
        <v>0.12851157781046399</v>
      </c>
      <c r="AV183" s="17">
        <v>0.14606236653211199</v>
      </c>
      <c r="AW183" s="17">
        <v>0.175137188974825</v>
      </c>
      <c r="AX183" s="17">
        <v>0.22435956425808201</v>
      </c>
      <c r="AY183" s="17"/>
      <c r="AZ183" s="17">
        <v>0.176573135873765</v>
      </c>
      <c r="BA183" s="17">
        <v>0.13102167693290301</v>
      </c>
      <c r="BB183" s="17">
        <v>0.10599003727844</v>
      </c>
      <c r="BC183" s="17">
        <v>0.15488660957873701</v>
      </c>
      <c r="BD183" s="17">
        <v>0.13348250202440901</v>
      </c>
      <c r="BE183" s="17"/>
      <c r="BF183" s="17">
        <v>0.14295960956282</v>
      </c>
      <c r="BG183" s="17"/>
      <c r="BH183" s="17">
        <v>0.14559663871062001</v>
      </c>
      <c r="BI183" s="17"/>
      <c r="BJ183" s="17">
        <v>0.12984355194335301</v>
      </c>
      <c r="BK183" s="17">
        <v>0.132109966841607</v>
      </c>
      <c r="BL183" s="17">
        <v>0.15098578119186601</v>
      </c>
      <c r="BM183" s="17">
        <v>0.14192122036621499</v>
      </c>
      <c r="BN183" s="17">
        <v>0.11270064024808001</v>
      </c>
      <c r="BO183" s="17">
        <v>0.17093863861045699</v>
      </c>
      <c r="BP183" s="17"/>
      <c r="BQ183" s="17">
        <v>0.27672557619549498</v>
      </c>
      <c r="BR183" s="17">
        <v>0.154306269862303</v>
      </c>
      <c r="BS183" s="17">
        <v>0.100674396047014</v>
      </c>
      <c r="BT183" s="17"/>
      <c r="BU183" s="17">
        <v>0.16984087245795401</v>
      </c>
      <c r="BV183" s="17">
        <v>0.11591645098221</v>
      </c>
      <c r="BW183" s="17">
        <v>0.157053497011127</v>
      </c>
      <c r="BX183" s="17"/>
      <c r="BY183" s="17">
        <v>0.16208130398384701</v>
      </c>
      <c r="BZ183" s="17"/>
      <c r="CA183" s="17">
        <v>0.14147508970939501</v>
      </c>
    </row>
    <row r="184" spans="2:79" x14ac:dyDescent="0.35">
      <c r="B184" t="s">
        <v>176</v>
      </c>
      <c r="C184" s="17">
        <v>0.44812839758584799</v>
      </c>
      <c r="D184" s="17">
        <v>0.442345317351723</v>
      </c>
      <c r="E184" s="17">
        <v>0.45435066865306101</v>
      </c>
      <c r="F184" s="17"/>
      <c r="G184" s="17">
        <v>0.39506792187430101</v>
      </c>
      <c r="H184" s="17">
        <v>0.39360383141859601</v>
      </c>
      <c r="I184" s="17">
        <v>0.44373552963838703</v>
      </c>
      <c r="J184" s="17">
        <v>0.45650205750050599</v>
      </c>
      <c r="K184" s="17">
        <v>0.45253880548497899</v>
      </c>
      <c r="L184" s="17">
        <v>0.52173393056676998</v>
      </c>
      <c r="M184" s="17"/>
      <c r="N184" s="17">
        <v>0.44644085699968999</v>
      </c>
      <c r="O184" s="17">
        <v>0.45345514737353398</v>
      </c>
      <c r="P184" s="17">
        <v>0.44734228564663298</v>
      </c>
      <c r="Q184" s="17">
        <v>0.43961984287656902</v>
      </c>
      <c r="R184" s="17"/>
      <c r="S184" s="17">
        <v>0.36865255600243702</v>
      </c>
      <c r="T184" s="17">
        <v>0.46162766314419601</v>
      </c>
      <c r="U184" s="17">
        <v>0.43770321846047799</v>
      </c>
      <c r="V184" s="17">
        <v>0.460346673224522</v>
      </c>
      <c r="W184" s="17">
        <v>0.44584775898620299</v>
      </c>
      <c r="X184" s="17">
        <v>0.44892961964475497</v>
      </c>
      <c r="Y184" s="17">
        <v>0.51246921707933502</v>
      </c>
      <c r="Z184" s="17">
        <v>0.50393246609422704</v>
      </c>
      <c r="AA184" s="17">
        <v>0.446003254454229</v>
      </c>
      <c r="AB184" s="17">
        <v>0.46845287992266599</v>
      </c>
      <c r="AC184" s="17">
        <v>0.44401348666113699</v>
      </c>
      <c r="AD184" s="17">
        <v>0.46206212172745298</v>
      </c>
      <c r="AE184" s="17"/>
      <c r="AF184" s="17">
        <v>0.45007910518229599</v>
      </c>
      <c r="AG184" s="17">
        <v>0.44536696520360503</v>
      </c>
      <c r="AH184" s="17">
        <v>0.44780682131913602</v>
      </c>
      <c r="AI184" s="17">
        <v>0.49914715935781101</v>
      </c>
      <c r="AJ184" s="17">
        <v>0.44266624438978402</v>
      </c>
      <c r="AK184" s="17">
        <v>0.41335918996946702</v>
      </c>
      <c r="AL184" s="17"/>
      <c r="AM184" s="17">
        <v>0.48418073481009499</v>
      </c>
      <c r="AN184" s="17">
        <v>0.45938077897472801</v>
      </c>
      <c r="AO184" s="17">
        <v>0.43946900311890702</v>
      </c>
      <c r="AP184" s="17">
        <v>0.37293584878098901</v>
      </c>
      <c r="AQ184" s="17">
        <v>0.43233500799424601</v>
      </c>
      <c r="AR184" s="17"/>
      <c r="AS184" s="17">
        <v>0.41677744536459799</v>
      </c>
      <c r="AT184" s="17">
        <v>0.45816657042180697</v>
      </c>
      <c r="AU184" s="17">
        <v>0.43127797593908601</v>
      </c>
      <c r="AV184" s="17">
        <v>0.48955468649636202</v>
      </c>
      <c r="AW184" s="17">
        <v>0.49179342294996897</v>
      </c>
      <c r="AX184" s="17">
        <v>0.365213785560624</v>
      </c>
      <c r="AY184" s="17"/>
      <c r="AZ184" s="17">
        <v>0.42788189487752798</v>
      </c>
      <c r="BA184" s="17">
        <v>0.46989423089353699</v>
      </c>
      <c r="BB184" s="17">
        <v>0.49672059378463301</v>
      </c>
      <c r="BC184" s="17">
        <v>0.44845851273126403</v>
      </c>
      <c r="BD184" s="17">
        <v>0.39657021019107702</v>
      </c>
      <c r="BE184" s="17"/>
      <c r="BF184" s="17">
        <v>0.46208040646159698</v>
      </c>
      <c r="BG184" s="17"/>
      <c r="BH184" s="17">
        <v>0.46180284126307403</v>
      </c>
      <c r="BI184" s="17"/>
      <c r="BJ184" s="17">
        <v>0.468265873040905</v>
      </c>
      <c r="BK184" s="17">
        <v>0.47206423045347101</v>
      </c>
      <c r="BL184" s="17">
        <v>0.46443196502424999</v>
      </c>
      <c r="BM184" s="17">
        <v>0.39102769106624102</v>
      </c>
      <c r="BN184" s="17">
        <v>0.400241695639664</v>
      </c>
      <c r="BO184" s="17">
        <v>0.40274417290190001</v>
      </c>
      <c r="BP184" s="17"/>
      <c r="BQ184" s="17">
        <v>0.40076655864958</v>
      </c>
      <c r="BR184" s="17">
        <v>0.57590610106875095</v>
      </c>
      <c r="BS184" s="17">
        <v>0.42028394847234901</v>
      </c>
      <c r="BT184" s="17"/>
      <c r="BU184" s="17">
        <v>0.39985409021509699</v>
      </c>
      <c r="BV184" s="17">
        <v>0.60583203057627899</v>
      </c>
      <c r="BW184" s="17">
        <v>0.390904575189849</v>
      </c>
      <c r="BX184" s="17"/>
      <c r="BY184" s="17">
        <v>0.351084415033938</v>
      </c>
      <c r="BZ184" s="17"/>
      <c r="CA184" s="17">
        <v>0.475145444485923</v>
      </c>
    </row>
    <row r="185" spans="2:79" x14ac:dyDescent="0.35">
      <c r="B185" t="s">
        <v>177</v>
      </c>
      <c r="C185" s="17">
        <v>0.14811193082068</v>
      </c>
      <c r="D185" s="17">
        <v>0.154968917057908</v>
      </c>
      <c r="E185" s="17">
        <v>0.14138255201817501</v>
      </c>
      <c r="F185" s="17"/>
      <c r="G185" s="17">
        <v>0.20044022699346301</v>
      </c>
      <c r="H185" s="17">
        <v>0.145838635300921</v>
      </c>
      <c r="I185" s="17">
        <v>0.144788584280999</v>
      </c>
      <c r="J185" s="17">
        <v>0.16298159599971301</v>
      </c>
      <c r="K185" s="17">
        <v>0.158880324911782</v>
      </c>
      <c r="L185" s="17">
        <v>9.8426736894746195E-2</v>
      </c>
      <c r="M185" s="17"/>
      <c r="N185" s="17">
        <v>0.14261340415075299</v>
      </c>
      <c r="O185" s="17">
        <v>0.15513833055557399</v>
      </c>
      <c r="P185" s="17">
        <v>0.14816910880988601</v>
      </c>
      <c r="Q185" s="17">
        <v>0.14773477125946199</v>
      </c>
      <c r="R185" s="17"/>
      <c r="S185" s="17">
        <v>0.20534271326363801</v>
      </c>
      <c r="T185" s="17">
        <v>0.17450467936311601</v>
      </c>
      <c r="U185" s="17">
        <v>0.14242665581501299</v>
      </c>
      <c r="V185" s="17">
        <v>0.20958153290370099</v>
      </c>
      <c r="W185" s="17">
        <v>0.18614918192865201</v>
      </c>
      <c r="X185" s="17">
        <v>0.13689507990788799</v>
      </c>
      <c r="Y185" s="17">
        <v>0.124142506614716</v>
      </c>
      <c r="Z185" s="17">
        <v>0.10513525971717801</v>
      </c>
      <c r="AA185" s="17">
        <v>0.11828055809261701</v>
      </c>
      <c r="AB185" s="17">
        <v>5.7641954348257099E-2</v>
      </c>
      <c r="AC185" s="17">
        <v>8.5828470471431995E-2</v>
      </c>
      <c r="AD185" s="17">
        <v>0.14839906869280001</v>
      </c>
      <c r="AE185" s="17"/>
      <c r="AF185" s="17">
        <v>0.12786436418042699</v>
      </c>
      <c r="AG185" s="17">
        <v>0.13708730723512</v>
      </c>
      <c r="AH185" s="17">
        <v>0.16741946505688299</v>
      </c>
      <c r="AI185" s="17">
        <v>0.171122369674167</v>
      </c>
      <c r="AJ185" s="17">
        <v>0.16777254821769899</v>
      </c>
      <c r="AK185" s="17">
        <v>0.164103183461145</v>
      </c>
      <c r="AL185" s="17"/>
      <c r="AM185" s="17">
        <v>0.14154594009247901</v>
      </c>
      <c r="AN185" s="17">
        <v>0.13613528979431799</v>
      </c>
      <c r="AO185" s="17">
        <v>0.177001587011131</v>
      </c>
      <c r="AP185" s="17">
        <v>0.14120019430250599</v>
      </c>
      <c r="AQ185" s="17">
        <v>0.12245194323741999</v>
      </c>
      <c r="AR185" s="17"/>
      <c r="AS185" s="17">
        <v>0.173982527483449</v>
      </c>
      <c r="AT185" s="17">
        <v>0.14296080870001401</v>
      </c>
      <c r="AU185" s="17">
        <v>0.16071146588266499</v>
      </c>
      <c r="AV185" s="17">
        <v>0.14615451167004301</v>
      </c>
      <c r="AW185" s="17">
        <v>0.113028399972745</v>
      </c>
      <c r="AX185" s="17">
        <v>0.121563443043797</v>
      </c>
      <c r="AY185" s="17"/>
      <c r="AZ185" s="17">
        <v>0.13324695972346901</v>
      </c>
      <c r="BA185" s="17">
        <v>0.14149754442517801</v>
      </c>
      <c r="BB185" s="17">
        <v>0.16408519742476901</v>
      </c>
      <c r="BC185" s="17">
        <v>9.6168018725098295E-2</v>
      </c>
      <c r="BD185" s="17">
        <v>0.17107385497883201</v>
      </c>
      <c r="BE185" s="17"/>
      <c r="BF185" s="17">
        <v>0.14288986755896499</v>
      </c>
      <c r="BG185" s="17"/>
      <c r="BH185" s="17">
        <v>0.14177014849611</v>
      </c>
      <c r="BI185" s="17"/>
      <c r="BJ185" s="17">
        <v>0.15835444858619499</v>
      </c>
      <c r="BK185" s="17">
        <v>0.147207401192985</v>
      </c>
      <c r="BL185" s="17">
        <v>0.13984876682408101</v>
      </c>
      <c r="BM185" s="17">
        <v>0.118807445057873</v>
      </c>
      <c r="BN185" s="17">
        <v>0.16344677444939201</v>
      </c>
      <c r="BO185" s="17">
        <v>0.14267995099577599</v>
      </c>
      <c r="BP185" s="17"/>
      <c r="BQ185" s="17">
        <v>5.8110199165456899E-2</v>
      </c>
      <c r="BR185" s="17">
        <v>0.11301516319081401</v>
      </c>
      <c r="BS185" s="17">
        <v>0.20980090710354901</v>
      </c>
      <c r="BT185" s="17"/>
      <c r="BU185" s="17">
        <v>0.15410525992643201</v>
      </c>
      <c r="BV185" s="17">
        <v>0.11085978067567701</v>
      </c>
      <c r="BW185" s="17">
        <v>0.182353566664616</v>
      </c>
      <c r="BX185" s="17"/>
      <c r="BY185" s="17">
        <v>0.162936194804947</v>
      </c>
      <c r="BZ185" s="17"/>
      <c r="CA185" s="17">
        <v>0.15010436609383199</v>
      </c>
    </row>
    <row r="186" spans="2:79" x14ac:dyDescent="0.35">
      <c r="B186" t="s">
        <v>178</v>
      </c>
      <c r="C186" s="17">
        <v>8.8097817339989906E-2</v>
      </c>
      <c r="D186" s="17">
        <v>9.7360624802262596E-2</v>
      </c>
      <c r="E186" s="17">
        <v>7.9664447208825304E-2</v>
      </c>
      <c r="F186" s="17"/>
      <c r="G186" s="17">
        <v>0.108284115217397</v>
      </c>
      <c r="H186" s="17">
        <v>0.13334880314603101</v>
      </c>
      <c r="I186" s="17">
        <v>0.100830486994557</v>
      </c>
      <c r="J186" s="17">
        <v>8.7181824297553404E-2</v>
      </c>
      <c r="K186" s="17">
        <v>6.5510826860332397E-2</v>
      </c>
      <c r="L186" s="17">
        <v>4.3383309629382701E-2</v>
      </c>
      <c r="M186" s="17"/>
      <c r="N186" s="17">
        <v>8.0118701367226E-2</v>
      </c>
      <c r="O186" s="17">
        <v>8.4594374272529499E-2</v>
      </c>
      <c r="P186" s="17">
        <v>8.4020453202771406E-2</v>
      </c>
      <c r="Q186" s="17">
        <v>0.106492729705192</v>
      </c>
      <c r="R186" s="17"/>
      <c r="S186" s="17">
        <v>0.14886457407461301</v>
      </c>
      <c r="T186" s="17">
        <v>7.40524549826162E-2</v>
      </c>
      <c r="U186" s="17">
        <v>5.8618541589257403E-2</v>
      </c>
      <c r="V186" s="17">
        <v>7.4942076048835599E-2</v>
      </c>
      <c r="W186" s="17">
        <v>0.135231393129989</v>
      </c>
      <c r="X186" s="17">
        <v>0.13581275878489399</v>
      </c>
      <c r="Y186" s="17">
        <v>6.0856436639360301E-2</v>
      </c>
      <c r="Z186" s="17">
        <v>5.86172277837919E-2</v>
      </c>
      <c r="AA186" s="17">
        <v>9.7540264419110803E-2</v>
      </c>
      <c r="AB186" s="17">
        <v>2.3830520564373299E-2</v>
      </c>
      <c r="AC186" s="17">
        <v>3.5171292423315299E-2</v>
      </c>
      <c r="AD186" s="17">
        <v>8.88324879798989E-2</v>
      </c>
      <c r="AE186" s="17"/>
      <c r="AF186" s="17">
        <v>9.5084743154622106E-2</v>
      </c>
      <c r="AG186" s="17">
        <v>0.103726143203133</v>
      </c>
      <c r="AH186" s="17">
        <v>6.73798333526444E-2</v>
      </c>
      <c r="AI186" s="17">
        <v>4.8942370572274602E-2</v>
      </c>
      <c r="AJ186" s="17">
        <v>0.106591553787157</v>
      </c>
      <c r="AK186" s="17">
        <v>0.110028259647897</v>
      </c>
      <c r="AL186" s="17"/>
      <c r="AM186" s="17">
        <v>9.8965605034403603E-2</v>
      </c>
      <c r="AN186" s="17">
        <v>7.6682533886773596E-2</v>
      </c>
      <c r="AO186" s="17">
        <v>8.2623791347601602E-2</v>
      </c>
      <c r="AP186" s="17">
        <v>0.107495315837281</v>
      </c>
      <c r="AQ186" s="17">
        <v>0.116901659687252</v>
      </c>
      <c r="AR186" s="17"/>
      <c r="AS186" s="17">
        <v>0.13059848545890801</v>
      </c>
      <c r="AT186" s="17">
        <v>7.6630860428615305E-2</v>
      </c>
      <c r="AU186" s="17">
        <v>0.107604442422241</v>
      </c>
      <c r="AV186" s="17">
        <v>6.6631355715930499E-2</v>
      </c>
      <c r="AW186" s="17">
        <v>6.06463994856455E-2</v>
      </c>
      <c r="AX186" s="17">
        <v>5.6001778555354001E-2</v>
      </c>
      <c r="AY186" s="17"/>
      <c r="AZ186" s="17">
        <v>7.2501326512297903E-2</v>
      </c>
      <c r="BA186" s="17">
        <v>8.3766331620160006E-2</v>
      </c>
      <c r="BB186" s="17">
        <v>8.1016182358643801E-2</v>
      </c>
      <c r="BC186" s="17">
        <v>7.5663203876484203E-2</v>
      </c>
      <c r="BD186" s="17">
        <v>0.117767973842365</v>
      </c>
      <c r="BE186" s="17"/>
      <c r="BF186" s="17">
        <v>7.9890676453224299E-2</v>
      </c>
      <c r="BG186" s="17"/>
      <c r="BH186" s="17">
        <v>7.4785240233040798E-2</v>
      </c>
      <c r="BI186" s="17"/>
      <c r="BJ186" s="17">
        <v>7.7756084146748103E-2</v>
      </c>
      <c r="BK186" s="17">
        <v>7.0984689064535395E-2</v>
      </c>
      <c r="BL186" s="17">
        <v>8.0614257224951205E-2</v>
      </c>
      <c r="BM186" s="17">
        <v>0.14162965513063</v>
      </c>
      <c r="BN186" s="17">
        <v>0.11944866877615901</v>
      </c>
      <c r="BO186" s="17">
        <v>0.135343065330983</v>
      </c>
      <c r="BP186" s="17"/>
      <c r="BQ186" s="17">
        <v>8.5402197442688999E-3</v>
      </c>
      <c r="BR186" s="17">
        <v>2.9474708011844999E-2</v>
      </c>
      <c r="BS186" s="17">
        <v>0.14354826464718901</v>
      </c>
      <c r="BT186" s="17"/>
      <c r="BU186" s="17">
        <v>4.47644255862042E-2</v>
      </c>
      <c r="BV186" s="17">
        <v>2.1304009550256998E-2</v>
      </c>
      <c r="BW186" s="17">
        <v>0.13698143493767001</v>
      </c>
      <c r="BX186" s="17"/>
      <c r="BY186" s="17">
        <v>0.193156276470412</v>
      </c>
      <c r="BZ186" s="17"/>
      <c r="CA186" s="17">
        <v>7.0152187176476796E-2</v>
      </c>
    </row>
    <row r="187" spans="2:79" x14ac:dyDescent="0.35">
      <c r="B187" t="s">
        <v>136</v>
      </c>
      <c r="C187" s="17">
        <v>6.16436466881536E-2</v>
      </c>
      <c r="D187" s="17">
        <v>5.1052203749795098E-2</v>
      </c>
      <c r="E187" s="17">
        <v>7.1959881077123894E-2</v>
      </c>
      <c r="F187" s="17"/>
      <c r="G187" s="17">
        <v>7.8867434322207303E-2</v>
      </c>
      <c r="H187" s="17">
        <v>0.105341544705483</v>
      </c>
      <c r="I187" s="17">
        <v>6.21234401741265E-2</v>
      </c>
      <c r="J187" s="17">
        <v>5.5018211326931597E-2</v>
      </c>
      <c r="K187" s="17">
        <v>4.9799648776366202E-2</v>
      </c>
      <c r="L187" s="17">
        <v>2.7519417703466598E-2</v>
      </c>
      <c r="M187" s="17"/>
      <c r="N187" s="17">
        <v>5.2995468102286898E-2</v>
      </c>
      <c r="O187" s="17">
        <v>6.6262193258816798E-2</v>
      </c>
      <c r="P187" s="17">
        <v>5.2717754972836102E-2</v>
      </c>
      <c r="Q187" s="17">
        <v>7.1275068527332494E-2</v>
      </c>
      <c r="R187" s="17"/>
      <c r="S187" s="17">
        <v>8.8461153663240796E-2</v>
      </c>
      <c r="T187" s="17">
        <v>7.30811529268275E-2</v>
      </c>
      <c r="U187" s="17">
        <v>6.6181020855308303E-2</v>
      </c>
      <c r="V187" s="17">
        <v>7.9130857206102398E-2</v>
      </c>
      <c r="W187" s="17">
        <v>4.4989510382610398E-2</v>
      </c>
      <c r="X187" s="17">
        <v>9.1680738074060603E-2</v>
      </c>
      <c r="Y187" s="17">
        <v>3.8198936390132297E-2</v>
      </c>
      <c r="Z187" s="17">
        <v>3.8775352939910301E-2</v>
      </c>
      <c r="AA187" s="17">
        <v>5.3629810496542599E-2</v>
      </c>
      <c r="AB187" s="17">
        <v>2.9370140977781001E-2</v>
      </c>
      <c r="AC187" s="17">
        <v>4.3655033465300898E-2</v>
      </c>
      <c r="AD187" s="17">
        <v>2.0547480842023999E-2</v>
      </c>
      <c r="AE187" s="17"/>
      <c r="AF187" s="17">
        <v>7.9399081502900107E-2</v>
      </c>
      <c r="AG187" s="17">
        <v>4.3955428300481297E-2</v>
      </c>
      <c r="AH187" s="17">
        <v>6.1014677382337498E-2</v>
      </c>
      <c r="AI187" s="17">
        <v>5.0013272039249497E-2</v>
      </c>
      <c r="AJ187" s="17">
        <v>4.0645237433338102E-2</v>
      </c>
      <c r="AK187" s="17">
        <v>5.7036285419214697E-2</v>
      </c>
      <c r="AL187" s="17"/>
      <c r="AM187" s="17">
        <v>5.8105210542829001E-2</v>
      </c>
      <c r="AN187" s="17">
        <v>5.7658530292704201E-2</v>
      </c>
      <c r="AO187" s="17">
        <v>5.9156928135982501E-2</v>
      </c>
      <c r="AP187" s="17">
        <v>7.0153786305188801E-2</v>
      </c>
      <c r="AQ187" s="17">
        <v>4.5532142063244602E-2</v>
      </c>
      <c r="AR187" s="17"/>
      <c r="AS187" s="17">
        <v>7.1555657046331406E-2</v>
      </c>
      <c r="AT187" s="17">
        <v>7.1240794645778996E-2</v>
      </c>
      <c r="AU187" s="17">
        <v>6.1720111621999703E-2</v>
      </c>
      <c r="AV187" s="17">
        <v>4.2769433944144397E-2</v>
      </c>
      <c r="AW187" s="17">
        <v>4.0916326896817401E-2</v>
      </c>
      <c r="AX187" s="17">
        <v>8.53476744711473E-2</v>
      </c>
      <c r="AY187" s="17"/>
      <c r="AZ187" s="17">
        <v>4.4321480008255497E-2</v>
      </c>
      <c r="BA187" s="17">
        <v>5.5981858218719399E-2</v>
      </c>
      <c r="BB187" s="17">
        <v>7.4163788358016E-2</v>
      </c>
      <c r="BC187" s="17">
        <v>5.0127012342980899E-2</v>
      </c>
      <c r="BD187" s="17">
        <v>7.8365997131013401E-2</v>
      </c>
      <c r="BE187" s="17"/>
      <c r="BF187" s="17">
        <v>5.2118747756359697E-2</v>
      </c>
      <c r="BG187" s="17"/>
      <c r="BH187" s="17">
        <v>5.0665258927431997E-2</v>
      </c>
      <c r="BI187" s="17"/>
      <c r="BJ187" s="17">
        <v>7.1533490613574002E-2</v>
      </c>
      <c r="BK187" s="17">
        <v>4.6359863712060398E-2</v>
      </c>
      <c r="BL187" s="17">
        <v>4.5161538465412397E-2</v>
      </c>
      <c r="BM187" s="17">
        <v>7.8860003733990394E-2</v>
      </c>
      <c r="BN187" s="17">
        <v>6.6802619969398402E-2</v>
      </c>
      <c r="BO187" s="17">
        <v>7.9817002221923505E-2</v>
      </c>
      <c r="BP187" s="17"/>
      <c r="BQ187" s="17">
        <v>1.9072721855249299E-2</v>
      </c>
      <c r="BR187" s="17">
        <v>1.9778940589132699E-2</v>
      </c>
      <c r="BS187" s="17">
        <v>2.6465581067698699E-2</v>
      </c>
      <c r="BT187" s="17"/>
      <c r="BU187" s="17">
        <v>3.2226145729648201E-2</v>
      </c>
      <c r="BV187" s="17">
        <v>1.0773343965070299E-2</v>
      </c>
      <c r="BW187" s="17">
        <v>2.0455473966322298E-2</v>
      </c>
      <c r="BX187" s="17"/>
      <c r="BY187" s="17">
        <v>5.2167212758075503E-2</v>
      </c>
      <c r="BZ187" s="17"/>
      <c r="CA187" s="17">
        <v>5.5414451885169497E-2</v>
      </c>
    </row>
    <row r="188" spans="2:79" x14ac:dyDescent="0.3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2:79" x14ac:dyDescent="0.35">
      <c r="B189" s="6" t="s">
        <v>188</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row>
    <row r="190" spans="2:79" x14ac:dyDescent="0.35">
      <c r="B190" s="24" t="s">
        <v>106</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row>
    <row r="191" spans="2:79" x14ac:dyDescent="0.35">
      <c r="B191" t="s">
        <v>174</v>
      </c>
      <c r="C191" s="17">
        <v>6.9420610405446503E-3</v>
      </c>
      <c r="D191" s="17">
        <v>7.2941459231387401E-3</v>
      </c>
      <c r="E191" s="17">
        <v>6.6461069776456603E-3</v>
      </c>
      <c r="F191" s="17"/>
      <c r="G191" s="17">
        <v>1.212453737389E-2</v>
      </c>
      <c r="H191" s="17">
        <v>1.06373413098812E-2</v>
      </c>
      <c r="I191" s="17">
        <v>9.4912753992463707E-3</v>
      </c>
      <c r="J191" s="17">
        <v>3.7945385126282498E-3</v>
      </c>
      <c r="K191" s="17">
        <v>4.4453053220453497E-3</v>
      </c>
      <c r="L191" s="17">
        <v>2.63301519592518E-3</v>
      </c>
      <c r="M191" s="17"/>
      <c r="N191" s="17">
        <v>3.6976655672857801E-3</v>
      </c>
      <c r="O191" s="17">
        <v>1.7306728750288E-3</v>
      </c>
      <c r="P191" s="17">
        <v>1.1858035797969299E-2</v>
      </c>
      <c r="Q191" s="17">
        <v>1.1736828471617699E-2</v>
      </c>
      <c r="R191" s="17"/>
      <c r="S191" s="17">
        <v>1.30374437173517E-2</v>
      </c>
      <c r="T191" s="17">
        <v>4.0726309203648102E-3</v>
      </c>
      <c r="U191" s="17">
        <v>0</v>
      </c>
      <c r="V191" s="17">
        <v>6.8677694815423703E-3</v>
      </c>
      <c r="W191" s="17">
        <v>3.75764393084047E-3</v>
      </c>
      <c r="X191" s="17">
        <v>1.4714763490022801E-2</v>
      </c>
      <c r="Y191" s="17">
        <v>9.7079258192842906E-3</v>
      </c>
      <c r="Z191" s="17">
        <v>2.3729772064872302E-2</v>
      </c>
      <c r="AA191" s="17">
        <v>1.6844982729551799E-3</v>
      </c>
      <c r="AB191" s="17">
        <v>0</v>
      </c>
      <c r="AC191" s="17">
        <v>9.4526079900957797E-3</v>
      </c>
      <c r="AD191" s="17">
        <v>0</v>
      </c>
      <c r="AE191" s="17"/>
      <c r="AF191" s="17">
        <v>1.42849047106508E-2</v>
      </c>
      <c r="AG191" s="17">
        <v>6.0701479272701501E-3</v>
      </c>
      <c r="AH191" s="17">
        <v>3.2712126619211298E-3</v>
      </c>
      <c r="AI191" s="17">
        <v>7.7134758206029502E-3</v>
      </c>
      <c r="AJ191" s="17">
        <v>3.7358545432449198E-3</v>
      </c>
      <c r="AK191" s="17">
        <v>1.83672232087217E-3</v>
      </c>
      <c r="AL191" s="17"/>
      <c r="AM191" s="17">
        <v>5.6987094599319603E-3</v>
      </c>
      <c r="AN191" s="17">
        <v>2.8201173802944401E-3</v>
      </c>
      <c r="AO191" s="17">
        <v>1.04347641908792E-2</v>
      </c>
      <c r="AP191" s="17">
        <v>5.7461726898779602E-3</v>
      </c>
      <c r="AQ191" s="17">
        <v>3.26450648872741E-3</v>
      </c>
      <c r="AR191" s="17"/>
      <c r="AS191" s="17">
        <v>1.0236344818251E-2</v>
      </c>
      <c r="AT191" s="17">
        <v>6.2247024806614598E-3</v>
      </c>
      <c r="AU191" s="17">
        <v>9.4065533719008398E-3</v>
      </c>
      <c r="AV191" s="17">
        <v>2.9789690102953199E-3</v>
      </c>
      <c r="AW191" s="17">
        <v>3.31115578347014E-3</v>
      </c>
      <c r="AX191" s="17">
        <v>1.0429234822868E-2</v>
      </c>
      <c r="AY191" s="17"/>
      <c r="AZ191" s="17">
        <v>6.8912827607544797E-3</v>
      </c>
      <c r="BA191" s="17">
        <v>2.76566023396047E-3</v>
      </c>
      <c r="BB191" s="17">
        <v>5.0185256869736397E-3</v>
      </c>
      <c r="BC191" s="17">
        <v>1.0604616963864E-2</v>
      </c>
      <c r="BD191" s="17">
        <v>1.2729144480531199E-2</v>
      </c>
      <c r="BE191" s="17"/>
      <c r="BF191" s="17">
        <v>6.6306554908652903E-3</v>
      </c>
      <c r="BG191" s="17"/>
      <c r="BH191" s="17">
        <v>6.41357789900226E-3</v>
      </c>
      <c r="BI191" s="17"/>
      <c r="BJ191" s="17">
        <v>8.3737675099913606E-3</v>
      </c>
      <c r="BK191" s="17">
        <v>5.1845830040271896E-3</v>
      </c>
      <c r="BL191" s="17">
        <v>3.7320510721074E-3</v>
      </c>
      <c r="BM191" s="17">
        <v>7.0497825702767001E-3</v>
      </c>
      <c r="BN191" s="17">
        <v>1.19528874673283E-2</v>
      </c>
      <c r="BO191" s="17">
        <v>7.6858553711842796E-3</v>
      </c>
      <c r="BP191" s="17"/>
      <c r="BQ191" s="17">
        <v>3.0882270716175501E-2</v>
      </c>
      <c r="BR191" s="17">
        <v>4.3334383583795103E-3</v>
      </c>
      <c r="BS191" s="17">
        <v>2.09296901949614E-3</v>
      </c>
      <c r="BT191" s="17"/>
      <c r="BU191" s="17">
        <v>5.4485381780773903E-2</v>
      </c>
      <c r="BV191" s="17">
        <v>6.5420999297395302E-3</v>
      </c>
      <c r="BW191" s="17">
        <v>2.6244161541742902E-3</v>
      </c>
      <c r="BX191" s="17"/>
      <c r="BY191" s="17">
        <v>1.6769094053050802E-2</v>
      </c>
      <c r="BZ191" s="17"/>
      <c r="CA191" s="17">
        <v>2.27462160610247E-3</v>
      </c>
    </row>
    <row r="192" spans="2:79" x14ac:dyDescent="0.35">
      <c r="B192" t="s">
        <v>175</v>
      </c>
      <c r="C192" s="17">
        <v>2.98223118511875E-2</v>
      </c>
      <c r="D192" s="17">
        <v>3.4479394568445697E-2</v>
      </c>
      <c r="E192" s="17">
        <v>2.5483168165823699E-2</v>
      </c>
      <c r="F192" s="17"/>
      <c r="G192" s="17">
        <v>3.9931690950297499E-2</v>
      </c>
      <c r="H192" s="17">
        <v>3.9869662818136899E-2</v>
      </c>
      <c r="I192" s="17">
        <v>2.7581206696417199E-2</v>
      </c>
      <c r="J192" s="17">
        <v>2.8824700919390302E-2</v>
      </c>
      <c r="K192" s="17">
        <v>2.09239523295057E-2</v>
      </c>
      <c r="L192" s="17">
        <v>2.3483071694980401E-2</v>
      </c>
      <c r="M192" s="17"/>
      <c r="N192" s="17">
        <v>2.7939914928429101E-2</v>
      </c>
      <c r="O192" s="17">
        <v>2.8112286534912299E-2</v>
      </c>
      <c r="P192" s="17">
        <v>3.6753213435602498E-2</v>
      </c>
      <c r="Q192" s="17">
        <v>2.5490919924377999E-2</v>
      </c>
      <c r="R192" s="17"/>
      <c r="S192" s="17">
        <v>3.0689311623671299E-2</v>
      </c>
      <c r="T192" s="17">
        <v>3.2154546308814001E-2</v>
      </c>
      <c r="U192" s="17">
        <v>5.9758197980319797E-2</v>
      </c>
      <c r="V192" s="17">
        <v>2.9570083465605398E-2</v>
      </c>
      <c r="W192" s="17">
        <v>1.5971270112911499E-2</v>
      </c>
      <c r="X192" s="17">
        <v>1.5475333696931701E-2</v>
      </c>
      <c r="Y192" s="17">
        <v>2.86117485568715E-2</v>
      </c>
      <c r="Z192" s="17">
        <v>5.1526987778180398E-2</v>
      </c>
      <c r="AA192" s="17">
        <v>2.2054364574755101E-2</v>
      </c>
      <c r="AB192" s="17">
        <v>2.46402969943511E-2</v>
      </c>
      <c r="AC192" s="17">
        <v>3.2385089435947402E-2</v>
      </c>
      <c r="AD192" s="17">
        <v>2.6168771098709801E-2</v>
      </c>
      <c r="AE192" s="17"/>
      <c r="AF192" s="17">
        <v>3.5221249671625897E-2</v>
      </c>
      <c r="AG192" s="17">
        <v>2.5830244092817398E-2</v>
      </c>
      <c r="AH192" s="17">
        <v>3.8899160999971302E-2</v>
      </c>
      <c r="AI192" s="17">
        <v>2.9124939291841598E-2</v>
      </c>
      <c r="AJ192" s="17">
        <v>1.89592237212803E-2</v>
      </c>
      <c r="AK192" s="17">
        <v>3.05690389074387E-2</v>
      </c>
      <c r="AL192" s="17"/>
      <c r="AM192" s="17">
        <v>2.7301839923613E-2</v>
      </c>
      <c r="AN192" s="17">
        <v>2.7012202774280202E-2</v>
      </c>
      <c r="AO192" s="17">
        <v>3.3956839582191298E-2</v>
      </c>
      <c r="AP192" s="17">
        <v>3.0050922472779198E-2</v>
      </c>
      <c r="AQ192" s="17">
        <v>4.0394567663261299E-2</v>
      </c>
      <c r="AR192" s="17"/>
      <c r="AS192" s="17">
        <v>2.9088207842079199E-2</v>
      </c>
      <c r="AT192" s="17">
        <v>1.86217518474893E-2</v>
      </c>
      <c r="AU192" s="17">
        <v>3.9062750160330201E-2</v>
      </c>
      <c r="AV192" s="17">
        <v>3.05840141836318E-2</v>
      </c>
      <c r="AW192" s="17">
        <v>2.3615126800371099E-2</v>
      </c>
      <c r="AX192" s="17">
        <v>5.5543740941445298E-2</v>
      </c>
      <c r="AY192" s="17"/>
      <c r="AZ192" s="17">
        <v>5.2370322561795503E-2</v>
      </c>
      <c r="BA192" s="17">
        <v>2.6620807426817401E-2</v>
      </c>
      <c r="BB192" s="17">
        <v>1.34621300479095E-2</v>
      </c>
      <c r="BC192" s="17">
        <v>3.2842688686972502E-2</v>
      </c>
      <c r="BD192" s="17">
        <v>2.7218457662818E-2</v>
      </c>
      <c r="BE192" s="17"/>
      <c r="BF192" s="17">
        <v>2.9439436075743002E-2</v>
      </c>
      <c r="BG192" s="17"/>
      <c r="BH192" s="17">
        <v>3.62602587593168E-2</v>
      </c>
      <c r="BI192" s="17"/>
      <c r="BJ192" s="17">
        <v>2.96184992297953E-2</v>
      </c>
      <c r="BK192" s="17">
        <v>3.1062343784305401E-2</v>
      </c>
      <c r="BL192" s="17">
        <v>2.85355236543271E-2</v>
      </c>
      <c r="BM192" s="17">
        <v>3.88451878740022E-2</v>
      </c>
      <c r="BN192" s="17">
        <v>1.01954237103944E-2</v>
      </c>
      <c r="BO192" s="17">
        <v>2.15233687571234E-2</v>
      </c>
      <c r="BP192" s="17"/>
      <c r="BQ192" s="17">
        <v>6.9098797942243606E-2</v>
      </c>
      <c r="BR192" s="17">
        <v>3.6822689352930101E-2</v>
      </c>
      <c r="BS192" s="17">
        <v>1.7396027748468001E-2</v>
      </c>
      <c r="BT192" s="17"/>
      <c r="BU192" s="17">
        <v>0.11545791444176</v>
      </c>
      <c r="BV192" s="17">
        <v>3.6891459615812201E-2</v>
      </c>
      <c r="BW192" s="17">
        <v>2.2192137411779701E-2</v>
      </c>
      <c r="BX192" s="17"/>
      <c r="BY192" s="17">
        <v>4.6096942349624602E-2</v>
      </c>
      <c r="BZ192" s="17"/>
      <c r="CA192" s="17">
        <v>3.1853633167884803E-2</v>
      </c>
    </row>
    <row r="193" spans="2:79" x14ac:dyDescent="0.35">
      <c r="B193" t="s">
        <v>176</v>
      </c>
      <c r="C193" s="17">
        <v>0.140972517628872</v>
      </c>
      <c r="D193" s="17">
        <v>0.14030614580846201</v>
      </c>
      <c r="E193" s="17">
        <v>0.14060020896238901</v>
      </c>
      <c r="F193" s="17"/>
      <c r="G193" s="17">
        <v>0.174601339409061</v>
      </c>
      <c r="H193" s="17">
        <v>0.15521485670652799</v>
      </c>
      <c r="I193" s="17">
        <v>0.16552303850146499</v>
      </c>
      <c r="J193" s="17">
        <v>0.13571120554947899</v>
      </c>
      <c r="K193" s="17">
        <v>0.117335523170513</v>
      </c>
      <c r="L193" s="17">
        <v>0.107142630325766</v>
      </c>
      <c r="M193" s="17"/>
      <c r="N193" s="17">
        <v>0.15296557820038101</v>
      </c>
      <c r="O193" s="17">
        <v>0.14813449615409099</v>
      </c>
      <c r="P193" s="17">
        <v>0.14975769053295099</v>
      </c>
      <c r="Q193" s="17">
        <v>0.116893644308409</v>
      </c>
      <c r="R193" s="17"/>
      <c r="S193" s="17">
        <v>0.15464112553123099</v>
      </c>
      <c r="T193" s="17">
        <v>0.14743476052299001</v>
      </c>
      <c r="U193" s="17">
        <v>0.15572003937258999</v>
      </c>
      <c r="V193" s="17">
        <v>0.17736331458438701</v>
      </c>
      <c r="W193" s="17">
        <v>0.14874648864418999</v>
      </c>
      <c r="X193" s="17">
        <v>0.11213090257180799</v>
      </c>
      <c r="Y193" s="17">
        <v>0.147939682622135</v>
      </c>
      <c r="Z193" s="17">
        <v>0.106991410412153</v>
      </c>
      <c r="AA193" s="17">
        <v>0.115534278567141</v>
      </c>
      <c r="AB193" s="17">
        <v>0.115110156298712</v>
      </c>
      <c r="AC193" s="17">
        <v>0.188740075688168</v>
      </c>
      <c r="AD193" s="17">
        <v>8.7192137663862898E-2</v>
      </c>
      <c r="AE193" s="17"/>
      <c r="AF193" s="17">
        <v>0.12343498406586199</v>
      </c>
      <c r="AG193" s="17">
        <v>0.14202190606356899</v>
      </c>
      <c r="AH193" s="17">
        <v>0.16759232287562101</v>
      </c>
      <c r="AI193" s="17">
        <v>0.13498716181332199</v>
      </c>
      <c r="AJ193" s="17">
        <v>0.15375318106446101</v>
      </c>
      <c r="AK193" s="17">
        <v>0.14502921474285899</v>
      </c>
      <c r="AL193" s="17"/>
      <c r="AM193" s="17">
        <v>0.109790137029271</v>
      </c>
      <c r="AN193" s="17">
        <v>0.133195797409148</v>
      </c>
      <c r="AO193" s="17">
        <v>0.17429458548025101</v>
      </c>
      <c r="AP193" s="17">
        <v>0.15920651132382699</v>
      </c>
      <c r="AQ193" s="17">
        <v>0.23674421826617201</v>
      </c>
      <c r="AR193" s="17"/>
      <c r="AS193" s="17">
        <v>0.15806485089707301</v>
      </c>
      <c r="AT193" s="17">
        <v>0.122093239014662</v>
      </c>
      <c r="AU193" s="17">
        <v>0.14481313353960301</v>
      </c>
      <c r="AV193" s="17">
        <v>0.13967046835137201</v>
      </c>
      <c r="AW193" s="17">
        <v>0.140017245348703</v>
      </c>
      <c r="AX193" s="17">
        <v>0.14627736393934501</v>
      </c>
      <c r="AY193" s="17"/>
      <c r="AZ193" s="17">
        <v>0.155584180456389</v>
      </c>
      <c r="BA193" s="17">
        <v>0.14662735092950399</v>
      </c>
      <c r="BB193" s="17">
        <v>0.13290187631527201</v>
      </c>
      <c r="BC193" s="17">
        <v>0.101693864580887</v>
      </c>
      <c r="BD193" s="17">
        <v>0.139443498011842</v>
      </c>
      <c r="BE193" s="17"/>
      <c r="BF193" s="17">
        <v>0.14021023548928499</v>
      </c>
      <c r="BG193" s="17"/>
      <c r="BH193" s="17">
        <v>0.145516675306717</v>
      </c>
      <c r="BI193" s="17"/>
      <c r="BJ193" s="17">
        <v>0.14479199783103699</v>
      </c>
      <c r="BK193" s="17">
        <v>0.125707112745338</v>
      </c>
      <c r="BL193" s="17">
        <v>0.135831127800908</v>
      </c>
      <c r="BM193" s="17">
        <v>0.130676252947729</v>
      </c>
      <c r="BN193" s="17">
        <v>0.25715298806487102</v>
      </c>
      <c r="BO193" s="17">
        <v>0.101591898878719</v>
      </c>
      <c r="BP193" s="17"/>
      <c r="BQ193" s="17">
        <v>0.169412492564851</v>
      </c>
      <c r="BR193" s="17">
        <v>0.26448014090134903</v>
      </c>
      <c r="BS193" s="17">
        <v>8.0452927075981798E-2</v>
      </c>
      <c r="BT193" s="17"/>
      <c r="BU193" s="17">
        <v>0.19035568212958401</v>
      </c>
      <c r="BV193" s="17">
        <v>0.29742372629303299</v>
      </c>
      <c r="BW193" s="17">
        <v>6.5210030178604203E-2</v>
      </c>
      <c r="BX193" s="17"/>
      <c r="BY193" s="17">
        <v>8.9839402151328199E-2</v>
      </c>
      <c r="BZ193" s="17"/>
      <c r="CA193" s="17">
        <v>0.15805701607146799</v>
      </c>
    </row>
    <row r="194" spans="2:79" x14ac:dyDescent="0.35">
      <c r="B194" t="s">
        <v>177</v>
      </c>
      <c r="C194" s="17">
        <v>0.13622742599808399</v>
      </c>
      <c r="D194" s="17">
        <v>0.13595091491510999</v>
      </c>
      <c r="E194" s="17">
        <v>0.136843809500244</v>
      </c>
      <c r="F194" s="17"/>
      <c r="G194" s="17">
        <v>0.16162031850108899</v>
      </c>
      <c r="H194" s="17">
        <v>0.114301722041266</v>
      </c>
      <c r="I194" s="17">
        <v>0.121691302866168</v>
      </c>
      <c r="J194" s="17">
        <v>0.13690985691601401</v>
      </c>
      <c r="K194" s="17">
        <v>0.14477324920002499</v>
      </c>
      <c r="L194" s="17">
        <v>0.14257910968455001</v>
      </c>
      <c r="M194" s="17"/>
      <c r="N194" s="17">
        <v>0.16459169549790101</v>
      </c>
      <c r="O194" s="17">
        <v>0.12873001285389299</v>
      </c>
      <c r="P194" s="17">
        <v>0.124030952276457</v>
      </c>
      <c r="Q194" s="17">
        <v>0.125111849373963</v>
      </c>
      <c r="R194" s="17"/>
      <c r="S194" s="17">
        <v>0.13316458901315201</v>
      </c>
      <c r="T194" s="17">
        <v>0.13582455742966101</v>
      </c>
      <c r="U194" s="17">
        <v>0.14498505845402099</v>
      </c>
      <c r="V194" s="17">
        <v>0.13879849549069201</v>
      </c>
      <c r="W194" s="17">
        <v>0.1099034030874</v>
      </c>
      <c r="X194" s="17">
        <v>0.120941680018178</v>
      </c>
      <c r="Y194" s="17">
        <v>0.127738947200986</v>
      </c>
      <c r="Z194" s="17">
        <v>0.14007957128950299</v>
      </c>
      <c r="AA194" s="17">
        <v>0.13925447133138499</v>
      </c>
      <c r="AB194" s="17">
        <v>0.16377102722158399</v>
      </c>
      <c r="AC194" s="17">
        <v>0.134013890421985</v>
      </c>
      <c r="AD194" s="17">
        <v>0.155906859893885</v>
      </c>
      <c r="AE194" s="17"/>
      <c r="AF194" s="17">
        <v>0.12873020433801799</v>
      </c>
      <c r="AG194" s="17">
        <v>0.13257710081859</v>
      </c>
      <c r="AH194" s="17">
        <v>0.13496494038189599</v>
      </c>
      <c r="AI194" s="17">
        <v>0.13562639477619501</v>
      </c>
      <c r="AJ194" s="17">
        <v>0.18071983080170501</v>
      </c>
      <c r="AK194" s="17">
        <v>0.13683249742822901</v>
      </c>
      <c r="AL194" s="17"/>
      <c r="AM194" s="17">
        <v>0.114711685418332</v>
      </c>
      <c r="AN194" s="17">
        <v>0.139360630172329</v>
      </c>
      <c r="AO194" s="17">
        <v>0.149230405757901</v>
      </c>
      <c r="AP194" s="17">
        <v>0.147116888581896</v>
      </c>
      <c r="AQ194" s="17">
        <v>0.120675023733683</v>
      </c>
      <c r="AR194" s="17"/>
      <c r="AS194" s="17">
        <v>0.12841369678547099</v>
      </c>
      <c r="AT194" s="17">
        <v>0.144940111763317</v>
      </c>
      <c r="AU194" s="17">
        <v>0.137035597446691</v>
      </c>
      <c r="AV194" s="17">
        <v>0.120769722721077</v>
      </c>
      <c r="AW194" s="17">
        <v>0.14696227072095799</v>
      </c>
      <c r="AX194" s="17">
        <v>0.15591661297371801</v>
      </c>
      <c r="AY194" s="17"/>
      <c r="AZ194" s="17">
        <v>0.144341572358856</v>
      </c>
      <c r="BA194" s="17">
        <v>0.13406959488562001</v>
      </c>
      <c r="BB194" s="17">
        <v>0.121156843118846</v>
      </c>
      <c r="BC194" s="17">
        <v>0.149784097990287</v>
      </c>
      <c r="BD194" s="17">
        <v>0.13563464394198299</v>
      </c>
      <c r="BE194" s="17"/>
      <c r="BF194" s="17">
        <v>0.13826135974640399</v>
      </c>
      <c r="BG194" s="17"/>
      <c r="BH194" s="17">
        <v>0.13779341835711301</v>
      </c>
      <c r="BI194" s="17"/>
      <c r="BJ194" s="17">
        <v>0.127835734203815</v>
      </c>
      <c r="BK194" s="17">
        <v>0.134138418782692</v>
      </c>
      <c r="BL194" s="17">
        <v>0.15023034075588201</v>
      </c>
      <c r="BM194" s="17">
        <v>0.135620622655345</v>
      </c>
      <c r="BN194" s="17">
        <v>0.128202285105179</v>
      </c>
      <c r="BO194" s="17">
        <v>0.17573090154639001</v>
      </c>
      <c r="BP194" s="17"/>
      <c r="BQ194" s="17">
        <v>0.17668867442742001</v>
      </c>
      <c r="BR194" s="17">
        <v>0.16942220033943201</v>
      </c>
      <c r="BS194" s="17">
        <v>0.120251819974715</v>
      </c>
      <c r="BT194" s="17"/>
      <c r="BU194" s="17">
        <v>0.168908646051735</v>
      </c>
      <c r="BV194" s="17">
        <v>0.17914557783746499</v>
      </c>
      <c r="BW194" s="17">
        <v>0.12665163198278201</v>
      </c>
      <c r="BX194" s="17"/>
      <c r="BY194" s="17">
        <v>0.19016379982807499</v>
      </c>
      <c r="BZ194" s="17"/>
      <c r="CA194" s="17">
        <v>0.148320686793426</v>
      </c>
    </row>
    <row r="195" spans="2:79" x14ac:dyDescent="0.35">
      <c r="B195" t="s">
        <v>178</v>
      </c>
      <c r="C195" s="17">
        <v>0.491543558269459</v>
      </c>
      <c r="D195" s="17">
        <v>0.49889443042571402</v>
      </c>
      <c r="E195" s="17">
        <v>0.48621090032609399</v>
      </c>
      <c r="F195" s="17"/>
      <c r="G195" s="17">
        <v>0.43894240199741902</v>
      </c>
      <c r="H195" s="17">
        <v>0.44769483531475202</v>
      </c>
      <c r="I195" s="17">
        <v>0.50683357942736296</v>
      </c>
      <c r="J195" s="17">
        <v>0.495283914701523</v>
      </c>
      <c r="K195" s="17">
        <v>0.50836698733904795</v>
      </c>
      <c r="L195" s="17">
        <v>0.53566037384695397</v>
      </c>
      <c r="M195" s="17"/>
      <c r="N195" s="17">
        <v>0.46426266403507599</v>
      </c>
      <c r="O195" s="17">
        <v>0.47695009611914202</v>
      </c>
      <c r="P195" s="17">
        <v>0.50320831023364598</v>
      </c>
      <c r="Q195" s="17">
        <v>0.52741983778906998</v>
      </c>
      <c r="R195" s="17"/>
      <c r="S195" s="17">
        <v>0.4443734419316</v>
      </c>
      <c r="T195" s="17">
        <v>0.49268734454702101</v>
      </c>
      <c r="U195" s="17">
        <v>0.45510701671439602</v>
      </c>
      <c r="V195" s="17">
        <v>0.46242058243039602</v>
      </c>
      <c r="W195" s="17">
        <v>0.527870386247832</v>
      </c>
      <c r="X195" s="17">
        <v>0.49105581652556901</v>
      </c>
      <c r="Y195" s="17">
        <v>0.50334583446042802</v>
      </c>
      <c r="Z195" s="17">
        <v>0.46415647850834202</v>
      </c>
      <c r="AA195" s="17">
        <v>0.53292917225260406</v>
      </c>
      <c r="AB195" s="17">
        <v>0.54982073417210697</v>
      </c>
      <c r="AC195" s="17">
        <v>0.41020969672192498</v>
      </c>
      <c r="AD195" s="17">
        <v>0.62132738099691698</v>
      </c>
      <c r="AE195" s="17"/>
      <c r="AF195" s="17">
        <v>0.488446153916748</v>
      </c>
      <c r="AG195" s="17">
        <v>0.50738614171240703</v>
      </c>
      <c r="AH195" s="17">
        <v>0.45952862319397098</v>
      </c>
      <c r="AI195" s="17">
        <v>0.518332645120132</v>
      </c>
      <c r="AJ195" s="17">
        <v>0.50667950171563603</v>
      </c>
      <c r="AK195" s="17">
        <v>0.47650617649370403</v>
      </c>
      <c r="AL195" s="17"/>
      <c r="AM195" s="17">
        <v>0.546992633458244</v>
      </c>
      <c r="AN195" s="17">
        <v>0.50542077069205504</v>
      </c>
      <c r="AO195" s="17">
        <v>0.44581033709583701</v>
      </c>
      <c r="AP195" s="17">
        <v>0.43519285629406901</v>
      </c>
      <c r="AQ195" s="17">
        <v>0.414651895612833</v>
      </c>
      <c r="AR195" s="17"/>
      <c r="AS195" s="17">
        <v>0.47154007632275002</v>
      </c>
      <c r="AT195" s="17">
        <v>0.50901397527176295</v>
      </c>
      <c r="AU195" s="17">
        <v>0.464893805867792</v>
      </c>
      <c r="AV195" s="17">
        <v>0.52867625801353202</v>
      </c>
      <c r="AW195" s="17">
        <v>0.49723586357517002</v>
      </c>
      <c r="AX195" s="17">
        <v>0.44505231221036001</v>
      </c>
      <c r="AY195" s="17"/>
      <c r="AZ195" s="17">
        <v>0.46097331687368998</v>
      </c>
      <c r="BA195" s="17">
        <v>0.50000086862923798</v>
      </c>
      <c r="BB195" s="17">
        <v>0.52666153897784096</v>
      </c>
      <c r="BC195" s="17">
        <v>0.51272924739041004</v>
      </c>
      <c r="BD195" s="17">
        <v>0.47434164359299602</v>
      </c>
      <c r="BE195" s="17"/>
      <c r="BF195" s="17">
        <v>0.49859317341432302</v>
      </c>
      <c r="BG195" s="17"/>
      <c r="BH195" s="17">
        <v>0.48295569251840698</v>
      </c>
      <c r="BI195" s="17"/>
      <c r="BJ195" s="17">
        <v>0.51127118957213002</v>
      </c>
      <c r="BK195" s="17">
        <v>0.50400495966796699</v>
      </c>
      <c r="BL195" s="17">
        <v>0.48847149445264798</v>
      </c>
      <c r="BM195" s="17">
        <v>0.50885929413998698</v>
      </c>
      <c r="BN195" s="17">
        <v>0.41311732941581097</v>
      </c>
      <c r="BO195" s="17">
        <v>0.42686876731384998</v>
      </c>
      <c r="BP195" s="17"/>
      <c r="BQ195" s="17">
        <v>0.38151149181835398</v>
      </c>
      <c r="BR195" s="17">
        <v>0.362524052337999</v>
      </c>
      <c r="BS195" s="17">
        <v>0.63190209753007798</v>
      </c>
      <c r="BT195" s="17"/>
      <c r="BU195" s="17">
        <v>0.31600741691567402</v>
      </c>
      <c r="BV195" s="17">
        <v>0.32029752510231702</v>
      </c>
      <c r="BW195" s="17">
        <v>0.64662320228892201</v>
      </c>
      <c r="BX195" s="17"/>
      <c r="BY195" s="17">
        <v>0.45872711434261099</v>
      </c>
      <c r="BZ195" s="17"/>
      <c r="CA195" s="17">
        <v>0.44920524088668201</v>
      </c>
    </row>
    <row r="196" spans="2:79" x14ac:dyDescent="0.35">
      <c r="B196" t="s">
        <v>136</v>
      </c>
      <c r="C196" s="17">
        <v>0.12147504418292</v>
      </c>
      <c r="D196" s="17">
        <v>0.10181731296307001</v>
      </c>
      <c r="E196" s="17">
        <v>0.13922714284474</v>
      </c>
      <c r="F196" s="17"/>
      <c r="G196" s="17">
        <v>0.162705843582889</v>
      </c>
      <c r="H196" s="17">
        <v>0.183544414734857</v>
      </c>
      <c r="I196" s="17">
        <v>0.10906653134832001</v>
      </c>
      <c r="J196" s="17">
        <v>0.105733986981236</v>
      </c>
      <c r="K196" s="17">
        <v>9.1857183123597697E-2</v>
      </c>
      <c r="L196" s="17">
        <v>8.6101133261900206E-2</v>
      </c>
      <c r="M196" s="17"/>
      <c r="N196" s="17">
        <v>0.103085005666447</v>
      </c>
      <c r="O196" s="17">
        <v>0.135094655395392</v>
      </c>
      <c r="P196" s="17">
        <v>0.103120134781924</v>
      </c>
      <c r="Q196" s="17">
        <v>0.13739874250943901</v>
      </c>
      <c r="R196" s="17"/>
      <c r="S196" s="17">
        <v>0.12899337526032301</v>
      </c>
      <c r="T196" s="17">
        <v>0.119613822842092</v>
      </c>
      <c r="U196" s="17">
        <v>0.11361891619617701</v>
      </c>
      <c r="V196" s="17">
        <v>0.13607430634317699</v>
      </c>
      <c r="W196" s="17">
        <v>0.124026973170114</v>
      </c>
      <c r="X196" s="17">
        <v>0.16464484542966301</v>
      </c>
      <c r="Y196" s="17">
        <v>0.100811077397229</v>
      </c>
      <c r="Z196" s="17">
        <v>0.151802216249561</v>
      </c>
      <c r="AA196" s="17">
        <v>0.112653306297366</v>
      </c>
      <c r="AB196" s="17">
        <v>8.4491491007408104E-2</v>
      </c>
      <c r="AC196" s="17">
        <v>0.12521516480501399</v>
      </c>
      <c r="AD196" s="17">
        <v>8.7939943894689204E-2</v>
      </c>
      <c r="AE196" s="17"/>
      <c r="AF196" s="17">
        <v>0.14605419315825699</v>
      </c>
      <c r="AG196" s="17">
        <v>0.112940758067564</v>
      </c>
      <c r="AH196" s="17">
        <v>0.108690467861792</v>
      </c>
      <c r="AI196" s="17">
        <v>8.9461882115903099E-2</v>
      </c>
      <c r="AJ196" s="17">
        <v>9.4051717830707607E-2</v>
      </c>
      <c r="AK196" s="17">
        <v>0.12694374793822799</v>
      </c>
      <c r="AL196" s="17"/>
      <c r="AM196" s="17">
        <v>0.120614923642812</v>
      </c>
      <c r="AN196" s="17">
        <v>0.11380925855368999</v>
      </c>
      <c r="AO196" s="17">
        <v>0.122538689601271</v>
      </c>
      <c r="AP196" s="17">
        <v>0.145156228324758</v>
      </c>
      <c r="AQ196" s="17">
        <v>0.106690083376551</v>
      </c>
      <c r="AR196" s="17"/>
      <c r="AS196" s="17">
        <v>0.14610128575765599</v>
      </c>
      <c r="AT196" s="17">
        <v>0.11144248237951999</v>
      </c>
      <c r="AU196" s="17">
        <v>0.13135066849212301</v>
      </c>
      <c r="AV196" s="17">
        <v>0.10649535902736</v>
      </c>
      <c r="AW196" s="17">
        <v>0.104546334479661</v>
      </c>
      <c r="AX196" s="17">
        <v>0.122449448472776</v>
      </c>
      <c r="AY196" s="17"/>
      <c r="AZ196" s="17">
        <v>9.2215546742882099E-2</v>
      </c>
      <c r="BA196" s="17">
        <v>0.114499911115321</v>
      </c>
      <c r="BB196" s="17">
        <v>0.13802243273094</v>
      </c>
      <c r="BC196" s="17">
        <v>9.0657898923271904E-2</v>
      </c>
      <c r="BD196" s="17">
        <v>0.15266699182367299</v>
      </c>
      <c r="BE196" s="17"/>
      <c r="BF196" s="17">
        <v>0.108154007400578</v>
      </c>
      <c r="BG196" s="17"/>
      <c r="BH196" s="17">
        <v>0.111749668517796</v>
      </c>
      <c r="BI196" s="17"/>
      <c r="BJ196" s="17">
        <v>0.129401186072408</v>
      </c>
      <c r="BK196" s="17">
        <v>0.111844681262436</v>
      </c>
      <c r="BL196" s="17">
        <v>0.107271355560301</v>
      </c>
      <c r="BM196" s="17">
        <v>8.8666246662228596E-2</v>
      </c>
      <c r="BN196" s="17">
        <v>0.11713980734748899</v>
      </c>
      <c r="BO196" s="17">
        <v>0.25531776118779897</v>
      </c>
      <c r="BP196" s="17"/>
      <c r="BQ196" s="17">
        <v>8.6939357932486902E-2</v>
      </c>
      <c r="BR196" s="17">
        <v>8.8046045788955196E-2</v>
      </c>
      <c r="BS196" s="17">
        <v>6.9317939817264806E-2</v>
      </c>
      <c r="BT196" s="17"/>
      <c r="BU196" s="17">
        <v>0.104721294663232</v>
      </c>
      <c r="BV196" s="17">
        <v>6.12224691808868E-2</v>
      </c>
      <c r="BW196" s="17">
        <v>6.4130758328282397E-2</v>
      </c>
      <c r="BX196" s="17"/>
      <c r="BY196" s="17">
        <v>0.180671065301998</v>
      </c>
      <c r="BZ196" s="17"/>
      <c r="CA196" s="17">
        <v>0.13416414268586699</v>
      </c>
    </row>
    <row r="197" spans="2:79" x14ac:dyDescent="0.35">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row>
    <row r="198" spans="2:79" x14ac:dyDescent="0.35">
      <c r="B198" s="6" t="s">
        <v>189</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row>
    <row r="199" spans="2:79" x14ac:dyDescent="0.35">
      <c r="B199" s="24" t="s">
        <v>106</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row>
    <row r="200" spans="2:79" x14ac:dyDescent="0.35">
      <c r="B200" t="s">
        <v>174</v>
      </c>
      <c r="C200" s="17">
        <v>1.1156605298649E-2</v>
      </c>
      <c r="D200" s="17">
        <v>8.8105105267741006E-3</v>
      </c>
      <c r="E200" s="17">
        <v>1.2583252371706899E-2</v>
      </c>
      <c r="F200" s="17"/>
      <c r="G200" s="17">
        <v>1.98638677792396E-2</v>
      </c>
      <c r="H200" s="17">
        <v>1.9441150315182901E-2</v>
      </c>
      <c r="I200" s="17">
        <v>1.0386209447951E-2</v>
      </c>
      <c r="J200" s="17">
        <v>8.2188766515742008E-3</v>
      </c>
      <c r="K200" s="17">
        <v>6.4965594348786798E-3</v>
      </c>
      <c r="L200" s="17">
        <v>4.72841814425695E-3</v>
      </c>
      <c r="M200" s="17"/>
      <c r="N200" s="17">
        <v>1.27832621230481E-2</v>
      </c>
      <c r="O200" s="17">
        <v>1.41509485640749E-2</v>
      </c>
      <c r="P200" s="17">
        <v>7.0069364622534396E-3</v>
      </c>
      <c r="Q200" s="17">
        <v>1.0261862872158E-2</v>
      </c>
      <c r="R200" s="17"/>
      <c r="S200" s="17">
        <v>1.79571032342279E-2</v>
      </c>
      <c r="T200" s="17">
        <v>1.0800198455062001E-2</v>
      </c>
      <c r="U200" s="17">
        <v>2.83829407457507E-2</v>
      </c>
      <c r="V200" s="17">
        <v>4.4157386499360301E-3</v>
      </c>
      <c r="W200" s="17">
        <v>8.2237551855464906E-3</v>
      </c>
      <c r="X200" s="17">
        <v>1.3988222305446199E-2</v>
      </c>
      <c r="Y200" s="17">
        <v>3.4333701321004298E-3</v>
      </c>
      <c r="Z200" s="17">
        <v>2.3530599935196201E-2</v>
      </c>
      <c r="AA200" s="17">
        <v>9.0602803993075093E-3</v>
      </c>
      <c r="AB200" s="17">
        <v>1.9994247401196701E-3</v>
      </c>
      <c r="AC200" s="17">
        <v>0</v>
      </c>
      <c r="AD200" s="17">
        <v>1.15675908182679E-2</v>
      </c>
      <c r="AE200" s="17"/>
      <c r="AF200" s="17">
        <v>1.16941779318392E-2</v>
      </c>
      <c r="AG200" s="17">
        <v>6.2690876866115701E-3</v>
      </c>
      <c r="AH200" s="17">
        <v>1.24494424181155E-2</v>
      </c>
      <c r="AI200" s="17">
        <v>1.51847424892665E-2</v>
      </c>
      <c r="AJ200" s="17">
        <v>5.9802332607514098E-3</v>
      </c>
      <c r="AK200" s="17">
        <v>3.0643369624091699E-2</v>
      </c>
      <c r="AL200" s="17"/>
      <c r="AM200" s="17">
        <v>3.3276367293763498E-3</v>
      </c>
      <c r="AN200" s="17">
        <v>1.0249975282505E-2</v>
      </c>
      <c r="AO200" s="17">
        <v>1.5805512298700201E-2</v>
      </c>
      <c r="AP200" s="17">
        <v>1.5466796714704001E-2</v>
      </c>
      <c r="AQ200" s="17">
        <v>1.2614214767089399E-2</v>
      </c>
      <c r="AR200" s="17"/>
      <c r="AS200" s="17">
        <v>1.5843145795197602E-2</v>
      </c>
      <c r="AT200" s="17">
        <v>9.7617822737081604E-3</v>
      </c>
      <c r="AU200" s="17">
        <v>5.7467041443987604E-3</v>
      </c>
      <c r="AV200" s="17">
        <v>1.19086949029643E-2</v>
      </c>
      <c r="AW200" s="17">
        <v>1.34704439763831E-2</v>
      </c>
      <c r="AX200" s="17">
        <v>7.2310825148123696E-3</v>
      </c>
      <c r="AY200" s="17"/>
      <c r="AZ200" s="17">
        <v>1.5316073959263E-2</v>
      </c>
      <c r="BA200" s="17">
        <v>9.1220515009433796E-3</v>
      </c>
      <c r="BB200" s="17">
        <v>2.56784366630863E-3</v>
      </c>
      <c r="BC200" s="17">
        <v>1.24357968072345E-2</v>
      </c>
      <c r="BD200" s="17">
        <v>1.5587233904089601E-2</v>
      </c>
      <c r="BE200" s="17"/>
      <c r="BF200" s="17">
        <v>1.0096493263563299E-2</v>
      </c>
      <c r="BG200" s="17"/>
      <c r="BH200" s="17">
        <v>1.27810963879628E-2</v>
      </c>
      <c r="BI200" s="17"/>
      <c r="BJ200" s="17">
        <v>1.01313980167949E-2</v>
      </c>
      <c r="BK200" s="17">
        <v>6.65279529141848E-3</v>
      </c>
      <c r="BL200" s="17">
        <v>8.2792050841093302E-3</v>
      </c>
      <c r="BM200" s="17">
        <v>1.6580369695600599E-2</v>
      </c>
      <c r="BN200" s="17">
        <v>2.4767941702258298E-2</v>
      </c>
      <c r="BO200" s="17">
        <v>2.58168492503307E-2</v>
      </c>
      <c r="BP200" s="17"/>
      <c r="BQ200" s="17">
        <v>5.0859031117750801E-2</v>
      </c>
      <c r="BR200" s="17">
        <v>7.8409197282512406E-3</v>
      </c>
      <c r="BS200" s="17">
        <v>2.2286437589059999E-3</v>
      </c>
      <c r="BT200" s="17"/>
      <c r="BU200" s="17">
        <v>6.31242339535176E-2</v>
      </c>
      <c r="BV200" s="17">
        <v>8.8210662143446E-3</v>
      </c>
      <c r="BW200" s="17">
        <v>9.5153426615025103E-3</v>
      </c>
      <c r="BX200" s="17"/>
      <c r="BY200" s="17">
        <v>1.46866942549477E-2</v>
      </c>
      <c r="BZ200" s="17"/>
      <c r="CA200" s="17">
        <v>9.7582712183729593E-3</v>
      </c>
    </row>
    <row r="201" spans="2:79" x14ac:dyDescent="0.35">
      <c r="B201" t="s">
        <v>175</v>
      </c>
      <c r="C201" s="17">
        <v>4.07437763104E-2</v>
      </c>
      <c r="D201" s="17">
        <v>3.7694050156317001E-2</v>
      </c>
      <c r="E201" s="17">
        <v>4.39979766391441E-2</v>
      </c>
      <c r="F201" s="17"/>
      <c r="G201" s="17">
        <v>3.4700043561209197E-2</v>
      </c>
      <c r="H201" s="17">
        <v>4.2912820012983098E-2</v>
      </c>
      <c r="I201" s="17">
        <v>4.1610366752E-2</v>
      </c>
      <c r="J201" s="17">
        <v>3.9727525119041603E-2</v>
      </c>
      <c r="K201" s="17">
        <v>4.0893561452323299E-2</v>
      </c>
      <c r="L201" s="17">
        <v>4.3039604901252297E-2</v>
      </c>
      <c r="M201" s="17"/>
      <c r="N201" s="17">
        <v>4.4684866232718397E-2</v>
      </c>
      <c r="O201" s="17">
        <v>3.1889398981314099E-2</v>
      </c>
      <c r="P201" s="17">
        <v>4.6843920888194703E-2</v>
      </c>
      <c r="Q201" s="17">
        <v>3.88156396434714E-2</v>
      </c>
      <c r="R201" s="17"/>
      <c r="S201" s="17">
        <v>2.0139902214476001E-2</v>
      </c>
      <c r="T201" s="17">
        <v>5.83893945104417E-2</v>
      </c>
      <c r="U201" s="17">
        <v>9.8916934828034403E-2</v>
      </c>
      <c r="V201" s="17">
        <v>5.8493068693549102E-2</v>
      </c>
      <c r="W201" s="17">
        <v>1.95912656802305E-2</v>
      </c>
      <c r="X201" s="17">
        <v>2.0451009590992501E-2</v>
      </c>
      <c r="Y201" s="17">
        <v>3.90127865575998E-2</v>
      </c>
      <c r="Z201" s="17">
        <v>4.1169206702984601E-2</v>
      </c>
      <c r="AA201" s="17">
        <v>2.7337468653322299E-2</v>
      </c>
      <c r="AB201" s="17">
        <v>2.7497353086162E-2</v>
      </c>
      <c r="AC201" s="17">
        <v>5.2305033730283501E-2</v>
      </c>
      <c r="AD201" s="17">
        <v>3.6069549656898001E-2</v>
      </c>
      <c r="AE201" s="17"/>
      <c r="AF201" s="17">
        <v>4.8075655077229502E-2</v>
      </c>
      <c r="AG201" s="17">
        <v>3.9739732612418498E-2</v>
      </c>
      <c r="AH201" s="17">
        <v>3.94392634457734E-2</v>
      </c>
      <c r="AI201" s="17">
        <v>4.5438037041163802E-2</v>
      </c>
      <c r="AJ201" s="17">
        <v>2.5543142004968201E-2</v>
      </c>
      <c r="AK201" s="17">
        <v>4.0103487837121199E-2</v>
      </c>
      <c r="AL201" s="17"/>
      <c r="AM201" s="17">
        <v>4.6125327847797597E-2</v>
      </c>
      <c r="AN201" s="17">
        <v>3.7434747926629298E-2</v>
      </c>
      <c r="AO201" s="17">
        <v>3.7693288881986399E-2</v>
      </c>
      <c r="AP201" s="17">
        <v>5.0234553802571698E-2</v>
      </c>
      <c r="AQ201" s="17">
        <v>7.3779177202231205E-2</v>
      </c>
      <c r="AR201" s="17"/>
      <c r="AS201" s="17">
        <v>4.0308007137624002E-2</v>
      </c>
      <c r="AT201" s="17">
        <v>2.4613838972178E-2</v>
      </c>
      <c r="AU201" s="17">
        <v>3.6009307313188299E-2</v>
      </c>
      <c r="AV201" s="17">
        <v>6.25826266598659E-2</v>
      </c>
      <c r="AW201" s="17">
        <v>3.7766630462052697E-2</v>
      </c>
      <c r="AX201" s="17">
        <v>4.5443073631723001E-2</v>
      </c>
      <c r="AY201" s="17"/>
      <c r="AZ201" s="17">
        <v>4.60794090444629E-2</v>
      </c>
      <c r="BA201" s="17">
        <v>4.2218718565058301E-2</v>
      </c>
      <c r="BB201" s="17">
        <v>3.4560632137791002E-2</v>
      </c>
      <c r="BC201" s="17">
        <v>4.9969777320255801E-2</v>
      </c>
      <c r="BD201" s="17">
        <v>3.6402316666852598E-2</v>
      </c>
      <c r="BE201" s="17"/>
      <c r="BF201" s="17">
        <v>4.1777242579090101E-2</v>
      </c>
      <c r="BG201" s="17"/>
      <c r="BH201" s="17">
        <v>4.1116732198368998E-2</v>
      </c>
      <c r="BI201" s="17"/>
      <c r="BJ201" s="17">
        <v>3.60438600952699E-2</v>
      </c>
      <c r="BK201" s="17">
        <v>4.37013360086589E-2</v>
      </c>
      <c r="BL201" s="17">
        <v>4.7602689237981298E-2</v>
      </c>
      <c r="BM201" s="17">
        <v>3.2749434105886099E-2</v>
      </c>
      <c r="BN201" s="17">
        <v>4.6386000325868398E-2</v>
      </c>
      <c r="BO201" s="17">
        <v>3.2829169382980597E-2</v>
      </c>
      <c r="BP201" s="17"/>
      <c r="BQ201" s="17">
        <v>0.103813608855249</v>
      </c>
      <c r="BR201" s="17">
        <v>4.1656681901798297E-2</v>
      </c>
      <c r="BS201" s="17">
        <v>2.6438154416006401E-2</v>
      </c>
      <c r="BT201" s="17"/>
      <c r="BU201" s="17">
        <v>0.116975124890452</v>
      </c>
      <c r="BV201" s="17">
        <v>5.7062674468379503E-2</v>
      </c>
      <c r="BW201" s="17">
        <v>2.7225201682279099E-2</v>
      </c>
      <c r="BX201" s="17"/>
      <c r="BY201" s="17">
        <v>2.71763534413553E-2</v>
      </c>
      <c r="BZ201" s="17"/>
      <c r="CA201" s="17">
        <v>4.3868365337370901E-2</v>
      </c>
    </row>
    <row r="202" spans="2:79" x14ac:dyDescent="0.35">
      <c r="B202" t="s">
        <v>176</v>
      </c>
      <c r="C202" s="17">
        <v>0.16733777593207999</v>
      </c>
      <c r="D202" s="17">
        <v>0.168929934404562</v>
      </c>
      <c r="E202" s="17">
        <v>0.165920735148122</v>
      </c>
      <c r="F202" s="17"/>
      <c r="G202" s="17">
        <v>0.20801348115995599</v>
      </c>
      <c r="H202" s="17">
        <v>0.18881619976504099</v>
      </c>
      <c r="I202" s="17">
        <v>0.19165512567689499</v>
      </c>
      <c r="J202" s="17">
        <v>0.15987298355853499</v>
      </c>
      <c r="K202" s="17">
        <v>0.12524207151880601</v>
      </c>
      <c r="L202" s="17">
        <v>0.13725734119781499</v>
      </c>
      <c r="M202" s="17"/>
      <c r="N202" s="17">
        <v>0.189808551151354</v>
      </c>
      <c r="O202" s="17">
        <v>0.148102840009709</v>
      </c>
      <c r="P202" s="17">
        <v>0.19866834968535099</v>
      </c>
      <c r="Q202" s="17">
        <v>0.13629223166143301</v>
      </c>
      <c r="R202" s="17"/>
      <c r="S202" s="17">
        <v>0.13631958222593599</v>
      </c>
      <c r="T202" s="17">
        <v>0.151372408312721</v>
      </c>
      <c r="U202" s="17">
        <v>0.20394159259834499</v>
      </c>
      <c r="V202" s="17">
        <v>0.15444861464333301</v>
      </c>
      <c r="W202" s="17">
        <v>0.17356387647785601</v>
      </c>
      <c r="X202" s="17">
        <v>0.16390459059243101</v>
      </c>
      <c r="Y202" s="17">
        <v>0.17135249986686699</v>
      </c>
      <c r="Z202" s="17">
        <v>0.18209935845880601</v>
      </c>
      <c r="AA202" s="17">
        <v>0.14361917477781999</v>
      </c>
      <c r="AB202" s="17">
        <v>0.204185524255626</v>
      </c>
      <c r="AC202" s="17">
        <v>0.22996796911728201</v>
      </c>
      <c r="AD202" s="17">
        <v>0.159589559475279</v>
      </c>
      <c r="AE202" s="17"/>
      <c r="AF202" s="17">
        <v>0.156115454375019</v>
      </c>
      <c r="AG202" s="17">
        <v>0.17400527809956001</v>
      </c>
      <c r="AH202" s="17">
        <v>0.18577630350268301</v>
      </c>
      <c r="AI202" s="17">
        <v>0.13347115989702299</v>
      </c>
      <c r="AJ202" s="17">
        <v>0.19826828197394999</v>
      </c>
      <c r="AK202" s="17">
        <v>0.21587208070462199</v>
      </c>
      <c r="AL202" s="17"/>
      <c r="AM202" s="17">
        <v>0.14112692654407299</v>
      </c>
      <c r="AN202" s="17">
        <v>0.164303707261827</v>
      </c>
      <c r="AO202" s="17">
        <v>0.19052099877036299</v>
      </c>
      <c r="AP202" s="17">
        <v>0.192458955111109</v>
      </c>
      <c r="AQ202" s="17">
        <v>0.16306861077493501</v>
      </c>
      <c r="AR202" s="17"/>
      <c r="AS202" s="17">
        <v>0.15863751380846</v>
      </c>
      <c r="AT202" s="17">
        <v>0.15592614755048301</v>
      </c>
      <c r="AU202" s="17">
        <v>0.15679774144184599</v>
      </c>
      <c r="AV202" s="17">
        <v>0.16790868392129599</v>
      </c>
      <c r="AW202" s="17">
        <v>0.19305813065963701</v>
      </c>
      <c r="AX202" s="17">
        <v>0.210280322281996</v>
      </c>
      <c r="AY202" s="17"/>
      <c r="AZ202" s="17">
        <v>0.193438539852194</v>
      </c>
      <c r="BA202" s="17">
        <v>0.16014603224417301</v>
      </c>
      <c r="BB202" s="17">
        <v>0.16038712741462999</v>
      </c>
      <c r="BC202" s="17">
        <v>0.124844236018719</v>
      </c>
      <c r="BD202" s="17">
        <v>0.17065567705752799</v>
      </c>
      <c r="BE202" s="17"/>
      <c r="BF202" s="17">
        <v>0.17263433720173199</v>
      </c>
      <c r="BG202" s="17"/>
      <c r="BH202" s="17">
        <v>0.177872754041249</v>
      </c>
      <c r="BI202" s="17"/>
      <c r="BJ202" s="17">
        <v>0.17121504315585001</v>
      </c>
      <c r="BK202" s="17">
        <v>0.14760587618938401</v>
      </c>
      <c r="BL202" s="17">
        <v>0.166831391944884</v>
      </c>
      <c r="BM202" s="17">
        <v>0.175437124891311</v>
      </c>
      <c r="BN202" s="17">
        <v>0.20750880020214901</v>
      </c>
      <c r="BO202" s="17">
        <v>0.237130574001189</v>
      </c>
      <c r="BP202" s="17"/>
      <c r="BQ202" s="17">
        <v>0.25178590687897001</v>
      </c>
      <c r="BR202" s="17">
        <v>0.32086493582079301</v>
      </c>
      <c r="BS202" s="17">
        <v>8.2556514469054695E-2</v>
      </c>
      <c r="BT202" s="17"/>
      <c r="BU202" s="17">
        <v>0.25045943154334799</v>
      </c>
      <c r="BV202" s="17">
        <v>0.319532662921236</v>
      </c>
      <c r="BW202" s="17">
        <v>0.102449673675702</v>
      </c>
      <c r="BX202" s="17"/>
      <c r="BY202" s="17">
        <v>0.143447572008884</v>
      </c>
      <c r="BZ202" s="17"/>
      <c r="CA202" s="17">
        <v>0.191791280517256</v>
      </c>
    </row>
    <row r="203" spans="2:79" x14ac:dyDescent="0.35">
      <c r="B203" t="s">
        <v>177</v>
      </c>
      <c r="C203" s="17">
        <v>0.15184955402568301</v>
      </c>
      <c r="D203" s="17">
        <v>0.15415789757793</v>
      </c>
      <c r="E203" s="17">
        <v>0.14914085474834399</v>
      </c>
      <c r="F203" s="17"/>
      <c r="G203" s="17">
        <v>0.147336596325958</v>
      </c>
      <c r="H203" s="17">
        <v>0.14397488151702101</v>
      </c>
      <c r="I203" s="17">
        <v>0.17441928937287199</v>
      </c>
      <c r="J203" s="17">
        <v>0.128868751518709</v>
      </c>
      <c r="K203" s="17">
        <v>0.15594355876183999</v>
      </c>
      <c r="L203" s="17">
        <v>0.158864507373734</v>
      </c>
      <c r="M203" s="17"/>
      <c r="N203" s="17">
        <v>0.17016015188622299</v>
      </c>
      <c r="O203" s="17">
        <v>0.14796801411449501</v>
      </c>
      <c r="P203" s="17">
        <v>0.14108947716643599</v>
      </c>
      <c r="Q203" s="17">
        <v>0.146823034673358</v>
      </c>
      <c r="R203" s="17"/>
      <c r="S203" s="17">
        <v>0.142555228842773</v>
      </c>
      <c r="T203" s="17">
        <v>0.179054855688974</v>
      </c>
      <c r="U203" s="17">
        <v>0.14042259903205201</v>
      </c>
      <c r="V203" s="17">
        <v>0.14669475399749701</v>
      </c>
      <c r="W203" s="17">
        <v>0.145432311193882</v>
      </c>
      <c r="X203" s="17">
        <v>0.13359691005472701</v>
      </c>
      <c r="Y203" s="17">
        <v>0.151111061098371</v>
      </c>
      <c r="Z203" s="17">
        <v>9.7822604949185293E-2</v>
      </c>
      <c r="AA203" s="17">
        <v>0.16919312748649301</v>
      </c>
      <c r="AB203" s="17">
        <v>0.14191804826584201</v>
      </c>
      <c r="AC203" s="17">
        <v>0.16761528473243101</v>
      </c>
      <c r="AD203" s="17">
        <v>0.206620557765366</v>
      </c>
      <c r="AE203" s="17"/>
      <c r="AF203" s="17">
        <v>0.126268364121042</v>
      </c>
      <c r="AG203" s="17">
        <v>0.14615504211084901</v>
      </c>
      <c r="AH203" s="17">
        <v>0.15724472202556899</v>
      </c>
      <c r="AI203" s="17">
        <v>0.20673922227527999</v>
      </c>
      <c r="AJ203" s="17">
        <v>0.17304346291806799</v>
      </c>
      <c r="AK203" s="17">
        <v>0.15051820667331001</v>
      </c>
      <c r="AL203" s="17"/>
      <c r="AM203" s="17">
        <v>0.130003934792051</v>
      </c>
      <c r="AN203" s="17">
        <v>0.16436039665142499</v>
      </c>
      <c r="AO203" s="17">
        <v>0.164781026956552</v>
      </c>
      <c r="AP203" s="17">
        <v>0.13326443470177801</v>
      </c>
      <c r="AQ203" s="17">
        <v>0.235491303461035</v>
      </c>
      <c r="AR203" s="17"/>
      <c r="AS203" s="17">
        <v>0.143462592422789</v>
      </c>
      <c r="AT203" s="17">
        <v>0.171327334071014</v>
      </c>
      <c r="AU203" s="17">
        <v>0.15345083096461401</v>
      </c>
      <c r="AV203" s="17">
        <v>0.13993830678663799</v>
      </c>
      <c r="AW203" s="17">
        <v>0.14449353337321599</v>
      </c>
      <c r="AX203" s="17">
        <v>0.157358188885273</v>
      </c>
      <c r="AY203" s="17"/>
      <c r="AZ203" s="17">
        <v>0.160783816840738</v>
      </c>
      <c r="BA203" s="17">
        <v>0.16327666322921899</v>
      </c>
      <c r="BB203" s="17">
        <v>0.14126631433672801</v>
      </c>
      <c r="BC203" s="17">
        <v>0.16631701402206001</v>
      </c>
      <c r="BD203" s="17">
        <v>0.13276772652541799</v>
      </c>
      <c r="BE203" s="17"/>
      <c r="BF203" s="17">
        <v>0.15459039942262201</v>
      </c>
      <c r="BG203" s="17"/>
      <c r="BH203" s="17">
        <v>0.165091630070789</v>
      </c>
      <c r="BI203" s="17"/>
      <c r="BJ203" s="17">
        <v>0.16726129549806101</v>
      </c>
      <c r="BK203" s="17">
        <v>0.154748199133521</v>
      </c>
      <c r="BL203" s="17">
        <v>0.15438730748128701</v>
      </c>
      <c r="BM203" s="17">
        <v>0.119089898534985</v>
      </c>
      <c r="BN203" s="17">
        <v>0.13610654913248199</v>
      </c>
      <c r="BO203" s="17">
        <v>0.107031898569101</v>
      </c>
      <c r="BP203" s="17"/>
      <c r="BQ203" s="17">
        <v>0.153684441359181</v>
      </c>
      <c r="BR203" s="17">
        <v>0.16238846089518799</v>
      </c>
      <c r="BS203" s="17">
        <v>0.162525048474541</v>
      </c>
      <c r="BT203" s="17"/>
      <c r="BU203" s="17">
        <v>0.16906878914822299</v>
      </c>
      <c r="BV203" s="17">
        <v>0.16904143856523399</v>
      </c>
      <c r="BW203" s="17">
        <v>0.16176412200406601</v>
      </c>
      <c r="BX203" s="17"/>
      <c r="BY203" s="17">
        <v>9.6161432380194797E-2</v>
      </c>
      <c r="BZ203" s="17"/>
      <c r="CA203" s="17">
        <v>0.165117068318483</v>
      </c>
    </row>
    <row r="204" spans="2:79" x14ac:dyDescent="0.35">
      <c r="B204" t="s">
        <v>178</v>
      </c>
      <c r="C204" s="17">
        <v>0.41367456298768102</v>
      </c>
      <c r="D204" s="17">
        <v>0.43809402044740398</v>
      </c>
      <c r="E204" s="17">
        <v>0.39114069302247101</v>
      </c>
      <c r="F204" s="17"/>
      <c r="G204" s="17">
        <v>0.39470561007836402</v>
      </c>
      <c r="H204" s="17">
        <v>0.38326850925529199</v>
      </c>
      <c r="I204" s="17">
        <v>0.39429508610962799</v>
      </c>
      <c r="J204" s="17">
        <v>0.41600931685204101</v>
      </c>
      <c r="K204" s="17">
        <v>0.43492728074884002</v>
      </c>
      <c r="L204" s="17">
        <v>0.450632402792427</v>
      </c>
      <c r="M204" s="17"/>
      <c r="N204" s="17">
        <v>0.37717345298719201</v>
      </c>
      <c r="O204" s="17">
        <v>0.41370672534743402</v>
      </c>
      <c r="P204" s="17">
        <v>0.41039538546559301</v>
      </c>
      <c r="Q204" s="17">
        <v>0.45640192196802998</v>
      </c>
      <c r="R204" s="17"/>
      <c r="S204" s="17">
        <v>0.45051475581183498</v>
      </c>
      <c r="T204" s="17">
        <v>0.362255973364147</v>
      </c>
      <c r="U204" s="17">
        <v>0.35119267167060703</v>
      </c>
      <c r="V204" s="17">
        <v>0.41448334707576501</v>
      </c>
      <c r="W204" s="17">
        <v>0.43273384995969699</v>
      </c>
      <c r="X204" s="17">
        <v>0.43174107700314202</v>
      </c>
      <c r="Y204" s="17">
        <v>0.42318767628669302</v>
      </c>
      <c r="Z204" s="17">
        <v>0.400103974416254</v>
      </c>
      <c r="AA204" s="17">
        <v>0.43869366478303301</v>
      </c>
      <c r="AB204" s="17">
        <v>0.451864246810885</v>
      </c>
      <c r="AC204" s="17">
        <v>0.30649622108617602</v>
      </c>
      <c r="AD204" s="17">
        <v>0.49504010940457299</v>
      </c>
      <c r="AE204" s="17"/>
      <c r="AF204" s="17">
        <v>0.42656490367604499</v>
      </c>
      <c r="AG204" s="17">
        <v>0.43518035486159101</v>
      </c>
      <c r="AH204" s="17">
        <v>0.38067977048589702</v>
      </c>
      <c r="AI204" s="17">
        <v>0.393494497753128</v>
      </c>
      <c r="AJ204" s="17">
        <v>0.41617128698093703</v>
      </c>
      <c r="AK204" s="17">
        <v>0.36413560822510099</v>
      </c>
      <c r="AL204" s="17"/>
      <c r="AM204" s="17">
        <v>0.46506160704118199</v>
      </c>
      <c r="AN204" s="17">
        <v>0.40609285476461099</v>
      </c>
      <c r="AO204" s="17">
        <v>0.37837982851606899</v>
      </c>
      <c r="AP204" s="17">
        <v>0.40517878124003698</v>
      </c>
      <c r="AQ204" s="17">
        <v>0.30238309892735099</v>
      </c>
      <c r="AR204" s="17"/>
      <c r="AS204" s="17">
        <v>0.43438251829165098</v>
      </c>
      <c r="AT204" s="17">
        <v>0.40977243555609499</v>
      </c>
      <c r="AU204" s="17">
        <v>0.44317706280222002</v>
      </c>
      <c r="AV204" s="17">
        <v>0.40911610272693899</v>
      </c>
      <c r="AW204" s="17">
        <v>0.39521998474173098</v>
      </c>
      <c r="AX204" s="17">
        <v>0.345234994640858</v>
      </c>
      <c r="AY204" s="17"/>
      <c r="AZ204" s="17">
        <v>0.37458943513985099</v>
      </c>
      <c r="BA204" s="17">
        <v>0.40362581163701899</v>
      </c>
      <c r="BB204" s="17">
        <v>0.43590110280017103</v>
      </c>
      <c r="BC204" s="17">
        <v>0.44723208838279599</v>
      </c>
      <c r="BD204" s="17">
        <v>0.43264605333029699</v>
      </c>
      <c r="BE204" s="17"/>
      <c r="BF204" s="17">
        <v>0.408999779461788</v>
      </c>
      <c r="BG204" s="17"/>
      <c r="BH204" s="17">
        <v>0.39420390834122698</v>
      </c>
      <c r="BI204" s="17"/>
      <c r="BJ204" s="17">
        <v>0.41716095764362299</v>
      </c>
      <c r="BK204" s="17">
        <v>0.42433829155497998</v>
      </c>
      <c r="BL204" s="17">
        <v>0.412656918900978</v>
      </c>
      <c r="BM204" s="17">
        <v>0.43847255027556897</v>
      </c>
      <c r="BN204" s="17">
        <v>0.37543632492140599</v>
      </c>
      <c r="BO204" s="17">
        <v>0.35291387490150999</v>
      </c>
      <c r="BP204" s="17"/>
      <c r="BQ204" s="17">
        <v>0.237809865417908</v>
      </c>
      <c r="BR204" s="17">
        <v>0.29076197984080798</v>
      </c>
      <c r="BS204" s="17">
        <v>0.56668684866186603</v>
      </c>
      <c r="BT204" s="17"/>
      <c r="BU204" s="17">
        <v>0.26996913402389699</v>
      </c>
      <c r="BV204" s="17">
        <v>0.25290453109043198</v>
      </c>
      <c r="BW204" s="17">
        <v>0.55956708831087898</v>
      </c>
      <c r="BX204" s="17"/>
      <c r="BY204" s="17">
        <v>0.535370676050547</v>
      </c>
      <c r="BZ204" s="17"/>
      <c r="CA204" s="17">
        <v>0.38278509230242103</v>
      </c>
    </row>
    <row r="205" spans="2:79" x14ac:dyDescent="0.35">
      <c r="B205" t="s">
        <v>136</v>
      </c>
      <c r="C205" s="17">
        <v>0.14283558109623401</v>
      </c>
      <c r="D205" s="17">
        <v>0.110734203364784</v>
      </c>
      <c r="E205" s="17">
        <v>0.17376075825283699</v>
      </c>
      <c r="F205" s="17"/>
      <c r="G205" s="17">
        <v>0.185306532909918</v>
      </c>
      <c r="H205" s="17">
        <v>0.17358966134262899</v>
      </c>
      <c r="I205" s="17">
        <v>0.12946300118159601</v>
      </c>
      <c r="J205" s="17">
        <v>0.15337511698571499</v>
      </c>
      <c r="K205" s="17">
        <v>0.128255786053902</v>
      </c>
      <c r="L205" s="17">
        <v>0.101511592153923</v>
      </c>
      <c r="M205" s="17"/>
      <c r="N205" s="17">
        <v>0.119090842732236</v>
      </c>
      <c r="O205" s="17">
        <v>0.16718333842039301</v>
      </c>
      <c r="P205" s="17">
        <v>0.121010052295489</v>
      </c>
      <c r="Q205" s="17">
        <v>0.15985856752102401</v>
      </c>
      <c r="R205" s="17"/>
      <c r="S205" s="17">
        <v>0.13940538398711699</v>
      </c>
      <c r="T205" s="17">
        <v>0.16928477045950099</v>
      </c>
      <c r="U205" s="17">
        <v>0.10824209301517</v>
      </c>
      <c r="V205" s="17">
        <v>0.174229631408723</v>
      </c>
      <c r="W205" s="17">
        <v>0.146907071375144</v>
      </c>
      <c r="X205" s="17">
        <v>0.150999885353994</v>
      </c>
      <c r="Y205" s="17">
        <v>0.13283627880056101</v>
      </c>
      <c r="Z205" s="17">
        <v>0.18923422285929201</v>
      </c>
      <c r="AA205" s="17">
        <v>0.13947859135465099</v>
      </c>
      <c r="AB205" s="17">
        <v>0.114360383604762</v>
      </c>
      <c r="AC205" s="17">
        <v>0.14363201639696199</v>
      </c>
      <c r="AD205" s="17">
        <v>6.9647726427681106E-2</v>
      </c>
      <c r="AE205" s="17"/>
      <c r="AF205" s="17">
        <v>0.171646747658556</v>
      </c>
      <c r="AG205" s="17">
        <v>0.125837237055898</v>
      </c>
      <c r="AH205" s="17">
        <v>0.13665529092991399</v>
      </c>
      <c r="AI205" s="17">
        <v>0.120918839482135</v>
      </c>
      <c r="AJ205" s="17">
        <v>0.13634796761493001</v>
      </c>
      <c r="AK205" s="17">
        <v>0.107738643740694</v>
      </c>
      <c r="AL205" s="17"/>
      <c r="AM205" s="17">
        <v>0.142438585464124</v>
      </c>
      <c r="AN205" s="17">
        <v>0.138519831911256</v>
      </c>
      <c r="AO205" s="17">
        <v>0.14955463556246501</v>
      </c>
      <c r="AP205" s="17">
        <v>0.128663543537193</v>
      </c>
      <c r="AQ205" s="17">
        <v>0.117516930416497</v>
      </c>
      <c r="AR205" s="17"/>
      <c r="AS205" s="17">
        <v>0.15267336618098801</v>
      </c>
      <c r="AT205" s="17">
        <v>0.13996570922774801</v>
      </c>
      <c r="AU205" s="17">
        <v>0.129756051777666</v>
      </c>
      <c r="AV205" s="17">
        <v>0.14143554105382999</v>
      </c>
      <c r="AW205" s="17">
        <v>0.134174676296685</v>
      </c>
      <c r="AX205" s="17">
        <v>0.16540978661501701</v>
      </c>
      <c r="AY205" s="17"/>
      <c r="AZ205" s="17">
        <v>0.119693661440968</v>
      </c>
      <c r="BA205" s="17">
        <v>0.145191340486376</v>
      </c>
      <c r="BB205" s="17">
        <v>0.166016098890087</v>
      </c>
      <c r="BC205" s="17">
        <v>9.4866759260322606E-2</v>
      </c>
      <c r="BD205" s="17">
        <v>0.15803871701699501</v>
      </c>
      <c r="BE205" s="17"/>
      <c r="BF205" s="17">
        <v>0.13394494984335401</v>
      </c>
      <c r="BG205" s="17"/>
      <c r="BH205" s="17">
        <v>0.12875951736217101</v>
      </c>
      <c r="BI205" s="17"/>
      <c r="BJ205" s="17">
        <v>0.15147923369538699</v>
      </c>
      <c r="BK205" s="17">
        <v>0.136533785311414</v>
      </c>
      <c r="BL205" s="17">
        <v>0.122970436259964</v>
      </c>
      <c r="BM205" s="17">
        <v>0.122756894514037</v>
      </c>
      <c r="BN205" s="17">
        <v>0.14755510482690901</v>
      </c>
      <c r="BO205" s="17">
        <v>0.232996186949955</v>
      </c>
      <c r="BP205" s="17"/>
      <c r="BQ205" s="17">
        <v>0.118458705476134</v>
      </c>
      <c r="BR205" s="17">
        <v>0.10125397240487199</v>
      </c>
      <c r="BS205" s="17">
        <v>8.2359107556906896E-2</v>
      </c>
      <c r="BT205" s="17"/>
      <c r="BU205" s="17">
        <v>7.6719852870539104E-2</v>
      </c>
      <c r="BV205" s="17">
        <v>9.4294492206222394E-2</v>
      </c>
      <c r="BW205" s="17">
        <v>6.8290032253181296E-2</v>
      </c>
      <c r="BX205" s="17"/>
      <c r="BY205" s="17">
        <v>0.16498789851825399</v>
      </c>
      <c r="BZ205" s="17"/>
      <c r="CA205" s="17">
        <v>0.12663523971651899</v>
      </c>
    </row>
    <row r="206" spans="2:79"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row>
    <row r="207" spans="2:79" x14ac:dyDescent="0.35">
      <c r="B207" s="6" t="s">
        <v>193</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row>
    <row r="208" spans="2:79" x14ac:dyDescent="0.35">
      <c r="B208" s="24" t="s">
        <v>106</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row>
    <row r="209" spans="2:79" x14ac:dyDescent="0.35">
      <c r="B209" t="s">
        <v>190</v>
      </c>
      <c r="C209" s="17">
        <v>0.50774219284450095</v>
      </c>
      <c r="D209" s="17">
        <v>0.56457964207510503</v>
      </c>
      <c r="E209" s="17">
        <v>0.454521985186846</v>
      </c>
      <c r="F209" s="17"/>
      <c r="G209" s="17">
        <v>0.18803969592136499</v>
      </c>
      <c r="H209" s="17">
        <v>0.426876675696437</v>
      </c>
      <c r="I209" s="17">
        <v>0.53256691471139594</v>
      </c>
      <c r="J209" s="17">
        <v>0.55714323841977698</v>
      </c>
      <c r="K209" s="17">
        <v>0.61246329879624795</v>
      </c>
      <c r="L209" s="17">
        <v>0.65682745529887998</v>
      </c>
      <c r="M209" s="17"/>
      <c r="N209" s="17">
        <v>0.552977953988112</v>
      </c>
      <c r="O209" s="17">
        <v>0.51504153915954798</v>
      </c>
      <c r="P209" s="17">
        <v>0.42493999247598802</v>
      </c>
      <c r="Q209" s="17">
        <v>0.52619678866417896</v>
      </c>
      <c r="R209" s="17"/>
      <c r="S209" s="17">
        <v>0.49705862405614798</v>
      </c>
      <c r="T209" s="17">
        <v>0.51620783247190405</v>
      </c>
      <c r="U209" s="17">
        <v>0.46610721935537602</v>
      </c>
      <c r="V209" s="17">
        <v>0.53340585904122095</v>
      </c>
      <c r="W209" s="17">
        <v>0.478488449446905</v>
      </c>
      <c r="X209" s="17">
        <v>0.468331520314058</v>
      </c>
      <c r="Y209" s="17">
        <v>0.55318783556724305</v>
      </c>
      <c r="Z209" s="17">
        <v>0.45723573464498901</v>
      </c>
      <c r="AA209" s="17">
        <v>0.50072702159821303</v>
      </c>
      <c r="AB209" s="17">
        <v>0.60936872032280798</v>
      </c>
      <c r="AC209" s="17">
        <v>0.59430912476053199</v>
      </c>
      <c r="AD209" s="17">
        <v>0.26457492699889901</v>
      </c>
      <c r="AE209" s="17"/>
      <c r="AF209" s="17">
        <v>0.57649185436797101</v>
      </c>
      <c r="AG209" s="17">
        <v>0.54215412169053501</v>
      </c>
      <c r="AH209" s="17">
        <v>0.45900344874057503</v>
      </c>
      <c r="AI209" s="17">
        <v>0.482124793653469</v>
      </c>
      <c r="AJ209" s="17">
        <v>0.48250312642055199</v>
      </c>
      <c r="AK209" s="17">
        <v>0.53339553127638595</v>
      </c>
      <c r="AL209" s="17"/>
      <c r="AM209" s="17">
        <v>0.52267254945920905</v>
      </c>
      <c r="AN209" s="17">
        <v>0.48751384716923302</v>
      </c>
      <c r="AO209" s="17">
        <v>0.48986580993596301</v>
      </c>
      <c r="AP209" s="17">
        <v>0.55805713580332195</v>
      </c>
      <c r="AQ209" s="17">
        <v>0.71663273376951298</v>
      </c>
      <c r="AR209" s="17"/>
      <c r="AS209" s="17">
        <v>0.49090310898239697</v>
      </c>
      <c r="AT209" s="17">
        <v>0.50633876265954703</v>
      </c>
      <c r="AU209" s="17">
        <v>0.47865714571398599</v>
      </c>
      <c r="AV209" s="17">
        <v>0.54159594129061905</v>
      </c>
      <c r="AW209" s="17">
        <v>0.574212386548002</v>
      </c>
      <c r="AX209" s="17">
        <v>0.43001026463625802</v>
      </c>
      <c r="AY209" s="17"/>
      <c r="AZ209" s="17">
        <v>0.53434233570188105</v>
      </c>
      <c r="BA209" s="17">
        <v>0.44421961741925098</v>
      </c>
      <c r="BB209" s="17">
        <v>0.52883348747128001</v>
      </c>
      <c r="BC209" s="17">
        <v>0.61020985685951901</v>
      </c>
      <c r="BD209" s="17">
        <v>0.51613133708277503</v>
      </c>
      <c r="BE209" s="17"/>
      <c r="BF209" s="17">
        <v>0.51657924482589801</v>
      </c>
      <c r="BG209" s="17"/>
      <c r="BH209" s="17">
        <v>0.50418631732215802</v>
      </c>
      <c r="BI209" s="17"/>
      <c r="BJ209" s="17">
        <v>0.39253283955435597</v>
      </c>
      <c r="BK209" s="17">
        <v>0.82156544187584801</v>
      </c>
      <c r="BL209" s="17">
        <v>0.487763500116563</v>
      </c>
      <c r="BM209" s="17">
        <v>0.65466333085283701</v>
      </c>
      <c r="BN209" s="17">
        <v>0.21128890527708999</v>
      </c>
      <c r="BO209" s="17">
        <v>0.13224504718084801</v>
      </c>
      <c r="BP209" s="17"/>
      <c r="BQ209" s="17">
        <v>0.48755682497043901</v>
      </c>
      <c r="BR209" s="17">
        <v>0.50397585271901402</v>
      </c>
      <c r="BS209" s="17">
        <v>0.53368521558387105</v>
      </c>
      <c r="BT209" s="17"/>
      <c r="BU209" s="17">
        <v>0.53411224661585999</v>
      </c>
      <c r="BV209" s="17">
        <v>0.52521707254026595</v>
      </c>
      <c r="BW209" s="17">
        <v>0.52448607625094601</v>
      </c>
      <c r="BX209" s="17"/>
      <c r="BY209" s="17">
        <v>0.459264307229516</v>
      </c>
      <c r="BZ209" s="17"/>
      <c r="CA209" s="17">
        <v>0.49037795351195701</v>
      </c>
    </row>
    <row r="210" spans="2:79" x14ac:dyDescent="0.35">
      <c r="B210" t="s">
        <v>191</v>
      </c>
      <c r="C210" s="17">
        <v>0.33063883708557701</v>
      </c>
      <c r="D210" s="17">
        <v>0.27807174077760799</v>
      </c>
      <c r="E210" s="17">
        <v>0.38275517711173002</v>
      </c>
      <c r="F210" s="17"/>
      <c r="G210" s="17">
        <v>0.34181559701353098</v>
      </c>
      <c r="H210" s="17">
        <v>0.36410358178371999</v>
      </c>
      <c r="I210" s="17">
        <v>0.34910965611974998</v>
      </c>
      <c r="J210" s="17">
        <v>0.35001764733757701</v>
      </c>
      <c r="K210" s="17">
        <v>0.32382730282328298</v>
      </c>
      <c r="L210" s="17">
        <v>0.26987192836923701</v>
      </c>
      <c r="M210" s="17"/>
      <c r="N210" s="17">
        <v>0.339553375856327</v>
      </c>
      <c r="O210" s="17">
        <v>0.31134930848077003</v>
      </c>
      <c r="P210" s="17">
        <v>0.40803889516748398</v>
      </c>
      <c r="Q210" s="17">
        <v>0.27873221111296798</v>
      </c>
      <c r="R210" s="17"/>
      <c r="S210" s="17">
        <v>0.305833724584473</v>
      </c>
      <c r="T210" s="17">
        <v>0.35426441688585297</v>
      </c>
      <c r="U210" s="17">
        <v>0.365620474276105</v>
      </c>
      <c r="V210" s="17">
        <v>0.34052661404039902</v>
      </c>
      <c r="W210" s="17">
        <v>0.365544508844036</v>
      </c>
      <c r="X210" s="17">
        <v>0.35839561500815897</v>
      </c>
      <c r="Y210" s="17">
        <v>0.317931158081665</v>
      </c>
      <c r="Z210" s="17">
        <v>0.38444432032030801</v>
      </c>
      <c r="AA210" s="17">
        <v>0.38095448142886401</v>
      </c>
      <c r="AB210" s="17">
        <v>0.24473368529155101</v>
      </c>
      <c r="AC210" s="17">
        <v>0.31054121616100699</v>
      </c>
      <c r="AD210" s="17">
        <v>0.12588266847858801</v>
      </c>
      <c r="AE210" s="17"/>
      <c r="AF210" s="17">
        <v>0.20473627971630201</v>
      </c>
      <c r="AG210" s="17">
        <v>0.31693423043381203</v>
      </c>
      <c r="AH210" s="17">
        <v>0.41414926049564499</v>
      </c>
      <c r="AI210" s="17">
        <v>0.41237448627377898</v>
      </c>
      <c r="AJ210" s="17">
        <v>0.42424291326340002</v>
      </c>
      <c r="AK210" s="17">
        <v>0.28801983372325002</v>
      </c>
      <c r="AL210" s="17"/>
      <c r="AM210" s="17">
        <v>0.32501030635158501</v>
      </c>
      <c r="AN210" s="17">
        <v>0.33720646738976301</v>
      </c>
      <c r="AO210" s="17">
        <v>0.347687764401241</v>
      </c>
      <c r="AP210" s="17">
        <v>0.31218923561662199</v>
      </c>
      <c r="AQ210" s="17">
        <v>0.117680878133906</v>
      </c>
      <c r="AR210" s="17"/>
      <c r="AS210" s="17">
        <v>0.30287262671759901</v>
      </c>
      <c r="AT210" s="17">
        <v>0.355038037193044</v>
      </c>
      <c r="AU210" s="17">
        <v>0.334367993448561</v>
      </c>
      <c r="AV210" s="17">
        <v>0.31228677353030199</v>
      </c>
      <c r="AW210" s="17">
        <v>0.31342208080366601</v>
      </c>
      <c r="AX210" s="17">
        <v>0.40679369570226198</v>
      </c>
      <c r="AY210" s="17"/>
      <c r="AZ210" s="17">
        <v>0.337579913434568</v>
      </c>
      <c r="BA210" s="17">
        <v>0.41898296296278698</v>
      </c>
      <c r="BB210" s="17">
        <v>0.30275279679995398</v>
      </c>
      <c r="BC210" s="17">
        <v>0.25110115450576898</v>
      </c>
      <c r="BD210" s="17">
        <v>0.26520715449469401</v>
      </c>
      <c r="BE210" s="17"/>
      <c r="BF210" s="17">
        <v>0.34241230651610799</v>
      </c>
      <c r="BG210" s="17"/>
      <c r="BH210" s="17">
        <v>0.35712333685067299</v>
      </c>
      <c r="BI210" s="17"/>
      <c r="BJ210" s="17">
        <v>0.40260541612244299</v>
      </c>
      <c r="BK210" s="17">
        <v>7.3422225508749495E-2</v>
      </c>
      <c r="BL210" s="17">
        <v>0.44041316506431</v>
      </c>
      <c r="BM210" s="17">
        <v>0.17838559227260301</v>
      </c>
      <c r="BN210" s="17">
        <v>0.48426381142899599</v>
      </c>
      <c r="BO210" s="17">
        <v>0.278760805464078</v>
      </c>
      <c r="BP210" s="17"/>
      <c r="BQ210" s="17">
        <v>0.34906273992856701</v>
      </c>
      <c r="BR210" s="17">
        <v>0.34108767204763002</v>
      </c>
      <c r="BS210" s="17">
        <v>0.31952946327142101</v>
      </c>
      <c r="BT210" s="17"/>
      <c r="BU210" s="17">
        <v>0.32754697434638802</v>
      </c>
      <c r="BV210" s="17">
        <v>0.33227217321139702</v>
      </c>
      <c r="BW210" s="17">
        <v>0.32265865192700199</v>
      </c>
      <c r="BX210" s="17"/>
      <c r="BY210" s="17">
        <v>0.30026070341869199</v>
      </c>
      <c r="BZ210" s="17"/>
      <c r="CA210" s="17">
        <v>0.34931102420808402</v>
      </c>
    </row>
    <row r="211" spans="2:79" x14ac:dyDescent="0.35">
      <c r="B211" t="s">
        <v>192</v>
      </c>
      <c r="C211" s="17">
        <v>0.16161897006992201</v>
      </c>
      <c r="D211" s="17">
        <v>0.15734861714728701</v>
      </c>
      <c r="E211" s="17">
        <v>0.16272283770142301</v>
      </c>
      <c r="F211" s="17"/>
      <c r="G211" s="17">
        <v>0.47014470706510397</v>
      </c>
      <c r="H211" s="17">
        <v>0.20901974251984301</v>
      </c>
      <c r="I211" s="17">
        <v>0.11832342916885399</v>
      </c>
      <c r="J211" s="17">
        <v>9.2839114242646098E-2</v>
      </c>
      <c r="K211" s="17">
        <v>6.3709398380468504E-2</v>
      </c>
      <c r="L211" s="17">
        <v>7.33006163318832E-2</v>
      </c>
      <c r="M211" s="17"/>
      <c r="N211" s="17">
        <v>0.107468670155561</v>
      </c>
      <c r="O211" s="17">
        <v>0.173609152359682</v>
      </c>
      <c r="P211" s="17">
        <v>0.167021112356528</v>
      </c>
      <c r="Q211" s="17">
        <v>0.19507100022285301</v>
      </c>
      <c r="R211" s="17"/>
      <c r="S211" s="17">
        <v>0.19710765135937799</v>
      </c>
      <c r="T211" s="17">
        <v>0.12952775064224301</v>
      </c>
      <c r="U211" s="17">
        <v>0.168272306368519</v>
      </c>
      <c r="V211" s="17">
        <v>0.12606752691838</v>
      </c>
      <c r="W211" s="17">
        <v>0.15596704170905901</v>
      </c>
      <c r="X211" s="17">
        <v>0.173272864677783</v>
      </c>
      <c r="Y211" s="17">
        <v>0.12888100635109201</v>
      </c>
      <c r="Z211" s="17">
        <v>0.15831994503470201</v>
      </c>
      <c r="AA211" s="17">
        <v>0.118318496972924</v>
      </c>
      <c r="AB211" s="17">
        <v>0.14589759438564101</v>
      </c>
      <c r="AC211" s="17">
        <v>9.5149659078461096E-2</v>
      </c>
      <c r="AD211" s="17">
        <v>0.60954240452251296</v>
      </c>
      <c r="AE211" s="17"/>
      <c r="AF211" s="17">
        <v>0.218771865915727</v>
      </c>
      <c r="AG211" s="17">
        <v>0.140911647875653</v>
      </c>
      <c r="AH211" s="17">
        <v>0.12684729076378001</v>
      </c>
      <c r="AI211" s="17">
        <v>0.10550072007275201</v>
      </c>
      <c r="AJ211" s="17">
        <v>9.3253960316048407E-2</v>
      </c>
      <c r="AK211" s="17">
        <v>0.17858463500036401</v>
      </c>
      <c r="AL211" s="17"/>
      <c r="AM211" s="17">
        <v>0.152317144189206</v>
      </c>
      <c r="AN211" s="17">
        <v>0.175279685441004</v>
      </c>
      <c r="AO211" s="17">
        <v>0.16244642566279599</v>
      </c>
      <c r="AP211" s="17">
        <v>0.12975362858005501</v>
      </c>
      <c r="AQ211" s="17">
        <v>0.16568638809658101</v>
      </c>
      <c r="AR211" s="17"/>
      <c r="AS211" s="17">
        <v>0.20622426430000401</v>
      </c>
      <c r="AT211" s="17">
        <v>0.138623200147409</v>
      </c>
      <c r="AU211" s="17">
        <v>0.18697486083745299</v>
      </c>
      <c r="AV211" s="17">
        <v>0.14611728517907899</v>
      </c>
      <c r="AW211" s="17">
        <v>0.112365532648332</v>
      </c>
      <c r="AX211" s="17">
        <v>0.16319603966148</v>
      </c>
      <c r="AY211" s="17"/>
      <c r="AZ211" s="17">
        <v>0.128077750863551</v>
      </c>
      <c r="BA211" s="17">
        <v>0.13679741961796099</v>
      </c>
      <c r="BB211" s="17">
        <v>0.16841371572876501</v>
      </c>
      <c r="BC211" s="17">
        <v>0.13868898863471199</v>
      </c>
      <c r="BD211" s="17">
        <v>0.21866150842253201</v>
      </c>
      <c r="BE211" s="17"/>
      <c r="BF211" s="17">
        <v>0.141008448657994</v>
      </c>
      <c r="BG211" s="17"/>
      <c r="BH211" s="17">
        <v>0.13869034582716799</v>
      </c>
      <c r="BI211" s="17"/>
      <c r="BJ211" s="17">
        <v>0.20486174432320101</v>
      </c>
      <c r="BK211" s="17">
        <v>0.10501233261540199</v>
      </c>
      <c r="BL211" s="17">
        <v>7.1823334819127102E-2</v>
      </c>
      <c r="BM211" s="17">
        <v>0.16695107687456001</v>
      </c>
      <c r="BN211" s="17">
        <v>0.30444728329391402</v>
      </c>
      <c r="BO211" s="17">
        <v>0.58899414735507405</v>
      </c>
      <c r="BP211" s="17"/>
      <c r="BQ211" s="17">
        <v>0.16338043510099401</v>
      </c>
      <c r="BR211" s="17">
        <v>0.15493647523335599</v>
      </c>
      <c r="BS211" s="17">
        <v>0.14678532114470799</v>
      </c>
      <c r="BT211" s="17"/>
      <c r="BU211" s="17">
        <v>0.13834077903775199</v>
      </c>
      <c r="BV211" s="17">
        <v>0.14251075424833701</v>
      </c>
      <c r="BW211" s="17">
        <v>0.152855271822052</v>
      </c>
      <c r="BX211" s="17"/>
      <c r="BY211" s="17">
        <v>0.24047498935179201</v>
      </c>
      <c r="BZ211" s="17"/>
      <c r="CA211" s="17">
        <v>0.160311022279959</v>
      </c>
    </row>
    <row r="212" spans="2:79"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row>
    <row r="213" spans="2:79" x14ac:dyDescent="0.35">
      <c r="B213" s="6" t="s">
        <v>203</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row>
    <row r="214" spans="2:79" x14ac:dyDescent="0.35">
      <c r="B214" s="24" t="s">
        <v>106</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row>
    <row r="215" spans="2:79" x14ac:dyDescent="0.35">
      <c r="B215" t="s">
        <v>194</v>
      </c>
      <c r="C215" s="17">
        <v>0.18591008604050899</v>
      </c>
      <c r="D215" s="17">
        <v>0.185180068025563</v>
      </c>
      <c r="E215" s="17">
        <v>0.187895164724216</v>
      </c>
      <c r="F215" s="17"/>
      <c r="G215" s="17">
        <v>0.190352247942317</v>
      </c>
      <c r="H215" s="17">
        <v>0.241573960148359</v>
      </c>
      <c r="I215" s="17">
        <v>0.171981912229423</v>
      </c>
      <c r="J215" s="17">
        <v>0.13333082551664099</v>
      </c>
      <c r="K215" s="17">
        <v>0.13794860616618701</v>
      </c>
      <c r="L215" s="17">
        <v>0.22368668220128199</v>
      </c>
      <c r="M215" s="17"/>
      <c r="N215" s="17">
        <v>0.17924477444270501</v>
      </c>
      <c r="O215" s="17">
        <v>0.175654905107127</v>
      </c>
      <c r="P215" s="17">
        <v>0.152874337534152</v>
      </c>
      <c r="Q215" s="17">
        <v>0.230384136236507</v>
      </c>
      <c r="R215" s="17"/>
      <c r="S215" s="17">
        <v>0.134221777098885</v>
      </c>
      <c r="T215" s="17">
        <v>0.14642293585417601</v>
      </c>
      <c r="U215" s="17">
        <v>0.13440872311018101</v>
      </c>
      <c r="V215" s="17">
        <v>0.13923239047302499</v>
      </c>
      <c r="W215" s="17">
        <v>0.168793235899342</v>
      </c>
      <c r="X215" s="17">
        <v>0.184768153192608</v>
      </c>
      <c r="Y215" s="17">
        <v>0.19118160254071201</v>
      </c>
      <c r="Z215" s="17">
        <v>0.25348345020896501</v>
      </c>
      <c r="AA215" s="17">
        <v>0.22551047430593499</v>
      </c>
      <c r="AB215" s="17">
        <v>0.35294068858733502</v>
      </c>
      <c r="AC215" s="17">
        <v>0.186433576980266</v>
      </c>
      <c r="AD215" s="17">
        <v>0.16732027083421799</v>
      </c>
      <c r="AE215" s="17"/>
      <c r="AF215" s="17">
        <v>0.215032607427945</v>
      </c>
      <c r="AG215" s="17">
        <v>0.18215155471352101</v>
      </c>
      <c r="AH215" s="17">
        <v>0.15547510212527699</v>
      </c>
      <c r="AI215" s="17">
        <v>0.217420696482752</v>
      </c>
      <c r="AJ215" s="17">
        <v>0.197257870241317</v>
      </c>
      <c r="AK215" s="17">
        <v>0.19753526080886399</v>
      </c>
      <c r="AL215" s="17"/>
      <c r="AM215" s="17">
        <v>0.19663846820926001</v>
      </c>
      <c r="AN215" s="17">
        <v>0.17753152571002001</v>
      </c>
      <c r="AO215" s="17">
        <v>0.15059012663013199</v>
      </c>
      <c r="AP215" s="17">
        <v>0.23162095407884101</v>
      </c>
      <c r="AQ215" s="17">
        <v>0.27077104907500399</v>
      </c>
      <c r="AR215" s="17"/>
      <c r="AS215" s="17">
        <v>0.19988417644920201</v>
      </c>
      <c r="AT215" s="17">
        <v>0.17293071447147401</v>
      </c>
      <c r="AU215" s="17">
        <v>0.19265060017386301</v>
      </c>
      <c r="AV215" s="17">
        <v>0.199700770140254</v>
      </c>
      <c r="AW215" s="17">
        <v>0.16506511202621099</v>
      </c>
      <c r="AX215" s="17">
        <v>0.167715667858814</v>
      </c>
      <c r="AY215" s="17"/>
      <c r="AZ215" s="17">
        <v>0.19121177972762901</v>
      </c>
      <c r="BA215" s="17">
        <v>0.16435381514134501</v>
      </c>
      <c r="BB215" s="17">
        <v>0.16996174892337901</v>
      </c>
      <c r="BC215" s="17">
        <v>0.208175967253107</v>
      </c>
      <c r="BD215" s="17">
        <v>0.21527319651445301</v>
      </c>
      <c r="BE215" s="17"/>
      <c r="BF215" s="17">
        <v>0.183054088794467</v>
      </c>
      <c r="BG215" s="17"/>
      <c r="BH215" s="17">
        <v>0.17713473085187001</v>
      </c>
      <c r="BI215" s="17"/>
      <c r="BJ215" s="17">
        <v>0.176969549065469</v>
      </c>
      <c r="BK215" s="17">
        <v>0.200819195378691</v>
      </c>
      <c r="BL215" s="17">
        <v>0.181392835933845</v>
      </c>
      <c r="BM215" s="17">
        <v>0.21188877527574601</v>
      </c>
      <c r="BN215" s="17">
        <v>0.192023571815051</v>
      </c>
      <c r="BO215" s="17">
        <v>0.22526499992730101</v>
      </c>
      <c r="BP215" s="17"/>
      <c r="BQ215" s="17">
        <v>0.15162040407984201</v>
      </c>
      <c r="BR215" s="17">
        <v>0.14765493738424601</v>
      </c>
      <c r="BS215" s="17">
        <v>0.21671810689830201</v>
      </c>
      <c r="BT215" s="17"/>
      <c r="BU215" s="17">
        <v>0.124955863450305</v>
      </c>
      <c r="BV215" s="17">
        <v>0.150251038653029</v>
      </c>
      <c r="BW215" s="17">
        <v>0.213553081256637</v>
      </c>
      <c r="BX215" s="17"/>
      <c r="BY215" s="17">
        <v>0.21732048883851901</v>
      </c>
      <c r="BZ215" s="17"/>
      <c r="CA215" s="17">
        <v>0.195636776936984</v>
      </c>
    </row>
    <row r="216" spans="2:79" x14ac:dyDescent="0.35">
      <c r="B216" t="s">
        <v>195</v>
      </c>
      <c r="C216" s="17">
        <v>0.45421158248327198</v>
      </c>
      <c r="D216" s="17">
        <v>0.45947587560826197</v>
      </c>
      <c r="E216" s="17">
        <v>0.44926564335563601</v>
      </c>
      <c r="F216" s="17"/>
      <c r="G216" s="17">
        <v>0.48898842520569302</v>
      </c>
      <c r="H216" s="17">
        <v>0.42843226623106001</v>
      </c>
      <c r="I216" s="17">
        <v>0.490313771439915</v>
      </c>
      <c r="J216" s="17">
        <v>0.42818676228701302</v>
      </c>
      <c r="K216" s="17">
        <v>0.43639068242727802</v>
      </c>
      <c r="L216" s="17">
        <v>0.45572364678836702</v>
      </c>
      <c r="M216" s="17"/>
      <c r="N216" s="17">
        <v>0.47288086864429102</v>
      </c>
      <c r="O216" s="17">
        <v>0.46617143849713399</v>
      </c>
      <c r="P216" s="17">
        <v>0.48241074293719299</v>
      </c>
      <c r="Q216" s="17">
        <v>0.40165984170977398</v>
      </c>
      <c r="R216" s="17"/>
      <c r="S216" s="17">
        <v>0.45737793782747799</v>
      </c>
      <c r="T216" s="17">
        <v>0.410516739470138</v>
      </c>
      <c r="U216" s="17">
        <v>0.43785599122388202</v>
      </c>
      <c r="V216" s="17">
        <v>0.48905160588200097</v>
      </c>
      <c r="W216" s="17">
        <v>0.51052940965657401</v>
      </c>
      <c r="X216" s="17">
        <v>0.482676555050983</v>
      </c>
      <c r="Y216" s="17">
        <v>0.436152793667684</v>
      </c>
      <c r="Z216" s="17">
        <v>0.4310294930154</v>
      </c>
      <c r="AA216" s="17">
        <v>0.43036373643174403</v>
      </c>
      <c r="AB216" s="17">
        <v>0.44858455231445299</v>
      </c>
      <c r="AC216" s="17">
        <v>0.49351843563575198</v>
      </c>
      <c r="AD216" s="17">
        <v>0.468536694486135</v>
      </c>
      <c r="AE216" s="17"/>
      <c r="AF216" s="17">
        <v>0.38768182258036299</v>
      </c>
      <c r="AG216" s="17">
        <v>0.47943149601723301</v>
      </c>
      <c r="AH216" s="17">
        <v>0.48452864283250202</v>
      </c>
      <c r="AI216" s="17">
        <v>0.51123970438121802</v>
      </c>
      <c r="AJ216" s="17">
        <v>0.43280555196676301</v>
      </c>
      <c r="AK216" s="17">
        <v>0.45569016605064</v>
      </c>
      <c r="AL216" s="17"/>
      <c r="AM216" s="17">
        <v>0.44425837783577998</v>
      </c>
      <c r="AN216" s="17">
        <v>0.46398407991525698</v>
      </c>
      <c r="AO216" s="17">
        <v>0.46124468403479402</v>
      </c>
      <c r="AP216" s="17">
        <v>0.44486246325561701</v>
      </c>
      <c r="AQ216" s="17">
        <v>0.51595804600024697</v>
      </c>
      <c r="AR216" s="17"/>
      <c r="AS216" s="17">
        <v>0.44729591630313698</v>
      </c>
      <c r="AT216" s="17">
        <v>0.45793095533678901</v>
      </c>
      <c r="AU216" s="17">
        <v>0.473031274060985</v>
      </c>
      <c r="AV216" s="17">
        <v>0.438634624895824</v>
      </c>
      <c r="AW216" s="17">
        <v>0.46461584357257801</v>
      </c>
      <c r="AX216" s="17">
        <v>0.44869932227481002</v>
      </c>
      <c r="AY216" s="17"/>
      <c r="AZ216" s="17">
        <v>0.46032366372071198</v>
      </c>
      <c r="BA216" s="17">
        <v>0.48649340960222198</v>
      </c>
      <c r="BB216" s="17">
        <v>0.42314384524215598</v>
      </c>
      <c r="BC216" s="17">
        <v>0.46516659017829598</v>
      </c>
      <c r="BD216" s="17">
        <v>0.43147310308023801</v>
      </c>
      <c r="BE216" s="17"/>
      <c r="BF216" s="17">
        <v>0.463690262147266</v>
      </c>
      <c r="BG216" s="17"/>
      <c r="BH216" s="17">
        <v>0.482403010579256</v>
      </c>
      <c r="BI216" s="17"/>
      <c r="BJ216" s="17">
        <v>0.49099409881856498</v>
      </c>
      <c r="BK216" s="17">
        <v>0.41031001784145699</v>
      </c>
      <c r="BL216" s="17">
        <v>0.44652019362900103</v>
      </c>
      <c r="BM216" s="17">
        <v>0.40917522785772298</v>
      </c>
      <c r="BN216" s="17">
        <v>0.45430829847597798</v>
      </c>
      <c r="BO216" s="17">
        <v>0.46098354647853401</v>
      </c>
      <c r="BP216" s="17"/>
      <c r="BQ216" s="17">
        <v>0.46001849018212998</v>
      </c>
      <c r="BR216" s="17">
        <v>0.44981545673981299</v>
      </c>
      <c r="BS216" s="17">
        <v>0.46492675144893503</v>
      </c>
      <c r="BT216" s="17"/>
      <c r="BU216" s="17">
        <v>0.45612730324277501</v>
      </c>
      <c r="BV216" s="17">
        <v>0.42347918273586699</v>
      </c>
      <c r="BW216" s="17">
        <v>0.47950492920661902</v>
      </c>
      <c r="BX216" s="17"/>
      <c r="BY216" s="17">
        <v>0.52440061382479097</v>
      </c>
      <c r="BZ216" s="17"/>
      <c r="CA216" s="17">
        <v>0.451673323928934</v>
      </c>
    </row>
    <row r="217" spans="2:79" x14ac:dyDescent="0.35">
      <c r="B217" t="s">
        <v>196</v>
      </c>
      <c r="C217" s="17">
        <v>0.23164388589096399</v>
      </c>
      <c r="D217" s="17">
        <v>0.21715343548039401</v>
      </c>
      <c r="E217" s="17">
        <v>0.24451398702781199</v>
      </c>
      <c r="F217" s="17"/>
      <c r="G217" s="17">
        <v>0.240571369867112</v>
      </c>
      <c r="H217" s="17">
        <v>0.20912492579471501</v>
      </c>
      <c r="I217" s="17">
        <v>0.22297105234546</v>
      </c>
      <c r="J217" s="17">
        <v>0.26907779692144901</v>
      </c>
      <c r="K217" s="17">
        <v>0.24597387988204999</v>
      </c>
      <c r="L217" s="17">
        <v>0.21108711850016801</v>
      </c>
      <c r="M217" s="17"/>
      <c r="N217" s="17">
        <v>0.22594428761420099</v>
      </c>
      <c r="O217" s="17">
        <v>0.21940649701089299</v>
      </c>
      <c r="P217" s="17">
        <v>0.24186217557201301</v>
      </c>
      <c r="Q217" s="17">
        <v>0.240258852984747</v>
      </c>
      <c r="R217" s="17"/>
      <c r="S217" s="17">
        <v>0.25859052236434898</v>
      </c>
      <c r="T217" s="17">
        <v>0.25927733263817498</v>
      </c>
      <c r="U217" s="17">
        <v>0.22734075244936</v>
      </c>
      <c r="V217" s="17">
        <v>0.27257192772198902</v>
      </c>
      <c r="W217" s="17">
        <v>0.18032771277975099</v>
      </c>
      <c r="X217" s="17">
        <v>0.23869696686377301</v>
      </c>
      <c r="Y217" s="17">
        <v>0.23296941008139799</v>
      </c>
      <c r="Z217" s="17">
        <v>0.19795023078410201</v>
      </c>
      <c r="AA217" s="17">
        <v>0.22858083618583599</v>
      </c>
      <c r="AB217" s="17">
        <v>0.15912700447814301</v>
      </c>
      <c r="AC217" s="17">
        <v>0.20626841131573601</v>
      </c>
      <c r="AD217" s="17">
        <v>0.28596462681331197</v>
      </c>
      <c r="AE217" s="17"/>
      <c r="AF217" s="17">
        <v>0.29034084573067598</v>
      </c>
      <c r="AG217" s="17">
        <v>0.21751853584852601</v>
      </c>
      <c r="AH217" s="17">
        <v>0.19217342443053601</v>
      </c>
      <c r="AI217" s="17">
        <v>0.166764981840963</v>
      </c>
      <c r="AJ217" s="17">
        <v>0.22808318486010501</v>
      </c>
      <c r="AK217" s="17">
        <v>0.21684850343356701</v>
      </c>
      <c r="AL217" s="17"/>
      <c r="AM217" s="17">
        <v>0.24862563913422001</v>
      </c>
      <c r="AN217" s="17">
        <v>0.218405589369602</v>
      </c>
      <c r="AO217" s="17">
        <v>0.242720000154453</v>
      </c>
      <c r="AP217" s="17">
        <v>0.23550831975978301</v>
      </c>
      <c r="AQ217" s="17">
        <v>8.4718979867882599E-2</v>
      </c>
      <c r="AR217" s="17"/>
      <c r="AS217" s="17">
        <v>0.22540033020014899</v>
      </c>
      <c r="AT217" s="17">
        <v>0.250247804068427</v>
      </c>
      <c r="AU217" s="17">
        <v>0.20412704907217999</v>
      </c>
      <c r="AV217" s="17">
        <v>0.217773409272078</v>
      </c>
      <c r="AW217" s="17">
        <v>0.23094035692413001</v>
      </c>
      <c r="AX217" s="17">
        <v>0.28646789074169199</v>
      </c>
      <c r="AY217" s="17"/>
      <c r="AZ217" s="17">
        <v>0.231485797905427</v>
      </c>
      <c r="BA217" s="17">
        <v>0.22930713797604499</v>
      </c>
      <c r="BB217" s="17">
        <v>0.24840158273177099</v>
      </c>
      <c r="BC217" s="17">
        <v>0.203047055756406</v>
      </c>
      <c r="BD217" s="17">
        <v>0.22665124042930401</v>
      </c>
      <c r="BE217" s="17"/>
      <c r="BF217" s="17">
        <v>0.22931181996335401</v>
      </c>
      <c r="BG217" s="17"/>
      <c r="BH217" s="17">
        <v>0.223883992727613</v>
      </c>
      <c r="BI217" s="17"/>
      <c r="BJ217" s="17">
        <v>0.20597291299533199</v>
      </c>
      <c r="BK217" s="17">
        <v>0.25077773783526802</v>
      </c>
      <c r="BL217" s="17">
        <v>0.24177871686966501</v>
      </c>
      <c r="BM217" s="17">
        <v>0.26495311240601999</v>
      </c>
      <c r="BN217" s="17">
        <v>0.212629765336806</v>
      </c>
      <c r="BO217" s="17">
        <v>0.241622519023313</v>
      </c>
      <c r="BP217" s="17"/>
      <c r="BQ217" s="17">
        <v>0.23876375783353199</v>
      </c>
      <c r="BR217" s="17">
        <v>0.25047939777520001</v>
      </c>
      <c r="BS217" s="17">
        <v>0.21123432555374999</v>
      </c>
      <c r="BT217" s="17"/>
      <c r="BU217" s="17">
        <v>0.24386265810218599</v>
      </c>
      <c r="BV217" s="17">
        <v>0.268415332143767</v>
      </c>
      <c r="BW217" s="17">
        <v>0.20071999362264301</v>
      </c>
      <c r="BX217" s="17"/>
      <c r="BY217" s="17">
        <v>0.166370885064487</v>
      </c>
      <c r="BZ217" s="17"/>
      <c r="CA217" s="17">
        <v>0.24071409219254999</v>
      </c>
    </row>
    <row r="218" spans="2:79" x14ac:dyDescent="0.35">
      <c r="B218" t="s">
        <v>197</v>
      </c>
      <c r="C218" s="17">
        <v>7.0896129625449403E-2</v>
      </c>
      <c r="D218" s="17">
        <v>7.3383479573429999E-2</v>
      </c>
      <c r="E218" s="17">
        <v>6.8465889525355206E-2</v>
      </c>
      <c r="F218" s="17"/>
      <c r="G218" s="17">
        <v>4.2096388300959402E-2</v>
      </c>
      <c r="H218" s="17">
        <v>6.6748711241616104E-2</v>
      </c>
      <c r="I218" s="17">
        <v>6.1565048331515902E-2</v>
      </c>
      <c r="J218" s="17">
        <v>9.3245711573611306E-2</v>
      </c>
      <c r="K218" s="17">
        <v>9.84383944086967E-2</v>
      </c>
      <c r="L218" s="17">
        <v>6.4509462445960897E-2</v>
      </c>
      <c r="M218" s="17"/>
      <c r="N218" s="17">
        <v>6.3813625074796307E-2</v>
      </c>
      <c r="O218" s="17">
        <v>7.7818927138977007E-2</v>
      </c>
      <c r="P218" s="17">
        <v>7.5846204056472494E-2</v>
      </c>
      <c r="Q218" s="17">
        <v>6.7222199988784107E-2</v>
      </c>
      <c r="R218" s="17"/>
      <c r="S218" s="17">
        <v>0.10182164473724201</v>
      </c>
      <c r="T218" s="17">
        <v>9.5374292745156602E-2</v>
      </c>
      <c r="U218" s="17">
        <v>7.7148140466464496E-2</v>
      </c>
      <c r="V218" s="17">
        <v>4.26603924389043E-2</v>
      </c>
      <c r="W218" s="17">
        <v>8.8995587803933504E-2</v>
      </c>
      <c r="X218" s="17">
        <v>4.4190699753875497E-2</v>
      </c>
      <c r="Y218" s="17">
        <v>9.8102716872212697E-2</v>
      </c>
      <c r="Z218" s="17">
        <v>7.4007915612509106E-2</v>
      </c>
      <c r="AA218" s="17">
        <v>6.9976005844071001E-2</v>
      </c>
      <c r="AB218" s="17">
        <v>1.08484211138238E-2</v>
      </c>
      <c r="AC218" s="17">
        <v>7.3669869050778602E-2</v>
      </c>
      <c r="AD218" s="17">
        <v>2.9075131754152699E-2</v>
      </c>
      <c r="AE218" s="17"/>
      <c r="AF218" s="17">
        <v>6.0459349077388098E-2</v>
      </c>
      <c r="AG218" s="17">
        <v>6.5480415817033996E-2</v>
      </c>
      <c r="AH218" s="17">
        <v>8.9747997946397706E-2</v>
      </c>
      <c r="AI218" s="17">
        <v>6.4347935681429297E-2</v>
      </c>
      <c r="AJ218" s="17">
        <v>8.9613527301868404E-2</v>
      </c>
      <c r="AK218" s="17">
        <v>7.6452005483274604E-2</v>
      </c>
      <c r="AL218" s="17"/>
      <c r="AM218" s="17">
        <v>6.7147713944621407E-2</v>
      </c>
      <c r="AN218" s="17">
        <v>6.5871047987852094E-2</v>
      </c>
      <c r="AO218" s="17">
        <v>9.4608875977396104E-2</v>
      </c>
      <c r="AP218" s="17">
        <v>4.40760587346384E-2</v>
      </c>
      <c r="AQ218" s="17">
        <v>8.5018511285198106E-2</v>
      </c>
      <c r="AR218" s="17"/>
      <c r="AS218" s="17">
        <v>7.5447787006296702E-2</v>
      </c>
      <c r="AT218" s="17">
        <v>6.7640012091959897E-2</v>
      </c>
      <c r="AU218" s="17">
        <v>7.6110666651768397E-2</v>
      </c>
      <c r="AV218" s="17">
        <v>6.5162772427914198E-2</v>
      </c>
      <c r="AW218" s="17">
        <v>8.0372604237359105E-2</v>
      </c>
      <c r="AX218" s="17">
        <v>5.6991080738722E-2</v>
      </c>
      <c r="AY218" s="17"/>
      <c r="AZ218" s="17">
        <v>7.3999843681593902E-2</v>
      </c>
      <c r="BA218" s="17">
        <v>6.05321464343445E-2</v>
      </c>
      <c r="BB218" s="17">
        <v>9.3443565495803599E-2</v>
      </c>
      <c r="BC218" s="17">
        <v>6.6428616528170004E-2</v>
      </c>
      <c r="BD218" s="17">
        <v>6.56995996224915E-2</v>
      </c>
      <c r="BE218" s="17"/>
      <c r="BF218" s="17">
        <v>7.0040058142320102E-2</v>
      </c>
      <c r="BG218" s="17"/>
      <c r="BH218" s="17">
        <v>6.4155154793179597E-2</v>
      </c>
      <c r="BI218" s="17"/>
      <c r="BJ218" s="17">
        <v>6.5772902915235701E-2</v>
      </c>
      <c r="BK218" s="17">
        <v>7.7462474742428705E-2</v>
      </c>
      <c r="BL218" s="17">
        <v>7.9920187951829799E-2</v>
      </c>
      <c r="BM218" s="17">
        <v>4.9823258196132002E-2</v>
      </c>
      <c r="BN218" s="17">
        <v>9.5948935223203594E-2</v>
      </c>
      <c r="BO218" s="17">
        <v>2.85317969592352E-2</v>
      </c>
      <c r="BP218" s="17"/>
      <c r="BQ218" s="17">
        <v>8.3546068444112595E-2</v>
      </c>
      <c r="BR218" s="17">
        <v>8.3930209887987203E-2</v>
      </c>
      <c r="BS218" s="17">
        <v>6.0143447615711498E-2</v>
      </c>
      <c r="BT218" s="17"/>
      <c r="BU218" s="17">
        <v>7.8543526734615496E-2</v>
      </c>
      <c r="BV218" s="17">
        <v>0.100105400401553</v>
      </c>
      <c r="BW218" s="17">
        <v>5.80348908673557E-2</v>
      </c>
      <c r="BX218" s="17"/>
      <c r="BY218" s="17">
        <v>6.3939075931038106E-2</v>
      </c>
      <c r="BZ218" s="17"/>
      <c r="CA218" s="17">
        <v>6.5633295046505002E-2</v>
      </c>
    </row>
    <row r="219" spans="2:79" x14ac:dyDescent="0.35">
      <c r="B219" t="s">
        <v>198</v>
      </c>
      <c r="C219" s="17">
        <v>4.35459038749774E-2</v>
      </c>
      <c r="D219" s="17">
        <v>5.0248914322565799E-2</v>
      </c>
      <c r="E219" s="17">
        <v>3.6719578760176799E-2</v>
      </c>
      <c r="F219" s="17"/>
      <c r="G219" s="17">
        <v>8.2816266354754503E-3</v>
      </c>
      <c r="H219" s="17">
        <v>3.2128967963872997E-2</v>
      </c>
      <c r="I219" s="17">
        <v>3.7752978225637397E-2</v>
      </c>
      <c r="J219" s="17">
        <v>6.9656805997259499E-2</v>
      </c>
      <c r="K219" s="17">
        <v>7.28468336457085E-2</v>
      </c>
      <c r="L219" s="17">
        <v>4.0299367652595397E-2</v>
      </c>
      <c r="M219" s="17"/>
      <c r="N219" s="17">
        <v>5.0360506585474203E-2</v>
      </c>
      <c r="O219" s="17">
        <v>4.8383615687144603E-2</v>
      </c>
      <c r="P219" s="17">
        <v>3.6597253252158797E-2</v>
      </c>
      <c r="Q219" s="17">
        <v>3.7571479009719598E-2</v>
      </c>
      <c r="R219" s="17"/>
      <c r="S219" s="17">
        <v>3.9765361444899699E-2</v>
      </c>
      <c r="T219" s="17">
        <v>7.6499029558057097E-2</v>
      </c>
      <c r="U219" s="17">
        <v>7.6827993619697693E-2</v>
      </c>
      <c r="V219" s="17">
        <v>5.1846104593027097E-2</v>
      </c>
      <c r="W219" s="17">
        <v>3.90782348047218E-2</v>
      </c>
      <c r="X219" s="17">
        <v>2.4821367710394199E-2</v>
      </c>
      <c r="Y219" s="17">
        <v>2.99712656466837E-2</v>
      </c>
      <c r="Z219" s="17">
        <v>4.3528910379023997E-2</v>
      </c>
      <c r="AA219" s="17">
        <v>4.0775195014008003E-2</v>
      </c>
      <c r="AB219" s="17">
        <v>1.15733673576043E-2</v>
      </c>
      <c r="AC219" s="17">
        <v>3.8669622043084897E-2</v>
      </c>
      <c r="AD219" s="17">
        <v>2.19364122956574E-2</v>
      </c>
      <c r="AE219" s="17"/>
      <c r="AF219" s="17">
        <v>3.8346148515535701E-2</v>
      </c>
      <c r="AG219" s="17">
        <v>3.7768582740895298E-2</v>
      </c>
      <c r="AH219" s="17">
        <v>7.0039410933698198E-2</v>
      </c>
      <c r="AI219" s="17">
        <v>4.0226681613638599E-2</v>
      </c>
      <c r="AJ219" s="17">
        <v>4.0424229396128698E-2</v>
      </c>
      <c r="AK219" s="17">
        <v>3.9975404517326903E-2</v>
      </c>
      <c r="AL219" s="17"/>
      <c r="AM219" s="17">
        <v>3.0485830620860799E-2</v>
      </c>
      <c r="AN219" s="17">
        <v>5.3035984977155899E-2</v>
      </c>
      <c r="AO219" s="17">
        <v>4.4433174118613201E-2</v>
      </c>
      <c r="AP219" s="17">
        <v>4.3321268420262002E-2</v>
      </c>
      <c r="AQ219" s="17">
        <v>4.3533413771668597E-2</v>
      </c>
      <c r="AR219" s="17"/>
      <c r="AS219" s="17">
        <v>3.4848550575420002E-2</v>
      </c>
      <c r="AT219" s="17">
        <v>3.7795369910317102E-2</v>
      </c>
      <c r="AU219" s="17">
        <v>4.3874013273873802E-2</v>
      </c>
      <c r="AV219" s="17">
        <v>6.3788893876140604E-2</v>
      </c>
      <c r="AW219" s="17">
        <v>4.5388095523114E-2</v>
      </c>
      <c r="AX219" s="17">
        <v>3.0417295224507701E-2</v>
      </c>
      <c r="AY219" s="17"/>
      <c r="AZ219" s="17">
        <v>3.52866324509271E-2</v>
      </c>
      <c r="BA219" s="17">
        <v>4.3432329109064999E-2</v>
      </c>
      <c r="BB219" s="17">
        <v>4.71783635900992E-2</v>
      </c>
      <c r="BC219" s="17">
        <v>4.7214911244859901E-2</v>
      </c>
      <c r="BD219" s="17">
        <v>4.6173198357898897E-2</v>
      </c>
      <c r="BE219" s="17"/>
      <c r="BF219" s="17">
        <v>4.4918021690884699E-2</v>
      </c>
      <c r="BG219" s="17"/>
      <c r="BH219" s="17">
        <v>4.2277843928137E-2</v>
      </c>
      <c r="BI219" s="17"/>
      <c r="BJ219" s="17">
        <v>4.2608129083892402E-2</v>
      </c>
      <c r="BK219" s="17">
        <v>4.7184927639471699E-2</v>
      </c>
      <c r="BL219" s="17">
        <v>4.6604727388899397E-2</v>
      </c>
      <c r="BM219" s="17">
        <v>4.7160503140032402E-2</v>
      </c>
      <c r="BN219" s="17">
        <v>2.4454385705697902E-2</v>
      </c>
      <c r="BO219" s="17">
        <v>3.12828895328136E-2</v>
      </c>
      <c r="BP219" s="17"/>
      <c r="BQ219" s="17">
        <v>6.1738544493757701E-2</v>
      </c>
      <c r="BR219" s="17">
        <v>5.7911366922708901E-2</v>
      </c>
      <c r="BS219" s="17">
        <v>3.2429733138877898E-2</v>
      </c>
      <c r="BT219" s="17"/>
      <c r="BU219" s="17">
        <v>8.0121566956550594E-2</v>
      </c>
      <c r="BV219" s="17">
        <v>5.0413450496664902E-2</v>
      </c>
      <c r="BW219" s="17">
        <v>3.5169641770371803E-2</v>
      </c>
      <c r="BX219" s="17"/>
      <c r="BY219" s="17">
        <v>1.60502101608852E-2</v>
      </c>
      <c r="BZ219" s="17"/>
      <c r="CA219" s="17">
        <v>3.7284379577338503E-2</v>
      </c>
    </row>
    <row r="220" spans="2:79" x14ac:dyDescent="0.35">
      <c r="B220" t="s">
        <v>199</v>
      </c>
      <c r="C220" s="17">
        <v>1.37924120848287E-2</v>
      </c>
      <c r="D220" s="17">
        <v>1.45582269897852E-2</v>
      </c>
      <c r="E220" s="17">
        <v>1.3139736606804E-2</v>
      </c>
      <c r="F220" s="17"/>
      <c r="G220" s="17">
        <v>2.9709942048443499E-2</v>
      </c>
      <c r="H220" s="17">
        <v>2.1991168620377699E-2</v>
      </c>
      <c r="I220" s="17">
        <v>1.54152374280486E-2</v>
      </c>
      <c r="J220" s="17">
        <v>6.5020977040256001E-3</v>
      </c>
      <c r="K220" s="17">
        <v>8.4016034700805306E-3</v>
      </c>
      <c r="L220" s="17">
        <v>4.6937224116266199E-3</v>
      </c>
      <c r="M220" s="17"/>
      <c r="N220" s="17">
        <v>7.7559376385331101E-3</v>
      </c>
      <c r="O220" s="17">
        <v>1.2564616558723899E-2</v>
      </c>
      <c r="P220" s="17">
        <v>1.04092866480108E-2</v>
      </c>
      <c r="Q220" s="17">
        <v>2.2903490070468002E-2</v>
      </c>
      <c r="R220" s="17"/>
      <c r="S220" s="17">
        <v>8.2227565271470703E-3</v>
      </c>
      <c r="T220" s="17">
        <v>1.19096697342971E-2</v>
      </c>
      <c r="U220" s="17">
        <v>4.6418399130414699E-2</v>
      </c>
      <c r="V220" s="17">
        <v>4.6375788910535598E-3</v>
      </c>
      <c r="W220" s="17">
        <v>1.2275819055677499E-2</v>
      </c>
      <c r="X220" s="17">
        <v>2.4846257428366401E-2</v>
      </c>
      <c r="Y220" s="17">
        <v>1.16222111913093E-2</v>
      </c>
      <c r="Z220" s="17">
        <v>0</v>
      </c>
      <c r="AA220" s="17">
        <v>4.7937522184063599E-3</v>
      </c>
      <c r="AB220" s="17">
        <v>1.69259661486411E-2</v>
      </c>
      <c r="AC220" s="17">
        <v>1.44008497438204E-3</v>
      </c>
      <c r="AD220" s="17">
        <v>2.7166863816524899E-2</v>
      </c>
      <c r="AE220" s="17"/>
      <c r="AF220" s="17">
        <v>8.1392266680929293E-3</v>
      </c>
      <c r="AG220" s="17">
        <v>1.76494148627915E-2</v>
      </c>
      <c r="AH220" s="17">
        <v>8.0354217315894705E-3</v>
      </c>
      <c r="AI220" s="17">
        <v>0</v>
      </c>
      <c r="AJ220" s="17">
        <v>1.18156362338184E-2</v>
      </c>
      <c r="AK220" s="17">
        <v>1.34986597063267E-2</v>
      </c>
      <c r="AL220" s="17"/>
      <c r="AM220" s="17">
        <v>1.2843970255258399E-2</v>
      </c>
      <c r="AN220" s="17">
        <v>2.1171772040112401E-2</v>
      </c>
      <c r="AO220" s="17">
        <v>6.4031390846123297E-3</v>
      </c>
      <c r="AP220" s="17">
        <v>6.1093575085843798E-4</v>
      </c>
      <c r="AQ220" s="17">
        <v>0</v>
      </c>
      <c r="AR220" s="17"/>
      <c r="AS220" s="17">
        <v>1.7123239465795099E-2</v>
      </c>
      <c r="AT220" s="17">
        <v>1.3455144121033101E-2</v>
      </c>
      <c r="AU220" s="17">
        <v>1.0206396767329999E-2</v>
      </c>
      <c r="AV220" s="17">
        <v>1.4939529387788499E-2</v>
      </c>
      <c r="AW220" s="17">
        <v>1.3617987716608101E-2</v>
      </c>
      <c r="AX220" s="17">
        <v>9.7087431614544598E-3</v>
      </c>
      <c r="AY220" s="17"/>
      <c r="AZ220" s="17">
        <v>7.6922825137112202E-3</v>
      </c>
      <c r="BA220" s="17">
        <v>1.58811617369784E-2</v>
      </c>
      <c r="BB220" s="17">
        <v>1.7870894016791001E-2</v>
      </c>
      <c r="BC220" s="17">
        <v>9.9668590391617899E-3</v>
      </c>
      <c r="BD220" s="17">
        <v>1.4729661995614899E-2</v>
      </c>
      <c r="BE220" s="17"/>
      <c r="BF220" s="17">
        <v>8.9857492617076793E-3</v>
      </c>
      <c r="BG220" s="17"/>
      <c r="BH220" s="17">
        <v>1.0145267119944699E-2</v>
      </c>
      <c r="BI220" s="17"/>
      <c r="BJ220" s="17">
        <v>1.7682407121506601E-2</v>
      </c>
      <c r="BK220" s="17">
        <v>1.34456465626839E-2</v>
      </c>
      <c r="BL220" s="17">
        <v>3.7833382267602202E-3</v>
      </c>
      <c r="BM220" s="17">
        <v>1.6999123124346299E-2</v>
      </c>
      <c r="BN220" s="17">
        <v>2.0635043443263501E-2</v>
      </c>
      <c r="BO220" s="17">
        <v>1.2314248078803E-2</v>
      </c>
      <c r="BP220" s="17"/>
      <c r="BQ220" s="17">
        <v>4.3127349666258301E-3</v>
      </c>
      <c r="BR220" s="17">
        <v>1.0208631290044699E-2</v>
      </c>
      <c r="BS220" s="17">
        <v>1.45476353444235E-2</v>
      </c>
      <c r="BT220" s="17"/>
      <c r="BU220" s="17">
        <v>1.6389081513568299E-2</v>
      </c>
      <c r="BV220" s="17">
        <v>7.3355955691182702E-3</v>
      </c>
      <c r="BW220" s="17">
        <v>1.30174632763742E-2</v>
      </c>
      <c r="BX220" s="17"/>
      <c r="BY220" s="17">
        <v>1.1918726180279501E-2</v>
      </c>
      <c r="BZ220" s="17"/>
      <c r="CA220" s="17">
        <v>9.0581323176882403E-3</v>
      </c>
    </row>
    <row r="221" spans="2:79" x14ac:dyDescent="0.35">
      <c r="B221" t="s">
        <v>200</v>
      </c>
      <c r="C221" s="17">
        <v>0.64012166852378105</v>
      </c>
      <c r="D221" s="17">
        <v>0.64465594363382495</v>
      </c>
      <c r="E221" s="17">
        <v>0.63716080807985198</v>
      </c>
      <c r="F221" s="17"/>
      <c r="G221" s="17">
        <v>0.67934067314801005</v>
      </c>
      <c r="H221" s="17">
        <v>0.67000622637941798</v>
      </c>
      <c r="I221" s="17">
        <v>0.662295683669338</v>
      </c>
      <c r="J221" s="17">
        <v>0.56151758780365502</v>
      </c>
      <c r="K221" s="17">
        <v>0.57433928859346395</v>
      </c>
      <c r="L221" s="17">
        <v>0.67941032898964904</v>
      </c>
      <c r="M221" s="17"/>
      <c r="N221" s="17">
        <v>0.65212564308699505</v>
      </c>
      <c r="O221" s="17">
        <v>0.64182634360426205</v>
      </c>
      <c r="P221" s="17">
        <v>0.63528508047134502</v>
      </c>
      <c r="Q221" s="17">
        <v>0.63204397794628098</v>
      </c>
      <c r="R221" s="17"/>
      <c r="S221" s="17">
        <v>0.59159971492636299</v>
      </c>
      <c r="T221" s="17">
        <v>0.55693967532431399</v>
      </c>
      <c r="U221" s="17">
        <v>0.57226471433406301</v>
      </c>
      <c r="V221" s="17">
        <v>0.62828399635502596</v>
      </c>
      <c r="W221" s="17">
        <v>0.67932264555591604</v>
      </c>
      <c r="X221" s="17">
        <v>0.66744470824359103</v>
      </c>
      <c r="Y221" s="17">
        <v>0.62733439620839604</v>
      </c>
      <c r="Z221" s="17">
        <v>0.68451294322436496</v>
      </c>
      <c r="AA221" s="17">
        <v>0.65587421073767904</v>
      </c>
      <c r="AB221" s="17">
        <v>0.80152524090178801</v>
      </c>
      <c r="AC221" s="17">
        <v>0.67995201261601801</v>
      </c>
      <c r="AD221" s="17">
        <v>0.63585696532035296</v>
      </c>
      <c r="AE221" s="17"/>
      <c r="AF221" s="17">
        <v>0.60271443000830804</v>
      </c>
      <c r="AG221" s="17">
        <v>0.66158305073075396</v>
      </c>
      <c r="AH221" s="17">
        <v>0.64000374495777901</v>
      </c>
      <c r="AI221" s="17">
        <v>0.72866040086396999</v>
      </c>
      <c r="AJ221" s="17">
        <v>0.63006342220807998</v>
      </c>
      <c r="AK221" s="17">
        <v>0.65322542685950502</v>
      </c>
      <c r="AL221" s="17"/>
      <c r="AM221" s="17">
        <v>0.64089684604504005</v>
      </c>
      <c r="AN221" s="17">
        <v>0.64151560562527699</v>
      </c>
      <c r="AO221" s="17">
        <v>0.61183481066492595</v>
      </c>
      <c r="AP221" s="17">
        <v>0.67648341733445805</v>
      </c>
      <c r="AQ221" s="17">
        <v>0.78672909507525102</v>
      </c>
      <c r="AR221" s="17"/>
      <c r="AS221" s="17">
        <v>0.64718009275233901</v>
      </c>
      <c r="AT221" s="17">
        <v>0.63086166980826297</v>
      </c>
      <c r="AU221" s="17">
        <v>0.66568187423484804</v>
      </c>
      <c r="AV221" s="17">
        <v>0.63833539503607895</v>
      </c>
      <c r="AW221" s="17">
        <v>0.62968095559878901</v>
      </c>
      <c r="AX221" s="17">
        <v>0.616414990133624</v>
      </c>
      <c r="AY221" s="17"/>
      <c r="AZ221" s="17">
        <v>0.65153544344834102</v>
      </c>
      <c r="BA221" s="17">
        <v>0.65084722474356704</v>
      </c>
      <c r="BB221" s="17">
        <v>0.59310559416553499</v>
      </c>
      <c r="BC221" s="17">
        <v>0.67334255743140203</v>
      </c>
      <c r="BD221" s="17">
        <v>0.64674629959469099</v>
      </c>
      <c r="BE221" s="17"/>
      <c r="BF221" s="17">
        <v>0.64674435094173399</v>
      </c>
      <c r="BG221" s="17"/>
      <c r="BH221" s="17">
        <v>0.65953774143112598</v>
      </c>
      <c r="BI221" s="17"/>
      <c r="BJ221" s="17">
        <v>0.66796364788403395</v>
      </c>
      <c r="BK221" s="17">
        <v>0.61112921322014802</v>
      </c>
      <c r="BL221" s="17">
        <v>0.627913029562846</v>
      </c>
      <c r="BM221" s="17">
        <v>0.62106400313346899</v>
      </c>
      <c r="BN221" s="17">
        <v>0.64633187029102901</v>
      </c>
      <c r="BO221" s="17">
        <v>0.68624854640583499</v>
      </c>
      <c r="BP221" s="17"/>
      <c r="BQ221" s="17">
        <v>0.61163889426197204</v>
      </c>
      <c r="BR221" s="17">
        <v>0.59747039412406</v>
      </c>
      <c r="BS221" s="17">
        <v>0.68164485834723698</v>
      </c>
      <c r="BT221" s="17"/>
      <c r="BU221" s="17">
        <v>0.58108316669308002</v>
      </c>
      <c r="BV221" s="17">
        <v>0.57373022138889596</v>
      </c>
      <c r="BW221" s="17">
        <v>0.69305801046325599</v>
      </c>
      <c r="BX221" s="17"/>
      <c r="BY221" s="17">
        <v>0.74172110266331004</v>
      </c>
      <c r="BZ221" s="17"/>
      <c r="CA221" s="17">
        <v>0.647310100865918</v>
      </c>
    </row>
    <row r="222" spans="2:79" x14ac:dyDescent="0.35">
      <c r="B222" t="s">
        <v>201</v>
      </c>
      <c r="C222" s="17">
        <v>0.114442033500427</v>
      </c>
      <c r="D222" s="17">
        <v>0.12363239389599601</v>
      </c>
      <c r="E222" s="17">
        <v>0.10518546828553201</v>
      </c>
      <c r="F222" s="17"/>
      <c r="G222" s="17">
        <v>5.0378014936434901E-2</v>
      </c>
      <c r="H222" s="17">
        <v>9.8877679205489094E-2</v>
      </c>
      <c r="I222" s="17">
        <v>9.9318026557153299E-2</v>
      </c>
      <c r="J222" s="17">
        <v>0.16290251757087101</v>
      </c>
      <c r="K222" s="17">
        <v>0.17128522805440499</v>
      </c>
      <c r="L222" s="17">
        <v>0.104808830098556</v>
      </c>
      <c r="M222" s="17"/>
      <c r="N222" s="17">
        <v>0.114174131660271</v>
      </c>
      <c r="O222" s="17">
        <v>0.12620254282612201</v>
      </c>
      <c r="P222" s="17">
        <v>0.11244345730863101</v>
      </c>
      <c r="Q222" s="17">
        <v>0.104793678998504</v>
      </c>
      <c r="R222" s="17"/>
      <c r="S222" s="17">
        <v>0.14158700618214201</v>
      </c>
      <c r="T222" s="17">
        <v>0.171873322303214</v>
      </c>
      <c r="U222" s="17">
        <v>0.15397613408616201</v>
      </c>
      <c r="V222" s="17">
        <v>9.4506497031931397E-2</v>
      </c>
      <c r="W222" s="17">
        <v>0.12807382260865499</v>
      </c>
      <c r="X222" s="17">
        <v>6.9012067464269702E-2</v>
      </c>
      <c r="Y222" s="17">
        <v>0.12807398251889601</v>
      </c>
      <c r="Z222" s="17">
        <v>0.11753682599153301</v>
      </c>
      <c r="AA222" s="17">
        <v>0.110751200858079</v>
      </c>
      <c r="AB222" s="17">
        <v>2.2421788471428099E-2</v>
      </c>
      <c r="AC222" s="17">
        <v>0.112339491093864</v>
      </c>
      <c r="AD222" s="17">
        <v>5.1011544049810002E-2</v>
      </c>
      <c r="AE222" s="17"/>
      <c r="AF222" s="17">
        <v>9.8805497592923799E-2</v>
      </c>
      <c r="AG222" s="17">
        <v>0.103248998557929</v>
      </c>
      <c r="AH222" s="17">
        <v>0.15978740888009599</v>
      </c>
      <c r="AI222" s="17">
        <v>0.10457461729506801</v>
      </c>
      <c r="AJ222" s="17">
        <v>0.130037756697997</v>
      </c>
      <c r="AK222" s="17">
        <v>0.116427410000602</v>
      </c>
      <c r="AL222" s="17"/>
      <c r="AM222" s="17">
        <v>9.7633544565482094E-2</v>
      </c>
      <c r="AN222" s="17">
        <v>0.118907032965008</v>
      </c>
      <c r="AO222" s="17">
        <v>0.13904205009600901</v>
      </c>
      <c r="AP222" s="17">
        <v>8.7397327154900395E-2</v>
      </c>
      <c r="AQ222" s="17">
        <v>0.12855192505686699</v>
      </c>
      <c r="AR222" s="17"/>
      <c r="AS222" s="17">
        <v>0.110296337581717</v>
      </c>
      <c r="AT222" s="17">
        <v>0.10543538200227701</v>
      </c>
      <c r="AU222" s="17">
        <v>0.119984679925642</v>
      </c>
      <c r="AV222" s="17">
        <v>0.128951666304055</v>
      </c>
      <c r="AW222" s="17">
        <v>0.12576069976047299</v>
      </c>
      <c r="AX222" s="17">
        <v>8.7408375963229604E-2</v>
      </c>
      <c r="AY222" s="17"/>
      <c r="AZ222" s="17">
        <v>0.109286476132521</v>
      </c>
      <c r="BA222" s="17">
        <v>0.10396447554341</v>
      </c>
      <c r="BB222" s="17">
        <v>0.14062192908590301</v>
      </c>
      <c r="BC222" s="17">
        <v>0.11364352777303</v>
      </c>
      <c r="BD222" s="17">
        <v>0.11187279798039</v>
      </c>
      <c r="BE222" s="17"/>
      <c r="BF222" s="17">
        <v>0.114958079833205</v>
      </c>
      <c r="BG222" s="17"/>
      <c r="BH222" s="17">
        <v>0.10643299872131699</v>
      </c>
      <c r="BI222" s="17"/>
      <c r="BJ222" s="17">
        <v>0.10838103199912801</v>
      </c>
      <c r="BK222" s="17">
        <v>0.1246474023819</v>
      </c>
      <c r="BL222" s="17">
        <v>0.12652491534072899</v>
      </c>
      <c r="BM222" s="17">
        <v>9.6983761336164404E-2</v>
      </c>
      <c r="BN222" s="17">
        <v>0.12040332092890201</v>
      </c>
      <c r="BO222" s="17">
        <v>5.9814686492048803E-2</v>
      </c>
      <c r="BP222" s="17"/>
      <c r="BQ222" s="17">
        <v>0.14528461293787001</v>
      </c>
      <c r="BR222" s="17">
        <v>0.14184157681069601</v>
      </c>
      <c r="BS222" s="17">
        <v>9.2573180754589299E-2</v>
      </c>
      <c r="BT222" s="17"/>
      <c r="BU222" s="17">
        <v>0.15866509369116599</v>
      </c>
      <c r="BV222" s="17">
        <v>0.15051885089821801</v>
      </c>
      <c r="BW222" s="17">
        <v>9.3204532637727405E-2</v>
      </c>
      <c r="BX222" s="17"/>
      <c r="BY222" s="17">
        <v>7.9989286091923295E-2</v>
      </c>
      <c r="BZ222" s="17"/>
      <c r="CA222" s="17">
        <v>0.102917674623844</v>
      </c>
    </row>
    <row r="223" spans="2:79" x14ac:dyDescent="0.35">
      <c r="B223" t="s">
        <v>202</v>
      </c>
      <c r="C223" s="17">
        <v>0.52567963502335402</v>
      </c>
      <c r="D223" s="17">
        <v>0.52102354973782905</v>
      </c>
      <c r="E223" s="17">
        <v>0.53197533979431999</v>
      </c>
      <c r="F223" s="17"/>
      <c r="G223" s="17">
        <v>0.62896265821157504</v>
      </c>
      <c r="H223" s="17">
        <v>0.57112854717392902</v>
      </c>
      <c r="I223" s="17">
        <v>0.56297765711218495</v>
      </c>
      <c r="J223" s="17">
        <v>0.39861507023278397</v>
      </c>
      <c r="K223" s="17">
        <v>0.40305406053905901</v>
      </c>
      <c r="L223" s="17">
        <v>0.57460149889109202</v>
      </c>
      <c r="M223" s="17"/>
      <c r="N223" s="17">
        <v>0.53795151142672504</v>
      </c>
      <c r="O223" s="17">
        <v>0.51562380077813996</v>
      </c>
      <c r="P223" s="17">
        <v>0.52284162316271299</v>
      </c>
      <c r="Q223" s="17">
        <v>0.52725029894777697</v>
      </c>
      <c r="R223" s="17"/>
      <c r="S223" s="17">
        <v>0.450012708744221</v>
      </c>
      <c r="T223" s="17">
        <v>0.38506635302110098</v>
      </c>
      <c r="U223" s="17">
        <v>0.4182885802479</v>
      </c>
      <c r="V223" s="17">
        <v>0.53377749932309404</v>
      </c>
      <c r="W223" s="17">
        <v>0.55124882294726096</v>
      </c>
      <c r="X223" s="17">
        <v>0.59843264077932101</v>
      </c>
      <c r="Y223" s="17">
        <v>0.49926041368950003</v>
      </c>
      <c r="Z223" s="17">
        <v>0.56697611723283203</v>
      </c>
      <c r="AA223" s="17">
        <v>0.54512300987960005</v>
      </c>
      <c r="AB223" s="17">
        <v>0.77910345243035894</v>
      </c>
      <c r="AC223" s="17">
        <v>0.56761252152215502</v>
      </c>
      <c r="AD223" s="17">
        <v>0.58484542127054295</v>
      </c>
      <c r="AE223" s="17"/>
      <c r="AF223" s="17">
        <v>0.50390893241538404</v>
      </c>
      <c r="AG223" s="17">
        <v>0.55833405217282395</v>
      </c>
      <c r="AH223" s="17">
        <v>0.48021633607768299</v>
      </c>
      <c r="AI223" s="17">
        <v>0.62408578356890199</v>
      </c>
      <c r="AJ223" s="17">
        <v>0.50002566551008298</v>
      </c>
      <c r="AK223" s="17">
        <v>0.53679801685890305</v>
      </c>
      <c r="AL223" s="17"/>
      <c r="AM223" s="17">
        <v>0.54326330147955804</v>
      </c>
      <c r="AN223" s="17">
        <v>0.52260857266026906</v>
      </c>
      <c r="AO223" s="17">
        <v>0.472792760568916</v>
      </c>
      <c r="AP223" s="17">
        <v>0.58908609017955804</v>
      </c>
      <c r="AQ223" s="17">
        <v>0.65817717001838405</v>
      </c>
      <c r="AR223" s="17"/>
      <c r="AS223" s="17">
        <v>0.53688375517062203</v>
      </c>
      <c r="AT223" s="17">
        <v>0.52542628780598599</v>
      </c>
      <c r="AU223" s="17">
        <v>0.54569719430920605</v>
      </c>
      <c r="AV223" s="17">
        <v>0.50938372873202398</v>
      </c>
      <c r="AW223" s="17">
        <v>0.50392025583831601</v>
      </c>
      <c r="AX223" s="17">
        <v>0.52900661417039396</v>
      </c>
      <c r="AY223" s="17"/>
      <c r="AZ223" s="17">
        <v>0.54224896731581995</v>
      </c>
      <c r="BA223" s="17">
        <v>0.546882749200158</v>
      </c>
      <c r="BB223" s="17">
        <v>0.452483665079632</v>
      </c>
      <c r="BC223" s="17">
        <v>0.55969902965837204</v>
      </c>
      <c r="BD223" s="17">
        <v>0.53487350161430103</v>
      </c>
      <c r="BE223" s="17"/>
      <c r="BF223" s="17">
        <v>0.53178627110852905</v>
      </c>
      <c r="BG223" s="17"/>
      <c r="BH223" s="17">
        <v>0.55310474270980903</v>
      </c>
      <c r="BI223" s="17"/>
      <c r="BJ223" s="17">
        <v>0.55958261588490599</v>
      </c>
      <c r="BK223" s="17">
        <v>0.48648181083824799</v>
      </c>
      <c r="BL223" s="17">
        <v>0.50138811422211704</v>
      </c>
      <c r="BM223" s="17">
        <v>0.52408024179730495</v>
      </c>
      <c r="BN223" s="17">
        <v>0.52592854936212796</v>
      </c>
      <c r="BO223" s="17">
        <v>0.62643385991378597</v>
      </c>
      <c r="BP223" s="17"/>
      <c r="BQ223" s="17">
        <v>0.46635428132410101</v>
      </c>
      <c r="BR223" s="17">
        <v>0.45562881731336302</v>
      </c>
      <c r="BS223" s="17">
        <v>0.589071677592648</v>
      </c>
      <c r="BT223" s="17"/>
      <c r="BU223" s="17">
        <v>0.42241807300191397</v>
      </c>
      <c r="BV223" s="17">
        <v>0.42321137049067797</v>
      </c>
      <c r="BW223" s="17">
        <v>0.599853477825528</v>
      </c>
      <c r="BX223" s="17"/>
      <c r="BY223" s="17">
        <v>0.66173181657138702</v>
      </c>
      <c r="BZ223" s="17"/>
      <c r="CA223" s="17">
        <v>0.54439242624207496</v>
      </c>
    </row>
    <row r="224" spans="2:79" x14ac:dyDescent="0.3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2:79" x14ac:dyDescent="0.35">
      <c r="B225" s="6" t="s">
        <v>207</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row>
    <row r="226" spans="2:79" x14ac:dyDescent="0.35">
      <c r="B226" s="24" t="s">
        <v>106</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row>
    <row r="227" spans="2:79" x14ac:dyDescent="0.35">
      <c r="B227" t="s">
        <v>204</v>
      </c>
      <c r="C227" s="17">
        <v>0.29601878119609698</v>
      </c>
      <c r="D227" s="17">
        <v>0.35824728697411301</v>
      </c>
      <c r="E227" s="17">
        <v>0.23529166345795099</v>
      </c>
      <c r="F227" s="17"/>
      <c r="G227" s="17">
        <v>0.19246620592647801</v>
      </c>
      <c r="H227" s="17">
        <v>0.23211016614622301</v>
      </c>
      <c r="I227" s="17">
        <v>0.26978036166630598</v>
      </c>
      <c r="J227" s="17">
        <v>0.27936939217111101</v>
      </c>
      <c r="K227" s="17">
        <v>0.33864931189353797</v>
      </c>
      <c r="L227" s="17">
        <v>0.42334135415975999</v>
      </c>
      <c r="M227" s="17"/>
      <c r="N227" s="17">
        <v>0.344284705458484</v>
      </c>
      <c r="O227" s="17">
        <v>0.27364823797800703</v>
      </c>
      <c r="P227" s="17">
        <v>0.27621616903676199</v>
      </c>
      <c r="Q227" s="17">
        <v>0.28601319122156199</v>
      </c>
      <c r="R227" s="17"/>
      <c r="S227" s="17">
        <v>0.27146880433306297</v>
      </c>
      <c r="T227" s="17">
        <v>0.266364182053549</v>
      </c>
      <c r="U227" s="17">
        <v>0.24124673246300801</v>
      </c>
      <c r="V227" s="17">
        <v>0.31263862316292002</v>
      </c>
      <c r="W227" s="17">
        <v>0.285921159896454</v>
      </c>
      <c r="X227" s="17">
        <v>0.25658492937342497</v>
      </c>
      <c r="Y227" s="17">
        <v>0.24913025623802501</v>
      </c>
      <c r="Z227" s="17">
        <v>0.30069015966039903</v>
      </c>
      <c r="AA227" s="17">
        <v>0.28722678151647901</v>
      </c>
      <c r="AB227" s="17">
        <v>0.481409994279072</v>
      </c>
      <c r="AC227" s="17">
        <v>0.33257863456675901</v>
      </c>
      <c r="AD227" s="17">
        <v>0.310434532587131</v>
      </c>
      <c r="AE227" s="17"/>
      <c r="AF227" s="17">
        <v>0.26199407595937202</v>
      </c>
      <c r="AG227" s="17">
        <v>0.31140904558923799</v>
      </c>
      <c r="AH227" s="17">
        <v>0.312948205871179</v>
      </c>
      <c r="AI227" s="17">
        <v>0.31555780499588598</v>
      </c>
      <c r="AJ227" s="17">
        <v>0.30433568421358398</v>
      </c>
      <c r="AK227" s="17">
        <v>0.33822313079105498</v>
      </c>
      <c r="AL227" s="17"/>
      <c r="AM227" s="17">
        <v>0.30090884428546399</v>
      </c>
      <c r="AN227" s="17">
        <v>0.28120820552980602</v>
      </c>
      <c r="AO227" s="17">
        <v>0.27577770449914102</v>
      </c>
      <c r="AP227" s="17">
        <v>0.33130740605625197</v>
      </c>
      <c r="AQ227" s="17">
        <v>0.42572836858892599</v>
      </c>
      <c r="AR227" s="17"/>
      <c r="AS227" s="17">
        <v>0.257343998063706</v>
      </c>
      <c r="AT227" s="17">
        <v>0.31560815412684301</v>
      </c>
      <c r="AU227" s="17">
        <v>0.29530687152285701</v>
      </c>
      <c r="AV227" s="17">
        <v>0.28064476063772698</v>
      </c>
      <c r="AW227" s="17">
        <v>0.33378405363465302</v>
      </c>
      <c r="AX227" s="17">
        <v>0.33583090540014598</v>
      </c>
      <c r="AY227" s="17"/>
      <c r="AZ227" s="17">
        <v>0.35236046332038201</v>
      </c>
      <c r="BA227" s="17">
        <v>0.28191234882782601</v>
      </c>
      <c r="BB227" s="17">
        <v>0.27957955125425499</v>
      </c>
      <c r="BC227" s="17">
        <v>0.40422136583438001</v>
      </c>
      <c r="BD227" s="17">
        <v>0.23786993872892201</v>
      </c>
      <c r="BE227" s="17"/>
      <c r="BF227" s="17">
        <v>0.318549521037433</v>
      </c>
      <c r="BG227" s="17"/>
      <c r="BH227" s="17">
        <v>0.32183005371004503</v>
      </c>
      <c r="BI227" s="17"/>
      <c r="BJ227" s="17">
        <v>0.25074292876354898</v>
      </c>
      <c r="BK227" s="17">
        <v>0.31183042046620502</v>
      </c>
      <c r="BL227" s="17">
        <v>0.354284510486363</v>
      </c>
      <c r="BM227" s="17">
        <v>0.28752806630850503</v>
      </c>
      <c r="BN227" s="17">
        <v>0.28383588403312698</v>
      </c>
      <c r="BO227" s="17">
        <v>0.224019855086348</v>
      </c>
      <c r="BP227" s="17"/>
      <c r="BQ227" s="17">
        <v>0.32312018305835599</v>
      </c>
      <c r="BR227" s="17">
        <v>0.29499651366953</v>
      </c>
      <c r="BS227" s="17">
        <v>0.30370492182769998</v>
      </c>
      <c r="BT227" s="17"/>
      <c r="BU227" s="17">
        <v>0.373106119228794</v>
      </c>
      <c r="BV227" s="17">
        <v>0.286282456072601</v>
      </c>
      <c r="BW227" s="17">
        <v>0.31365310285498199</v>
      </c>
      <c r="BX227" s="17"/>
      <c r="BY227" s="17">
        <v>0.312199763673773</v>
      </c>
      <c r="BZ227" s="17"/>
      <c r="CA227" s="17">
        <v>0.30491278929434601</v>
      </c>
    </row>
    <row r="228" spans="2:79" x14ac:dyDescent="0.35">
      <c r="B228" t="s">
        <v>205</v>
      </c>
      <c r="C228" s="17">
        <v>0.39170281895620701</v>
      </c>
      <c r="D228" s="17">
        <v>0.360199598111131</v>
      </c>
      <c r="E228" s="17">
        <v>0.42260832606708598</v>
      </c>
      <c r="F228" s="17"/>
      <c r="G228" s="17">
        <v>0.405940250644791</v>
      </c>
      <c r="H228" s="17">
        <v>0.42314375553246403</v>
      </c>
      <c r="I228" s="17">
        <v>0.39586477402085102</v>
      </c>
      <c r="J228" s="17">
        <v>0.41512091940428503</v>
      </c>
      <c r="K228" s="17">
        <v>0.376125594235307</v>
      </c>
      <c r="L228" s="17">
        <v>0.34472379966627598</v>
      </c>
      <c r="M228" s="17"/>
      <c r="N228" s="17">
        <v>0.412589163460235</v>
      </c>
      <c r="O228" s="17">
        <v>0.38188483461613898</v>
      </c>
      <c r="P228" s="17">
        <v>0.38882640811609398</v>
      </c>
      <c r="Q228" s="17">
        <v>0.38123463306405297</v>
      </c>
      <c r="R228" s="17"/>
      <c r="S228" s="17">
        <v>0.40855821621849903</v>
      </c>
      <c r="T228" s="17">
        <v>0.40721637007250899</v>
      </c>
      <c r="U228" s="17">
        <v>0.39885313462391098</v>
      </c>
      <c r="V228" s="17">
        <v>0.32383128624493901</v>
      </c>
      <c r="W228" s="17">
        <v>0.43095013601670601</v>
      </c>
      <c r="X228" s="17">
        <v>0.445517078863576</v>
      </c>
      <c r="Y228" s="17">
        <v>0.46442946728409401</v>
      </c>
      <c r="Z228" s="17">
        <v>0.354688212411155</v>
      </c>
      <c r="AA228" s="17">
        <v>0.35896594965736101</v>
      </c>
      <c r="AB228" s="17">
        <v>0.304365066808991</v>
      </c>
      <c r="AC228" s="17">
        <v>0.38975170580699903</v>
      </c>
      <c r="AD228" s="17">
        <v>0.41827764352075097</v>
      </c>
      <c r="AE228" s="17"/>
      <c r="AF228" s="17">
        <v>0.375038516365097</v>
      </c>
      <c r="AG228" s="17">
        <v>0.38593740976079499</v>
      </c>
      <c r="AH228" s="17">
        <v>0.43059357825019801</v>
      </c>
      <c r="AI228" s="17">
        <v>0.37383124351609098</v>
      </c>
      <c r="AJ228" s="17">
        <v>0.37734766461149799</v>
      </c>
      <c r="AK228" s="17">
        <v>0.43106944075360898</v>
      </c>
      <c r="AL228" s="17"/>
      <c r="AM228" s="17">
        <v>0.38546858679721102</v>
      </c>
      <c r="AN228" s="17">
        <v>0.38794930906444097</v>
      </c>
      <c r="AO228" s="17">
        <v>0.42222866010608601</v>
      </c>
      <c r="AP228" s="17">
        <v>0.36927179184877901</v>
      </c>
      <c r="AQ228" s="17">
        <v>0.31653038659668498</v>
      </c>
      <c r="AR228" s="17"/>
      <c r="AS228" s="17">
        <v>0.401298259394122</v>
      </c>
      <c r="AT228" s="17">
        <v>0.36107490428877997</v>
      </c>
      <c r="AU228" s="17">
        <v>0.38289382798907201</v>
      </c>
      <c r="AV228" s="17">
        <v>0.40515446387805998</v>
      </c>
      <c r="AW228" s="17">
        <v>0.41676808925942599</v>
      </c>
      <c r="AX228" s="17">
        <v>0.39912590566130002</v>
      </c>
      <c r="AY228" s="17"/>
      <c r="AZ228" s="17">
        <v>0.38442348037980301</v>
      </c>
      <c r="BA228" s="17">
        <v>0.42933074410942001</v>
      </c>
      <c r="BB228" s="17">
        <v>0.39017067358614499</v>
      </c>
      <c r="BC228" s="17">
        <v>0.35746801935928202</v>
      </c>
      <c r="BD228" s="17">
        <v>0.37210970119525699</v>
      </c>
      <c r="BE228" s="17"/>
      <c r="BF228" s="17">
        <v>0.39735134354608498</v>
      </c>
      <c r="BG228" s="17"/>
      <c r="BH228" s="17">
        <v>0.38883787865519298</v>
      </c>
      <c r="BI228" s="17"/>
      <c r="BJ228" s="17">
        <v>0.45941850849882498</v>
      </c>
      <c r="BK228" s="17">
        <v>0.344634580127475</v>
      </c>
      <c r="BL228" s="17">
        <v>0.37267153073735898</v>
      </c>
      <c r="BM228" s="17">
        <v>0.41830331903777501</v>
      </c>
      <c r="BN228" s="17">
        <v>0.33356270609337801</v>
      </c>
      <c r="BO228" s="17">
        <v>0.312810828172222</v>
      </c>
      <c r="BP228" s="17"/>
      <c r="BQ228" s="17">
        <v>0.37622048447988699</v>
      </c>
      <c r="BR228" s="17">
        <v>0.42623922216356203</v>
      </c>
      <c r="BS228" s="17">
        <v>0.38963234440776401</v>
      </c>
      <c r="BT228" s="17"/>
      <c r="BU228" s="17">
        <v>0.35850225789476903</v>
      </c>
      <c r="BV228" s="17">
        <v>0.43544747418225299</v>
      </c>
      <c r="BW228" s="17">
        <v>0.37843394935030999</v>
      </c>
      <c r="BX228" s="17"/>
      <c r="BY228" s="17">
        <v>0.33008412580254498</v>
      </c>
      <c r="BZ228" s="17"/>
      <c r="CA228" s="17">
        <v>0.42267902649157801</v>
      </c>
    </row>
    <row r="229" spans="2:79" x14ac:dyDescent="0.35">
      <c r="B229" t="s">
        <v>206</v>
      </c>
      <c r="C229" s="17">
        <v>0.31227839984769601</v>
      </c>
      <c r="D229" s="17">
        <v>0.28155311491475699</v>
      </c>
      <c r="E229" s="17">
        <v>0.34210001047496302</v>
      </c>
      <c r="F229" s="17"/>
      <c r="G229" s="17">
        <v>0.40159354342873199</v>
      </c>
      <c r="H229" s="17">
        <v>0.34474607832131299</v>
      </c>
      <c r="I229" s="17">
        <v>0.334354864312844</v>
      </c>
      <c r="J229" s="17">
        <v>0.30550968842460402</v>
      </c>
      <c r="K229" s="17">
        <v>0.28522509387115502</v>
      </c>
      <c r="L229" s="17">
        <v>0.23193484617396501</v>
      </c>
      <c r="M229" s="17"/>
      <c r="N229" s="17">
        <v>0.24312613108128101</v>
      </c>
      <c r="O229" s="17">
        <v>0.344466927405854</v>
      </c>
      <c r="P229" s="17">
        <v>0.33495742284714303</v>
      </c>
      <c r="Q229" s="17">
        <v>0.33275217571438598</v>
      </c>
      <c r="R229" s="17"/>
      <c r="S229" s="17">
        <v>0.319972979448438</v>
      </c>
      <c r="T229" s="17">
        <v>0.326419447873941</v>
      </c>
      <c r="U229" s="17">
        <v>0.35990013291308098</v>
      </c>
      <c r="V229" s="17">
        <v>0.36353009059213998</v>
      </c>
      <c r="W229" s="17">
        <v>0.28312870408683999</v>
      </c>
      <c r="X229" s="17">
        <v>0.29789799176300003</v>
      </c>
      <c r="Y229" s="17">
        <v>0.28644027647788101</v>
      </c>
      <c r="Z229" s="17">
        <v>0.34462162792844597</v>
      </c>
      <c r="AA229" s="17">
        <v>0.35380726882615998</v>
      </c>
      <c r="AB229" s="17">
        <v>0.214224938911937</v>
      </c>
      <c r="AC229" s="17">
        <v>0.27766965962624102</v>
      </c>
      <c r="AD229" s="17">
        <v>0.27128782389211797</v>
      </c>
      <c r="AE229" s="17"/>
      <c r="AF229" s="17">
        <v>0.36296740767553098</v>
      </c>
      <c r="AG229" s="17">
        <v>0.30265354464996702</v>
      </c>
      <c r="AH229" s="17">
        <v>0.256458215878623</v>
      </c>
      <c r="AI229" s="17">
        <v>0.31061095148802298</v>
      </c>
      <c r="AJ229" s="17">
        <v>0.31831665117491798</v>
      </c>
      <c r="AK229" s="17">
        <v>0.23070742845533601</v>
      </c>
      <c r="AL229" s="17"/>
      <c r="AM229" s="17">
        <v>0.31362256891732498</v>
      </c>
      <c r="AN229" s="17">
        <v>0.33084248540575301</v>
      </c>
      <c r="AO229" s="17">
        <v>0.30199363539477198</v>
      </c>
      <c r="AP229" s="17">
        <v>0.29942080209496902</v>
      </c>
      <c r="AQ229" s="17">
        <v>0.25774124481438798</v>
      </c>
      <c r="AR229" s="17"/>
      <c r="AS229" s="17">
        <v>0.34135774254217199</v>
      </c>
      <c r="AT229" s="17">
        <v>0.32331694158437602</v>
      </c>
      <c r="AU229" s="17">
        <v>0.32179930048807098</v>
      </c>
      <c r="AV229" s="17">
        <v>0.31420077548421299</v>
      </c>
      <c r="AW229" s="17">
        <v>0.24944785710592099</v>
      </c>
      <c r="AX229" s="17">
        <v>0.265043188938554</v>
      </c>
      <c r="AY229" s="17"/>
      <c r="AZ229" s="17">
        <v>0.26321605629981498</v>
      </c>
      <c r="BA229" s="17">
        <v>0.28875690706275497</v>
      </c>
      <c r="BB229" s="17">
        <v>0.33024977515960002</v>
      </c>
      <c r="BC229" s="17">
        <v>0.238310614806338</v>
      </c>
      <c r="BD229" s="17">
        <v>0.39002036007582203</v>
      </c>
      <c r="BE229" s="17"/>
      <c r="BF229" s="17">
        <v>0.28409913541648202</v>
      </c>
      <c r="BG229" s="17"/>
      <c r="BH229" s="17">
        <v>0.28933206763476199</v>
      </c>
      <c r="BI229" s="17"/>
      <c r="BJ229" s="17">
        <v>0.28983856273762598</v>
      </c>
      <c r="BK229" s="17">
        <v>0.34353499940631999</v>
      </c>
      <c r="BL229" s="17">
        <v>0.27304395877627802</v>
      </c>
      <c r="BM229" s="17">
        <v>0.29416861465371902</v>
      </c>
      <c r="BN229" s="17">
        <v>0.382601409873495</v>
      </c>
      <c r="BO229" s="17">
        <v>0.46316931674143003</v>
      </c>
      <c r="BP229" s="17"/>
      <c r="BQ229" s="17">
        <v>0.30065933246175702</v>
      </c>
      <c r="BR229" s="17">
        <v>0.27876426416690803</v>
      </c>
      <c r="BS229" s="17">
        <v>0.30666273376453501</v>
      </c>
      <c r="BT229" s="17"/>
      <c r="BU229" s="17">
        <v>0.26839162287643797</v>
      </c>
      <c r="BV229" s="17">
        <v>0.27827006974514701</v>
      </c>
      <c r="BW229" s="17">
        <v>0.30791294779470801</v>
      </c>
      <c r="BX229" s="17"/>
      <c r="BY229" s="17">
        <v>0.35771611052368202</v>
      </c>
      <c r="BZ229" s="17"/>
      <c r="CA229" s="17">
        <v>0.27240818421407598</v>
      </c>
    </row>
    <row r="230" spans="2:79" x14ac:dyDescent="0.3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row>
    <row r="231" spans="2:79" x14ac:dyDescent="0.35">
      <c r="B231" s="6" t="s">
        <v>209</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row>
    <row r="232" spans="2:79" x14ac:dyDescent="0.35">
      <c r="B232" s="24" t="s">
        <v>106</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row>
    <row r="233" spans="2:79" x14ac:dyDescent="0.35">
      <c r="B233" t="s">
        <v>65</v>
      </c>
      <c r="C233" s="17">
        <v>0.34487269812546301</v>
      </c>
      <c r="D233" s="17">
        <v>0.34285727973288699</v>
      </c>
      <c r="E233" s="17">
        <v>0.34812280031306297</v>
      </c>
      <c r="F233" s="17"/>
      <c r="G233" s="17">
        <v>0.31968365082455702</v>
      </c>
      <c r="H233" s="17">
        <v>0.368596702956549</v>
      </c>
      <c r="I233" s="17">
        <v>0.345329397081656</v>
      </c>
      <c r="J233" s="17">
        <v>0.32097150768949101</v>
      </c>
      <c r="K233" s="17">
        <v>0.38270009584113701</v>
      </c>
      <c r="L233" s="17">
        <v>0.33605933580220299</v>
      </c>
      <c r="M233" s="17"/>
      <c r="N233" s="17">
        <v>0.41555690778958598</v>
      </c>
      <c r="O233" s="17">
        <v>0.33364499902871603</v>
      </c>
      <c r="P233" s="17">
        <v>0.33013533295134601</v>
      </c>
      <c r="Q233" s="17">
        <v>0.29265469998329402</v>
      </c>
      <c r="R233" s="17"/>
      <c r="S233" s="17">
        <v>0.41811351458167201</v>
      </c>
      <c r="T233" s="17">
        <v>0.38258485513127999</v>
      </c>
      <c r="U233" s="17">
        <v>0.33276247978595602</v>
      </c>
      <c r="V233" s="17">
        <v>0.43471499394170998</v>
      </c>
      <c r="W233" s="17">
        <v>0.44604608768390203</v>
      </c>
      <c r="X233" s="17">
        <v>0.34298845146631801</v>
      </c>
      <c r="Y233" s="17">
        <v>0.37221231120977399</v>
      </c>
      <c r="Z233" s="17">
        <v>0.323966065914641</v>
      </c>
      <c r="AA233" s="17">
        <v>0.36586304554126198</v>
      </c>
      <c r="AB233" s="17">
        <v>8.8406723614071106E-2</v>
      </c>
      <c r="AC233" s="17">
        <v>0.33309870157027999</v>
      </c>
      <c r="AD233" s="17">
        <v>4.0341301173357699E-2</v>
      </c>
      <c r="AE233" s="17"/>
      <c r="AF233" s="17">
        <v>0.29479312845336503</v>
      </c>
      <c r="AG233" s="17">
        <v>0.32004357236202902</v>
      </c>
      <c r="AH233" s="17">
        <v>0.385964440063297</v>
      </c>
      <c r="AI233" s="17">
        <v>0.36952648044898301</v>
      </c>
      <c r="AJ233" s="17">
        <v>0.406861679802211</v>
      </c>
      <c r="AK233" s="17">
        <v>0.51101939087244996</v>
      </c>
      <c r="AL233" s="17"/>
      <c r="AM233" s="17">
        <v>0.33385456197039898</v>
      </c>
      <c r="AN233" s="17">
        <v>0.34267325017214001</v>
      </c>
      <c r="AO233" s="17">
        <v>0.33228083254650198</v>
      </c>
      <c r="AP233" s="17">
        <v>0.40814990854021499</v>
      </c>
      <c r="AQ233" s="17">
        <v>0.45424431600989701</v>
      </c>
      <c r="AR233" s="17"/>
      <c r="AS233" s="17">
        <v>0.37058352876602602</v>
      </c>
      <c r="AT233" s="17">
        <v>0.35601345667684697</v>
      </c>
      <c r="AU233" s="17">
        <v>0.366189890016206</v>
      </c>
      <c r="AV233" s="17">
        <v>0.32524863134316001</v>
      </c>
      <c r="AW233" s="17">
        <v>0.32463253456836499</v>
      </c>
      <c r="AX233" s="17">
        <v>0.27421299815812999</v>
      </c>
      <c r="AY233" s="17"/>
      <c r="AZ233" s="17">
        <v>0.442651929428096</v>
      </c>
      <c r="BA233" s="17">
        <v>0.35429717316195902</v>
      </c>
      <c r="BB233" s="17">
        <v>0.28548850130513798</v>
      </c>
      <c r="BC233" s="17">
        <v>0.39901100353922198</v>
      </c>
      <c r="BD233" s="17">
        <v>0.282778627460888</v>
      </c>
      <c r="BE233" s="17"/>
      <c r="BF233" s="17">
        <v>0.36580370991509098</v>
      </c>
      <c r="BG233" s="17"/>
      <c r="BH233" s="17">
        <v>0.38987585690424598</v>
      </c>
      <c r="BI233" s="17"/>
      <c r="BJ233" s="17">
        <v>0.34607032427724499</v>
      </c>
      <c r="BK233" s="17">
        <v>0.33873451100009699</v>
      </c>
      <c r="BL233" s="17">
        <v>0.37218046450891101</v>
      </c>
      <c r="BM233" s="17">
        <v>0.35272344440449599</v>
      </c>
      <c r="BN233" s="17">
        <v>0.29301347680981399</v>
      </c>
      <c r="BO233" s="17">
        <v>0.20175075621765601</v>
      </c>
      <c r="BP233" s="17"/>
      <c r="BQ233" s="17">
        <v>0.362750603790642</v>
      </c>
      <c r="BR233" s="17">
        <v>0.36870456014383302</v>
      </c>
      <c r="BS233" s="17">
        <v>0.33742095861863902</v>
      </c>
      <c r="BT233" s="17"/>
      <c r="BU233" s="17">
        <v>0.47492214950794498</v>
      </c>
      <c r="BV233" s="17">
        <v>0.36918172042792602</v>
      </c>
      <c r="BW233" s="17">
        <v>0.335894435852091</v>
      </c>
      <c r="BX233" s="17"/>
      <c r="BY233" s="17">
        <v>0.37779133239592899</v>
      </c>
      <c r="BZ233" s="17"/>
      <c r="CA233" s="17">
        <v>0.37798814523388002</v>
      </c>
    </row>
    <row r="234" spans="2:79" x14ac:dyDescent="0.35">
      <c r="B234" t="s">
        <v>208</v>
      </c>
      <c r="C234" s="17">
        <v>0.60375141150799605</v>
      </c>
      <c r="D234" s="17">
        <v>0.60936937350917597</v>
      </c>
      <c r="E234" s="17">
        <v>0.597566506976695</v>
      </c>
      <c r="F234" s="17"/>
      <c r="G234" s="17">
        <v>0.55157906117210698</v>
      </c>
      <c r="H234" s="17">
        <v>0.53766813765219801</v>
      </c>
      <c r="I234" s="17">
        <v>0.60951688196026899</v>
      </c>
      <c r="J234" s="17">
        <v>0.65284708092044097</v>
      </c>
      <c r="K234" s="17">
        <v>0.60067646630863603</v>
      </c>
      <c r="L234" s="17">
        <v>0.64996594732552604</v>
      </c>
      <c r="M234" s="17"/>
      <c r="N234" s="17">
        <v>0.54534324650067201</v>
      </c>
      <c r="O234" s="17">
        <v>0.591931329046953</v>
      </c>
      <c r="P234" s="17">
        <v>0.63613379914285995</v>
      </c>
      <c r="Q234" s="17">
        <v>0.65163354683589603</v>
      </c>
      <c r="R234" s="17"/>
      <c r="S234" s="17">
        <v>0.52398060984554995</v>
      </c>
      <c r="T234" s="17">
        <v>0.56244771672514104</v>
      </c>
      <c r="U234" s="17">
        <v>0.58905959261629603</v>
      </c>
      <c r="V234" s="17">
        <v>0.50621503562887504</v>
      </c>
      <c r="W234" s="17">
        <v>0.49200374703893501</v>
      </c>
      <c r="X234" s="17">
        <v>0.61035720292468498</v>
      </c>
      <c r="Y234" s="17">
        <v>0.58865833957951297</v>
      </c>
      <c r="Z234" s="17">
        <v>0.59444438435568303</v>
      </c>
      <c r="AA234" s="17">
        <v>0.58860265854152105</v>
      </c>
      <c r="AB234" s="17">
        <v>0.88398215588328899</v>
      </c>
      <c r="AC234" s="17">
        <v>0.64583098019633101</v>
      </c>
      <c r="AD234" s="17">
        <v>0.92355243774789597</v>
      </c>
      <c r="AE234" s="17"/>
      <c r="AF234" s="17">
        <v>0.65327088958848401</v>
      </c>
      <c r="AG234" s="17">
        <v>0.633481305266828</v>
      </c>
      <c r="AH234" s="17">
        <v>0.57529267077854696</v>
      </c>
      <c r="AI234" s="17">
        <v>0.58162007275766203</v>
      </c>
      <c r="AJ234" s="17">
        <v>0.56249441619512297</v>
      </c>
      <c r="AK234" s="17">
        <v>0.45457929284355902</v>
      </c>
      <c r="AL234" s="17"/>
      <c r="AM234" s="17">
        <v>0.62926656197974395</v>
      </c>
      <c r="AN234" s="17">
        <v>0.60702512367087402</v>
      </c>
      <c r="AO234" s="17">
        <v>0.59928075257422697</v>
      </c>
      <c r="AP234" s="17">
        <v>0.54353273601239205</v>
      </c>
      <c r="AQ234" s="17">
        <v>0.53884066170243095</v>
      </c>
      <c r="AR234" s="17"/>
      <c r="AS234" s="17">
        <v>0.55464831445334695</v>
      </c>
      <c r="AT234" s="17">
        <v>0.604748626729537</v>
      </c>
      <c r="AU234" s="17">
        <v>0.58395855155806697</v>
      </c>
      <c r="AV234" s="17">
        <v>0.63077376178975497</v>
      </c>
      <c r="AW234" s="17">
        <v>0.62816208290033404</v>
      </c>
      <c r="AX234" s="17">
        <v>0.67704936494571899</v>
      </c>
      <c r="AY234" s="17"/>
      <c r="AZ234" s="17">
        <v>0.512787707550861</v>
      </c>
      <c r="BA234" s="17">
        <v>0.608223571240326</v>
      </c>
      <c r="BB234" s="17">
        <v>0.65109536509986599</v>
      </c>
      <c r="BC234" s="17">
        <v>0.57716346039625999</v>
      </c>
      <c r="BD234" s="17">
        <v>0.64329916801849896</v>
      </c>
      <c r="BE234" s="17"/>
      <c r="BF234" s="17">
        <v>0.59072840640209601</v>
      </c>
      <c r="BG234" s="17"/>
      <c r="BH234" s="17">
        <v>0.570611602497065</v>
      </c>
      <c r="BI234" s="17"/>
      <c r="BJ234" s="17">
        <v>0.59501915755780099</v>
      </c>
      <c r="BK234" s="17">
        <v>0.61951958271793295</v>
      </c>
      <c r="BL234" s="17">
        <v>0.605179754015303</v>
      </c>
      <c r="BM234" s="17">
        <v>0.60091219845492905</v>
      </c>
      <c r="BN234" s="17">
        <v>0.59574332868059099</v>
      </c>
      <c r="BO234" s="17">
        <v>0.65080317336303195</v>
      </c>
      <c r="BP234" s="17"/>
      <c r="BQ234" s="17">
        <v>0.59891405766503802</v>
      </c>
      <c r="BR234" s="17">
        <v>0.58833431931805302</v>
      </c>
      <c r="BS234" s="17">
        <v>0.62248429429539498</v>
      </c>
      <c r="BT234" s="17"/>
      <c r="BU234" s="17">
        <v>0.49135070120174701</v>
      </c>
      <c r="BV234" s="17">
        <v>0.58750035352129304</v>
      </c>
      <c r="BW234" s="17">
        <v>0.62467963769275103</v>
      </c>
      <c r="BX234" s="17"/>
      <c r="BY234" s="17">
        <v>0.54627137615032795</v>
      </c>
      <c r="BZ234" s="17"/>
      <c r="CA234" s="17">
        <v>0.56582605758452498</v>
      </c>
    </row>
    <row r="235" spans="2:79" x14ac:dyDescent="0.35">
      <c r="B235" t="s">
        <v>136</v>
      </c>
      <c r="C235" s="17">
        <v>5.1375890366540902E-2</v>
      </c>
      <c r="D235" s="17">
        <v>4.7773346757936701E-2</v>
      </c>
      <c r="E235" s="17">
        <v>5.4310692710241901E-2</v>
      </c>
      <c r="F235" s="17"/>
      <c r="G235" s="17">
        <v>0.128737288003336</v>
      </c>
      <c r="H235" s="17">
        <v>9.3735159391252806E-2</v>
      </c>
      <c r="I235" s="17">
        <v>4.5153720958074801E-2</v>
      </c>
      <c r="J235" s="17">
        <v>2.6181411390068601E-2</v>
      </c>
      <c r="K235" s="17">
        <v>1.6623437850227501E-2</v>
      </c>
      <c r="L235" s="17">
        <v>1.3974716872270899E-2</v>
      </c>
      <c r="M235" s="17"/>
      <c r="N235" s="17">
        <v>3.9099845709741898E-2</v>
      </c>
      <c r="O235" s="17">
        <v>7.4423671924331594E-2</v>
      </c>
      <c r="P235" s="17">
        <v>3.3730867905793799E-2</v>
      </c>
      <c r="Q235" s="17">
        <v>5.5711753180810501E-2</v>
      </c>
      <c r="R235" s="17"/>
      <c r="S235" s="17">
        <v>5.79058755727778E-2</v>
      </c>
      <c r="T235" s="17">
        <v>5.4967428143579099E-2</v>
      </c>
      <c r="U235" s="17">
        <v>7.8177927597747707E-2</v>
      </c>
      <c r="V235" s="17">
        <v>5.9069970429414198E-2</v>
      </c>
      <c r="W235" s="17">
        <v>6.1950165277162697E-2</v>
      </c>
      <c r="X235" s="17">
        <v>4.6654345608997699E-2</v>
      </c>
      <c r="Y235" s="17">
        <v>3.9129349210712899E-2</v>
      </c>
      <c r="Z235" s="17">
        <v>8.1589549729675706E-2</v>
      </c>
      <c r="AA235" s="17">
        <v>4.5534295917216701E-2</v>
      </c>
      <c r="AB235" s="17">
        <v>2.7611120502639998E-2</v>
      </c>
      <c r="AC235" s="17">
        <v>2.1070318233388102E-2</v>
      </c>
      <c r="AD235" s="17">
        <v>3.6106261078746198E-2</v>
      </c>
      <c r="AE235" s="17"/>
      <c r="AF235" s="17">
        <v>5.1935981958151502E-2</v>
      </c>
      <c r="AG235" s="17">
        <v>4.6475122371142902E-2</v>
      </c>
      <c r="AH235" s="17">
        <v>3.8742889158155797E-2</v>
      </c>
      <c r="AI235" s="17">
        <v>4.8853446793355702E-2</v>
      </c>
      <c r="AJ235" s="17">
        <v>3.0643904002665201E-2</v>
      </c>
      <c r="AK235" s="17">
        <v>3.4401316283991602E-2</v>
      </c>
      <c r="AL235" s="17"/>
      <c r="AM235" s="17">
        <v>3.6878876049856901E-2</v>
      </c>
      <c r="AN235" s="17">
        <v>5.0301626156986502E-2</v>
      </c>
      <c r="AO235" s="17">
        <v>6.8438414879271395E-2</v>
      </c>
      <c r="AP235" s="17">
        <v>4.83173554473929E-2</v>
      </c>
      <c r="AQ235" s="17">
        <v>6.91502228767207E-3</v>
      </c>
      <c r="AR235" s="17"/>
      <c r="AS235" s="17">
        <v>7.4768156780626996E-2</v>
      </c>
      <c r="AT235" s="17">
        <v>3.9237916593616202E-2</v>
      </c>
      <c r="AU235" s="17">
        <v>4.9851558425726597E-2</v>
      </c>
      <c r="AV235" s="17">
        <v>4.3977606867085003E-2</v>
      </c>
      <c r="AW235" s="17">
        <v>4.7205382531300799E-2</v>
      </c>
      <c r="AX235" s="17">
        <v>4.8737636896150502E-2</v>
      </c>
      <c r="AY235" s="17"/>
      <c r="AZ235" s="17">
        <v>4.4560363021042701E-2</v>
      </c>
      <c r="BA235" s="17">
        <v>3.7479255597714999E-2</v>
      </c>
      <c r="BB235" s="17">
        <v>6.3416133594995205E-2</v>
      </c>
      <c r="BC235" s="17">
        <v>2.3825536064517899E-2</v>
      </c>
      <c r="BD235" s="17">
        <v>7.3922204520612697E-2</v>
      </c>
      <c r="BE235" s="17"/>
      <c r="BF235" s="17">
        <v>4.3467883682813402E-2</v>
      </c>
      <c r="BG235" s="17"/>
      <c r="BH235" s="17">
        <v>3.9512540598688903E-2</v>
      </c>
      <c r="BI235" s="17"/>
      <c r="BJ235" s="17">
        <v>5.89105181649534E-2</v>
      </c>
      <c r="BK235" s="17">
        <v>4.1745906281970301E-2</v>
      </c>
      <c r="BL235" s="17">
        <v>2.2639781475785901E-2</v>
      </c>
      <c r="BM235" s="17">
        <v>4.6364357140574297E-2</v>
      </c>
      <c r="BN235" s="17">
        <v>0.11124319450959599</v>
      </c>
      <c r="BO235" s="17">
        <v>0.14744607041931199</v>
      </c>
      <c r="BP235" s="17"/>
      <c r="BQ235" s="17">
        <v>3.8335338544319801E-2</v>
      </c>
      <c r="BR235" s="17">
        <v>4.29611205381141E-2</v>
      </c>
      <c r="BS235" s="17">
        <v>4.0094747085965797E-2</v>
      </c>
      <c r="BT235" s="17"/>
      <c r="BU235" s="17">
        <v>3.3727149290308803E-2</v>
      </c>
      <c r="BV235" s="17">
        <v>4.3317926050780303E-2</v>
      </c>
      <c r="BW235" s="17">
        <v>3.9425926455158099E-2</v>
      </c>
      <c r="BX235" s="17"/>
      <c r="BY235" s="17">
        <v>7.5937291453743505E-2</v>
      </c>
      <c r="BZ235" s="17"/>
      <c r="CA235" s="17">
        <v>5.6185797181595602E-2</v>
      </c>
    </row>
    <row r="236" spans="2:79" x14ac:dyDescent="0.35">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row>
    <row r="237" spans="2:79" x14ac:dyDescent="0.35">
      <c r="B237" s="6" t="s">
        <v>215</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row>
    <row r="238" spans="2:79" x14ac:dyDescent="0.35">
      <c r="B238" s="24" t="s">
        <v>106</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row>
    <row r="239" spans="2:79" x14ac:dyDescent="0.35">
      <c r="B239" t="s">
        <v>138</v>
      </c>
      <c r="C239" s="17">
        <v>8.61873523244399E-2</v>
      </c>
      <c r="D239" s="17">
        <v>7.6386921798097501E-2</v>
      </c>
      <c r="E239" s="17">
        <v>9.2977785856920597E-2</v>
      </c>
      <c r="F239" s="17"/>
      <c r="G239" s="17">
        <v>0.26311772392944999</v>
      </c>
      <c r="H239" s="17">
        <v>0.12517185482689999</v>
      </c>
      <c r="I239" s="17">
        <v>9.4715950369350696E-2</v>
      </c>
      <c r="J239" s="17">
        <v>2.7827628689737201E-2</v>
      </c>
      <c r="K239" s="17">
        <v>2.18995847460642E-2</v>
      </c>
      <c r="L239" s="17">
        <v>1.9710383436120499E-2</v>
      </c>
      <c r="M239" s="17"/>
      <c r="N239" s="17">
        <v>5.46102276812125E-2</v>
      </c>
      <c r="O239" s="17">
        <v>0.13112828804167401</v>
      </c>
      <c r="P239" s="17">
        <v>7.4668327568561704E-2</v>
      </c>
      <c r="Q239" s="17">
        <v>8.5265553581059902E-2</v>
      </c>
      <c r="R239" s="17"/>
      <c r="S239" s="17">
        <v>0.114109288738726</v>
      </c>
      <c r="T239" s="17">
        <v>7.6846655436605293E-2</v>
      </c>
      <c r="U239" s="17">
        <v>0.104490774545731</v>
      </c>
      <c r="V239" s="17">
        <v>7.4116958047406395E-2</v>
      </c>
      <c r="W239" s="17">
        <v>0.10353909682041899</v>
      </c>
      <c r="X239" s="17">
        <v>9.5645670686845805E-2</v>
      </c>
      <c r="Y239" s="17">
        <v>7.5080424724659506E-2</v>
      </c>
      <c r="Z239" s="17">
        <v>0.10855586912014201</v>
      </c>
      <c r="AA239" s="17">
        <v>0.10064196822822501</v>
      </c>
      <c r="AB239" s="17">
        <v>3.66243437846972E-2</v>
      </c>
      <c r="AC239" s="17">
        <v>5.6780258356153697E-2</v>
      </c>
      <c r="AD239" s="17">
        <v>5.9740153401972799E-2</v>
      </c>
      <c r="AE239" s="17"/>
      <c r="AF239" s="17">
        <v>0.12957007896863601</v>
      </c>
      <c r="AG239" s="17">
        <v>7.3534922905347994E-2</v>
      </c>
      <c r="AH239" s="17">
        <v>8.2272693086405696E-2</v>
      </c>
      <c r="AI239" s="17">
        <v>6.1836341181591099E-2</v>
      </c>
      <c r="AJ239" s="17">
        <v>4.43084767134952E-2</v>
      </c>
      <c r="AK239" s="17">
        <v>4.3564185351622903E-2</v>
      </c>
      <c r="AL239" s="17"/>
      <c r="AM239" s="17">
        <v>4.8146253459519797E-2</v>
      </c>
      <c r="AN239" s="17">
        <v>9.9087166882047703E-2</v>
      </c>
      <c r="AO239" s="17">
        <v>9.19112932933243E-2</v>
      </c>
      <c r="AP239" s="17">
        <v>0.124036840643275</v>
      </c>
      <c r="AQ239" s="17">
        <v>3.4938672454009299E-2</v>
      </c>
      <c r="AR239" s="17"/>
      <c r="AS239" s="17">
        <v>0.14678310203919301</v>
      </c>
      <c r="AT239" s="17">
        <v>6.4733051408081305E-2</v>
      </c>
      <c r="AU239" s="17">
        <v>9.4625636599403401E-2</v>
      </c>
      <c r="AV239" s="17">
        <v>7.4104794641566704E-2</v>
      </c>
      <c r="AW239" s="17">
        <v>3.8597147072016502E-2</v>
      </c>
      <c r="AX239" s="17">
        <v>5.8271005787857898E-2</v>
      </c>
      <c r="AY239" s="17"/>
      <c r="AZ239" s="17">
        <v>4.8785273073175497E-2</v>
      </c>
      <c r="BA239" s="17">
        <v>4.9707723075214101E-2</v>
      </c>
      <c r="BB239" s="17">
        <v>6.3578667723162494E-2</v>
      </c>
      <c r="BC239" s="17">
        <v>3.91409578800333E-2</v>
      </c>
      <c r="BD239" s="17">
        <v>0.19433428283154999</v>
      </c>
      <c r="BE239" s="17"/>
      <c r="BF239" s="17">
        <v>5.1536372488334502E-2</v>
      </c>
      <c r="BG239" s="17"/>
      <c r="BH239" s="17">
        <v>5.44076940506888E-2</v>
      </c>
      <c r="BI239" s="17"/>
      <c r="BJ239" s="17">
        <v>4.49356612488356E-2</v>
      </c>
      <c r="BK239" s="17">
        <v>8.6770288502868401E-2</v>
      </c>
      <c r="BL239" s="17">
        <v>6.0946085172872103E-2</v>
      </c>
      <c r="BM239" s="17">
        <v>4.79911685118505E-2</v>
      </c>
      <c r="BN239" s="17">
        <v>0.25894338470585898</v>
      </c>
      <c r="BO239" s="17">
        <v>0.563843898224903</v>
      </c>
      <c r="BP239" s="17"/>
      <c r="BQ239" s="17">
        <v>8.6969905769239603E-2</v>
      </c>
      <c r="BR239" s="17">
        <v>7.2964441798780894E-2</v>
      </c>
      <c r="BS239" s="17">
        <v>7.0624394947239197E-2</v>
      </c>
      <c r="BT239" s="17"/>
      <c r="BU239" s="17">
        <v>8.4465059596060002E-2</v>
      </c>
      <c r="BV239" s="17">
        <v>6.0611737447532399E-2</v>
      </c>
      <c r="BW239" s="17">
        <v>8.0301285487328997E-2</v>
      </c>
      <c r="BX239" s="17"/>
      <c r="BY239" s="17">
        <v>0.12680423337905</v>
      </c>
      <c r="BZ239" s="17"/>
      <c r="CA239" s="17">
        <v>9.7391158642527398E-2</v>
      </c>
    </row>
    <row r="240" spans="2:79" x14ac:dyDescent="0.35">
      <c r="B240" t="s">
        <v>210</v>
      </c>
      <c r="C240" s="17">
        <v>0.11175642618298701</v>
      </c>
      <c r="D240" s="17">
        <v>0.11052188645987</v>
      </c>
      <c r="E240" s="17">
        <v>0.11323692984108399</v>
      </c>
      <c r="F240" s="17"/>
      <c r="G240" s="17">
        <v>0.21035080910610299</v>
      </c>
      <c r="H240" s="17">
        <v>0.22470215896835799</v>
      </c>
      <c r="I240" s="17">
        <v>0.13057339513024299</v>
      </c>
      <c r="J240" s="17">
        <v>6.3880212731739605E-2</v>
      </c>
      <c r="K240" s="17">
        <v>4.2598104991575299E-2</v>
      </c>
      <c r="L240" s="17">
        <v>2.39266555543209E-2</v>
      </c>
      <c r="M240" s="17"/>
      <c r="N240" s="17">
        <v>0.122957985711413</v>
      </c>
      <c r="O240" s="17">
        <v>0.114868358821264</v>
      </c>
      <c r="P240" s="17">
        <v>8.9899265950544094E-2</v>
      </c>
      <c r="Q240" s="17">
        <v>0.116026727969034</v>
      </c>
      <c r="R240" s="17"/>
      <c r="S240" s="17">
        <v>0.18101978288892501</v>
      </c>
      <c r="T240" s="17">
        <v>0.108251573197127</v>
      </c>
      <c r="U240" s="17">
        <v>8.4810901622431198E-2</v>
      </c>
      <c r="V240" s="17">
        <v>9.9411931137138004E-2</v>
      </c>
      <c r="W240" s="17">
        <v>0.132670772000373</v>
      </c>
      <c r="X240" s="17">
        <v>9.4512733620555303E-2</v>
      </c>
      <c r="Y240" s="17">
        <v>0.12677195933654301</v>
      </c>
      <c r="Z240" s="17">
        <v>0.17097233205836701</v>
      </c>
      <c r="AA240" s="17">
        <v>0.107095912580151</v>
      </c>
      <c r="AB240" s="17">
        <v>6.64658123911476E-2</v>
      </c>
      <c r="AC240" s="17">
        <v>5.00560144590705E-2</v>
      </c>
      <c r="AD240" s="17">
        <v>5.3077900470360803E-2</v>
      </c>
      <c r="AE240" s="17"/>
      <c r="AF240" s="17">
        <v>9.8647098737764102E-2</v>
      </c>
      <c r="AG240" s="17">
        <v>0.106801735221805</v>
      </c>
      <c r="AH240" s="17">
        <v>0.10038929995581899</v>
      </c>
      <c r="AI240" s="17">
        <v>0.16275802596877301</v>
      </c>
      <c r="AJ240" s="17">
        <v>0.102712188865733</v>
      </c>
      <c r="AK240" s="17">
        <v>0.16467715542192299</v>
      </c>
      <c r="AL240" s="17"/>
      <c r="AM240" s="17">
        <v>7.9252918837570699E-2</v>
      </c>
      <c r="AN240" s="17">
        <v>8.8216565129206503E-2</v>
      </c>
      <c r="AO240" s="17">
        <v>0.143867965954524</v>
      </c>
      <c r="AP240" s="17">
        <v>0.16572589377879701</v>
      </c>
      <c r="AQ240" s="17">
        <v>0.18212628629028399</v>
      </c>
      <c r="AR240" s="17"/>
      <c r="AS240" s="17">
        <v>0.19089367223749201</v>
      </c>
      <c r="AT240" s="17">
        <v>7.7896348243844504E-2</v>
      </c>
      <c r="AU240" s="17">
        <v>0.12706222652736901</v>
      </c>
      <c r="AV240" s="17">
        <v>9.2348651463212E-2</v>
      </c>
      <c r="AW240" s="17">
        <v>4.5393933082696902E-2</v>
      </c>
      <c r="AX240" s="17">
        <v>0.104707964953173</v>
      </c>
      <c r="AY240" s="17"/>
      <c r="AZ240" s="17">
        <v>8.9280519858051799E-2</v>
      </c>
      <c r="BA240" s="17">
        <v>9.6458224204183304E-2</v>
      </c>
      <c r="BB240" s="17">
        <v>7.5183926641486903E-2</v>
      </c>
      <c r="BC240" s="17">
        <v>0.111514984211228</v>
      </c>
      <c r="BD240" s="17">
        <v>0.18230577375029</v>
      </c>
      <c r="BE240" s="17"/>
      <c r="BF240" s="17">
        <v>9.0937080720039198E-2</v>
      </c>
      <c r="BG240" s="17"/>
      <c r="BH240" s="17">
        <v>0.100824240286245</v>
      </c>
      <c r="BI240" s="17"/>
      <c r="BJ240" s="17">
        <v>0.11230853752415799</v>
      </c>
      <c r="BK240" s="17">
        <v>7.3632681288103796E-2</v>
      </c>
      <c r="BL240" s="17">
        <v>8.9449034646244902E-2</v>
      </c>
      <c r="BM240" s="17">
        <v>0.14613257876367799</v>
      </c>
      <c r="BN240" s="17">
        <v>0.30188210111819402</v>
      </c>
      <c r="BO240" s="17">
        <v>9.2614729806621707E-2</v>
      </c>
      <c r="BP240" s="17"/>
      <c r="BQ240" s="17">
        <v>0.120819362991167</v>
      </c>
      <c r="BR240" s="17">
        <v>0.10977902862788901</v>
      </c>
      <c r="BS240" s="17">
        <v>0.111303219987705</v>
      </c>
      <c r="BT240" s="17"/>
      <c r="BU240" s="17">
        <v>0.142765189422315</v>
      </c>
      <c r="BV240" s="17">
        <v>9.37973484074104E-2</v>
      </c>
      <c r="BW240" s="17">
        <v>0.12361413173746499</v>
      </c>
      <c r="BX240" s="17"/>
      <c r="BY240" s="17">
        <v>0.24918011225612599</v>
      </c>
      <c r="BZ240" s="17"/>
      <c r="CA240" s="17">
        <v>0.120543636660465</v>
      </c>
    </row>
    <row r="241" spans="2:79" x14ac:dyDescent="0.35">
      <c r="B241" t="s">
        <v>211</v>
      </c>
      <c r="C241" s="17">
        <v>0.17837365093220101</v>
      </c>
      <c r="D241" s="17">
        <v>0.184614433116224</v>
      </c>
      <c r="E241" s="17">
        <v>0.17312683950008201</v>
      </c>
      <c r="F241" s="17"/>
      <c r="G241" s="17">
        <v>0.188324605872949</v>
      </c>
      <c r="H241" s="17">
        <v>0.338729111263608</v>
      </c>
      <c r="I241" s="17">
        <v>0.24333890449058199</v>
      </c>
      <c r="J241" s="17">
        <v>0.12584382841459901</v>
      </c>
      <c r="K241" s="17">
        <v>0.108457603007529</v>
      </c>
      <c r="L241" s="17">
        <v>7.8136036261903602E-2</v>
      </c>
      <c r="M241" s="17"/>
      <c r="N241" s="17">
        <v>0.20904556608613301</v>
      </c>
      <c r="O241" s="17">
        <v>0.14406413925922401</v>
      </c>
      <c r="P241" s="17">
        <v>0.22707680352304799</v>
      </c>
      <c r="Q241" s="17">
        <v>0.140109150246681</v>
      </c>
      <c r="R241" s="17"/>
      <c r="S241" s="17">
        <v>0.229241300133361</v>
      </c>
      <c r="T241" s="17">
        <v>0.17138839740192199</v>
      </c>
      <c r="U241" s="17">
        <v>0.176354266497326</v>
      </c>
      <c r="V241" s="17">
        <v>0.215738914382371</v>
      </c>
      <c r="W241" s="17">
        <v>0.18801983342560399</v>
      </c>
      <c r="X241" s="17">
        <v>0.192738450391469</v>
      </c>
      <c r="Y241" s="17">
        <v>0.18006006723274001</v>
      </c>
      <c r="Z241" s="17">
        <v>0.14297484313224601</v>
      </c>
      <c r="AA241" s="17">
        <v>0.15873465999304401</v>
      </c>
      <c r="AB241" s="17">
        <v>0.14356437632768099</v>
      </c>
      <c r="AC241" s="17">
        <v>0.13404717026691099</v>
      </c>
      <c r="AD241" s="17">
        <v>9.2496115175439403E-2</v>
      </c>
      <c r="AE241" s="17"/>
      <c r="AF241" s="17">
        <v>0.14549195701279899</v>
      </c>
      <c r="AG241" s="17">
        <v>0.157398256211985</v>
      </c>
      <c r="AH241" s="17">
        <v>0.201257664968119</v>
      </c>
      <c r="AI241" s="17">
        <v>0.21631580802755601</v>
      </c>
      <c r="AJ241" s="17">
        <v>0.24680247339446701</v>
      </c>
      <c r="AK241" s="17">
        <v>0.30351750955006102</v>
      </c>
      <c r="AL241" s="17"/>
      <c r="AM241" s="17">
        <v>0.13488509376514801</v>
      </c>
      <c r="AN241" s="17">
        <v>0.153031769606044</v>
      </c>
      <c r="AO241" s="17">
        <v>0.22475386952437301</v>
      </c>
      <c r="AP241" s="17">
        <v>0.24473595503353399</v>
      </c>
      <c r="AQ241" s="17">
        <v>0.20278622872758301</v>
      </c>
      <c r="AR241" s="17"/>
      <c r="AS241" s="17">
        <v>0.21100701362448601</v>
      </c>
      <c r="AT241" s="17">
        <v>0.16230123394280599</v>
      </c>
      <c r="AU241" s="17">
        <v>0.17916198766858299</v>
      </c>
      <c r="AV241" s="17">
        <v>0.17667189948117101</v>
      </c>
      <c r="AW241" s="17">
        <v>0.15447716219135199</v>
      </c>
      <c r="AX241" s="17">
        <v>0.17232974503988699</v>
      </c>
      <c r="AY241" s="17"/>
      <c r="AZ241" s="17">
        <v>0.14943269384157001</v>
      </c>
      <c r="BA241" s="17">
        <v>0.16743735089351</v>
      </c>
      <c r="BB241" s="17">
        <v>0.14296214341553201</v>
      </c>
      <c r="BC241" s="17">
        <v>0.213953100786476</v>
      </c>
      <c r="BD241" s="17">
        <v>0.23563324776753999</v>
      </c>
      <c r="BE241" s="17"/>
      <c r="BF241" s="17">
        <v>0.173854864278771</v>
      </c>
      <c r="BG241" s="17"/>
      <c r="BH241" s="17">
        <v>0.17210004750268901</v>
      </c>
      <c r="BI241" s="17"/>
      <c r="BJ241" s="17">
        <v>0.18917234997621399</v>
      </c>
      <c r="BK241" s="17">
        <v>0.166375785843482</v>
      </c>
      <c r="BL241" s="17">
        <v>0.17538323127888999</v>
      </c>
      <c r="BM241" s="17">
        <v>0.22315277486621099</v>
      </c>
      <c r="BN241" s="17">
        <v>0.17517088720458701</v>
      </c>
      <c r="BO241" s="17">
        <v>9.63106273722142E-2</v>
      </c>
      <c r="BP241" s="17"/>
      <c r="BQ241" s="17">
        <v>0.20100577755259599</v>
      </c>
      <c r="BR241" s="17">
        <v>0.183525816656497</v>
      </c>
      <c r="BS241" s="17">
        <v>0.16872492952714599</v>
      </c>
      <c r="BT241" s="17"/>
      <c r="BU241" s="17">
        <v>0.20924007590854199</v>
      </c>
      <c r="BV241" s="17">
        <v>0.165270386090728</v>
      </c>
      <c r="BW241" s="17">
        <v>0.172473958879718</v>
      </c>
      <c r="BX241" s="17"/>
      <c r="BY241" s="17">
        <v>0.26398712678316999</v>
      </c>
      <c r="BZ241" s="17"/>
      <c r="CA241" s="17">
        <v>0.199599981272962</v>
      </c>
    </row>
    <row r="242" spans="2:79" x14ac:dyDescent="0.35">
      <c r="B242" t="s">
        <v>212</v>
      </c>
      <c r="C242" s="17">
        <v>0.17106712346799599</v>
      </c>
      <c r="D242" s="17">
        <v>0.17349154590632301</v>
      </c>
      <c r="E242" s="17">
        <v>0.169311389665497</v>
      </c>
      <c r="F242" s="17"/>
      <c r="G242" s="17">
        <v>0.115222899154899</v>
      </c>
      <c r="H242" s="17">
        <v>0.178659363716245</v>
      </c>
      <c r="I242" s="17">
        <v>0.251372877733884</v>
      </c>
      <c r="J242" s="17">
        <v>0.1969887344166</v>
      </c>
      <c r="K242" s="17">
        <v>0.14524253819885399</v>
      </c>
      <c r="L242" s="17">
        <v>0.133489267081836</v>
      </c>
      <c r="M242" s="17"/>
      <c r="N242" s="17">
        <v>0.19035831469132</v>
      </c>
      <c r="O242" s="17">
        <v>0.15299495667492299</v>
      </c>
      <c r="P242" s="17">
        <v>0.14975063313579701</v>
      </c>
      <c r="Q242" s="17">
        <v>0.187154160896111</v>
      </c>
      <c r="R242" s="17"/>
      <c r="S242" s="17">
        <v>0.14267258940942401</v>
      </c>
      <c r="T242" s="17">
        <v>0.185383374733675</v>
      </c>
      <c r="U242" s="17">
        <v>0.19428651089450399</v>
      </c>
      <c r="V242" s="17">
        <v>0.17811866011613101</v>
      </c>
      <c r="W242" s="17">
        <v>0.13180921286130501</v>
      </c>
      <c r="X242" s="17">
        <v>0.203377702303984</v>
      </c>
      <c r="Y242" s="17">
        <v>0.227940604915148</v>
      </c>
      <c r="Z242" s="17">
        <v>0.12934689722197101</v>
      </c>
      <c r="AA242" s="17">
        <v>0.16896096969410601</v>
      </c>
      <c r="AB242" s="17">
        <v>0.119572851924355</v>
      </c>
      <c r="AC242" s="17">
        <v>0.18596742243738901</v>
      </c>
      <c r="AD242" s="17">
        <v>0.19446800926385899</v>
      </c>
      <c r="AE242" s="17"/>
      <c r="AF242" s="17">
        <v>0.160413591669575</v>
      </c>
      <c r="AG242" s="17">
        <v>0.181381863083801</v>
      </c>
      <c r="AH242" s="17">
        <v>0.145808603529268</v>
      </c>
      <c r="AI242" s="17">
        <v>0.192596828895362</v>
      </c>
      <c r="AJ242" s="17">
        <v>0.19360475862359899</v>
      </c>
      <c r="AK242" s="17">
        <v>0.17753197794233699</v>
      </c>
      <c r="AL242" s="17"/>
      <c r="AM242" s="17">
        <v>0.18456571069172401</v>
      </c>
      <c r="AN242" s="17">
        <v>0.162023995439735</v>
      </c>
      <c r="AO242" s="17">
        <v>0.16615780342210201</v>
      </c>
      <c r="AP242" s="17">
        <v>0.18584430156187601</v>
      </c>
      <c r="AQ242" s="17">
        <v>0.20882845998322599</v>
      </c>
      <c r="AR242" s="17"/>
      <c r="AS242" s="17">
        <v>0.15953855174210901</v>
      </c>
      <c r="AT242" s="17">
        <v>0.14407629563605701</v>
      </c>
      <c r="AU242" s="17">
        <v>0.18019498376337201</v>
      </c>
      <c r="AV242" s="17">
        <v>0.192739327638275</v>
      </c>
      <c r="AW242" s="17">
        <v>0.186973935207115</v>
      </c>
      <c r="AX242" s="17">
        <v>0.187104956354777</v>
      </c>
      <c r="AY242" s="17"/>
      <c r="AZ242" s="17">
        <v>0.20920510152628199</v>
      </c>
      <c r="BA242" s="17">
        <v>0.173153253985766</v>
      </c>
      <c r="BB242" s="17">
        <v>0.16427381229677099</v>
      </c>
      <c r="BC242" s="17">
        <v>0.16227376600176399</v>
      </c>
      <c r="BD242" s="17">
        <v>0.138398850472885</v>
      </c>
      <c r="BE242" s="17"/>
      <c r="BF242" s="17">
        <v>0.173972787563447</v>
      </c>
      <c r="BG242" s="17"/>
      <c r="BH242" s="17">
        <v>0.170802662474661</v>
      </c>
      <c r="BI242" s="17"/>
      <c r="BJ242" s="17">
        <v>0.182978204275829</v>
      </c>
      <c r="BK242" s="17">
        <v>0.16649010385839499</v>
      </c>
      <c r="BL242" s="17">
        <v>0.15163780501645899</v>
      </c>
      <c r="BM242" s="17">
        <v>0.24637689561672599</v>
      </c>
      <c r="BN242" s="17">
        <v>0.14225602107329</v>
      </c>
      <c r="BO242" s="17">
        <v>7.3061451081864195E-2</v>
      </c>
      <c r="BP242" s="17"/>
      <c r="BQ242" s="17">
        <v>0.17968503290356999</v>
      </c>
      <c r="BR242" s="17">
        <v>0.186566216982715</v>
      </c>
      <c r="BS242" s="17">
        <v>0.16253787574157399</v>
      </c>
      <c r="BT242" s="17"/>
      <c r="BU242" s="17">
        <v>0.17340626221996</v>
      </c>
      <c r="BV242" s="17">
        <v>0.18552357294729799</v>
      </c>
      <c r="BW242" s="17">
        <v>0.16143657971410899</v>
      </c>
      <c r="BX242" s="17"/>
      <c r="BY242" s="17">
        <v>0.14653385630497401</v>
      </c>
      <c r="BZ242" s="17"/>
      <c r="CA242" s="17">
        <v>0.15790198084035101</v>
      </c>
    </row>
    <row r="243" spans="2:79" x14ac:dyDescent="0.35">
      <c r="B243" t="s">
        <v>213</v>
      </c>
      <c r="C243" s="17">
        <v>0.17907280275735099</v>
      </c>
      <c r="D243" s="17">
        <v>0.17794025375658001</v>
      </c>
      <c r="E243" s="17">
        <v>0.18123672518181899</v>
      </c>
      <c r="F243" s="17"/>
      <c r="G243" s="17">
        <v>0.11880278568616499</v>
      </c>
      <c r="H243" s="17">
        <v>5.4901188982386398E-2</v>
      </c>
      <c r="I243" s="17">
        <v>0.19128571147227999</v>
      </c>
      <c r="J243" s="17">
        <v>0.32599256119147202</v>
      </c>
      <c r="K243" s="17">
        <v>0.18687740920071499</v>
      </c>
      <c r="L243" s="17">
        <v>0.186178447617699</v>
      </c>
      <c r="M243" s="17"/>
      <c r="N243" s="17">
        <v>0.164566821892074</v>
      </c>
      <c r="O243" s="17">
        <v>0.174653091171355</v>
      </c>
      <c r="P243" s="17">
        <v>0.22095117586785701</v>
      </c>
      <c r="Q243" s="17">
        <v>0.16125510802333401</v>
      </c>
      <c r="R243" s="17"/>
      <c r="S243" s="17">
        <v>0.13168058419557699</v>
      </c>
      <c r="T243" s="17">
        <v>0.18400294527439101</v>
      </c>
      <c r="U243" s="17">
        <v>0.21672605757125199</v>
      </c>
      <c r="V243" s="17">
        <v>0.15894140877607399</v>
      </c>
      <c r="W243" s="17">
        <v>0.20910655498011099</v>
      </c>
      <c r="X243" s="17">
        <v>0.18895912996801001</v>
      </c>
      <c r="Y243" s="17">
        <v>0.155637500561113</v>
      </c>
      <c r="Z243" s="17">
        <v>0.213392336793849</v>
      </c>
      <c r="AA243" s="17">
        <v>0.193890349974184</v>
      </c>
      <c r="AB243" s="17">
        <v>0.19792852028982799</v>
      </c>
      <c r="AC243" s="17">
        <v>0.16686289498172099</v>
      </c>
      <c r="AD243" s="17">
        <v>0.165173393361462</v>
      </c>
      <c r="AE243" s="17"/>
      <c r="AF243" s="17">
        <v>0.16580960798657399</v>
      </c>
      <c r="AG243" s="17">
        <v>0.179873176247623</v>
      </c>
      <c r="AH243" s="17">
        <v>0.20763866235287201</v>
      </c>
      <c r="AI243" s="17">
        <v>0.15542022435960601</v>
      </c>
      <c r="AJ243" s="17">
        <v>0.215397789238472</v>
      </c>
      <c r="AK243" s="17">
        <v>0.16605771764294799</v>
      </c>
      <c r="AL243" s="17"/>
      <c r="AM243" s="17">
        <v>0.21370581748102499</v>
      </c>
      <c r="AN243" s="17">
        <v>0.19370422334888099</v>
      </c>
      <c r="AO243" s="17">
        <v>0.15434949380152199</v>
      </c>
      <c r="AP243" s="17">
        <v>0.12813973454109401</v>
      </c>
      <c r="AQ243" s="17">
        <v>0.143681853590793</v>
      </c>
      <c r="AR243" s="17"/>
      <c r="AS243" s="17">
        <v>0.12301885539820601</v>
      </c>
      <c r="AT243" s="17">
        <v>0.190325325206263</v>
      </c>
      <c r="AU243" s="17">
        <v>0.17712624335435401</v>
      </c>
      <c r="AV243" s="17">
        <v>0.19692217965993</v>
      </c>
      <c r="AW243" s="17">
        <v>0.219454002814263</v>
      </c>
      <c r="AX243" s="17">
        <v>0.20437292585285299</v>
      </c>
      <c r="AY243" s="17"/>
      <c r="AZ243" s="17">
        <v>0.180024631871575</v>
      </c>
      <c r="BA243" s="17">
        <v>0.19813468222205299</v>
      </c>
      <c r="BB243" s="17">
        <v>0.20640921856218</v>
      </c>
      <c r="BC243" s="17">
        <v>0.192839926288879</v>
      </c>
      <c r="BD243" s="17">
        <v>0.12763923199044699</v>
      </c>
      <c r="BE243" s="17"/>
      <c r="BF243" s="17">
        <v>0.19436083010531099</v>
      </c>
      <c r="BG243" s="17"/>
      <c r="BH243" s="17">
        <v>0.19585525565824499</v>
      </c>
      <c r="BI243" s="17"/>
      <c r="BJ243" s="17">
        <v>0.213524399650873</v>
      </c>
      <c r="BK243" s="17">
        <v>0.189355706160657</v>
      </c>
      <c r="BL243" s="17">
        <v>0.17628417680070499</v>
      </c>
      <c r="BM243" s="17">
        <v>0.165176910673829</v>
      </c>
      <c r="BN243" s="17">
        <v>7.0514485534993995E-2</v>
      </c>
      <c r="BO243" s="17">
        <v>7.8365380232521903E-2</v>
      </c>
      <c r="BP243" s="17"/>
      <c r="BQ243" s="17">
        <v>0.20273863529838501</v>
      </c>
      <c r="BR243" s="17">
        <v>0.194843053931152</v>
      </c>
      <c r="BS243" s="17">
        <v>0.17234388595406799</v>
      </c>
      <c r="BT243" s="17"/>
      <c r="BU243" s="17">
        <v>0.182780877181593</v>
      </c>
      <c r="BV243" s="17">
        <v>0.213359963911572</v>
      </c>
      <c r="BW243" s="17">
        <v>0.168002248958524</v>
      </c>
      <c r="BX243" s="17"/>
      <c r="BY243" s="17">
        <v>0.149082499813389</v>
      </c>
      <c r="BZ243" s="17"/>
      <c r="CA243" s="17">
        <v>0.151313404546212</v>
      </c>
    </row>
    <row r="244" spans="2:79" x14ac:dyDescent="0.35">
      <c r="B244" t="s">
        <v>214</v>
      </c>
      <c r="C244" s="17">
        <v>0.26917831646796297</v>
      </c>
      <c r="D244" s="17">
        <v>0.274590792834501</v>
      </c>
      <c r="E244" s="17">
        <v>0.263852615123712</v>
      </c>
      <c r="F244" s="17"/>
      <c r="G244" s="17">
        <v>9.15880407527674E-2</v>
      </c>
      <c r="H244" s="17">
        <v>7.6632621982889698E-2</v>
      </c>
      <c r="I244" s="17">
        <v>8.5460327265257097E-2</v>
      </c>
      <c r="J244" s="17">
        <v>0.25793703515398297</v>
      </c>
      <c r="K244" s="17">
        <v>0.49091772102814402</v>
      </c>
      <c r="L244" s="17">
        <v>0.55368810901068399</v>
      </c>
      <c r="M244" s="17"/>
      <c r="N244" s="17">
        <v>0.256703548482136</v>
      </c>
      <c r="O244" s="17">
        <v>0.27217489736364198</v>
      </c>
      <c r="P244" s="17">
        <v>0.23470483290569</v>
      </c>
      <c r="Q244" s="17">
        <v>0.30761658793477598</v>
      </c>
      <c r="R244" s="17"/>
      <c r="S244" s="17">
        <v>0.19725208271702199</v>
      </c>
      <c r="T244" s="17">
        <v>0.27116461400135899</v>
      </c>
      <c r="U244" s="17">
        <v>0.21596333175266699</v>
      </c>
      <c r="V244" s="17">
        <v>0.27059435461227499</v>
      </c>
      <c r="W244" s="17">
        <v>0.232203999478831</v>
      </c>
      <c r="X244" s="17">
        <v>0.216085960073126</v>
      </c>
      <c r="Y244" s="17">
        <v>0.22680150241380101</v>
      </c>
      <c r="Z244" s="17">
        <v>0.23475772167342401</v>
      </c>
      <c r="AA244" s="17">
        <v>0.26574129342453201</v>
      </c>
      <c r="AB244" s="17">
        <v>0.43298790876258397</v>
      </c>
      <c r="AC244" s="17">
        <v>0.40294945848985397</v>
      </c>
      <c r="AD244" s="17">
        <v>0.43504442832690698</v>
      </c>
      <c r="AE244" s="17"/>
      <c r="AF244" s="17">
        <v>0.29584572876228199</v>
      </c>
      <c r="AG244" s="17">
        <v>0.29716599497024498</v>
      </c>
      <c r="AH244" s="17">
        <v>0.26263307610751702</v>
      </c>
      <c r="AI244" s="17">
        <v>0.21107277156711099</v>
      </c>
      <c r="AJ244" s="17">
        <v>0.193482622779481</v>
      </c>
      <c r="AK244" s="17">
        <v>0.14465145409110899</v>
      </c>
      <c r="AL244" s="17"/>
      <c r="AM244" s="17">
        <v>0.33481725438510401</v>
      </c>
      <c r="AN244" s="17">
        <v>0.30065360249966999</v>
      </c>
      <c r="AO244" s="17">
        <v>0.21678784101670301</v>
      </c>
      <c r="AP244" s="17">
        <v>0.14512295468957301</v>
      </c>
      <c r="AQ244" s="17">
        <v>0.22763849895410501</v>
      </c>
      <c r="AR244" s="17"/>
      <c r="AS244" s="17">
        <v>0.163804787973517</v>
      </c>
      <c r="AT244" s="17">
        <v>0.35560487044043498</v>
      </c>
      <c r="AU244" s="17">
        <v>0.23830322532831799</v>
      </c>
      <c r="AV244" s="17">
        <v>0.26348314338537498</v>
      </c>
      <c r="AW244" s="17">
        <v>0.350033598690907</v>
      </c>
      <c r="AX244" s="17">
        <v>0.27043745388763302</v>
      </c>
      <c r="AY244" s="17"/>
      <c r="AZ244" s="17">
        <v>0.31823285773987903</v>
      </c>
      <c r="BA244" s="17">
        <v>0.309532030153719</v>
      </c>
      <c r="BB244" s="17">
        <v>0.34653802729167898</v>
      </c>
      <c r="BC244" s="17">
        <v>0.26811979835564098</v>
      </c>
      <c r="BD244" s="17">
        <v>0.119155712686804</v>
      </c>
      <c r="BE244" s="17"/>
      <c r="BF244" s="17">
        <v>0.31156741381338798</v>
      </c>
      <c r="BG244" s="17"/>
      <c r="BH244" s="17">
        <v>0.30268432978792098</v>
      </c>
      <c r="BI244" s="17"/>
      <c r="BJ244" s="17">
        <v>0.25310609949292701</v>
      </c>
      <c r="BK244" s="17">
        <v>0.31737543434649401</v>
      </c>
      <c r="BL244" s="17">
        <v>0.344528288485205</v>
      </c>
      <c r="BM244" s="17">
        <v>0.162121882233982</v>
      </c>
      <c r="BN244" s="17">
        <v>5.1233120363076298E-2</v>
      </c>
      <c r="BO244" s="17">
        <v>8.7213643549841097E-2</v>
      </c>
      <c r="BP244" s="17"/>
      <c r="BQ244" s="17">
        <v>0.20878128548504199</v>
      </c>
      <c r="BR244" s="17">
        <v>0.24795016871891301</v>
      </c>
      <c r="BS244" s="17">
        <v>0.31291104205176801</v>
      </c>
      <c r="BT244" s="17"/>
      <c r="BU244" s="17">
        <v>0.20325177436598299</v>
      </c>
      <c r="BV244" s="17">
        <v>0.27827450051664498</v>
      </c>
      <c r="BW244" s="17">
        <v>0.29148757494296501</v>
      </c>
      <c r="BX244" s="17"/>
      <c r="BY244" s="17">
        <v>5.1503391137947899E-2</v>
      </c>
      <c r="BZ244" s="17"/>
      <c r="CA244" s="17">
        <v>0.26892568847527398</v>
      </c>
    </row>
    <row r="245" spans="2:79" x14ac:dyDescent="0.35">
      <c r="B245" t="s">
        <v>136</v>
      </c>
      <c r="C245" s="17">
        <v>4.3643278670625601E-3</v>
      </c>
      <c r="D245" s="17">
        <v>2.4541661284047402E-3</v>
      </c>
      <c r="E245" s="17">
        <v>6.2577148308857796E-3</v>
      </c>
      <c r="F245" s="17"/>
      <c r="G245" s="17">
        <v>1.2593135497666001E-2</v>
      </c>
      <c r="H245" s="17">
        <v>1.20370025961309E-3</v>
      </c>
      <c r="I245" s="17">
        <v>3.2528335384032301E-3</v>
      </c>
      <c r="J245" s="17">
        <v>1.5299994018692701E-3</v>
      </c>
      <c r="K245" s="17">
        <v>4.0070388271189004E-3</v>
      </c>
      <c r="L245" s="17">
        <v>4.87110103743656E-3</v>
      </c>
      <c r="M245" s="17"/>
      <c r="N245" s="17">
        <v>1.7575354557115E-3</v>
      </c>
      <c r="O245" s="17">
        <v>1.0116268667917899E-2</v>
      </c>
      <c r="P245" s="17">
        <v>2.9489610485018102E-3</v>
      </c>
      <c r="Q245" s="17">
        <v>2.57271134900446E-3</v>
      </c>
      <c r="R245" s="17"/>
      <c r="S245" s="17">
        <v>4.0243719169644103E-3</v>
      </c>
      <c r="T245" s="17">
        <v>2.9624399549216499E-3</v>
      </c>
      <c r="U245" s="17">
        <v>7.36815711608873E-3</v>
      </c>
      <c r="V245" s="17">
        <v>3.0777729286047498E-3</v>
      </c>
      <c r="W245" s="17">
        <v>2.65053043335613E-3</v>
      </c>
      <c r="X245" s="17">
        <v>8.6803529560094805E-3</v>
      </c>
      <c r="Y245" s="17">
        <v>7.7079408159944898E-3</v>
      </c>
      <c r="Z245" s="17">
        <v>0</v>
      </c>
      <c r="AA245" s="17">
        <v>4.9348461057586203E-3</v>
      </c>
      <c r="AB245" s="17">
        <v>2.8561865197079201E-3</v>
      </c>
      <c r="AC245" s="17">
        <v>3.3367810089016E-3</v>
      </c>
      <c r="AD245" s="17">
        <v>0</v>
      </c>
      <c r="AE245" s="17"/>
      <c r="AF245" s="17">
        <v>4.2219368623696799E-3</v>
      </c>
      <c r="AG245" s="17">
        <v>3.8440513591935501E-3</v>
      </c>
      <c r="AH245" s="17">
        <v>0</v>
      </c>
      <c r="AI245" s="17">
        <v>0</v>
      </c>
      <c r="AJ245" s="17">
        <v>3.6916903847529401E-3</v>
      </c>
      <c r="AK245" s="17">
        <v>0</v>
      </c>
      <c r="AL245" s="17"/>
      <c r="AM245" s="17">
        <v>4.6269513799083303E-3</v>
      </c>
      <c r="AN245" s="17">
        <v>3.2826770944167499E-3</v>
      </c>
      <c r="AO245" s="17">
        <v>2.1717329874506399E-3</v>
      </c>
      <c r="AP245" s="17">
        <v>6.3943197518506198E-3</v>
      </c>
      <c r="AQ245" s="17">
        <v>0</v>
      </c>
      <c r="AR245" s="17"/>
      <c r="AS245" s="17">
        <v>4.9540169849974702E-3</v>
      </c>
      <c r="AT245" s="17">
        <v>5.0628751225130298E-3</v>
      </c>
      <c r="AU245" s="17">
        <v>3.5256967585998301E-3</v>
      </c>
      <c r="AV245" s="17">
        <v>3.7300037304712698E-3</v>
      </c>
      <c r="AW245" s="17">
        <v>5.0702209416495702E-3</v>
      </c>
      <c r="AX245" s="17">
        <v>2.7759481238172901E-3</v>
      </c>
      <c r="AY245" s="17"/>
      <c r="AZ245" s="17">
        <v>5.0389220894665604E-3</v>
      </c>
      <c r="BA245" s="17">
        <v>5.57673546555489E-3</v>
      </c>
      <c r="BB245" s="17">
        <v>1.0542040691885501E-3</v>
      </c>
      <c r="BC245" s="17">
        <v>1.21574664759782E-2</v>
      </c>
      <c r="BD245" s="17">
        <v>2.5329005004837099E-3</v>
      </c>
      <c r="BE245" s="17"/>
      <c r="BF245" s="17">
        <v>3.7706510307090099E-3</v>
      </c>
      <c r="BG245" s="17"/>
      <c r="BH245" s="17">
        <v>3.3257702395502E-3</v>
      </c>
      <c r="BI245" s="17"/>
      <c r="BJ245" s="17">
        <v>3.9747478311641903E-3</v>
      </c>
      <c r="BK245" s="17">
        <v>0</v>
      </c>
      <c r="BL245" s="17">
        <v>1.7713785996225401E-3</v>
      </c>
      <c r="BM245" s="17">
        <v>9.0477893337246595E-3</v>
      </c>
      <c r="BN245" s="17">
        <v>0</v>
      </c>
      <c r="BO245" s="17">
        <v>8.5902697320341392E-3</v>
      </c>
      <c r="BP245" s="17"/>
      <c r="BQ245" s="17">
        <v>0</v>
      </c>
      <c r="BR245" s="17">
        <v>4.3712732840534303E-3</v>
      </c>
      <c r="BS245" s="17">
        <v>1.5546517905000599E-3</v>
      </c>
      <c r="BT245" s="17"/>
      <c r="BU245" s="17">
        <v>4.0907613055470599E-3</v>
      </c>
      <c r="BV245" s="17">
        <v>3.1624906788138901E-3</v>
      </c>
      <c r="BW245" s="17">
        <v>2.68422027988925E-3</v>
      </c>
      <c r="BX245" s="17"/>
      <c r="BY245" s="17">
        <v>1.2908780325342701E-2</v>
      </c>
      <c r="BZ245" s="17"/>
      <c r="CA245" s="17">
        <v>4.3241495622089498E-3</v>
      </c>
    </row>
    <row r="246" spans="2:79"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row>
    <row r="247" spans="2:79" x14ac:dyDescent="0.35">
      <c r="B247" s="6" t="s">
        <v>222</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row>
    <row r="248" spans="2:79" x14ac:dyDescent="0.35">
      <c r="B248" s="24" t="s">
        <v>106</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row>
    <row r="249" spans="2:79" x14ac:dyDescent="0.35">
      <c r="B249" t="s">
        <v>216</v>
      </c>
      <c r="C249" s="17">
        <v>7.0443009328420902E-2</v>
      </c>
      <c r="D249" s="17">
        <v>6.3520735418060997E-2</v>
      </c>
      <c r="E249" s="17">
        <v>7.7511472241634793E-2</v>
      </c>
      <c r="F249" s="17"/>
      <c r="G249" s="17">
        <v>6.75855728839138E-2</v>
      </c>
      <c r="H249" s="17">
        <v>7.6091531354583297E-2</v>
      </c>
      <c r="I249" s="17">
        <v>0.103345273544938</v>
      </c>
      <c r="J249" s="17">
        <v>9.1997756644012302E-2</v>
      </c>
      <c r="K249" s="17">
        <v>7.5531021213387603E-2</v>
      </c>
      <c r="L249" s="17">
        <v>2.0249208851191001E-2</v>
      </c>
      <c r="M249" s="17"/>
      <c r="N249" s="17">
        <v>9.5412755261393103E-2</v>
      </c>
      <c r="O249" s="17">
        <v>8.0958580979046804E-2</v>
      </c>
      <c r="P249" s="17">
        <v>6.5943155841916207E-2</v>
      </c>
      <c r="Q249" s="17">
        <v>3.6784190042845603E-2</v>
      </c>
      <c r="R249" s="17"/>
      <c r="S249" s="17">
        <v>7.3865146719786598E-2</v>
      </c>
      <c r="T249" s="17">
        <v>0.10257350266189</v>
      </c>
      <c r="U249" s="17">
        <v>5.7759046193665398E-2</v>
      </c>
      <c r="V249" s="17">
        <v>8.4065062112566397E-2</v>
      </c>
      <c r="W249" s="17">
        <v>8.2748807403668606E-2</v>
      </c>
      <c r="X249" s="17">
        <v>5.71828905488116E-2</v>
      </c>
      <c r="Y249" s="17">
        <v>6.4998092714281794E-2</v>
      </c>
      <c r="Z249" s="17">
        <v>7.2763661278438294E-2</v>
      </c>
      <c r="AA249" s="17">
        <v>5.9011959342103001E-2</v>
      </c>
      <c r="AB249" s="17">
        <v>4.1307885180577902E-2</v>
      </c>
      <c r="AC249" s="17">
        <v>5.1682579671505198E-2</v>
      </c>
      <c r="AD249" s="17">
        <v>9.1247512664144007E-2</v>
      </c>
      <c r="AE249" s="17"/>
      <c r="AF249" s="17">
        <v>6.5939818247864504E-2</v>
      </c>
      <c r="AG249" s="17">
        <v>6.8501172460745205E-2</v>
      </c>
      <c r="AH249" s="17">
        <v>4.7758984544201501E-2</v>
      </c>
      <c r="AI249" s="17">
        <v>0.12488511522350999</v>
      </c>
      <c r="AJ249" s="17">
        <v>9.2890409987990294E-2</v>
      </c>
      <c r="AK249" s="17">
        <v>8.6851892892653604E-2</v>
      </c>
      <c r="AL249" s="17"/>
      <c r="AM249" s="17">
        <v>5.1248062535865897E-2</v>
      </c>
      <c r="AN249" s="17">
        <v>6.7920928218818094E-2</v>
      </c>
      <c r="AO249" s="17">
        <v>8.6928219064889206E-2</v>
      </c>
      <c r="AP249" s="17">
        <v>8.7213001903364201E-2</v>
      </c>
      <c r="AQ249" s="17">
        <v>6.17966801757317E-2</v>
      </c>
      <c r="AR249" s="17"/>
      <c r="AS249" s="17">
        <v>6.8589055009372096E-2</v>
      </c>
      <c r="AT249" s="17">
        <v>6.8648105386792099E-2</v>
      </c>
      <c r="AU249" s="17">
        <v>6.4479824933696098E-2</v>
      </c>
      <c r="AV249" s="17">
        <v>6.3670881528734694E-2</v>
      </c>
      <c r="AW249" s="17">
        <v>8.0482670189692004E-2</v>
      </c>
      <c r="AX249" s="17">
        <v>9.6854605945104297E-2</v>
      </c>
      <c r="AY249" s="17"/>
      <c r="AZ249" s="17">
        <v>6.0656791806603598E-2</v>
      </c>
      <c r="BA249" s="17">
        <v>8.3869285450570402E-2</v>
      </c>
      <c r="BB249" s="17">
        <v>6.3010817639551506E-2</v>
      </c>
      <c r="BC249" s="17">
        <v>5.9447919506798702E-2</v>
      </c>
      <c r="BD249" s="17">
        <v>7.1849673662376795E-2</v>
      </c>
      <c r="BE249" s="17"/>
      <c r="BF249" s="17">
        <v>7.24515478248689E-2</v>
      </c>
      <c r="BG249" s="17"/>
      <c r="BH249" s="17">
        <v>7.2567198943567696E-2</v>
      </c>
      <c r="BI249" s="17"/>
      <c r="BJ249" s="17">
        <v>6.8438319031150802E-2</v>
      </c>
      <c r="BK249" s="17">
        <v>7.7331135049982999E-2</v>
      </c>
      <c r="BL249" s="17">
        <v>6.3111161668356397E-2</v>
      </c>
      <c r="BM249" s="17">
        <v>9.1916766136206404E-2</v>
      </c>
      <c r="BN249" s="17">
        <v>7.8990450626499606E-2</v>
      </c>
      <c r="BO249" s="17">
        <v>3.4081392776355503E-2</v>
      </c>
      <c r="BP249" s="17"/>
      <c r="BQ249" s="17">
        <v>8.50783886010896E-2</v>
      </c>
      <c r="BR249" s="17">
        <v>6.4602660822206198E-2</v>
      </c>
      <c r="BS249" s="17">
        <v>7.1563706858295106E-2</v>
      </c>
      <c r="BT249" s="17"/>
      <c r="BU249" s="17">
        <v>7.2694653519022101E-2</v>
      </c>
      <c r="BV249" s="17">
        <v>6.8143584197302501E-2</v>
      </c>
      <c r="BW249" s="17">
        <v>7.4610761651377699E-2</v>
      </c>
      <c r="BX249" s="17"/>
      <c r="BY249" s="17">
        <v>4.8831820462905601E-2</v>
      </c>
      <c r="BZ249" s="17"/>
      <c r="CA249" s="17">
        <v>7.3196590632659306E-2</v>
      </c>
    </row>
    <row r="250" spans="2:79" x14ac:dyDescent="0.35">
      <c r="B250" t="s">
        <v>217</v>
      </c>
      <c r="C250" s="17">
        <v>7.5640339274980803E-2</v>
      </c>
      <c r="D250" s="17">
        <v>8.2652893285868501E-2</v>
      </c>
      <c r="E250" s="17">
        <v>6.9316965169176001E-2</v>
      </c>
      <c r="F250" s="17"/>
      <c r="G250" s="17">
        <v>8.0099611921079603E-2</v>
      </c>
      <c r="H250" s="17">
        <v>0.12764247613698601</v>
      </c>
      <c r="I250" s="17">
        <v>8.54003096054093E-2</v>
      </c>
      <c r="J250" s="17">
        <v>0.105260282794211</v>
      </c>
      <c r="K250" s="17">
        <v>5.1694047211447401E-2</v>
      </c>
      <c r="L250" s="17">
        <v>1.4528134326081601E-2</v>
      </c>
      <c r="M250" s="17"/>
      <c r="N250" s="17">
        <v>0.115471391735295</v>
      </c>
      <c r="O250" s="17">
        <v>9.01352995556369E-2</v>
      </c>
      <c r="P250" s="17">
        <v>6.2277207566517397E-2</v>
      </c>
      <c r="Q250" s="17">
        <v>2.93052447683975E-2</v>
      </c>
      <c r="R250" s="17"/>
      <c r="S250" s="17">
        <v>0.11429425484854799</v>
      </c>
      <c r="T250" s="17">
        <v>8.63821177299188E-2</v>
      </c>
      <c r="U250" s="17">
        <v>6.2493101118769503E-2</v>
      </c>
      <c r="V250" s="17">
        <v>0.1012673650218</v>
      </c>
      <c r="W250" s="17">
        <v>5.4276061549572097E-2</v>
      </c>
      <c r="X250" s="17">
        <v>7.6962217062632496E-2</v>
      </c>
      <c r="Y250" s="17">
        <v>7.2154133348553806E-2</v>
      </c>
      <c r="Z250" s="17">
        <v>0.11034391001590001</v>
      </c>
      <c r="AA250" s="17">
        <v>5.68729571031205E-2</v>
      </c>
      <c r="AB250" s="17">
        <v>4.3827160339756303E-2</v>
      </c>
      <c r="AC250" s="17">
        <v>3.3241203572660402E-2</v>
      </c>
      <c r="AD250" s="17">
        <v>5.1126462977667902E-2</v>
      </c>
      <c r="AE250" s="17"/>
      <c r="AF250" s="17">
        <v>2.5782316672746799E-2</v>
      </c>
      <c r="AG250" s="17">
        <v>6.8695105912232601E-2</v>
      </c>
      <c r="AH250" s="17">
        <v>9.0095904337854804E-2</v>
      </c>
      <c r="AI250" s="17">
        <v>9.6588732435137895E-2</v>
      </c>
      <c r="AJ250" s="17">
        <v>0.11274422066554</v>
      </c>
      <c r="AK250" s="17">
        <v>0.20572404015639001</v>
      </c>
      <c r="AL250" s="17"/>
      <c r="AM250" s="17">
        <v>2.79372362499976E-2</v>
      </c>
      <c r="AN250" s="17">
        <v>6.4703116996190593E-2</v>
      </c>
      <c r="AO250" s="17">
        <v>0.10841948206803401</v>
      </c>
      <c r="AP250" s="17">
        <v>0.13229215145236201</v>
      </c>
      <c r="AQ250" s="17">
        <v>0.115786005836625</v>
      </c>
      <c r="AR250" s="17"/>
      <c r="AS250" s="17">
        <v>8.7813767273883403E-2</v>
      </c>
      <c r="AT250" s="17">
        <v>7.8125438120660695E-2</v>
      </c>
      <c r="AU250" s="17">
        <v>7.6096759323478799E-2</v>
      </c>
      <c r="AV250" s="17">
        <v>8.5845152633781896E-2</v>
      </c>
      <c r="AW250" s="17">
        <v>3.8701718311920201E-2</v>
      </c>
      <c r="AX250" s="17">
        <v>6.2267601891465497E-2</v>
      </c>
      <c r="AY250" s="17"/>
      <c r="AZ250" s="17">
        <v>8.9230971434033607E-2</v>
      </c>
      <c r="BA250" s="17">
        <v>7.9496874244014998E-2</v>
      </c>
      <c r="BB250" s="17">
        <v>6.8109712024822994E-2</v>
      </c>
      <c r="BC250" s="17">
        <v>4.9715810931614597E-2</v>
      </c>
      <c r="BD250" s="17">
        <v>7.5289741403978899E-2</v>
      </c>
      <c r="BE250" s="17"/>
      <c r="BF250" s="17">
        <v>7.3783091780609406E-2</v>
      </c>
      <c r="BG250" s="17"/>
      <c r="BH250" s="17">
        <v>7.5230772703099302E-2</v>
      </c>
      <c r="BI250" s="17"/>
      <c r="BJ250" s="17">
        <v>8.6366076219189097E-2</v>
      </c>
      <c r="BK250" s="17">
        <v>7.3559239501322496E-2</v>
      </c>
      <c r="BL250" s="17">
        <v>6.7410038327985103E-2</v>
      </c>
      <c r="BM250" s="17">
        <v>7.7901102021073601E-2</v>
      </c>
      <c r="BN250" s="17">
        <v>6.1538751815044597E-2</v>
      </c>
      <c r="BO250" s="17">
        <v>4.5514861882897502E-2</v>
      </c>
      <c r="BP250" s="17"/>
      <c r="BQ250" s="17">
        <v>9.9102112263565897E-2</v>
      </c>
      <c r="BR250" s="17">
        <v>7.6195640425805802E-2</v>
      </c>
      <c r="BS250" s="17">
        <v>6.6603265345125895E-2</v>
      </c>
      <c r="BT250" s="17"/>
      <c r="BU250" s="17">
        <v>0.117867814638137</v>
      </c>
      <c r="BV250" s="17">
        <v>7.65862918261382E-2</v>
      </c>
      <c r="BW250" s="17">
        <v>7.2002864233635999E-2</v>
      </c>
      <c r="BX250" s="17"/>
      <c r="BY250" s="17">
        <v>0.110070764820939</v>
      </c>
      <c r="BZ250" s="17"/>
      <c r="CA250" s="17">
        <v>9.1294449950440004E-2</v>
      </c>
    </row>
    <row r="251" spans="2:79" x14ac:dyDescent="0.35">
      <c r="B251" t="s">
        <v>218</v>
      </c>
      <c r="C251" s="17">
        <v>8.7563045379880994E-2</v>
      </c>
      <c r="D251" s="17">
        <v>8.5480986350236501E-2</v>
      </c>
      <c r="E251" s="17">
        <v>8.9053706128242205E-2</v>
      </c>
      <c r="F251" s="17"/>
      <c r="G251" s="17">
        <v>0.111044183063758</v>
      </c>
      <c r="H251" s="17">
        <v>0.14203220101990899</v>
      </c>
      <c r="I251" s="17">
        <v>0.11300848130827899</v>
      </c>
      <c r="J251" s="17">
        <v>0.112473482173818</v>
      </c>
      <c r="K251" s="17">
        <v>5.5169028239780503E-2</v>
      </c>
      <c r="L251" s="17">
        <v>8.5092088759305008E-3</v>
      </c>
      <c r="M251" s="17"/>
      <c r="N251" s="17">
        <v>0.149919626168009</v>
      </c>
      <c r="O251" s="17">
        <v>0.10915604386371699</v>
      </c>
      <c r="P251" s="17">
        <v>6.4339248052365294E-2</v>
      </c>
      <c r="Q251" s="17">
        <v>2.07118853574235E-2</v>
      </c>
      <c r="R251" s="17"/>
      <c r="S251" s="17">
        <v>0.15495892724011001</v>
      </c>
      <c r="T251" s="17">
        <v>8.0461883152997293E-2</v>
      </c>
      <c r="U251" s="17">
        <v>5.91113567325766E-2</v>
      </c>
      <c r="V251" s="17">
        <v>7.2072596634493197E-2</v>
      </c>
      <c r="W251" s="17">
        <v>5.52515149587334E-2</v>
      </c>
      <c r="X251" s="17">
        <v>0.10823058054944899</v>
      </c>
      <c r="Y251" s="17">
        <v>8.5792601693876397E-2</v>
      </c>
      <c r="Z251" s="17">
        <v>7.8858593151086703E-2</v>
      </c>
      <c r="AA251" s="17">
        <v>0.10603166008796799</v>
      </c>
      <c r="AB251" s="17">
        <v>4.5153943177348603E-2</v>
      </c>
      <c r="AC251" s="17">
        <v>4.7722785172442599E-2</v>
      </c>
      <c r="AD251" s="17">
        <v>8.2211694113093606E-2</v>
      </c>
      <c r="AE251" s="17"/>
      <c r="AF251" s="17">
        <v>4.1720349459584798E-2</v>
      </c>
      <c r="AG251" s="17">
        <v>7.2861163236872098E-2</v>
      </c>
      <c r="AH251" s="17">
        <v>9.7309482076828602E-2</v>
      </c>
      <c r="AI251" s="17">
        <v>0.12770873513640801</v>
      </c>
      <c r="AJ251" s="17">
        <v>0.181625947913722</v>
      </c>
      <c r="AK251" s="17">
        <v>0.177183983764366</v>
      </c>
      <c r="AL251" s="17"/>
      <c r="AM251" s="17">
        <v>3.6398103340708199E-2</v>
      </c>
      <c r="AN251" s="17">
        <v>6.8969308246892694E-2</v>
      </c>
      <c r="AO251" s="17">
        <v>0.13598445594494901</v>
      </c>
      <c r="AP251" s="17">
        <v>0.14451740012470601</v>
      </c>
      <c r="AQ251" s="17">
        <v>0.102807014674636</v>
      </c>
      <c r="AR251" s="17"/>
      <c r="AS251" s="17">
        <v>0.139347674358024</v>
      </c>
      <c r="AT251" s="17">
        <v>9.14227538671573E-2</v>
      </c>
      <c r="AU251" s="17">
        <v>8.4667063662397193E-2</v>
      </c>
      <c r="AV251" s="17">
        <v>4.9980236263388697E-2</v>
      </c>
      <c r="AW251" s="17">
        <v>5.4050677068818401E-2</v>
      </c>
      <c r="AX251" s="17">
        <v>7.9650270163908896E-2</v>
      </c>
      <c r="AY251" s="17"/>
      <c r="AZ251" s="17">
        <v>8.2924520124233403E-2</v>
      </c>
      <c r="BA251" s="17">
        <v>8.6912701628293204E-2</v>
      </c>
      <c r="BB251" s="17">
        <v>8.1793918098518395E-2</v>
      </c>
      <c r="BC251" s="17">
        <v>6.5695532726696301E-2</v>
      </c>
      <c r="BD251" s="17">
        <v>0.10441410983574401</v>
      </c>
      <c r="BE251" s="17"/>
      <c r="BF251" s="17">
        <v>8.4034902733053696E-2</v>
      </c>
      <c r="BG251" s="17"/>
      <c r="BH251" s="17">
        <v>8.9823711602518605E-2</v>
      </c>
      <c r="BI251" s="17"/>
      <c r="BJ251" s="17">
        <v>8.9735773294897306E-2</v>
      </c>
      <c r="BK251" s="17">
        <v>7.5240917896744197E-2</v>
      </c>
      <c r="BL251" s="17">
        <v>8.4423432278492999E-2</v>
      </c>
      <c r="BM251" s="17">
        <v>7.7058515764245494E-2</v>
      </c>
      <c r="BN251" s="17">
        <v>0.15842461075061501</v>
      </c>
      <c r="BO251" s="17">
        <v>9.1708533741542295E-2</v>
      </c>
      <c r="BP251" s="17"/>
      <c r="BQ251" s="17">
        <v>9.7563059343876907E-2</v>
      </c>
      <c r="BR251" s="17">
        <v>9.7200350215266906E-2</v>
      </c>
      <c r="BS251" s="17">
        <v>7.9897727509813998E-2</v>
      </c>
      <c r="BT251" s="17"/>
      <c r="BU251" s="17">
        <v>0.119599498092491</v>
      </c>
      <c r="BV251" s="17">
        <v>9.8215700045274495E-2</v>
      </c>
      <c r="BW251" s="17">
        <v>7.8520315564950802E-2</v>
      </c>
      <c r="BX251" s="17"/>
      <c r="BY251" s="17">
        <v>0.17358166823841301</v>
      </c>
      <c r="BZ251" s="17"/>
      <c r="CA251" s="17">
        <v>0.10089131290263401</v>
      </c>
    </row>
    <row r="252" spans="2:79" x14ac:dyDescent="0.35">
      <c r="B252" t="s">
        <v>219</v>
      </c>
      <c r="C252" s="17">
        <v>0.105401502221698</v>
      </c>
      <c r="D252" s="17">
        <v>0.119212524682914</v>
      </c>
      <c r="E252" s="17">
        <v>9.2649484280171099E-2</v>
      </c>
      <c r="F252" s="17"/>
      <c r="G252" s="17">
        <v>0.10864731846907399</v>
      </c>
      <c r="H252" s="17">
        <v>0.204121082596535</v>
      </c>
      <c r="I252" s="17">
        <v>0.17050880929376599</v>
      </c>
      <c r="J252" s="17">
        <v>7.6797498417114696E-2</v>
      </c>
      <c r="K252" s="17">
        <v>7.0813510860489204E-2</v>
      </c>
      <c r="L252" s="17">
        <v>1.65925500875664E-2</v>
      </c>
      <c r="M252" s="17"/>
      <c r="N252" s="17">
        <v>0.141711530921692</v>
      </c>
      <c r="O252" s="17">
        <v>0.13092185628618699</v>
      </c>
      <c r="P252" s="17">
        <v>9.4765537585648194E-2</v>
      </c>
      <c r="Q252" s="17">
        <v>5.0132122062122197E-2</v>
      </c>
      <c r="R252" s="17"/>
      <c r="S252" s="17">
        <v>0.12692116271043299</v>
      </c>
      <c r="T252" s="17">
        <v>0.12146079688959401</v>
      </c>
      <c r="U252" s="17">
        <v>0.110537715556019</v>
      </c>
      <c r="V252" s="17">
        <v>0.101254009794864</v>
      </c>
      <c r="W252" s="17">
        <v>0.118213538219853</v>
      </c>
      <c r="X252" s="17">
        <v>0.10948209935664199</v>
      </c>
      <c r="Y252" s="17">
        <v>0.12981525545888301</v>
      </c>
      <c r="Z252" s="17">
        <v>0.116722082768546</v>
      </c>
      <c r="AA252" s="17">
        <v>0.104453993099238</v>
      </c>
      <c r="AB252" s="17">
        <v>4.3935243310332397E-2</v>
      </c>
      <c r="AC252" s="17">
        <v>4.0556116013303799E-2</v>
      </c>
      <c r="AD252" s="17">
        <v>0.108130625950127</v>
      </c>
      <c r="AE252" s="17"/>
      <c r="AF252" s="17">
        <v>4.45749759879593E-2</v>
      </c>
      <c r="AG252" s="17">
        <v>8.7263343656592898E-2</v>
      </c>
      <c r="AH252" s="17">
        <v>0.12641900633369699</v>
      </c>
      <c r="AI252" s="17">
        <v>0.135578329136576</v>
      </c>
      <c r="AJ252" s="17">
        <v>0.197391402086562</v>
      </c>
      <c r="AK252" s="17">
        <v>0.24852839918001801</v>
      </c>
      <c r="AL252" s="17"/>
      <c r="AM252" s="17">
        <v>5.6883029077202399E-2</v>
      </c>
      <c r="AN252" s="17">
        <v>8.6145757087030594E-2</v>
      </c>
      <c r="AO252" s="17">
        <v>0.124107565293033</v>
      </c>
      <c r="AP252" s="17">
        <v>0.21248991326858599</v>
      </c>
      <c r="AQ252" s="17">
        <v>0.26307036760158498</v>
      </c>
      <c r="AR252" s="17"/>
      <c r="AS252" s="17">
        <v>0.15217249503831701</v>
      </c>
      <c r="AT252" s="17">
        <v>8.8887323685091904E-2</v>
      </c>
      <c r="AU252" s="17">
        <v>0.11291925860933801</v>
      </c>
      <c r="AV252" s="17">
        <v>9.5640353310305307E-2</v>
      </c>
      <c r="AW252" s="17">
        <v>6.1681096252401001E-2</v>
      </c>
      <c r="AX252" s="17">
        <v>9.6403610784251706E-2</v>
      </c>
      <c r="AY252" s="17"/>
      <c r="AZ252" s="17">
        <v>0.107308673690433</v>
      </c>
      <c r="BA252" s="17">
        <v>0.10255614264598201</v>
      </c>
      <c r="BB252" s="17">
        <v>8.0519795610491607E-2</v>
      </c>
      <c r="BC252" s="17">
        <v>9.7920784753428206E-2</v>
      </c>
      <c r="BD252" s="17">
        <v>0.13053393309577699</v>
      </c>
      <c r="BE252" s="17"/>
      <c r="BF252" s="17">
        <v>9.9339202961290299E-2</v>
      </c>
      <c r="BG252" s="17"/>
      <c r="BH252" s="17">
        <v>0.110416359422183</v>
      </c>
      <c r="BI252" s="17"/>
      <c r="BJ252" s="17">
        <v>0.13065537310301201</v>
      </c>
      <c r="BK252" s="17">
        <v>6.6353505200905896E-2</v>
      </c>
      <c r="BL252" s="17">
        <v>8.4130855834015195E-2</v>
      </c>
      <c r="BM252" s="17">
        <v>0.156313404995437</v>
      </c>
      <c r="BN252" s="17">
        <v>0.15065293672199001</v>
      </c>
      <c r="BO252" s="17">
        <v>4.7732274658826901E-2</v>
      </c>
      <c r="BP252" s="17"/>
      <c r="BQ252" s="17">
        <v>0.123425900904279</v>
      </c>
      <c r="BR252" s="17">
        <v>0.103810292344059</v>
      </c>
      <c r="BS252" s="17">
        <v>0.102279751999634</v>
      </c>
      <c r="BT252" s="17"/>
      <c r="BU252" s="17">
        <v>0.167237554667482</v>
      </c>
      <c r="BV252" s="17">
        <v>0.100021861171337</v>
      </c>
      <c r="BW252" s="17">
        <v>0.104116856216842</v>
      </c>
      <c r="BX252" s="17"/>
      <c r="BY252" s="17">
        <v>0.177145747637908</v>
      </c>
      <c r="BZ252" s="17"/>
      <c r="CA252" s="17">
        <v>0.126956142830742</v>
      </c>
    </row>
    <row r="253" spans="2:79" x14ac:dyDescent="0.35">
      <c r="B253" t="s">
        <v>220</v>
      </c>
      <c r="C253" s="17">
        <v>0.32949077669025501</v>
      </c>
      <c r="D253" s="17">
        <v>0.34828135560239798</v>
      </c>
      <c r="E253" s="17">
        <v>0.311044635589726</v>
      </c>
      <c r="F253" s="17"/>
      <c r="G253" s="17">
        <v>0.40154783024270102</v>
      </c>
      <c r="H253" s="17">
        <v>0.29707237147626597</v>
      </c>
      <c r="I253" s="17">
        <v>0.39513887764588501</v>
      </c>
      <c r="J253" s="17">
        <v>0.44567965089219702</v>
      </c>
      <c r="K253" s="17">
        <v>0.37146340837069802</v>
      </c>
      <c r="L253" s="17">
        <v>0.13230779980753901</v>
      </c>
      <c r="M253" s="17"/>
      <c r="N253" s="17">
        <v>0.21151831677142699</v>
      </c>
      <c r="O253" s="17">
        <v>0.25176879800864899</v>
      </c>
      <c r="P253" s="17">
        <v>0.46529088816134601</v>
      </c>
      <c r="Q253" s="17">
        <v>0.417446965799184</v>
      </c>
      <c r="R253" s="17"/>
      <c r="S253" s="17">
        <v>0.32250500109722902</v>
      </c>
      <c r="T253" s="17">
        <v>0.32976130234061601</v>
      </c>
      <c r="U253" s="17">
        <v>0.36469807986087699</v>
      </c>
      <c r="V253" s="17">
        <v>0.328359107709426</v>
      </c>
      <c r="W253" s="17">
        <v>0.38652701979383902</v>
      </c>
      <c r="X253" s="17">
        <v>0.33692387545066499</v>
      </c>
      <c r="Y253" s="17">
        <v>0.36017293446287602</v>
      </c>
      <c r="Z253" s="17">
        <v>0.33230576575566201</v>
      </c>
      <c r="AA253" s="17">
        <v>0.37153326408602599</v>
      </c>
      <c r="AB253" s="17">
        <v>0.22313753542328901</v>
      </c>
      <c r="AC253" s="17">
        <v>0.25990198326616998</v>
      </c>
      <c r="AD253" s="17">
        <v>0.31070341502693399</v>
      </c>
      <c r="AE253" s="17"/>
      <c r="AF253" s="17">
        <v>0.330210398221577</v>
      </c>
      <c r="AG253" s="17">
        <v>0.34590704184292698</v>
      </c>
      <c r="AH253" s="17">
        <v>0.37054384249294497</v>
      </c>
      <c r="AI253" s="17">
        <v>0.33505591649501898</v>
      </c>
      <c r="AJ253" s="17">
        <v>0.29304525992824298</v>
      </c>
      <c r="AK253" s="17">
        <v>0.213394643382779</v>
      </c>
      <c r="AL253" s="17"/>
      <c r="AM253" s="17">
        <v>0.38776550225106099</v>
      </c>
      <c r="AN253" s="17">
        <v>0.358837786552681</v>
      </c>
      <c r="AO253" s="17">
        <v>0.288131383379573</v>
      </c>
      <c r="AP253" s="17">
        <v>0.25744091486533499</v>
      </c>
      <c r="AQ253" s="17">
        <v>0.25692701786601302</v>
      </c>
      <c r="AR253" s="17"/>
      <c r="AS253" s="17">
        <v>0.31972715569752502</v>
      </c>
      <c r="AT253" s="17">
        <v>0.313450062154079</v>
      </c>
      <c r="AU253" s="17">
        <v>0.36789351806183201</v>
      </c>
      <c r="AV253" s="17">
        <v>0.35275073344476399</v>
      </c>
      <c r="AW253" s="17">
        <v>0.303437002332689</v>
      </c>
      <c r="AX253" s="17">
        <v>0.30937908423654398</v>
      </c>
      <c r="AY253" s="17"/>
      <c r="AZ253" s="17">
        <v>0.30281474266592801</v>
      </c>
      <c r="BA253" s="17">
        <v>0.35934864238484698</v>
      </c>
      <c r="BB253" s="17">
        <v>0.37046970769884602</v>
      </c>
      <c r="BC253" s="17">
        <v>0.23981825328374001</v>
      </c>
      <c r="BD253" s="17">
        <v>0.31620116223057798</v>
      </c>
      <c r="BE253" s="17"/>
      <c r="BF253" s="17">
        <v>0.32358370824844801</v>
      </c>
      <c r="BG253" s="17"/>
      <c r="BH253" s="17">
        <v>0.315105180724708</v>
      </c>
      <c r="BI253" s="17"/>
      <c r="BJ253" s="17">
        <v>0.38772945444852303</v>
      </c>
      <c r="BK253" s="17">
        <v>0.280383500283303</v>
      </c>
      <c r="BL253" s="17">
        <v>0.28309969019143799</v>
      </c>
      <c r="BM253" s="17">
        <v>0.40478021379778101</v>
      </c>
      <c r="BN253" s="17">
        <v>0.42019704436114602</v>
      </c>
      <c r="BO253" s="17">
        <v>0.232558098584011</v>
      </c>
      <c r="BP253" s="17"/>
      <c r="BQ253" s="17">
        <v>0.35944227082360503</v>
      </c>
      <c r="BR253" s="17">
        <v>0.34510876245490602</v>
      </c>
      <c r="BS253" s="17">
        <v>0.31849481980630501</v>
      </c>
      <c r="BT253" s="17"/>
      <c r="BU253" s="17">
        <v>0.24537459806772399</v>
      </c>
      <c r="BV253" s="17">
        <v>0.34453880000614101</v>
      </c>
      <c r="BW253" s="17">
        <v>0.331343274677596</v>
      </c>
      <c r="BX253" s="17"/>
      <c r="BY253" s="17">
        <v>0.32561516132291102</v>
      </c>
      <c r="BZ253" s="17"/>
      <c r="CA253" s="17">
        <v>0.283541325342622</v>
      </c>
    </row>
    <row r="254" spans="2:79" x14ac:dyDescent="0.35">
      <c r="B254" t="s">
        <v>221</v>
      </c>
      <c r="C254" s="17">
        <v>0.32691920516054301</v>
      </c>
      <c r="D254" s="17">
        <v>0.296374045956874</v>
      </c>
      <c r="E254" s="17">
        <v>0.35622988320711602</v>
      </c>
      <c r="F254" s="17"/>
      <c r="G254" s="17">
        <v>0.22228476067887801</v>
      </c>
      <c r="H254" s="17">
        <v>0.14607285441666401</v>
      </c>
      <c r="I254" s="17">
        <v>0.129434707231388</v>
      </c>
      <c r="J254" s="17">
        <v>0.16475732579181701</v>
      </c>
      <c r="K254" s="17">
        <v>0.37532898410419802</v>
      </c>
      <c r="L254" s="17">
        <v>0.80270058866008198</v>
      </c>
      <c r="M254" s="17"/>
      <c r="N254" s="17">
        <v>0.28407339329182002</v>
      </c>
      <c r="O254" s="17">
        <v>0.328028726998709</v>
      </c>
      <c r="P254" s="17">
        <v>0.241700359747551</v>
      </c>
      <c r="Q254" s="17">
        <v>0.44375646254782197</v>
      </c>
      <c r="R254" s="17"/>
      <c r="S254" s="17">
        <v>0.19886399342829</v>
      </c>
      <c r="T254" s="17">
        <v>0.27733249592043502</v>
      </c>
      <c r="U254" s="17">
        <v>0.33952328335635801</v>
      </c>
      <c r="V254" s="17">
        <v>0.310110716173843</v>
      </c>
      <c r="W254" s="17">
        <v>0.29940074087066398</v>
      </c>
      <c r="X254" s="17">
        <v>0.30765185524229499</v>
      </c>
      <c r="Y254" s="17">
        <v>0.281724009999748</v>
      </c>
      <c r="Z254" s="17">
        <v>0.28370976742559501</v>
      </c>
      <c r="AA254" s="17">
        <v>0.29899150631504101</v>
      </c>
      <c r="AB254" s="17">
        <v>0.59581742491755496</v>
      </c>
      <c r="AC254" s="17">
        <v>0.56689533230391798</v>
      </c>
      <c r="AD254" s="17">
        <v>0.35052345761640902</v>
      </c>
      <c r="AE254" s="17"/>
      <c r="AF254" s="17">
        <v>0.48908158105127197</v>
      </c>
      <c r="AG254" s="17">
        <v>0.34931032627847403</v>
      </c>
      <c r="AH254" s="17">
        <v>0.26486886545097199</v>
      </c>
      <c r="AI254" s="17">
        <v>0.18018317157334901</v>
      </c>
      <c r="AJ254" s="17">
        <v>0.122302759417942</v>
      </c>
      <c r="AK254" s="17">
        <v>6.23812311709874E-2</v>
      </c>
      <c r="AL254" s="17"/>
      <c r="AM254" s="17">
        <v>0.437071317031069</v>
      </c>
      <c r="AN254" s="17">
        <v>0.34809850103520301</v>
      </c>
      <c r="AO254" s="17">
        <v>0.251676799442479</v>
      </c>
      <c r="AP254" s="17">
        <v>0.160823710351892</v>
      </c>
      <c r="AQ254" s="17">
        <v>0.19961291384540999</v>
      </c>
      <c r="AR254" s="17"/>
      <c r="AS254" s="17">
        <v>0.22294443294373401</v>
      </c>
      <c r="AT254" s="17">
        <v>0.35798875726157697</v>
      </c>
      <c r="AU254" s="17">
        <v>0.28972344571241099</v>
      </c>
      <c r="AV254" s="17">
        <v>0.34769766273768499</v>
      </c>
      <c r="AW254" s="17">
        <v>0.45951397148692602</v>
      </c>
      <c r="AX254" s="17">
        <v>0.35109948397129698</v>
      </c>
      <c r="AY254" s="17"/>
      <c r="AZ254" s="17">
        <v>0.35314098068949801</v>
      </c>
      <c r="BA254" s="17">
        <v>0.28250588244205399</v>
      </c>
      <c r="BB254" s="17">
        <v>0.33402555286803198</v>
      </c>
      <c r="BC254" s="17">
        <v>0.48364090335565602</v>
      </c>
      <c r="BD254" s="17">
        <v>0.29520698760393999</v>
      </c>
      <c r="BE254" s="17"/>
      <c r="BF254" s="17">
        <v>0.34277780909105199</v>
      </c>
      <c r="BG254" s="17"/>
      <c r="BH254" s="17">
        <v>0.333099781398913</v>
      </c>
      <c r="BI254" s="17"/>
      <c r="BJ254" s="17">
        <v>0.234258372042457</v>
      </c>
      <c r="BK254" s="17">
        <v>0.42507298125015602</v>
      </c>
      <c r="BL254" s="17">
        <v>0.41580254564132801</v>
      </c>
      <c r="BM254" s="17">
        <v>0.187062305808253</v>
      </c>
      <c r="BN254" s="17">
        <v>0.130196205724705</v>
      </c>
      <c r="BO254" s="17">
        <v>0.54090561229595702</v>
      </c>
      <c r="BP254" s="17"/>
      <c r="BQ254" s="17">
        <v>0.23024135681460101</v>
      </c>
      <c r="BR254" s="17">
        <v>0.310100630996263</v>
      </c>
      <c r="BS254" s="17">
        <v>0.35730798714186901</v>
      </c>
      <c r="BT254" s="17"/>
      <c r="BU254" s="17">
        <v>0.26322259004051501</v>
      </c>
      <c r="BV254" s="17">
        <v>0.31057620994260499</v>
      </c>
      <c r="BW254" s="17">
        <v>0.33590524899350199</v>
      </c>
      <c r="BX254" s="17"/>
      <c r="BY254" s="17">
        <v>0.16475483751692299</v>
      </c>
      <c r="BZ254" s="17"/>
      <c r="CA254" s="17">
        <v>0.32130198618790501</v>
      </c>
    </row>
    <row r="255" spans="2:79" x14ac:dyDescent="0.35">
      <c r="B255" t="s">
        <v>136</v>
      </c>
      <c r="C255" s="17">
        <v>4.5421219442217803E-3</v>
      </c>
      <c r="D255" s="17">
        <v>4.4774587036473801E-3</v>
      </c>
      <c r="E255" s="17">
        <v>4.1938533839337997E-3</v>
      </c>
      <c r="F255" s="17"/>
      <c r="G255" s="17">
        <v>8.7907227405962692E-3</v>
      </c>
      <c r="H255" s="17">
        <v>6.9674829990564596E-3</v>
      </c>
      <c r="I255" s="17">
        <v>3.1635413703349799E-3</v>
      </c>
      <c r="J255" s="17">
        <v>3.03400328682991E-3</v>
      </c>
      <c r="K255" s="17">
        <v>0</v>
      </c>
      <c r="L255" s="17">
        <v>5.1125093916089296E-3</v>
      </c>
      <c r="M255" s="17"/>
      <c r="N255" s="17">
        <v>1.89298585036517E-3</v>
      </c>
      <c r="O255" s="17">
        <v>9.03069430805363E-3</v>
      </c>
      <c r="P255" s="17">
        <v>5.6836030446555203E-3</v>
      </c>
      <c r="Q255" s="17">
        <v>1.8631294222060499E-3</v>
      </c>
      <c r="R255" s="17"/>
      <c r="S255" s="17">
        <v>8.5915139556038394E-3</v>
      </c>
      <c r="T255" s="17">
        <v>2.0279013045482099E-3</v>
      </c>
      <c r="U255" s="17">
        <v>5.87741718173488E-3</v>
      </c>
      <c r="V255" s="17">
        <v>2.8711425530087999E-3</v>
      </c>
      <c r="W255" s="17">
        <v>3.5823172036690198E-3</v>
      </c>
      <c r="X255" s="17">
        <v>3.5664817895041398E-3</v>
      </c>
      <c r="Y255" s="17">
        <v>5.3429723217812003E-3</v>
      </c>
      <c r="Z255" s="17">
        <v>5.2962196047723099E-3</v>
      </c>
      <c r="AA255" s="17">
        <v>3.1046599665034398E-3</v>
      </c>
      <c r="AB255" s="17">
        <v>6.8208076511415104E-3</v>
      </c>
      <c r="AC255" s="17">
        <v>0</v>
      </c>
      <c r="AD255" s="17">
        <v>6.0568316516238499E-3</v>
      </c>
      <c r="AE255" s="17"/>
      <c r="AF255" s="17">
        <v>2.6905603589963199E-3</v>
      </c>
      <c r="AG255" s="17">
        <v>7.4618466121557396E-3</v>
      </c>
      <c r="AH255" s="17">
        <v>3.0039147635006502E-3</v>
      </c>
      <c r="AI255" s="17">
        <v>0</v>
      </c>
      <c r="AJ255" s="17">
        <v>0</v>
      </c>
      <c r="AK255" s="17">
        <v>5.9358094528060897E-3</v>
      </c>
      <c r="AL255" s="17"/>
      <c r="AM255" s="17">
        <v>2.6967495140952299E-3</v>
      </c>
      <c r="AN255" s="17">
        <v>5.32460186318364E-3</v>
      </c>
      <c r="AO255" s="17">
        <v>4.7520948070431503E-3</v>
      </c>
      <c r="AP255" s="17">
        <v>5.2229080337556303E-3</v>
      </c>
      <c r="AQ255" s="17">
        <v>0</v>
      </c>
      <c r="AR255" s="17"/>
      <c r="AS255" s="17">
        <v>9.4054196791438591E-3</v>
      </c>
      <c r="AT255" s="17">
        <v>1.47755952464208E-3</v>
      </c>
      <c r="AU255" s="17">
        <v>4.2201296968473702E-3</v>
      </c>
      <c r="AV255" s="17">
        <v>4.4149800813413102E-3</v>
      </c>
      <c r="AW255" s="17">
        <v>2.1328643575532001E-3</v>
      </c>
      <c r="AX255" s="17">
        <v>4.34534300742809E-3</v>
      </c>
      <c r="AY255" s="17"/>
      <c r="AZ255" s="17">
        <v>3.9233195892704204E-3</v>
      </c>
      <c r="BA255" s="17">
        <v>5.3104712042373499E-3</v>
      </c>
      <c r="BB255" s="17">
        <v>2.07049605973765E-3</v>
      </c>
      <c r="BC255" s="17">
        <v>3.7607954420665699E-3</v>
      </c>
      <c r="BD255" s="17">
        <v>6.5043921676044497E-3</v>
      </c>
      <c r="BE255" s="17"/>
      <c r="BF255" s="17">
        <v>4.0297373606771499E-3</v>
      </c>
      <c r="BG255" s="17"/>
      <c r="BH255" s="17">
        <v>3.7569952050107202E-3</v>
      </c>
      <c r="BI255" s="17"/>
      <c r="BJ255" s="17">
        <v>2.8166318607708001E-3</v>
      </c>
      <c r="BK255" s="17">
        <v>2.0587208175858198E-3</v>
      </c>
      <c r="BL255" s="17">
        <v>2.0222760583847601E-3</v>
      </c>
      <c r="BM255" s="17">
        <v>4.9676914770031598E-3</v>
      </c>
      <c r="BN255" s="17">
        <v>0</v>
      </c>
      <c r="BO255" s="17">
        <v>7.4992260604096004E-3</v>
      </c>
      <c r="BP255" s="17"/>
      <c r="BQ255" s="17">
        <v>5.1469112489828904E-3</v>
      </c>
      <c r="BR255" s="17">
        <v>2.9816627414936299E-3</v>
      </c>
      <c r="BS255" s="17">
        <v>3.8527413389569699E-3</v>
      </c>
      <c r="BT255" s="17"/>
      <c r="BU255" s="17">
        <v>1.40032909746287E-2</v>
      </c>
      <c r="BV255" s="17">
        <v>1.91755281120181E-3</v>
      </c>
      <c r="BW255" s="17">
        <v>3.5006786620958301E-3</v>
      </c>
      <c r="BX255" s="17"/>
      <c r="BY255" s="17">
        <v>0</v>
      </c>
      <c r="BZ255" s="17"/>
      <c r="CA255" s="17">
        <v>2.8181921529985801E-3</v>
      </c>
    </row>
    <row r="256" spans="2:79"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row>
    <row r="257" spans="2:79" x14ac:dyDescent="0.35">
      <c r="B257" s="6" t="s">
        <v>225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row>
    <row r="258" spans="2:79" x14ac:dyDescent="0.35">
      <c r="B258" s="24" t="s">
        <v>106</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row>
    <row r="259" spans="2:79" x14ac:dyDescent="0.35">
      <c r="B259" t="s">
        <v>223</v>
      </c>
      <c r="C259" s="17">
        <v>7.0127356021784201E-2</v>
      </c>
      <c r="D259" s="17">
        <v>8.2689513792745195E-2</v>
      </c>
      <c r="E259" s="17">
        <v>5.8208537210431503E-2</v>
      </c>
      <c r="F259" s="17"/>
      <c r="G259" s="17">
        <v>0.113676866113491</v>
      </c>
      <c r="H259" s="17">
        <v>8.7331069021497801E-2</v>
      </c>
      <c r="I259" s="17">
        <v>5.7321263694933899E-2</v>
      </c>
      <c r="J259" s="17">
        <v>6.5405912072748096E-2</v>
      </c>
      <c r="K259" s="17">
        <v>6.0284468421269402E-2</v>
      </c>
      <c r="L259" s="17">
        <v>4.7829349090258599E-2</v>
      </c>
      <c r="M259" s="17"/>
      <c r="N259" s="17">
        <v>8.78287140389961E-2</v>
      </c>
      <c r="O259" s="17">
        <v>6.20441405907773E-2</v>
      </c>
      <c r="P259" s="17">
        <v>6.6993597211596798E-2</v>
      </c>
      <c r="Q259" s="17">
        <v>6.4186869746020406E-2</v>
      </c>
      <c r="R259" s="17"/>
      <c r="S259" s="17">
        <v>0.108744781668088</v>
      </c>
      <c r="T259" s="17">
        <v>7.6441656524326607E-2</v>
      </c>
      <c r="U259" s="17">
        <v>5.44848898055771E-2</v>
      </c>
      <c r="V259" s="17">
        <v>7.5691746334045698E-2</v>
      </c>
      <c r="W259" s="17">
        <v>6.43816602342525E-2</v>
      </c>
      <c r="X259" s="17">
        <v>7.43463057535729E-2</v>
      </c>
      <c r="Y259" s="17">
        <v>4.4709266048388902E-2</v>
      </c>
      <c r="Z259" s="17">
        <v>5.9465902655572701E-2</v>
      </c>
      <c r="AA259" s="17">
        <v>4.4948273454159998E-2</v>
      </c>
      <c r="AB259" s="17">
        <v>7.3003717759727693E-2</v>
      </c>
      <c r="AC259" s="17">
        <v>2.6923993422858901E-2</v>
      </c>
      <c r="AD259" s="17">
        <v>0.12601512338059501</v>
      </c>
      <c r="AE259" s="17"/>
      <c r="AF259" s="17">
        <v>7.6342234212220902E-2</v>
      </c>
      <c r="AG259" s="17">
        <v>5.4032420602110699E-2</v>
      </c>
      <c r="AH259" s="17">
        <v>6.9901695216486606E-2</v>
      </c>
      <c r="AI259" s="17">
        <v>9.5174182462308798E-2</v>
      </c>
      <c r="AJ259" s="17">
        <v>0.117680853579501</v>
      </c>
      <c r="AK259" s="17">
        <v>7.3358684230821702E-2</v>
      </c>
      <c r="AL259" s="17"/>
      <c r="AM259" s="17">
        <v>4.69329650132181E-2</v>
      </c>
      <c r="AN259" s="17">
        <v>7.1186638685200199E-2</v>
      </c>
      <c r="AO259" s="17">
        <v>6.9943387855372796E-2</v>
      </c>
      <c r="AP259" s="17">
        <v>0.112960068384497</v>
      </c>
      <c r="AQ259" s="17">
        <v>0.121217325979738</v>
      </c>
      <c r="AR259" s="17"/>
      <c r="AS259" s="17">
        <v>9.0863867491761494E-2</v>
      </c>
      <c r="AT259" s="17">
        <v>6.4485663384026004E-2</v>
      </c>
      <c r="AU259" s="17">
        <v>6.1959199643957297E-2</v>
      </c>
      <c r="AV259" s="17">
        <v>5.2408856182040199E-2</v>
      </c>
      <c r="AW259" s="17">
        <v>6.1496114449201701E-2</v>
      </c>
      <c r="AX259" s="17">
        <v>0.10403222805561101</v>
      </c>
      <c r="AY259" s="17"/>
      <c r="AZ259" s="17">
        <v>7.6124476455145196E-2</v>
      </c>
      <c r="BA259" s="17">
        <v>6.7884747467337803E-2</v>
      </c>
      <c r="BB259" s="17">
        <v>5.3794686972674602E-2</v>
      </c>
      <c r="BC259" s="17">
        <v>7.3614457292913105E-2</v>
      </c>
      <c r="BD259" s="17">
        <v>8.0669798568573398E-2</v>
      </c>
      <c r="BE259" s="17"/>
      <c r="BF259" s="17">
        <v>6.7110784288790706E-2</v>
      </c>
      <c r="BG259" s="17"/>
      <c r="BH259" s="17">
        <v>7.4673860201592002E-2</v>
      </c>
      <c r="BI259" s="17"/>
      <c r="BJ259" s="17">
        <v>6.3476617397194401E-2</v>
      </c>
      <c r="BK259" s="17">
        <v>5.8901897612519398E-2</v>
      </c>
      <c r="BL259" s="17">
        <v>6.6499957886801395E-2</v>
      </c>
      <c r="BM259" s="17">
        <v>8.7013457467399705E-2</v>
      </c>
      <c r="BN259" s="17">
        <v>0.109242868185251</v>
      </c>
      <c r="BO259" s="17">
        <v>0.14652866416860899</v>
      </c>
      <c r="BP259" s="17"/>
      <c r="BQ259" s="17">
        <v>8.7720312482273993E-2</v>
      </c>
      <c r="BR259" s="17">
        <v>7.2396556936555806E-2</v>
      </c>
      <c r="BS259" s="17">
        <v>6.5440466271921599E-2</v>
      </c>
      <c r="BT259" s="17"/>
      <c r="BU259" s="17">
        <v>0.17187834021273499</v>
      </c>
      <c r="BV259" s="17">
        <v>6.3030728456628493E-2</v>
      </c>
      <c r="BW259" s="17">
        <v>6.6735849128631702E-2</v>
      </c>
      <c r="BX259" s="17"/>
      <c r="BY259" s="17">
        <v>0.109789754211426</v>
      </c>
      <c r="BZ259" s="17"/>
      <c r="CA259" s="17">
        <v>7.6339299443849901E-2</v>
      </c>
    </row>
    <row r="260" spans="2:79" x14ac:dyDescent="0.35">
      <c r="B260" t="s">
        <v>224</v>
      </c>
      <c r="C260" s="17">
        <v>9.9260234164552597E-2</v>
      </c>
      <c r="D260" s="17">
        <v>0.111394451393228</v>
      </c>
      <c r="E260" s="17">
        <v>8.6007041342112303E-2</v>
      </c>
      <c r="F260" s="17"/>
      <c r="G260" s="17">
        <v>0.18116940183982599</v>
      </c>
      <c r="H260" s="17">
        <v>0.16370107539009399</v>
      </c>
      <c r="I260" s="17">
        <v>8.4846248411172998E-2</v>
      </c>
      <c r="J260" s="17">
        <v>5.3168051973044E-2</v>
      </c>
      <c r="K260" s="17">
        <v>5.6202061251501602E-2</v>
      </c>
      <c r="L260" s="17">
        <v>6.9992035108280198E-2</v>
      </c>
      <c r="M260" s="17"/>
      <c r="N260" s="17">
        <v>0.135733198072571</v>
      </c>
      <c r="O260" s="17">
        <v>7.9574047438971396E-2</v>
      </c>
      <c r="P260" s="17">
        <v>9.6316701586351097E-2</v>
      </c>
      <c r="Q260" s="17">
        <v>8.1500645426669502E-2</v>
      </c>
      <c r="R260" s="17"/>
      <c r="S260" s="17">
        <v>0.18457249299092701</v>
      </c>
      <c r="T260" s="17">
        <v>7.8180312914315306E-2</v>
      </c>
      <c r="U260" s="17">
        <v>7.9683055269502298E-2</v>
      </c>
      <c r="V260" s="17">
        <v>0.105982815520966</v>
      </c>
      <c r="W260" s="17">
        <v>5.5445705485881701E-2</v>
      </c>
      <c r="X260" s="17">
        <v>0.10624485006260501</v>
      </c>
      <c r="Y260" s="17">
        <v>8.8944448109043797E-2</v>
      </c>
      <c r="Z260" s="17">
        <v>0.111185507957988</v>
      </c>
      <c r="AA260" s="17">
        <v>9.6827405622541302E-2</v>
      </c>
      <c r="AB260" s="17">
        <v>7.2280488661803699E-2</v>
      </c>
      <c r="AC260" s="17">
        <v>6.7460321201721907E-2</v>
      </c>
      <c r="AD260" s="17">
        <v>6.0888298491499501E-2</v>
      </c>
      <c r="AE260" s="17"/>
      <c r="AF260" s="17">
        <v>9.1831065760707806E-2</v>
      </c>
      <c r="AG260" s="17">
        <v>7.6339185037397395E-2</v>
      </c>
      <c r="AH260" s="17">
        <v>0.103647796458016</v>
      </c>
      <c r="AI260" s="17">
        <v>0.101677237435827</v>
      </c>
      <c r="AJ260" s="17">
        <v>9.4448832378525999E-2</v>
      </c>
      <c r="AK260" s="17">
        <v>0.24347536346720999</v>
      </c>
      <c r="AL260" s="17"/>
      <c r="AM260" s="17">
        <v>6.6561460911123693E-2</v>
      </c>
      <c r="AN260" s="17">
        <v>8.8371759205577397E-2</v>
      </c>
      <c r="AO260" s="17">
        <v>0.120032691787088</v>
      </c>
      <c r="AP260" s="17">
        <v>0.13979547058707001</v>
      </c>
      <c r="AQ260" s="17">
        <v>0.16222258229074499</v>
      </c>
      <c r="AR260" s="17"/>
      <c r="AS260" s="17">
        <v>0.168332888675362</v>
      </c>
      <c r="AT260" s="17">
        <v>7.7941913387408204E-2</v>
      </c>
      <c r="AU260" s="17">
        <v>8.8512171046825405E-2</v>
      </c>
      <c r="AV260" s="17">
        <v>7.1941516586326804E-2</v>
      </c>
      <c r="AW260" s="17">
        <v>6.4018122920360604E-2</v>
      </c>
      <c r="AX260" s="17">
        <v>0.110036661258283</v>
      </c>
      <c r="AY260" s="17"/>
      <c r="AZ260" s="17">
        <v>9.9049281182827506E-2</v>
      </c>
      <c r="BA260" s="17">
        <v>7.2921118706694196E-2</v>
      </c>
      <c r="BB260" s="17">
        <v>6.3932016739571496E-2</v>
      </c>
      <c r="BC260" s="17">
        <v>0.14480959997333401</v>
      </c>
      <c r="BD260" s="17">
        <v>0.14264527315568001</v>
      </c>
      <c r="BE260" s="17"/>
      <c r="BF260" s="17">
        <v>8.8982199730289493E-2</v>
      </c>
      <c r="BG260" s="17"/>
      <c r="BH260" s="17">
        <v>0.10269021248212901</v>
      </c>
      <c r="BI260" s="17"/>
      <c r="BJ260" s="17">
        <v>9.4395328506899398E-2</v>
      </c>
      <c r="BK260" s="17">
        <v>8.2009351783580001E-2</v>
      </c>
      <c r="BL260" s="17">
        <v>8.8038988003366694E-2</v>
      </c>
      <c r="BM260" s="17">
        <v>0.12295034520456501</v>
      </c>
      <c r="BN260" s="17">
        <v>0.16303916976178301</v>
      </c>
      <c r="BO260" s="17">
        <v>0.15410161565348901</v>
      </c>
      <c r="BP260" s="17"/>
      <c r="BQ260" s="17">
        <v>0.112980528927546</v>
      </c>
      <c r="BR260" s="17">
        <v>0.10557958293823699</v>
      </c>
      <c r="BS260" s="17">
        <v>9.4440665939946197E-2</v>
      </c>
      <c r="BT260" s="17"/>
      <c r="BU260" s="17">
        <v>0.18687060769463201</v>
      </c>
      <c r="BV260" s="17">
        <v>0.10047848457940201</v>
      </c>
      <c r="BW260" s="17">
        <v>9.5277981069499598E-2</v>
      </c>
      <c r="BX260" s="17"/>
      <c r="BY260" s="17">
        <v>0.19364908011527199</v>
      </c>
      <c r="BZ260" s="17"/>
      <c r="CA260" s="17">
        <v>0.11396667301038001</v>
      </c>
    </row>
    <row r="261" spans="2:79" x14ac:dyDescent="0.35">
      <c r="B261" t="s">
        <v>208</v>
      </c>
      <c r="C261" s="17">
        <v>0.79885988116625195</v>
      </c>
      <c r="D261" s="17">
        <v>0.77851852789799902</v>
      </c>
      <c r="E261" s="17">
        <v>0.81956584068901495</v>
      </c>
      <c r="F261" s="17"/>
      <c r="G261" s="17">
        <v>0.64003868328517</v>
      </c>
      <c r="H261" s="17">
        <v>0.71288667240690595</v>
      </c>
      <c r="I261" s="17">
        <v>0.821233685710126</v>
      </c>
      <c r="J261" s="17">
        <v>0.86303694367825001</v>
      </c>
      <c r="K261" s="17">
        <v>0.86738396581910904</v>
      </c>
      <c r="L261" s="17">
        <v>0.85886930577901999</v>
      </c>
      <c r="M261" s="17"/>
      <c r="N261" s="17">
        <v>0.75945454807178203</v>
      </c>
      <c r="O261" s="17">
        <v>0.817886030895279</v>
      </c>
      <c r="P261" s="17">
        <v>0.80533781011308303</v>
      </c>
      <c r="Q261" s="17">
        <v>0.81547246787672101</v>
      </c>
      <c r="R261" s="17"/>
      <c r="S261" s="17">
        <v>0.65368598283317303</v>
      </c>
      <c r="T261" s="17">
        <v>0.81926569847878605</v>
      </c>
      <c r="U261" s="17">
        <v>0.834597249256538</v>
      </c>
      <c r="V261" s="17">
        <v>0.79118097592136605</v>
      </c>
      <c r="W261" s="17">
        <v>0.84187359658561201</v>
      </c>
      <c r="X261" s="17">
        <v>0.79007316585573995</v>
      </c>
      <c r="Y261" s="17">
        <v>0.83854251496103305</v>
      </c>
      <c r="Z261" s="17">
        <v>0.81430875182919504</v>
      </c>
      <c r="AA261" s="17">
        <v>0.83053176140118801</v>
      </c>
      <c r="AB261" s="17">
        <v>0.82129943488560397</v>
      </c>
      <c r="AC261" s="17">
        <v>0.87362840814589005</v>
      </c>
      <c r="AD261" s="17">
        <v>0.80640667951327305</v>
      </c>
      <c r="AE261" s="17"/>
      <c r="AF261" s="17">
        <v>0.78432468718335402</v>
      </c>
      <c r="AG261" s="17">
        <v>0.83995478827328496</v>
      </c>
      <c r="AH261" s="17">
        <v>0.80196774210729205</v>
      </c>
      <c r="AI261" s="17">
        <v>0.78720420324232798</v>
      </c>
      <c r="AJ261" s="17">
        <v>0.773898471092067</v>
      </c>
      <c r="AK261" s="17">
        <v>0.673072461630984</v>
      </c>
      <c r="AL261" s="17"/>
      <c r="AM261" s="17">
        <v>0.86715139739859204</v>
      </c>
      <c r="AN261" s="17">
        <v>0.79659082126844405</v>
      </c>
      <c r="AO261" s="17">
        <v>0.78139704600043802</v>
      </c>
      <c r="AP261" s="17">
        <v>0.72270321869615095</v>
      </c>
      <c r="AQ261" s="17">
        <v>0.66716032951851301</v>
      </c>
      <c r="AR261" s="17"/>
      <c r="AS261" s="17">
        <v>0.69995984085670904</v>
      </c>
      <c r="AT261" s="17">
        <v>0.83079923439578596</v>
      </c>
      <c r="AU261" s="17">
        <v>0.81194864268952005</v>
      </c>
      <c r="AV261" s="17">
        <v>0.84606623555781602</v>
      </c>
      <c r="AW261" s="17">
        <v>0.84329448703696996</v>
      </c>
      <c r="AX261" s="17">
        <v>0.77330689390697804</v>
      </c>
      <c r="AY261" s="17"/>
      <c r="AZ261" s="17">
        <v>0.80090386159081595</v>
      </c>
      <c r="BA261" s="17">
        <v>0.83018636431759596</v>
      </c>
      <c r="BB261" s="17">
        <v>0.84792470987191704</v>
      </c>
      <c r="BC261" s="17">
        <v>0.75198472324575805</v>
      </c>
      <c r="BD261" s="17">
        <v>0.73648801663000596</v>
      </c>
      <c r="BE261" s="17"/>
      <c r="BF261" s="17">
        <v>0.81541417845297604</v>
      </c>
      <c r="BG261" s="17"/>
      <c r="BH261" s="17">
        <v>0.79852613767105796</v>
      </c>
      <c r="BI261" s="17"/>
      <c r="BJ261" s="17">
        <v>0.808659541039074</v>
      </c>
      <c r="BK261" s="17">
        <v>0.83009134635620796</v>
      </c>
      <c r="BL261" s="17">
        <v>0.82836133788118704</v>
      </c>
      <c r="BM261" s="17">
        <v>0.75070800636518398</v>
      </c>
      <c r="BN261" s="17">
        <v>0.67868789725410095</v>
      </c>
      <c r="BO261" s="17">
        <v>0.63886388728425403</v>
      </c>
      <c r="BP261" s="17"/>
      <c r="BQ261" s="17">
        <v>0.78215392638825298</v>
      </c>
      <c r="BR261" s="17">
        <v>0.801501609999276</v>
      </c>
      <c r="BS261" s="17">
        <v>0.81035139395852696</v>
      </c>
      <c r="BT261" s="17"/>
      <c r="BU261" s="17">
        <v>0.61085663766359799</v>
      </c>
      <c r="BV261" s="17">
        <v>0.81233008154575803</v>
      </c>
      <c r="BW261" s="17">
        <v>0.80992308567184201</v>
      </c>
      <c r="BX261" s="17"/>
      <c r="BY261" s="17">
        <v>0.60295263506739705</v>
      </c>
      <c r="BZ261" s="17"/>
      <c r="CA261" s="17">
        <v>0.77301233628563304</v>
      </c>
    </row>
    <row r="262" spans="2:79" x14ac:dyDescent="0.35">
      <c r="B262" t="s">
        <v>136</v>
      </c>
      <c r="C262" s="17">
        <v>3.1752528647411099E-2</v>
      </c>
      <c r="D262" s="17">
        <v>2.7397506916027999E-2</v>
      </c>
      <c r="E262" s="17">
        <v>3.6218580758440998E-2</v>
      </c>
      <c r="F262" s="17"/>
      <c r="G262" s="17">
        <v>6.5115048761512903E-2</v>
      </c>
      <c r="H262" s="17">
        <v>3.6081183181501802E-2</v>
      </c>
      <c r="I262" s="17">
        <v>3.65988021837673E-2</v>
      </c>
      <c r="J262" s="17">
        <v>1.83890922759577E-2</v>
      </c>
      <c r="K262" s="17">
        <v>1.6129504508120299E-2</v>
      </c>
      <c r="L262" s="17">
        <v>2.33093100224415E-2</v>
      </c>
      <c r="M262" s="17"/>
      <c r="N262" s="17">
        <v>1.6983539816650201E-2</v>
      </c>
      <c r="O262" s="17">
        <v>4.0495781074971898E-2</v>
      </c>
      <c r="P262" s="17">
        <v>3.1351891088968901E-2</v>
      </c>
      <c r="Q262" s="17">
        <v>3.8840016950588897E-2</v>
      </c>
      <c r="R262" s="17"/>
      <c r="S262" s="17">
        <v>5.2996742507811202E-2</v>
      </c>
      <c r="T262" s="17">
        <v>2.6112332082571799E-2</v>
      </c>
      <c r="U262" s="17">
        <v>3.1234805668382801E-2</v>
      </c>
      <c r="V262" s="17">
        <v>2.7144462223622101E-2</v>
      </c>
      <c r="W262" s="17">
        <v>3.8299037694254003E-2</v>
      </c>
      <c r="X262" s="17">
        <v>2.93356783280815E-2</v>
      </c>
      <c r="Y262" s="17">
        <v>2.7803770881534001E-2</v>
      </c>
      <c r="Z262" s="17">
        <v>1.5039837557243601E-2</v>
      </c>
      <c r="AA262" s="17">
        <v>2.76925595221112E-2</v>
      </c>
      <c r="AB262" s="17">
        <v>3.3416358692865099E-2</v>
      </c>
      <c r="AC262" s="17">
        <v>3.1987277229529001E-2</v>
      </c>
      <c r="AD262" s="17">
        <v>6.6898986146331097E-3</v>
      </c>
      <c r="AE262" s="17"/>
      <c r="AF262" s="17">
        <v>4.7502012843716898E-2</v>
      </c>
      <c r="AG262" s="17">
        <v>2.9673606087207E-2</v>
      </c>
      <c r="AH262" s="17">
        <v>2.4482766218205099E-2</v>
      </c>
      <c r="AI262" s="17">
        <v>1.5944376859535699E-2</v>
      </c>
      <c r="AJ262" s="17">
        <v>1.3971842949906801E-2</v>
      </c>
      <c r="AK262" s="17">
        <v>1.00934906709839E-2</v>
      </c>
      <c r="AL262" s="17"/>
      <c r="AM262" s="17">
        <v>1.93541766770664E-2</v>
      </c>
      <c r="AN262" s="17">
        <v>4.3850780840778897E-2</v>
      </c>
      <c r="AO262" s="17">
        <v>2.8626874357101099E-2</v>
      </c>
      <c r="AP262" s="17">
        <v>2.45412423322811E-2</v>
      </c>
      <c r="AQ262" s="17">
        <v>4.9399762211003902E-2</v>
      </c>
      <c r="AR262" s="17"/>
      <c r="AS262" s="17">
        <v>4.0843402976167301E-2</v>
      </c>
      <c r="AT262" s="17">
        <v>2.6773188832779599E-2</v>
      </c>
      <c r="AU262" s="17">
        <v>3.7579986619697497E-2</v>
      </c>
      <c r="AV262" s="17">
        <v>2.95833916738165E-2</v>
      </c>
      <c r="AW262" s="17">
        <v>3.11912755934678E-2</v>
      </c>
      <c r="AX262" s="17">
        <v>1.26242167791287E-2</v>
      </c>
      <c r="AY262" s="17"/>
      <c r="AZ262" s="17">
        <v>2.3922380771211799E-2</v>
      </c>
      <c r="BA262" s="17">
        <v>2.9007769508372201E-2</v>
      </c>
      <c r="BB262" s="17">
        <v>3.4348586415836699E-2</v>
      </c>
      <c r="BC262" s="17">
        <v>2.9591219487993901E-2</v>
      </c>
      <c r="BD262" s="17">
        <v>4.01969116457409E-2</v>
      </c>
      <c r="BE262" s="17"/>
      <c r="BF262" s="17">
        <v>2.84928375279432E-2</v>
      </c>
      <c r="BG262" s="17"/>
      <c r="BH262" s="17">
        <v>2.41097896452213E-2</v>
      </c>
      <c r="BI262" s="17"/>
      <c r="BJ262" s="17">
        <v>3.3468513056832502E-2</v>
      </c>
      <c r="BK262" s="17">
        <v>2.8997404247692898E-2</v>
      </c>
      <c r="BL262" s="17">
        <v>1.7099716228644299E-2</v>
      </c>
      <c r="BM262" s="17">
        <v>3.9328190962851603E-2</v>
      </c>
      <c r="BN262" s="17">
        <v>4.9030064798865E-2</v>
      </c>
      <c r="BO262" s="17">
        <v>6.0505832893647603E-2</v>
      </c>
      <c r="BP262" s="17"/>
      <c r="BQ262" s="17">
        <v>1.7145232201926999E-2</v>
      </c>
      <c r="BR262" s="17">
        <v>2.0522250125931299E-2</v>
      </c>
      <c r="BS262" s="17">
        <v>2.9767473829605599E-2</v>
      </c>
      <c r="BT262" s="17"/>
      <c r="BU262" s="17">
        <v>3.0394414429035101E-2</v>
      </c>
      <c r="BV262" s="17">
        <v>2.4160705418211699E-2</v>
      </c>
      <c r="BW262" s="17">
        <v>2.80630841300268E-2</v>
      </c>
      <c r="BX262" s="17"/>
      <c r="BY262" s="17">
        <v>9.3608530605905099E-2</v>
      </c>
      <c r="BZ262" s="17"/>
      <c r="CA262" s="17">
        <v>3.6681691260137601E-2</v>
      </c>
    </row>
    <row r="263" spans="2:79" x14ac:dyDescent="0.35">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row>
    <row r="264" spans="2:79" x14ac:dyDescent="0.35">
      <c r="B264" s="6" t="s">
        <v>239</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2:79" x14ac:dyDescent="0.35">
      <c r="B265" s="24" t="s">
        <v>106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35">
      <c r="B266" t="s">
        <v>226</v>
      </c>
      <c r="C266" s="17">
        <v>0.71046110057453504</v>
      </c>
      <c r="D266" s="17">
        <v>0.69237359632663098</v>
      </c>
      <c r="E266" s="17">
        <v>0.72870122629074396</v>
      </c>
      <c r="F266" s="17"/>
      <c r="G266" s="17">
        <v>0.53921707062385404</v>
      </c>
      <c r="H266" s="17">
        <v>0.61155369455826902</v>
      </c>
      <c r="I266" s="17">
        <v>0.73445359676922495</v>
      </c>
      <c r="J266" s="17">
        <v>0.75501176097</v>
      </c>
      <c r="K266" s="17">
        <v>0.76835744972679598</v>
      </c>
      <c r="L266" s="17">
        <v>0.81099569232187996</v>
      </c>
      <c r="M266" s="17"/>
      <c r="N266" s="17">
        <v>0.74285865036375998</v>
      </c>
      <c r="O266" s="17">
        <v>0.71230255883729099</v>
      </c>
      <c r="P266" s="17">
        <v>0.68937002073768805</v>
      </c>
      <c r="Q266" s="17">
        <v>0.696438133675366</v>
      </c>
      <c r="R266" s="17"/>
      <c r="S266" s="17">
        <v>0.62457686586819905</v>
      </c>
      <c r="T266" s="17">
        <v>0.73195394533281</v>
      </c>
      <c r="U266" s="17">
        <v>0.72151793311691603</v>
      </c>
      <c r="V266" s="17">
        <v>0.68233542381190104</v>
      </c>
      <c r="W266" s="17">
        <v>0.70306522209727695</v>
      </c>
      <c r="X266" s="17">
        <v>0.67900053349835998</v>
      </c>
      <c r="Y266" s="17">
        <v>0.73880773573205405</v>
      </c>
      <c r="Z266" s="17">
        <v>0.67961661972213905</v>
      </c>
      <c r="AA266" s="17">
        <v>0.72717626539353397</v>
      </c>
      <c r="AB266" s="17">
        <v>0.80686414490756897</v>
      </c>
      <c r="AC266" s="17">
        <v>0.77296269277038798</v>
      </c>
      <c r="AD266" s="17">
        <v>0.69505757934953505</v>
      </c>
      <c r="AE266" s="17"/>
      <c r="AF266" s="17">
        <v>0.72034938490499101</v>
      </c>
      <c r="AG266" s="17">
        <v>0.70602920422640103</v>
      </c>
      <c r="AH266" s="17">
        <v>0.734162447942315</v>
      </c>
      <c r="AI266" s="17">
        <v>0.74017982603911603</v>
      </c>
      <c r="AJ266" s="17">
        <v>0.66977716853004698</v>
      </c>
      <c r="AK266" s="17">
        <v>0.71364612528115001</v>
      </c>
      <c r="AL266" s="17"/>
      <c r="AM266" s="17">
        <v>0.728075788183288</v>
      </c>
      <c r="AN266" s="17">
        <v>0.70833993100714099</v>
      </c>
      <c r="AO266" s="17">
        <v>0.71405931918711896</v>
      </c>
      <c r="AP266" s="17">
        <v>0.68078158730274996</v>
      </c>
      <c r="AQ266" s="17">
        <v>0.68708347061034103</v>
      </c>
      <c r="AR266" s="17"/>
      <c r="AS266" s="17">
        <v>0.66437361253802996</v>
      </c>
      <c r="AT266" s="17">
        <v>0.72921543325140503</v>
      </c>
      <c r="AU266" s="17">
        <v>0.72618025167671096</v>
      </c>
      <c r="AV266" s="17">
        <v>0.70554693668897495</v>
      </c>
      <c r="AW266" s="17">
        <v>0.75311611848130899</v>
      </c>
      <c r="AX266" s="17">
        <v>0.70075317677603699</v>
      </c>
      <c r="AY266" s="17"/>
      <c r="AZ266" s="17">
        <v>0.72712153319405903</v>
      </c>
      <c r="BA266" s="17">
        <v>0.72363447490518595</v>
      </c>
      <c r="BB266" s="17">
        <v>0.71897026430043298</v>
      </c>
      <c r="BC266" s="17">
        <v>0.74535209663829605</v>
      </c>
      <c r="BD266" s="17">
        <v>0.65882592441898102</v>
      </c>
      <c r="BE266" s="17"/>
      <c r="BF266" s="17">
        <v>0.72903682317683105</v>
      </c>
      <c r="BG266" s="17"/>
      <c r="BH266" s="17">
        <v>0.72541450529846296</v>
      </c>
      <c r="BI266" s="17"/>
      <c r="BJ266" s="17">
        <v>0.71651384822138597</v>
      </c>
      <c r="BK266" s="17">
        <v>0.74887184228104597</v>
      </c>
      <c r="BL266" s="17">
        <v>0.741534796633041</v>
      </c>
      <c r="BM266" s="17">
        <v>0.65728245678789199</v>
      </c>
      <c r="BN266" s="17">
        <v>0.61141847603364397</v>
      </c>
      <c r="BO266" s="17">
        <v>0.55627120579362599</v>
      </c>
      <c r="BP266" s="17"/>
      <c r="BQ266" s="17">
        <v>0.70477641625532395</v>
      </c>
      <c r="BR266" s="17">
        <v>0.72265688554174001</v>
      </c>
      <c r="BS266" s="17">
        <v>0.73346129410087901</v>
      </c>
      <c r="BT266" s="17"/>
      <c r="BU266" s="17">
        <v>0.642932844840297</v>
      </c>
      <c r="BV266" s="17">
        <v>0.74813009192409197</v>
      </c>
      <c r="BW266" s="17">
        <v>0.71766366558973804</v>
      </c>
      <c r="BX266" s="17"/>
      <c r="BY266" s="17">
        <v>0.63425432748570998</v>
      </c>
      <c r="BZ266" s="17"/>
      <c r="CA266" s="17">
        <v>0.69409989260661198</v>
      </c>
    </row>
    <row r="267" spans="2:79" x14ac:dyDescent="0.35">
      <c r="B267" t="s">
        <v>227</v>
      </c>
      <c r="C267" s="17">
        <v>0.64163959692811701</v>
      </c>
      <c r="D267" s="17">
        <v>0.60988431627628303</v>
      </c>
      <c r="E267" s="17">
        <v>0.67117511651113104</v>
      </c>
      <c r="F267" s="17"/>
      <c r="G267" s="17">
        <v>0.63913976765936098</v>
      </c>
      <c r="H267" s="17">
        <v>0.63926579646195303</v>
      </c>
      <c r="I267" s="17">
        <v>0.69726939649188902</v>
      </c>
      <c r="J267" s="17">
        <v>0.70416885787899097</v>
      </c>
      <c r="K267" s="17">
        <v>0.621865631395637</v>
      </c>
      <c r="L267" s="17">
        <v>0.56279474132898499</v>
      </c>
      <c r="M267" s="17"/>
      <c r="N267" s="17">
        <v>0.64148702581317796</v>
      </c>
      <c r="O267" s="17">
        <v>0.67051605114509205</v>
      </c>
      <c r="P267" s="17">
        <v>0.62508308354349396</v>
      </c>
      <c r="Q267" s="17">
        <v>0.62650297069842797</v>
      </c>
      <c r="R267" s="17"/>
      <c r="S267" s="17">
        <v>0.62716371432172002</v>
      </c>
      <c r="T267" s="17">
        <v>0.68378219266650198</v>
      </c>
      <c r="U267" s="17">
        <v>0.69330442800333303</v>
      </c>
      <c r="V267" s="17">
        <v>0.63903184991328299</v>
      </c>
      <c r="W267" s="17">
        <v>0.65912731004703495</v>
      </c>
      <c r="X267" s="17">
        <v>0.61842067057069905</v>
      </c>
      <c r="Y267" s="17">
        <v>0.64600441851609702</v>
      </c>
      <c r="Z267" s="17">
        <v>0.67769429546830595</v>
      </c>
      <c r="AA267" s="17">
        <v>0.63956552072102901</v>
      </c>
      <c r="AB267" s="17">
        <v>0.583242989287867</v>
      </c>
      <c r="AC267" s="17">
        <v>0.61960132817439295</v>
      </c>
      <c r="AD267" s="17">
        <v>0.58571306408549195</v>
      </c>
      <c r="AE267" s="17"/>
      <c r="AF267" s="17">
        <v>0.59019602585554498</v>
      </c>
      <c r="AG267" s="17">
        <v>0.64293674877110596</v>
      </c>
      <c r="AH267" s="17">
        <v>0.68024796899445705</v>
      </c>
      <c r="AI267" s="17">
        <v>0.70585994631859506</v>
      </c>
      <c r="AJ267" s="17">
        <v>0.66256565620035901</v>
      </c>
      <c r="AK267" s="17">
        <v>0.62841524186674302</v>
      </c>
      <c r="AL267" s="17"/>
      <c r="AM267" s="17">
        <v>0.62223741899226703</v>
      </c>
      <c r="AN267" s="17">
        <v>0.65382387147006604</v>
      </c>
      <c r="AO267" s="17">
        <v>0.668396190964341</v>
      </c>
      <c r="AP267" s="17">
        <v>0.63255828688175497</v>
      </c>
      <c r="AQ267" s="17">
        <v>0.52914279164385003</v>
      </c>
      <c r="AR267" s="17"/>
      <c r="AS267" s="17">
        <v>0.63543304745783502</v>
      </c>
      <c r="AT267" s="17">
        <v>0.63870126897977197</v>
      </c>
      <c r="AU267" s="17">
        <v>0.61979775655510305</v>
      </c>
      <c r="AV267" s="17">
        <v>0.68655865581057995</v>
      </c>
      <c r="AW267" s="17">
        <v>0.63316280358018295</v>
      </c>
      <c r="AX267" s="17">
        <v>0.60703670475581195</v>
      </c>
      <c r="AY267" s="17"/>
      <c r="AZ267" s="17">
        <v>0.55827709097780698</v>
      </c>
      <c r="BA267" s="17">
        <v>0.66458725547493602</v>
      </c>
      <c r="BB267" s="17">
        <v>0.64831741442683399</v>
      </c>
      <c r="BC267" s="17">
        <v>0.61324014977974495</v>
      </c>
      <c r="BD267" s="17">
        <v>0.68958625397345397</v>
      </c>
      <c r="BE267" s="17"/>
      <c r="BF267" s="17">
        <v>0.63164611340145704</v>
      </c>
      <c r="BG267" s="17"/>
      <c r="BH267" s="17">
        <v>0.62246339337522505</v>
      </c>
      <c r="BI267" s="17"/>
      <c r="BJ267" s="17">
        <v>0.65778195737064604</v>
      </c>
      <c r="BK267" s="17">
        <v>0.64259017664779805</v>
      </c>
      <c r="BL267" s="17">
        <v>0.62453797184521398</v>
      </c>
      <c r="BM267" s="17">
        <v>0.62383404790315999</v>
      </c>
      <c r="BN267" s="17">
        <v>0.68592066001530005</v>
      </c>
      <c r="BO267" s="17">
        <v>0.68489263843843196</v>
      </c>
      <c r="BP267" s="17"/>
      <c r="BQ267" s="17">
        <v>0.63253506102351398</v>
      </c>
      <c r="BR267" s="17">
        <v>0.66660391194955704</v>
      </c>
      <c r="BS267" s="17">
        <v>0.64908407052556505</v>
      </c>
      <c r="BT267" s="17"/>
      <c r="BU267" s="17">
        <v>0.61702308814098294</v>
      </c>
      <c r="BV267" s="17">
        <v>0.64992332617831405</v>
      </c>
      <c r="BW267" s="17">
        <v>0.64833110520175097</v>
      </c>
      <c r="BX267" s="17"/>
      <c r="BY267" s="17">
        <v>0.53828865545190996</v>
      </c>
      <c r="BZ267" s="17"/>
      <c r="CA267" s="17">
        <v>0.64088373047882596</v>
      </c>
    </row>
    <row r="268" spans="2:79" x14ac:dyDescent="0.35">
      <c r="B268" t="s">
        <v>228</v>
      </c>
      <c r="C268" s="17">
        <v>0.47001783525669399</v>
      </c>
      <c r="D268" s="17">
        <v>0.42734765824371601</v>
      </c>
      <c r="E268" s="17">
        <v>0.51241340840421801</v>
      </c>
      <c r="F268" s="17"/>
      <c r="G268" s="17">
        <v>0.44268613325677603</v>
      </c>
      <c r="H268" s="17">
        <v>0.46865068220596301</v>
      </c>
      <c r="I268" s="17">
        <v>0.456225254405555</v>
      </c>
      <c r="J268" s="17">
        <v>0.45957419707077501</v>
      </c>
      <c r="K268" s="17">
        <v>0.50380222163604504</v>
      </c>
      <c r="L268" s="17">
        <v>0.486383057747724</v>
      </c>
      <c r="M268" s="17"/>
      <c r="N268" s="17">
        <v>0.49390229317763001</v>
      </c>
      <c r="O268" s="17">
        <v>0.47682587564933399</v>
      </c>
      <c r="P268" s="17">
        <v>0.48193179060672497</v>
      </c>
      <c r="Q268" s="17">
        <v>0.42188378493270001</v>
      </c>
      <c r="R268" s="17"/>
      <c r="S268" s="17">
        <v>0.46030473754770401</v>
      </c>
      <c r="T268" s="17">
        <v>0.50621244671279497</v>
      </c>
      <c r="U268" s="17">
        <v>0.53658114330971995</v>
      </c>
      <c r="V268" s="17">
        <v>0.48074120725672997</v>
      </c>
      <c r="W268" s="17">
        <v>0.48399942517484101</v>
      </c>
      <c r="X268" s="17">
        <v>0.46118627671979201</v>
      </c>
      <c r="Y268" s="17">
        <v>0.445632779687198</v>
      </c>
      <c r="Z268" s="17">
        <v>0.47866187636051299</v>
      </c>
      <c r="AA268" s="17">
        <v>0.43700298846574398</v>
      </c>
      <c r="AB268" s="17">
        <v>0.44164391520770901</v>
      </c>
      <c r="AC268" s="17">
        <v>0.492114219137822</v>
      </c>
      <c r="AD268" s="17">
        <v>0.36592595013116702</v>
      </c>
      <c r="AE268" s="17"/>
      <c r="AF268" s="17">
        <v>0.42166700662879297</v>
      </c>
      <c r="AG268" s="17">
        <v>0.47081584875602001</v>
      </c>
      <c r="AH268" s="17">
        <v>0.48106932451283102</v>
      </c>
      <c r="AI268" s="17">
        <v>0.528200110422819</v>
      </c>
      <c r="AJ268" s="17">
        <v>0.46809941020213403</v>
      </c>
      <c r="AK268" s="17">
        <v>0.51981629531976403</v>
      </c>
      <c r="AL268" s="17"/>
      <c r="AM268" s="17">
        <v>0.41070384217739198</v>
      </c>
      <c r="AN268" s="17">
        <v>0.47737923917422898</v>
      </c>
      <c r="AO268" s="17">
        <v>0.52212963278497604</v>
      </c>
      <c r="AP268" s="17">
        <v>0.46342060645171002</v>
      </c>
      <c r="AQ268" s="17">
        <v>0.42450738271289601</v>
      </c>
      <c r="AR268" s="17"/>
      <c r="AS268" s="17">
        <v>0.44520518839697898</v>
      </c>
      <c r="AT268" s="17">
        <v>0.47387330290451202</v>
      </c>
      <c r="AU268" s="17">
        <v>0.46546570166519502</v>
      </c>
      <c r="AV268" s="17">
        <v>0.48003058564475198</v>
      </c>
      <c r="AW268" s="17">
        <v>0.50161836865787901</v>
      </c>
      <c r="AX268" s="17">
        <v>0.46365597023985999</v>
      </c>
      <c r="AY268" s="17"/>
      <c r="AZ268" s="17">
        <v>0.461008175075934</v>
      </c>
      <c r="BA268" s="17">
        <v>0.46842902152629801</v>
      </c>
      <c r="BB268" s="17">
        <v>0.465710817560607</v>
      </c>
      <c r="BC268" s="17">
        <v>0.483781500051228</v>
      </c>
      <c r="BD268" s="17">
        <v>0.480800597957246</v>
      </c>
      <c r="BE268" s="17"/>
      <c r="BF268" s="17">
        <v>0.47362962402016501</v>
      </c>
      <c r="BG268" s="17"/>
      <c r="BH268" s="17">
        <v>0.47223271591791299</v>
      </c>
      <c r="BI268" s="17"/>
      <c r="BJ268" s="17">
        <v>0.49014963833890901</v>
      </c>
      <c r="BK268" s="17">
        <v>0.457328023017678</v>
      </c>
      <c r="BL268" s="17">
        <v>0.48090347849274701</v>
      </c>
      <c r="BM268" s="17">
        <v>0.41389380798793501</v>
      </c>
      <c r="BN268" s="17">
        <v>0.44777718560658702</v>
      </c>
      <c r="BO268" s="17">
        <v>0.48536029557656302</v>
      </c>
      <c r="BP268" s="17"/>
      <c r="BQ268" s="17">
        <v>0.475078351232678</v>
      </c>
      <c r="BR268" s="17">
        <v>0.48500656931137998</v>
      </c>
      <c r="BS268" s="17">
        <v>0.479183415302045</v>
      </c>
      <c r="BT268" s="17"/>
      <c r="BU268" s="17">
        <v>0.40235457644561001</v>
      </c>
      <c r="BV268" s="17">
        <v>0.47428060703758301</v>
      </c>
      <c r="BW268" s="17">
        <v>0.486115894903421</v>
      </c>
      <c r="BX268" s="17"/>
      <c r="BY268" s="17">
        <v>0.47033192345257302</v>
      </c>
      <c r="BZ268" s="17"/>
      <c r="CA268" s="17">
        <v>0.48084682452437799</v>
      </c>
    </row>
    <row r="269" spans="2:79" x14ac:dyDescent="0.35">
      <c r="B269" t="s">
        <v>229</v>
      </c>
      <c r="C269" s="17">
        <v>0.42672971145062499</v>
      </c>
      <c r="D269" s="17">
        <v>0.43037165363318097</v>
      </c>
      <c r="E269" s="17">
        <v>0.42300925419490698</v>
      </c>
      <c r="F269" s="17"/>
      <c r="G269" s="17">
        <v>0.35355058302581199</v>
      </c>
      <c r="H269" s="17">
        <v>0.36062149283662898</v>
      </c>
      <c r="I269" s="17">
        <v>0.35200866000952102</v>
      </c>
      <c r="J269" s="17">
        <v>0.43302033286998998</v>
      </c>
      <c r="K269" s="17">
        <v>0.50608912007960305</v>
      </c>
      <c r="L269" s="17">
        <v>0.53161171429627896</v>
      </c>
      <c r="M269" s="17"/>
      <c r="N269" s="17">
        <v>0.43678687348902001</v>
      </c>
      <c r="O269" s="17">
        <v>0.43567383077052402</v>
      </c>
      <c r="P269" s="17">
        <v>0.41799656198635299</v>
      </c>
      <c r="Q269" s="17">
        <v>0.41619741421352902</v>
      </c>
      <c r="R269" s="17"/>
      <c r="S269" s="17">
        <v>0.426427930087385</v>
      </c>
      <c r="T269" s="17">
        <v>0.41694891550264002</v>
      </c>
      <c r="U269" s="17">
        <v>0.405135093939612</v>
      </c>
      <c r="V269" s="17">
        <v>0.36480725042525203</v>
      </c>
      <c r="W269" s="17">
        <v>0.395606014517216</v>
      </c>
      <c r="X269" s="17">
        <v>0.41727208158947798</v>
      </c>
      <c r="Y269" s="17">
        <v>0.43502328174704202</v>
      </c>
      <c r="Z269" s="17">
        <v>0.37827095146985701</v>
      </c>
      <c r="AA269" s="17">
        <v>0.42442712380471798</v>
      </c>
      <c r="AB269" s="17">
        <v>0.55351627191212305</v>
      </c>
      <c r="AC269" s="17">
        <v>0.455680034472357</v>
      </c>
      <c r="AD269" s="17">
        <v>0.43700591797114502</v>
      </c>
      <c r="AE269" s="17"/>
      <c r="AF269" s="17">
        <v>0.40879567417462598</v>
      </c>
      <c r="AG269" s="17">
        <v>0.45406605108623399</v>
      </c>
      <c r="AH269" s="17">
        <v>0.41555408697366703</v>
      </c>
      <c r="AI269" s="17">
        <v>0.397954494955161</v>
      </c>
      <c r="AJ269" s="17">
        <v>0.375932267244518</v>
      </c>
      <c r="AK269" s="17">
        <v>0.43520705509697</v>
      </c>
      <c r="AL269" s="17"/>
      <c r="AM269" s="17">
        <v>0.43617687573063002</v>
      </c>
      <c r="AN269" s="17">
        <v>0.425476325328701</v>
      </c>
      <c r="AO269" s="17">
        <v>0.43767742084088002</v>
      </c>
      <c r="AP269" s="17">
        <v>0.39896812822187999</v>
      </c>
      <c r="AQ269" s="17">
        <v>0.37596044446947302</v>
      </c>
      <c r="AR269" s="17"/>
      <c r="AS269" s="17">
        <v>0.42257617344008502</v>
      </c>
      <c r="AT269" s="17">
        <v>0.43677334176617</v>
      </c>
      <c r="AU269" s="17">
        <v>0.39347006168327398</v>
      </c>
      <c r="AV269" s="17">
        <v>0.436348482952434</v>
      </c>
      <c r="AW269" s="17">
        <v>0.451787719605524</v>
      </c>
      <c r="AX269" s="17">
        <v>0.408875385641015</v>
      </c>
      <c r="AY269" s="17"/>
      <c r="AZ269" s="17">
        <v>0.402492363234214</v>
      </c>
      <c r="BA269" s="17">
        <v>0.41251755490321801</v>
      </c>
      <c r="BB269" s="17">
        <v>0.44616821351581698</v>
      </c>
      <c r="BC269" s="17">
        <v>0.45865535996750201</v>
      </c>
      <c r="BD269" s="17">
        <v>0.43644207208596703</v>
      </c>
      <c r="BE269" s="17"/>
      <c r="BF269" s="17">
        <v>0.42676805758467901</v>
      </c>
      <c r="BG269" s="17"/>
      <c r="BH269" s="17">
        <v>0.41639441419884698</v>
      </c>
      <c r="BI269" s="17"/>
      <c r="BJ269" s="17">
        <v>0.38621426465681702</v>
      </c>
      <c r="BK269" s="17">
        <v>0.46663749918145098</v>
      </c>
      <c r="BL269" s="17">
        <v>0.45870363600220898</v>
      </c>
      <c r="BM269" s="17">
        <v>0.443821169218648</v>
      </c>
      <c r="BN269" s="17">
        <v>0.38964226984546702</v>
      </c>
      <c r="BO269" s="17">
        <v>0.42894124125413602</v>
      </c>
      <c r="BP269" s="17"/>
      <c r="BQ269" s="17">
        <v>0.43422127778150499</v>
      </c>
      <c r="BR269" s="17">
        <v>0.44233626178748497</v>
      </c>
      <c r="BS269" s="17">
        <v>0.43703758986277402</v>
      </c>
      <c r="BT269" s="17"/>
      <c r="BU269" s="17">
        <v>0.36664198619669303</v>
      </c>
      <c r="BV269" s="17">
        <v>0.43368606876146398</v>
      </c>
      <c r="BW269" s="17">
        <v>0.43599611673736399</v>
      </c>
      <c r="BX269" s="17"/>
      <c r="BY269" s="17">
        <v>0.30187626210886098</v>
      </c>
      <c r="BZ269" s="17"/>
      <c r="CA269" s="17">
        <v>0.45092151939075298</v>
      </c>
    </row>
    <row r="270" spans="2:79" x14ac:dyDescent="0.35">
      <c r="B270" t="s">
        <v>230</v>
      </c>
      <c r="C270" s="17">
        <v>0.336075163040568</v>
      </c>
      <c r="D270" s="17">
        <v>0.33947698610063098</v>
      </c>
      <c r="E270" s="17">
        <v>0.330967861186233</v>
      </c>
      <c r="F270" s="17"/>
      <c r="G270" s="17">
        <v>0.28439007444715397</v>
      </c>
      <c r="H270" s="17">
        <v>0.33044301838780099</v>
      </c>
      <c r="I270" s="17">
        <v>0.37480644097314197</v>
      </c>
      <c r="J270" s="17">
        <v>0.34637005665965798</v>
      </c>
      <c r="K270" s="17">
        <v>0.37142973729203599</v>
      </c>
      <c r="L270" s="17">
        <v>0.311800440742524</v>
      </c>
      <c r="M270" s="17"/>
      <c r="N270" s="17">
        <v>0.33798476991081899</v>
      </c>
      <c r="O270" s="17">
        <v>0.34274599939853301</v>
      </c>
      <c r="P270" s="17">
        <v>0.33084875123122498</v>
      </c>
      <c r="Q270" s="17">
        <v>0.33598086338375499</v>
      </c>
      <c r="R270" s="17"/>
      <c r="S270" s="17">
        <v>0.40384022180019402</v>
      </c>
      <c r="T270" s="17">
        <v>0.35952625419251899</v>
      </c>
      <c r="U270" s="17">
        <v>0.37744616016337101</v>
      </c>
      <c r="V270" s="17">
        <v>0.33227668303944902</v>
      </c>
      <c r="W270" s="17">
        <v>0.34809264933649298</v>
      </c>
      <c r="X270" s="17">
        <v>0.35120532460705201</v>
      </c>
      <c r="Y270" s="17">
        <v>0.34356340711809202</v>
      </c>
      <c r="Z270" s="17">
        <v>0.25364502499706798</v>
      </c>
      <c r="AA270" s="17">
        <v>0.38870944511014299</v>
      </c>
      <c r="AB270" s="17">
        <v>0.14715216865255501</v>
      </c>
      <c r="AC270" s="17">
        <v>0.35863985597947101</v>
      </c>
      <c r="AD270" s="17">
        <v>0.17289058134232399</v>
      </c>
      <c r="AE270" s="17"/>
      <c r="AF270" s="17">
        <v>0.36203092494036798</v>
      </c>
      <c r="AG270" s="17">
        <v>0.32316111445787399</v>
      </c>
      <c r="AH270" s="17">
        <v>0.35124740013369798</v>
      </c>
      <c r="AI270" s="17">
        <v>0.32554084372382103</v>
      </c>
      <c r="AJ270" s="17">
        <v>0.28399296948793101</v>
      </c>
      <c r="AK270" s="17">
        <v>0.40195680789622001</v>
      </c>
      <c r="AL270" s="17"/>
      <c r="AM270" s="17">
        <v>0.36576868501021098</v>
      </c>
      <c r="AN270" s="17">
        <v>0.32952704822323098</v>
      </c>
      <c r="AO270" s="17">
        <v>0.32102641473804899</v>
      </c>
      <c r="AP270" s="17">
        <v>0.34668733277286901</v>
      </c>
      <c r="AQ270" s="17">
        <v>0.34023749637759099</v>
      </c>
      <c r="AR270" s="17"/>
      <c r="AS270" s="17">
        <v>0.36994023524444303</v>
      </c>
      <c r="AT270" s="17">
        <v>0.32671720524749498</v>
      </c>
      <c r="AU270" s="17">
        <v>0.353510037476021</v>
      </c>
      <c r="AV270" s="17">
        <v>0.32374714355331902</v>
      </c>
      <c r="AW270" s="17">
        <v>0.29191794442032898</v>
      </c>
      <c r="AX270" s="17">
        <v>0.32970246872479703</v>
      </c>
      <c r="AY270" s="17"/>
      <c r="AZ270" s="17">
        <v>0.34102565065658402</v>
      </c>
      <c r="BA270" s="17">
        <v>0.32542338846825403</v>
      </c>
      <c r="BB270" s="17">
        <v>0.32643874965241299</v>
      </c>
      <c r="BC270" s="17">
        <v>0.36511194478940301</v>
      </c>
      <c r="BD270" s="17">
        <v>0.34561639768897801</v>
      </c>
      <c r="BE270" s="17"/>
      <c r="BF270" s="17">
        <v>0.33232993675949501</v>
      </c>
      <c r="BG270" s="17"/>
      <c r="BH270" s="17">
        <v>0.333306001217477</v>
      </c>
      <c r="BI270" s="17"/>
      <c r="BJ270" s="17">
        <v>0.34534104829017698</v>
      </c>
      <c r="BK270" s="17">
        <v>0.33188407426011901</v>
      </c>
      <c r="BL270" s="17">
        <v>0.32066330503760998</v>
      </c>
      <c r="BM270" s="17">
        <v>0.372286243301165</v>
      </c>
      <c r="BN270" s="17">
        <v>0.352442694153909</v>
      </c>
      <c r="BO270" s="17">
        <v>0.29216783461931201</v>
      </c>
      <c r="BP270" s="17"/>
      <c r="BQ270" s="17">
        <v>0.32755010931280898</v>
      </c>
      <c r="BR270" s="17">
        <v>0.35508276946623901</v>
      </c>
      <c r="BS270" s="17">
        <v>0.33621329779916798</v>
      </c>
      <c r="BT270" s="17"/>
      <c r="BU270" s="17">
        <v>0.36362105065160399</v>
      </c>
      <c r="BV270" s="17">
        <v>0.35374950651090098</v>
      </c>
      <c r="BW270" s="17">
        <v>0.33052423715863699</v>
      </c>
      <c r="BX270" s="17"/>
      <c r="BY270" s="17">
        <v>0.39878862835192802</v>
      </c>
      <c r="BZ270" s="17"/>
      <c r="CA270" s="17">
        <v>0.327273387624751</v>
      </c>
    </row>
    <row r="271" spans="2:79" x14ac:dyDescent="0.35">
      <c r="B271" t="s">
        <v>231</v>
      </c>
      <c r="C271" s="17">
        <v>0.23519880423400899</v>
      </c>
      <c r="D271" s="17">
        <v>0.221091628692101</v>
      </c>
      <c r="E271" s="17">
        <v>0.24791271509007601</v>
      </c>
      <c r="F271" s="17"/>
      <c r="G271" s="17">
        <v>0.22254952859368801</v>
      </c>
      <c r="H271" s="17">
        <v>0.209836030945208</v>
      </c>
      <c r="I271" s="17">
        <v>0.26837665811030598</v>
      </c>
      <c r="J271" s="17">
        <v>0.21161108314178301</v>
      </c>
      <c r="K271" s="17">
        <v>0.24995837488027201</v>
      </c>
      <c r="L271" s="17">
        <v>0.24662526153456801</v>
      </c>
      <c r="M271" s="17"/>
      <c r="N271" s="17">
        <v>0.21674077610081699</v>
      </c>
      <c r="O271" s="17">
        <v>0.231510186845022</v>
      </c>
      <c r="P271" s="17">
        <v>0.24096572188082199</v>
      </c>
      <c r="Q271" s="17">
        <v>0.258418255767633</v>
      </c>
      <c r="R271" s="17"/>
      <c r="S271" s="17">
        <v>0.28023428452335802</v>
      </c>
      <c r="T271" s="17">
        <v>0.20315701302719599</v>
      </c>
      <c r="U271" s="17">
        <v>0.23751706667931499</v>
      </c>
      <c r="V271" s="17">
        <v>0.171514531745626</v>
      </c>
      <c r="W271" s="17">
        <v>0.20735347645025601</v>
      </c>
      <c r="X271" s="17">
        <v>0.27520789742475799</v>
      </c>
      <c r="Y271" s="17">
        <v>0.227168890721725</v>
      </c>
      <c r="Z271" s="17">
        <v>0.208574571988629</v>
      </c>
      <c r="AA271" s="17">
        <v>0.228324772750992</v>
      </c>
      <c r="AB271" s="17">
        <v>0.26389611877070401</v>
      </c>
      <c r="AC271" s="17">
        <v>0.27311039524563402</v>
      </c>
      <c r="AD271" s="17">
        <v>0.22667796685455199</v>
      </c>
      <c r="AE271" s="17"/>
      <c r="AF271" s="17">
        <v>0.24282733328898401</v>
      </c>
      <c r="AG271" s="17">
        <v>0.25970483607728401</v>
      </c>
      <c r="AH271" s="17">
        <v>0.23466051897359899</v>
      </c>
      <c r="AI271" s="17">
        <v>0.17641779751943601</v>
      </c>
      <c r="AJ271" s="17">
        <v>0.20776042385043</v>
      </c>
      <c r="AK271" s="17">
        <v>0.21289843331687799</v>
      </c>
      <c r="AL271" s="17"/>
      <c r="AM271" s="17">
        <v>0.220717422612313</v>
      </c>
      <c r="AN271" s="17">
        <v>0.24236797641510399</v>
      </c>
      <c r="AO271" s="17">
        <v>0.231249290591163</v>
      </c>
      <c r="AP271" s="17">
        <v>0.243612818276945</v>
      </c>
      <c r="AQ271" s="17">
        <v>0.17600319404770701</v>
      </c>
      <c r="AR271" s="17"/>
      <c r="AS271" s="17">
        <v>0.29438310648527899</v>
      </c>
      <c r="AT271" s="17">
        <v>0.223791093496648</v>
      </c>
      <c r="AU271" s="17">
        <v>0.23630018324322499</v>
      </c>
      <c r="AV271" s="17">
        <v>0.19991910212490799</v>
      </c>
      <c r="AW271" s="17">
        <v>0.21449582658773</v>
      </c>
      <c r="AX271" s="17">
        <v>0.21688323990701799</v>
      </c>
      <c r="AY271" s="17"/>
      <c r="AZ271" s="17">
        <v>0.19613306503765299</v>
      </c>
      <c r="BA271" s="17">
        <v>0.22647008960312201</v>
      </c>
      <c r="BB271" s="17">
        <v>0.26253011195890302</v>
      </c>
      <c r="BC271" s="17">
        <v>0.19205244440250599</v>
      </c>
      <c r="BD271" s="17">
        <v>0.27212596120031102</v>
      </c>
      <c r="BE271" s="17"/>
      <c r="BF271" s="17">
        <v>0.22553643345491101</v>
      </c>
      <c r="BG271" s="17"/>
      <c r="BH271" s="17">
        <v>0.22083254594559401</v>
      </c>
      <c r="BI271" s="17"/>
      <c r="BJ271" s="17">
        <v>0.21486263276838899</v>
      </c>
      <c r="BK271" s="17">
        <v>0.25066397154632802</v>
      </c>
      <c r="BL271" s="17">
        <v>0.22620574300044399</v>
      </c>
      <c r="BM271" s="17">
        <v>0.23280811235343299</v>
      </c>
      <c r="BN271" s="17">
        <v>0.33041357414612299</v>
      </c>
      <c r="BO271" s="17">
        <v>0.216213316933588</v>
      </c>
      <c r="BP271" s="17"/>
      <c r="BQ271" s="17">
        <v>0.28396109124491298</v>
      </c>
      <c r="BR271" s="17">
        <v>0.25112153110589103</v>
      </c>
      <c r="BS271" s="17">
        <v>0.22380234835912399</v>
      </c>
      <c r="BT271" s="17"/>
      <c r="BU271" s="17">
        <v>0.216371517565045</v>
      </c>
      <c r="BV271" s="17">
        <v>0.23564612620859199</v>
      </c>
      <c r="BW271" s="17">
        <v>0.243825488842768</v>
      </c>
      <c r="BX271" s="17"/>
      <c r="BY271" s="17">
        <v>0.23479736960554001</v>
      </c>
      <c r="BZ271" s="17"/>
      <c r="CA271" s="17">
        <v>0.224068414183868</v>
      </c>
    </row>
    <row r="272" spans="2:79" x14ac:dyDescent="0.35">
      <c r="B272" t="s">
        <v>232</v>
      </c>
      <c r="C272" s="17">
        <v>0.18385762817224899</v>
      </c>
      <c r="D272" s="17">
        <v>0.20775585316842801</v>
      </c>
      <c r="E272" s="17">
        <v>0.16071978982375401</v>
      </c>
      <c r="F272" s="17"/>
      <c r="G272" s="17">
        <v>0.21054366393799301</v>
      </c>
      <c r="H272" s="17">
        <v>0.17938918507551899</v>
      </c>
      <c r="I272" s="17">
        <v>0.19956002676929699</v>
      </c>
      <c r="J272" s="17">
        <v>0.16168030208450701</v>
      </c>
      <c r="K272" s="17">
        <v>0.16371116376043801</v>
      </c>
      <c r="L272" s="17">
        <v>0.188408101932173</v>
      </c>
      <c r="M272" s="17"/>
      <c r="N272" s="17">
        <v>0.19974906571912901</v>
      </c>
      <c r="O272" s="17">
        <v>0.19077335268802501</v>
      </c>
      <c r="P272" s="17">
        <v>0.17329607116474799</v>
      </c>
      <c r="Q272" s="17">
        <v>0.17160563315666699</v>
      </c>
      <c r="R272" s="17"/>
      <c r="S272" s="17">
        <v>0.18356998790697199</v>
      </c>
      <c r="T272" s="17">
        <v>0.20483422813180099</v>
      </c>
      <c r="U272" s="17">
        <v>0.197469654918419</v>
      </c>
      <c r="V272" s="17">
        <v>0.20415133790114501</v>
      </c>
      <c r="W272" s="17">
        <v>0.20853052402149899</v>
      </c>
      <c r="X272" s="17">
        <v>0.168816107208698</v>
      </c>
      <c r="Y272" s="17">
        <v>0.15758736465115</v>
      </c>
      <c r="Z272" s="17">
        <v>0.13888734559905999</v>
      </c>
      <c r="AA272" s="17">
        <v>0.174547815920508</v>
      </c>
      <c r="AB272" s="17">
        <v>0.17313926355805401</v>
      </c>
      <c r="AC272" s="17">
        <v>0.197134105583918</v>
      </c>
      <c r="AD272" s="17">
        <v>0.15877490181016199</v>
      </c>
      <c r="AE272" s="17"/>
      <c r="AF272" s="17">
        <v>0.16677061016867101</v>
      </c>
      <c r="AG272" s="17">
        <v>0.17168937889795799</v>
      </c>
      <c r="AH272" s="17">
        <v>0.19878457901139099</v>
      </c>
      <c r="AI272" s="17">
        <v>0.19526166539825501</v>
      </c>
      <c r="AJ272" s="17">
        <v>0.207934091870868</v>
      </c>
      <c r="AK272" s="17">
        <v>0.27143114143396602</v>
      </c>
      <c r="AL272" s="17"/>
      <c r="AM272" s="17">
        <v>0.12633460315591399</v>
      </c>
      <c r="AN272" s="17">
        <v>0.19756281872619499</v>
      </c>
      <c r="AO272" s="17">
        <v>0.193461190487663</v>
      </c>
      <c r="AP272" s="17">
        <v>0.22107035713168099</v>
      </c>
      <c r="AQ272" s="17">
        <v>0.26408096455625601</v>
      </c>
      <c r="AR272" s="17"/>
      <c r="AS272" s="17">
        <v>0.20377126185202901</v>
      </c>
      <c r="AT272" s="17">
        <v>0.168119958020716</v>
      </c>
      <c r="AU272" s="17">
        <v>0.188667977325084</v>
      </c>
      <c r="AV272" s="17">
        <v>0.16094007416820599</v>
      </c>
      <c r="AW272" s="17">
        <v>0.187719063841223</v>
      </c>
      <c r="AX272" s="17">
        <v>0.21613579344070399</v>
      </c>
      <c r="AY272" s="17"/>
      <c r="AZ272" s="17">
        <v>0.187989222303722</v>
      </c>
      <c r="BA272" s="17">
        <v>0.17481594303384199</v>
      </c>
      <c r="BB272" s="17">
        <v>0.212895803339129</v>
      </c>
      <c r="BC272" s="17">
        <v>0.205177477700972</v>
      </c>
      <c r="BD272" s="17">
        <v>0.159935789972312</v>
      </c>
      <c r="BE272" s="17"/>
      <c r="BF272" s="17">
        <v>0.18822172791412101</v>
      </c>
      <c r="BG272" s="17"/>
      <c r="BH272" s="17">
        <v>0.19256916965863999</v>
      </c>
      <c r="BI272" s="17"/>
      <c r="BJ272" s="17">
        <v>0.17307379672671899</v>
      </c>
      <c r="BK272" s="17">
        <v>0.189748276047666</v>
      </c>
      <c r="BL272" s="17">
        <v>0.17940736184467099</v>
      </c>
      <c r="BM272" s="17">
        <v>0.18445612435537501</v>
      </c>
      <c r="BN272" s="17">
        <v>0.235752310718676</v>
      </c>
      <c r="BO272" s="17">
        <v>0.211724040245827</v>
      </c>
      <c r="BP272" s="17"/>
      <c r="BQ272" s="17">
        <v>0.208854240307494</v>
      </c>
      <c r="BR272" s="17">
        <v>0.214265705770845</v>
      </c>
      <c r="BS272" s="17">
        <v>0.158400631533541</v>
      </c>
      <c r="BT272" s="17"/>
      <c r="BU272" s="17">
        <v>0.208225532736763</v>
      </c>
      <c r="BV272" s="17">
        <v>0.19519036325764799</v>
      </c>
      <c r="BW272" s="17">
        <v>0.179945622384033</v>
      </c>
      <c r="BX272" s="17"/>
      <c r="BY272" s="17">
        <v>0.217397668650082</v>
      </c>
      <c r="BZ272" s="17"/>
      <c r="CA272" s="17">
        <v>0.197749149914801</v>
      </c>
    </row>
    <row r="273" spans="2:79" x14ac:dyDescent="0.35">
      <c r="B273" t="s">
        <v>233</v>
      </c>
      <c r="C273" s="17">
        <v>0.17612811594937999</v>
      </c>
      <c r="D273" s="17">
        <v>0.15700091660608601</v>
      </c>
      <c r="E273" s="17">
        <v>0.19406998883054999</v>
      </c>
      <c r="F273" s="17"/>
      <c r="G273" s="17">
        <v>0.13002439650307501</v>
      </c>
      <c r="H273" s="17">
        <v>0.11961721842197801</v>
      </c>
      <c r="I273" s="17">
        <v>0.142663051905217</v>
      </c>
      <c r="J273" s="17">
        <v>0.18680754450001</v>
      </c>
      <c r="K273" s="17">
        <v>0.24161852617254101</v>
      </c>
      <c r="L273" s="17">
        <v>0.227447523295917</v>
      </c>
      <c r="M273" s="17"/>
      <c r="N273" s="17">
        <v>0.20185667266990701</v>
      </c>
      <c r="O273" s="17">
        <v>0.17356675416675199</v>
      </c>
      <c r="P273" s="17">
        <v>0.14998142038019899</v>
      </c>
      <c r="Q273" s="17">
        <v>0.17733149469804099</v>
      </c>
      <c r="R273" s="17"/>
      <c r="S273" s="17">
        <v>0.16260972563523199</v>
      </c>
      <c r="T273" s="17">
        <v>0.19484335560937699</v>
      </c>
      <c r="U273" s="17">
        <v>0.207348333075356</v>
      </c>
      <c r="V273" s="17">
        <v>0.16018395989739201</v>
      </c>
      <c r="W273" s="17">
        <v>0.22107579132854099</v>
      </c>
      <c r="X273" s="17">
        <v>0.142588613381091</v>
      </c>
      <c r="Y273" s="17">
        <v>0.17177332412593599</v>
      </c>
      <c r="Z273" s="17">
        <v>0.154330741931201</v>
      </c>
      <c r="AA273" s="17">
        <v>0.153367581963746</v>
      </c>
      <c r="AB273" s="17">
        <v>0.18698363934967599</v>
      </c>
      <c r="AC273" s="17">
        <v>0.19694058142214399</v>
      </c>
      <c r="AD273" s="17">
        <v>0.17522221779928601</v>
      </c>
      <c r="AE273" s="17"/>
      <c r="AF273" s="17">
        <v>0.19278094102058899</v>
      </c>
      <c r="AG273" s="17">
        <v>0.16753756440527201</v>
      </c>
      <c r="AH273" s="17">
        <v>0.17165070339975799</v>
      </c>
      <c r="AI273" s="17">
        <v>0.16808089255744799</v>
      </c>
      <c r="AJ273" s="17">
        <v>0.19698910341672399</v>
      </c>
      <c r="AK273" s="17">
        <v>0.21482020444865499</v>
      </c>
      <c r="AL273" s="17"/>
      <c r="AM273" s="17">
        <v>0.17494178442127301</v>
      </c>
      <c r="AN273" s="17">
        <v>0.17653465175482999</v>
      </c>
      <c r="AO273" s="17">
        <v>0.17707339189739099</v>
      </c>
      <c r="AP273" s="17">
        <v>0.17962993360021501</v>
      </c>
      <c r="AQ273" s="17">
        <v>0.24690599376869299</v>
      </c>
      <c r="AR273" s="17"/>
      <c r="AS273" s="17">
        <v>0.144523875107923</v>
      </c>
      <c r="AT273" s="17">
        <v>0.18429589150421199</v>
      </c>
      <c r="AU273" s="17">
        <v>0.156330417972494</v>
      </c>
      <c r="AV273" s="17">
        <v>0.17838027971057299</v>
      </c>
      <c r="AW273" s="17">
        <v>0.19932590554651999</v>
      </c>
      <c r="AX273" s="17">
        <v>0.24117471802089999</v>
      </c>
      <c r="AY273" s="17"/>
      <c r="AZ273" s="17">
        <v>0.21982867808105999</v>
      </c>
      <c r="BA273" s="17">
        <v>0.18414607603156999</v>
      </c>
      <c r="BB273" s="17">
        <v>0.14310683452797801</v>
      </c>
      <c r="BC273" s="17">
        <v>0.197150851163231</v>
      </c>
      <c r="BD273" s="17">
        <v>0.14898021498924699</v>
      </c>
      <c r="BE273" s="17"/>
      <c r="BF273" s="17">
        <v>0.18455953266528399</v>
      </c>
      <c r="BG273" s="17"/>
      <c r="BH273" s="17">
        <v>0.19759160654608501</v>
      </c>
      <c r="BI273" s="17"/>
      <c r="BJ273" s="17">
        <v>0.15991623644380701</v>
      </c>
      <c r="BK273" s="17">
        <v>0.19958890004895599</v>
      </c>
      <c r="BL273" s="17">
        <v>0.19099220472088699</v>
      </c>
      <c r="BM273" s="17">
        <v>0.20969054816784999</v>
      </c>
      <c r="BN273" s="17">
        <v>9.8205214612084493E-2</v>
      </c>
      <c r="BO273" s="17">
        <v>0.143637204767018</v>
      </c>
      <c r="BP273" s="17"/>
      <c r="BQ273" s="17">
        <v>0.24462539855614501</v>
      </c>
      <c r="BR273" s="17">
        <v>0.215306342445511</v>
      </c>
      <c r="BS273" s="17">
        <v>0.146658442115779</v>
      </c>
      <c r="BT273" s="17"/>
      <c r="BU273" s="17">
        <v>0.24702960361590701</v>
      </c>
      <c r="BV273" s="17">
        <v>0.20991508066640299</v>
      </c>
      <c r="BW273" s="17">
        <v>0.16075983795527499</v>
      </c>
      <c r="BX273" s="17"/>
      <c r="BY273" s="17">
        <v>0.18991083731484801</v>
      </c>
      <c r="BZ273" s="17"/>
      <c r="CA273" s="17">
        <v>0.25687022528029302</v>
      </c>
    </row>
    <row r="274" spans="2:79" x14ac:dyDescent="0.35">
      <c r="B274" t="s">
        <v>234</v>
      </c>
      <c r="C274" s="17">
        <v>0.16802264450694801</v>
      </c>
      <c r="D274" s="17">
        <v>0.183761374277118</v>
      </c>
      <c r="E274" s="17">
        <v>0.15142295126109501</v>
      </c>
      <c r="F274" s="17"/>
      <c r="G274" s="17">
        <v>8.5868308791061096E-2</v>
      </c>
      <c r="H274" s="17">
        <v>0.137138958936974</v>
      </c>
      <c r="I274" s="17">
        <v>0.12993442955310899</v>
      </c>
      <c r="J274" s="17">
        <v>0.19178475590605901</v>
      </c>
      <c r="K274" s="17">
        <v>0.231825998515648</v>
      </c>
      <c r="L274" s="17">
        <v>0.21686998256318399</v>
      </c>
      <c r="M274" s="17"/>
      <c r="N274" s="17">
        <v>0.221198199090852</v>
      </c>
      <c r="O274" s="17">
        <v>0.168696765463622</v>
      </c>
      <c r="P274" s="17">
        <v>0.115461149402682</v>
      </c>
      <c r="Q274" s="17">
        <v>0.158392847895473</v>
      </c>
      <c r="R274" s="17"/>
      <c r="S274" s="17">
        <v>0.17557516337944101</v>
      </c>
      <c r="T274" s="17">
        <v>0.13537524405712301</v>
      </c>
      <c r="U274" s="17">
        <v>0.19841181864503901</v>
      </c>
      <c r="V274" s="17">
        <v>0.17721700500891999</v>
      </c>
      <c r="W274" s="17">
        <v>0.21223053729427999</v>
      </c>
      <c r="X274" s="17">
        <v>0.13702425332905499</v>
      </c>
      <c r="Y274" s="17">
        <v>0.16413776519758499</v>
      </c>
      <c r="Z274" s="17">
        <v>0.119185468050479</v>
      </c>
      <c r="AA274" s="17">
        <v>0.169956699840765</v>
      </c>
      <c r="AB274" s="17">
        <v>0.17872681823303899</v>
      </c>
      <c r="AC274" s="17">
        <v>0.163580612821069</v>
      </c>
      <c r="AD274" s="17">
        <v>0.19902839118016499</v>
      </c>
      <c r="AE274" s="17"/>
      <c r="AF274" s="17">
        <v>0.14289280650099101</v>
      </c>
      <c r="AG274" s="17">
        <v>0.152747898010721</v>
      </c>
      <c r="AH274" s="17">
        <v>0.20254025127054201</v>
      </c>
      <c r="AI274" s="17">
        <v>0.19385618539861399</v>
      </c>
      <c r="AJ274" s="17">
        <v>0.202055757417374</v>
      </c>
      <c r="AK274" s="17">
        <v>0.196485859371685</v>
      </c>
      <c r="AL274" s="17"/>
      <c r="AM274" s="17">
        <v>0.119871659199625</v>
      </c>
      <c r="AN274" s="17">
        <v>0.16618778834619799</v>
      </c>
      <c r="AO274" s="17">
        <v>0.20319743405802099</v>
      </c>
      <c r="AP274" s="17">
        <v>0.203051550615413</v>
      </c>
      <c r="AQ274" s="17">
        <v>0.181700501148891</v>
      </c>
      <c r="AR274" s="17"/>
      <c r="AS274" s="17">
        <v>0.14274097719189499</v>
      </c>
      <c r="AT274" s="17">
        <v>0.17551402485172601</v>
      </c>
      <c r="AU274" s="17">
        <v>0.148246909542569</v>
      </c>
      <c r="AV274" s="17">
        <v>0.17052620148799399</v>
      </c>
      <c r="AW274" s="17">
        <v>0.21134597664739799</v>
      </c>
      <c r="AX274" s="17">
        <v>0.18530946409233701</v>
      </c>
      <c r="AY274" s="17"/>
      <c r="AZ274" s="17">
        <v>0.194381420549252</v>
      </c>
      <c r="BA274" s="17">
        <v>0.15671468261517299</v>
      </c>
      <c r="BB274" s="17">
        <v>0.189649190815663</v>
      </c>
      <c r="BC274" s="17">
        <v>0.188212929757685</v>
      </c>
      <c r="BD274" s="17">
        <v>0.13420817713970601</v>
      </c>
      <c r="BE274" s="17"/>
      <c r="BF274" s="17">
        <v>0.178379108871454</v>
      </c>
      <c r="BG274" s="17"/>
      <c r="BH274" s="17">
        <v>0.18300855091477999</v>
      </c>
      <c r="BI274" s="17"/>
      <c r="BJ274" s="17">
        <v>0.15797244918622899</v>
      </c>
      <c r="BK274" s="17">
        <v>0.18458973667057699</v>
      </c>
      <c r="BL274" s="17">
        <v>0.205522834147426</v>
      </c>
      <c r="BM274" s="17">
        <v>0.11426124143752101</v>
      </c>
      <c r="BN274" s="17">
        <v>0.100259573897859</v>
      </c>
      <c r="BO274" s="17">
        <v>0.10339296444310001</v>
      </c>
      <c r="BP274" s="17"/>
      <c r="BQ274" s="17">
        <v>0.181946819538334</v>
      </c>
      <c r="BR274" s="17">
        <v>0.18651008521811099</v>
      </c>
      <c r="BS274" s="17">
        <v>0.16697717957317401</v>
      </c>
      <c r="BT274" s="17"/>
      <c r="BU274" s="17">
        <v>0.21749073448286199</v>
      </c>
      <c r="BV274" s="17">
        <v>0.20037516835265901</v>
      </c>
      <c r="BW274" s="17">
        <v>0.153092611275159</v>
      </c>
      <c r="BX274" s="17"/>
      <c r="BY274" s="17">
        <v>7.7153176953506999E-2</v>
      </c>
      <c r="BZ274" s="17"/>
      <c r="CA274" s="17">
        <v>0.31994438649403201</v>
      </c>
    </row>
    <row r="275" spans="2:79" x14ac:dyDescent="0.35">
      <c r="B275" t="s">
        <v>235</v>
      </c>
      <c r="C275" s="17">
        <v>0.15809835084385301</v>
      </c>
      <c r="D275" s="17">
        <v>0.13022078937026901</v>
      </c>
      <c r="E275" s="17">
        <v>0.18499647895709501</v>
      </c>
      <c r="F275" s="17"/>
      <c r="G275" s="17">
        <v>0.14926508357101401</v>
      </c>
      <c r="H275" s="17">
        <v>9.6499376402102599E-2</v>
      </c>
      <c r="I275" s="17">
        <v>0.139819849387293</v>
      </c>
      <c r="J275" s="17">
        <v>0.146970809162981</v>
      </c>
      <c r="K275" s="17">
        <v>0.18450969530741301</v>
      </c>
      <c r="L275" s="17">
        <v>0.22020281387106699</v>
      </c>
      <c r="M275" s="17"/>
      <c r="N275" s="17">
        <v>0.12992975249434799</v>
      </c>
      <c r="O275" s="17">
        <v>0.15883572675031701</v>
      </c>
      <c r="P275" s="17">
        <v>0.136417902314211</v>
      </c>
      <c r="Q275" s="17">
        <v>0.20630322362655701</v>
      </c>
      <c r="R275" s="17"/>
      <c r="S275" s="17">
        <v>0.13965483105872001</v>
      </c>
      <c r="T275" s="17">
        <v>0.1444402381729</v>
      </c>
      <c r="U275" s="17">
        <v>0.167676955290994</v>
      </c>
      <c r="V275" s="17">
        <v>0.16738554800785299</v>
      </c>
      <c r="W275" s="17">
        <v>0.172752376545668</v>
      </c>
      <c r="X275" s="17">
        <v>0.141250744469399</v>
      </c>
      <c r="Y275" s="17">
        <v>0.12984380492452799</v>
      </c>
      <c r="Z275" s="17">
        <v>0.13260143737487501</v>
      </c>
      <c r="AA275" s="17">
        <v>0.180565645859465</v>
      </c>
      <c r="AB275" s="17">
        <v>0.185713879479318</v>
      </c>
      <c r="AC275" s="17">
        <v>0.178504348452902</v>
      </c>
      <c r="AD275" s="17">
        <v>0.17606888697668599</v>
      </c>
      <c r="AE275" s="17"/>
      <c r="AF275" s="17">
        <v>0.19857864387983301</v>
      </c>
      <c r="AG275" s="17">
        <v>0.16915101018808801</v>
      </c>
      <c r="AH275" s="17">
        <v>0.15011606528968199</v>
      </c>
      <c r="AI275" s="17">
        <v>9.5790631674541701E-2</v>
      </c>
      <c r="AJ275" s="17">
        <v>0.111443502148815</v>
      </c>
      <c r="AK275" s="17">
        <v>0.131383170916578</v>
      </c>
      <c r="AL275" s="17"/>
      <c r="AM275" s="17">
        <v>0.162215305312126</v>
      </c>
      <c r="AN275" s="17">
        <v>0.18020499504941601</v>
      </c>
      <c r="AO275" s="17">
        <v>0.14243367354747999</v>
      </c>
      <c r="AP275" s="17">
        <v>0.125761909323998</v>
      </c>
      <c r="AQ275" s="17">
        <v>0.109088739424235</v>
      </c>
      <c r="AR275" s="17"/>
      <c r="AS275" s="17">
        <v>0.16058814771992</v>
      </c>
      <c r="AT275" s="17">
        <v>0.14323794103298601</v>
      </c>
      <c r="AU275" s="17">
        <v>0.14448302975826099</v>
      </c>
      <c r="AV275" s="17">
        <v>0.173736491401043</v>
      </c>
      <c r="AW275" s="17">
        <v>0.16658430563184001</v>
      </c>
      <c r="AX275" s="17">
        <v>0.16973961091635101</v>
      </c>
      <c r="AY275" s="17"/>
      <c r="AZ275" s="17">
        <v>0.14540950405793099</v>
      </c>
      <c r="BA275" s="17">
        <v>0.15030436106026601</v>
      </c>
      <c r="BB275" s="17">
        <v>0.16822932670132801</v>
      </c>
      <c r="BC275" s="17">
        <v>0.21220162277940999</v>
      </c>
      <c r="BD275" s="17">
        <v>0.152878000490871</v>
      </c>
      <c r="BE275" s="17"/>
      <c r="BF275" s="17">
        <v>0.158350101645886</v>
      </c>
      <c r="BG275" s="17"/>
      <c r="BH275" s="17">
        <v>0.15717664723298899</v>
      </c>
      <c r="BI275" s="17"/>
      <c r="BJ275" s="17">
        <v>0.14804606468587</v>
      </c>
      <c r="BK275" s="17">
        <v>0.180500345095788</v>
      </c>
      <c r="BL275" s="17">
        <v>0.155348097649913</v>
      </c>
      <c r="BM275" s="17">
        <v>0.163949050121309</v>
      </c>
      <c r="BN275" s="17">
        <v>0.18240944145576601</v>
      </c>
      <c r="BO275" s="17">
        <v>0.14834463939756901</v>
      </c>
      <c r="BP275" s="17"/>
      <c r="BQ275" s="17">
        <v>0.16437871477091501</v>
      </c>
      <c r="BR275" s="17">
        <v>0.165388961947008</v>
      </c>
      <c r="BS275" s="17">
        <v>0.157188949792292</v>
      </c>
      <c r="BT275" s="17"/>
      <c r="BU275" s="17">
        <v>0.16116730665263099</v>
      </c>
      <c r="BV275" s="17">
        <v>0.171865302722989</v>
      </c>
      <c r="BW275" s="17">
        <v>0.15067096889769099</v>
      </c>
      <c r="BX275" s="17"/>
      <c r="BY275" s="17">
        <v>0.115185255488873</v>
      </c>
      <c r="BZ275" s="17"/>
      <c r="CA275" s="17">
        <v>0.166014404790058</v>
      </c>
    </row>
    <row r="276" spans="2:79" x14ac:dyDescent="0.35">
      <c r="B276" t="s">
        <v>236</v>
      </c>
      <c r="C276" s="17">
        <v>0.143142854772594</v>
      </c>
      <c r="D276" s="17">
        <v>0.14877856747123</v>
      </c>
      <c r="E276" s="17">
        <v>0.13699574093177899</v>
      </c>
      <c r="F276" s="17"/>
      <c r="G276" s="17">
        <v>0.109490615778935</v>
      </c>
      <c r="H276" s="17">
        <v>0.164328508772277</v>
      </c>
      <c r="I276" s="17">
        <v>0.152500659773319</v>
      </c>
      <c r="J276" s="17">
        <v>0.13467886908065499</v>
      </c>
      <c r="K276" s="17">
        <v>0.15110271372780101</v>
      </c>
      <c r="L276" s="17">
        <v>0.14234853429343999</v>
      </c>
      <c r="M276" s="17"/>
      <c r="N276" s="17">
        <v>0.15307620531841901</v>
      </c>
      <c r="O276" s="17">
        <v>0.13107963693206301</v>
      </c>
      <c r="P276" s="17">
        <v>0.132226935173202</v>
      </c>
      <c r="Q276" s="17">
        <v>0.15502346392838001</v>
      </c>
      <c r="R276" s="17"/>
      <c r="S276" s="17">
        <v>0.13532220620957899</v>
      </c>
      <c r="T276" s="17">
        <v>0.125981317884235</v>
      </c>
      <c r="U276" s="17">
        <v>0.136698672449067</v>
      </c>
      <c r="V276" s="17">
        <v>0.168403160295897</v>
      </c>
      <c r="W276" s="17">
        <v>0.129121222403071</v>
      </c>
      <c r="X276" s="17">
        <v>0.14926418068092501</v>
      </c>
      <c r="Y276" s="17">
        <v>0.13035806205216799</v>
      </c>
      <c r="Z276" s="17">
        <v>0.147474489837564</v>
      </c>
      <c r="AA276" s="17">
        <v>0.16306436671711899</v>
      </c>
      <c r="AB276" s="17">
        <v>0.13373767745932899</v>
      </c>
      <c r="AC276" s="17">
        <v>0.18324151999966801</v>
      </c>
      <c r="AD276" s="17">
        <v>0.126277957738341</v>
      </c>
      <c r="AE276" s="17"/>
      <c r="AF276" s="17">
        <v>0.136993649478832</v>
      </c>
      <c r="AG276" s="17">
        <v>0.138577596149175</v>
      </c>
      <c r="AH276" s="17">
        <v>0.145642524388954</v>
      </c>
      <c r="AI276" s="17">
        <v>0.15047601352769099</v>
      </c>
      <c r="AJ276" s="17">
        <v>0.18674798425793099</v>
      </c>
      <c r="AK276" s="17">
        <v>0.19163701859108601</v>
      </c>
      <c r="AL276" s="17"/>
      <c r="AM276" s="17">
        <v>0.13285152433040101</v>
      </c>
      <c r="AN276" s="17">
        <v>0.141680903263324</v>
      </c>
      <c r="AO276" s="17">
        <v>0.15348070070525099</v>
      </c>
      <c r="AP276" s="17">
        <v>0.160398966005277</v>
      </c>
      <c r="AQ276" s="17">
        <v>9.26096501299358E-2</v>
      </c>
      <c r="AR276" s="17"/>
      <c r="AS276" s="17">
        <v>0.150744828427817</v>
      </c>
      <c r="AT276" s="17">
        <v>0.147617924387074</v>
      </c>
      <c r="AU276" s="17">
        <v>0.12372667141830899</v>
      </c>
      <c r="AV276" s="17">
        <v>0.15647276292777099</v>
      </c>
      <c r="AW276" s="17">
        <v>0.13511226665758599</v>
      </c>
      <c r="AX276" s="17">
        <v>0.122603422346286</v>
      </c>
      <c r="AY276" s="17"/>
      <c r="AZ276" s="17">
        <v>0.14218778641306801</v>
      </c>
      <c r="BA276" s="17">
        <v>0.14852679667170299</v>
      </c>
      <c r="BB276" s="17">
        <v>0.15394984801698999</v>
      </c>
      <c r="BC276" s="17">
        <v>0.17251260467735499</v>
      </c>
      <c r="BD276" s="17">
        <v>0.121409279586667</v>
      </c>
      <c r="BE276" s="17"/>
      <c r="BF276" s="17">
        <v>0.14948125511247401</v>
      </c>
      <c r="BG276" s="17"/>
      <c r="BH276" s="17">
        <v>0.15693560499867801</v>
      </c>
      <c r="BI276" s="17"/>
      <c r="BJ276" s="17">
        <v>0.144211885422182</v>
      </c>
      <c r="BK276" s="17">
        <v>0.13206237055140699</v>
      </c>
      <c r="BL276" s="17">
        <v>0.155800705827769</v>
      </c>
      <c r="BM276" s="17">
        <v>0.13023160053466501</v>
      </c>
      <c r="BN276" s="17">
        <v>0.133061771857553</v>
      </c>
      <c r="BO276" s="17">
        <v>0.111019520157499</v>
      </c>
      <c r="BP276" s="17"/>
      <c r="BQ276" s="17">
        <v>0.192783639831408</v>
      </c>
      <c r="BR276" s="17">
        <v>0.158323505131644</v>
      </c>
      <c r="BS276" s="17">
        <v>0.13170271771403899</v>
      </c>
      <c r="BT276" s="17"/>
      <c r="BU276" s="17">
        <v>0.213449812158856</v>
      </c>
      <c r="BV276" s="17">
        <v>0.15301294805667501</v>
      </c>
      <c r="BW276" s="17">
        <v>0.14300728627016401</v>
      </c>
      <c r="BX276" s="17"/>
      <c r="BY276" s="17">
        <v>0.134580462748604</v>
      </c>
      <c r="BZ276" s="17"/>
      <c r="CA276" s="17">
        <v>0.16758874800276399</v>
      </c>
    </row>
    <row r="277" spans="2:79" x14ac:dyDescent="0.35">
      <c r="B277" t="s">
        <v>237</v>
      </c>
      <c r="C277" s="17">
        <v>0.134546772672201</v>
      </c>
      <c r="D277" s="17">
        <v>0.14366011546557</v>
      </c>
      <c r="E277" s="17">
        <v>0.12523146832634999</v>
      </c>
      <c r="F277" s="17"/>
      <c r="G277" s="17">
        <v>8.1874918639939495E-2</v>
      </c>
      <c r="H277" s="17">
        <v>0.11746750938777099</v>
      </c>
      <c r="I277" s="17">
        <v>0.144922190667683</v>
      </c>
      <c r="J277" s="17">
        <v>0.16456345826086599</v>
      </c>
      <c r="K277" s="17">
        <v>0.164495279057778</v>
      </c>
      <c r="L277" s="17">
        <v>0.13084608599177699</v>
      </c>
      <c r="M277" s="17"/>
      <c r="N277" s="17">
        <v>0.138970917863526</v>
      </c>
      <c r="O277" s="17">
        <v>0.14302305169819399</v>
      </c>
      <c r="P277" s="17">
        <v>0.12174374237362</v>
      </c>
      <c r="Q277" s="17">
        <v>0.134340154194174</v>
      </c>
      <c r="R277" s="17"/>
      <c r="S277" s="17">
        <v>0.156324982670655</v>
      </c>
      <c r="T277" s="17">
        <v>0.12652361541148499</v>
      </c>
      <c r="U277" s="17">
        <v>0.129366717438364</v>
      </c>
      <c r="V277" s="17">
        <v>0.152390982312854</v>
      </c>
      <c r="W277" s="17">
        <v>0.132974008815295</v>
      </c>
      <c r="X277" s="17">
        <v>0.112057040814998</v>
      </c>
      <c r="Y277" s="17">
        <v>0.16452494369595899</v>
      </c>
      <c r="Z277" s="17">
        <v>0.101199216953616</v>
      </c>
      <c r="AA277" s="17">
        <v>0.14849401599148901</v>
      </c>
      <c r="AB277" s="17">
        <v>9.9734391804268505E-2</v>
      </c>
      <c r="AC277" s="17">
        <v>0.10505395034812</v>
      </c>
      <c r="AD277" s="17">
        <v>0.16620512720974501</v>
      </c>
      <c r="AE277" s="17"/>
      <c r="AF277" s="17">
        <v>0.124601530389212</v>
      </c>
      <c r="AG277" s="17">
        <v>0.13187431448898601</v>
      </c>
      <c r="AH277" s="17">
        <v>0.148117850080388</v>
      </c>
      <c r="AI277" s="17">
        <v>0.15370669479313001</v>
      </c>
      <c r="AJ277" s="17">
        <v>0.148539080585183</v>
      </c>
      <c r="AK277" s="17">
        <v>0.15255834701064599</v>
      </c>
      <c r="AL277" s="17"/>
      <c r="AM277" s="17">
        <v>0.11341154732436599</v>
      </c>
      <c r="AN277" s="17">
        <v>0.14130851301867001</v>
      </c>
      <c r="AO277" s="17">
        <v>0.13943348742588399</v>
      </c>
      <c r="AP277" s="17">
        <v>0.13162401087296599</v>
      </c>
      <c r="AQ277" s="17">
        <v>0.22698576470089801</v>
      </c>
      <c r="AR277" s="17"/>
      <c r="AS277" s="17">
        <v>0.12911064329746899</v>
      </c>
      <c r="AT277" s="17">
        <v>0.15503843674461701</v>
      </c>
      <c r="AU277" s="17">
        <v>0.121110423494488</v>
      </c>
      <c r="AV277" s="17">
        <v>0.13554955235834401</v>
      </c>
      <c r="AW277" s="17">
        <v>0.11661521815234099</v>
      </c>
      <c r="AX277" s="17">
        <v>0.142109414815421</v>
      </c>
      <c r="AY277" s="17"/>
      <c r="AZ277" s="17">
        <v>0.151668521942462</v>
      </c>
      <c r="BA277" s="17">
        <v>0.15738510954586499</v>
      </c>
      <c r="BB277" s="17">
        <v>0.131212066437259</v>
      </c>
      <c r="BC277" s="17">
        <v>0.115570721089085</v>
      </c>
      <c r="BD277" s="17">
        <v>0.10116092730342</v>
      </c>
      <c r="BE277" s="17"/>
      <c r="BF277" s="17">
        <v>0.144824241702111</v>
      </c>
      <c r="BG277" s="17"/>
      <c r="BH277" s="17">
        <v>0.15113701528986601</v>
      </c>
      <c r="BI277" s="17"/>
      <c r="BJ277" s="17">
        <v>0.139558038608813</v>
      </c>
      <c r="BK277" s="17">
        <v>0.12898932905979901</v>
      </c>
      <c r="BL277" s="17">
        <v>0.13928600566534199</v>
      </c>
      <c r="BM277" s="17">
        <v>0.134548059706531</v>
      </c>
      <c r="BN277" s="17">
        <v>0.13345245470365499</v>
      </c>
      <c r="BO277" s="17">
        <v>7.8034654680460197E-2</v>
      </c>
      <c r="BP277" s="17"/>
      <c r="BQ277" s="17">
        <v>0.14268425250384401</v>
      </c>
      <c r="BR277" s="17">
        <v>0.17209379440381101</v>
      </c>
      <c r="BS277" s="17">
        <v>0.124638148049243</v>
      </c>
      <c r="BT277" s="17"/>
      <c r="BU277" s="17">
        <v>0.155725586884602</v>
      </c>
      <c r="BV277" s="17">
        <v>0.16349101742311201</v>
      </c>
      <c r="BW277" s="17">
        <v>0.12756358987195601</v>
      </c>
      <c r="BX277" s="17"/>
      <c r="BY277" s="17">
        <v>0.111073864974731</v>
      </c>
      <c r="BZ277" s="17"/>
      <c r="CA277" s="17">
        <v>0.163097148074551</v>
      </c>
    </row>
    <row r="278" spans="2:79" x14ac:dyDescent="0.35">
      <c r="B278" t="s">
        <v>238</v>
      </c>
      <c r="C278" s="17">
        <v>7.5068392154608699E-2</v>
      </c>
      <c r="D278" s="17">
        <v>7.6732380931055694E-2</v>
      </c>
      <c r="E278" s="17">
        <v>7.3469968982050299E-2</v>
      </c>
      <c r="F278" s="17"/>
      <c r="G278" s="17">
        <v>8.2523946600951498E-2</v>
      </c>
      <c r="H278" s="17">
        <v>0.102480196561065</v>
      </c>
      <c r="I278" s="17">
        <v>6.5898606438947599E-2</v>
      </c>
      <c r="J278" s="17">
        <v>7.1633016941459599E-2</v>
      </c>
      <c r="K278" s="17">
        <v>7.8675742319194303E-2</v>
      </c>
      <c r="L278" s="17">
        <v>5.5589487458967003E-2</v>
      </c>
      <c r="M278" s="17"/>
      <c r="N278" s="17">
        <v>8.7033691372681202E-2</v>
      </c>
      <c r="O278" s="17">
        <v>6.5831832694705605E-2</v>
      </c>
      <c r="P278" s="17">
        <v>7.96161580632119E-2</v>
      </c>
      <c r="Q278" s="17">
        <v>6.79958380773934E-2</v>
      </c>
      <c r="R278" s="17"/>
      <c r="S278" s="17">
        <v>0.120066508850765</v>
      </c>
      <c r="T278" s="17">
        <v>8.3305138118309696E-2</v>
      </c>
      <c r="U278" s="17">
        <v>5.8425487176386799E-2</v>
      </c>
      <c r="V278" s="17">
        <v>7.8183758627116004E-2</v>
      </c>
      <c r="W278" s="17">
        <v>8.0117447712457698E-2</v>
      </c>
      <c r="X278" s="17">
        <v>5.9493527424265599E-2</v>
      </c>
      <c r="Y278" s="17">
        <v>9.05036987985018E-2</v>
      </c>
      <c r="Z278" s="17">
        <v>5.1211757087083302E-2</v>
      </c>
      <c r="AA278" s="17">
        <v>8.1033287906393497E-2</v>
      </c>
      <c r="AB278" s="17">
        <v>2.12460407401781E-2</v>
      </c>
      <c r="AC278" s="17">
        <v>4.9444519419162003E-2</v>
      </c>
      <c r="AD278" s="17">
        <v>7.2615816221603305E-2</v>
      </c>
      <c r="AE278" s="17"/>
      <c r="AF278" s="17">
        <v>7.4506175535633906E-2</v>
      </c>
      <c r="AG278" s="17">
        <v>6.95845769861589E-2</v>
      </c>
      <c r="AH278" s="17">
        <v>8.3359778340090104E-2</v>
      </c>
      <c r="AI278" s="17">
        <v>6.1746043214757698E-2</v>
      </c>
      <c r="AJ278" s="17">
        <v>9.5862948965843395E-2</v>
      </c>
      <c r="AK278" s="17">
        <v>0.14547748333041299</v>
      </c>
      <c r="AL278" s="17"/>
      <c r="AM278" s="17">
        <v>5.4333613296358101E-2</v>
      </c>
      <c r="AN278" s="17">
        <v>7.5829952095964798E-2</v>
      </c>
      <c r="AO278" s="17">
        <v>8.4018306508491902E-2</v>
      </c>
      <c r="AP278" s="17">
        <v>8.6803459256419399E-2</v>
      </c>
      <c r="AQ278" s="17">
        <v>0.184020369142919</v>
      </c>
      <c r="AR278" s="17"/>
      <c r="AS278" s="17">
        <v>9.2891172068794894E-2</v>
      </c>
      <c r="AT278" s="17">
        <v>7.30756768511093E-2</v>
      </c>
      <c r="AU278" s="17">
        <v>8.0360117303395595E-2</v>
      </c>
      <c r="AV278" s="17">
        <v>6.7123049641406404E-2</v>
      </c>
      <c r="AW278" s="17">
        <v>5.0139960440652102E-2</v>
      </c>
      <c r="AX278" s="17">
        <v>7.7722760963157306E-2</v>
      </c>
      <c r="AY278" s="17"/>
      <c r="AZ278" s="17">
        <v>9.0875682416260206E-2</v>
      </c>
      <c r="BA278" s="17">
        <v>7.3499477848236905E-2</v>
      </c>
      <c r="BB278" s="17">
        <v>6.5205140410800499E-2</v>
      </c>
      <c r="BC278" s="17">
        <v>7.4766334525442402E-2</v>
      </c>
      <c r="BD278" s="17">
        <v>7.0340359155092597E-2</v>
      </c>
      <c r="BE278" s="17"/>
      <c r="BF278" s="17">
        <v>7.4044337055276396E-2</v>
      </c>
      <c r="BG278" s="17"/>
      <c r="BH278" s="17">
        <v>8.5029785308909894E-2</v>
      </c>
      <c r="BI278" s="17"/>
      <c r="BJ278" s="17">
        <v>7.4860868762611901E-2</v>
      </c>
      <c r="BK278" s="17">
        <v>6.8285825314760407E-2</v>
      </c>
      <c r="BL278" s="17">
        <v>6.5498228245474494E-2</v>
      </c>
      <c r="BM278" s="17">
        <v>5.80443397304811E-2</v>
      </c>
      <c r="BN278" s="17">
        <v>0.120365038758704</v>
      </c>
      <c r="BO278" s="17">
        <v>7.0318362356932104E-2</v>
      </c>
      <c r="BP278" s="17"/>
      <c r="BQ278" s="17">
        <v>9.5302363882687605E-2</v>
      </c>
      <c r="BR278" s="17">
        <v>9.0220724779412301E-2</v>
      </c>
      <c r="BS278" s="17">
        <v>6.9433761807126695E-2</v>
      </c>
      <c r="BT278" s="17"/>
      <c r="BU278" s="17">
        <v>0.16637964211473399</v>
      </c>
      <c r="BV278" s="17">
        <v>9.3161531853236001E-2</v>
      </c>
      <c r="BW278" s="17">
        <v>6.02183208026374E-2</v>
      </c>
      <c r="BX278" s="17"/>
      <c r="BY278" s="17">
        <v>0.120087852230301</v>
      </c>
      <c r="BZ278" s="17"/>
      <c r="CA278" s="17">
        <v>8.8695931120435195E-2</v>
      </c>
    </row>
    <row r="279" spans="2:79" x14ac:dyDescent="0.35">
      <c r="B279" t="s">
        <v>136</v>
      </c>
      <c r="C279" s="17">
        <v>2.7524562740958099E-2</v>
      </c>
      <c r="D279" s="17">
        <v>2.23551729913158E-2</v>
      </c>
      <c r="E279" s="17">
        <v>3.2756143491177198E-2</v>
      </c>
      <c r="F279" s="17"/>
      <c r="G279" s="17">
        <v>2.9991675151684199E-2</v>
      </c>
      <c r="H279" s="17">
        <v>4.31229047312717E-2</v>
      </c>
      <c r="I279" s="17">
        <v>3.41515972700061E-2</v>
      </c>
      <c r="J279" s="17">
        <v>1.9372770150303999E-2</v>
      </c>
      <c r="K279" s="17">
        <v>1.78652919969601E-2</v>
      </c>
      <c r="L279" s="17">
        <v>2.0902545377603901E-2</v>
      </c>
      <c r="M279" s="17"/>
      <c r="N279" s="17">
        <v>1.29486649305957E-2</v>
      </c>
      <c r="O279" s="17">
        <v>2.3589490689725101E-2</v>
      </c>
      <c r="P279" s="17">
        <v>3.1384340921396303E-2</v>
      </c>
      <c r="Q279" s="17">
        <v>4.20138447105163E-2</v>
      </c>
      <c r="R279" s="17"/>
      <c r="S279" s="17">
        <v>2.7469962498410799E-2</v>
      </c>
      <c r="T279" s="17">
        <v>3.6525041566509903E-2</v>
      </c>
      <c r="U279" s="17">
        <v>7.0649954110747204E-3</v>
      </c>
      <c r="V279" s="17">
        <v>1.4273433684059599E-2</v>
      </c>
      <c r="W279" s="17">
        <v>1.2053185302225201E-2</v>
      </c>
      <c r="X279" s="17">
        <v>4.2681905244008798E-2</v>
      </c>
      <c r="Y279" s="17">
        <v>1.7208207311468E-2</v>
      </c>
      <c r="Z279" s="17">
        <v>5.6070451871946099E-2</v>
      </c>
      <c r="AA279" s="17">
        <v>2.2083158027293701E-2</v>
      </c>
      <c r="AB279" s="17">
        <v>4.1221501743468003E-2</v>
      </c>
      <c r="AC279" s="17">
        <v>1.7418068670753298E-2</v>
      </c>
      <c r="AD279" s="17">
        <v>5.8771330885530201E-2</v>
      </c>
      <c r="AE279" s="17"/>
      <c r="AF279" s="17">
        <v>3.7952469386935403E-2</v>
      </c>
      <c r="AG279" s="17">
        <v>2.9343950406236E-2</v>
      </c>
      <c r="AH279" s="17">
        <v>1.6216189515728799E-2</v>
      </c>
      <c r="AI279" s="17">
        <v>6.1090470658104103E-3</v>
      </c>
      <c r="AJ279" s="17">
        <v>2.1980872240667099E-2</v>
      </c>
      <c r="AK279" s="17">
        <v>8.1685867799816802E-3</v>
      </c>
      <c r="AL279" s="17"/>
      <c r="AM279" s="17">
        <v>3.8284617265259398E-2</v>
      </c>
      <c r="AN279" s="17">
        <v>2.6086965476215501E-2</v>
      </c>
      <c r="AO279" s="17">
        <v>2.2939600582420099E-2</v>
      </c>
      <c r="AP279" s="17">
        <v>1.7024507807248498E-2</v>
      </c>
      <c r="AQ279" s="17">
        <v>4.1643998194952399E-3</v>
      </c>
      <c r="AR279" s="17"/>
      <c r="AS279" s="17">
        <v>1.7984252442321502E-2</v>
      </c>
      <c r="AT279" s="17">
        <v>4.0844836676373203E-2</v>
      </c>
      <c r="AU279" s="17">
        <v>2.8853925693970502E-2</v>
      </c>
      <c r="AV279" s="17">
        <v>3.1910686279834899E-2</v>
      </c>
      <c r="AW279" s="17">
        <v>2.4065971403324098E-2</v>
      </c>
      <c r="AX279" s="17">
        <v>5.8086584619321396E-3</v>
      </c>
      <c r="AY279" s="17"/>
      <c r="AZ279" s="17">
        <v>2.6163667309573601E-2</v>
      </c>
      <c r="BA279" s="17">
        <v>2.3392657419667801E-2</v>
      </c>
      <c r="BB279" s="17">
        <v>3.2187457377779297E-2</v>
      </c>
      <c r="BC279" s="17">
        <v>4.3439318684044201E-2</v>
      </c>
      <c r="BD279" s="17">
        <v>2.5139139197212799E-2</v>
      </c>
      <c r="BE279" s="17"/>
      <c r="BF279" s="17">
        <v>2.44357794685654E-2</v>
      </c>
      <c r="BG279" s="17"/>
      <c r="BH279" s="17">
        <v>2.2362011515278699E-2</v>
      </c>
      <c r="BI279" s="17"/>
      <c r="BJ279" s="17">
        <v>2.9736712873564799E-2</v>
      </c>
      <c r="BK279" s="17">
        <v>2.97827065431399E-2</v>
      </c>
      <c r="BL279" s="17">
        <v>1.6710779685636501E-2</v>
      </c>
      <c r="BM279" s="17">
        <v>3.4724939435932398E-2</v>
      </c>
      <c r="BN279" s="17">
        <v>2.3251283942119502E-2</v>
      </c>
      <c r="BO279" s="17">
        <v>1.9938540652638601E-2</v>
      </c>
      <c r="BP279" s="17"/>
      <c r="BQ279" s="17">
        <v>6.64908220590631E-3</v>
      </c>
      <c r="BR279" s="17">
        <v>1.5368444385983299E-2</v>
      </c>
      <c r="BS279" s="17">
        <v>1.9176352011736199E-2</v>
      </c>
      <c r="BT279" s="17"/>
      <c r="BU279" s="17">
        <v>1.9299248757036101E-3</v>
      </c>
      <c r="BV279" s="17">
        <v>9.1973906592214497E-3</v>
      </c>
      <c r="BW279" s="17">
        <v>2.3030843349177699E-2</v>
      </c>
      <c r="BX279" s="17"/>
      <c r="BY279" s="17">
        <v>1.38506991012651E-2</v>
      </c>
      <c r="BZ279" s="17"/>
      <c r="CA279" s="17">
        <v>2.11314248736333E-2</v>
      </c>
    </row>
    <row r="280" spans="2:79" x14ac:dyDescent="0.35">
      <c r="B280" t="s">
        <v>103</v>
      </c>
      <c r="C280" s="17">
        <v>1.4464551235626601E-2</v>
      </c>
      <c r="D280" s="17">
        <v>1.7059146337034401E-2</v>
      </c>
      <c r="E280" s="17">
        <v>1.20323663070807E-2</v>
      </c>
      <c r="F280" s="17"/>
      <c r="G280" s="17">
        <v>6.9264385107571302E-3</v>
      </c>
      <c r="H280" s="17">
        <v>2.2652582066678601E-2</v>
      </c>
      <c r="I280" s="17">
        <v>9.9919970037672199E-3</v>
      </c>
      <c r="J280" s="17">
        <v>1.4036269006310199E-2</v>
      </c>
      <c r="K280" s="17">
        <v>1.7790366262219401E-2</v>
      </c>
      <c r="L280" s="17">
        <v>1.4583890653376499E-2</v>
      </c>
      <c r="M280" s="17"/>
      <c r="N280" s="17">
        <v>6.9820308207352699E-3</v>
      </c>
      <c r="O280" s="17">
        <v>1.01100436071145E-2</v>
      </c>
      <c r="P280" s="17">
        <v>1.6530303954827599E-2</v>
      </c>
      <c r="Q280" s="17">
        <v>2.56748193738289E-2</v>
      </c>
      <c r="R280" s="17"/>
      <c r="S280" s="17">
        <v>1.9354817388772601E-2</v>
      </c>
      <c r="T280" s="17">
        <v>1.4233144514792099E-2</v>
      </c>
      <c r="U280" s="17">
        <v>1.6757310870724702E-2</v>
      </c>
      <c r="V280" s="17">
        <v>1.7889612846065901E-2</v>
      </c>
      <c r="W280" s="17">
        <v>1.9354516984810201E-2</v>
      </c>
      <c r="X280" s="17">
        <v>1.05386950933424E-2</v>
      </c>
      <c r="Y280" s="17">
        <v>4.6966979170698702E-3</v>
      </c>
      <c r="Z280" s="17">
        <v>1.8322900044605E-2</v>
      </c>
      <c r="AA280" s="17">
        <v>1.1567712571291799E-2</v>
      </c>
      <c r="AB280" s="17">
        <v>9.7305509375643501E-3</v>
      </c>
      <c r="AC280" s="17">
        <v>2.1794094303375099E-2</v>
      </c>
      <c r="AD280" s="17">
        <v>1.0137251184917101E-2</v>
      </c>
      <c r="AE280" s="17"/>
      <c r="AF280" s="17">
        <v>1.95146408855458E-2</v>
      </c>
      <c r="AG280" s="17">
        <v>1.2721670257669199E-2</v>
      </c>
      <c r="AH280" s="17">
        <v>8.6087565118296294E-3</v>
      </c>
      <c r="AI280" s="17">
        <v>9.94473154149602E-3</v>
      </c>
      <c r="AJ280" s="17">
        <v>1.0012219500910699E-2</v>
      </c>
      <c r="AK280" s="17">
        <v>1.1588898490860099E-2</v>
      </c>
      <c r="AL280" s="17"/>
      <c r="AM280" s="17">
        <v>2.4676225652643099E-2</v>
      </c>
      <c r="AN280" s="17">
        <v>1.1813650567605799E-2</v>
      </c>
      <c r="AO280" s="17">
        <v>4.6414192185663498E-3</v>
      </c>
      <c r="AP280" s="17">
        <v>1.35412220452869E-2</v>
      </c>
      <c r="AQ280" s="17">
        <v>3.8237230874609E-2</v>
      </c>
      <c r="AR280" s="17"/>
      <c r="AS280" s="17">
        <v>7.6187039793042602E-3</v>
      </c>
      <c r="AT280" s="17">
        <v>1.9778792131770501E-2</v>
      </c>
      <c r="AU280" s="17">
        <v>1.65867903239795E-2</v>
      </c>
      <c r="AV280" s="17">
        <v>7.8132710570279103E-3</v>
      </c>
      <c r="AW280" s="17">
        <v>1.9060379131791198E-2</v>
      </c>
      <c r="AX280" s="17">
        <v>2.4526781892041102E-2</v>
      </c>
      <c r="AY280" s="17"/>
      <c r="AZ280" s="17">
        <v>1.26656543204588E-2</v>
      </c>
      <c r="BA280" s="17">
        <v>1.5736290604121E-2</v>
      </c>
      <c r="BB280" s="17">
        <v>1.5125596608206201E-2</v>
      </c>
      <c r="BC280" s="17">
        <v>1.2582973779597899E-2</v>
      </c>
      <c r="BD280" s="17">
        <v>1.4846418536297E-2</v>
      </c>
      <c r="BE280" s="17"/>
      <c r="BF280" s="17">
        <v>1.3026797765876201E-2</v>
      </c>
      <c r="BG280" s="17"/>
      <c r="BH280" s="17">
        <v>1.30355570475726E-2</v>
      </c>
      <c r="BI280" s="17"/>
      <c r="BJ280" s="17">
        <v>8.9753985451115192E-3</v>
      </c>
      <c r="BK280" s="17">
        <v>2.0607320334242799E-2</v>
      </c>
      <c r="BL280" s="17">
        <v>1.5728214777641199E-2</v>
      </c>
      <c r="BM280" s="17">
        <v>1.25016961754003E-2</v>
      </c>
      <c r="BN280" s="17">
        <v>0</v>
      </c>
      <c r="BO280" s="17">
        <v>5.2404878837432299E-3</v>
      </c>
      <c r="BP280" s="17"/>
      <c r="BQ280" s="17">
        <v>7.2826585640586097E-3</v>
      </c>
      <c r="BR280" s="17">
        <v>7.98519854636018E-3</v>
      </c>
      <c r="BS280" s="17">
        <v>1.3840479021257899E-2</v>
      </c>
      <c r="BT280" s="17"/>
      <c r="BU280" s="17">
        <v>1.3244878631931901E-2</v>
      </c>
      <c r="BV280" s="17">
        <v>1.25368323123332E-2</v>
      </c>
      <c r="BW280" s="17">
        <v>1.0066779731898999E-2</v>
      </c>
      <c r="BX280" s="17"/>
      <c r="BY280" s="17">
        <v>0</v>
      </c>
      <c r="BZ280" s="17"/>
      <c r="CA280" s="17">
        <v>1.0851212131287299E-2</v>
      </c>
    </row>
    <row r="281" spans="2:79"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row>
    <row r="282" spans="2:79" x14ac:dyDescent="0.35">
      <c r="B282" s="6" t="s">
        <v>252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row>
    <row r="283" spans="2:79" x14ac:dyDescent="0.35">
      <c r="B283" s="24" t="s">
        <v>106</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row>
    <row r="284" spans="2:79" x14ac:dyDescent="0.35">
      <c r="B284" t="s">
        <v>240</v>
      </c>
      <c r="C284" s="17">
        <v>0.32027056860820702</v>
      </c>
      <c r="D284" s="17">
        <v>0.33529868834571502</v>
      </c>
      <c r="E284" s="17">
        <v>0.30714625095814602</v>
      </c>
      <c r="F284" s="17"/>
      <c r="G284" s="17">
        <v>0.42767023540250299</v>
      </c>
      <c r="H284" s="17">
        <v>0.39217189530443602</v>
      </c>
      <c r="I284" s="17">
        <v>0.32060524945920299</v>
      </c>
      <c r="J284" s="17">
        <v>0.28473522211242402</v>
      </c>
      <c r="K284" s="17">
        <v>0.258435873711649</v>
      </c>
      <c r="L284" s="17">
        <v>0.25999151992494401</v>
      </c>
      <c r="M284" s="17"/>
      <c r="N284" s="17">
        <v>0.31569322088262602</v>
      </c>
      <c r="O284" s="17">
        <v>0.30572099005234299</v>
      </c>
      <c r="P284" s="17">
        <v>0.31702114777696599</v>
      </c>
      <c r="Q284" s="17">
        <v>0.34329784001769897</v>
      </c>
      <c r="R284" s="17"/>
      <c r="S284" s="17">
        <v>0.40820021237354398</v>
      </c>
      <c r="T284" s="17">
        <v>0.25918215792698301</v>
      </c>
      <c r="U284" s="17">
        <v>0.28098285259734801</v>
      </c>
      <c r="V284" s="17">
        <v>0.26155433963934499</v>
      </c>
      <c r="W284" s="17">
        <v>0.27588690513467701</v>
      </c>
      <c r="X284" s="17">
        <v>0.34184901926351602</v>
      </c>
      <c r="Y284" s="17">
        <v>0.29751965906483402</v>
      </c>
      <c r="Z284" s="17">
        <v>0.31824868245624499</v>
      </c>
      <c r="AA284" s="17">
        <v>0.33900553778751202</v>
      </c>
      <c r="AB284" s="17">
        <v>0.34231890832651402</v>
      </c>
      <c r="AC284" s="17">
        <v>0.31264088828367098</v>
      </c>
      <c r="AD284" s="17">
        <v>0.435613854493415</v>
      </c>
      <c r="AE284" s="17"/>
      <c r="AF284" s="17">
        <v>0.31748674613500499</v>
      </c>
      <c r="AG284" s="17">
        <v>0.35131837269684002</v>
      </c>
      <c r="AH284" s="17">
        <v>0.31211407108378802</v>
      </c>
      <c r="AI284" s="17">
        <v>0.31005602946827499</v>
      </c>
      <c r="AJ284" s="17">
        <v>0.260466251146036</v>
      </c>
      <c r="AK284" s="17">
        <v>0.343937807952579</v>
      </c>
      <c r="AL284" s="17"/>
      <c r="AM284" s="17">
        <v>0.29850176027215303</v>
      </c>
      <c r="AN284" s="17">
        <v>0.29950466107277002</v>
      </c>
      <c r="AO284" s="17">
        <v>0.35332789987638802</v>
      </c>
      <c r="AP284" s="17">
        <v>0.35866590969497297</v>
      </c>
      <c r="AQ284" s="17">
        <v>0.27879518588755597</v>
      </c>
      <c r="AR284" s="17"/>
      <c r="AS284" s="17">
        <v>0.44463893331000298</v>
      </c>
      <c r="AT284" s="17">
        <v>0.26000616911385899</v>
      </c>
      <c r="AU284" s="17">
        <v>0.35098857762539598</v>
      </c>
      <c r="AV284" s="17">
        <v>0.295207521413963</v>
      </c>
      <c r="AW284" s="17">
        <v>0.215769377243162</v>
      </c>
      <c r="AX284" s="17">
        <v>0.30210565687947499</v>
      </c>
      <c r="AY284" s="17"/>
      <c r="AZ284" s="17">
        <v>0.23592238757981401</v>
      </c>
      <c r="BA284" s="17">
        <v>0.29360328784221801</v>
      </c>
      <c r="BB284" s="17">
        <v>0.32676391140205502</v>
      </c>
      <c r="BC284" s="17">
        <v>0.30324426219585499</v>
      </c>
      <c r="BD284" s="17">
        <v>0.427166667013475</v>
      </c>
      <c r="BE284" s="17"/>
      <c r="BF284" s="17">
        <v>0.29186419786491902</v>
      </c>
      <c r="BG284" s="17"/>
      <c r="BH284" s="17">
        <v>0.26726416127324298</v>
      </c>
      <c r="BI284" s="17"/>
      <c r="BJ284" s="17">
        <v>0.33287262684740099</v>
      </c>
      <c r="BK284" s="17">
        <v>0.29756475118791198</v>
      </c>
      <c r="BL284" s="17">
        <v>0.28460100296579099</v>
      </c>
      <c r="BM284" s="17">
        <v>0.38547925724612497</v>
      </c>
      <c r="BN284" s="17">
        <v>0.428292150349732</v>
      </c>
      <c r="BO284" s="17">
        <v>0.39370861261488799</v>
      </c>
      <c r="BP284" s="17"/>
      <c r="BQ284" s="17">
        <v>0.290618705026227</v>
      </c>
      <c r="BR284" s="17">
        <v>0.31340587682191001</v>
      </c>
      <c r="BS284" s="17">
        <v>0.34287650132704001</v>
      </c>
      <c r="BT284" s="17"/>
      <c r="BU284" s="17">
        <v>0.36737495894434302</v>
      </c>
      <c r="BV284" s="17">
        <v>0.26989659241257802</v>
      </c>
      <c r="BW284" s="17">
        <v>0.350835727647476</v>
      </c>
      <c r="BX284" s="17"/>
      <c r="BY284" s="17">
        <v>0.44465801933235299</v>
      </c>
      <c r="BZ284" s="17"/>
      <c r="CA284" s="17">
        <v>0.29958371140385498</v>
      </c>
    </row>
    <row r="285" spans="2:79" x14ac:dyDescent="0.35">
      <c r="B285" t="s">
        <v>241</v>
      </c>
      <c r="C285" s="17">
        <v>0.28793714698247502</v>
      </c>
      <c r="D285" s="17">
        <v>0.28391502327765</v>
      </c>
      <c r="E285" s="17">
        <v>0.29091529965813201</v>
      </c>
      <c r="F285" s="17"/>
      <c r="G285" s="17">
        <v>0.28052966572099097</v>
      </c>
      <c r="H285" s="17">
        <v>0.328633501168626</v>
      </c>
      <c r="I285" s="17">
        <v>0.33116582335508499</v>
      </c>
      <c r="J285" s="17">
        <v>0.31110695923250198</v>
      </c>
      <c r="K285" s="17">
        <v>0.28610088017138602</v>
      </c>
      <c r="L285" s="17">
        <v>0.20725679560112001</v>
      </c>
      <c r="M285" s="17"/>
      <c r="N285" s="17">
        <v>0.32018765617019002</v>
      </c>
      <c r="O285" s="17">
        <v>0.29023516078686601</v>
      </c>
      <c r="P285" s="17">
        <v>0.291554384089036</v>
      </c>
      <c r="Q285" s="17">
        <v>0.25091910489102198</v>
      </c>
      <c r="R285" s="17"/>
      <c r="S285" s="17">
        <v>0.31253345402954502</v>
      </c>
      <c r="T285" s="17">
        <v>0.28476842860240298</v>
      </c>
      <c r="U285" s="17">
        <v>0.28466477631245501</v>
      </c>
      <c r="V285" s="17">
        <v>0.31040333492064998</v>
      </c>
      <c r="W285" s="17">
        <v>0.29057123707885202</v>
      </c>
      <c r="X285" s="17">
        <v>0.28568946299562298</v>
      </c>
      <c r="Y285" s="17">
        <v>0.30148114557075201</v>
      </c>
      <c r="Z285" s="17">
        <v>0.29072835515649598</v>
      </c>
      <c r="AA285" s="17">
        <v>0.30955016701787202</v>
      </c>
      <c r="AB285" s="17">
        <v>0.21628506375860701</v>
      </c>
      <c r="AC285" s="17">
        <v>0.27016102317554602</v>
      </c>
      <c r="AD285" s="17">
        <v>0.25463118280500602</v>
      </c>
      <c r="AE285" s="17"/>
      <c r="AF285" s="17">
        <v>0.232217850187488</v>
      </c>
      <c r="AG285" s="17">
        <v>0.26146232886326898</v>
      </c>
      <c r="AH285" s="17">
        <v>0.31763686773045902</v>
      </c>
      <c r="AI285" s="17">
        <v>0.342636578652188</v>
      </c>
      <c r="AJ285" s="17">
        <v>0.403215161448438</v>
      </c>
      <c r="AK285" s="17">
        <v>0.340207136448966</v>
      </c>
      <c r="AL285" s="17"/>
      <c r="AM285" s="17">
        <v>0.26663613425456401</v>
      </c>
      <c r="AN285" s="17">
        <v>0.28038963992634702</v>
      </c>
      <c r="AO285" s="17">
        <v>0.30585702002924797</v>
      </c>
      <c r="AP285" s="17">
        <v>0.32630010994636</v>
      </c>
      <c r="AQ285" s="17">
        <v>0.282708170249792</v>
      </c>
      <c r="AR285" s="17"/>
      <c r="AS285" s="17">
        <v>0.30435649212869498</v>
      </c>
      <c r="AT285" s="17">
        <v>0.30146737045065097</v>
      </c>
      <c r="AU285" s="17">
        <v>0.28426091774144802</v>
      </c>
      <c r="AV285" s="17">
        <v>0.30166916460983301</v>
      </c>
      <c r="AW285" s="17">
        <v>0.225647968558089</v>
      </c>
      <c r="AX285" s="17">
        <v>0.26835308241183198</v>
      </c>
      <c r="AY285" s="17"/>
      <c r="AZ285" s="17">
        <v>0.28388744048610398</v>
      </c>
      <c r="BA285" s="17">
        <v>0.31791021806001901</v>
      </c>
      <c r="BB285" s="17">
        <v>0.31083882938227397</v>
      </c>
      <c r="BC285" s="17">
        <v>0.21039476706638499</v>
      </c>
      <c r="BD285" s="17">
        <v>0.26363566716778097</v>
      </c>
      <c r="BE285" s="17"/>
      <c r="BF285" s="17">
        <v>0.294086657207833</v>
      </c>
      <c r="BG285" s="17"/>
      <c r="BH285" s="17">
        <v>0.29527216693422398</v>
      </c>
      <c r="BI285" s="17"/>
      <c r="BJ285" s="17">
        <v>0.32673132037094499</v>
      </c>
      <c r="BK285" s="17">
        <v>0.25785449351912998</v>
      </c>
      <c r="BL285" s="17">
        <v>0.27395889294450099</v>
      </c>
      <c r="BM285" s="17">
        <v>0.28621469394388299</v>
      </c>
      <c r="BN285" s="17">
        <v>0.31765251267627698</v>
      </c>
      <c r="BO285" s="17">
        <v>0.248637018824579</v>
      </c>
      <c r="BP285" s="17"/>
      <c r="BQ285" s="17">
        <v>0.25325461446547798</v>
      </c>
      <c r="BR285" s="17">
        <v>0.33173122306868302</v>
      </c>
      <c r="BS285" s="17">
        <v>0.28905562159464898</v>
      </c>
      <c r="BT285" s="17"/>
      <c r="BU285" s="17">
        <v>0.292783326758909</v>
      </c>
      <c r="BV285" s="17">
        <v>0.31119441680115201</v>
      </c>
      <c r="BW285" s="17">
        <v>0.28640695183554998</v>
      </c>
      <c r="BX285" s="17"/>
      <c r="BY285" s="17">
        <v>0.29058239261412699</v>
      </c>
      <c r="BZ285" s="17"/>
      <c r="CA285" s="17">
        <v>0.33196250524681498</v>
      </c>
    </row>
    <row r="286" spans="2:79" x14ac:dyDescent="0.35">
      <c r="B286" t="s">
        <v>242</v>
      </c>
      <c r="C286" s="17">
        <v>0.215140728150956</v>
      </c>
      <c r="D286" s="17">
        <v>0.225174629766942</v>
      </c>
      <c r="E286" s="17">
        <v>0.205033589129611</v>
      </c>
      <c r="F286" s="17"/>
      <c r="G286" s="17">
        <v>0.232120119617967</v>
      </c>
      <c r="H286" s="17">
        <v>0.243920829804947</v>
      </c>
      <c r="I286" s="17">
        <v>0.24277050642485701</v>
      </c>
      <c r="J286" s="17">
        <v>0.21958611885790999</v>
      </c>
      <c r="K286" s="17">
        <v>0.19360307558130099</v>
      </c>
      <c r="L286" s="17">
        <v>0.16885274578890599</v>
      </c>
      <c r="M286" s="17"/>
      <c r="N286" s="17">
        <v>0.22319726182716901</v>
      </c>
      <c r="O286" s="17">
        <v>0.21197302319189901</v>
      </c>
      <c r="P286" s="17">
        <v>0.19543841216393101</v>
      </c>
      <c r="Q286" s="17">
        <v>0.22738535648070399</v>
      </c>
      <c r="R286" s="17"/>
      <c r="S286" s="17">
        <v>0.23886618078636601</v>
      </c>
      <c r="T286" s="17">
        <v>0.20926691117742099</v>
      </c>
      <c r="U286" s="17">
        <v>0.239436802168984</v>
      </c>
      <c r="V286" s="17">
        <v>0.229395133435291</v>
      </c>
      <c r="W286" s="17">
        <v>0.19473592101769099</v>
      </c>
      <c r="X286" s="17">
        <v>0.24036448644150399</v>
      </c>
      <c r="Y286" s="17">
        <v>0.21022487643204099</v>
      </c>
      <c r="Z286" s="17">
        <v>0.182682542124496</v>
      </c>
      <c r="AA286" s="17">
        <v>0.22228056278202099</v>
      </c>
      <c r="AB286" s="17">
        <v>0.15461430170410301</v>
      </c>
      <c r="AC286" s="17">
        <v>0.18830675928444199</v>
      </c>
      <c r="AD286" s="17">
        <v>0.25089228382532403</v>
      </c>
      <c r="AE286" s="17"/>
      <c r="AF286" s="17">
        <v>0.20265960586098</v>
      </c>
      <c r="AG286" s="17">
        <v>0.20269069936783701</v>
      </c>
      <c r="AH286" s="17">
        <v>0.227820170937374</v>
      </c>
      <c r="AI286" s="17">
        <v>0.25345535586318102</v>
      </c>
      <c r="AJ286" s="17">
        <v>0.21945763284706299</v>
      </c>
      <c r="AK286" s="17">
        <v>0.27612142822265001</v>
      </c>
      <c r="AL286" s="17"/>
      <c r="AM286" s="17">
        <v>0.169173998675925</v>
      </c>
      <c r="AN286" s="17">
        <v>0.22020266057982299</v>
      </c>
      <c r="AO286" s="17">
        <v>0.234078355744676</v>
      </c>
      <c r="AP286" s="17">
        <v>0.249968548785621</v>
      </c>
      <c r="AQ286" s="17">
        <v>0.30080981420036101</v>
      </c>
      <c r="AR286" s="17"/>
      <c r="AS286" s="17">
        <v>0.224029044244379</v>
      </c>
      <c r="AT286" s="17">
        <v>0.201184042885627</v>
      </c>
      <c r="AU286" s="17">
        <v>0.21520955987856699</v>
      </c>
      <c r="AV286" s="17">
        <v>0.20910114082968301</v>
      </c>
      <c r="AW286" s="17">
        <v>0.23103647794437099</v>
      </c>
      <c r="AX286" s="17">
        <v>0.22116650457790099</v>
      </c>
      <c r="AY286" s="17"/>
      <c r="AZ286" s="17">
        <v>0.23175881430383499</v>
      </c>
      <c r="BA286" s="17">
        <v>0.19445875600739801</v>
      </c>
      <c r="BB286" s="17">
        <v>0.20737724644118899</v>
      </c>
      <c r="BC286" s="17">
        <v>0.23031801013068001</v>
      </c>
      <c r="BD286" s="17">
        <v>0.22700160244609499</v>
      </c>
      <c r="BE286" s="17"/>
      <c r="BF286" s="17">
        <v>0.21774225568910399</v>
      </c>
      <c r="BG286" s="17"/>
      <c r="BH286" s="17">
        <v>0.21948988535700101</v>
      </c>
      <c r="BI286" s="17"/>
      <c r="BJ286" s="17">
        <v>0.23858351029720501</v>
      </c>
      <c r="BK286" s="17">
        <v>0.21703081027854501</v>
      </c>
      <c r="BL286" s="17">
        <v>0.18229137257740799</v>
      </c>
      <c r="BM286" s="17">
        <v>0.23682443383934099</v>
      </c>
      <c r="BN286" s="17">
        <v>0.24206496583271001</v>
      </c>
      <c r="BO286" s="17">
        <v>0.21745395650142399</v>
      </c>
      <c r="BP286" s="17"/>
      <c r="BQ286" s="17">
        <v>0.23428565649187699</v>
      </c>
      <c r="BR286" s="17">
        <v>0.21263696837924501</v>
      </c>
      <c r="BS286" s="17">
        <v>0.217101344802725</v>
      </c>
      <c r="BT286" s="17"/>
      <c r="BU286" s="17">
        <v>0.21366817835763</v>
      </c>
      <c r="BV286" s="17">
        <v>0.24082613214752799</v>
      </c>
      <c r="BW286" s="17">
        <v>0.215212537623512</v>
      </c>
      <c r="BX286" s="17"/>
      <c r="BY286" s="17">
        <v>0.20765822707217099</v>
      </c>
      <c r="BZ286" s="17"/>
      <c r="CA286" s="17">
        <v>0.33346505719899699</v>
      </c>
    </row>
    <row r="287" spans="2:79" x14ac:dyDescent="0.35">
      <c r="B287" t="s">
        <v>243</v>
      </c>
      <c r="C287" s="17">
        <v>0.212619889528714</v>
      </c>
      <c r="D287" s="17">
        <v>0.19730126889836799</v>
      </c>
      <c r="E287" s="17">
        <v>0.22777266167501301</v>
      </c>
      <c r="F287" s="17"/>
      <c r="G287" s="17">
        <v>0.31114775507676201</v>
      </c>
      <c r="H287" s="17">
        <v>0.219434695488128</v>
      </c>
      <c r="I287" s="17">
        <v>0.20748512766232499</v>
      </c>
      <c r="J287" s="17">
        <v>0.17455124052356399</v>
      </c>
      <c r="K287" s="17">
        <v>0.18743091521472899</v>
      </c>
      <c r="L287" s="17">
        <v>0.193116160807388</v>
      </c>
      <c r="M287" s="17"/>
      <c r="N287" s="17">
        <v>0.18903931053450701</v>
      </c>
      <c r="O287" s="17">
        <v>0.196630531418307</v>
      </c>
      <c r="P287" s="17">
        <v>0.21204547850184399</v>
      </c>
      <c r="Q287" s="17">
        <v>0.255312664279783</v>
      </c>
      <c r="R287" s="17"/>
      <c r="S287" s="17">
        <v>0.198244714253064</v>
      </c>
      <c r="T287" s="17">
        <v>0.19881633443588201</v>
      </c>
      <c r="U287" s="17">
        <v>0.18542863561619999</v>
      </c>
      <c r="V287" s="17">
        <v>0.17780265635135201</v>
      </c>
      <c r="W287" s="17">
        <v>0.20904153409152301</v>
      </c>
      <c r="X287" s="17">
        <v>0.231439982525114</v>
      </c>
      <c r="Y287" s="17">
        <v>0.203898916718037</v>
      </c>
      <c r="Z287" s="17">
        <v>0.26940661460503301</v>
      </c>
      <c r="AA287" s="17">
        <v>0.236807061683561</v>
      </c>
      <c r="AB287" s="17">
        <v>0.22967116309010399</v>
      </c>
      <c r="AC287" s="17">
        <v>0.24417240517161801</v>
      </c>
      <c r="AD287" s="17">
        <v>0.22327911358691899</v>
      </c>
      <c r="AE287" s="17"/>
      <c r="AF287" s="17">
        <v>0.236874519371742</v>
      </c>
      <c r="AG287" s="17">
        <v>0.22560092026088199</v>
      </c>
      <c r="AH287" s="17">
        <v>0.18739079019458499</v>
      </c>
      <c r="AI287" s="17">
        <v>0.20870849298567301</v>
      </c>
      <c r="AJ287" s="17">
        <v>0.146751613537763</v>
      </c>
      <c r="AK287" s="17">
        <v>0.211502185572776</v>
      </c>
      <c r="AL287" s="17"/>
      <c r="AM287" s="17">
        <v>0.22909649677032301</v>
      </c>
      <c r="AN287" s="17">
        <v>0.23314333621231201</v>
      </c>
      <c r="AO287" s="17">
        <v>0.18770878651551801</v>
      </c>
      <c r="AP287" s="17">
        <v>0.178631535231423</v>
      </c>
      <c r="AQ287" s="17">
        <v>0.17869914982565299</v>
      </c>
      <c r="AR287" s="17"/>
      <c r="AS287" s="17">
        <v>0.19736831482356201</v>
      </c>
      <c r="AT287" s="17">
        <v>0.20196531402381701</v>
      </c>
      <c r="AU287" s="17">
        <v>0.22625543121522801</v>
      </c>
      <c r="AV287" s="17">
        <v>0.26799976563400602</v>
      </c>
      <c r="AW287" s="17">
        <v>0.163484401498281</v>
      </c>
      <c r="AX287" s="17">
        <v>0.19494681007356299</v>
      </c>
      <c r="AY287" s="17"/>
      <c r="AZ287" s="17">
        <v>0.19757556895616399</v>
      </c>
      <c r="BA287" s="17">
        <v>0.221377178153084</v>
      </c>
      <c r="BB287" s="17">
        <v>0.22044478593290801</v>
      </c>
      <c r="BC287" s="17">
        <v>0.19288795971737699</v>
      </c>
      <c r="BD287" s="17">
        <v>0.21582774842491201</v>
      </c>
      <c r="BE287" s="17"/>
      <c r="BF287" s="17">
        <v>0.206409035074505</v>
      </c>
      <c r="BG287" s="17"/>
      <c r="BH287" s="17">
        <v>0.205549899347064</v>
      </c>
      <c r="BI287" s="17"/>
      <c r="BJ287" s="17">
        <v>0.22334674008316599</v>
      </c>
      <c r="BK287" s="17">
        <v>0.19838805386858499</v>
      </c>
      <c r="BL287" s="17">
        <v>0.19616939557695801</v>
      </c>
      <c r="BM287" s="17">
        <v>0.21668482744176601</v>
      </c>
      <c r="BN287" s="17">
        <v>0.25078074421874202</v>
      </c>
      <c r="BO287" s="17">
        <v>0.26895685517114398</v>
      </c>
      <c r="BP287" s="17"/>
      <c r="BQ287" s="17">
        <v>0.203580952572014</v>
      </c>
      <c r="BR287" s="17">
        <v>0.22053824039571701</v>
      </c>
      <c r="BS287" s="17">
        <v>0.21478953318205801</v>
      </c>
      <c r="BT287" s="17"/>
      <c r="BU287" s="17">
        <v>0.17422459588851999</v>
      </c>
      <c r="BV287" s="17">
        <v>0.187865937838498</v>
      </c>
      <c r="BW287" s="17">
        <v>0.23291455294819199</v>
      </c>
      <c r="BX287" s="17"/>
      <c r="BY287" s="17">
        <v>0.31773249941089998</v>
      </c>
      <c r="BZ287" s="17"/>
      <c r="CA287" s="17">
        <v>0.144684820205496</v>
      </c>
    </row>
    <row r="288" spans="2:79" x14ac:dyDescent="0.35">
      <c r="B288" t="s">
        <v>244</v>
      </c>
      <c r="C288" s="17">
        <v>0.177728594714644</v>
      </c>
      <c r="D288" s="17">
        <v>0.19396182105444801</v>
      </c>
      <c r="E288" s="17">
        <v>0.162690598784724</v>
      </c>
      <c r="F288" s="17"/>
      <c r="G288" s="17">
        <v>0.15286349026849999</v>
      </c>
      <c r="H288" s="17">
        <v>0.15107714484067</v>
      </c>
      <c r="I288" s="17">
        <v>0.19140143391667799</v>
      </c>
      <c r="J288" s="17">
        <v>0.20318976444473399</v>
      </c>
      <c r="K288" s="17">
        <v>0.19058475832990601</v>
      </c>
      <c r="L288" s="17">
        <v>0.175703387121179</v>
      </c>
      <c r="M288" s="17"/>
      <c r="N288" s="17">
        <v>0.17803373562459199</v>
      </c>
      <c r="O288" s="17">
        <v>0.15561825399754201</v>
      </c>
      <c r="P288" s="17">
        <v>0.196963965095382</v>
      </c>
      <c r="Q288" s="17">
        <v>0.183559942309129</v>
      </c>
      <c r="R288" s="17"/>
      <c r="S288" s="17">
        <v>0.106057435951595</v>
      </c>
      <c r="T288" s="17">
        <v>0.20816090845989699</v>
      </c>
      <c r="U288" s="17">
        <v>0.201821470844817</v>
      </c>
      <c r="V288" s="17">
        <v>0.21383692102483901</v>
      </c>
      <c r="W288" s="17">
        <v>0.23040076675080601</v>
      </c>
      <c r="X288" s="17">
        <v>0.17140855101616101</v>
      </c>
      <c r="Y288" s="17">
        <v>0.16277433645351999</v>
      </c>
      <c r="Z288" s="17">
        <v>0.156403049742522</v>
      </c>
      <c r="AA288" s="17">
        <v>0.158005910735289</v>
      </c>
      <c r="AB288" s="17">
        <v>0.195036124706782</v>
      </c>
      <c r="AC288" s="17">
        <v>0.17641187470267</v>
      </c>
      <c r="AD288" s="17">
        <v>0.19418887873992099</v>
      </c>
      <c r="AE288" s="17"/>
      <c r="AF288" s="17">
        <v>0.14956363660178801</v>
      </c>
      <c r="AG288" s="17">
        <v>0.191546762782701</v>
      </c>
      <c r="AH288" s="17">
        <v>0.181446958006764</v>
      </c>
      <c r="AI288" s="17">
        <v>0.19181906142680999</v>
      </c>
      <c r="AJ288" s="17">
        <v>0.18691245897780201</v>
      </c>
      <c r="AK288" s="17">
        <v>0.19908595152083999</v>
      </c>
      <c r="AL288" s="17"/>
      <c r="AM288" s="17">
        <v>0.20310319057996301</v>
      </c>
      <c r="AN288" s="17">
        <v>0.17690436348664801</v>
      </c>
      <c r="AO288" s="17">
        <v>0.16976065647367899</v>
      </c>
      <c r="AP288" s="17">
        <v>0.16070549903888801</v>
      </c>
      <c r="AQ288" s="17">
        <v>9.0746213386516894E-2</v>
      </c>
      <c r="AR288" s="17"/>
      <c r="AS288" s="17">
        <v>0.14666720321785701</v>
      </c>
      <c r="AT288" s="17">
        <v>0.166675385346089</v>
      </c>
      <c r="AU288" s="17">
        <v>0.17120040061158001</v>
      </c>
      <c r="AV288" s="17">
        <v>0.205149061211224</v>
      </c>
      <c r="AW288" s="17">
        <v>0.19433134044432701</v>
      </c>
      <c r="AX288" s="17">
        <v>0.21961652708698901</v>
      </c>
      <c r="AY288" s="17"/>
      <c r="AZ288" s="17">
        <v>0.21529648082535</v>
      </c>
      <c r="BA288" s="17">
        <v>0.20147560460571601</v>
      </c>
      <c r="BB288" s="17">
        <v>0.17049811507221399</v>
      </c>
      <c r="BC288" s="17">
        <v>0.18632499094729901</v>
      </c>
      <c r="BD288" s="17">
        <v>0.11827490533441699</v>
      </c>
      <c r="BE288" s="17"/>
      <c r="BF288" s="17">
        <v>0.191449561884136</v>
      </c>
      <c r="BG288" s="17"/>
      <c r="BH288" s="17">
        <v>0.197632808731843</v>
      </c>
      <c r="BI288" s="17"/>
      <c r="BJ288" s="17">
        <v>0.174506550006225</v>
      </c>
      <c r="BK288" s="17">
        <v>0.156384250608953</v>
      </c>
      <c r="BL288" s="17">
        <v>0.20302277693838899</v>
      </c>
      <c r="BM288" s="17">
        <v>0.15254749403513601</v>
      </c>
      <c r="BN288" s="17">
        <v>0.17362096021340301</v>
      </c>
      <c r="BO288" s="17">
        <v>0.15319140959775701</v>
      </c>
      <c r="BP288" s="17"/>
      <c r="BQ288" s="17">
        <v>0.211127442834386</v>
      </c>
      <c r="BR288" s="17">
        <v>0.19364704437937399</v>
      </c>
      <c r="BS288" s="17">
        <v>0.17261673752206599</v>
      </c>
      <c r="BT288" s="17"/>
      <c r="BU288" s="17">
        <v>0.26187177946952001</v>
      </c>
      <c r="BV288" s="17">
        <v>0.17264459355584399</v>
      </c>
      <c r="BW288" s="17">
        <v>0.18870599556585699</v>
      </c>
      <c r="BX288" s="17"/>
      <c r="BY288" s="17">
        <v>0.23318829538918301</v>
      </c>
      <c r="BZ288" s="17"/>
      <c r="CA288" s="17">
        <v>0.13570162833705099</v>
      </c>
    </row>
    <row r="289" spans="2:79" x14ac:dyDescent="0.35">
      <c r="B289" t="s">
        <v>245</v>
      </c>
      <c r="C289" s="17">
        <v>0.16007156784854901</v>
      </c>
      <c r="D289" s="17">
        <v>0.163081557470069</v>
      </c>
      <c r="E289" s="17">
        <v>0.15501214268275801</v>
      </c>
      <c r="F289" s="17"/>
      <c r="G289" s="17">
        <v>0.17350852641026601</v>
      </c>
      <c r="H289" s="17">
        <v>0.119881837781442</v>
      </c>
      <c r="I289" s="17">
        <v>0.14360482620550999</v>
      </c>
      <c r="J289" s="17">
        <v>0.20323087626092601</v>
      </c>
      <c r="K289" s="17">
        <v>0.200030818442512</v>
      </c>
      <c r="L289" s="17">
        <v>0.135370187777276</v>
      </c>
      <c r="M289" s="17"/>
      <c r="N289" s="17">
        <v>0.163921269613513</v>
      </c>
      <c r="O289" s="17">
        <v>0.16739973852355</v>
      </c>
      <c r="P289" s="17">
        <v>0.15178845898964799</v>
      </c>
      <c r="Q289" s="17">
        <v>0.158466688267314</v>
      </c>
      <c r="R289" s="17"/>
      <c r="S289" s="17">
        <v>0.112794416798356</v>
      </c>
      <c r="T289" s="17">
        <v>0.175131429583538</v>
      </c>
      <c r="U289" s="17">
        <v>0.21402597043480101</v>
      </c>
      <c r="V289" s="17">
        <v>0.153987198698462</v>
      </c>
      <c r="W289" s="17">
        <v>0.17382048857825699</v>
      </c>
      <c r="X289" s="17">
        <v>0.132625584469761</v>
      </c>
      <c r="Y289" s="17">
        <v>0.19106645523465501</v>
      </c>
      <c r="Z289" s="17">
        <v>0.201432504926496</v>
      </c>
      <c r="AA289" s="17">
        <v>0.16112006351147201</v>
      </c>
      <c r="AB289" s="17">
        <v>0.147931206469363</v>
      </c>
      <c r="AC289" s="17">
        <v>0.121373018503369</v>
      </c>
      <c r="AD289" s="17">
        <v>0.199400990630444</v>
      </c>
      <c r="AE289" s="17"/>
      <c r="AF289" s="17">
        <v>0.15991116642546099</v>
      </c>
      <c r="AG289" s="17">
        <v>0.14330082994735599</v>
      </c>
      <c r="AH289" s="17">
        <v>0.18854154977937301</v>
      </c>
      <c r="AI289" s="17">
        <v>0.188075048582412</v>
      </c>
      <c r="AJ289" s="17">
        <v>0.17063914116031501</v>
      </c>
      <c r="AK289" s="17">
        <v>0.14016946242298001</v>
      </c>
      <c r="AL289" s="17"/>
      <c r="AM289" s="17">
        <v>0.14390993933426399</v>
      </c>
      <c r="AN289" s="17">
        <v>0.170993883389472</v>
      </c>
      <c r="AO289" s="17">
        <v>0.144213330665555</v>
      </c>
      <c r="AP289" s="17">
        <v>0.18278899196089399</v>
      </c>
      <c r="AQ289" s="17">
        <v>0.23638990611715899</v>
      </c>
      <c r="AR289" s="17"/>
      <c r="AS289" s="17">
        <v>0.14863895567797</v>
      </c>
      <c r="AT289" s="17">
        <v>0.160868124032158</v>
      </c>
      <c r="AU289" s="17">
        <v>0.165081925909593</v>
      </c>
      <c r="AV289" s="17">
        <v>0.16033704717028199</v>
      </c>
      <c r="AW289" s="17">
        <v>0.17376526418663599</v>
      </c>
      <c r="AX289" s="17">
        <v>0.16002520879118401</v>
      </c>
      <c r="AY289" s="17"/>
      <c r="AZ289" s="17">
        <v>0.16747538088268801</v>
      </c>
      <c r="BA289" s="17">
        <v>0.16896204838451101</v>
      </c>
      <c r="BB289" s="17">
        <v>0.17770809905954299</v>
      </c>
      <c r="BC289" s="17">
        <v>0.118246381784973</v>
      </c>
      <c r="BD289" s="17">
        <v>0.14068671074712699</v>
      </c>
      <c r="BE289" s="17"/>
      <c r="BF289" s="17">
        <v>0.16856205355164999</v>
      </c>
      <c r="BG289" s="17"/>
      <c r="BH289" s="17">
        <v>0.15916485813015299</v>
      </c>
      <c r="BI289" s="17"/>
      <c r="BJ289" s="17">
        <v>0.16709245041456799</v>
      </c>
      <c r="BK289" s="17">
        <v>0.15017149008786301</v>
      </c>
      <c r="BL289" s="17">
        <v>0.164821668246835</v>
      </c>
      <c r="BM289" s="17">
        <v>0.143495035164275</v>
      </c>
      <c r="BN289" s="17">
        <v>0.158107284069784</v>
      </c>
      <c r="BO289" s="17">
        <v>0.21179866538772299</v>
      </c>
      <c r="BP289" s="17"/>
      <c r="BQ289" s="17">
        <v>0.191413577359724</v>
      </c>
      <c r="BR289" s="17">
        <v>0.15707852554651899</v>
      </c>
      <c r="BS289" s="17">
        <v>0.160366763503513</v>
      </c>
      <c r="BT289" s="17"/>
      <c r="BU289" s="17">
        <v>0.203779668029376</v>
      </c>
      <c r="BV289" s="17">
        <v>0.187273858044643</v>
      </c>
      <c r="BW289" s="17">
        <v>0.14557603450475901</v>
      </c>
      <c r="BX289" s="17"/>
      <c r="BY289" s="17">
        <v>0.19092948362546</v>
      </c>
      <c r="BZ289" s="17"/>
      <c r="CA289" s="17">
        <v>0.24116583957787599</v>
      </c>
    </row>
    <row r="290" spans="2:79" x14ac:dyDescent="0.35">
      <c r="B290" t="s">
        <v>246</v>
      </c>
      <c r="C290" s="17">
        <v>0.145582187832239</v>
      </c>
      <c r="D290" s="17">
        <v>0.16045105550622599</v>
      </c>
      <c r="E290" s="17">
        <v>0.129253307485793</v>
      </c>
      <c r="F290" s="17"/>
      <c r="G290" s="17">
        <v>0.16644550565542399</v>
      </c>
      <c r="H290" s="17">
        <v>0.12638239194688899</v>
      </c>
      <c r="I290" s="17">
        <v>0.13468930025422601</v>
      </c>
      <c r="J290" s="17">
        <v>0.154753844574954</v>
      </c>
      <c r="K290" s="17">
        <v>0.15269013565804901</v>
      </c>
      <c r="L290" s="17">
        <v>0.14388104033153201</v>
      </c>
      <c r="M290" s="17"/>
      <c r="N290" s="17">
        <v>0.15742589993196501</v>
      </c>
      <c r="O290" s="17">
        <v>0.16180749554089499</v>
      </c>
      <c r="P290" s="17">
        <v>0.15934325823284901</v>
      </c>
      <c r="Q290" s="17">
        <v>0.10303820604863</v>
      </c>
      <c r="R290" s="17"/>
      <c r="S290" s="17">
        <v>0.13222731510412</v>
      </c>
      <c r="T290" s="17">
        <v>0.12550874810927701</v>
      </c>
      <c r="U290" s="17">
        <v>0.167705174996259</v>
      </c>
      <c r="V290" s="17">
        <v>0.16514485369958901</v>
      </c>
      <c r="W290" s="17">
        <v>0.13121287766707501</v>
      </c>
      <c r="X290" s="17">
        <v>0.14511268123948101</v>
      </c>
      <c r="Y290" s="17">
        <v>0.19229323466835699</v>
      </c>
      <c r="Z290" s="17">
        <v>0.12678476905917899</v>
      </c>
      <c r="AA290" s="17">
        <v>0.13440707255260001</v>
      </c>
      <c r="AB290" s="17">
        <v>0.165175041138756</v>
      </c>
      <c r="AC290" s="17">
        <v>0.144497961611709</v>
      </c>
      <c r="AD290" s="17">
        <v>9.6884318828278707E-2</v>
      </c>
      <c r="AE290" s="17"/>
      <c r="AF290" s="17">
        <v>0.11707045652089</v>
      </c>
      <c r="AG290" s="17">
        <v>0.15160257581716599</v>
      </c>
      <c r="AH290" s="17">
        <v>0.15667188040053501</v>
      </c>
      <c r="AI290" s="17">
        <v>0.155679257129579</v>
      </c>
      <c r="AJ290" s="17">
        <v>0.13981075588165701</v>
      </c>
      <c r="AK290" s="17">
        <v>0.15842866763761901</v>
      </c>
      <c r="AL290" s="17"/>
      <c r="AM290" s="17">
        <v>0.100968333424553</v>
      </c>
      <c r="AN290" s="17">
        <v>0.15364662092828599</v>
      </c>
      <c r="AO290" s="17">
        <v>0.17131165224400299</v>
      </c>
      <c r="AP290" s="17">
        <v>0.16965024620594801</v>
      </c>
      <c r="AQ290" s="17">
        <v>0.12815525457362201</v>
      </c>
      <c r="AR290" s="17"/>
      <c r="AS290" s="17">
        <v>0.137782395642743</v>
      </c>
      <c r="AT290" s="17">
        <v>0.12890460925932501</v>
      </c>
      <c r="AU290" s="17">
        <v>0.141333034732783</v>
      </c>
      <c r="AV290" s="17">
        <v>0.162662160118687</v>
      </c>
      <c r="AW290" s="17">
        <v>0.15822744654580001</v>
      </c>
      <c r="AX290" s="17">
        <v>0.16556114964649801</v>
      </c>
      <c r="AY290" s="17"/>
      <c r="AZ290" s="17">
        <v>0.146070142502252</v>
      </c>
      <c r="BA290" s="17">
        <v>0.14359445831088199</v>
      </c>
      <c r="BB290" s="17">
        <v>0.15547850475986799</v>
      </c>
      <c r="BC290" s="17">
        <v>0.123759160309612</v>
      </c>
      <c r="BD290" s="17">
        <v>0.14724995851359299</v>
      </c>
      <c r="BE290" s="17"/>
      <c r="BF290" s="17">
        <v>0.14880648559336099</v>
      </c>
      <c r="BG290" s="17"/>
      <c r="BH290" s="17">
        <v>0.15353573483305399</v>
      </c>
      <c r="BI290" s="17"/>
      <c r="BJ290" s="17">
        <v>0.11936898938655301</v>
      </c>
      <c r="BK290" s="17">
        <v>0.148997018051824</v>
      </c>
      <c r="BL290" s="17">
        <v>0.17299021594014199</v>
      </c>
      <c r="BM290" s="17">
        <v>0.12049942871972499</v>
      </c>
      <c r="BN290" s="17">
        <v>0.209412721820531</v>
      </c>
      <c r="BO290" s="17">
        <v>0.17467132073871899</v>
      </c>
      <c r="BP290" s="17"/>
      <c r="BQ290" s="17">
        <v>0.16840118145191299</v>
      </c>
      <c r="BR290" s="17">
        <v>0.16844752608253299</v>
      </c>
      <c r="BS290" s="17">
        <v>0.13247795518761499</v>
      </c>
      <c r="BT290" s="17"/>
      <c r="BU290" s="17">
        <v>0.17174008107139899</v>
      </c>
      <c r="BV290" s="17">
        <v>0.15590817379552999</v>
      </c>
      <c r="BW290" s="17">
        <v>0.149158239390695</v>
      </c>
      <c r="BX290" s="17"/>
      <c r="BY290" s="17">
        <v>0.14736708473071</v>
      </c>
      <c r="BZ290" s="17"/>
      <c r="CA290" s="17">
        <v>0.138194429730676</v>
      </c>
    </row>
    <row r="291" spans="2:79" x14ac:dyDescent="0.35">
      <c r="B291" t="s">
        <v>247</v>
      </c>
      <c r="C291" s="17">
        <v>0.125672657312143</v>
      </c>
      <c r="D291" s="17">
        <v>0.117013073960046</v>
      </c>
      <c r="E291" s="17">
        <v>0.13350704262278601</v>
      </c>
      <c r="F291" s="17"/>
      <c r="G291" s="17">
        <v>9.5102177995133694E-2</v>
      </c>
      <c r="H291" s="17">
        <v>0.14121556184543199</v>
      </c>
      <c r="I291" s="17">
        <v>0.12538567456383401</v>
      </c>
      <c r="J291" s="17">
        <v>0.13140818206624699</v>
      </c>
      <c r="K291" s="17">
        <v>0.13063552422430999</v>
      </c>
      <c r="L291" s="17">
        <v>0.12572284863868499</v>
      </c>
      <c r="M291" s="17"/>
      <c r="N291" s="17">
        <v>0.130815565558103</v>
      </c>
      <c r="O291" s="17">
        <v>0.128411667537533</v>
      </c>
      <c r="P291" s="17">
        <v>0.114277180144344</v>
      </c>
      <c r="Q291" s="17">
        <v>0.12893254781917901</v>
      </c>
      <c r="R291" s="17"/>
      <c r="S291" s="17">
        <v>9.2316444877607401E-2</v>
      </c>
      <c r="T291" s="17">
        <v>0.12891822992639501</v>
      </c>
      <c r="U291" s="17">
        <v>0.151890170643984</v>
      </c>
      <c r="V291" s="17">
        <v>0.167518225471287</v>
      </c>
      <c r="W291" s="17">
        <v>0.201752099501909</v>
      </c>
      <c r="X291" s="17">
        <v>0.112289642047736</v>
      </c>
      <c r="Y291" s="17">
        <v>0.15883347076197199</v>
      </c>
      <c r="Z291" s="17">
        <v>5.1158136263767001E-2</v>
      </c>
      <c r="AA291" s="17">
        <v>0.11437675751184399</v>
      </c>
      <c r="AB291" s="17">
        <v>7.4524442534854393E-2</v>
      </c>
      <c r="AC291" s="17">
        <v>0.154976439884881</v>
      </c>
      <c r="AD291" s="17">
        <v>9.1224669005640496E-2</v>
      </c>
      <c r="AE291" s="17"/>
      <c r="AF291" s="17">
        <v>0.108707988761942</v>
      </c>
      <c r="AG291" s="17">
        <v>0.12606748689068101</v>
      </c>
      <c r="AH291" s="17">
        <v>0.13461673813219299</v>
      </c>
      <c r="AI291" s="17">
        <v>0.15212873434735</v>
      </c>
      <c r="AJ291" s="17">
        <v>0.12270509643689299</v>
      </c>
      <c r="AK291" s="17">
        <v>0.17036208637759201</v>
      </c>
      <c r="AL291" s="17"/>
      <c r="AM291" s="17">
        <v>0.114275895494477</v>
      </c>
      <c r="AN291" s="17">
        <v>0.140140933339053</v>
      </c>
      <c r="AO291" s="17">
        <v>0.10989401344402699</v>
      </c>
      <c r="AP291" s="17">
        <v>0.143742112612741</v>
      </c>
      <c r="AQ291" s="17">
        <v>0.15152489091687099</v>
      </c>
      <c r="AR291" s="17"/>
      <c r="AS291" s="17">
        <v>0.1102936475709</v>
      </c>
      <c r="AT291" s="17">
        <v>0.114093725284778</v>
      </c>
      <c r="AU291" s="17">
        <v>0.103634938944178</v>
      </c>
      <c r="AV291" s="17">
        <v>0.13734626924493701</v>
      </c>
      <c r="AW291" s="17">
        <v>0.151802438056336</v>
      </c>
      <c r="AX291" s="17">
        <v>0.18309114815081901</v>
      </c>
      <c r="AY291" s="17"/>
      <c r="AZ291" s="17">
        <v>0.15390302057718</v>
      </c>
      <c r="BA291" s="17">
        <v>0.120768069998578</v>
      </c>
      <c r="BB291" s="17">
        <v>0.122052186282455</v>
      </c>
      <c r="BC291" s="17">
        <v>0.141561822797553</v>
      </c>
      <c r="BD291" s="17">
        <v>0.103770657440865</v>
      </c>
      <c r="BE291" s="17"/>
      <c r="BF291" s="17">
        <v>0.131097398880793</v>
      </c>
      <c r="BG291" s="17"/>
      <c r="BH291" s="17">
        <v>0.144294437237349</v>
      </c>
      <c r="BI291" s="17"/>
      <c r="BJ291" s="17">
        <v>0.14320244397565501</v>
      </c>
      <c r="BK291" s="17">
        <v>0.110957888077908</v>
      </c>
      <c r="BL291" s="17">
        <v>0.12741878933958001</v>
      </c>
      <c r="BM291" s="17">
        <v>0.10926281468443599</v>
      </c>
      <c r="BN291" s="17">
        <v>7.1476608827254803E-2</v>
      </c>
      <c r="BO291" s="17">
        <v>0.10249861159705</v>
      </c>
      <c r="BP291" s="17"/>
      <c r="BQ291" s="17">
        <v>0.31750401923039401</v>
      </c>
      <c r="BR291" s="17">
        <v>0.15271169085810199</v>
      </c>
      <c r="BS291" s="17">
        <v>6.5054244189525406E-2</v>
      </c>
      <c r="BT291" s="17"/>
      <c r="BU291" s="17">
        <v>0.13273577364581199</v>
      </c>
      <c r="BV291" s="17">
        <v>0.15560517966703699</v>
      </c>
      <c r="BW291" s="17">
        <v>0.114789911912516</v>
      </c>
      <c r="BX291" s="17"/>
      <c r="BY291" s="17">
        <v>9.5608467376696996E-2</v>
      </c>
      <c r="BZ291" s="17"/>
      <c r="CA291" s="17">
        <v>0.13828660926658501</v>
      </c>
    </row>
    <row r="292" spans="2:79" x14ac:dyDescent="0.35">
      <c r="B292" t="s">
        <v>248</v>
      </c>
      <c r="C292" s="17">
        <v>0.11794327888612</v>
      </c>
      <c r="D292" s="17">
        <v>0.11925377450878701</v>
      </c>
      <c r="E292" s="17">
        <v>0.116033451939723</v>
      </c>
      <c r="F292" s="17"/>
      <c r="G292" s="17">
        <v>0.121752160348123</v>
      </c>
      <c r="H292" s="17">
        <v>0.150198375205678</v>
      </c>
      <c r="I292" s="17">
        <v>0.114356780429126</v>
      </c>
      <c r="J292" s="17">
        <v>0.11379835562047599</v>
      </c>
      <c r="K292" s="17">
        <v>9.8923981307154601E-2</v>
      </c>
      <c r="L292" s="17">
        <v>0.10817739451537101</v>
      </c>
      <c r="M292" s="17"/>
      <c r="N292" s="17">
        <v>0.12642263172150001</v>
      </c>
      <c r="O292" s="17">
        <v>0.12051080188283</v>
      </c>
      <c r="P292" s="17">
        <v>8.9537962903737001E-2</v>
      </c>
      <c r="Q292" s="17">
        <v>0.129464734510813</v>
      </c>
      <c r="R292" s="17"/>
      <c r="S292" s="17">
        <v>0.13947276853809201</v>
      </c>
      <c r="T292" s="17">
        <v>0.122288567711028</v>
      </c>
      <c r="U292" s="17">
        <v>9.3118230416839198E-2</v>
      </c>
      <c r="V292" s="17">
        <v>0.108861195220193</v>
      </c>
      <c r="W292" s="17">
        <v>0.143285376256958</v>
      </c>
      <c r="X292" s="17">
        <v>0.117465316746192</v>
      </c>
      <c r="Y292" s="17">
        <v>0.13243971811816699</v>
      </c>
      <c r="Z292" s="17">
        <v>0.12086149727874</v>
      </c>
      <c r="AA292" s="17">
        <v>0.105204204655144</v>
      </c>
      <c r="AB292" s="17">
        <v>0.113424792640324</v>
      </c>
      <c r="AC292" s="17">
        <v>8.52655043063026E-2</v>
      </c>
      <c r="AD292" s="17">
        <v>0.106739555851808</v>
      </c>
      <c r="AE292" s="17"/>
      <c r="AF292" s="17">
        <v>0.12125875120616</v>
      </c>
      <c r="AG292" s="17">
        <v>0.118992357232458</v>
      </c>
      <c r="AH292" s="17">
        <v>0.11175264335523299</v>
      </c>
      <c r="AI292" s="17">
        <v>0.11418285432637</v>
      </c>
      <c r="AJ292" s="17">
        <v>0.12689251608758101</v>
      </c>
      <c r="AK292" s="17">
        <v>0.14879480088079799</v>
      </c>
      <c r="AL292" s="17"/>
      <c r="AM292" s="17">
        <v>9.0727596942596606E-2</v>
      </c>
      <c r="AN292" s="17">
        <v>0.118738540635734</v>
      </c>
      <c r="AO292" s="17">
        <v>0.14131396245573499</v>
      </c>
      <c r="AP292" s="17">
        <v>0.121970731183704</v>
      </c>
      <c r="AQ292" s="17">
        <v>0.15011657300456699</v>
      </c>
      <c r="AR292" s="17"/>
      <c r="AS292" s="17">
        <v>0.140851133647559</v>
      </c>
      <c r="AT292" s="17">
        <v>0.10785218745821799</v>
      </c>
      <c r="AU292" s="17">
        <v>0.132750043957921</v>
      </c>
      <c r="AV292" s="17">
        <v>9.5141000921568394E-2</v>
      </c>
      <c r="AW292" s="17">
        <v>0.116761245699807</v>
      </c>
      <c r="AX292" s="17">
        <v>0.10961373995215801</v>
      </c>
      <c r="AY292" s="17"/>
      <c r="AZ292" s="17">
        <v>0.106139748212726</v>
      </c>
      <c r="BA292" s="17">
        <v>0.13427337185489299</v>
      </c>
      <c r="BB292" s="17">
        <v>0.102755495950297</v>
      </c>
      <c r="BC292" s="17">
        <v>0.14832472278472</v>
      </c>
      <c r="BD292" s="17">
        <v>0.112066854515445</v>
      </c>
      <c r="BE292" s="17"/>
      <c r="BF292" s="17">
        <v>0.120719374961046</v>
      </c>
      <c r="BG292" s="17"/>
      <c r="BH292" s="17">
        <v>0.122804992906694</v>
      </c>
      <c r="BI292" s="17"/>
      <c r="BJ292" s="17">
        <v>0.13757929071526101</v>
      </c>
      <c r="BK292" s="17">
        <v>0.129277148937639</v>
      </c>
      <c r="BL292" s="17">
        <v>0.105711260987451</v>
      </c>
      <c r="BM292" s="17">
        <v>0.114973091289267</v>
      </c>
      <c r="BN292" s="17">
        <v>8.0095095879222505E-2</v>
      </c>
      <c r="BO292" s="17">
        <v>9.0273410900987602E-2</v>
      </c>
      <c r="BP292" s="17"/>
      <c r="BQ292" s="17">
        <v>0.112881047531664</v>
      </c>
      <c r="BR292" s="17">
        <v>0.109342181387329</v>
      </c>
      <c r="BS292" s="17">
        <v>0.12606932923053699</v>
      </c>
      <c r="BT292" s="17"/>
      <c r="BU292" s="17">
        <v>0.155482003285702</v>
      </c>
      <c r="BV292" s="17">
        <v>0.123203784595316</v>
      </c>
      <c r="BW292" s="17">
        <v>0.115593878418896</v>
      </c>
      <c r="BX292" s="17"/>
      <c r="BY292" s="17">
        <v>0.16366510603536699</v>
      </c>
      <c r="BZ292" s="17"/>
      <c r="CA292" s="17">
        <v>0.16881674203216501</v>
      </c>
    </row>
    <row r="293" spans="2:79" x14ac:dyDescent="0.35">
      <c r="B293" t="s">
        <v>249</v>
      </c>
      <c r="C293" s="17">
        <v>9.1069327664240807E-2</v>
      </c>
      <c r="D293" s="17">
        <v>0.101553931424667</v>
      </c>
      <c r="E293" s="17">
        <v>8.0975292202279794E-2</v>
      </c>
      <c r="F293" s="17"/>
      <c r="G293" s="17">
        <v>0.113902283064961</v>
      </c>
      <c r="H293" s="17">
        <v>0.155789073937043</v>
      </c>
      <c r="I293" s="17">
        <v>9.4624755796673496E-2</v>
      </c>
      <c r="J293" s="17">
        <v>5.6363693625890797E-2</v>
      </c>
      <c r="K293" s="17">
        <v>6.8881332521325098E-2</v>
      </c>
      <c r="L293" s="17">
        <v>6.3290753736373995E-2</v>
      </c>
      <c r="M293" s="17"/>
      <c r="N293" s="17">
        <v>0.112058509375974</v>
      </c>
      <c r="O293" s="17">
        <v>8.9754866435604805E-2</v>
      </c>
      <c r="P293" s="17">
        <v>9.8195608711923094E-2</v>
      </c>
      <c r="Q293" s="17">
        <v>6.2214066924697303E-2</v>
      </c>
      <c r="R293" s="17"/>
      <c r="S293" s="17">
        <v>0.165371304542442</v>
      </c>
      <c r="T293" s="17">
        <v>9.8208397004007894E-2</v>
      </c>
      <c r="U293" s="17">
        <v>8.3038418351090507E-2</v>
      </c>
      <c r="V293" s="17">
        <v>7.7655847950445306E-2</v>
      </c>
      <c r="W293" s="17">
        <v>0.110266454330393</v>
      </c>
      <c r="X293" s="17">
        <v>0.105010820157833</v>
      </c>
      <c r="Y293" s="17">
        <v>5.7106881751925499E-2</v>
      </c>
      <c r="Z293" s="17">
        <v>3.5996091190327199E-2</v>
      </c>
      <c r="AA293" s="17">
        <v>7.3369422339292001E-2</v>
      </c>
      <c r="AB293" s="17">
        <v>3.3861740463229199E-2</v>
      </c>
      <c r="AC293" s="17">
        <v>7.1342226624884902E-2</v>
      </c>
      <c r="AD293" s="17">
        <v>0.12197467944311501</v>
      </c>
      <c r="AE293" s="17"/>
      <c r="AF293" s="17">
        <v>7.4405606637073005E-2</v>
      </c>
      <c r="AG293" s="17">
        <v>8.3026801681423401E-2</v>
      </c>
      <c r="AH293" s="17">
        <v>0.103194622295877</v>
      </c>
      <c r="AI293" s="17">
        <v>7.1951834770860604E-2</v>
      </c>
      <c r="AJ293" s="17">
        <v>0.12005730313259499</v>
      </c>
      <c r="AK293" s="17">
        <v>0.16485515526658101</v>
      </c>
      <c r="AL293" s="17"/>
      <c r="AM293" s="17">
        <v>5.7956334926609197E-2</v>
      </c>
      <c r="AN293" s="17">
        <v>6.9461511316075003E-2</v>
      </c>
      <c r="AO293" s="17">
        <v>0.12311416982710099</v>
      </c>
      <c r="AP293" s="17">
        <v>0.13372952971847701</v>
      </c>
      <c r="AQ293" s="17">
        <v>0.178176587056358</v>
      </c>
      <c r="AR293" s="17"/>
      <c r="AS293" s="17">
        <v>0.142544561331335</v>
      </c>
      <c r="AT293" s="17">
        <v>6.6288920854093394E-2</v>
      </c>
      <c r="AU293" s="17">
        <v>0.103320489414876</v>
      </c>
      <c r="AV293" s="17">
        <v>7.3113575501051895E-2</v>
      </c>
      <c r="AW293" s="17">
        <v>5.5988118251695897E-2</v>
      </c>
      <c r="AX293" s="17">
        <v>8.87822597356107E-2</v>
      </c>
      <c r="AY293" s="17"/>
      <c r="AZ293" s="17">
        <v>9.7359704440436401E-2</v>
      </c>
      <c r="BA293" s="17">
        <v>6.7536744700952403E-2</v>
      </c>
      <c r="BB293" s="17">
        <v>7.5856098820786602E-2</v>
      </c>
      <c r="BC293" s="17">
        <v>0.142751654555928</v>
      </c>
      <c r="BD293" s="17">
        <v>0.111785327242585</v>
      </c>
      <c r="BE293" s="17"/>
      <c r="BF293" s="17">
        <v>7.94389447214911E-2</v>
      </c>
      <c r="BG293" s="17"/>
      <c r="BH293" s="17">
        <v>9.4141723179647599E-2</v>
      </c>
      <c r="BI293" s="17"/>
      <c r="BJ293" s="17">
        <v>9.4199237901916699E-2</v>
      </c>
      <c r="BK293" s="17">
        <v>7.1299258422864095E-2</v>
      </c>
      <c r="BL293" s="17">
        <v>8.5241466192725601E-2</v>
      </c>
      <c r="BM293" s="17">
        <v>8.8522463196630097E-2</v>
      </c>
      <c r="BN293" s="17">
        <v>0.13460614767763701</v>
      </c>
      <c r="BO293" s="17">
        <v>9.7449898663234794E-2</v>
      </c>
      <c r="BP293" s="17"/>
      <c r="BQ293" s="17">
        <v>8.4604691597078993E-2</v>
      </c>
      <c r="BR293" s="17">
        <v>8.7798497073270296E-2</v>
      </c>
      <c r="BS293" s="17">
        <v>9.9894862005270799E-2</v>
      </c>
      <c r="BT293" s="17"/>
      <c r="BU293" s="17">
        <v>0.16276579782448899</v>
      </c>
      <c r="BV293" s="17">
        <v>7.2476854340207203E-2</v>
      </c>
      <c r="BW293" s="17">
        <v>9.7523620087777096E-2</v>
      </c>
      <c r="BX293" s="17"/>
      <c r="BY293" s="17">
        <v>0.18854537595187501</v>
      </c>
      <c r="BZ293" s="17"/>
      <c r="CA293" s="17">
        <v>0.10116797411527199</v>
      </c>
    </row>
    <row r="294" spans="2:79" x14ac:dyDescent="0.35">
      <c r="B294" t="s">
        <v>250</v>
      </c>
      <c r="C294" s="17">
        <v>7.8831055727096699E-2</v>
      </c>
      <c r="D294" s="17">
        <v>8.6949800416348394E-2</v>
      </c>
      <c r="E294" s="17">
        <v>7.0961299057278396E-2</v>
      </c>
      <c r="F294" s="17"/>
      <c r="G294" s="17">
        <v>7.0675378558545499E-2</v>
      </c>
      <c r="H294" s="17">
        <v>9.4170230401649901E-2</v>
      </c>
      <c r="I294" s="17">
        <v>8.9199181712126194E-2</v>
      </c>
      <c r="J294" s="17">
        <v>7.0358801098036106E-2</v>
      </c>
      <c r="K294" s="17">
        <v>9.3926808749546301E-2</v>
      </c>
      <c r="L294" s="17">
        <v>6.0161489205948E-2</v>
      </c>
      <c r="M294" s="17"/>
      <c r="N294" s="17">
        <v>0.100602777496493</v>
      </c>
      <c r="O294" s="17">
        <v>7.0479997876877601E-2</v>
      </c>
      <c r="P294" s="17">
        <v>7.6895095097761504E-2</v>
      </c>
      <c r="Q294" s="17">
        <v>6.50641879154297E-2</v>
      </c>
      <c r="R294" s="17"/>
      <c r="S294" s="17">
        <v>0.103635272619923</v>
      </c>
      <c r="T294" s="17">
        <v>9.3251095585829599E-2</v>
      </c>
      <c r="U294" s="17">
        <v>0.11302097494440499</v>
      </c>
      <c r="V294" s="17">
        <v>0.10297562719411001</v>
      </c>
      <c r="W294" s="17">
        <v>9.8928815183452895E-2</v>
      </c>
      <c r="X294" s="17">
        <v>5.9721819978304301E-2</v>
      </c>
      <c r="Y294" s="17">
        <v>5.8160321244332E-2</v>
      </c>
      <c r="Z294" s="17">
        <v>3.96502639888772E-2</v>
      </c>
      <c r="AA294" s="17">
        <v>7.6496184429657901E-2</v>
      </c>
      <c r="AB294" s="17">
        <v>4.2055402581863702E-2</v>
      </c>
      <c r="AC294" s="17">
        <v>2.5222211574115201E-2</v>
      </c>
      <c r="AD294" s="17">
        <v>6.3293118045997201E-2</v>
      </c>
      <c r="AE294" s="17"/>
      <c r="AF294" s="17">
        <v>8.0927776704177307E-2</v>
      </c>
      <c r="AG294" s="17">
        <v>7.6852867117521206E-2</v>
      </c>
      <c r="AH294" s="17">
        <v>8.1900238228662395E-2</v>
      </c>
      <c r="AI294" s="17">
        <v>7.9923024671906095E-2</v>
      </c>
      <c r="AJ294" s="17">
        <v>9.86168924484052E-2</v>
      </c>
      <c r="AK294" s="17">
        <v>8.82141242359019E-2</v>
      </c>
      <c r="AL294" s="17"/>
      <c r="AM294" s="17">
        <v>7.5195821837441806E-2</v>
      </c>
      <c r="AN294" s="17">
        <v>7.3949354178564006E-2</v>
      </c>
      <c r="AO294" s="17">
        <v>8.6810545910405601E-2</v>
      </c>
      <c r="AP294" s="17">
        <v>8.4789517500006198E-2</v>
      </c>
      <c r="AQ294" s="17">
        <v>8.0807784631345997E-2</v>
      </c>
      <c r="AR294" s="17"/>
      <c r="AS294" s="17">
        <v>7.6020960070075902E-2</v>
      </c>
      <c r="AT294" s="17">
        <v>7.5928812478695804E-2</v>
      </c>
      <c r="AU294" s="17">
        <v>9.2140499727168104E-2</v>
      </c>
      <c r="AV294" s="17">
        <v>7.2180136986360596E-2</v>
      </c>
      <c r="AW294" s="17">
        <v>7.9231524425350405E-2</v>
      </c>
      <c r="AX294" s="17">
        <v>8.5826357309600698E-2</v>
      </c>
      <c r="AY294" s="17"/>
      <c r="AZ294" s="17">
        <v>8.8445720880821393E-2</v>
      </c>
      <c r="BA294" s="17">
        <v>7.9780215743470995E-2</v>
      </c>
      <c r="BB294" s="17">
        <v>5.1601080970722302E-2</v>
      </c>
      <c r="BC294" s="17">
        <v>7.6219899118561099E-2</v>
      </c>
      <c r="BD294" s="17">
        <v>9.1141356503203805E-2</v>
      </c>
      <c r="BE294" s="17"/>
      <c r="BF294" s="17">
        <v>7.8624380523036094E-2</v>
      </c>
      <c r="BG294" s="17"/>
      <c r="BH294" s="17">
        <v>8.3940229452580103E-2</v>
      </c>
      <c r="BI294" s="17"/>
      <c r="BJ294" s="17">
        <v>8.1129822980772898E-2</v>
      </c>
      <c r="BK294" s="17">
        <v>8.5330973529916296E-2</v>
      </c>
      <c r="BL294" s="17">
        <v>8.1883507513783205E-2</v>
      </c>
      <c r="BM294" s="17">
        <v>8.0321043934499306E-2</v>
      </c>
      <c r="BN294" s="17">
        <v>5.5986980573130798E-2</v>
      </c>
      <c r="BO294" s="17">
        <v>3.4614764393446698E-2</v>
      </c>
      <c r="BP294" s="17"/>
      <c r="BQ294" s="17">
        <v>0.11655159382233</v>
      </c>
      <c r="BR294" s="17">
        <v>8.6493989097934404E-2</v>
      </c>
      <c r="BS294" s="17">
        <v>6.8487268462800094E-2</v>
      </c>
      <c r="BT294" s="17"/>
      <c r="BU294" s="17">
        <v>0.18318962626372101</v>
      </c>
      <c r="BV294" s="17">
        <v>9.4955439405703598E-2</v>
      </c>
      <c r="BW294" s="17">
        <v>6.9870070442391394E-2</v>
      </c>
      <c r="BX294" s="17"/>
      <c r="BY294" s="17">
        <v>5.1890509606345302E-2</v>
      </c>
      <c r="BZ294" s="17"/>
      <c r="CA294" s="17">
        <v>7.1699606269097493E-2</v>
      </c>
    </row>
    <row r="295" spans="2:79" x14ac:dyDescent="0.35">
      <c r="B295" t="s">
        <v>199</v>
      </c>
      <c r="C295" s="17">
        <v>7.5278069103375506E-2</v>
      </c>
      <c r="D295" s="17">
        <v>5.9851815430566599E-2</v>
      </c>
      <c r="E295" s="17">
        <v>9.0842944857928307E-2</v>
      </c>
      <c r="F295" s="17"/>
      <c r="G295" s="17">
        <v>4.0465655967825399E-2</v>
      </c>
      <c r="H295" s="17">
        <v>5.9975578104652601E-2</v>
      </c>
      <c r="I295" s="17">
        <v>8.5402059733694094E-2</v>
      </c>
      <c r="J295" s="17">
        <v>8.7825835419213905E-2</v>
      </c>
      <c r="K295" s="17">
        <v>7.6814345892590202E-2</v>
      </c>
      <c r="L295" s="17">
        <v>9.1590205526252494E-2</v>
      </c>
      <c r="M295" s="17"/>
      <c r="N295" s="17">
        <v>4.51599401622313E-2</v>
      </c>
      <c r="O295" s="17">
        <v>9.0589572608767502E-2</v>
      </c>
      <c r="P295" s="17">
        <v>7.4876504405623295E-2</v>
      </c>
      <c r="Q295" s="17">
        <v>9.0188123678035997E-2</v>
      </c>
      <c r="R295" s="17"/>
      <c r="S295" s="17">
        <v>7.0681021179177406E-2</v>
      </c>
      <c r="T295" s="17">
        <v>7.9563829524556207E-2</v>
      </c>
      <c r="U295" s="17">
        <v>7.2233912337974798E-2</v>
      </c>
      <c r="V295" s="17">
        <v>6.0672317890086799E-2</v>
      </c>
      <c r="W295" s="17">
        <v>5.7026364514151003E-2</v>
      </c>
      <c r="X295" s="17">
        <v>8.4749334862045694E-2</v>
      </c>
      <c r="Y295" s="17">
        <v>6.7073414638443296E-2</v>
      </c>
      <c r="Z295" s="17">
        <v>7.84004968370451E-2</v>
      </c>
      <c r="AA295" s="17">
        <v>8.0842954662408303E-2</v>
      </c>
      <c r="AB295" s="17">
        <v>9.7698173399433597E-2</v>
      </c>
      <c r="AC295" s="17">
        <v>0.10754496450572</v>
      </c>
      <c r="AD295" s="17">
        <v>2.0601277142162401E-2</v>
      </c>
      <c r="AE295" s="17"/>
      <c r="AF295" s="17">
        <v>0.102353613665672</v>
      </c>
      <c r="AG295" s="17">
        <v>7.1694712421486104E-2</v>
      </c>
      <c r="AH295" s="17">
        <v>5.7116266278588498E-2</v>
      </c>
      <c r="AI295" s="17">
        <v>6.2004564073563903E-2</v>
      </c>
      <c r="AJ295" s="17">
        <v>5.0219714851499397E-2</v>
      </c>
      <c r="AK295" s="17">
        <v>1.9399891586804E-2</v>
      </c>
      <c r="AL295" s="17"/>
      <c r="AM295" s="17">
        <v>8.9214130131095498E-2</v>
      </c>
      <c r="AN295" s="17">
        <v>8.1214575878350695E-2</v>
      </c>
      <c r="AO295" s="17">
        <v>6.6966446661844398E-2</v>
      </c>
      <c r="AP295" s="17">
        <v>4.43679980737215E-2</v>
      </c>
      <c r="AQ295" s="17">
        <v>4.2646096069616099E-2</v>
      </c>
      <c r="AR295" s="17"/>
      <c r="AS295" s="17">
        <v>6.1631797026347898E-2</v>
      </c>
      <c r="AT295" s="17">
        <v>9.98610795084693E-2</v>
      </c>
      <c r="AU295" s="17">
        <v>7.0762339941175201E-2</v>
      </c>
      <c r="AV295" s="17">
        <v>7.0058415890645501E-2</v>
      </c>
      <c r="AW295" s="17">
        <v>8.9538361016241005E-2</v>
      </c>
      <c r="AX295" s="17">
        <v>4.0851338394335003E-2</v>
      </c>
      <c r="AY295" s="17"/>
      <c r="AZ295" s="17">
        <v>6.8330736916127899E-2</v>
      </c>
      <c r="BA295" s="17">
        <v>7.0146009634420997E-2</v>
      </c>
      <c r="BB295" s="17">
        <v>7.0628113126694106E-2</v>
      </c>
      <c r="BC295" s="17">
        <v>9.78275233802504E-2</v>
      </c>
      <c r="BD295" s="17">
        <v>8.3119362357506596E-2</v>
      </c>
      <c r="BE295" s="17"/>
      <c r="BF295" s="17">
        <v>7.0738792249267698E-2</v>
      </c>
      <c r="BG295" s="17"/>
      <c r="BH295" s="17">
        <v>6.92668450890985E-2</v>
      </c>
      <c r="BI295" s="17"/>
      <c r="BJ295" s="17">
        <v>6.3727004116568106E-2</v>
      </c>
      <c r="BK295" s="17">
        <v>9.3601624317780199E-2</v>
      </c>
      <c r="BL295" s="17">
        <v>7.2816627320721694E-2</v>
      </c>
      <c r="BM295" s="17">
        <v>9.1993410647847398E-2</v>
      </c>
      <c r="BN295" s="17">
        <v>6.5696101017620495E-2</v>
      </c>
      <c r="BO295" s="17">
        <v>5.1319333647188298E-2</v>
      </c>
      <c r="BP295" s="17"/>
      <c r="BQ295" s="17">
        <v>4.3895405998002603E-2</v>
      </c>
      <c r="BR295" s="17">
        <v>5.8963187856431898E-2</v>
      </c>
      <c r="BS295" s="17">
        <v>6.8966620722316394E-2</v>
      </c>
      <c r="BT295" s="17"/>
      <c r="BU295" s="17">
        <v>3.19506734300447E-2</v>
      </c>
      <c r="BV295" s="17">
        <v>6.0290475184664898E-2</v>
      </c>
      <c r="BW295" s="17">
        <v>5.7615247199995702E-2</v>
      </c>
      <c r="BX295" s="17"/>
      <c r="BY295" s="17">
        <v>2.5985974321939598E-2</v>
      </c>
      <c r="BZ295" s="17"/>
      <c r="CA295" s="17">
        <v>6.4114587124764102E-2</v>
      </c>
    </row>
    <row r="296" spans="2:79" x14ac:dyDescent="0.35">
      <c r="B296" t="s">
        <v>251</v>
      </c>
      <c r="C296" s="17">
        <v>7.4469554518230896E-2</v>
      </c>
      <c r="D296" s="17">
        <v>8.1540868454568899E-2</v>
      </c>
      <c r="E296" s="17">
        <v>6.7084414653426502E-2</v>
      </c>
      <c r="F296" s="17"/>
      <c r="G296" s="17">
        <v>0.10299273254504</v>
      </c>
      <c r="H296" s="17">
        <v>7.0190179140728101E-2</v>
      </c>
      <c r="I296" s="17">
        <v>7.5078087058434106E-2</v>
      </c>
      <c r="J296" s="17">
        <v>6.9405523639214803E-2</v>
      </c>
      <c r="K296" s="17">
        <v>5.9879370141526798E-2</v>
      </c>
      <c r="L296" s="17">
        <v>7.2275500509395602E-2</v>
      </c>
      <c r="M296" s="17"/>
      <c r="N296" s="17">
        <v>9.5300188203612995E-2</v>
      </c>
      <c r="O296" s="17">
        <v>6.5464410819878305E-2</v>
      </c>
      <c r="P296" s="17">
        <v>9.2857173967333798E-2</v>
      </c>
      <c r="Q296" s="17">
        <v>4.7277375334920602E-2</v>
      </c>
      <c r="R296" s="17"/>
      <c r="S296" s="17">
        <v>6.5134321121365593E-2</v>
      </c>
      <c r="T296" s="17">
        <v>9.3877085222502807E-2</v>
      </c>
      <c r="U296" s="17">
        <v>8.3417711382858195E-2</v>
      </c>
      <c r="V296" s="17">
        <v>7.1545378160948303E-2</v>
      </c>
      <c r="W296" s="17">
        <v>9.5474978171473907E-2</v>
      </c>
      <c r="X296" s="17">
        <v>5.8065461137576102E-2</v>
      </c>
      <c r="Y296" s="17">
        <v>7.4287240069926402E-2</v>
      </c>
      <c r="Z296" s="17">
        <v>8.9510710108760105E-2</v>
      </c>
      <c r="AA296" s="17">
        <v>6.2835429429757894E-2</v>
      </c>
      <c r="AB296" s="17">
        <v>5.1698881286767098E-2</v>
      </c>
      <c r="AC296" s="17">
        <v>7.1173150746749694E-2</v>
      </c>
      <c r="AD296" s="17">
        <v>0.11583548167989</v>
      </c>
      <c r="AE296" s="17"/>
      <c r="AF296" s="17">
        <v>6.2689917550916893E-2</v>
      </c>
      <c r="AG296" s="17">
        <v>8.3685100670709597E-2</v>
      </c>
      <c r="AH296" s="17">
        <v>8.0213530009189696E-2</v>
      </c>
      <c r="AI296" s="17">
        <v>7.3251684644472001E-2</v>
      </c>
      <c r="AJ296" s="17">
        <v>5.8575956957923399E-2</v>
      </c>
      <c r="AK296" s="17">
        <v>8.9385379346420504E-2</v>
      </c>
      <c r="AL296" s="17"/>
      <c r="AM296" s="17">
        <v>7.18205273271946E-2</v>
      </c>
      <c r="AN296" s="17">
        <v>7.8842105889416703E-2</v>
      </c>
      <c r="AO296" s="17">
        <v>5.6152539957566701E-2</v>
      </c>
      <c r="AP296" s="17">
        <v>0.110662099751343</v>
      </c>
      <c r="AQ296" s="17">
        <v>7.1351870225267899E-2</v>
      </c>
      <c r="AR296" s="17"/>
      <c r="AS296" s="17">
        <v>8.7401611818977598E-2</v>
      </c>
      <c r="AT296" s="17">
        <v>6.4626095837894706E-2</v>
      </c>
      <c r="AU296" s="17">
        <v>7.0118213578470298E-2</v>
      </c>
      <c r="AV296" s="17">
        <v>6.9878727080472894E-2</v>
      </c>
      <c r="AW296" s="17">
        <v>6.21727194384444E-2</v>
      </c>
      <c r="AX296" s="17">
        <v>0.107806094875178</v>
      </c>
      <c r="AY296" s="17"/>
      <c r="AZ296" s="17">
        <v>7.1950881685924797E-2</v>
      </c>
      <c r="BA296" s="17">
        <v>7.7344603794653397E-2</v>
      </c>
      <c r="BB296" s="17">
        <v>7.8255897108615496E-2</v>
      </c>
      <c r="BC296" s="17">
        <v>8.5499235573521903E-2</v>
      </c>
      <c r="BD296" s="17">
        <v>6.6089102148164797E-2</v>
      </c>
      <c r="BE296" s="17"/>
      <c r="BF296" s="17">
        <v>7.3495964848195899E-2</v>
      </c>
      <c r="BG296" s="17"/>
      <c r="BH296" s="17">
        <v>7.6227511671744297E-2</v>
      </c>
      <c r="BI296" s="17"/>
      <c r="BJ296" s="17">
        <v>8.1444339779996794E-2</v>
      </c>
      <c r="BK296" s="17">
        <v>7.5778736828225599E-2</v>
      </c>
      <c r="BL296" s="17">
        <v>7.01140750350039E-2</v>
      </c>
      <c r="BM296" s="17">
        <v>6.6375255462433905E-2</v>
      </c>
      <c r="BN296" s="17">
        <v>9.6993672539024606E-2</v>
      </c>
      <c r="BO296" s="17">
        <v>7.7188165895418007E-2</v>
      </c>
      <c r="BP296" s="17"/>
      <c r="BQ296" s="17">
        <v>0.103687886460838</v>
      </c>
      <c r="BR296" s="17">
        <v>8.6325178008335099E-2</v>
      </c>
      <c r="BS296" s="17">
        <v>6.11295536970499E-2</v>
      </c>
      <c r="BT296" s="17"/>
      <c r="BU296" s="17">
        <v>9.5527923131524098E-2</v>
      </c>
      <c r="BV296" s="17">
        <v>7.32419335105845E-2</v>
      </c>
      <c r="BW296" s="17">
        <v>7.7044436975098704E-2</v>
      </c>
      <c r="BX296" s="17"/>
      <c r="BY296" s="17">
        <v>8.4835410440184597E-2</v>
      </c>
      <c r="BZ296" s="17"/>
      <c r="CA296" s="17">
        <v>8.4621009404868094E-2</v>
      </c>
    </row>
    <row r="297" spans="2:79" x14ac:dyDescent="0.35">
      <c r="B297" t="s">
        <v>103</v>
      </c>
      <c r="C297" s="17">
        <v>7.3353760890862804E-2</v>
      </c>
      <c r="D297" s="17">
        <v>7.4906811419358205E-2</v>
      </c>
      <c r="E297" s="17">
        <v>7.2340883795929595E-2</v>
      </c>
      <c r="F297" s="17"/>
      <c r="G297" s="17">
        <v>2.0068164659521302E-2</v>
      </c>
      <c r="H297" s="17">
        <v>5.10649964477655E-2</v>
      </c>
      <c r="I297" s="17">
        <v>3.8830152335213301E-2</v>
      </c>
      <c r="J297" s="17">
        <v>6.3037571948970306E-2</v>
      </c>
      <c r="K297" s="17">
        <v>9.5608915275700299E-2</v>
      </c>
      <c r="L297" s="17">
        <v>0.14847959076532899</v>
      </c>
      <c r="M297" s="17"/>
      <c r="N297" s="17">
        <v>6.8883694052626898E-2</v>
      </c>
      <c r="O297" s="17">
        <v>7.1124684615006206E-2</v>
      </c>
      <c r="P297" s="17">
        <v>7.4377136526598095E-2</v>
      </c>
      <c r="Q297" s="17">
        <v>7.9818112701441998E-2</v>
      </c>
      <c r="R297" s="17"/>
      <c r="S297" s="17">
        <v>6.2112784965876799E-2</v>
      </c>
      <c r="T297" s="17">
        <v>7.3387673214976898E-2</v>
      </c>
      <c r="U297" s="17">
        <v>5.8088847990794397E-2</v>
      </c>
      <c r="V297" s="17">
        <v>7.5465165109352694E-2</v>
      </c>
      <c r="W297" s="17">
        <v>7.4382282803929806E-2</v>
      </c>
      <c r="X297" s="17">
        <v>6.9523489132532298E-2</v>
      </c>
      <c r="Y297" s="17">
        <v>6.80835370205745E-2</v>
      </c>
      <c r="Z297" s="17">
        <v>5.3674833810052301E-2</v>
      </c>
      <c r="AA297" s="17">
        <v>6.0003126308012002E-2</v>
      </c>
      <c r="AB297" s="17">
        <v>0.123750671993189</v>
      </c>
      <c r="AC297" s="17">
        <v>0.10043197781584901</v>
      </c>
      <c r="AD297" s="17">
        <v>6.1845728567651602E-2</v>
      </c>
      <c r="AE297" s="17"/>
      <c r="AF297" s="17">
        <v>9.64302283442737E-2</v>
      </c>
      <c r="AG297" s="17">
        <v>7.0508691462691106E-2</v>
      </c>
      <c r="AH297" s="17">
        <v>6.1402265749381797E-2</v>
      </c>
      <c r="AI297" s="17">
        <v>5.4853787582842997E-2</v>
      </c>
      <c r="AJ297" s="17">
        <v>5.5032897916776902E-2</v>
      </c>
      <c r="AK297" s="17">
        <v>7.3606108550437699E-2</v>
      </c>
      <c r="AL297" s="17"/>
      <c r="AM297" s="17">
        <v>0.11068853413612301</v>
      </c>
      <c r="AN297" s="17">
        <v>6.3163112246097303E-2</v>
      </c>
      <c r="AO297" s="17">
        <v>6.1459308176258297E-2</v>
      </c>
      <c r="AP297" s="17">
        <v>4.9472239700022298E-2</v>
      </c>
      <c r="AQ297" s="17">
        <v>3.2003628969317598E-2</v>
      </c>
      <c r="AR297" s="17"/>
      <c r="AS297" s="17">
        <v>4.6422284540139802E-2</v>
      </c>
      <c r="AT297" s="17">
        <v>9.92489944562856E-2</v>
      </c>
      <c r="AU297" s="17">
        <v>5.4025360677871399E-2</v>
      </c>
      <c r="AV297" s="17">
        <v>5.7253802692016499E-2</v>
      </c>
      <c r="AW297" s="17">
        <v>0.11415377906056801</v>
      </c>
      <c r="AX297" s="17">
        <v>9.1045557585079401E-2</v>
      </c>
      <c r="AY297" s="17"/>
      <c r="AZ297" s="17">
        <v>8.5223126589113296E-2</v>
      </c>
      <c r="BA297" s="17">
        <v>7.0890690106547999E-2</v>
      </c>
      <c r="BB297" s="17">
        <v>7.5868403921507593E-2</v>
      </c>
      <c r="BC297" s="17">
        <v>9.6807867303002407E-2</v>
      </c>
      <c r="BD297" s="17">
        <v>5.7348223610118897E-2</v>
      </c>
      <c r="BE297" s="17"/>
      <c r="BF297" s="17">
        <v>7.8625860985631901E-2</v>
      </c>
      <c r="BG297" s="17"/>
      <c r="BH297" s="17">
        <v>7.9815134322434006E-2</v>
      </c>
      <c r="BI297" s="17"/>
      <c r="BJ297" s="17">
        <v>4.4065926479863703E-2</v>
      </c>
      <c r="BK297" s="17">
        <v>9.7878627702748106E-2</v>
      </c>
      <c r="BL297" s="17">
        <v>9.3377346226076505E-2</v>
      </c>
      <c r="BM297" s="17">
        <v>5.1811085699308798E-2</v>
      </c>
      <c r="BN297" s="17">
        <v>3.7550334763970197E-2</v>
      </c>
      <c r="BO297" s="17">
        <v>7.5798503861785799E-2</v>
      </c>
      <c r="BP297" s="17"/>
      <c r="BQ297" s="17">
        <v>3.65946273531269E-2</v>
      </c>
      <c r="BR297" s="17">
        <v>6.8780718682314404E-2</v>
      </c>
      <c r="BS297" s="17">
        <v>8.1639141558821696E-2</v>
      </c>
      <c r="BT297" s="17"/>
      <c r="BU297" s="17">
        <v>2.6627325755915299E-2</v>
      </c>
      <c r="BV297" s="17">
        <v>8.7167789795862094E-2</v>
      </c>
      <c r="BW297" s="17">
        <v>6.9409911064611696E-2</v>
      </c>
      <c r="BX297" s="17"/>
      <c r="BY297" s="17">
        <v>1.30925381662833E-2</v>
      </c>
      <c r="BZ297" s="17"/>
      <c r="CA297" s="17">
        <v>4.8298536511600397E-2</v>
      </c>
    </row>
    <row r="298" spans="2:79"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row>
    <row r="299" spans="2:79" x14ac:dyDescent="0.35">
      <c r="B299" s="6" t="s">
        <v>263</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row>
    <row r="300" spans="2:79" x14ac:dyDescent="0.35">
      <c r="B300" s="24" t="s">
        <v>106</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row>
    <row r="301" spans="2:79" x14ac:dyDescent="0.35">
      <c r="B301" t="s">
        <v>258</v>
      </c>
      <c r="C301" s="17">
        <v>0.23767172605637399</v>
      </c>
      <c r="D301" s="17">
        <v>0.22013824203447299</v>
      </c>
      <c r="E301" s="17">
        <v>0.25299607244190098</v>
      </c>
      <c r="F301" s="17"/>
      <c r="G301" s="17">
        <v>0.170987299286465</v>
      </c>
      <c r="H301" s="17">
        <v>0.157497074227675</v>
      </c>
      <c r="I301" s="17">
        <v>0.19876288556848901</v>
      </c>
      <c r="J301" s="17">
        <v>0.27495332327841698</v>
      </c>
      <c r="K301" s="17">
        <v>0.29974695674586799</v>
      </c>
      <c r="L301" s="17">
        <v>0.30713100009885502</v>
      </c>
      <c r="M301" s="17"/>
      <c r="N301" s="17">
        <v>0.24749237248494099</v>
      </c>
      <c r="O301" s="17">
        <v>0.22283510407632701</v>
      </c>
      <c r="P301" s="17">
        <v>0.24614970301102501</v>
      </c>
      <c r="Q301" s="17">
        <v>0.23534883630027201</v>
      </c>
      <c r="R301" s="17"/>
      <c r="S301" s="17">
        <v>0.15600150264052401</v>
      </c>
      <c r="T301" s="17">
        <v>0.24429805340040101</v>
      </c>
      <c r="U301" s="17">
        <v>0.27027936780304401</v>
      </c>
      <c r="V301" s="17">
        <v>0.22739629096807401</v>
      </c>
      <c r="W301" s="17">
        <v>0.28813173424199801</v>
      </c>
      <c r="X301" s="17">
        <v>0.25051083578724598</v>
      </c>
      <c r="Y301" s="17">
        <v>0.23238168632068501</v>
      </c>
      <c r="Z301" s="17">
        <v>0.18397638605340599</v>
      </c>
      <c r="AA301" s="17">
        <v>0.24600748803452699</v>
      </c>
      <c r="AB301" s="17">
        <v>0.258771656047036</v>
      </c>
      <c r="AC301" s="17">
        <v>0.28359351723964599</v>
      </c>
      <c r="AD301" s="17">
        <v>0.292220976976244</v>
      </c>
      <c r="AE301" s="17"/>
      <c r="AF301" s="17">
        <v>0.23037052564355801</v>
      </c>
      <c r="AG301" s="17">
        <v>0.25598748894674</v>
      </c>
      <c r="AH301" s="17">
        <v>0.212613087783209</v>
      </c>
      <c r="AI301" s="17">
        <v>0.23624123364062699</v>
      </c>
      <c r="AJ301" s="17">
        <v>0.19777827298449699</v>
      </c>
      <c r="AK301" s="17">
        <v>0.23088443576649001</v>
      </c>
      <c r="AL301" s="17"/>
      <c r="AM301" s="17">
        <v>0.26455799385775303</v>
      </c>
      <c r="AN301" s="17">
        <v>0.234211573378486</v>
      </c>
      <c r="AO301" s="17">
        <v>0.224315491296148</v>
      </c>
      <c r="AP301" s="17">
        <v>0.21913773027435901</v>
      </c>
      <c r="AQ301" s="17">
        <v>0.245692437673449</v>
      </c>
      <c r="AR301" s="17"/>
      <c r="AS301" s="17">
        <v>0.19562039616480001</v>
      </c>
      <c r="AT301" s="17">
        <v>0.24843716959798701</v>
      </c>
      <c r="AU301" s="17">
        <v>0.193909105029136</v>
      </c>
      <c r="AV301" s="17">
        <v>0.254141270304239</v>
      </c>
      <c r="AW301" s="17">
        <v>0.30665057664459899</v>
      </c>
      <c r="AX301" s="17">
        <v>0.26942077680520499</v>
      </c>
      <c r="AY301" s="17"/>
      <c r="AZ301" s="17">
        <v>0.257949497156306</v>
      </c>
      <c r="BA301" s="17">
        <v>0.24485277795247301</v>
      </c>
      <c r="BB301" s="17">
        <v>0.22673840124261699</v>
      </c>
      <c r="BC301" s="17">
        <v>0.31943187493173297</v>
      </c>
      <c r="BD301" s="17">
        <v>0.194220029528997</v>
      </c>
      <c r="BE301" s="17"/>
      <c r="BF301" s="17">
        <v>0.25313346358094202</v>
      </c>
      <c r="BG301" s="17"/>
      <c r="BH301" s="17">
        <v>0.25438109246673801</v>
      </c>
      <c r="BI301" s="17"/>
      <c r="BJ301" s="17">
        <v>0.21762505207512001</v>
      </c>
      <c r="BK301" s="17">
        <v>0.26132512587797102</v>
      </c>
      <c r="BL301" s="17">
        <v>0.27689041151204102</v>
      </c>
      <c r="BM301" s="17">
        <v>0.20289208477692</v>
      </c>
      <c r="BN301" s="17">
        <v>0.114452313172851</v>
      </c>
      <c r="BO301" s="17">
        <v>0.22472652761308301</v>
      </c>
      <c r="BP301" s="17"/>
      <c r="BQ301" s="17">
        <v>0.40466506947925401</v>
      </c>
      <c r="BR301" s="17">
        <v>0.24198093235298701</v>
      </c>
      <c r="BS301" s="17">
        <v>0.20055793256305199</v>
      </c>
      <c r="BT301" s="17"/>
      <c r="BU301" s="17">
        <v>0.31401260100775602</v>
      </c>
      <c r="BV301" s="17">
        <v>0.26286852328972798</v>
      </c>
      <c r="BW301" s="17">
        <v>0.23177390087418401</v>
      </c>
      <c r="BX301" s="17"/>
      <c r="BY301" s="17">
        <v>0.126015362254982</v>
      </c>
      <c r="BZ301" s="17"/>
      <c r="CA301" s="17">
        <v>0.312761772933287</v>
      </c>
    </row>
    <row r="302" spans="2:79" x14ac:dyDescent="0.35">
      <c r="B302" t="s">
        <v>259</v>
      </c>
      <c r="C302" s="17">
        <v>0.51155461596123897</v>
      </c>
      <c r="D302" s="17">
        <v>0.51019046121099099</v>
      </c>
      <c r="E302" s="17">
        <v>0.513747226725349</v>
      </c>
      <c r="F302" s="17"/>
      <c r="G302" s="17">
        <v>0.38899104748612301</v>
      </c>
      <c r="H302" s="17">
        <v>0.43899132687797499</v>
      </c>
      <c r="I302" s="17">
        <v>0.52422710041003995</v>
      </c>
      <c r="J302" s="17">
        <v>0.528245417738753</v>
      </c>
      <c r="K302" s="17">
        <v>0.57063817512027903</v>
      </c>
      <c r="L302" s="17">
        <v>0.58907980660893799</v>
      </c>
      <c r="M302" s="17"/>
      <c r="N302" s="17">
        <v>0.54195326988612103</v>
      </c>
      <c r="O302" s="17">
        <v>0.52882457834155405</v>
      </c>
      <c r="P302" s="17">
        <v>0.48776614160848197</v>
      </c>
      <c r="Q302" s="17">
        <v>0.47954925763102901</v>
      </c>
      <c r="R302" s="17"/>
      <c r="S302" s="17">
        <v>0.49090619233962601</v>
      </c>
      <c r="T302" s="17">
        <v>0.54334267950975701</v>
      </c>
      <c r="U302" s="17">
        <v>0.51687678647229796</v>
      </c>
      <c r="V302" s="17">
        <v>0.52558488535581405</v>
      </c>
      <c r="W302" s="17">
        <v>0.50353980683426303</v>
      </c>
      <c r="X302" s="17">
        <v>0.424924133684907</v>
      </c>
      <c r="Y302" s="17">
        <v>0.54377484773714602</v>
      </c>
      <c r="Z302" s="17">
        <v>0.48830222110187399</v>
      </c>
      <c r="AA302" s="17">
        <v>0.47777390820146198</v>
      </c>
      <c r="AB302" s="17">
        <v>0.56596810968514399</v>
      </c>
      <c r="AC302" s="17">
        <v>0.55554904507930303</v>
      </c>
      <c r="AD302" s="17">
        <v>0.52474629973857001</v>
      </c>
      <c r="AE302" s="17"/>
      <c r="AF302" s="17">
        <v>0.49963284220606702</v>
      </c>
      <c r="AG302" s="17">
        <v>0.48823400676429302</v>
      </c>
      <c r="AH302" s="17">
        <v>0.564020227121109</v>
      </c>
      <c r="AI302" s="17">
        <v>0.52268298276777703</v>
      </c>
      <c r="AJ302" s="17">
        <v>0.53680131533392705</v>
      </c>
      <c r="AK302" s="17">
        <v>0.54379635015036898</v>
      </c>
      <c r="AL302" s="17"/>
      <c r="AM302" s="17">
        <v>0.49310797943545398</v>
      </c>
      <c r="AN302" s="17">
        <v>0.52319243124501402</v>
      </c>
      <c r="AO302" s="17">
        <v>0.51895982531518603</v>
      </c>
      <c r="AP302" s="17">
        <v>0.51656572284647095</v>
      </c>
      <c r="AQ302" s="17">
        <v>0.47996427250857199</v>
      </c>
      <c r="AR302" s="17"/>
      <c r="AS302" s="17">
        <v>0.46571944662063802</v>
      </c>
      <c r="AT302" s="17">
        <v>0.54210042363603705</v>
      </c>
      <c r="AU302" s="17">
        <v>0.496869422017504</v>
      </c>
      <c r="AV302" s="17">
        <v>0.50590241081033704</v>
      </c>
      <c r="AW302" s="17">
        <v>0.54639792218387295</v>
      </c>
      <c r="AX302" s="17">
        <v>0.54371337131183595</v>
      </c>
      <c r="AY302" s="17"/>
      <c r="AZ302" s="17">
        <v>0.52321773120191895</v>
      </c>
      <c r="BA302" s="17">
        <v>0.51952396096186404</v>
      </c>
      <c r="BB302" s="17">
        <v>0.54279481390212003</v>
      </c>
      <c r="BC302" s="17">
        <v>0.47471108290668002</v>
      </c>
      <c r="BD302" s="17">
        <v>0.47734318763648098</v>
      </c>
      <c r="BE302" s="17"/>
      <c r="BF302" s="17">
        <v>0.52455301810149801</v>
      </c>
      <c r="BG302" s="17"/>
      <c r="BH302" s="17">
        <v>0.52201899669806195</v>
      </c>
      <c r="BI302" s="17"/>
      <c r="BJ302" s="17">
        <v>0.50308192998771395</v>
      </c>
      <c r="BK302" s="17">
        <v>0.545198296502586</v>
      </c>
      <c r="BL302" s="17">
        <v>0.55239630280763896</v>
      </c>
      <c r="BM302" s="17">
        <v>0.43426352505178201</v>
      </c>
      <c r="BN302" s="17">
        <v>0.49995583079467598</v>
      </c>
      <c r="BO302" s="17">
        <v>0.39886837386003299</v>
      </c>
      <c r="BP302" s="17"/>
      <c r="BQ302" s="17">
        <v>0.49987782940204001</v>
      </c>
      <c r="BR302" s="17">
        <v>0.55602408976500395</v>
      </c>
      <c r="BS302" s="17">
        <v>0.52185713283511304</v>
      </c>
      <c r="BT302" s="17"/>
      <c r="BU302" s="17">
        <v>0.51273151529024796</v>
      </c>
      <c r="BV302" s="17">
        <v>0.55262526992074201</v>
      </c>
      <c r="BW302" s="17">
        <v>0.50993478583199903</v>
      </c>
      <c r="BX302" s="17"/>
      <c r="BY302" s="17">
        <v>0.40168634585815899</v>
      </c>
      <c r="BZ302" s="17"/>
      <c r="CA302" s="17">
        <v>0.48661783766789701</v>
      </c>
    </row>
    <row r="303" spans="2:79" x14ac:dyDescent="0.35">
      <c r="B303" t="s">
        <v>260</v>
      </c>
      <c r="C303" s="17">
        <v>0.16043319387712399</v>
      </c>
      <c r="D303" s="17">
        <v>0.17258938417644601</v>
      </c>
      <c r="E303" s="17">
        <v>0.14967237984187401</v>
      </c>
      <c r="F303" s="17"/>
      <c r="G303" s="17">
        <v>0.296161420880309</v>
      </c>
      <c r="H303" s="17">
        <v>0.22711802856938099</v>
      </c>
      <c r="I303" s="17">
        <v>0.165345113244035</v>
      </c>
      <c r="J303" s="17">
        <v>0.134620022616143</v>
      </c>
      <c r="K303" s="17">
        <v>9.6111863659761404E-2</v>
      </c>
      <c r="L303" s="17">
        <v>7.5551693259902894E-2</v>
      </c>
      <c r="M303" s="17"/>
      <c r="N303" s="17">
        <v>0.14866449118032299</v>
      </c>
      <c r="O303" s="17">
        <v>0.16591624880780301</v>
      </c>
      <c r="P303" s="17">
        <v>0.15924243656046499</v>
      </c>
      <c r="Q303" s="17">
        <v>0.170290940019895</v>
      </c>
      <c r="R303" s="17"/>
      <c r="S303" s="17">
        <v>0.22985290492247401</v>
      </c>
      <c r="T303" s="17">
        <v>0.14738760333394299</v>
      </c>
      <c r="U303" s="17">
        <v>0.14015424538847701</v>
      </c>
      <c r="V303" s="17">
        <v>0.16037726462990801</v>
      </c>
      <c r="W303" s="17">
        <v>0.14638524873414399</v>
      </c>
      <c r="X303" s="17">
        <v>0.17175272697755301</v>
      </c>
      <c r="Y303" s="17">
        <v>0.14617507325345799</v>
      </c>
      <c r="Z303" s="17">
        <v>0.18158805607702599</v>
      </c>
      <c r="AA303" s="17">
        <v>0.16246177580714999</v>
      </c>
      <c r="AB303" s="17">
        <v>0.12871443500864899</v>
      </c>
      <c r="AC303" s="17">
        <v>0.10791672531071</v>
      </c>
      <c r="AD303" s="17">
        <v>0.13164946307315301</v>
      </c>
      <c r="AE303" s="17"/>
      <c r="AF303" s="17">
        <v>0.15418943307050301</v>
      </c>
      <c r="AG303" s="17">
        <v>0.16530274996502101</v>
      </c>
      <c r="AH303" s="17">
        <v>0.16254581811489499</v>
      </c>
      <c r="AI303" s="17">
        <v>0.170084385942434</v>
      </c>
      <c r="AJ303" s="17">
        <v>0.17814540038903201</v>
      </c>
      <c r="AK303" s="17">
        <v>0.16860663699179501</v>
      </c>
      <c r="AL303" s="17"/>
      <c r="AM303" s="17">
        <v>0.15053022215081899</v>
      </c>
      <c r="AN303" s="17">
        <v>0.15318939811234999</v>
      </c>
      <c r="AO303" s="17">
        <v>0.17758430994899599</v>
      </c>
      <c r="AP303" s="17">
        <v>0.15482472600775801</v>
      </c>
      <c r="AQ303" s="17">
        <v>0.22081435559879101</v>
      </c>
      <c r="AR303" s="17"/>
      <c r="AS303" s="17">
        <v>0.21442185499042399</v>
      </c>
      <c r="AT303" s="17">
        <v>0.12723585183052299</v>
      </c>
      <c r="AU303" s="17">
        <v>0.20128289911924699</v>
      </c>
      <c r="AV303" s="17">
        <v>0.160223140984216</v>
      </c>
      <c r="AW303" s="17">
        <v>9.7405811266685099E-2</v>
      </c>
      <c r="AX303" s="17">
        <v>0.1168307591603</v>
      </c>
      <c r="AY303" s="17"/>
      <c r="AZ303" s="17">
        <v>0.14655603404249501</v>
      </c>
      <c r="BA303" s="17">
        <v>0.15519623571187899</v>
      </c>
      <c r="BB303" s="17">
        <v>0.13906471699270501</v>
      </c>
      <c r="BC303" s="17">
        <v>0.13613279675661999</v>
      </c>
      <c r="BD303" s="17">
        <v>0.20498635839034601</v>
      </c>
      <c r="BE303" s="17"/>
      <c r="BF303" s="17">
        <v>0.14456402261498999</v>
      </c>
      <c r="BG303" s="17"/>
      <c r="BH303" s="17">
        <v>0.150413570907967</v>
      </c>
      <c r="BI303" s="17"/>
      <c r="BJ303" s="17">
        <v>0.185165461375493</v>
      </c>
      <c r="BK303" s="17">
        <v>0.130286180215022</v>
      </c>
      <c r="BL303" s="17">
        <v>0.109060086323543</v>
      </c>
      <c r="BM303" s="17">
        <v>0.23758230966464999</v>
      </c>
      <c r="BN303" s="17">
        <v>0.26090954297945201</v>
      </c>
      <c r="BO303" s="17">
        <v>0.19395824531790701</v>
      </c>
      <c r="BP303" s="17"/>
      <c r="BQ303" s="17">
        <v>6.3603199470710498E-2</v>
      </c>
      <c r="BR303" s="17">
        <v>0.148414865306812</v>
      </c>
      <c r="BS303" s="17">
        <v>0.196492263775739</v>
      </c>
      <c r="BT303" s="17"/>
      <c r="BU303" s="17">
        <v>0.137193148015092</v>
      </c>
      <c r="BV303" s="17">
        <v>0.13535999698204701</v>
      </c>
      <c r="BW303" s="17">
        <v>0.178576317535527</v>
      </c>
      <c r="BX303" s="17"/>
      <c r="BY303" s="17">
        <v>0.293200968376302</v>
      </c>
      <c r="BZ303" s="17"/>
      <c r="CA303" s="17">
        <v>0.119470063293247</v>
      </c>
    </row>
    <row r="304" spans="2:79" x14ac:dyDescent="0.35">
      <c r="B304" t="s">
        <v>261</v>
      </c>
      <c r="C304" s="17">
        <v>4.6254685119026598E-2</v>
      </c>
      <c r="D304" s="17">
        <v>6.0275567755243301E-2</v>
      </c>
      <c r="E304" s="17">
        <v>3.2474818129427603E-2</v>
      </c>
      <c r="F304" s="17"/>
      <c r="G304" s="17">
        <v>9.26293992329425E-2</v>
      </c>
      <c r="H304" s="17">
        <v>8.7493151896566895E-2</v>
      </c>
      <c r="I304" s="17">
        <v>5.3144534414428499E-2</v>
      </c>
      <c r="J304" s="17">
        <v>3.1518262069017401E-2</v>
      </c>
      <c r="K304" s="17">
        <v>9.7458417431494308E-3</v>
      </c>
      <c r="L304" s="17">
        <v>1.25580204173924E-2</v>
      </c>
      <c r="M304" s="17"/>
      <c r="N304" s="17">
        <v>3.6792281929853503E-2</v>
      </c>
      <c r="O304" s="17">
        <v>3.0123627987707E-2</v>
      </c>
      <c r="P304" s="17">
        <v>6.12658130211775E-2</v>
      </c>
      <c r="Q304" s="17">
        <v>6.0294768364796802E-2</v>
      </c>
      <c r="R304" s="17"/>
      <c r="S304" s="17">
        <v>6.4541706450594497E-2</v>
      </c>
      <c r="T304" s="17">
        <v>2.1184526392126798E-2</v>
      </c>
      <c r="U304" s="17">
        <v>3.6220627704445701E-2</v>
      </c>
      <c r="V304" s="17">
        <v>5.7504712426216097E-2</v>
      </c>
      <c r="W304" s="17">
        <v>3.27727958310043E-2</v>
      </c>
      <c r="X304" s="17">
        <v>8.7596576835194895E-2</v>
      </c>
      <c r="Y304" s="17">
        <v>4.0217857928090101E-2</v>
      </c>
      <c r="Z304" s="17">
        <v>8.0700868405514603E-2</v>
      </c>
      <c r="AA304" s="17">
        <v>5.7098142679741497E-2</v>
      </c>
      <c r="AB304" s="17">
        <v>2.1171935970485001E-2</v>
      </c>
      <c r="AC304" s="17">
        <v>1.0667311162852199E-2</v>
      </c>
      <c r="AD304" s="17">
        <v>3.5151210051245801E-2</v>
      </c>
      <c r="AE304" s="17"/>
      <c r="AF304" s="17">
        <v>4.7058541097794303E-2</v>
      </c>
      <c r="AG304" s="17">
        <v>5.0309583242454901E-2</v>
      </c>
      <c r="AH304" s="17">
        <v>4.1245773248036903E-2</v>
      </c>
      <c r="AI304" s="17">
        <v>4.3630503158509297E-2</v>
      </c>
      <c r="AJ304" s="17">
        <v>3.5113841855893002E-2</v>
      </c>
      <c r="AK304" s="17">
        <v>4.4858908279704797E-2</v>
      </c>
      <c r="AL304" s="17"/>
      <c r="AM304" s="17">
        <v>3.9176070571375503E-2</v>
      </c>
      <c r="AN304" s="17">
        <v>5.5064467094241898E-2</v>
      </c>
      <c r="AO304" s="17">
        <v>3.3158388061965499E-2</v>
      </c>
      <c r="AP304" s="17">
        <v>6.0672055077857397E-2</v>
      </c>
      <c r="AQ304" s="17">
        <v>3.5961974627100102E-2</v>
      </c>
      <c r="AR304" s="17"/>
      <c r="AS304" s="17">
        <v>7.2475819857611104E-2</v>
      </c>
      <c r="AT304" s="17">
        <v>3.3432082547562102E-2</v>
      </c>
      <c r="AU304" s="17">
        <v>6.7160765520316495E-2</v>
      </c>
      <c r="AV304" s="17">
        <v>4.3412389025613701E-2</v>
      </c>
      <c r="AW304" s="17">
        <v>1.2165426698963901E-2</v>
      </c>
      <c r="AX304" s="17">
        <v>2.5129524285750601E-2</v>
      </c>
      <c r="AY304" s="17"/>
      <c r="AZ304" s="17">
        <v>4.2272337168050803E-2</v>
      </c>
      <c r="BA304" s="17">
        <v>4.2042468971821199E-2</v>
      </c>
      <c r="BB304" s="17">
        <v>4.71304162753187E-2</v>
      </c>
      <c r="BC304" s="17">
        <v>3.98565553274179E-2</v>
      </c>
      <c r="BD304" s="17">
        <v>5.48387390893302E-2</v>
      </c>
      <c r="BE304" s="17"/>
      <c r="BF304" s="17">
        <v>4.2143846983474197E-2</v>
      </c>
      <c r="BG304" s="17"/>
      <c r="BH304" s="17">
        <v>4.2581348413298699E-2</v>
      </c>
      <c r="BI304" s="17"/>
      <c r="BJ304" s="17">
        <v>5.0542205869451899E-2</v>
      </c>
      <c r="BK304" s="17">
        <v>2.5656574074720301E-2</v>
      </c>
      <c r="BL304" s="17">
        <v>3.0483555376504799E-2</v>
      </c>
      <c r="BM304" s="17">
        <v>7.3376267775947995E-2</v>
      </c>
      <c r="BN304" s="17">
        <v>8.7906622150997996E-2</v>
      </c>
      <c r="BO304" s="17">
        <v>5.2052903015697101E-2</v>
      </c>
      <c r="BP304" s="17"/>
      <c r="BQ304" s="17">
        <v>2.3334455754312901E-2</v>
      </c>
      <c r="BR304" s="17">
        <v>3.18061284030937E-2</v>
      </c>
      <c r="BS304" s="17">
        <v>5.5951446512716801E-2</v>
      </c>
      <c r="BT304" s="17"/>
      <c r="BU304" s="17">
        <v>1.57926326497582E-2</v>
      </c>
      <c r="BV304" s="17">
        <v>3.0850062560637902E-2</v>
      </c>
      <c r="BW304" s="17">
        <v>5.9002811741749997E-2</v>
      </c>
      <c r="BX304" s="17"/>
      <c r="BY304" s="17">
        <v>0.12968483378790099</v>
      </c>
      <c r="BZ304" s="17"/>
      <c r="CA304" s="17">
        <v>3.8672391616989703E-2</v>
      </c>
    </row>
    <row r="305" spans="2:79" x14ac:dyDescent="0.35">
      <c r="B305" t="s">
        <v>199</v>
      </c>
      <c r="C305" s="17">
        <v>4.4085778986237299E-2</v>
      </c>
      <c r="D305" s="17">
        <v>3.6806344822846601E-2</v>
      </c>
      <c r="E305" s="17">
        <v>5.1109502861447997E-2</v>
      </c>
      <c r="F305" s="17"/>
      <c r="G305" s="17">
        <v>5.1230833114160497E-2</v>
      </c>
      <c r="H305" s="17">
        <v>8.8900418428402295E-2</v>
      </c>
      <c r="I305" s="17">
        <v>5.8520366363008398E-2</v>
      </c>
      <c r="J305" s="17">
        <v>3.0662974297669499E-2</v>
      </c>
      <c r="K305" s="17">
        <v>2.3757162730942201E-2</v>
      </c>
      <c r="L305" s="17">
        <v>1.5679479614911E-2</v>
      </c>
      <c r="M305" s="17"/>
      <c r="N305" s="17">
        <v>2.5097584518761502E-2</v>
      </c>
      <c r="O305" s="17">
        <v>5.2300440786609899E-2</v>
      </c>
      <c r="P305" s="17">
        <v>4.5575905798850298E-2</v>
      </c>
      <c r="Q305" s="17">
        <v>5.45161976840072E-2</v>
      </c>
      <c r="R305" s="17"/>
      <c r="S305" s="17">
        <v>5.8697693646781297E-2</v>
      </c>
      <c r="T305" s="17">
        <v>4.3787137363771801E-2</v>
      </c>
      <c r="U305" s="17">
        <v>3.6468972631735597E-2</v>
      </c>
      <c r="V305" s="17">
        <v>2.9136846619988201E-2</v>
      </c>
      <c r="W305" s="17">
        <v>2.91704143585911E-2</v>
      </c>
      <c r="X305" s="17">
        <v>6.5215726715098898E-2</v>
      </c>
      <c r="Y305" s="17">
        <v>3.7450534760620699E-2</v>
      </c>
      <c r="Z305" s="17">
        <v>6.5432468362179599E-2</v>
      </c>
      <c r="AA305" s="17">
        <v>5.66586852771198E-2</v>
      </c>
      <c r="AB305" s="17">
        <v>2.53738632886862E-2</v>
      </c>
      <c r="AC305" s="17">
        <v>4.2273401207488299E-2</v>
      </c>
      <c r="AD305" s="17">
        <v>1.6232050160787801E-2</v>
      </c>
      <c r="AE305" s="17"/>
      <c r="AF305" s="17">
        <v>6.8748657982078298E-2</v>
      </c>
      <c r="AG305" s="17">
        <v>4.0166171081491897E-2</v>
      </c>
      <c r="AH305" s="17">
        <v>1.95750937327503E-2</v>
      </c>
      <c r="AI305" s="17">
        <v>2.7360894490652699E-2</v>
      </c>
      <c r="AJ305" s="17">
        <v>5.2161169436651202E-2</v>
      </c>
      <c r="AK305" s="17">
        <v>1.18536688116417E-2</v>
      </c>
      <c r="AL305" s="17"/>
      <c r="AM305" s="17">
        <v>5.2627733984597802E-2</v>
      </c>
      <c r="AN305" s="17">
        <v>3.43421301699076E-2</v>
      </c>
      <c r="AO305" s="17">
        <v>4.5981985377705099E-2</v>
      </c>
      <c r="AP305" s="17">
        <v>4.87997657935548E-2</v>
      </c>
      <c r="AQ305" s="17">
        <v>1.7566959592088101E-2</v>
      </c>
      <c r="AR305" s="17"/>
      <c r="AS305" s="17">
        <v>5.1762482366526703E-2</v>
      </c>
      <c r="AT305" s="17">
        <v>4.8794472387891002E-2</v>
      </c>
      <c r="AU305" s="17">
        <v>4.0777808313796397E-2</v>
      </c>
      <c r="AV305" s="17">
        <v>3.6320788875594E-2</v>
      </c>
      <c r="AW305" s="17">
        <v>3.7380263205879498E-2</v>
      </c>
      <c r="AX305" s="17">
        <v>4.4905568436907697E-2</v>
      </c>
      <c r="AY305" s="17"/>
      <c r="AZ305" s="17">
        <v>3.0004400431229501E-2</v>
      </c>
      <c r="BA305" s="17">
        <v>3.8384556401962602E-2</v>
      </c>
      <c r="BB305" s="17">
        <v>4.4271651587238899E-2</v>
      </c>
      <c r="BC305" s="17">
        <v>2.9867690077548699E-2</v>
      </c>
      <c r="BD305" s="17">
        <v>6.8611685354846005E-2</v>
      </c>
      <c r="BE305" s="17"/>
      <c r="BF305" s="17">
        <v>3.5605648719095502E-2</v>
      </c>
      <c r="BG305" s="17"/>
      <c r="BH305" s="17">
        <v>3.0604991513934001E-2</v>
      </c>
      <c r="BI305" s="17"/>
      <c r="BJ305" s="17">
        <v>4.3585350692221803E-2</v>
      </c>
      <c r="BK305" s="17">
        <v>3.7533823329701101E-2</v>
      </c>
      <c r="BL305" s="17">
        <v>3.11696439802721E-2</v>
      </c>
      <c r="BM305" s="17">
        <v>5.1885812730700698E-2</v>
      </c>
      <c r="BN305" s="17">
        <v>3.6775690902022498E-2</v>
      </c>
      <c r="BO305" s="17">
        <v>0.13039395019328101</v>
      </c>
      <c r="BP305" s="17"/>
      <c r="BQ305" s="17">
        <v>8.5194458936826804E-3</v>
      </c>
      <c r="BR305" s="17">
        <v>2.1773984172103002E-2</v>
      </c>
      <c r="BS305" s="17">
        <v>2.5141224313379201E-2</v>
      </c>
      <c r="BT305" s="17"/>
      <c r="BU305" s="17">
        <v>2.0270103037145899E-2</v>
      </c>
      <c r="BV305" s="17">
        <v>1.8296147246845099E-2</v>
      </c>
      <c r="BW305" s="17">
        <v>2.0712184016539001E-2</v>
      </c>
      <c r="BX305" s="17"/>
      <c r="BY305" s="17">
        <v>4.9412489722654801E-2</v>
      </c>
      <c r="BZ305" s="17"/>
      <c r="CA305" s="17">
        <v>4.2477934488579998E-2</v>
      </c>
    </row>
    <row r="306" spans="2:79" x14ac:dyDescent="0.35">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row>
    <row r="307" spans="2:79" x14ac:dyDescent="0.35">
      <c r="B307" s="6" t="s">
        <v>264</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row>
    <row r="308" spans="2:79" x14ac:dyDescent="0.35">
      <c r="B308" s="24" t="s">
        <v>106</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row>
    <row r="309" spans="2:79" x14ac:dyDescent="0.35">
      <c r="B309" t="s">
        <v>258</v>
      </c>
      <c r="C309" s="17">
        <v>9.4344335762860193E-2</v>
      </c>
      <c r="D309" s="17">
        <v>9.1646872285498795E-2</v>
      </c>
      <c r="E309" s="17">
        <v>9.7132813305800106E-2</v>
      </c>
      <c r="F309" s="17"/>
      <c r="G309" s="17">
        <v>0.111350226855411</v>
      </c>
      <c r="H309" s="17">
        <v>0.13818409037415799</v>
      </c>
      <c r="I309" s="17">
        <v>9.0192870951833801E-2</v>
      </c>
      <c r="J309" s="17">
        <v>7.9151685731764496E-2</v>
      </c>
      <c r="K309" s="17">
        <v>7.8531016750604796E-2</v>
      </c>
      <c r="L309" s="17">
        <v>7.3599547507964005E-2</v>
      </c>
      <c r="M309" s="17"/>
      <c r="N309" s="17">
        <v>0.111759565060827</v>
      </c>
      <c r="O309" s="17">
        <v>7.1196312577222406E-2</v>
      </c>
      <c r="P309" s="17">
        <v>9.5271775907705997E-2</v>
      </c>
      <c r="Q309" s="17">
        <v>9.8823134220508202E-2</v>
      </c>
      <c r="R309" s="17"/>
      <c r="S309" s="17">
        <v>0.14251720229662199</v>
      </c>
      <c r="T309" s="17">
        <v>9.5518796240985707E-2</v>
      </c>
      <c r="U309" s="17">
        <v>5.8951400429898299E-2</v>
      </c>
      <c r="V309" s="17">
        <v>0.109556084639392</v>
      </c>
      <c r="W309" s="17">
        <v>0.100560838051151</v>
      </c>
      <c r="X309" s="17">
        <v>9.1234758167930502E-2</v>
      </c>
      <c r="Y309" s="17">
        <v>7.6759997909190997E-2</v>
      </c>
      <c r="Z309" s="17">
        <v>6.1980293054050797E-2</v>
      </c>
      <c r="AA309" s="17">
        <v>8.7821780956955198E-2</v>
      </c>
      <c r="AB309" s="17">
        <v>7.12711613655512E-2</v>
      </c>
      <c r="AC309" s="17">
        <v>6.0935984507163803E-2</v>
      </c>
      <c r="AD309" s="17">
        <v>0.146837677151435</v>
      </c>
      <c r="AE309" s="17"/>
      <c r="AF309" s="17">
        <v>9.8649203723744097E-2</v>
      </c>
      <c r="AG309" s="17">
        <v>8.43337466726964E-2</v>
      </c>
      <c r="AH309" s="17">
        <v>9.4376271537081793E-2</v>
      </c>
      <c r="AI309" s="17">
        <v>9.4376841219536406E-2</v>
      </c>
      <c r="AJ309" s="17">
        <v>9.0442127777780504E-2</v>
      </c>
      <c r="AK309" s="17">
        <v>0.169635212223439</v>
      </c>
      <c r="AL309" s="17"/>
      <c r="AM309" s="17">
        <v>7.2100025044642593E-2</v>
      </c>
      <c r="AN309" s="17">
        <v>8.7535972983831006E-2</v>
      </c>
      <c r="AO309" s="17">
        <v>9.7333973798065201E-2</v>
      </c>
      <c r="AP309" s="17">
        <v>0.131803001662434</v>
      </c>
      <c r="AQ309" s="17">
        <v>0.19744405293958001</v>
      </c>
      <c r="AR309" s="17"/>
      <c r="AS309" s="17">
        <v>0.13504329243385399</v>
      </c>
      <c r="AT309" s="17">
        <v>7.3345290127779697E-2</v>
      </c>
      <c r="AU309" s="17">
        <v>0.107702791644204</v>
      </c>
      <c r="AV309" s="17">
        <v>6.6091788256841699E-2</v>
      </c>
      <c r="AW309" s="17">
        <v>9.0345606297869793E-2</v>
      </c>
      <c r="AX309" s="17">
        <v>8.9517279639539996E-2</v>
      </c>
      <c r="AY309" s="17"/>
      <c r="AZ309" s="17">
        <v>9.96445231728397E-2</v>
      </c>
      <c r="BA309" s="17">
        <v>8.6288908761707597E-2</v>
      </c>
      <c r="BB309" s="17">
        <v>7.6056547994005394E-2</v>
      </c>
      <c r="BC309" s="17">
        <v>0.116411045057375</v>
      </c>
      <c r="BD309" s="17">
        <v>0.107219216423661</v>
      </c>
      <c r="BE309" s="17"/>
      <c r="BF309" s="17">
        <v>8.7049064172500801E-2</v>
      </c>
      <c r="BG309" s="17"/>
      <c r="BH309" s="17">
        <v>9.2914413493576001E-2</v>
      </c>
      <c r="BI309" s="17"/>
      <c r="BJ309" s="17">
        <v>9.82578303748185E-2</v>
      </c>
      <c r="BK309" s="17">
        <v>8.5866365944338302E-2</v>
      </c>
      <c r="BL309" s="17">
        <v>8.8003396869244493E-2</v>
      </c>
      <c r="BM309" s="17">
        <v>6.6877356260868895E-2</v>
      </c>
      <c r="BN309" s="17">
        <v>8.9413953980519503E-2</v>
      </c>
      <c r="BO309" s="17">
        <v>0.135814973476552</v>
      </c>
      <c r="BP309" s="17"/>
      <c r="BQ309" s="17">
        <v>0.14256487216562899</v>
      </c>
      <c r="BR309" s="17">
        <v>0.110065679878667</v>
      </c>
      <c r="BS309" s="17">
        <v>7.6100588474286301E-2</v>
      </c>
      <c r="BT309" s="17"/>
      <c r="BU309" s="17">
        <v>0.21797194102499301</v>
      </c>
      <c r="BV309" s="17">
        <v>0.10056972211458</v>
      </c>
      <c r="BW309" s="17">
        <v>8.5219410995961503E-2</v>
      </c>
      <c r="BX309" s="17"/>
      <c r="BY309" s="17">
        <v>0.15606365988839699</v>
      </c>
      <c r="BZ309" s="17"/>
      <c r="CA309" s="17">
        <v>0.12650306104668599</v>
      </c>
    </row>
    <row r="310" spans="2:79" x14ac:dyDescent="0.35">
      <c r="B310" t="s">
        <v>259</v>
      </c>
      <c r="C310" s="17">
        <v>0.36007183468470499</v>
      </c>
      <c r="D310" s="17">
        <v>0.36518343059465203</v>
      </c>
      <c r="E310" s="17">
        <v>0.35429200742493799</v>
      </c>
      <c r="F310" s="17"/>
      <c r="G310" s="17">
        <v>0.28232285368738602</v>
      </c>
      <c r="H310" s="17">
        <v>0.31387828676861101</v>
      </c>
      <c r="I310" s="17">
        <v>0.37173873531747498</v>
      </c>
      <c r="J310" s="17">
        <v>0.41348418717351998</v>
      </c>
      <c r="K310" s="17">
        <v>0.38818529376605798</v>
      </c>
      <c r="L310" s="17">
        <v>0.37803208120478099</v>
      </c>
      <c r="M310" s="17"/>
      <c r="N310" s="17">
        <v>0.41864534598849601</v>
      </c>
      <c r="O310" s="17">
        <v>0.35161762180310902</v>
      </c>
      <c r="P310" s="17">
        <v>0.34299871499254397</v>
      </c>
      <c r="Q310" s="17">
        <v>0.32415704145897101</v>
      </c>
      <c r="R310" s="17"/>
      <c r="S310" s="17">
        <v>0.36650344008356001</v>
      </c>
      <c r="T310" s="17">
        <v>0.393401504599865</v>
      </c>
      <c r="U310" s="17">
        <v>0.39247761600957898</v>
      </c>
      <c r="V310" s="17">
        <v>0.37876484601216298</v>
      </c>
      <c r="W310" s="17">
        <v>0.32283372262839299</v>
      </c>
      <c r="X310" s="17">
        <v>0.32404084659494498</v>
      </c>
      <c r="Y310" s="17">
        <v>0.344727867976163</v>
      </c>
      <c r="Z310" s="17">
        <v>0.300124606309433</v>
      </c>
      <c r="AA310" s="17">
        <v>0.31183776950994702</v>
      </c>
      <c r="AB310" s="17">
        <v>0.38891914000194799</v>
      </c>
      <c r="AC310" s="17">
        <v>0.41506501112591299</v>
      </c>
      <c r="AD310" s="17">
        <v>0.35758510507524699</v>
      </c>
      <c r="AE310" s="17"/>
      <c r="AF310" s="17">
        <v>0.32174786858811799</v>
      </c>
      <c r="AG310" s="17">
        <v>0.36287614417663</v>
      </c>
      <c r="AH310" s="17">
        <v>0.38540416087865198</v>
      </c>
      <c r="AI310" s="17">
        <v>0.36336835200420597</v>
      </c>
      <c r="AJ310" s="17">
        <v>0.36588999430763502</v>
      </c>
      <c r="AK310" s="17">
        <v>0.42179452423564701</v>
      </c>
      <c r="AL310" s="17"/>
      <c r="AM310" s="17">
        <v>0.31286528034650202</v>
      </c>
      <c r="AN310" s="17">
        <v>0.34407734447524402</v>
      </c>
      <c r="AO310" s="17">
        <v>0.39191776547158502</v>
      </c>
      <c r="AP310" s="17">
        <v>0.42654441845038399</v>
      </c>
      <c r="AQ310" s="17">
        <v>0.36453840324272202</v>
      </c>
      <c r="AR310" s="17"/>
      <c r="AS310" s="17">
        <v>0.34842945612978699</v>
      </c>
      <c r="AT310" s="17">
        <v>0.37689110265386699</v>
      </c>
      <c r="AU310" s="17">
        <v>0.30824182632595398</v>
      </c>
      <c r="AV310" s="17">
        <v>0.37121228020325497</v>
      </c>
      <c r="AW310" s="17">
        <v>0.37150789086222402</v>
      </c>
      <c r="AX310" s="17">
        <v>0.40693160916712001</v>
      </c>
      <c r="AY310" s="17"/>
      <c r="AZ310" s="17">
        <v>0.38676715730422001</v>
      </c>
      <c r="BA310" s="17">
        <v>0.36441784595987697</v>
      </c>
      <c r="BB310" s="17">
        <v>0.29357725762937398</v>
      </c>
      <c r="BC310" s="17">
        <v>0.36516236622129</v>
      </c>
      <c r="BD310" s="17">
        <v>0.38365388971064501</v>
      </c>
      <c r="BE310" s="17"/>
      <c r="BF310" s="17">
        <v>0.36026629757731998</v>
      </c>
      <c r="BG310" s="17"/>
      <c r="BH310" s="17">
        <v>0.371481718972754</v>
      </c>
      <c r="BI310" s="17"/>
      <c r="BJ310" s="17">
        <v>0.34090095159526301</v>
      </c>
      <c r="BK310" s="17">
        <v>0.37144399088314001</v>
      </c>
      <c r="BL310" s="17">
        <v>0.38379507564509002</v>
      </c>
      <c r="BM310" s="17">
        <v>0.33038799576536798</v>
      </c>
      <c r="BN310" s="17">
        <v>0.36916895559527602</v>
      </c>
      <c r="BO310" s="17">
        <v>0.30811439231214299</v>
      </c>
      <c r="BP310" s="17"/>
      <c r="BQ310" s="17">
        <v>0.399665819604137</v>
      </c>
      <c r="BR310" s="17">
        <v>0.40103919002511901</v>
      </c>
      <c r="BS310" s="17">
        <v>0.34755246797057998</v>
      </c>
      <c r="BT310" s="17"/>
      <c r="BU310" s="17">
        <v>0.508093217600183</v>
      </c>
      <c r="BV310" s="17">
        <v>0.424358069774674</v>
      </c>
      <c r="BW310" s="17">
        <v>0.33566902244742303</v>
      </c>
      <c r="BX310" s="17"/>
      <c r="BY310" s="17">
        <v>0.36384185964992199</v>
      </c>
      <c r="BZ310" s="17"/>
      <c r="CA310" s="17">
        <v>0.43264630543958299</v>
      </c>
    </row>
    <row r="311" spans="2:79" x14ac:dyDescent="0.35">
      <c r="B311" t="s">
        <v>260</v>
      </c>
      <c r="C311" s="17">
        <v>0.392270460295086</v>
      </c>
      <c r="D311" s="17">
        <v>0.39649207713423301</v>
      </c>
      <c r="E311" s="17">
        <v>0.38959030752428098</v>
      </c>
      <c r="F311" s="17"/>
      <c r="G311" s="17">
        <v>0.41733246110175998</v>
      </c>
      <c r="H311" s="17">
        <v>0.31686239643523501</v>
      </c>
      <c r="I311" s="17">
        <v>0.37889553931624897</v>
      </c>
      <c r="J311" s="17">
        <v>0.37316972312206598</v>
      </c>
      <c r="K311" s="17">
        <v>0.42485386470156999</v>
      </c>
      <c r="L311" s="17">
        <v>0.44130717553008297</v>
      </c>
      <c r="M311" s="17"/>
      <c r="N311" s="17">
        <v>0.35777186285880902</v>
      </c>
      <c r="O311" s="17">
        <v>0.42749887822884203</v>
      </c>
      <c r="P311" s="17">
        <v>0.38689554065350301</v>
      </c>
      <c r="Q311" s="17">
        <v>0.396263997683173</v>
      </c>
      <c r="R311" s="17"/>
      <c r="S311" s="17">
        <v>0.315834520635424</v>
      </c>
      <c r="T311" s="17">
        <v>0.38487774211376702</v>
      </c>
      <c r="U311" s="17">
        <v>0.40612536097451801</v>
      </c>
      <c r="V311" s="17">
        <v>0.36010060056353599</v>
      </c>
      <c r="W311" s="17">
        <v>0.420909608849596</v>
      </c>
      <c r="X311" s="17">
        <v>0.41042587775040801</v>
      </c>
      <c r="Y311" s="17">
        <v>0.453203374383293</v>
      </c>
      <c r="Z311" s="17">
        <v>0.47623741561958799</v>
      </c>
      <c r="AA311" s="17">
        <v>0.43806894716779299</v>
      </c>
      <c r="AB311" s="17">
        <v>0.36410025415265601</v>
      </c>
      <c r="AC311" s="17">
        <v>0.38856035851499698</v>
      </c>
      <c r="AD311" s="17">
        <v>0.36760682422197699</v>
      </c>
      <c r="AE311" s="17"/>
      <c r="AF311" s="17">
        <v>0.38973311791234599</v>
      </c>
      <c r="AG311" s="17">
        <v>0.400819374579025</v>
      </c>
      <c r="AH311" s="17">
        <v>0.401722749909524</v>
      </c>
      <c r="AI311" s="17">
        <v>0.401289103046651</v>
      </c>
      <c r="AJ311" s="17">
        <v>0.41047298060689802</v>
      </c>
      <c r="AK311" s="17">
        <v>0.31048799472277699</v>
      </c>
      <c r="AL311" s="17"/>
      <c r="AM311" s="17">
        <v>0.43794785354521099</v>
      </c>
      <c r="AN311" s="17">
        <v>0.41799354607602601</v>
      </c>
      <c r="AO311" s="17">
        <v>0.369652235650276</v>
      </c>
      <c r="AP311" s="17">
        <v>0.305557935360246</v>
      </c>
      <c r="AQ311" s="17">
        <v>0.33063561662865598</v>
      </c>
      <c r="AR311" s="17"/>
      <c r="AS311" s="17">
        <v>0.36137230918781199</v>
      </c>
      <c r="AT311" s="17">
        <v>0.38725226788880901</v>
      </c>
      <c r="AU311" s="17">
        <v>0.422813565972394</v>
      </c>
      <c r="AV311" s="17">
        <v>0.413238634366072</v>
      </c>
      <c r="AW311" s="17">
        <v>0.41646880074581799</v>
      </c>
      <c r="AX311" s="17">
        <v>0.34260760723315697</v>
      </c>
      <c r="AY311" s="17"/>
      <c r="AZ311" s="17">
        <v>0.37801817661409998</v>
      </c>
      <c r="BA311" s="17">
        <v>0.39022189108651201</v>
      </c>
      <c r="BB311" s="17">
        <v>0.46530456150555599</v>
      </c>
      <c r="BC311" s="17">
        <v>0.40285041023113</v>
      </c>
      <c r="BD311" s="17">
        <v>0.343477364745574</v>
      </c>
      <c r="BE311" s="17"/>
      <c r="BF311" s="17">
        <v>0.40458089006810999</v>
      </c>
      <c r="BG311" s="17"/>
      <c r="BH311" s="17">
        <v>0.39498995260127201</v>
      </c>
      <c r="BI311" s="17"/>
      <c r="BJ311" s="17">
        <v>0.40805444111327699</v>
      </c>
      <c r="BK311" s="17">
        <v>0.40065029392817098</v>
      </c>
      <c r="BL311" s="17">
        <v>0.38627824244665399</v>
      </c>
      <c r="BM311" s="17">
        <v>0.41548834987161698</v>
      </c>
      <c r="BN311" s="17">
        <v>0.37624275176517702</v>
      </c>
      <c r="BO311" s="17">
        <v>0.37792250463510202</v>
      </c>
      <c r="BP311" s="17"/>
      <c r="BQ311" s="17">
        <v>0.34782826151798102</v>
      </c>
      <c r="BR311" s="17">
        <v>0.38347254319238699</v>
      </c>
      <c r="BS311" s="17">
        <v>0.43031332932981597</v>
      </c>
      <c r="BT311" s="17"/>
      <c r="BU311" s="17">
        <v>0.18994397270715299</v>
      </c>
      <c r="BV311" s="17">
        <v>0.38470695684766898</v>
      </c>
      <c r="BW311" s="17">
        <v>0.43283384008576298</v>
      </c>
      <c r="BX311" s="17"/>
      <c r="BY311" s="17">
        <v>0.32144694417212799</v>
      </c>
      <c r="BZ311" s="17"/>
      <c r="CA311" s="17">
        <v>0.32934987587370002</v>
      </c>
    </row>
    <row r="312" spans="2:79" x14ac:dyDescent="0.35">
      <c r="B312" t="s">
        <v>261</v>
      </c>
      <c r="C312" s="17">
        <v>8.2650322115071104E-2</v>
      </c>
      <c r="D312" s="17">
        <v>9.2472369320001802E-2</v>
      </c>
      <c r="E312" s="17">
        <v>7.3072280338300294E-2</v>
      </c>
      <c r="F312" s="17"/>
      <c r="G312" s="17">
        <v>0.123892001878224</v>
      </c>
      <c r="H312" s="17">
        <v>0.10577459587294399</v>
      </c>
      <c r="I312" s="17">
        <v>7.1463472331584302E-2</v>
      </c>
      <c r="J312" s="17">
        <v>7.1740318362306404E-2</v>
      </c>
      <c r="K312" s="17">
        <v>7.2258140277130997E-2</v>
      </c>
      <c r="L312" s="17">
        <v>6.1150274951514698E-2</v>
      </c>
      <c r="M312" s="17"/>
      <c r="N312" s="17">
        <v>6.6871936122262707E-2</v>
      </c>
      <c r="O312" s="17">
        <v>6.7091234280054604E-2</v>
      </c>
      <c r="P312" s="17">
        <v>0.10272688797297801</v>
      </c>
      <c r="Q312" s="17">
        <v>9.8678577531371797E-2</v>
      </c>
      <c r="R312" s="17"/>
      <c r="S312" s="17">
        <v>8.5715085757511203E-2</v>
      </c>
      <c r="T312" s="17">
        <v>4.6654430292222097E-2</v>
      </c>
      <c r="U312" s="17">
        <v>8.0385260584741394E-2</v>
      </c>
      <c r="V312" s="17">
        <v>8.8700830926369198E-2</v>
      </c>
      <c r="W312" s="17">
        <v>7.7933478266758505E-2</v>
      </c>
      <c r="X312" s="17">
        <v>9.2361104381230505E-2</v>
      </c>
      <c r="Y312" s="17">
        <v>7.7038963211413805E-2</v>
      </c>
      <c r="Z312" s="17">
        <v>9.3823587685073401E-2</v>
      </c>
      <c r="AA312" s="17">
        <v>9.72079406480688E-2</v>
      </c>
      <c r="AB312" s="17">
        <v>9.9355556842338696E-2</v>
      </c>
      <c r="AC312" s="17">
        <v>8.1890637402868394E-2</v>
      </c>
      <c r="AD312" s="17">
        <v>9.1871284403905004E-2</v>
      </c>
      <c r="AE312" s="17"/>
      <c r="AF312" s="17">
        <v>0.10171330716794399</v>
      </c>
      <c r="AG312" s="17">
        <v>8.45668677029182E-2</v>
      </c>
      <c r="AH312" s="17">
        <v>6.8930041581895099E-2</v>
      </c>
      <c r="AI312" s="17">
        <v>9.0682880375008906E-2</v>
      </c>
      <c r="AJ312" s="17">
        <v>7.4262773502295001E-2</v>
      </c>
      <c r="AK312" s="17">
        <v>5.5115843032223402E-2</v>
      </c>
      <c r="AL312" s="17"/>
      <c r="AM312" s="17">
        <v>9.2216018792792898E-2</v>
      </c>
      <c r="AN312" s="17">
        <v>8.7718902137127894E-2</v>
      </c>
      <c r="AO312" s="17">
        <v>6.8783837949186397E-2</v>
      </c>
      <c r="AP312" s="17">
        <v>8.3332337908230705E-2</v>
      </c>
      <c r="AQ312" s="17">
        <v>1.6227318659872401E-2</v>
      </c>
      <c r="AR312" s="17"/>
      <c r="AS312" s="17">
        <v>8.0083352583276701E-2</v>
      </c>
      <c r="AT312" s="17">
        <v>7.4888589247058102E-2</v>
      </c>
      <c r="AU312" s="17">
        <v>0.107770990511733</v>
      </c>
      <c r="AV312" s="17">
        <v>8.5453739704025006E-2</v>
      </c>
      <c r="AW312" s="17">
        <v>5.18146157408758E-2</v>
      </c>
      <c r="AX312" s="17">
        <v>0.10361178163863299</v>
      </c>
      <c r="AY312" s="17"/>
      <c r="AZ312" s="17">
        <v>7.3001393636016806E-2</v>
      </c>
      <c r="BA312" s="17">
        <v>8.5467858454430307E-2</v>
      </c>
      <c r="BB312" s="17">
        <v>0.10143162078583499</v>
      </c>
      <c r="BC312" s="17">
        <v>5.5951225760391701E-2</v>
      </c>
      <c r="BD312" s="17">
        <v>8.0984387860901799E-2</v>
      </c>
      <c r="BE312" s="17"/>
      <c r="BF312" s="17">
        <v>8.2241718077602999E-2</v>
      </c>
      <c r="BG312" s="17"/>
      <c r="BH312" s="17">
        <v>8.3033320393679E-2</v>
      </c>
      <c r="BI312" s="17"/>
      <c r="BJ312" s="17">
        <v>7.6426999725555403E-2</v>
      </c>
      <c r="BK312" s="17">
        <v>6.7084262354672602E-2</v>
      </c>
      <c r="BL312" s="17">
        <v>8.8047645230877505E-2</v>
      </c>
      <c r="BM312" s="17">
        <v>0.11631600246563301</v>
      </c>
      <c r="BN312" s="17">
        <v>9.7653311181189903E-2</v>
      </c>
      <c r="BO312" s="17">
        <v>7.3310824951296399E-2</v>
      </c>
      <c r="BP312" s="17"/>
      <c r="BQ312" s="17">
        <v>7.5045959466528894E-2</v>
      </c>
      <c r="BR312" s="17">
        <v>5.8138958130780197E-2</v>
      </c>
      <c r="BS312" s="17">
        <v>9.6832340553169999E-2</v>
      </c>
      <c r="BT312" s="17"/>
      <c r="BU312" s="17">
        <v>5.1111779458111101E-2</v>
      </c>
      <c r="BV312" s="17">
        <v>4.9845938411233699E-2</v>
      </c>
      <c r="BW312" s="17">
        <v>0.10868011572859</v>
      </c>
      <c r="BX312" s="17"/>
      <c r="BY312" s="17">
        <v>0.116551660884882</v>
      </c>
      <c r="BZ312" s="17"/>
      <c r="CA312" s="17">
        <v>5.3437766487876903E-2</v>
      </c>
    </row>
    <row r="313" spans="2:79" x14ac:dyDescent="0.35">
      <c r="B313" t="s">
        <v>199</v>
      </c>
      <c r="C313" s="17">
        <v>7.0663047142276794E-2</v>
      </c>
      <c r="D313" s="17">
        <v>5.4205250665614199E-2</v>
      </c>
      <c r="E313" s="17">
        <v>8.5912591406680505E-2</v>
      </c>
      <c r="F313" s="17"/>
      <c r="G313" s="17">
        <v>6.5102456477218601E-2</v>
      </c>
      <c r="H313" s="17">
        <v>0.12530063054905199</v>
      </c>
      <c r="I313" s="17">
        <v>8.7709382082858195E-2</v>
      </c>
      <c r="J313" s="17">
        <v>6.2454085610342998E-2</v>
      </c>
      <c r="K313" s="17">
        <v>3.6171684504635697E-2</v>
      </c>
      <c r="L313" s="17">
        <v>4.5910920805656903E-2</v>
      </c>
      <c r="M313" s="17"/>
      <c r="N313" s="17">
        <v>4.49512899696057E-2</v>
      </c>
      <c r="O313" s="17">
        <v>8.2595953110772002E-2</v>
      </c>
      <c r="P313" s="17">
        <v>7.2107080473268997E-2</v>
      </c>
      <c r="Q313" s="17">
        <v>8.2077249105976705E-2</v>
      </c>
      <c r="R313" s="17"/>
      <c r="S313" s="17">
        <v>8.9429751226882806E-2</v>
      </c>
      <c r="T313" s="17">
        <v>7.9547526753159806E-2</v>
      </c>
      <c r="U313" s="17">
        <v>6.20603620012634E-2</v>
      </c>
      <c r="V313" s="17">
        <v>6.2877637858539698E-2</v>
      </c>
      <c r="W313" s="17">
        <v>7.7762352204101701E-2</v>
      </c>
      <c r="X313" s="17">
        <v>8.1937413105486301E-2</v>
      </c>
      <c r="Y313" s="17">
        <v>4.8269796519939102E-2</v>
      </c>
      <c r="Z313" s="17">
        <v>6.7834097331854207E-2</v>
      </c>
      <c r="AA313" s="17">
        <v>6.5063561717236207E-2</v>
      </c>
      <c r="AB313" s="17">
        <v>7.6353887637506002E-2</v>
      </c>
      <c r="AC313" s="17">
        <v>5.3548008449057202E-2</v>
      </c>
      <c r="AD313" s="17">
        <v>3.6099109147436498E-2</v>
      </c>
      <c r="AE313" s="17"/>
      <c r="AF313" s="17">
        <v>8.8156502607847895E-2</v>
      </c>
      <c r="AG313" s="17">
        <v>6.7403866868730206E-2</v>
      </c>
      <c r="AH313" s="17">
        <v>4.9566776092847403E-2</v>
      </c>
      <c r="AI313" s="17">
        <v>5.0282823354597203E-2</v>
      </c>
      <c r="AJ313" s="17">
        <v>5.8932123805391298E-2</v>
      </c>
      <c r="AK313" s="17">
        <v>4.2966425785913302E-2</v>
      </c>
      <c r="AL313" s="17"/>
      <c r="AM313" s="17">
        <v>8.4870822270851895E-2</v>
      </c>
      <c r="AN313" s="17">
        <v>6.2674234327770903E-2</v>
      </c>
      <c r="AO313" s="17">
        <v>7.2312187130886899E-2</v>
      </c>
      <c r="AP313" s="17">
        <v>5.27623066187052E-2</v>
      </c>
      <c r="AQ313" s="17">
        <v>9.11546085291699E-2</v>
      </c>
      <c r="AR313" s="17"/>
      <c r="AS313" s="17">
        <v>7.5071589665270694E-2</v>
      </c>
      <c r="AT313" s="17">
        <v>8.7622750082486198E-2</v>
      </c>
      <c r="AU313" s="17">
        <v>5.34708255457143E-2</v>
      </c>
      <c r="AV313" s="17">
        <v>6.4003557469806405E-2</v>
      </c>
      <c r="AW313" s="17">
        <v>6.9863086353212506E-2</v>
      </c>
      <c r="AX313" s="17">
        <v>5.7331722321550198E-2</v>
      </c>
      <c r="AY313" s="17"/>
      <c r="AZ313" s="17">
        <v>6.2568749272823798E-2</v>
      </c>
      <c r="BA313" s="17">
        <v>7.3603495737474101E-2</v>
      </c>
      <c r="BB313" s="17">
        <v>6.3630012085228893E-2</v>
      </c>
      <c r="BC313" s="17">
        <v>5.96249527298129E-2</v>
      </c>
      <c r="BD313" s="17">
        <v>8.4665141259218396E-2</v>
      </c>
      <c r="BE313" s="17"/>
      <c r="BF313" s="17">
        <v>6.5862030104465993E-2</v>
      </c>
      <c r="BG313" s="17"/>
      <c r="BH313" s="17">
        <v>5.7580594538719297E-2</v>
      </c>
      <c r="BI313" s="17"/>
      <c r="BJ313" s="17">
        <v>7.6359777191086095E-2</v>
      </c>
      <c r="BK313" s="17">
        <v>7.4955086889678502E-2</v>
      </c>
      <c r="BL313" s="17">
        <v>5.3875639808133001E-2</v>
      </c>
      <c r="BM313" s="17">
        <v>7.0930295636513804E-2</v>
      </c>
      <c r="BN313" s="17">
        <v>6.7521027477837697E-2</v>
      </c>
      <c r="BO313" s="17">
        <v>0.10483730462490699</v>
      </c>
      <c r="BP313" s="17"/>
      <c r="BQ313" s="17">
        <v>3.4895087245724203E-2</v>
      </c>
      <c r="BR313" s="17">
        <v>4.72836287730471E-2</v>
      </c>
      <c r="BS313" s="17">
        <v>4.9201273672148202E-2</v>
      </c>
      <c r="BT313" s="17"/>
      <c r="BU313" s="17">
        <v>3.2879089209560203E-2</v>
      </c>
      <c r="BV313" s="17">
        <v>4.0519312851843702E-2</v>
      </c>
      <c r="BW313" s="17">
        <v>3.75976107422617E-2</v>
      </c>
      <c r="BX313" s="17"/>
      <c r="BY313" s="17">
        <v>4.2095875404670899E-2</v>
      </c>
      <c r="BZ313" s="17"/>
      <c r="CA313" s="17">
        <v>5.8062991152154297E-2</v>
      </c>
    </row>
    <row r="314" spans="2:79" x14ac:dyDescent="0.35">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2:79" x14ac:dyDescent="0.35">
      <c r="B315" s="6" t="s">
        <v>265</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row>
    <row r="316" spans="2:79" x14ac:dyDescent="0.35">
      <c r="B316" s="24" t="s">
        <v>106</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row>
    <row r="317" spans="2:79" x14ac:dyDescent="0.35">
      <c r="B317" t="s">
        <v>258</v>
      </c>
      <c r="C317" s="17">
        <v>0.47787370538331098</v>
      </c>
      <c r="D317" s="17">
        <v>0.46323770291236199</v>
      </c>
      <c r="E317" s="17">
        <v>0.49271467370098199</v>
      </c>
      <c r="F317" s="17"/>
      <c r="G317" s="17">
        <v>0.486734683663339</v>
      </c>
      <c r="H317" s="17">
        <v>0.45728236691434498</v>
      </c>
      <c r="I317" s="17">
        <v>0.46289359490270798</v>
      </c>
      <c r="J317" s="17">
        <v>0.45478647040916298</v>
      </c>
      <c r="K317" s="17">
        <v>0.48886303737099801</v>
      </c>
      <c r="L317" s="17">
        <v>0.512162948595139</v>
      </c>
      <c r="M317" s="17"/>
      <c r="N317" s="17">
        <v>0.473862134953286</v>
      </c>
      <c r="O317" s="17">
        <v>0.465523578631303</v>
      </c>
      <c r="P317" s="17">
        <v>0.47451407625261599</v>
      </c>
      <c r="Q317" s="17">
        <v>0.50094879950649596</v>
      </c>
      <c r="R317" s="17"/>
      <c r="S317" s="17">
        <v>0.51786305164859103</v>
      </c>
      <c r="T317" s="17">
        <v>0.45690574622428198</v>
      </c>
      <c r="U317" s="17">
        <v>0.47946036358634098</v>
      </c>
      <c r="V317" s="17">
        <v>0.41038794974496401</v>
      </c>
      <c r="W317" s="17">
        <v>0.42446805925416597</v>
      </c>
      <c r="X317" s="17">
        <v>0.47429829598348799</v>
      </c>
      <c r="Y317" s="17">
        <v>0.45675328366058798</v>
      </c>
      <c r="Z317" s="17">
        <v>0.43220018535341898</v>
      </c>
      <c r="AA317" s="17">
        <v>0.51064852692946405</v>
      </c>
      <c r="AB317" s="17">
        <v>0.55854585326225703</v>
      </c>
      <c r="AC317" s="17">
        <v>0.45797952430361799</v>
      </c>
      <c r="AD317" s="17">
        <v>0.50398754576079896</v>
      </c>
      <c r="AE317" s="17"/>
      <c r="AF317" s="17">
        <v>0.498899454238656</v>
      </c>
      <c r="AG317" s="17">
        <v>0.492718932343787</v>
      </c>
      <c r="AH317" s="17">
        <v>0.46441185042153199</v>
      </c>
      <c r="AI317" s="17">
        <v>0.440503594827858</v>
      </c>
      <c r="AJ317" s="17">
        <v>0.451161570663836</v>
      </c>
      <c r="AK317" s="17">
        <v>0.46511384360903202</v>
      </c>
      <c r="AL317" s="17"/>
      <c r="AM317" s="17">
        <v>0.47392521631304502</v>
      </c>
      <c r="AN317" s="17">
        <v>0.47203857739280303</v>
      </c>
      <c r="AO317" s="17">
        <v>0.489134504321112</v>
      </c>
      <c r="AP317" s="17">
        <v>0.46384877654060602</v>
      </c>
      <c r="AQ317" s="17">
        <v>0.49833059683778902</v>
      </c>
      <c r="AR317" s="17"/>
      <c r="AS317" s="17">
        <v>0.522458431538257</v>
      </c>
      <c r="AT317" s="17">
        <v>0.48107354682754</v>
      </c>
      <c r="AU317" s="17">
        <v>0.46539017985500197</v>
      </c>
      <c r="AV317" s="17">
        <v>0.45805217245978902</v>
      </c>
      <c r="AW317" s="17">
        <v>0.46261338427780802</v>
      </c>
      <c r="AX317" s="17">
        <v>0.433469152957629</v>
      </c>
      <c r="AY317" s="17"/>
      <c r="AZ317" s="17">
        <v>0.40896210165761099</v>
      </c>
      <c r="BA317" s="17">
        <v>0.48586663259673701</v>
      </c>
      <c r="BB317" s="17">
        <v>0.479816587149482</v>
      </c>
      <c r="BC317" s="17">
        <v>0.45223771247368399</v>
      </c>
      <c r="BD317" s="17">
        <v>0.53494828673617101</v>
      </c>
      <c r="BE317" s="17"/>
      <c r="BF317" s="17">
        <v>0.46583496322577</v>
      </c>
      <c r="BG317" s="17"/>
      <c r="BH317" s="17">
        <v>0.46035752151624898</v>
      </c>
      <c r="BI317" s="17"/>
      <c r="BJ317" s="17">
        <v>0.479483658308403</v>
      </c>
      <c r="BK317" s="17">
        <v>0.48837059587269099</v>
      </c>
      <c r="BL317" s="17">
        <v>0.47306228669448502</v>
      </c>
      <c r="BM317" s="17">
        <v>0.52430597207084395</v>
      </c>
      <c r="BN317" s="17">
        <v>0.48344700499068399</v>
      </c>
      <c r="BO317" s="17">
        <v>0.43137108131051599</v>
      </c>
      <c r="BP317" s="17"/>
      <c r="BQ317" s="17">
        <v>0.51092399951388001</v>
      </c>
      <c r="BR317" s="17">
        <v>0.46638847875821998</v>
      </c>
      <c r="BS317" s="17">
        <v>0.491468900679496</v>
      </c>
      <c r="BT317" s="17"/>
      <c r="BU317" s="17">
        <v>0.50460574276680004</v>
      </c>
      <c r="BV317" s="17">
        <v>0.45542514104186299</v>
      </c>
      <c r="BW317" s="17">
        <v>0.49973718611249701</v>
      </c>
      <c r="BX317" s="17"/>
      <c r="BY317" s="17">
        <v>0.51550544348941596</v>
      </c>
      <c r="BZ317" s="17"/>
      <c r="CA317" s="17">
        <v>0.47611549383844498</v>
      </c>
    </row>
    <row r="318" spans="2:79" x14ac:dyDescent="0.35">
      <c r="B318" t="s">
        <v>259</v>
      </c>
      <c r="C318" s="17">
        <v>0.36568614291012003</v>
      </c>
      <c r="D318" s="17">
        <v>0.379450478286181</v>
      </c>
      <c r="E318" s="17">
        <v>0.35076808033105</v>
      </c>
      <c r="F318" s="17"/>
      <c r="G318" s="17">
        <v>0.33785916677005001</v>
      </c>
      <c r="H318" s="17">
        <v>0.34951519930011998</v>
      </c>
      <c r="I318" s="17">
        <v>0.38243382573282497</v>
      </c>
      <c r="J318" s="17">
        <v>0.368491416016618</v>
      </c>
      <c r="K318" s="17">
        <v>0.38465243017691902</v>
      </c>
      <c r="L318" s="17">
        <v>0.36888660997485201</v>
      </c>
      <c r="M318" s="17"/>
      <c r="N318" s="17">
        <v>0.36747632618722398</v>
      </c>
      <c r="O318" s="17">
        <v>0.37300638991930501</v>
      </c>
      <c r="P318" s="17">
        <v>0.388075971924222</v>
      </c>
      <c r="Q318" s="17">
        <v>0.333870568803041</v>
      </c>
      <c r="R318" s="17"/>
      <c r="S318" s="17">
        <v>0.324434263713404</v>
      </c>
      <c r="T318" s="17">
        <v>0.37692077531810397</v>
      </c>
      <c r="U318" s="17">
        <v>0.39628200976445699</v>
      </c>
      <c r="V318" s="17">
        <v>0.404314437107611</v>
      </c>
      <c r="W318" s="17">
        <v>0.39160860732560199</v>
      </c>
      <c r="X318" s="17">
        <v>0.33271295846174298</v>
      </c>
      <c r="Y318" s="17">
        <v>0.40981544060731301</v>
      </c>
      <c r="Z318" s="17">
        <v>0.35229482736426498</v>
      </c>
      <c r="AA318" s="17">
        <v>0.32419328763564798</v>
      </c>
      <c r="AB318" s="17">
        <v>0.35889754462033102</v>
      </c>
      <c r="AC318" s="17">
        <v>0.381033970229746</v>
      </c>
      <c r="AD318" s="17">
        <v>0.397402145242087</v>
      </c>
      <c r="AE318" s="17"/>
      <c r="AF318" s="17">
        <v>0.33249877940919997</v>
      </c>
      <c r="AG318" s="17">
        <v>0.38116617514163298</v>
      </c>
      <c r="AH318" s="17">
        <v>0.36218106853271298</v>
      </c>
      <c r="AI318" s="17">
        <v>0.41360181468999402</v>
      </c>
      <c r="AJ318" s="17">
        <v>0.33180065444443102</v>
      </c>
      <c r="AK318" s="17">
        <v>0.37358781145077002</v>
      </c>
      <c r="AL318" s="17"/>
      <c r="AM318" s="17">
        <v>0.35971905539055898</v>
      </c>
      <c r="AN318" s="17">
        <v>0.36846740064675898</v>
      </c>
      <c r="AO318" s="17">
        <v>0.37068855168852899</v>
      </c>
      <c r="AP318" s="17">
        <v>0.36933528223360301</v>
      </c>
      <c r="AQ318" s="17">
        <v>0.37133801564296898</v>
      </c>
      <c r="AR318" s="17"/>
      <c r="AS318" s="17">
        <v>0.32913136943137999</v>
      </c>
      <c r="AT318" s="17">
        <v>0.35569978494916699</v>
      </c>
      <c r="AU318" s="17">
        <v>0.39672331690404</v>
      </c>
      <c r="AV318" s="17">
        <v>0.38786650794143801</v>
      </c>
      <c r="AW318" s="17">
        <v>0.34740182900854299</v>
      </c>
      <c r="AX318" s="17">
        <v>0.41382786876921102</v>
      </c>
      <c r="AY318" s="17"/>
      <c r="AZ318" s="17">
        <v>0.411622874557796</v>
      </c>
      <c r="BA318" s="17">
        <v>0.358219268834158</v>
      </c>
      <c r="BB318" s="17">
        <v>0.38528670088677602</v>
      </c>
      <c r="BC318" s="17">
        <v>0.34165039156805099</v>
      </c>
      <c r="BD318" s="17">
        <v>0.32386440431940999</v>
      </c>
      <c r="BE318" s="17"/>
      <c r="BF318" s="17">
        <v>0.37443473591656801</v>
      </c>
      <c r="BG318" s="17"/>
      <c r="BH318" s="17">
        <v>0.37103893553080097</v>
      </c>
      <c r="BI318" s="17"/>
      <c r="BJ318" s="17">
        <v>0.34807713011346803</v>
      </c>
      <c r="BK318" s="17">
        <v>0.372844264176036</v>
      </c>
      <c r="BL318" s="17">
        <v>0.39373593855650602</v>
      </c>
      <c r="BM318" s="17">
        <v>0.32275373578179101</v>
      </c>
      <c r="BN318" s="17">
        <v>0.358899643893766</v>
      </c>
      <c r="BO318" s="17">
        <v>0.40507187739991302</v>
      </c>
      <c r="BP318" s="17"/>
      <c r="BQ318" s="17">
        <v>0.36044507598960801</v>
      </c>
      <c r="BR318" s="17">
        <v>0.39038170132563599</v>
      </c>
      <c r="BS318" s="17">
        <v>0.36793156263301002</v>
      </c>
      <c r="BT318" s="17"/>
      <c r="BU318" s="17">
        <v>0.324687270890957</v>
      </c>
      <c r="BV318" s="17">
        <v>0.40546415401143698</v>
      </c>
      <c r="BW318" s="17">
        <v>0.35833655921350799</v>
      </c>
      <c r="BX318" s="17"/>
      <c r="BY318" s="17">
        <v>0.29832591011287701</v>
      </c>
      <c r="BZ318" s="17"/>
      <c r="CA318" s="17">
        <v>0.39038864024890801</v>
      </c>
    </row>
    <row r="319" spans="2:79" x14ac:dyDescent="0.35">
      <c r="B319" t="s">
        <v>260</v>
      </c>
      <c r="C319" s="17">
        <v>8.6604915991181697E-2</v>
      </c>
      <c r="D319" s="17">
        <v>9.0405674238356395E-2</v>
      </c>
      <c r="E319" s="17">
        <v>8.3346314570113794E-2</v>
      </c>
      <c r="F319" s="17"/>
      <c r="G319" s="17">
        <v>0.116993254330473</v>
      </c>
      <c r="H319" s="17">
        <v>7.7156018782796196E-2</v>
      </c>
      <c r="I319" s="17">
        <v>8.0325989998520406E-2</v>
      </c>
      <c r="J319" s="17">
        <v>0.101351574597896</v>
      </c>
      <c r="K319" s="17">
        <v>8.0930158600296204E-2</v>
      </c>
      <c r="L319" s="17">
        <v>7.0924028524893906E-2</v>
      </c>
      <c r="M319" s="17"/>
      <c r="N319" s="17">
        <v>0.104880957414708</v>
      </c>
      <c r="O319" s="17">
        <v>8.6414007033092793E-2</v>
      </c>
      <c r="P319" s="17">
        <v>6.5736030285938496E-2</v>
      </c>
      <c r="Q319" s="17">
        <v>8.4811069324050997E-2</v>
      </c>
      <c r="R319" s="17"/>
      <c r="S319" s="17">
        <v>8.8560241323893604E-2</v>
      </c>
      <c r="T319" s="17">
        <v>8.4094018040000093E-2</v>
      </c>
      <c r="U319" s="17">
        <v>8.5928640732884504E-2</v>
      </c>
      <c r="V319" s="17">
        <v>9.3978876560449898E-2</v>
      </c>
      <c r="W319" s="17">
        <v>0.107370907959089</v>
      </c>
      <c r="X319" s="17">
        <v>9.4263614271705806E-2</v>
      </c>
      <c r="Y319" s="17">
        <v>7.0595708453068298E-2</v>
      </c>
      <c r="Z319" s="17">
        <v>0.124129895874153</v>
      </c>
      <c r="AA319" s="17">
        <v>9.7270275897178099E-2</v>
      </c>
      <c r="AB319" s="17">
        <v>4.3063654909669902E-2</v>
      </c>
      <c r="AC319" s="17">
        <v>0.100279677725737</v>
      </c>
      <c r="AD319" s="17">
        <v>5.80494949905212E-2</v>
      </c>
      <c r="AE319" s="17"/>
      <c r="AF319" s="17">
        <v>8.6709343212609202E-2</v>
      </c>
      <c r="AG319" s="17">
        <v>6.8700179104285095E-2</v>
      </c>
      <c r="AH319" s="17">
        <v>0.10180165911095</v>
      </c>
      <c r="AI319" s="17">
        <v>9.0619463818062906E-2</v>
      </c>
      <c r="AJ319" s="17">
        <v>0.14840399007243901</v>
      </c>
      <c r="AK319" s="17">
        <v>0.108770304866687</v>
      </c>
      <c r="AL319" s="17"/>
      <c r="AM319" s="17">
        <v>8.1773992182067601E-2</v>
      </c>
      <c r="AN319" s="17">
        <v>8.7087022418161394E-2</v>
      </c>
      <c r="AO319" s="17">
        <v>8.3687333505883504E-2</v>
      </c>
      <c r="AP319" s="17">
        <v>0.109806900359999</v>
      </c>
      <c r="AQ319" s="17">
        <v>5.8811844997532801E-2</v>
      </c>
      <c r="AR319" s="17"/>
      <c r="AS319" s="17">
        <v>9.3124998185720703E-2</v>
      </c>
      <c r="AT319" s="17">
        <v>7.5321286322396E-2</v>
      </c>
      <c r="AU319" s="17">
        <v>8.0945533306785E-2</v>
      </c>
      <c r="AV319" s="17">
        <v>8.7964458489755898E-2</v>
      </c>
      <c r="AW319" s="17">
        <v>0.110775060373903</v>
      </c>
      <c r="AX319" s="17">
        <v>7.2700644162253206E-2</v>
      </c>
      <c r="AY319" s="17"/>
      <c r="AZ319" s="17">
        <v>9.8356028676269205E-2</v>
      </c>
      <c r="BA319" s="17">
        <v>8.2684024655368005E-2</v>
      </c>
      <c r="BB319" s="17">
        <v>6.5563060157825995E-2</v>
      </c>
      <c r="BC319" s="17">
        <v>0.138112559595539</v>
      </c>
      <c r="BD319" s="17">
        <v>8.2796230041013802E-2</v>
      </c>
      <c r="BE319" s="17"/>
      <c r="BF319" s="17">
        <v>9.0001332097161907E-2</v>
      </c>
      <c r="BG319" s="17"/>
      <c r="BH319" s="17">
        <v>9.4835208570223803E-2</v>
      </c>
      <c r="BI319" s="17"/>
      <c r="BJ319" s="17">
        <v>9.2404743065636105E-2</v>
      </c>
      <c r="BK319" s="17">
        <v>7.5336879178106497E-2</v>
      </c>
      <c r="BL319" s="17">
        <v>8.5533692488574495E-2</v>
      </c>
      <c r="BM319" s="17">
        <v>7.4208534684552699E-2</v>
      </c>
      <c r="BN319" s="17">
        <v>0.112995343736155</v>
      </c>
      <c r="BO319" s="17">
        <v>0.110009415319269</v>
      </c>
      <c r="BP319" s="17"/>
      <c r="BQ319" s="17">
        <v>8.0938723211537097E-2</v>
      </c>
      <c r="BR319" s="17">
        <v>8.7350378440369497E-2</v>
      </c>
      <c r="BS319" s="17">
        <v>8.8682266361992002E-2</v>
      </c>
      <c r="BT319" s="17"/>
      <c r="BU319" s="17">
        <v>0.112474753365377</v>
      </c>
      <c r="BV319" s="17">
        <v>8.8879573372791301E-2</v>
      </c>
      <c r="BW319" s="17">
        <v>9.0538205081204401E-2</v>
      </c>
      <c r="BX319" s="17"/>
      <c r="BY319" s="17">
        <v>0.12715915756753099</v>
      </c>
      <c r="BZ319" s="17"/>
      <c r="CA319" s="17">
        <v>7.6789241686106804E-2</v>
      </c>
    </row>
    <row r="320" spans="2:79" x14ac:dyDescent="0.35">
      <c r="B320" t="s">
        <v>261</v>
      </c>
      <c r="C320" s="17">
        <v>3.0288159032914898E-2</v>
      </c>
      <c r="D320" s="17">
        <v>2.9753367224202801E-2</v>
      </c>
      <c r="E320" s="17">
        <v>3.1017265697421501E-2</v>
      </c>
      <c r="F320" s="17"/>
      <c r="G320" s="17">
        <v>2.23173471421312E-2</v>
      </c>
      <c r="H320" s="17">
        <v>5.4422511073280201E-2</v>
      </c>
      <c r="I320" s="17">
        <v>2.43745414164857E-2</v>
      </c>
      <c r="J320" s="17">
        <v>4.3838723260738198E-2</v>
      </c>
      <c r="K320" s="17">
        <v>2.5559684916452701E-2</v>
      </c>
      <c r="L320" s="17">
        <v>1.2971325508393E-2</v>
      </c>
      <c r="M320" s="17"/>
      <c r="N320" s="17">
        <v>2.5554406899960001E-2</v>
      </c>
      <c r="O320" s="17">
        <v>3.00781873029544E-2</v>
      </c>
      <c r="P320" s="17">
        <v>3.6108094119114302E-2</v>
      </c>
      <c r="Q320" s="17">
        <v>3.1368788380472197E-2</v>
      </c>
      <c r="R320" s="17"/>
      <c r="S320" s="17">
        <v>2.4042710389952902E-2</v>
      </c>
      <c r="T320" s="17">
        <v>3.2790276598188103E-2</v>
      </c>
      <c r="U320" s="17">
        <v>1.8046684509368398E-2</v>
      </c>
      <c r="V320" s="17">
        <v>6.3123954806762E-2</v>
      </c>
      <c r="W320" s="17">
        <v>3.62880669198858E-2</v>
      </c>
      <c r="X320" s="17">
        <v>4.4776507294858797E-2</v>
      </c>
      <c r="Y320" s="17">
        <v>3.4760311097573098E-2</v>
      </c>
      <c r="Z320" s="17">
        <v>3.4768195125790199E-2</v>
      </c>
      <c r="AA320" s="17">
        <v>2.8019659160395401E-2</v>
      </c>
      <c r="AB320" s="17">
        <v>7.9000778869350707E-3</v>
      </c>
      <c r="AC320" s="17">
        <v>8.4878997261670398E-3</v>
      </c>
      <c r="AD320" s="17">
        <v>1.9181865209942899E-2</v>
      </c>
      <c r="AE320" s="17"/>
      <c r="AF320" s="17">
        <v>2.0636053755479E-2</v>
      </c>
      <c r="AG320" s="17">
        <v>3.0056685185120099E-2</v>
      </c>
      <c r="AH320" s="17">
        <v>4.3077972107383497E-2</v>
      </c>
      <c r="AI320" s="17">
        <v>3.0341148349965701E-2</v>
      </c>
      <c r="AJ320" s="17">
        <v>3.0892998337019001E-2</v>
      </c>
      <c r="AK320" s="17">
        <v>2.89397909514616E-2</v>
      </c>
      <c r="AL320" s="17"/>
      <c r="AM320" s="17">
        <v>3.3132173948768898E-2</v>
      </c>
      <c r="AN320" s="17">
        <v>3.5366184156006099E-2</v>
      </c>
      <c r="AO320" s="17">
        <v>2.3332285668264001E-2</v>
      </c>
      <c r="AP320" s="17">
        <v>2.85294046624592E-2</v>
      </c>
      <c r="AQ320" s="17">
        <v>2.3581846801248901E-2</v>
      </c>
      <c r="AR320" s="17"/>
      <c r="AS320" s="17">
        <v>2.28956698743852E-2</v>
      </c>
      <c r="AT320" s="17">
        <v>3.3916543670890302E-2</v>
      </c>
      <c r="AU320" s="17">
        <v>2.59818767157813E-2</v>
      </c>
      <c r="AV320" s="17">
        <v>3.59315848507126E-2</v>
      </c>
      <c r="AW320" s="17">
        <v>2.6538382301627299E-2</v>
      </c>
      <c r="AX320" s="17">
        <v>4.1482109773947798E-2</v>
      </c>
      <c r="AY320" s="17"/>
      <c r="AZ320" s="17">
        <v>3.1744321127580598E-2</v>
      </c>
      <c r="BA320" s="17">
        <v>4.0833290297398697E-2</v>
      </c>
      <c r="BB320" s="17">
        <v>2.9371939322740698E-2</v>
      </c>
      <c r="BC320" s="17">
        <v>2.5058623352830999E-2</v>
      </c>
      <c r="BD320" s="17">
        <v>1.9009632472561801E-2</v>
      </c>
      <c r="BE320" s="17"/>
      <c r="BF320" s="17">
        <v>3.3557777190749198E-2</v>
      </c>
      <c r="BG320" s="17"/>
      <c r="BH320" s="17">
        <v>3.6586590992966003E-2</v>
      </c>
      <c r="BI320" s="17"/>
      <c r="BJ320" s="17">
        <v>3.6136711902254898E-2</v>
      </c>
      <c r="BK320" s="17">
        <v>1.97065543487762E-2</v>
      </c>
      <c r="BL320" s="17">
        <v>2.5384547528654301E-2</v>
      </c>
      <c r="BM320" s="17">
        <v>2.97344579380125E-2</v>
      </c>
      <c r="BN320" s="17">
        <v>2.1004433217749901E-2</v>
      </c>
      <c r="BO320" s="17">
        <v>0</v>
      </c>
      <c r="BP320" s="17"/>
      <c r="BQ320" s="17">
        <v>3.2789032667366401E-2</v>
      </c>
      <c r="BR320" s="17">
        <v>3.1579167264163599E-2</v>
      </c>
      <c r="BS320" s="17">
        <v>2.7259360460556801E-2</v>
      </c>
      <c r="BT320" s="17"/>
      <c r="BU320" s="17">
        <v>3.5815875344590499E-2</v>
      </c>
      <c r="BV320" s="17">
        <v>2.73147901613238E-2</v>
      </c>
      <c r="BW320" s="17">
        <v>3.0916554246760399E-2</v>
      </c>
      <c r="BX320" s="17"/>
      <c r="BY320" s="17">
        <v>3.3254305928979502E-2</v>
      </c>
      <c r="BZ320" s="17"/>
      <c r="CA320" s="17">
        <v>2.3677311950284802E-2</v>
      </c>
    </row>
    <row r="321" spans="2:79" x14ac:dyDescent="0.35">
      <c r="B321" t="s">
        <v>199</v>
      </c>
      <c r="C321" s="17">
        <v>3.9547076682472503E-2</v>
      </c>
      <c r="D321" s="17">
        <v>3.7152777338897797E-2</v>
      </c>
      <c r="E321" s="17">
        <v>4.2153665700432601E-2</v>
      </c>
      <c r="F321" s="17"/>
      <c r="G321" s="17">
        <v>3.6095548094007002E-2</v>
      </c>
      <c r="H321" s="17">
        <v>6.1623903929458899E-2</v>
      </c>
      <c r="I321" s="17">
        <v>4.9972047949461099E-2</v>
      </c>
      <c r="J321" s="17">
        <v>3.1531815715584201E-2</v>
      </c>
      <c r="K321" s="17">
        <v>1.9994688935334199E-2</v>
      </c>
      <c r="L321" s="17">
        <v>3.50550873967223E-2</v>
      </c>
      <c r="M321" s="17"/>
      <c r="N321" s="17">
        <v>2.8226174544821701E-2</v>
      </c>
      <c r="O321" s="17">
        <v>4.4977837113344597E-2</v>
      </c>
      <c r="P321" s="17">
        <v>3.5565827418109097E-2</v>
      </c>
      <c r="Q321" s="17">
        <v>4.9000773985939702E-2</v>
      </c>
      <c r="R321" s="17"/>
      <c r="S321" s="17">
        <v>4.50997329241591E-2</v>
      </c>
      <c r="T321" s="17">
        <v>4.9289183819425902E-2</v>
      </c>
      <c r="U321" s="17">
        <v>2.02823014069493E-2</v>
      </c>
      <c r="V321" s="17">
        <v>2.8194781780213399E-2</v>
      </c>
      <c r="W321" s="17">
        <v>4.0264358541256803E-2</v>
      </c>
      <c r="X321" s="17">
        <v>5.3948623988204499E-2</v>
      </c>
      <c r="Y321" s="17">
        <v>2.8075256181456999E-2</v>
      </c>
      <c r="Z321" s="17">
        <v>5.6606896282373302E-2</v>
      </c>
      <c r="AA321" s="17">
        <v>3.9868250377314403E-2</v>
      </c>
      <c r="AB321" s="17">
        <v>3.1592869320807598E-2</v>
      </c>
      <c r="AC321" s="17">
        <v>5.2218928014731901E-2</v>
      </c>
      <c r="AD321" s="17">
        <v>2.1378948796649502E-2</v>
      </c>
      <c r="AE321" s="17"/>
      <c r="AF321" s="17">
        <v>6.1256369384056299E-2</v>
      </c>
      <c r="AG321" s="17">
        <v>2.7358028225174798E-2</v>
      </c>
      <c r="AH321" s="17">
        <v>2.8527449827421201E-2</v>
      </c>
      <c r="AI321" s="17">
        <v>2.4933978314119299E-2</v>
      </c>
      <c r="AJ321" s="17">
        <v>3.7740786482275197E-2</v>
      </c>
      <c r="AK321" s="17">
        <v>2.3588249122049099E-2</v>
      </c>
      <c r="AL321" s="17"/>
      <c r="AM321" s="17">
        <v>5.1449562165559501E-2</v>
      </c>
      <c r="AN321" s="17">
        <v>3.7040815386270597E-2</v>
      </c>
      <c r="AO321" s="17">
        <v>3.3157324816212003E-2</v>
      </c>
      <c r="AP321" s="17">
        <v>2.84796362033331E-2</v>
      </c>
      <c r="AQ321" s="17">
        <v>4.7937695720460402E-2</v>
      </c>
      <c r="AR321" s="17"/>
      <c r="AS321" s="17">
        <v>3.2389530970256902E-2</v>
      </c>
      <c r="AT321" s="17">
        <v>5.3988838230006303E-2</v>
      </c>
      <c r="AU321" s="17">
        <v>3.0959093218391302E-2</v>
      </c>
      <c r="AV321" s="17">
        <v>3.0185276258304899E-2</v>
      </c>
      <c r="AW321" s="17">
        <v>5.2671344038118802E-2</v>
      </c>
      <c r="AX321" s="17">
        <v>3.8520224336958599E-2</v>
      </c>
      <c r="AY321" s="17"/>
      <c r="AZ321" s="17">
        <v>4.9314673980743101E-2</v>
      </c>
      <c r="BA321" s="17">
        <v>3.2396783616338201E-2</v>
      </c>
      <c r="BB321" s="17">
        <v>3.9961712483175399E-2</v>
      </c>
      <c r="BC321" s="17">
        <v>4.2940713009894903E-2</v>
      </c>
      <c r="BD321" s="17">
        <v>3.9381446430844097E-2</v>
      </c>
      <c r="BE321" s="17"/>
      <c r="BF321" s="17">
        <v>3.61711915697513E-2</v>
      </c>
      <c r="BG321" s="17"/>
      <c r="BH321" s="17">
        <v>3.7181743389759901E-2</v>
      </c>
      <c r="BI321" s="17"/>
      <c r="BJ321" s="17">
        <v>4.3897756610237801E-2</v>
      </c>
      <c r="BK321" s="17">
        <v>4.3741706424389903E-2</v>
      </c>
      <c r="BL321" s="17">
        <v>2.2283534731780099E-2</v>
      </c>
      <c r="BM321" s="17">
        <v>4.8997299524799899E-2</v>
      </c>
      <c r="BN321" s="17">
        <v>2.3653574161645301E-2</v>
      </c>
      <c r="BO321" s="17">
        <v>5.3547625970302201E-2</v>
      </c>
      <c r="BP321" s="17"/>
      <c r="BQ321" s="17">
        <v>1.49031686176085E-2</v>
      </c>
      <c r="BR321" s="17">
        <v>2.4300274211611E-2</v>
      </c>
      <c r="BS321" s="17">
        <v>2.4657909864945201E-2</v>
      </c>
      <c r="BT321" s="17"/>
      <c r="BU321" s="17">
        <v>2.2416357632275299E-2</v>
      </c>
      <c r="BV321" s="17">
        <v>2.29163414125844E-2</v>
      </c>
      <c r="BW321" s="17">
        <v>2.0471495346029302E-2</v>
      </c>
      <c r="BX321" s="17"/>
      <c r="BY321" s="17">
        <v>2.5755182901197101E-2</v>
      </c>
      <c r="BZ321" s="17"/>
      <c r="CA321" s="17">
        <v>3.3029312276255399E-2</v>
      </c>
    </row>
    <row r="322" spans="2:79" x14ac:dyDescent="0.35">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row>
    <row r="323" spans="2:79" x14ac:dyDescent="0.35">
      <c r="B323" s="6" t="s">
        <v>266</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row>
    <row r="324" spans="2:79" x14ac:dyDescent="0.35">
      <c r="B324" s="24" t="s">
        <v>106</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row>
    <row r="325" spans="2:79" x14ac:dyDescent="0.35">
      <c r="B325" t="s">
        <v>258</v>
      </c>
      <c r="C325" s="17">
        <v>0.138987845599223</v>
      </c>
      <c r="D325" s="17">
        <v>0.1317751472575</v>
      </c>
      <c r="E325" s="17">
        <v>0.14697599455895499</v>
      </c>
      <c r="F325" s="17"/>
      <c r="G325" s="17">
        <v>0.14660383523839601</v>
      </c>
      <c r="H325" s="17">
        <v>0.15976501765432499</v>
      </c>
      <c r="I325" s="17">
        <v>0.14823119622776501</v>
      </c>
      <c r="J325" s="17">
        <v>0.14925055696419501</v>
      </c>
      <c r="K325" s="17">
        <v>0.139217987956857</v>
      </c>
      <c r="L325" s="17">
        <v>0.101053874670362</v>
      </c>
      <c r="M325" s="17"/>
      <c r="N325" s="17">
        <v>0.135651048756464</v>
      </c>
      <c r="O325" s="17">
        <v>0.13151582277073201</v>
      </c>
      <c r="P325" s="17">
        <v>0.15445123993078999</v>
      </c>
      <c r="Q325" s="17">
        <v>0.133613218932572</v>
      </c>
      <c r="R325" s="17"/>
      <c r="S325" s="17">
        <v>0.13809831466089301</v>
      </c>
      <c r="T325" s="17">
        <v>0.14767078706561801</v>
      </c>
      <c r="U325" s="17">
        <v>0.117804019052726</v>
      </c>
      <c r="V325" s="17">
        <v>0.15399427788872699</v>
      </c>
      <c r="W325" s="17">
        <v>0.101313587097205</v>
      </c>
      <c r="X325" s="17">
        <v>0.146954410906877</v>
      </c>
      <c r="Y325" s="17">
        <v>0.116539604385744</v>
      </c>
      <c r="Z325" s="17">
        <v>0.12715253289331799</v>
      </c>
      <c r="AA325" s="17">
        <v>0.20131074615077599</v>
      </c>
      <c r="AB325" s="17">
        <v>0.10461360631265799</v>
      </c>
      <c r="AC325" s="17">
        <v>0.143122722030217</v>
      </c>
      <c r="AD325" s="17">
        <v>0.124294261112216</v>
      </c>
      <c r="AE325" s="17"/>
      <c r="AF325" s="17">
        <v>0.140892000206055</v>
      </c>
      <c r="AG325" s="17">
        <v>0.142179321205157</v>
      </c>
      <c r="AH325" s="17">
        <v>0.12383851997867</v>
      </c>
      <c r="AI325" s="17">
        <v>0.14690124559325499</v>
      </c>
      <c r="AJ325" s="17">
        <v>0.14407723234960501</v>
      </c>
      <c r="AK325" s="17">
        <v>0.16478169765890799</v>
      </c>
      <c r="AL325" s="17"/>
      <c r="AM325" s="17">
        <v>0.15144967388264199</v>
      </c>
      <c r="AN325" s="17">
        <v>0.12770033271281001</v>
      </c>
      <c r="AO325" s="17">
        <v>0.12525426465555101</v>
      </c>
      <c r="AP325" s="17">
        <v>0.17045960778379099</v>
      </c>
      <c r="AQ325" s="17">
        <v>0.16110439138470001</v>
      </c>
      <c r="AR325" s="17"/>
      <c r="AS325" s="17">
        <v>0.12696273841648001</v>
      </c>
      <c r="AT325" s="17">
        <v>0.14217363568188701</v>
      </c>
      <c r="AU325" s="17">
        <v>0.13987896653064399</v>
      </c>
      <c r="AV325" s="17">
        <v>0.13922841926927401</v>
      </c>
      <c r="AW325" s="17">
        <v>0.138294615509331</v>
      </c>
      <c r="AX325" s="17">
        <v>0.16481642434051999</v>
      </c>
      <c r="AY325" s="17"/>
      <c r="AZ325" s="17">
        <v>0.138055602146337</v>
      </c>
      <c r="BA325" s="17">
        <v>0.14826166707619001</v>
      </c>
      <c r="BB325" s="17">
        <v>0.14613508132441799</v>
      </c>
      <c r="BC325" s="17">
        <v>0.16262085016404099</v>
      </c>
      <c r="BD325" s="17">
        <v>0.117817340395616</v>
      </c>
      <c r="BE325" s="17"/>
      <c r="BF325" s="17">
        <v>0.140961251589098</v>
      </c>
      <c r="BG325" s="17"/>
      <c r="BH325" s="17">
        <v>0.14061785375268401</v>
      </c>
      <c r="BI325" s="17"/>
      <c r="BJ325" s="17">
        <v>0.14867560511198699</v>
      </c>
      <c r="BK325" s="17">
        <v>0.12692748761956901</v>
      </c>
      <c r="BL325" s="17">
        <v>0.13236025832527201</v>
      </c>
      <c r="BM325" s="17">
        <v>0.158847186352365</v>
      </c>
      <c r="BN325" s="17">
        <v>0.102601168091881</v>
      </c>
      <c r="BO325" s="17">
        <v>8.52614718422222E-2</v>
      </c>
      <c r="BP325" s="17"/>
      <c r="BQ325" s="17">
        <v>0.20085152504894099</v>
      </c>
      <c r="BR325" s="17">
        <v>0.13970028758016401</v>
      </c>
      <c r="BS325" s="17">
        <v>0.12617933327045</v>
      </c>
      <c r="BT325" s="17"/>
      <c r="BU325" s="17">
        <v>0.25921533082047199</v>
      </c>
      <c r="BV325" s="17">
        <v>0.14579358016194899</v>
      </c>
      <c r="BW325" s="17">
        <v>0.13282578148731</v>
      </c>
      <c r="BX325" s="17"/>
      <c r="BY325" s="17">
        <v>0.12887805648737899</v>
      </c>
      <c r="BZ325" s="17"/>
      <c r="CA325" s="17">
        <v>0.16077118062863299</v>
      </c>
    </row>
    <row r="326" spans="2:79" x14ac:dyDescent="0.35">
      <c r="B326" t="s">
        <v>259</v>
      </c>
      <c r="C326" s="17">
        <v>0.42381327413783598</v>
      </c>
      <c r="D326" s="17">
        <v>0.39822786885871198</v>
      </c>
      <c r="E326" s="17">
        <v>0.44774495503212802</v>
      </c>
      <c r="F326" s="17"/>
      <c r="G326" s="17">
        <v>0.42116504086173601</v>
      </c>
      <c r="H326" s="17">
        <v>0.42071051523653702</v>
      </c>
      <c r="I326" s="17">
        <v>0.43237778440688401</v>
      </c>
      <c r="J326" s="17">
        <v>0.42114145532430503</v>
      </c>
      <c r="K326" s="17">
        <v>0.44442073976386598</v>
      </c>
      <c r="L326" s="17">
        <v>0.409527385017392</v>
      </c>
      <c r="M326" s="17"/>
      <c r="N326" s="17">
        <v>0.44279604054208599</v>
      </c>
      <c r="O326" s="17">
        <v>0.44281856044052498</v>
      </c>
      <c r="P326" s="17">
        <v>0.41176197688852201</v>
      </c>
      <c r="Q326" s="17">
        <v>0.39485738542952498</v>
      </c>
      <c r="R326" s="17"/>
      <c r="S326" s="17">
        <v>0.431048698909823</v>
      </c>
      <c r="T326" s="17">
        <v>0.409437323834768</v>
      </c>
      <c r="U326" s="17">
        <v>0.448017910022593</v>
      </c>
      <c r="V326" s="17">
        <v>0.40869021022523799</v>
      </c>
      <c r="W326" s="17">
        <v>0.44223843656567802</v>
      </c>
      <c r="X326" s="17">
        <v>0.40384768588664</v>
      </c>
      <c r="Y326" s="17">
        <v>0.43358364532360499</v>
      </c>
      <c r="Z326" s="17">
        <v>0.42568533823528698</v>
      </c>
      <c r="AA326" s="17">
        <v>0.43008815641450299</v>
      </c>
      <c r="AB326" s="17">
        <v>0.42780823379456601</v>
      </c>
      <c r="AC326" s="17">
        <v>0.38983200724289002</v>
      </c>
      <c r="AD326" s="17">
        <v>0.443308181261516</v>
      </c>
      <c r="AE326" s="17"/>
      <c r="AF326" s="17">
        <v>0.359104577830063</v>
      </c>
      <c r="AG326" s="17">
        <v>0.434774015906291</v>
      </c>
      <c r="AH326" s="17">
        <v>0.46073725707882002</v>
      </c>
      <c r="AI326" s="17">
        <v>0.42512439979491101</v>
      </c>
      <c r="AJ326" s="17">
        <v>0.40089720551097502</v>
      </c>
      <c r="AK326" s="17">
        <v>0.47262915812585599</v>
      </c>
      <c r="AL326" s="17"/>
      <c r="AM326" s="17">
        <v>0.40556869043450799</v>
      </c>
      <c r="AN326" s="17">
        <v>0.42086017049541202</v>
      </c>
      <c r="AO326" s="17">
        <v>0.44572136730400702</v>
      </c>
      <c r="AP326" s="17">
        <v>0.43481031886219501</v>
      </c>
      <c r="AQ326" s="17">
        <v>0.54358800234704296</v>
      </c>
      <c r="AR326" s="17"/>
      <c r="AS326" s="17">
        <v>0.43791376127977899</v>
      </c>
      <c r="AT326" s="17">
        <v>0.43734249233943301</v>
      </c>
      <c r="AU326" s="17">
        <v>0.40921990663623198</v>
      </c>
      <c r="AV326" s="17">
        <v>0.41477711721286398</v>
      </c>
      <c r="AW326" s="17">
        <v>0.40484238251400101</v>
      </c>
      <c r="AX326" s="17">
        <v>0.42525043762939202</v>
      </c>
      <c r="AY326" s="17"/>
      <c r="AZ326" s="17">
        <v>0.42630485322373801</v>
      </c>
      <c r="BA326" s="17">
        <v>0.42892575194882698</v>
      </c>
      <c r="BB326" s="17">
        <v>0.40915583962687402</v>
      </c>
      <c r="BC326" s="17">
        <v>0.39883943613262202</v>
      </c>
      <c r="BD326" s="17">
        <v>0.43565725250221699</v>
      </c>
      <c r="BE326" s="17"/>
      <c r="BF326" s="17">
        <v>0.427634351570371</v>
      </c>
      <c r="BG326" s="17"/>
      <c r="BH326" s="17">
        <v>0.43312792524447302</v>
      </c>
      <c r="BI326" s="17"/>
      <c r="BJ326" s="17">
        <v>0.42651954282858701</v>
      </c>
      <c r="BK326" s="17">
        <v>0.40364213787176401</v>
      </c>
      <c r="BL326" s="17">
        <v>0.44989734579867302</v>
      </c>
      <c r="BM326" s="17">
        <v>0.38817880539388699</v>
      </c>
      <c r="BN326" s="17">
        <v>0.46786246208358501</v>
      </c>
      <c r="BO326" s="17">
        <v>0.36055731757638698</v>
      </c>
      <c r="BP326" s="17"/>
      <c r="BQ326" s="17">
        <v>0.41352881986156398</v>
      </c>
      <c r="BR326" s="17">
        <v>0.43903223281596199</v>
      </c>
      <c r="BS326" s="17">
        <v>0.43660978600356598</v>
      </c>
      <c r="BT326" s="17"/>
      <c r="BU326" s="17">
        <v>0.41845001568180201</v>
      </c>
      <c r="BV326" s="17">
        <v>0.45119266575738398</v>
      </c>
      <c r="BW326" s="17">
        <v>0.42493722902238401</v>
      </c>
      <c r="BX326" s="17"/>
      <c r="BY326" s="17">
        <v>0.40063703783096299</v>
      </c>
      <c r="BZ326" s="17"/>
      <c r="CA326" s="17">
        <v>0.48700194458913498</v>
      </c>
    </row>
    <row r="327" spans="2:79" x14ac:dyDescent="0.35">
      <c r="B327" t="s">
        <v>260</v>
      </c>
      <c r="C327" s="17">
        <v>0.32779875911658402</v>
      </c>
      <c r="D327" s="17">
        <v>0.351324960199696</v>
      </c>
      <c r="E327" s="17">
        <v>0.30459346699569601</v>
      </c>
      <c r="F327" s="17"/>
      <c r="G327" s="17">
        <v>0.33087573233787998</v>
      </c>
      <c r="H327" s="17">
        <v>0.268273550323336</v>
      </c>
      <c r="I327" s="17">
        <v>0.29068196440701699</v>
      </c>
      <c r="J327" s="17">
        <v>0.31981249806088402</v>
      </c>
      <c r="K327" s="17">
        <v>0.339348661452466</v>
      </c>
      <c r="L327" s="17">
        <v>0.40292565934983998</v>
      </c>
      <c r="M327" s="17"/>
      <c r="N327" s="17">
        <v>0.328251830117744</v>
      </c>
      <c r="O327" s="17">
        <v>0.32997915594444299</v>
      </c>
      <c r="P327" s="17">
        <v>0.32948128773829399</v>
      </c>
      <c r="Q327" s="17">
        <v>0.326058009787905</v>
      </c>
      <c r="R327" s="17"/>
      <c r="S327" s="17">
        <v>0.30586248831302598</v>
      </c>
      <c r="T327" s="17">
        <v>0.34714328499540897</v>
      </c>
      <c r="U327" s="17">
        <v>0.33265942789709002</v>
      </c>
      <c r="V327" s="17">
        <v>0.32241441409998001</v>
      </c>
      <c r="W327" s="17">
        <v>0.36506303161126702</v>
      </c>
      <c r="X327" s="17">
        <v>0.30526650339612599</v>
      </c>
      <c r="Y327" s="17">
        <v>0.32249594230605699</v>
      </c>
      <c r="Z327" s="17">
        <v>0.36563686249924798</v>
      </c>
      <c r="AA327" s="17">
        <v>0.29786681213232802</v>
      </c>
      <c r="AB327" s="17">
        <v>0.35727816658010098</v>
      </c>
      <c r="AC327" s="17">
        <v>0.340559197327858</v>
      </c>
      <c r="AD327" s="17">
        <v>0.293889860621453</v>
      </c>
      <c r="AE327" s="17"/>
      <c r="AF327" s="17">
        <v>0.34518216159961601</v>
      </c>
      <c r="AG327" s="17">
        <v>0.32555556405035402</v>
      </c>
      <c r="AH327" s="17">
        <v>0.33468755936327199</v>
      </c>
      <c r="AI327" s="17">
        <v>0.31655664890948798</v>
      </c>
      <c r="AJ327" s="17">
        <v>0.35929052181294902</v>
      </c>
      <c r="AK327" s="17">
        <v>0.29529142146792098</v>
      </c>
      <c r="AL327" s="17"/>
      <c r="AM327" s="17">
        <v>0.321050767369495</v>
      </c>
      <c r="AN327" s="17">
        <v>0.351524367158144</v>
      </c>
      <c r="AO327" s="17">
        <v>0.32753470517799199</v>
      </c>
      <c r="AP327" s="17">
        <v>0.28452074019346102</v>
      </c>
      <c r="AQ327" s="17">
        <v>0.24583879653170601</v>
      </c>
      <c r="AR327" s="17"/>
      <c r="AS327" s="17">
        <v>0.31446127144342001</v>
      </c>
      <c r="AT327" s="17">
        <v>0.31435797020571998</v>
      </c>
      <c r="AU327" s="17">
        <v>0.32309275721702402</v>
      </c>
      <c r="AV327" s="17">
        <v>0.34309520876548499</v>
      </c>
      <c r="AW327" s="17">
        <v>0.37004054447927298</v>
      </c>
      <c r="AX327" s="17">
        <v>0.312181021791545</v>
      </c>
      <c r="AY327" s="17"/>
      <c r="AZ327" s="17">
        <v>0.33270960832066798</v>
      </c>
      <c r="BA327" s="17">
        <v>0.31689751511325798</v>
      </c>
      <c r="BB327" s="17">
        <v>0.33530931663011698</v>
      </c>
      <c r="BC327" s="17">
        <v>0.34267877225248899</v>
      </c>
      <c r="BD327" s="17">
        <v>0.32265137929398402</v>
      </c>
      <c r="BE327" s="17"/>
      <c r="BF327" s="17">
        <v>0.33005629321032798</v>
      </c>
      <c r="BG327" s="17"/>
      <c r="BH327" s="17">
        <v>0.33059356071632101</v>
      </c>
      <c r="BI327" s="17"/>
      <c r="BJ327" s="17">
        <v>0.31553309906664401</v>
      </c>
      <c r="BK327" s="17">
        <v>0.349839550963783</v>
      </c>
      <c r="BL327" s="17">
        <v>0.33673989320339098</v>
      </c>
      <c r="BM327" s="17">
        <v>0.31803644055567698</v>
      </c>
      <c r="BN327" s="17">
        <v>0.32158931579679501</v>
      </c>
      <c r="BO327" s="17">
        <v>0.36034754071260999</v>
      </c>
      <c r="BP327" s="17"/>
      <c r="BQ327" s="17">
        <v>0.30559951348929998</v>
      </c>
      <c r="BR327" s="17">
        <v>0.342500957932317</v>
      </c>
      <c r="BS327" s="17">
        <v>0.34231072905549897</v>
      </c>
      <c r="BT327" s="17"/>
      <c r="BU327" s="17">
        <v>0.224881259571975</v>
      </c>
      <c r="BV327" s="17">
        <v>0.33657253468563902</v>
      </c>
      <c r="BW327" s="17">
        <v>0.34556776262628502</v>
      </c>
      <c r="BX327" s="17"/>
      <c r="BY327" s="17">
        <v>0.35554229886162497</v>
      </c>
      <c r="BZ327" s="17"/>
      <c r="CA327" s="17">
        <v>0.273155903289587</v>
      </c>
    </row>
    <row r="328" spans="2:79" x14ac:dyDescent="0.35">
      <c r="B328" t="s">
        <v>261</v>
      </c>
      <c r="C328" s="17">
        <v>6.27754420464256E-2</v>
      </c>
      <c r="D328" s="17">
        <v>7.5624442339523201E-2</v>
      </c>
      <c r="E328" s="17">
        <v>5.02519482150025E-2</v>
      </c>
      <c r="F328" s="17"/>
      <c r="G328" s="17">
        <v>6.8235599518383996E-2</v>
      </c>
      <c r="H328" s="17">
        <v>8.3300869038205105E-2</v>
      </c>
      <c r="I328" s="17">
        <v>7.7227697472386503E-2</v>
      </c>
      <c r="J328" s="17">
        <v>6.8282551949761697E-2</v>
      </c>
      <c r="K328" s="17">
        <v>3.9762175333766102E-2</v>
      </c>
      <c r="L328" s="17">
        <v>4.1694778148072001E-2</v>
      </c>
      <c r="M328" s="17"/>
      <c r="N328" s="17">
        <v>6.3709725752335994E-2</v>
      </c>
      <c r="O328" s="17">
        <v>5.23995124186378E-2</v>
      </c>
      <c r="P328" s="17">
        <v>5.6922558101201899E-2</v>
      </c>
      <c r="Q328" s="17">
        <v>7.8014938894864994E-2</v>
      </c>
      <c r="R328" s="17"/>
      <c r="S328" s="17">
        <v>7.8435408927917394E-2</v>
      </c>
      <c r="T328" s="17">
        <v>3.8218180836745802E-2</v>
      </c>
      <c r="U328" s="17">
        <v>6.3872544201801204E-2</v>
      </c>
      <c r="V328" s="17">
        <v>7.9002009587902697E-2</v>
      </c>
      <c r="W328" s="17">
        <v>5.0359559473192803E-2</v>
      </c>
      <c r="X328" s="17">
        <v>7.3172854202960699E-2</v>
      </c>
      <c r="Y328" s="17">
        <v>8.6809761060312796E-2</v>
      </c>
      <c r="Z328" s="17">
        <v>1.7606981943334502E-2</v>
      </c>
      <c r="AA328" s="17">
        <v>3.7968459741437602E-2</v>
      </c>
      <c r="AB328" s="17">
        <v>6.6026603471268E-2</v>
      </c>
      <c r="AC328" s="17">
        <v>7.6638073567882603E-2</v>
      </c>
      <c r="AD328" s="17">
        <v>9.6455139864680406E-2</v>
      </c>
      <c r="AE328" s="17"/>
      <c r="AF328" s="17">
        <v>7.2789101790423499E-2</v>
      </c>
      <c r="AG328" s="17">
        <v>6.1164662897060899E-2</v>
      </c>
      <c r="AH328" s="17">
        <v>5.6377604370494903E-2</v>
      </c>
      <c r="AI328" s="17">
        <v>8.2589171775031195E-2</v>
      </c>
      <c r="AJ328" s="17">
        <v>6.1631565989852401E-2</v>
      </c>
      <c r="AK328" s="17">
        <v>4.69042400553406E-2</v>
      </c>
      <c r="AL328" s="17"/>
      <c r="AM328" s="17">
        <v>5.6815377602246198E-2</v>
      </c>
      <c r="AN328" s="17">
        <v>6.0415199366805103E-2</v>
      </c>
      <c r="AO328" s="17">
        <v>6.0294963306648103E-2</v>
      </c>
      <c r="AP328" s="17">
        <v>8.3231802707288194E-2</v>
      </c>
      <c r="AQ328" s="17">
        <v>1.8272940255512699E-2</v>
      </c>
      <c r="AR328" s="17"/>
      <c r="AS328" s="17">
        <v>8.3964790927083297E-2</v>
      </c>
      <c r="AT328" s="17">
        <v>4.82422610095097E-2</v>
      </c>
      <c r="AU328" s="17">
        <v>8.0204770777526496E-2</v>
      </c>
      <c r="AV328" s="17">
        <v>6.14570950167668E-2</v>
      </c>
      <c r="AW328" s="17">
        <v>3.8385374548071297E-2</v>
      </c>
      <c r="AX328" s="17">
        <v>5.01518451881049E-2</v>
      </c>
      <c r="AY328" s="17"/>
      <c r="AZ328" s="17">
        <v>6.4296258183852206E-2</v>
      </c>
      <c r="BA328" s="17">
        <v>6.0194112451594103E-2</v>
      </c>
      <c r="BB328" s="17">
        <v>6.1097200517269697E-2</v>
      </c>
      <c r="BC328" s="17">
        <v>4.5614174114266E-2</v>
      </c>
      <c r="BD328" s="17">
        <v>7.0655619804192396E-2</v>
      </c>
      <c r="BE328" s="17"/>
      <c r="BF328" s="17">
        <v>5.9077438927930701E-2</v>
      </c>
      <c r="BG328" s="17"/>
      <c r="BH328" s="17">
        <v>5.5610906080442203E-2</v>
      </c>
      <c r="BI328" s="17"/>
      <c r="BJ328" s="17">
        <v>6.2409573626848902E-2</v>
      </c>
      <c r="BK328" s="17">
        <v>5.6225073913156502E-2</v>
      </c>
      <c r="BL328" s="17">
        <v>5.0857864245417599E-2</v>
      </c>
      <c r="BM328" s="17">
        <v>7.36768153761716E-2</v>
      </c>
      <c r="BN328" s="17">
        <v>8.7974436689812793E-2</v>
      </c>
      <c r="BO328" s="17">
        <v>0.12350221428852901</v>
      </c>
      <c r="BP328" s="17"/>
      <c r="BQ328" s="17">
        <v>6.1248041354833901E-2</v>
      </c>
      <c r="BR328" s="17">
        <v>4.8184783014166503E-2</v>
      </c>
      <c r="BS328" s="17">
        <v>6.74349508147499E-2</v>
      </c>
      <c r="BT328" s="17"/>
      <c r="BU328" s="17">
        <v>7.4603311396830199E-2</v>
      </c>
      <c r="BV328" s="17">
        <v>4.2179242398180501E-2</v>
      </c>
      <c r="BW328" s="17">
        <v>7.1301319958690407E-2</v>
      </c>
      <c r="BX328" s="17"/>
      <c r="BY328" s="17">
        <v>9.5436287041044704E-2</v>
      </c>
      <c r="BZ328" s="17"/>
      <c r="CA328" s="17">
        <v>3.88529077316173E-2</v>
      </c>
    </row>
    <row r="329" spans="2:79" x14ac:dyDescent="0.35">
      <c r="B329" t="s">
        <v>199</v>
      </c>
      <c r="C329" s="17">
        <v>4.6624679099931197E-2</v>
      </c>
      <c r="D329" s="17">
        <v>4.3047581344568001E-2</v>
      </c>
      <c r="E329" s="17">
        <v>5.0433635198218099E-2</v>
      </c>
      <c r="F329" s="17"/>
      <c r="G329" s="17">
        <v>3.3119792043604102E-2</v>
      </c>
      <c r="H329" s="17">
        <v>6.7950047747595693E-2</v>
      </c>
      <c r="I329" s="17">
        <v>5.1481357485947399E-2</v>
      </c>
      <c r="J329" s="17">
        <v>4.1512937700854798E-2</v>
      </c>
      <c r="K329" s="17">
        <v>3.7250435493045603E-2</v>
      </c>
      <c r="L329" s="17">
        <v>4.47983028143338E-2</v>
      </c>
      <c r="M329" s="17"/>
      <c r="N329" s="17">
        <v>2.9591354831369501E-2</v>
      </c>
      <c r="O329" s="17">
        <v>4.3286948425662101E-2</v>
      </c>
      <c r="P329" s="17">
        <v>4.7382937341191499E-2</v>
      </c>
      <c r="Q329" s="17">
        <v>6.7456446955133795E-2</v>
      </c>
      <c r="R329" s="17"/>
      <c r="S329" s="17">
        <v>4.65550891883399E-2</v>
      </c>
      <c r="T329" s="17">
        <v>5.75304232674596E-2</v>
      </c>
      <c r="U329" s="17">
        <v>3.7646098825789599E-2</v>
      </c>
      <c r="V329" s="17">
        <v>3.5899088198151803E-2</v>
      </c>
      <c r="W329" s="17">
        <v>4.10253852526569E-2</v>
      </c>
      <c r="X329" s="17">
        <v>7.0758545607397E-2</v>
      </c>
      <c r="Y329" s="17">
        <v>4.05710469242802E-2</v>
      </c>
      <c r="Z329" s="17">
        <v>6.3918284428812006E-2</v>
      </c>
      <c r="AA329" s="17">
        <v>3.2765825560955301E-2</v>
      </c>
      <c r="AB329" s="17">
        <v>4.42733898414076E-2</v>
      </c>
      <c r="AC329" s="17">
        <v>4.9847999831152699E-2</v>
      </c>
      <c r="AD329" s="17">
        <v>4.2052557140134297E-2</v>
      </c>
      <c r="AE329" s="17"/>
      <c r="AF329" s="17">
        <v>8.2032158573842801E-2</v>
      </c>
      <c r="AG329" s="17">
        <v>3.6326435941137103E-2</v>
      </c>
      <c r="AH329" s="17">
        <v>2.4359059208743001E-2</v>
      </c>
      <c r="AI329" s="17">
        <v>2.88285339273146E-2</v>
      </c>
      <c r="AJ329" s="17">
        <v>3.4103474336619199E-2</v>
      </c>
      <c r="AK329" s="17">
        <v>2.0393482691974898E-2</v>
      </c>
      <c r="AL329" s="17"/>
      <c r="AM329" s="17">
        <v>6.5115490711108101E-2</v>
      </c>
      <c r="AN329" s="17">
        <v>3.9499930266829297E-2</v>
      </c>
      <c r="AO329" s="17">
        <v>4.1194699555802398E-2</v>
      </c>
      <c r="AP329" s="17">
        <v>2.6977530453265199E-2</v>
      </c>
      <c r="AQ329" s="17">
        <v>3.1195869481039199E-2</v>
      </c>
      <c r="AR329" s="17"/>
      <c r="AS329" s="17">
        <v>3.6697437933238E-2</v>
      </c>
      <c r="AT329" s="17">
        <v>5.7883640763450497E-2</v>
      </c>
      <c r="AU329" s="17">
        <v>4.7603598838573097E-2</v>
      </c>
      <c r="AV329" s="17">
        <v>4.14421597356096E-2</v>
      </c>
      <c r="AW329" s="17">
        <v>4.8437082949323702E-2</v>
      </c>
      <c r="AX329" s="17">
        <v>4.7600271050437799E-2</v>
      </c>
      <c r="AY329" s="17"/>
      <c r="AZ329" s="17">
        <v>3.8633678125405302E-2</v>
      </c>
      <c r="BA329" s="17">
        <v>4.5720953410130501E-2</v>
      </c>
      <c r="BB329" s="17">
        <v>4.83025619013219E-2</v>
      </c>
      <c r="BC329" s="17">
        <v>5.0246767336581698E-2</v>
      </c>
      <c r="BD329" s="17">
        <v>5.3218408003990698E-2</v>
      </c>
      <c r="BE329" s="17"/>
      <c r="BF329" s="17">
        <v>4.2270664702272698E-2</v>
      </c>
      <c r="BG329" s="17"/>
      <c r="BH329" s="17">
        <v>4.0049754206079702E-2</v>
      </c>
      <c r="BI329" s="17"/>
      <c r="BJ329" s="17">
        <v>4.6862179365933503E-2</v>
      </c>
      <c r="BK329" s="17">
        <v>6.3365749631728099E-2</v>
      </c>
      <c r="BL329" s="17">
        <v>3.0144638427246899E-2</v>
      </c>
      <c r="BM329" s="17">
        <v>6.12607523218998E-2</v>
      </c>
      <c r="BN329" s="17">
        <v>1.9972617337926098E-2</v>
      </c>
      <c r="BO329" s="17">
        <v>7.0331455580252097E-2</v>
      </c>
      <c r="BP329" s="17"/>
      <c r="BQ329" s="17">
        <v>1.8772100245360801E-2</v>
      </c>
      <c r="BR329" s="17">
        <v>3.05817386573899E-2</v>
      </c>
      <c r="BS329" s="17">
        <v>2.74652008557352E-2</v>
      </c>
      <c r="BT329" s="17"/>
      <c r="BU329" s="17">
        <v>2.2850082528920301E-2</v>
      </c>
      <c r="BV329" s="17">
        <v>2.4261976996847099E-2</v>
      </c>
      <c r="BW329" s="17">
        <v>2.5367906905330001E-2</v>
      </c>
      <c r="BX329" s="17"/>
      <c r="BY329" s="17">
        <v>1.9506319778987601E-2</v>
      </c>
      <c r="BZ329" s="17"/>
      <c r="CA329" s="17">
        <v>4.0218063761028398E-2</v>
      </c>
    </row>
    <row r="330" spans="2:79" x14ac:dyDescent="0.3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row>
    <row r="331" spans="2:79" x14ac:dyDescent="0.35">
      <c r="B331" s="6" t="s">
        <v>267</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2:79" x14ac:dyDescent="0.35">
      <c r="B332" s="24" t="s">
        <v>106</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2:79" x14ac:dyDescent="0.35">
      <c r="B333" t="s">
        <v>258</v>
      </c>
      <c r="C333" s="17">
        <v>0.106978422430673</v>
      </c>
      <c r="D333" s="17">
        <v>0.108010287840257</v>
      </c>
      <c r="E333" s="17">
        <v>0.105218739840845</v>
      </c>
      <c r="F333" s="17"/>
      <c r="G333" s="17">
        <v>0.118732516093928</v>
      </c>
      <c r="H333" s="17">
        <v>0.142300565365239</v>
      </c>
      <c r="I333" s="17">
        <v>0.102426258557665</v>
      </c>
      <c r="J333" s="17">
        <v>9.8848009659419894E-2</v>
      </c>
      <c r="K333" s="17">
        <v>0.106222045835751</v>
      </c>
      <c r="L333" s="17">
        <v>8.1183557533424697E-2</v>
      </c>
      <c r="M333" s="17"/>
      <c r="N333" s="17">
        <v>0.110152366238256</v>
      </c>
      <c r="O333" s="17">
        <v>9.9500424006769506E-2</v>
      </c>
      <c r="P333" s="17">
        <v>0.102333442011022</v>
      </c>
      <c r="Q333" s="17">
        <v>0.11755595913141</v>
      </c>
      <c r="R333" s="17"/>
      <c r="S333" s="17">
        <v>0.162646897174443</v>
      </c>
      <c r="T333" s="17">
        <v>0.10231673678856699</v>
      </c>
      <c r="U333" s="17">
        <v>9.6968226155029799E-2</v>
      </c>
      <c r="V333" s="17">
        <v>9.1881805946851094E-2</v>
      </c>
      <c r="W333" s="17">
        <v>0.103680691351222</v>
      </c>
      <c r="X333" s="17">
        <v>0.113117511824966</v>
      </c>
      <c r="Y333" s="17">
        <v>9.6778070552746107E-2</v>
      </c>
      <c r="Z333" s="17">
        <v>6.3530167714849095E-2</v>
      </c>
      <c r="AA333" s="17">
        <v>0.112485279348208</v>
      </c>
      <c r="AB333" s="17">
        <v>7.5276741622794296E-2</v>
      </c>
      <c r="AC333" s="17">
        <v>9.05901858131479E-2</v>
      </c>
      <c r="AD333" s="17">
        <v>0.116217352514611</v>
      </c>
      <c r="AE333" s="17"/>
      <c r="AF333" s="17">
        <v>0.10588306206308901</v>
      </c>
      <c r="AG333" s="17">
        <v>0.104818638372471</v>
      </c>
      <c r="AH333" s="17">
        <v>8.7281221236076206E-2</v>
      </c>
      <c r="AI333" s="17">
        <v>0.118036767719985</v>
      </c>
      <c r="AJ333" s="17">
        <v>0.111855796654226</v>
      </c>
      <c r="AK333" s="17">
        <v>0.15962713772206899</v>
      </c>
      <c r="AL333" s="17"/>
      <c r="AM333" s="17">
        <v>9.6815171991388393E-2</v>
      </c>
      <c r="AN333" s="17">
        <v>8.5726577259687006E-2</v>
      </c>
      <c r="AO333" s="17">
        <v>0.114289644714223</v>
      </c>
      <c r="AP333" s="17">
        <v>0.15188020928097501</v>
      </c>
      <c r="AQ333" s="17">
        <v>0.21078164019778101</v>
      </c>
      <c r="AR333" s="17"/>
      <c r="AS333" s="17">
        <v>0.13770156846783699</v>
      </c>
      <c r="AT333" s="17">
        <v>0.107050606737568</v>
      </c>
      <c r="AU333" s="17">
        <v>0.10215379045197399</v>
      </c>
      <c r="AV333" s="17">
        <v>8.1629090767476195E-2</v>
      </c>
      <c r="AW333" s="17">
        <v>0.116278477631449</v>
      </c>
      <c r="AX333" s="17">
        <v>7.7857279520648803E-2</v>
      </c>
      <c r="AY333" s="17"/>
      <c r="AZ333" s="17">
        <v>0.102267343977889</v>
      </c>
      <c r="BA333" s="17">
        <v>0.110354479006975</v>
      </c>
      <c r="BB333" s="17">
        <v>0.10861972492870201</v>
      </c>
      <c r="BC333" s="17">
        <v>9.8127708667122004E-2</v>
      </c>
      <c r="BD333" s="17">
        <v>0.10608334364052401</v>
      </c>
      <c r="BE333" s="17"/>
      <c r="BF333" s="17">
        <v>0.103588870046461</v>
      </c>
      <c r="BG333" s="17"/>
      <c r="BH333" s="17">
        <v>0.104653206496696</v>
      </c>
      <c r="BI333" s="17"/>
      <c r="BJ333" s="17">
        <v>9.8494931064345606E-2</v>
      </c>
      <c r="BK333" s="17">
        <v>9.8925809462909894E-2</v>
      </c>
      <c r="BL333" s="17">
        <v>0.115742868831631</v>
      </c>
      <c r="BM333" s="17">
        <v>0.114462882636595</v>
      </c>
      <c r="BN333" s="17">
        <v>7.4604687645608306E-2</v>
      </c>
      <c r="BO333" s="17">
        <v>0.131571579762508</v>
      </c>
      <c r="BP333" s="17"/>
      <c r="BQ333" s="17">
        <v>0.13022653554738001</v>
      </c>
      <c r="BR333" s="17">
        <v>0.116960927995473</v>
      </c>
      <c r="BS333" s="17">
        <v>9.9132266287805595E-2</v>
      </c>
      <c r="BT333" s="17"/>
      <c r="BU333" s="17">
        <v>0.22739918740110801</v>
      </c>
      <c r="BV333" s="17">
        <v>0.11201334296368499</v>
      </c>
      <c r="BW333" s="17">
        <v>9.8745948154667099E-2</v>
      </c>
      <c r="BX333" s="17"/>
      <c r="BY333" s="17">
        <v>0.143980286148261</v>
      </c>
      <c r="BZ333" s="17"/>
      <c r="CA333" s="17">
        <v>0.17311101425122299</v>
      </c>
    </row>
    <row r="334" spans="2:79" x14ac:dyDescent="0.35">
      <c r="B334" t="s">
        <v>259</v>
      </c>
      <c r="C334" s="17">
        <v>0.33631195773689798</v>
      </c>
      <c r="D334" s="17">
        <v>0.33126852035783899</v>
      </c>
      <c r="E334" s="17">
        <v>0.33970644316736898</v>
      </c>
      <c r="F334" s="17"/>
      <c r="G334" s="17">
        <v>0.37975527374251</v>
      </c>
      <c r="H334" s="17">
        <v>0.31762893219814498</v>
      </c>
      <c r="I334" s="17">
        <v>0.34182055277783302</v>
      </c>
      <c r="J334" s="17">
        <v>0.32056933126598702</v>
      </c>
      <c r="K334" s="17">
        <v>0.30376305700331402</v>
      </c>
      <c r="L334" s="17">
        <v>0.35257492678279401</v>
      </c>
      <c r="M334" s="17"/>
      <c r="N334" s="17">
        <v>0.382309756020484</v>
      </c>
      <c r="O334" s="17">
        <v>0.33198430337964702</v>
      </c>
      <c r="P334" s="17">
        <v>0.33776504180372202</v>
      </c>
      <c r="Q334" s="17">
        <v>0.28688563828979002</v>
      </c>
      <c r="R334" s="17"/>
      <c r="S334" s="17">
        <v>0.36281994965661102</v>
      </c>
      <c r="T334" s="17">
        <v>0.35389734557974101</v>
      </c>
      <c r="U334" s="17">
        <v>0.34346642229653601</v>
      </c>
      <c r="V334" s="17">
        <v>0.38204300856956802</v>
      </c>
      <c r="W334" s="17">
        <v>0.38529256835577502</v>
      </c>
      <c r="X334" s="17">
        <v>0.31160601288559803</v>
      </c>
      <c r="Y334" s="17">
        <v>0.32925721811519498</v>
      </c>
      <c r="Z334" s="17">
        <v>0.24837316959473399</v>
      </c>
      <c r="AA334" s="17">
        <v>0.30104949684923998</v>
      </c>
      <c r="AB334" s="17">
        <v>0.31479285416146002</v>
      </c>
      <c r="AC334" s="17">
        <v>0.29525743519122399</v>
      </c>
      <c r="AD334" s="17">
        <v>0.33833484060478503</v>
      </c>
      <c r="AE334" s="17"/>
      <c r="AF334" s="17">
        <v>0.29928262947520001</v>
      </c>
      <c r="AG334" s="17">
        <v>0.32122785772440998</v>
      </c>
      <c r="AH334" s="17">
        <v>0.36943759726089698</v>
      </c>
      <c r="AI334" s="17">
        <v>0.34897164901873401</v>
      </c>
      <c r="AJ334" s="17">
        <v>0.33838580892690201</v>
      </c>
      <c r="AK334" s="17">
        <v>0.40688249760081402</v>
      </c>
      <c r="AL334" s="17"/>
      <c r="AM334" s="17">
        <v>0.29539865466141102</v>
      </c>
      <c r="AN334" s="17">
        <v>0.34652269004121899</v>
      </c>
      <c r="AO334" s="17">
        <v>0.34613024865472802</v>
      </c>
      <c r="AP334" s="17">
        <v>0.37283385009048697</v>
      </c>
      <c r="AQ334" s="17">
        <v>0.37833278572594697</v>
      </c>
      <c r="AR334" s="17"/>
      <c r="AS334" s="17">
        <v>0.34140241725158998</v>
      </c>
      <c r="AT334" s="17">
        <v>0.36178039011875601</v>
      </c>
      <c r="AU334" s="17">
        <v>0.282390104798871</v>
      </c>
      <c r="AV334" s="17">
        <v>0.34004087520182302</v>
      </c>
      <c r="AW334" s="17">
        <v>0.31161615446679197</v>
      </c>
      <c r="AX334" s="17">
        <v>0.38226032167122898</v>
      </c>
      <c r="AY334" s="17"/>
      <c r="AZ334" s="17">
        <v>0.333295777775025</v>
      </c>
      <c r="BA334" s="17">
        <v>0.33299659316549901</v>
      </c>
      <c r="BB334" s="17">
        <v>0.29619642422089598</v>
      </c>
      <c r="BC334" s="17">
        <v>0.35856906871467997</v>
      </c>
      <c r="BD334" s="17">
        <v>0.37208672300357098</v>
      </c>
      <c r="BE334" s="17"/>
      <c r="BF334" s="17">
        <v>0.326540337668284</v>
      </c>
      <c r="BG334" s="17"/>
      <c r="BH334" s="17">
        <v>0.342716248903634</v>
      </c>
      <c r="BI334" s="17"/>
      <c r="BJ334" s="17">
        <v>0.35156094377305303</v>
      </c>
      <c r="BK334" s="17">
        <v>0.32797143821462699</v>
      </c>
      <c r="BL334" s="17">
        <v>0.34528337372517498</v>
      </c>
      <c r="BM334" s="17">
        <v>0.27438666035755399</v>
      </c>
      <c r="BN334" s="17">
        <v>0.318192880810859</v>
      </c>
      <c r="BO334" s="17">
        <v>0.34031017140417902</v>
      </c>
      <c r="BP334" s="17"/>
      <c r="BQ334" s="17">
        <v>0.40915545243523999</v>
      </c>
      <c r="BR334" s="17">
        <v>0.34407218985385701</v>
      </c>
      <c r="BS334" s="17">
        <v>0.32382422164927199</v>
      </c>
      <c r="BT334" s="17"/>
      <c r="BU334" s="17">
        <v>0.37329908846121901</v>
      </c>
      <c r="BV334" s="17">
        <v>0.38378849111304802</v>
      </c>
      <c r="BW334" s="17">
        <v>0.31644070801011698</v>
      </c>
      <c r="BX334" s="17"/>
      <c r="BY334" s="17">
        <v>0.35256095374708901</v>
      </c>
      <c r="BZ334" s="17"/>
      <c r="CA334" s="17">
        <v>0.44976687134514298</v>
      </c>
    </row>
    <row r="335" spans="2:79" x14ac:dyDescent="0.35">
      <c r="B335" t="s">
        <v>260</v>
      </c>
      <c r="C335" s="17">
        <v>0.38846288157200298</v>
      </c>
      <c r="D335" s="17">
        <v>0.39817879991285898</v>
      </c>
      <c r="E335" s="17">
        <v>0.38090901111491599</v>
      </c>
      <c r="F335" s="17"/>
      <c r="G335" s="17">
        <v>0.29887826014727797</v>
      </c>
      <c r="H335" s="17">
        <v>0.324290468650626</v>
      </c>
      <c r="I335" s="17">
        <v>0.35873559217998802</v>
      </c>
      <c r="J335" s="17">
        <v>0.407285309859928</v>
      </c>
      <c r="K335" s="17">
        <v>0.47422803469351299</v>
      </c>
      <c r="L335" s="17">
        <v>0.45185751141860098</v>
      </c>
      <c r="M335" s="17"/>
      <c r="N335" s="17">
        <v>0.38745336829187998</v>
      </c>
      <c r="O335" s="17">
        <v>0.41140480677085001</v>
      </c>
      <c r="P335" s="17">
        <v>0.39377665677753199</v>
      </c>
      <c r="Q335" s="17">
        <v>0.36244917934038801</v>
      </c>
      <c r="R335" s="17"/>
      <c r="S335" s="17">
        <v>0.33960575569200702</v>
      </c>
      <c r="T335" s="17">
        <v>0.37749678564804501</v>
      </c>
      <c r="U335" s="17">
        <v>0.38875437995677697</v>
      </c>
      <c r="V335" s="17">
        <v>0.36367810883282398</v>
      </c>
      <c r="W335" s="17">
        <v>0.36263790610282398</v>
      </c>
      <c r="X335" s="17">
        <v>0.35967245055556102</v>
      </c>
      <c r="Y335" s="17">
        <v>0.405823044561408</v>
      </c>
      <c r="Z335" s="17">
        <v>0.456691970564363</v>
      </c>
      <c r="AA335" s="17">
        <v>0.400515516578478</v>
      </c>
      <c r="AB335" s="17">
        <v>0.45545409314094898</v>
      </c>
      <c r="AC335" s="17">
        <v>0.46961920795490403</v>
      </c>
      <c r="AD335" s="17">
        <v>0.36631022908162703</v>
      </c>
      <c r="AE335" s="17"/>
      <c r="AF335" s="17">
        <v>0.38907162151438801</v>
      </c>
      <c r="AG335" s="17">
        <v>0.40075173646947698</v>
      </c>
      <c r="AH335" s="17">
        <v>0.39823962881570202</v>
      </c>
      <c r="AI335" s="17">
        <v>0.38752004766669601</v>
      </c>
      <c r="AJ335" s="17">
        <v>0.40713005249733097</v>
      </c>
      <c r="AK335" s="17">
        <v>0.332128871126327</v>
      </c>
      <c r="AL335" s="17"/>
      <c r="AM335" s="17">
        <v>0.40035848359287401</v>
      </c>
      <c r="AN335" s="17">
        <v>0.39532922311954799</v>
      </c>
      <c r="AO335" s="17">
        <v>0.40391879654166302</v>
      </c>
      <c r="AP335" s="17">
        <v>0.32532351718053598</v>
      </c>
      <c r="AQ335" s="17">
        <v>0.32416821809026702</v>
      </c>
      <c r="AR335" s="17"/>
      <c r="AS335" s="17">
        <v>0.37088599847979398</v>
      </c>
      <c r="AT335" s="17">
        <v>0.35262886668798699</v>
      </c>
      <c r="AU335" s="17">
        <v>0.429294749890891</v>
      </c>
      <c r="AV335" s="17">
        <v>0.39921609133415997</v>
      </c>
      <c r="AW335" s="17">
        <v>0.42689985389783902</v>
      </c>
      <c r="AX335" s="17">
        <v>0.37795861415582599</v>
      </c>
      <c r="AY335" s="17"/>
      <c r="AZ335" s="17">
        <v>0.40240799036675001</v>
      </c>
      <c r="BA335" s="17">
        <v>0.38255894398394502</v>
      </c>
      <c r="BB335" s="17">
        <v>0.41779080718901002</v>
      </c>
      <c r="BC335" s="17">
        <v>0.39585671123646798</v>
      </c>
      <c r="BD335" s="17">
        <v>0.35532716849816098</v>
      </c>
      <c r="BE335" s="17"/>
      <c r="BF335" s="17">
        <v>0.40980216859533702</v>
      </c>
      <c r="BG335" s="17"/>
      <c r="BH335" s="17">
        <v>0.39438254002752998</v>
      </c>
      <c r="BI335" s="17"/>
      <c r="BJ335" s="17">
        <v>0.37526462062028398</v>
      </c>
      <c r="BK335" s="17">
        <v>0.41319314133370899</v>
      </c>
      <c r="BL335" s="17">
        <v>0.40629537346365802</v>
      </c>
      <c r="BM335" s="17">
        <v>0.382289034269293</v>
      </c>
      <c r="BN335" s="17">
        <v>0.44346164159263002</v>
      </c>
      <c r="BO335" s="17">
        <v>0.35436073516056099</v>
      </c>
      <c r="BP335" s="17"/>
      <c r="BQ335" s="17">
        <v>0.33093470171490802</v>
      </c>
      <c r="BR335" s="17">
        <v>0.415904255395947</v>
      </c>
      <c r="BS335" s="17">
        <v>0.41124838616152898</v>
      </c>
      <c r="BT335" s="17"/>
      <c r="BU335" s="17">
        <v>0.290133016952763</v>
      </c>
      <c r="BV335" s="17">
        <v>0.40142747332447698</v>
      </c>
      <c r="BW335" s="17">
        <v>0.40904131333532801</v>
      </c>
      <c r="BX335" s="17"/>
      <c r="BY335" s="17">
        <v>0.34296797279080199</v>
      </c>
      <c r="BZ335" s="17"/>
      <c r="CA335" s="17">
        <v>0.28880217329233598</v>
      </c>
    </row>
    <row r="336" spans="2:79" x14ac:dyDescent="0.35">
      <c r="B336" t="s">
        <v>261</v>
      </c>
      <c r="C336" s="17">
        <v>0.12968242387974799</v>
      </c>
      <c r="D336" s="17">
        <v>0.12991077310730501</v>
      </c>
      <c r="E336" s="17">
        <v>0.129549661847362</v>
      </c>
      <c r="F336" s="17"/>
      <c r="G336" s="17">
        <v>0.15462688007205</v>
      </c>
      <c r="H336" s="17">
        <v>0.15315109321811901</v>
      </c>
      <c r="I336" s="17">
        <v>0.14176960281388501</v>
      </c>
      <c r="J336" s="17">
        <v>0.14780103840379599</v>
      </c>
      <c r="K336" s="17">
        <v>9.45538470090386E-2</v>
      </c>
      <c r="L336" s="17">
        <v>9.3006730074376098E-2</v>
      </c>
      <c r="M336" s="17"/>
      <c r="N336" s="17">
        <v>9.87056436648555E-2</v>
      </c>
      <c r="O336" s="17">
        <v>0.112752894789951</v>
      </c>
      <c r="P336" s="17">
        <v>0.13086572873494901</v>
      </c>
      <c r="Q336" s="17">
        <v>0.17948056605493701</v>
      </c>
      <c r="R336" s="17"/>
      <c r="S336" s="17">
        <v>9.0056910678142602E-2</v>
      </c>
      <c r="T336" s="17">
        <v>0.12732729691806099</v>
      </c>
      <c r="U336" s="17">
        <v>0.136687007720244</v>
      </c>
      <c r="V336" s="17">
        <v>0.141765224226965</v>
      </c>
      <c r="W336" s="17">
        <v>0.118120530849723</v>
      </c>
      <c r="X336" s="17">
        <v>0.158204315752074</v>
      </c>
      <c r="Y336" s="17">
        <v>0.146837106604812</v>
      </c>
      <c r="Z336" s="17">
        <v>0.19143081366855499</v>
      </c>
      <c r="AA336" s="17">
        <v>0.12863984379662199</v>
      </c>
      <c r="AB336" s="17">
        <v>0.113774243226324</v>
      </c>
      <c r="AC336" s="17">
        <v>0.112729148351144</v>
      </c>
      <c r="AD336" s="17">
        <v>0.162905527638189</v>
      </c>
      <c r="AE336" s="17"/>
      <c r="AF336" s="17">
        <v>0.14522599099300501</v>
      </c>
      <c r="AG336" s="17">
        <v>0.14320637575865</v>
      </c>
      <c r="AH336" s="17">
        <v>0.12758401844193001</v>
      </c>
      <c r="AI336" s="17">
        <v>0.125283333566858</v>
      </c>
      <c r="AJ336" s="17">
        <v>0.101936459115612</v>
      </c>
      <c r="AK336" s="17">
        <v>7.8433498059239007E-2</v>
      </c>
      <c r="AL336" s="17"/>
      <c r="AM336" s="17">
        <v>0.157100382688422</v>
      </c>
      <c r="AN336" s="17">
        <v>0.136970124478385</v>
      </c>
      <c r="AO336" s="17">
        <v>0.100030181957541</v>
      </c>
      <c r="AP336" s="17">
        <v>0.12380612562683301</v>
      </c>
      <c r="AQ336" s="17">
        <v>6.9150396393916097E-2</v>
      </c>
      <c r="AR336" s="17"/>
      <c r="AS336" s="17">
        <v>0.105235660684127</v>
      </c>
      <c r="AT336" s="17">
        <v>0.128555844638957</v>
      </c>
      <c r="AU336" s="17">
        <v>0.15593591728320499</v>
      </c>
      <c r="AV336" s="17">
        <v>0.14938317469239201</v>
      </c>
      <c r="AW336" s="17">
        <v>0.110866100804135</v>
      </c>
      <c r="AX336" s="17">
        <v>0.129582367272116</v>
      </c>
      <c r="AY336" s="17"/>
      <c r="AZ336" s="17">
        <v>0.12825296980715301</v>
      </c>
      <c r="BA336" s="17">
        <v>0.14270725073688501</v>
      </c>
      <c r="BB336" s="17">
        <v>0.13574303048483599</v>
      </c>
      <c r="BC336" s="17">
        <v>0.106197578942662</v>
      </c>
      <c r="BD336" s="17">
        <v>0.117342497494135</v>
      </c>
      <c r="BE336" s="17"/>
      <c r="BF336" s="17">
        <v>0.12912226838340801</v>
      </c>
      <c r="BG336" s="17"/>
      <c r="BH336" s="17">
        <v>0.12752440188792799</v>
      </c>
      <c r="BI336" s="17"/>
      <c r="BJ336" s="17">
        <v>0.13512574641487901</v>
      </c>
      <c r="BK336" s="17">
        <v>0.12404513312823599</v>
      </c>
      <c r="BL336" s="17">
        <v>0.110285453222535</v>
      </c>
      <c r="BM336" s="17">
        <v>0.175697965775892</v>
      </c>
      <c r="BN336" s="17">
        <v>0.12867487339432801</v>
      </c>
      <c r="BO336" s="17">
        <v>8.7213220210750605E-2</v>
      </c>
      <c r="BP336" s="17"/>
      <c r="BQ336" s="17">
        <v>0.117695065429163</v>
      </c>
      <c r="BR336" s="17">
        <v>9.86595472519219E-2</v>
      </c>
      <c r="BS336" s="17">
        <v>0.14517346350532501</v>
      </c>
      <c r="BT336" s="17"/>
      <c r="BU336" s="17">
        <v>0.103193405118067</v>
      </c>
      <c r="BV336" s="17">
        <v>8.6013704383899894E-2</v>
      </c>
      <c r="BW336" s="17">
        <v>0.154977772083191</v>
      </c>
      <c r="BX336" s="17"/>
      <c r="BY336" s="17">
        <v>0.122145538470551</v>
      </c>
      <c r="BZ336" s="17"/>
      <c r="CA336" s="17">
        <v>5.8090630879570601E-2</v>
      </c>
    </row>
    <row r="337" spans="2:79" x14ac:dyDescent="0.35">
      <c r="B337" t="s">
        <v>199</v>
      </c>
      <c r="C337" s="17">
        <v>3.8564314380677901E-2</v>
      </c>
      <c r="D337" s="17">
        <v>3.2631618781740201E-2</v>
      </c>
      <c r="E337" s="17">
        <v>4.4616144029507497E-2</v>
      </c>
      <c r="F337" s="17"/>
      <c r="G337" s="17">
        <v>4.8007069944234898E-2</v>
      </c>
      <c r="H337" s="17">
        <v>6.2628940567870606E-2</v>
      </c>
      <c r="I337" s="17">
        <v>5.5247993670630102E-2</v>
      </c>
      <c r="J337" s="17">
        <v>2.5496310810868499E-2</v>
      </c>
      <c r="K337" s="17">
        <v>2.12330154583831E-2</v>
      </c>
      <c r="L337" s="17">
        <v>2.1377274190804599E-2</v>
      </c>
      <c r="M337" s="17"/>
      <c r="N337" s="17">
        <v>2.13788657845243E-2</v>
      </c>
      <c r="O337" s="17">
        <v>4.43575710527815E-2</v>
      </c>
      <c r="P337" s="17">
        <v>3.5259130672775897E-2</v>
      </c>
      <c r="Q337" s="17">
        <v>5.3628657183474697E-2</v>
      </c>
      <c r="R337" s="17"/>
      <c r="S337" s="17">
        <v>4.4870486798796801E-2</v>
      </c>
      <c r="T337" s="17">
        <v>3.8961835065586599E-2</v>
      </c>
      <c r="U337" s="17">
        <v>3.41239638714134E-2</v>
      </c>
      <c r="V337" s="17">
        <v>2.06318524237924E-2</v>
      </c>
      <c r="W337" s="17">
        <v>3.02683033404566E-2</v>
      </c>
      <c r="X337" s="17">
        <v>5.7399708981801197E-2</v>
      </c>
      <c r="Y337" s="17">
        <v>2.1304560165838898E-2</v>
      </c>
      <c r="Z337" s="17">
        <v>3.9973878457500001E-2</v>
      </c>
      <c r="AA337" s="17">
        <v>5.7309863427451299E-2</v>
      </c>
      <c r="AB337" s="17">
        <v>4.0702067848473002E-2</v>
      </c>
      <c r="AC337" s="17">
        <v>3.1804022689579797E-2</v>
      </c>
      <c r="AD337" s="17">
        <v>1.6232050160787801E-2</v>
      </c>
      <c r="AE337" s="17"/>
      <c r="AF337" s="17">
        <v>6.0536695954317002E-2</v>
      </c>
      <c r="AG337" s="17">
        <v>2.9995391674991299E-2</v>
      </c>
      <c r="AH337" s="17">
        <v>1.7457534245394798E-2</v>
      </c>
      <c r="AI337" s="17">
        <v>2.01882020277264E-2</v>
      </c>
      <c r="AJ337" s="17">
        <v>4.06918828059291E-2</v>
      </c>
      <c r="AK337" s="17">
        <v>2.2927995491550598E-2</v>
      </c>
      <c r="AL337" s="17"/>
      <c r="AM337" s="17">
        <v>5.0327307065904499E-2</v>
      </c>
      <c r="AN337" s="17">
        <v>3.5451385101161401E-2</v>
      </c>
      <c r="AO337" s="17">
        <v>3.5631128131844297E-2</v>
      </c>
      <c r="AP337" s="17">
        <v>2.6156297821169301E-2</v>
      </c>
      <c r="AQ337" s="17">
        <v>1.7566959592088101E-2</v>
      </c>
      <c r="AR337" s="17"/>
      <c r="AS337" s="17">
        <v>4.4774355116651399E-2</v>
      </c>
      <c r="AT337" s="17">
        <v>4.9984291816732002E-2</v>
      </c>
      <c r="AU337" s="17">
        <v>3.02254375750588E-2</v>
      </c>
      <c r="AV337" s="17">
        <v>2.97307680041498E-2</v>
      </c>
      <c r="AW337" s="17">
        <v>3.4339413199784202E-2</v>
      </c>
      <c r="AX337" s="17">
        <v>3.23414173801806E-2</v>
      </c>
      <c r="AY337" s="17"/>
      <c r="AZ337" s="17">
        <v>3.3775918073183003E-2</v>
      </c>
      <c r="BA337" s="17">
        <v>3.1382733106696897E-2</v>
      </c>
      <c r="BB337" s="17">
        <v>4.1650013176555499E-2</v>
      </c>
      <c r="BC337" s="17">
        <v>4.1248932439068499E-2</v>
      </c>
      <c r="BD337" s="17">
        <v>4.9160267363607998E-2</v>
      </c>
      <c r="BE337" s="17"/>
      <c r="BF337" s="17">
        <v>3.09463553065101E-2</v>
      </c>
      <c r="BG337" s="17"/>
      <c r="BH337" s="17">
        <v>3.07236026842122E-2</v>
      </c>
      <c r="BI337" s="17"/>
      <c r="BJ337" s="17">
        <v>3.9553758127439401E-2</v>
      </c>
      <c r="BK337" s="17">
        <v>3.5864477860518301E-2</v>
      </c>
      <c r="BL337" s="17">
        <v>2.23929307570007E-2</v>
      </c>
      <c r="BM337" s="17">
        <v>5.31634569606661E-2</v>
      </c>
      <c r="BN337" s="17">
        <v>3.5065916556574497E-2</v>
      </c>
      <c r="BO337" s="17">
        <v>8.6544293462001695E-2</v>
      </c>
      <c r="BP337" s="17"/>
      <c r="BQ337" s="17">
        <v>1.1988244873309E-2</v>
      </c>
      <c r="BR337" s="17">
        <v>2.4403079502800702E-2</v>
      </c>
      <c r="BS337" s="17">
        <v>2.0621662396068399E-2</v>
      </c>
      <c r="BT337" s="17"/>
      <c r="BU337" s="17">
        <v>5.9753020668436296E-3</v>
      </c>
      <c r="BV337" s="17">
        <v>1.67569882148902E-2</v>
      </c>
      <c r="BW337" s="17">
        <v>2.0794258416696399E-2</v>
      </c>
      <c r="BX337" s="17"/>
      <c r="BY337" s="17">
        <v>3.8345248843297E-2</v>
      </c>
      <c r="BZ337" s="17"/>
      <c r="CA337" s="17">
        <v>3.0229310231728101E-2</v>
      </c>
    </row>
    <row r="338" spans="2:79" x14ac:dyDescent="0.35">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row>
    <row r="339" spans="2:79" x14ac:dyDescent="0.35">
      <c r="B339" s="6" t="s">
        <v>268</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row>
    <row r="340" spans="2:79" x14ac:dyDescent="0.35">
      <c r="B340" s="24" t="s">
        <v>106</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row>
    <row r="341" spans="2:79" x14ac:dyDescent="0.35">
      <c r="B341" t="s">
        <v>258</v>
      </c>
      <c r="C341" s="17">
        <v>0.26019373716302602</v>
      </c>
      <c r="D341" s="17">
        <v>0.24820397086013801</v>
      </c>
      <c r="E341" s="17">
        <v>0.27157717097366502</v>
      </c>
      <c r="F341" s="17"/>
      <c r="G341" s="17">
        <v>0.21916049713029001</v>
      </c>
      <c r="H341" s="17">
        <v>0.227744843726367</v>
      </c>
      <c r="I341" s="17">
        <v>0.26999868313506697</v>
      </c>
      <c r="J341" s="17">
        <v>0.27670350123154802</v>
      </c>
      <c r="K341" s="17">
        <v>0.26655100105220197</v>
      </c>
      <c r="L341" s="17">
        <v>0.288422664625271</v>
      </c>
      <c r="M341" s="17"/>
      <c r="N341" s="17">
        <v>0.30802199803579899</v>
      </c>
      <c r="O341" s="17">
        <v>0.268139626298252</v>
      </c>
      <c r="P341" s="17">
        <v>0.21801662267254299</v>
      </c>
      <c r="Q341" s="17">
        <v>0.23849138841766601</v>
      </c>
      <c r="R341" s="17"/>
      <c r="S341" s="17">
        <v>0.26940278811096502</v>
      </c>
      <c r="T341" s="17">
        <v>0.241979260689861</v>
      </c>
      <c r="U341" s="17">
        <v>0.27363711312007499</v>
      </c>
      <c r="V341" s="17">
        <v>0.25062519558473301</v>
      </c>
      <c r="W341" s="17">
        <v>0.28844383073984697</v>
      </c>
      <c r="X341" s="17">
        <v>0.245028710503086</v>
      </c>
      <c r="Y341" s="17">
        <v>0.28021261513994</v>
      </c>
      <c r="Z341" s="17">
        <v>0.23252626553161701</v>
      </c>
      <c r="AA341" s="17">
        <v>0.25527029485332597</v>
      </c>
      <c r="AB341" s="17">
        <v>0.25315979813644701</v>
      </c>
      <c r="AC341" s="17">
        <v>0.310847733463817</v>
      </c>
      <c r="AD341" s="17">
        <v>0.20694171155073299</v>
      </c>
      <c r="AE341" s="17"/>
      <c r="AF341" s="17">
        <v>0.25600611738219298</v>
      </c>
      <c r="AG341" s="17">
        <v>0.25515274191656501</v>
      </c>
      <c r="AH341" s="17">
        <v>0.26789425707850001</v>
      </c>
      <c r="AI341" s="17">
        <v>0.24380420356118701</v>
      </c>
      <c r="AJ341" s="17">
        <v>0.29479861781188998</v>
      </c>
      <c r="AK341" s="17">
        <v>0.32108943750301899</v>
      </c>
      <c r="AL341" s="17"/>
      <c r="AM341" s="17">
        <v>0.206677933795296</v>
      </c>
      <c r="AN341" s="17">
        <v>0.26674112348543499</v>
      </c>
      <c r="AO341" s="17">
        <v>0.26682909776146801</v>
      </c>
      <c r="AP341" s="17">
        <v>0.31015409650468401</v>
      </c>
      <c r="AQ341" s="17">
        <v>0.28041891684249298</v>
      </c>
      <c r="AR341" s="17"/>
      <c r="AS341" s="17">
        <v>0.25150048454781398</v>
      </c>
      <c r="AT341" s="17">
        <v>0.286035803138389</v>
      </c>
      <c r="AU341" s="17">
        <v>0.24579516619955699</v>
      </c>
      <c r="AV341" s="17">
        <v>0.253421893591734</v>
      </c>
      <c r="AW341" s="17">
        <v>0.26990499417907199</v>
      </c>
      <c r="AX341" s="17">
        <v>0.23845451939093401</v>
      </c>
      <c r="AY341" s="17"/>
      <c r="AZ341" s="17">
        <v>0.27320893298658</v>
      </c>
      <c r="BA341" s="17">
        <v>0.25594186954552101</v>
      </c>
      <c r="BB341" s="17">
        <v>0.27332099162775197</v>
      </c>
      <c r="BC341" s="17">
        <v>0.26072688265176502</v>
      </c>
      <c r="BD341" s="17">
        <v>0.245689340491687</v>
      </c>
      <c r="BE341" s="17"/>
      <c r="BF341" s="17">
        <v>0.26781345168579201</v>
      </c>
      <c r="BG341" s="17"/>
      <c r="BH341" s="17">
        <v>0.26839183362695701</v>
      </c>
      <c r="BI341" s="17"/>
      <c r="BJ341" s="17">
        <v>0.25048366985357901</v>
      </c>
      <c r="BK341" s="17">
        <v>0.26658191337241699</v>
      </c>
      <c r="BL341" s="17">
        <v>0.28035427623224801</v>
      </c>
      <c r="BM341" s="17">
        <v>0.267426868084645</v>
      </c>
      <c r="BN341" s="17">
        <v>0.20521905636318399</v>
      </c>
      <c r="BO341" s="17">
        <v>0.20541710592867399</v>
      </c>
      <c r="BP341" s="17"/>
      <c r="BQ341" s="17">
        <v>0.34097039667491003</v>
      </c>
      <c r="BR341" s="17">
        <v>0.25915440679023899</v>
      </c>
      <c r="BS341" s="17">
        <v>0.25160959294212898</v>
      </c>
      <c r="BT341" s="17"/>
      <c r="BU341" s="17">
        <v>0.37265502044520499</v>
      </c>
      <c r="BV341" s="17">
        <v>0.286351082200269</v>
      </c>
      <c r="BW341" s="17">
        <v>0.250057045171583</v>
      </c>
      <c r="BX341" s="17"/>
      <c r="BY341" s="17">
        <v>0.18241303858670099</v>
      </c>
      <c r="BZ341" s="17"/>
      <c r="CA341" s="17">
        <v>0.38375677877528103</v>
      </c>
    </row>
    <row r="342" spans="2:79" x14ac:dyDescent="0.35">
      <c r="B342" t="s">
        <v>259</v>
      </c>
      <c r="C342" s="17">
        <v>0.45183134154346999</v>
      </c>
      <c r="D342" s="17">
        <v>0.450954192182903</v>
      </c>
      <c r="E342" s="17">
        <v>0.45256173506578801</v>
      </c>
      <c r="F342" s="17"/>
      <c r="G342" s="17">
        <v>0.45309454724016901</v>
      </c>
      <c r="H342" s="17">
        <v>0.42132072412447102</v>
      </c>
      <c r="I342" s="17">
        <v>0.43979769805121199</v>
      </c>
      <c r="J342" s="17">
        <v>0.45442986820864001</v>
      </c>
      <c r="K342" s="17">
        <v>0.49789196021142601</v>
      </c>
      <c r="L342" s="17">
        <v>0.45257182337086599</v>
      </c>
      <c r="M342" s="17"/>
      <c r="N342" s="17">
        <v>0.444259967798114</v>
      </c>
      <c r="O342" s="17">
        <v>0.45041368149900701</v>
      </c>
      <c r="P342" s="17">
        <v>0.42752932687384299</v>
      </c>
      <c r="Q342" s="17">
        <v>0.48270067560862101</v>
      </c>
      <c r="R342" s="17"/>
      <c r="S342" s="17">
        <v>0.45018108464318901</v>
      </c>
      <c r="T342" s="17">
        <v>0.46995296804701803</v>
      </c>
      <c r="U342" s="17">
        <v>0.458696142529677</v>
      </c>
      <c r="V342" s="17">
        <v>0.439501841027785</v>
      </c>
      <c r="W342" s="17">
        <v>0.47092407027809002</v>
      </c>
      <c r="X342" s="17">
        <v>0.44326001374303098</v>
      </c>
      <c r="Y342" s="17">
        <v>0.471832980841838</v>
      </c>
      <c r="Z342" s="17">
        <v>0.44691591810522402</v>
      </c>
      <c r="AA342" s="17">
        <v>0.458890399351778</v>
      </c>
      <c r="AB342" s="17">
        <v>0.41917602146451599</v>
      </c>
      <c r="AC342" s="17">
        <v>0.38420004349609399</v>
      </c>
      <c r="AD342" s="17">
        <v>0.51890272122040004</v>
      </c>
      <c r="AE342" s="17"/>
      <c r="AF342" s="17">
        <v>0.442249457652309</v>
      </c>
      <c r="AG342" s="17">
        <v>0.44707877838950999</v>
      </c>
      <c r="AH342" s="17">
        <v>0.48704371121800599</v>
      </c>
      <c r="AI342" s="17">
        <v>0.465465493395743</v>
      </c>
      <c r="AJ342" s="17">
        <v>0.43381774161367598</v>
      </c>
      <c r="AK342" s="17">
        <v>0.404662274435722</v>
      </c>
      <c r="AL342" s="17"/>
      <c r="AM342" s="17">
        <v>0.46968597409232898</v>
      </c>
      <c r="AN342" s="17">
        <v>0.45175759184411302</v>
      </c>
      <c r="AO342" s="17">
        <v>0.449117121962819</v>
      </c>
      <c r="AP342" s="17">
        <v>0.42727976884411201</v>
      </c>
      <c r="AQ342" s="17">
        <v>0.546943635483499</v>
      </c>
      <c r="AR342" s="17"/>
      <c r="AS342" s="17">
        <v>0.44826532469243802</v>
      </c>
      <c r="AT342" s="17">
        <v>0.45251903477342698</v>
      </c>
      <c r="AU342" s="17">
        <v>0.452014737106327</v>
      </c>
      <c r="AV342" s="17">
        <v>0.46949902300474</v>
      </c>
      <c r="AW342" s="17">
        <v>0.44173501957163902</v>
      </c>
      <c r="AX342" s="17">
        <v>0.42727388333233501</v>
      </c>
      <c r="AY342" s="17"/>
      <c r="AZ342" s="17">
        <v>0.448569754269665</v>
      </c>
      <c r="BA342" s="17">
        <v>0.45741991436817397</v>
      </c>
      <c r="BB342" s="17">
        <v>0.45281607563180898</v>
      </c>
      <c r="BC342" s="17">
        <v>0.46514469049211299</v>
      </c>
      <c r="BD342" s="17">
        <v>0.44022811314625998</v>
      </c>
      <c r="BE342" s="17"/>
      <c r="BF342" s="17">
        <v>0.45421896982334498</v>
      </c>
      <c r="BG342" s="17"/>
      <c r="BH342" s="17">
        <v>0.45240253769404798</v>
      </c>
      <c r="BI342" s="17"/>
      <c r="BJ342" s="17">
        <v>0.475150520171709</v>
      </c>
      <c r="BK342" s="17">
        <v>0.44758949444767099</v>
      </c>
      <c r="BL342" s="17">
        <v>0.44782356251967198</v>
      </c>
      <c r="BM342" s="17">
        <v>0.42362860742602798</v>
      </c>
      <c r="BN342" s="17">
        <v>0.49664959948690002</v>
      </c>
      <c r="BO342" s="17">
        <v>0.43017756159503701</v>
      </c>
      <c r="BP342" s="17"/>
      <c r="BQ342" s="17">
        <v>0.42060034202056801</v>
      </c>
      <c r="BR342" s="17">
        <v>0.448593884379549</v>
      </c>
      <c r="BS342" s="17">
        <v>0.48097976322254299</v>
      </c>
      <c r="BT342" s="17"/>
      <c r="BU342" s="17">
        <v>0.38125260734330901</v>
      </c>
      <c r="BV342" s="17">
        <v>0.464191779412294</v>
      </c>
      <c r="BW342" s="17">
        <v>0.47787682706061801</v>
      </c>
      <c r="BX342" s="17"/>
      <c r="BY342" s="17">
        <v>0.50703013432696198</v>
      </c>
      <c r="BZ342" s="17"/>
      <c r="CA342" s="17">
        <v>0.446160708743915</v>
      </c>
    </row>
    <row r="343" spans="2:79" x14ac:dyDescent="0.35">
      <c r="B343" t="s">
        <v>260</v>
      </c>
      <c r="C343" s="17">
        <v>0.16762237828128801</v>
      </c>
      <c r="D343" s="17">
        <v>0.19018062860773999</v>
      </c>
      <c r="E343" s="17">
        <v>0.14602780154416301</v>
      </c>
      <c r="F343" s="17"/>
      <c r="G343" s="17">
        <v>0.218345140840987</v>
      </c>
      <c r="H343" s="17">
        <v>0.192204649629308</v>
      </c>
      <c r="I343" s="17">
        <v>0.15071957337071001</v>
      </c>
      <c r="J343" s="17">
        <v>0.149945503626328</v>
      </c>
      <c r="K343" s="17">
        <v>0.145091372945335</v>
      </c>
      <c r="L343" s="17">
        <v>0.15684477054186799</v>
      </c>
      <c r="M343" s="17"/>
      <c r="N343" s="17">
        <v>0.16368144918670899</v>
      </c>
      <c r="O343" s="17">
        <v>0.16501899840925</v>
      </c>
      <c r="P343" s="17">
        <v>0.20397808872875001</v>
      </c>
      <c r="Q343" s="17">
        <v>0.13969908255910701</v>
      </c>
      <c r="R343" s="17"/>
      <c r="S343" s="17">
        <v>0.17438055765412</v>
      </c>
      <c r="T343" s="17">
        <v>0.16839377399029901</v>
      </c>
      <c r="U343" s="17">
        <v>0.141235502125486</v>
      </c>
      <c r="V343" s="17">
        <v>0.18226706390332101</v>
      </c>
      <c r="W343" s="17">
        <v>0.15696129567912201</v>
      </c>
      <c r="X343" s="17">
        <v>0.13695305213672701</v>
      </c>
      <c r="Y343" s="17">
        <v>0.151907282449914</v>
      </c>
      <c r="Z343" s="17">
        <v>0.21288403941412801</v>
      </c>
      <c r="AA343" s="17">
        <v>0.16112296330733</v>
      </c>
      <c r="AB343" s="17">
        <v>0.206182874787494</v>
      </c>
      <c r="AC343" s="17">
        <v>0.169500073356352</v>
      </c>
      <c r="AD343" s="17">
        <v>0.16262745496787501</v>
      </c>
      <c r="AE343" s="17"/>
      <c r="AF343" s="17">
        <v>0.146196850043771</v>
      </c>
      <c r="AG343" s="17">
        <v>0.180193662367269</v>
      </c>
      <c r="AH343" s="17">
        <v>0.154869093492111</v>
      </c>
      <c r="AI343" s="17">
        <v>0.19568847401303899</v>
      </c>
      <c r="AJ343" s="17">
        <v>0.16519569619367599</v>
      </c>
      <c r="AK343" s="17">
        <v>0.189604869851559</v>
      </c>
      <c r="AL343" s="17"/>
      <c r="AM343" s="17">
        <v>0.16411650990014001</v>
      </c>
      <c r="AN343" s="17">
        <v>0.168843108788923</v>
      </c>
      <c r="AO343" s="17">
        <v>0.1768619918099</v>
      </c>
      <c r="AP343" s="17">
        <v>0.16098457355593801</v>
      </c>
      <c r="AQ343" s="17">
        <v>0.117354576271718</v>
      </c>
      <c r="AR343" s="17"/>
      <c r="AS343" s="17">
        <v>0.18359677036972699</v>
      </c>
      <c r="AT343" s="17">
        <v>0.141723823996138</v>
      </c>
      <c r="AU343" s="17">
        <v>0.18620480683749199</v>
      </c>
      <c r="AV343" s="17">
        <v>0.15191641145981899</v>
      </c>
      <c r="AW343" s="17">
        <v>0.17833229815597801</v>
      </c>
      <c r="AX343" s="17">
        <v>0.187061279123973</v>
      </c>
      <c r="AY343" s="17"/>
      <c r="AZ343" s="17">
        <v>0.17224081686191201</v>
      </c>
      <c r="BA343" s="17">
        <v>0.16398982608459001</v>
      </c>
      <c r="BB343" s="17">
        <v>0.15374628233518001</v>
      </c>
      <c r="BC343" s="17">
        <v>0.16517059324047201</v>
      </c>
      <c r="BD343" s="17">
        <v>0.181223728728761</v>
      </c>
      <c r="BE343" s="17"/>
      <c r="BF343" s="17">
        <v>0.163358156833804</v>
      </c>
      <c r="BG343" s="17"/>
      <c r="BH343" s="17">
        <v>0.16877457081748001</v>
      </c>
      <c r="BI343" s="17"/>
      <c r="BJ343" s="17">
        <v>0.15610467479736401</v>
      </c>
      <c r="BK343" s="17">
        <v>0.153941220231927</v>
      </c>
      <c r="BL343" s="17">
        <v>0.17102854687968699</v>
      </c>
      <c r="BM343" s="17">
        <v>0.18434654957353899</v>
      </c>
      <c r="BN343" s="17">
        <v>0.19084509518810799</v>
      </c>
      <c r="BO343" s="17">
        <v>0.203010741589015</v>
      </c>
      <c r="BP343" s="17"/>
      <c r="BQ343" s="17">
        <v>0.15609794129673399</v>
      </c>
      <c r="BR343" s="17">
        <v>0.20097086642334899</v>
      </c>
      <c r="BS343" s="17">
        <v>0.16332762579702501</v>
      </c>
      <c r="BT343" s="17"/>
      <c r="BU343" s="17">
        <v>0.16671296502388799</v>
      </c>
      <c r="BV343" s="17">
        <v>0.16966045790914799</v>
      </c>
      <c r="BW343" s="17">
        <v>0.173140533840454</v>
      </c>
      <c r="BX343" s="17"/>
      <c r="BY343" s="17">
        <v>0.23276299046121099</v>
      </c>
      <c r="BZ343" s="17"/>
      <c r="CA343" s="17">
        <v>9.8374970678130697E-2</v>
      </c>
    </row>
    <row r="344" spans="2:79" x14ac:dyDescent="0.35">
      <c r="B344" t="s">
        <v>261</v>
      </c>
      <c r="C344" s="17">
        <v>4.5113357559350101E-2</v>
      </c>
      <c r="D344" s="17">
        <v>5.5415514929178802E-2</v>
      </c>
      <c r="E344" s="17">
        <v>3.4953569932074401E-2</v>
      </c>
      <c r="F344" s="17"/>
      <c r="G344" s="17">
        <v>3.9337011253336503E-2</v>
      </c>
      <c r="H344" s="17">
        <v>5.0670128240035001E-2</v>
      </c>
      <c r="I344" s="17">
        <v>5.4431848905762498E-2</v>
      </c>
      <c r="J344" s="17">
        <v>3.5095114591092803E-2</v>
      </c>
      <c r="K344" s="17">
        <v>4.7243852375388397E-2</v>
      </c>
      <c r="L344" s="17">
        <v>4.3597085502773997E-2</v>
      </c>
      <c r="M344" s="17"/>
      <c r="N344" s="17">
        <v>3.88835655405768E-2</v>
      </c>
      <c r="O344" s="17">
        <v>4.2214215880528601E-2</v>
      </c>
      <c r="P344" s="17">
        <v>6.7031072267973807E-2</v>
      </c>
      <c r="Q344" s="17">
        <v>3.6856377696362602E-2</v>
      </c>
      <c r="R344" s="17"/>
      <c r="S344" s="17">
        <v>4.4142232791018497E-2</v>
      </c>
      <c r="T344" s="17">
        <v>4.1570640829763798E-2</v>
      </c>
      <c r="U344" s="17">
        <v>3.5547374022144501E-2</v>
      </c>
      <c r="V344" s="17">
        <v>7.1794053361999496E-2</v>
      </c>
      <c r="W344" s="17">
        <v>3.5894280032266898E-2</v>
      </c>
      <c r="X344" s="17">
        <v>4.9983184734670803E-2</v>
      </c>
      <c r="Y344" s="17">
        <v>4.0163898686362401E-2</v>
      </c>
      <c r="Z344" s="17">
        <v>1.57404580479483E-2</v>
      </c>
      <c r="AA344" s="17">
        <v>3.5370612241854497E-2</v>
      </c>
      <c r="AB344" s="17">
        <v>6.9864178934522E-2</v>
      </c>
      <c r="AC344" s="17">
        <v>2.9430036250094601E-2</v>
      </c>
      <c r="AD344" s="17">
        <v>5.7216498564158197E-2</v>
      </c>
      <c r="AE344" s="17"/>
      <c r="AF344" s="17">
        <v>3.7348104494914797E-2</v>
      </c>
      <c r="AG344" s="17">
        <v>4.9006829813232698E-2</v>
      </c>
      <c r="AH344" s="17">
        <v>4.6394054578973498E-2</v>
      </c>
      <c r="AI344" s="17">
        <v>5.1194361017737597E-2</v>
      </c>
      <c r="AJ344" s="17">
        <v>4.6925827660906402E-2</v>
      </c>
      <c r="AK344" s="17">
        <v>3.5261314148602299E-2</v>
      </c>
      <c r="AL344" s="17"/>
      <c r="AM344" s="17">
        <v>4.7803409366242097E-2</v>
      </c>
      <c r="AN344" s="17">
        <v>4.6019012163195802E-2</v>
      </c>
      <c r="AO344" s="17">
        <v>4.0762377958020998E-2</v>
      </c>
      <c r="AP344" s="17">
        <v>4.8052811049567802E-2</v>
      </c>
      <c r="AQ344" s="17">
        <v>1.30739006888584E-2</v>
      </c>
      <c r="AR344" s="17"/>
      <c r="AS344" s="17">
        <v>5.2551666624270903E-2</v>
      </c>
      <c r="AT344" s="17">
        <v>3.6327049866595899E-2</v>
      </c>
      <c r="AU344" s="17">
        <v>4.53301848285797E-2</v>
      </c>
      <c r="AV344" s="17">
        <v>4.6658204326780299E-2</v>
      </c>
      <c r="AW344" s="17">
        <v>3.5102606973032698E-2</v>
      </c>
      <c r="AX344" s="17">
        <v>6.1821558648417201E-2</v>
      </c>
      <c r="AY344" s="17"/>
      <c r="AZ344" s="17">
        <v>4.4531605915059197E-2</v>
      </c>
      <c r="BA344" s="17">
        <v>5.1065349586406503E-2</v>
      </c>
      <c r="BB344" s="17">
        <v>3.88963915545254E-2</v>
      </c>
      <c r="BC344" s="17">
        <v>3.7414808244091297E-2</v>
      </c>
      <c r="BD344" s="17">
        <v>4.4536026793330498E-2</v>
      </c>
      <c r="BE344" s="17"/>
      <c r="BF344" s="17">
        <v>4.6164155465083997E-2</v>
      </c>
      <c r="BG344" s="17"/>
      <c r="BH344" s="17">
        <v>4.4837957035860999E-2</v>
      </c>
      <c r="BI344" s="17"/>
      <c r="BJ344" s="17">
        <v>3.9553120053243601E-2</v>
      </c>
      <c r="BK344" s="17">
        <v>4.6429537738816799E-2</v>
      </c>
      <c r="BL344" s="17">
        <v>4.7458605212330703E-2</v>
      </c>
      <c r="BM344" s="17">
        <v>4.6094113869341001E-2</v>
      </c>
      <c r="BN344" s="17">
        <v>3.7946424033116398E-2</v>
      </c>
      <c r="BO344" s="17">
        <v>5.2101784256100403E-2</v>
      </c>
      <c r="BP344" s="17"/>
      <c r="BQ344" s="17">
        <v>3.7907563762932903E-2</v>
      </c>
      <c r="BR344" s="17">
        <v>4.65079162150311E-2</v>
      </c>
      <c r="BS344" s="17">
        <v>4.5358080151203503E-2</v>
      </c>
      <c r="BT344" s="17"/>
      <c r="BU344" s="17">
        <v>4.6361871811932701E-2</v>
      </c>
      <c r="BV344" s="17">
        <v>3.3545789138876202E-2</v>
      </c>
      <c r="BW344" s="17">
        <v>5.0897056124024502E-2</v>
      </c>
      <c r="BX344" s="17"/>
      <c r="BY344" s="17">
        <v>4.6314529884945298E-2</v>
      </c>
      <c r="BZ344" s="17"/>
      <c r="CA344" s="17">
        <v>1.87274164080799E-2</v>
      </c>
    </row>
    <row r="345" spans="2:79" x14ac:dyDescent="0.35">
      <c r="B345" t="s">
        <v>199</v>
      </c>
      <c r="C345" s="17">
        <v>7.5239185452866106E-2</v>
      </c>
      <c r="D345" s="17">
        <v>5.5245693420039897E-2</v>
      </c>
      <c r="E345" s="17">
        <v>9.4879722484310106E-2</v>
      </c>
      <c r="F345" s="17"/>
      <c r="G345" s="17">
        <v>7.0062803535217405E-2</v>
      </c>
      <c r="H345" s="17">
        <v>0.10805965427981799</v>
      </c>
      <c r="I345" s="17">
        <v>8.5052196537248895E-2</v>
      </c>
      <c r="J345" s="17">
        <v>8.3826012342391495E-2</v>
      </c>
      <c r="K345" s="17">
        <v>4.3221813415648902E-2</v>
      </c>
      <c r="L345" s="17">
        <v>5.8563655959220397E-2</v>
      </c>
      <c r="M345" s="17"/>
      <c r="N345" s="17">
        <v>4.5153019438800797E-2</v>
      </c>
      <c r="O345" s="17">
        <v>7.4213477912962594E-2</v>
      </c>
      <c r="P345" s="17">
        <v>8.3444889456890797E-2</v>
      </c>
      <c r="Q345" s="17">
        <v>0.102252475718243</v>
      </c>
      <c r="R345" s="17"/>
      <c r="S345" s="17">
        <v>6.1893336800707598E-2</v>
      </c>
      <c r="T345" s="17">
        <v>7.81033564430587E-2</v>
      </c>
      <c r="U345" s="17">
        <v>9.08838682026165E-2</v>
      </c>
      <c r="V345" s="17">
        <v>5.5811846122161599E-2</v>
      </c>
      <c r="W345" s="17">
        <v>4.7776523270673901E-2</v>
      </c>
      <c r="X345" s="17">
        <v>0.12477503888248601</v>
      </c>
      <c r="Y345" s="17">
        <v>5.5883222881945999E-2</v>
      </c>
      <c r="Z345" s="17">
        <v>9.1933318901082695E-2</v>
      </c>
      <c r="AA345" s="17">
        <v>8.9345730245710797E-2</v>
      </c>
      <c r="AB345" s="17">
        <v>5.1617126677021799E-2</v>
      </c>
      <c r="AC345" s="17">
        <v>0.106022113433643</v>
      </c>
      <c r="AD345" s="17">
        <v>5.4311613696834203E-2</v>
      </c>
      <c r="AE345" s="17"/>
      <c r="AF345" s="17">
        <v>0.118199470426812</v>
      </c>
      <c r="AG345" s="17">
        <v>6.8567987513422801E-2</v>
      </c>
      <c r="AH345" s="17">
        <v>4.3798883632410003E-2</v>
      </c>
      <c r="AI345" s="17">
        <v>4.3847468012292501E-2</v>
      </c>
      <c r="AJ345" s="17">
        <v>5.9262116719851897E-2</v>
      </c>
      <c r="AK345" s="17">
        <v>4.9382104061098303E-2</v>
      </c>
      <c r="AL345" s="17"/>
      <c r="AM345" s="17">
        <v>0.111716172845994</v>
      </c>
      <c r="AN345" s="17">
        <v>6.6639163718333699E-2</v>
      </c>
      <c r="AO345" s="17">
        <v>6.6429410507790998E-2</v>
      </c>
      <c r="AP345" s="17">
        <v>5.3528750045697897E-2</v>
      </c>
      <c r="AQ345" s="17">
        <v>4.2208970713431701E-2</v>
      </c>
      <c r="AR345" s="17"/>
      <c r="AS345" s="17">
        <v>6.4085753765750098E-2</v>
      </c>
      <c r="AT345" s="17">
        <v>8.3394288225449795E-2</v>
      </c>
      <c r="AU345" s="17">
        <v>7.0655105028044701E-2</v>
      </c>
      <c r="AV345" s="17">
        <v>7.8504467616926393E-2</v>
      </c>
      <c r="AW345" s="17">
        <v>7.4925081120279194E-2</v>
      </c>
      <c r="AX345" s="17">
        <v>8.5388759504340994E-2</v>
      </c>
      <c r="AY345" s="17"/>
      <c r="AZ345" s="17">
        <v>6.1448889966782903E-2</v>
      </c>
      <c r="BA345" s="17">
        <v>7.1583040415308594E-2</v>
      </c>
      <c r="BB345" s="17">
        <v>8.1220258850732696E-2</v>
      </c>
      <c r="BC345" s="17">
        <v>7.1543025371558197E-2</v>
      </c>
      <c r="BD345" s="17">
        <v>8.8322790839960794E-2</v>
      </c>
      <c r="BE345" s="17"/>
      <c r="BF345" s="17">
        <v>6.8445266191974594E-2</v>
      </c>
      <c r="BG345" s="17"/>
      <c r="BH345" s="17">
        <v>6.5593100825654505E-2</v>
      </c>
      <c r="BI345" s="17"/>
      <c r="BJ345" s="17">
        <v>7.8708015124105093E-2</v>
      </c>
      <c r="BK345" s="17">
        <v>8.5457834209168596E-2</v>
      </c>
      <c r="BL345" s="17">
        <v>5.33350091560627E-2</v>
      </c>
      <c r="BM345" s="17">
        <v>7.8503861046447798E-2</v>
      </c>
      <c r="BN345" s="17">
        <v>6.9339824928691507E-2</v>
      </c>
      <c r="BO345" s="17">
        <v>0.10929280663117399</v>
      </c>
      <c r="BP345" s="17"/>
      <c r="BQ345" s="17">
        <v>4.4423756244855402E-2</v>
      </c>
      <c r="BR345" s="17">
        <v>4.4772926191832402E-2</v>
      </c>
      <c r="BS345" s="17">
        <v>5.8724937887099003E-2</v>
      </c>
      <c r="BT345" s="17"/>
      <c r="BU345" s="17">
        <v>3.3017535375664597E-2</v>
      </c>
      <c r="BV345" s="17">
        <v>4.6250891339413201E-2</v>
      </c>
      <c r="BW345" s="17">
        <v>4.8028537803321301E-2</v>
      </c>
      <c r="BX345" s="17"/>
      <c r="BY345" s="17">
        <v>3.1479306740180603E-2</v>
      </c>
      <c r="BZ345" s="17"/>
      <c r="CA345" s="17">
        <v>5.29801253945935E-2</v>
      </c>
    </row>
    <row r="346" spans="2:79" x14ac:dyDescent="0.35">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row>
    <row r="347" spans="2:79" x14ac:dyDescent="0.35">
      <c r="B347" s="6" t="s">
        <v>269</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row>
    <row r="348" spans="2:79" x14ac:dyDescent="0.35">
      <c r="B348" s="24" t="s">
        <v>106</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row>
    <row r="349" spans="2:79" x14ac:dyDescent="0.35">
      <c r="B349" t="s">
        <v>258</v>
      </c>
      <c r="C349" s="17">
        <v>0.34193874104285799</v>
      </c>
      <c r="D349" s="17">
        <v>0.32265728644473302</v>
      </c>
      <c r="E349" s="17">
        <v>0.35800237550188402</v>
      </c>
      <c r="F349" s="17"/>
      <c r="G349" s="17">
        <v>0.36303030098078898</v>
      </c>
      <c r="H349" s="17">
        <v>0.33644513514290098</v>
      </c>
      <c r="I349" s="17">
        <v>0.32635023500597998</v>
      </c>
      <c r="J349" s="17">
        <v>0.32977247502476997</v>
      </c>
      <c r="K349" s="17">
        <v>0.33490761065128299</v>
      </c>
      <c r="L349" s="17">
        <v>0.35950078091367899</v>
      </c>
      <c r="M349" s="17"/>
      <c r="N349" s="17">
        <v>0.388191755171995</v>
      </c>
      <c r="O349" s="17">
        <v>0.36542511327264499</v>
      </c>
      <c r="P349" s="17">
        <v>0.282740114408492</v>
      </c>
      <c r="Q349" s="17">
        <v>0.31693810213752599</v>
      </c>
      <c r="R349" s="17"/>
      <c r="S349" s="17">
        <v>0.38105231827848501</v>
      </c>
      <c r="T349" s="17">
        <v>0.33153165816831198</v>
      </c>
      <c r="U349" s="17">
        <v>0.356072021103639</v>
      </c>
      <c r="V349" s="17">
        <v>0.32471102865010898</v>
      </c>
      <c r="W349" s="17">
        <v>0.33755717976452398</v>
      </c>
      <c r="X349" s="17">
        <v>0.34525337593030703</v>
      </c>
      <c r="Y349" s="17">
        <v>0.306619085159681</v>
      </c>
      <c r="Z349" s="17">
        <v>0.245473853983185</v>
      </c>
      <c r="AA349" s="17">
        <v>0.34384036331314</v>
      </c>
      <c r="AB349" s="17">
        <v>0.361698834169214</v>
      </c>
      <c r="AC349" s="17">
        <v>0.35226891378956598</v>
      </c>
      <c r="AD349" s="17">
        <v>0.35804158137990799</v>
      </c>
      <c r="AE349" s="17"/>
      <c r="AF349" s="17">
        <v>0.320338296566758</v>
      </c>
      <c r="AG349" s="17">
        <v>0.33655095961892101</v>
      </c>
      <c r="AH349" s="17">
        <v>0.337086664446759</v>
      </c>
      <c r="AI349" s="17">
        <v>0.34111569855150897</v>
      </c>
      <c r="AJ349" s="17">
        <v>0.36405659671909102</v>
      </c>
      <c r="AK349" s="17">
        <v>0.42509489720504301</v>
      </c>
      <c r="AL349" s="17"/>
      <c r="AM349" s="17">
        <v>0.30290494828194497</v>
      </c>
      <c r="AN349" s="17">
        <v>0.327113059664213</v>
      </c>
      <c r="AO349" s="17">
        <v>0.3506515802886</v>
      </c>
      <c r="AP349" s="17">
        <v>0.42688354354365399</v>
      </c>
      <c r="AQ349" s="17">
        <v>0.44514797869478401</v>
      </c>
      <c r="AR349" s="17"/>
      <c r="AS349" s="17">
        <v>0.37415330303974198</v>
      </c>
      <c r="AT349" s="17">
        <v>0.35595071184067301</v>
      </c>
      <c r="AU349" s="17">
        <v>0.28411217934953498</v>
      </c>
      <c r="AV349" s="17">
        <v>0.34274889696879501</v>
      </c>
      <c r="AW349" s="17">
        <v>0.33095981124093099</v>
      </c>
      <c r="AX349" s="17">
        <v>0.34111328918672301</v>
      </c>
      <c r="AY349" s="17"/>
      <c r="AZ349" s="17">
        <v>0.30749513670057999</v>
      </c>
      <c r="BA349" s="17">
        <v>0.34393886157108899</v>
      </c>
      <c r="BB349" s="17">
        <v>0.35965118439910299</v>
      </c>
      <c r="BC349" s="17">
        <v>0.36665632574666002</v>
      </c>
      <c r="BD349" s="17">
        <v>0.345268176108045</v>
      </c>
      <c r="BE349" s="17"/>
      <c r="BF349" s="17">
        <v>0.346270103081251</v>
      </c>
      <c r="BG349" s="17"/>
      <c r="BH349" s="17">
        <v>0.34037155770015398</v>
      </c>
      <c r="BI349" s="17"/>
      <c r="BJ349" s="17">
        <v>0.33885438106428301</v>
      </c>
      <c r="BK349" s="17">
        <v>0.35886250175828099</v>
      </c>
      <c r="BL349" s="17">
        <v>0.36132011541478198</v>
      </c>
      <c r="BM349" s="17">
        <v>0.308021378438882</v>
      </c>
      <c r="BN349" s="17">
        <v>0.249611861015025</v>
      </c>
      <c r="BO349" s="17">
        <v>0.38608887621114502</v>
      </c>
      <c r="BP349" s="17"/>
      <c r="BQ349" s="17">
        <v>0.38452324207790001</v>
      </c>
      <c r="BR349" s="17">
        <v>0.34500644768917599</v>
      </c>
      <c r="BS349" s="17">
        <v>0.34128138611554598</v>
      </c>
      <c r="BT349" s="17"/>
      <c r="BU349" s="17">
        <v>0.496182474975423</v>
      </c>
      <c r="BV349" s="17">
        <v>0.36017561758612798</v>
      </c>
      <c r="BW349" s="17">
        <v>0.32043591832547202</v>
      </c>
      <c r="BX349" s="17"/>
      <c r="BY349" s="17">
        <v>0.29258024363896001</v>
      </c>
      <c r="BZ349" s="17"/>
      <c r="CA349" s="17">
        <v>0.64966259743892196</v>
      </c>
    </row>
    <row r="350" spans="2:79" x14ac:dyDescent="0.35">
      <c r="B350" t="s">
        <v>259</v>
      </c>
      <c r="C350" s="17">
        <v>0.40709120873332599</v>
      </c>
      <c r="D350" s="17">
        <v>0.40230866883833399</v>
      </c>
      <c r="E350" s="17">
        <v>0.41410564000684602</v>
      </c>
      <c r="F350" s="17"/>
      <c r="G350" s="17">
        <v>0.43286646734900103</v>
      </c>
      <c r="H350" s="17">
        <v>0.39335100865366002</v>
      </c>
      <c r="I350" s="17">
        <v>0.392394139970273</v>
      </c>
      <c r="J350" s="17">
        <v>0.41245190904569401</v>
      </c>
      <c r="K350" s="17">
        <v>0.41805208127800902</v>
      </c>
      <c r="L350" s="17">
        <v>0.40125463586482302</v>
      </c>
      <c r="M350" s="17"/>
      <c r="N350" s="17">
        <v>0.40621945015216498</v>
      </c>
      <c r="O350" s="17">
        <v>0.40537620911773198</v>
      </c>
      <c r="P350" s="17">
        <v>0.42662886092840302</v>
      </c>
      <c r="Q350" s="17">
        <v>0.39350104948784098</v>
      </c>
      <c r="R350" s="17"/>
      <c r="S350" s="17">
        <v>0.37712576879105097</v>
      </c>
      <c r="T350" s="17">
        <v>0.40880121071862402</v>
      </c>
      <c r="U350" s="17">
        <v>0.37022955773149702</v>
      </c>
      <c r="V350" s="17">
        <v>0.38681618129706602</v>
      </c>
      <c r="W350" s="17">
        <v>0.42907735273852599</v>
      </c>
      <c r="X350" s="17">
        <v>0.39847717363108498</v>
      </c>
      <c r="Y350" s="17">
        <v>0.44807065205167901</v>
      </c>
      <c r="Z350" s="17">
        <v>0.46181144721224698</v>
      </c>
      <c r="AA350" s="17">
        <v>0.410669085529005</v>
      </c>
      <c r="AB350" s="17">
        <v>0.43168188446816003</v>
      </c>
      <c r="AC350" s="17">
        <v>0.385584484882461</v>
      </c>
      <c r="AD350" s="17">
        <v>0.43975851631764001</v>
      </c>
      <c r="AE350" s="17"/>
      <c r="AF350" s="17">
        <v>0.38562120830313501</v>
      </c>
      <c r="AG350" s="17">
        <v>0.40458086969906298</v>
      </c>
      <c r="AH350" s="17">
        <v>0.4395588801609</v>
      </c>
      <c r="AI350" s="17">
        <v>0.41304999138611997</v>
      </c>
      <c r="AJ350" s="17">
        <v>0.38710480945805897</v>
      </c>
      <c r="AK350" s="17">
        <v>0.40697531511368801</v>
      </c>
      <c r="AL350" s="17"/>
      <c r="AM350" s="17">
        <v>0.39431061854182198</v>
      </c>
      <c r="AN350" s="17">
        <v>0.42328457856426499</v>
      </c>
      <c r="AO350" s="17">
        <v>0.42539416138458302</v>
      </c>
      <c r="AP350" s="17">
        <v>0.352726883178616</v>
      </c>
      <c r="AQ350" s="17">
        <v>0.362855364135514</v>
      </c>
      <c r="AR350" s="17"/>
      <c r="AS350" s="17">
        <v>0.40739201898613803</v>
      </c>
      <c r="AT350" s="17">
        <v>0.40486449876616598</v>
      </c>
      <c r="AU350" s="17">
        <v>0.40332219925500201</v>
      </c>
      <c r="AV350" s="17">
        <v>0.42989619322128803</v>
      </c>
      <c r="AW350" s="17">
        <v>0.405272257474391</v>
      </c>
      <c r="AX350" s="17">
        <v>0.359151712473673</v>
      </c>
      <c r="AY350" s="17"/>
      <c r="AZ350" s="17">
        <v>0.43012064332911398</v>
      </c>
      <c r="BA350" s="17">
        <v>0.40647890701131201</v>
      </c>
      <c r="BB350" s="17">
        <v>0.39353248510362998</v>
      </c>
      <c r="BC350" s="17">
        <v>0.37011426597283298</v>
      </c>
      <c r="BD350" s="17">
        <v>0.41297695720374999</v>
      </c>
      <c r="BE350" s="17"/>
      <c r="BF350" s="17">
        <v>0.40713546774447401</v>
      </c>
      <c r="BG350" s="17"/>
      <c r="BH350" s="17">
        <v>0.412626574179698</v>
      </c>
      <c r="BI350" s="17"/>
      <c r="BJ350" s="17">
        <v>0.423253595558789</v>
      </c>
      <c r="BK350" s="17">
        <v>0.37678199186373601</v>
      </c>
      <c r="BL350" s="17">
        <v>0.41446682164357002</v>
      </c>
      <c r="BM350" s="17">
        <v>0.33865289897633</v>
      </c>
      <c r="BN350" s="17">
        <v>0.50850509237223596</v>
      </c>
      <c r="BO350" s="17">
        <v>0.42980088272040601</v>
      </c>
      <c r="BP350" s="17"/>
      <c r="BQ350" s="17">
        <v>0.40993217962482098</v>
      </c>
      <c r="BR350" s="17">
        <v>0.41884632158874102</v>
      </c>
      <c r="BS350" s="17">
        <v>0.41585092545833602</v>
      </c>
      <c r="BT350" s="17"/>
      <c r="BU350" s="17">
        <v>0.32409758239556402</v>
      </c>
      <c r="BV350" s="17">
        <v>0.41734445882758398</v>
      </c>
      <c r="BW350" s="17">
        <v>0.42810704502156599</v>
      </c>
      <c r="BX350" s="17"/>
      <c r="BY350" s="17">
        <v>0.51455066831252505</v>
      </c>
      <c r="BZ350" s="17"/>
      <c r="CA350" s="17">
        <v>0.29019317339888701</v>
      </c>
    </row>
    <row r="351" spans="2:79" x14ac:dyDescent="0.35">
      <c r="B351" t="s">
        <v>260</v>
      </c>
      <c r="C351" s="17">
        <v>0.14667423629468801</v>
      </c>
      <c r="D351" s="17">
        <v>0.15170631917732399</v>
      </c>
      <c r="E351" s="17">
        <v>0.14186727323189099</v>
      </c>
      <c r="F351" s="17"/>
      <c r="G351" s="17">
        <v>0.125671580266148</v>
      </c>
      <c r="H351" s="17">
        <v>0.13915001029443499</v>
      </c>
      <c r="I351" s="17">
        <v>0.16410944840830699</v>
      </c>
      <c r="J351" s="17">
        <v>0.13886189528020901</v>
      </c>
      <c r="K351" s="17">
        <v>0.15555413814256699</v>
      </c>
      <c r="L351" s="17">
        <v>0.15308635109636301</v>
      </c>
      <c r="M351" s="17"/>
      <c r="N351" s="17">
        <v>0.12514021723550001</v>
      </c>
      <c r="O351" s="17">
        <v>0.133499000481102</v>
      </c>
      <c r="P351" s="17">
        <v>0.182633505677225</v>
      </c>
      <c r="Q351" s="17">
        <v>0.153347164595589</v>
      </c>
      <c r="R351" s="17"/>
      <c r="S351" s="17">
        <v>0.15026125130357801</v>
      </c>
      <c r="T351" s="17">
        <v>0.154993089979161</v>
      </c>
      <c r="U351" s="17">
        <v>0.15902720630568101</v>
      </c>
      <c r="V351" s="17">
        <v>0.200694828194208</v>
      </c>
      <c r="W351" s="17">
        <v>0.13620006377393501</v>
      </c>
      <c r="X351" s="17">
        <v>0.14395827119549001</v>
      </c>
      <c r="Y351" s="17">
        <v>0.13277549596666999</v>
      </c>
      <c r="Z351" s="17">
        <v>0.17718960020560401</v>
      </c>
      <c r="AA351" s="17">
        <v>0.13844643886986699</v>
      </c>
      <c r="AB351" s="17">
        <v>0.104170644877344</v>
      </c>
      <c r="AC351" s="17">
        <v>0.123909038607071</v>
      </c>
      <c r="AD351" s="17">
        <v>0.12365661090911501</v>
      </c>
      <c r="AE351" s="17"/>
      <c r="AF351" s="17">
        <v>0.15909689915705699</v>
      </c>
      <c r="AG351" s="17">
        <v>0.157088656861263</v>
      </c>
      <c r="AH351" s="17">
        <v>0.14729884918737199</v>
      </c>
      <c r="AI351" s="17">
        <v>0.14714768776191001</v>
      </c>
      <c r="AJ351" s="17">
        <v>0.162411763484958</v>
      </c>
      <c r="AK351" s="17">
        <v>9.5199004254805097E-2</v>
      </c>
      <c r="AL351" s="17"/>
      <c r="AM351" s="17">
        <v>0.157269482039682</v>
      </c>
      <c r="AN351" s="17">
        <v>0.15114658115625401</v>
      </c>
      <c r="AO351" s="17">
        <v>0.13923008494127001</v>
      </c>
      <c r="AP351" s="17">
        <v>0.13369623104845499</v>
      </c>
      <c r="AQ351" s="17">
        <v>0.12401711025056</v>
      </c>
      <c r="AR351" s="17"/>
      <c r="AS351" s="17">
        <v>0.12782463133591801</v>
      </c>
      <c r="AT351" s="17">
        <v>0.13405406910037701</v>
      </c>
      <c r="AU351" s="17">
        <v>0.19640360129364201</v>
      </c>
      <c r="AV351" s="17">
        <v>0.13147885664432499</v>
      </c>
      <c r="AW351" s="17">
        <v>0.15377716925249199</v>
      </c>
      <c r="AX351" s="17">
        <v>0.16786200766557099</v>
      </c>
      <c r="AY351" s="17"/>
      <c r="AZ351" s="17">
        <v>0.15664906237705001</v>
      </c>
      <c r="BA351" s="17">
        <v>0.15047579172370401</v>
      </c>
      <c r="BB351" s="17">
        <v>0.13335173309200901</v>
      </c>
      <c r="BC351" s="17">
        <v>0.17033731675733199</v>
      </c>
      <c r="BD351" s="17">
        <v>0.13596885232098499</v>
      </c>
      <c r="BE351" s="17"/>
      <c r="BF351" s="17">
        <v>0.14765740404314701</v>
      </c>
      <c r="BG351" s="17"/>
      <c r="BH351" s="17">
        <v>0.149536913863582</v>
      </c>
      <c r="BI351" s="17"/>
      <c r="BJ351" s="17">
        <v>0.132604689598144</v>
      </c>
      <c r="BK351" s="17">
        <v>0.16094747587897501</v>
      </c>
      <c r="BL351" s="17">
        <v>0.13643377697207701</v>
      </c>
      <c r="BM351" s="17">
        <v>0.225609897692987</v>
      </c>
      <c r="BN351" s="17">
        <v>0.15864959306534299</v>
      </c>
      <c r="BO351" s="17">
        <v>9.1425540451152504E-2</v>
      </c>
      <c r="BP351" s="17"/>
      <c r="BQ351" s="17">
        <v>0.11877410443514699</v>
      </c>
      <c r="BR351" s="17">
        <v>0.159239719568296</v>
      </c>
      <c r="BS351" s="17">
        <v>0.151677722088888</v>
      </c>
      <c r="BT351" s="17"/>
      <c r="BU351" s="17">
        <v>0.109066440447164</v>
      </c>
      <c r="BV351" s="17">
        <v>0.15570793236715799</v>
      </c>
      <c r="BW351" s="17">
        <v>0.16003158412214699</v>
      </c>
      <c r="BX351" s="17"/>
      <c r="BY351" s="17">
        <v>0.120817340928411</v>
      </c>
      <c r="BZ351" s="17"/>
      <c r="CA351" s="17">
        <v>3.0922344557249501E-2</v>
      </c>
    </row>
    <row r="352" spans="2:79" x14ac:dyDescent="0.35">
      <c r="B352" t="s">
        <v>261</v>
      </c>
      <c r="C352" s="17">
        <v>6.2664030596324902E-2</v>
      </c>
      <c r="D352" s="17">
        <v>8.5948465190657394E-2</v>
      </c>
      <c r="E352" s="17">
        <v>3.9959229574125003E-2</v>
      </c>
      <c r="F352" s="17"/>
      <c r="G352" s="17">
        <v>4.3937983213784997E-2</v>
      </c>
      <c r="H352" s="17">
        <v>6.1439593899250203E-2</v>
      </c>
      <c r="I352" s="17">
        <v>5.8577405138559899E-2</v>
      </c>
      <c r="J352" s="17">
        <v>8.2996709722900394E-2</v>
      </c>
      <c r="K352" s="17">
        <v>6.5955405739818396E-2</v>
      </c>
      <c r="L352" s="17">
        <v>6.0805716547741202E-2</v>
      </c>
      <c r="M352" s="17"/>
      <c r="N352" s="17">
        <v>5.6714349609050502E-2</v>
      </c>
      <c r="O352" s="17">
        <v>5.5163072585832397E-2</v>
      </c>
      <c r="P352" s="17">
        <v>6.0553952798023399E-2</v>
      </c>
      <c r="Q352" s="17">
        <v>7.9526814179786603E-2</v>
      </c>
      <c r="R352" s="17"/>
      <c r="S352" s="17">
        <v>4.2601995559804699E-2</v>
      </c>
      <c r="T352" s="17">
        <v>6.5156578764700296E-2</v>
      </c>
      <c r="U352" s="17">
        <v>6.2759987595219502E-2</v>
      </c>
      <c r="V352" s="17">
        <v>6.7135559930441902E-2</v>
      </c>
      <c r="W352" s="17">
        <v>5.4119501785471001E-2</v>
      </c>
      <c r="X352" s="17">
        <v>5.46164723661813E-2</v>
      </c>
      <c r="Y352" s="17">
        <v>7.6903483750194401E-2</v>
      </c>
      <c r="Z352" s="17">
        <v>8.7077629354211802E-2</v>
      </c>
      <c r="AA352" s="17">
        <v>6.1787365857306202E-2</v>
      </c>
      <c r="AB352" s="17">
        <v>6.8415588700385804E-2</v>
      </c>
      <c r="AC352" s="17">
        <v>8.1679983129490194E-2</v>
      </c>
      <c r="AD352" s="17">
        <v>5.9593096112003599E-2</v>
      </c>
      <c r="AE352" s="17"/>
      <c r="AF352" s="17">
        <v>7.2706293988454795E-2</v>
      </c>
      <c r="AG352" s="17">
        <v>6.4035897614581005E-2</v>
      </c>
      <c r="AH352" s="17">
        <v>5.2564856688678503E-2</v>
      </c>
      <c r="AI352" s="17">
        <v>7.5491529998165094E-2</v>
      </c>
      <c r="AJ352" s="17">
        <v>5.6561211762672203E-2</v>
      </c>
      <c r="AK352" s="17">
        <v>5.4534523827881598E-2</v>
      </c>
      <c r="AL352" s="17"/>
      <c r="AM352" s="17">
        <v>7.9828301272733396E-2</v>
      </c>
      <c r="AN352" s="17">
        <v>6.4321802964861993E-2</v>
      </c>
      <c r="AO352" s="17">
        <v>4.5967977235082898E-2</v>
      </c>
      <c r="AP352" s="17">
        <v>6.29806544104832E-2</v>
      </c>
      <c r="AQ352" s="17">
        <v>4.3094769536544203E-2</v>
      </c>
      <c r="AR352" s="17"/>
      <c r="AS352" s="17">
        <v>5.0103065612550603E-2</v>
      </c>
      <c r="AT352" s="17">
        <v>5.7055105006459002E-2</v>
      </c>
      <c r="AU352" s="17">
        <v>8.0285954938425302E-2</v>
      </c>
      <c r="AV352" s="17">
        <v>6.3150304320261003E-2</v>
      </c>
      <c r="AW352" s="17">
        <v>6.15726319677447E-2</v>
      </c>
      <c r="AX352" s="17">
        <v>8.1622551647200295E-2</v>
      </c>
      <c r="AY352" s="17"/>
      <c r="AZ352" s="17">
        <v>6.9889667998060304E-2</v>
      </c>
      <c r="BA352" s="17">
        <v>6.1420637431842097E-2</v>
      </c>
      <c r="BB352" s="17">
        <v>6.5962839370229301E-2</v>
      </c>
      <c r="BC352" s="17">
        <v>4.5410302170829198E-2</v>
      </c>
      <c r="BD352" s="17">
        <v>5.9962149973541802E-2</v>
      </c>
      <c r="BE352" s="17"/>
      <c r="BF352" s="17">
        <v>6.3051797134774601E-2</v>
      </c>
      <c r="BG352" s="17"/>
      <c r="BH352" s="17">
        <v>6.3886544643569895E-2</v>
      </c>
      <c r="BI352" s="17"/>
      <c r="BJ352" s="17">
        <v>5.9646393659982297E-2</v>
      </c>
      <c r="BK352" s="17">
        <v>6.2754701532615795E-2</v>
      </c>
      <c r="BL352" s="17">
        <v>6.1581796864124398E-2</v>
      </c>
      <c r="BM352" s="17">
        <v>6.6857734729135795E-2</v>
      </c>
      <c r="BN352" s="17">
        <v>4.3311140737820698E-2</v>
      </c>
      <c r="BO352" s="17">
        <v>6.1775188955491202E-2</v>
      </c>
      <c r="BP352" s="17"/>
      <c r="BQ352" s="17">
        <v>7.4965480051624706E-2</v>
      </c>
      <c r="BR352" s="17">
        <v>4.7474017537841397E-2</v>
      </c>
      <c r="BS352" s="17">
        <v>6.5837710475503505E-2</v>
      </c>
      <c r="BT352" s="17"/>
      <c r="BU352" s="17">
        <v>5.5784614248058299E-2</v>
      </c>
      <c r="BV352" s="17">
        <v>4.88131502976362E-2</v>
      </c>
      <c r="BW352" s="17">
        <v>6.9833589155382902E-2</v>
      </c>
      <c r="BX352" s="17"/>
      <c r="BY352" s="17">
        <v>4.7128841619736503E-2</v>
      </c>
      <c r="BZ352" s="17"/>
      <c r="CA352" s="17">
        <v>7.4933275578898404E-3</v>
      </c>
    </row>
    <row r="353" spans="2:79" x14ac:dyDescent="0.35">
      <c r="B353" t="s">
        <v>199</v>
      </c>
      <c r="C353" s="17">
        <v>4.1631783332803103E-2</v>
      </c>
      <c r="D353" s="17">
        <v>3.7379260348951802E-2</v>
      </c>
      <c r="E353" s="17">
        <v>4.6065481685253901E-2</v>
      </c>
      <c r="F353" s="17"/>
      <c r="G353" s="17">
        <v>3.4493668190277202E-2</v>
      </c>
      <c r="H353" s="17">
        <v>6.9614252009753394E-2</v>
      </c>
      <c r="I353" s="17">
        <v>5.8568771476880201E-2</v>
      </c>
      <c r="J353" s="17">
        <v>3.5917010926426601E-2</v>
      </c>
      <c r="K353" s="17">
        <v>2.5530764188323E-2</v>
      </c>
      <c r="L353" s="17">
        <v>2.53525155773941E-2</v>
      </c>
      <c r="M353" s="17"/>
      <c r="N353" s="17">
        <v>2.3734227831289801E-2</v>
      </c>
      <c r="O353" s="17">
        <v>4.0536604542688003E-2</v>
      </c>
      <c r="P353" s="17">
        <v>4.7443566187857097E-2</v>
      </c>
      <c r="Q353" s="17">
        <v>5.6686869599257297E-2</v>
      </c>
      <c r="R353" s="17"/>
      <c r="S353" s="17">
        <v>4.89586660670812E-2</v>
      </c>
      <c r="T353" s="17">
        <v>3.9517462369202797E-2</v>
      </c>
      <c r="U353" s="17">
        <v>5.1911227263963702E-2</v>
      </c>
      <c r="V353" s="17">
        <v>2.0642401928174799E-2</v>
      </c>
      <c r="W353" s="17">
        <v>4.30459019375437E-2</v>
      </c>
      <c r="X353" s="17">
        <v>5.7694706876936203E-2</v>
      </c>
      <c r="Y353" s="17">
        <v>3.5631283071775703E-2</v>
      </c>
      <c r="Z353" s="17">
        <v>2.8447469244752902E-2</v>
      </c>
      <c r="AA353" s="17">
        <v>4.5256746430680901E-2</v>
      </c>
      <c r="AB353" s="17">
        <v>3.40330477848962E-2</v>
      </c>
      <c r="AC353" s="17">
        <v>5.6557579591411701E-2</v>
      </c>
      <c r="AD353" s="17">
        <v>1.8950195281333199E-2</v>
      </c>
      <c r="AE353" s="17"/>
      <c r="AF353" s="17">
        <v>6.2237301984594998E-2</v>
      </c>
      <c r="AG353" s="17">
        <v>3.7743616206171997E-2</v>
      </c>
      <c r="AH353" s="17">
        <v>2.3490749516289999E-2</v>
      </c>
      <c r="AI353" s="17">
        <v>2.31950923022958E-2</v>
      </c>
      <c r="AJ353" s="17">
        <v>2.98656185752189E-2</v>
      </c>
      <c r="AK353" s="17">
        <v>1.8196259598581802E-2</v>
      </c>
      <c r="AL353" s="17"/>
      <c r="AM353" s="17">
        <v>6.5686649863818197E-2</v>
      </c>
      <c r="AN353" s="17">
        <v>3.41339776504061E-2</v>
      </c>
      <c r="AO353" s="17">
        <v>3.8756196150463697E-2</v>
      </c>
      <c r="AP353" s="17">
        <v>2.3712687818791201E-2</v>
      </c>
      <c r="AQ353" s="17">
        <v>2.4884777382597301E-2</v>
      </c>
      <c r="AR353" s="17"/>
      <c r="AS353" s="17">
        <v>4.0526981025651797E-2</v>
      </c>
      <c r="AT353" s="17">
        <v>4.8075615286324702E-2</v>
      </c>
      <c r="AU353" s="17">
        <v>3.5876065163395802E-2</v>
      </c>
      <c r="AV353" s="17">
        <v>3.2725748845330499E-2</v>
      </c>
      <c r="AW353" s="17">
        <v>4.8418130064440901E-2</v>
      </c>
      <c r="AX353" s="17">
        <v>5.0250439026832898E-2</v>
      </c>
      <c r="AY353" s="17"/>
      <c r="AZ353" s="17">
        <v>3.5845489595195401E-2</v>
      </c>
      <c r="BA353" s="17">
        <v>3.7685802262053002E-2</v>
      </c>
      <c r="BB353" s="17">
        <v>4.7501758035027999E-2</v>
      </c>
      <c r="BC353" s="17">
        <v>4.7481789352346197E-2</v>
      </c>
      <c r="BD353" s="17">
        <v>4.5823864393677902E-2</v>
      </c>
      <c r="BE353" s="17"/>
      <c r="BF353" s="17">
        <v>3.5885227996352798E-2</v>
      </c>
      <c r="BG353" s="17"/>
      <c r="BH353" s="17">
        <v>3.3578409612996803E-2</v>
      </c>
      <c r="BI353" s="17"/>
      <c r="BJ353" s="17">
        <v>4.5640940118801203E-2</v>
      </c>
      <c r="BK353" s="17">
        <v>4.0653328966391497E-2</v>
      </c>
      <c r="BL353" s="17">
        <v>2.61974891054465E-2</v>
      </c>
      <c r="BM353" s="17">
        <v>6.0858090162665801E-2</v>
      </c>
      <c r="BN353" s="17">
        <v>3.9922312809576102E-2</v>
      </c>
      <c r="BO353" s="17">
        <v>3.0909511661804799E-2</v>
      </c>
      <c r="BP353" s="17"/>
      <c r="BQ353" s="17">
        <v>1.18049938105071E-2</v>
      </c>
      <c r="BR353" s="17">
        <v>2.9433493615945699E-2</v>
      </c>
      <c r="BS353" s="17">
        <v>2.5352255861725601E-2</v>
      </c>
      <c r="BT353" s="17"/>
      <c r="BU353" s="17">
        <v>1.4868887933790801E-2</v>
      </c>
      <c r="BV353" s="17">
        <v>1.79588409214929E-2</v>
      </c>
      <c r="BW353" s="17">
        <v>2.1591863375431199E-2</v>
      </c>
      <c r="BX353" s="17"/>
      <c r="BY353" s="17">
        <v>2.4922905500367999E-2</v>
      </c>
      <c r="BZ353" s="17"/>
      <c r="CA353" s="17">
        <v>2.1728557047051698E-2</v>
      </c>
    </row>
    <row r="354" spans="2:79" x14ac:dyDescent="0.3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row>
    <row r="355" spans="2:79" x14ac:dyDescent="0.35">
      <c r="B355" s="6" t="s">
        <v>293</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row>
    <row r="356" spans="2:79" x14ac:dyDescent="0.35">
      <c r="B356" s="24" t="s">
        <v>106</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row>
    <row r="357" spans="2:79" x14ac:dyDescent="0.35">
      <c r="B357" t="s">
        <v>270</v>
      </c>
      <c r="C357" s="17">
        <v>0.59590370076244903</v>
      </c>
      <c r="D357" s="17">
        <v>0.56397615879132001</v>
      </c>
      <c r="E357" s="17">
        <v>0.62808875218126403</v>
      </c>
      <c r="F357" s="17"/>
      <c r="G357" s="17">
        <v>0.39193531370666301</v>
      </c>
      <c r="H357" s="17">
        <v>0.43110967091612801</v>
      </c>
      <c r="I357" s="17">
        <v>0.56380333117481896</v>
      </c>
      <c r="J357" s="17">
        <v>0.64742405454072505</v>
      </c>
      <c r="K357" s="17">
        <v>0.72302037791070195</v>
      </c>
      <c r="L357" s="17">
        <v>0.76526897837142505</v>
      </c>
      <c r="M357" s="17"/>
      <c r="N357" s="17">
        <v>0.59253472189815704</v>
      </c>
      <c r="O357" s="17">
        <v>0.61155874755475204</v>
      </c>
      <c r="P357" s="17">
        <v>0.58868379342850596</v>
      </c>
      <c r="Q357" s="17">
        <v>0.58906634528178603</v>
      </c>
      <c r="R357" s="17"/>
      <c r="S357" s="17">
        <v>0.50414671213443996</v>
      </c>
      <c r="T357" s="17">
        <v>0.64793434795759097</v>
      </c>
      <c r="U357" s="17">
        <v>0.63964332821068903</v>
      </c>
      <c r="V357" s="17">
        <v>0.62306076378655495</v>
      </c>
      <c r="W357" s="17">
        <v>0.58235049144361695</v>
      </c>
      <c r="X357" s="17">
        <v>0.544180258135192</v>
      </c>
      <c r="Y357" s="17">
        <v>0.54477876682446902</v>
      </c>
      <c r="Z357" s="17">
        <v>0.43724180901652898</v>
      </c>
      <c r="AA357" s="17">
        <v>0.600723196601751</v>
      </c>
      <c r="AB357" s="17">
        <v>0.64322645900222397</v>
      </c>
      <c r="AC357" s="17">
        <v>0.785457365325259</v>
      </c>
      <c r="AD357" s="17">
        <v>0.658343565936927</v>
      </c>
      <c r="AE357" s="17"/>
      <c r="AF357" s="17">
        <v>0.57271271615059804</v>
      </c>
      <c r="AG357" s="17">
        <v>0.62404893094245495</v>
      </c>
      <c r="AH357" s="17">
        <v>0.63274651690185502</v>
      </c>
      <c r="AI357" s="17">
        <v>0.54805140178064904</v>
      </c>
      <c r="AJ357" s="17">
        <v>0.61717241414407797</v>
      </c>
      <c r="AK357" s="17">
        <v>0.476996564804612</v>
      </c>
      <c r="AL357" s="17"/>
      <c r="AM357" s="17">
        <v>0.62296507046286498</v>
      </c>
      <c r="AN357" s="17">
        <v>0.61572650363668902</v>
      </c>
      <c r="AO357" s="17">
        <v>0.57861145383919099</v>
      </c>
      <c r="AP357" s="17">
        <v>0.53240640277714302</v>
      </c>
      <c r="AQ357" s="17">
        <v>0.54441934379630497</v>
      </c>
      <c r="AR357" s="17"/>
      <c r="AS357" s="17">
        <v>0.48452409743360297</v>
      </c>
      <c r="AT357" s="17">
        <v>0.63834125883535797</v>
      </c>
      <c r="AU357" s="17">
        <v>0.54271696972383898</v>
      </c>
      <c r="AV357" s="17">
        <v>0.63108024274776098</v>
      </c>
      <c r="AW357" s="17">
        <v>0.70559672291410203</v>
      </c>
      <c r="AX357" s="17">
        <v>0.64355800478122605</v>
      </c>
      <c r="AY357" s="17"/>
      <c r="AZ357" s="17">
        <v>0.63724532696941805</v>
      </c>
      <c r="BA357" s="17">
        <v>0.61872771487610401</v>
      </c>
      <c r="BB357" s="17">
        <v>0.61111052397885202</v>
      </c>
      <c r="BC357" s="17">
        <v>0.67622813498440404</v>
      </c>
      <c r="BD357" s="17">
        <v>0.49601991621874097</v>
      </c>
      <c r="BE357" s="17"/>
      <c r="BF357" s="17">
        <v>0.629112780781097</v>
      </c>
      <c r="BG357" s="17"/>
      <c r="BH357" s="17">
        <v>0.61852936200139397</v>
      </c>
      <c r="BI357" s="17"/>
      <c r="BJ357" s="17">
        <v>0.55764494891850902</v>
      </c>
      <c r="BK357" s="17">
        <v>0.62468199466461904</v>
      </c>
      <c r="BL357" s="17">
        <v>0.68389853911154896</v>
      </c>
      <c r="BM357" s="17">
        <v>0.46349519703408298</v>
      </c>
      <c r="BN357" s="17">
        <v>0.53866232450853702</v>
      </c>
      <c r="BO357" s="17">
        <v>0.43175097816874702</v>
      </c>
      <c r="BP357" s="17"/>
      <c r="BQ357" s="17">
        <v>0.60833539276458404</v>
      </c>
      <c r="BR357" s="17">
        <v>0.598742063371832</v>
      </c>
      <c r="BS357" s="17">
        <v>0.61507516500821002</v>
      </c>
      <c r="BT357" s="17"/>
      <c r="BU357" s="17">
        <v>0.53537368621453096</v>
      </c>
      <c r="BV357" s="17">
        <v>0.61959051599862203</v>
      </c>
      <c r="BW357" s="17">
        <v>0.60645585008115299</v>
      </c>
      <c r="BX357" s="17"/>
      <c r="BY357" s="17">
        <v>0.41590415129320801</v>
      </c>
      <c r="BZ357" s="17"/>
      <c r="CA357" s="17">
        <v>0.63782454790987497</v>
      </c>
    </row>
    <row r="358" spans="2:79" x14ac:dyDescent="0.35">
      <c r="B358" t="s">
        <v>271</v>
      </c>
      <c r="C358" s="17">
        <v>0.47279129464783598</v>
      </c>
      <c r="D358" s="17">
        <v>0.45006521413962802</v>
      </c>
      <c r="E358" s="17">
        <v>0.496632969672611</v>
      </c>
      <c r="F358" s="17"/>
      <c r="G358" s="17">
        <v>0.18524267782755999</v>
      </c>
      <c r="H358" s="17">
        <v>0.307237701283189</v>
      </c>
      <c r="I358" s="17">
        <v>0.47037587678021398</v>
      </c>
      <c r="J358" s="17">
        <v>0.51629612348991505</v>
      </c>
      <c r="K358" s="17">
        <v>0.60730200811409896</v>
      </c>
      <c r="L358" s="17">
        <v>0.67612284590668503</v>
      </c>
      <c r="M358" s="17"/>
      <c r="N358" s="17">
        <v>0.513695678701789</v>
      </c>
      <c r="O358" s="17">
        <v>0.47971128922468598</v>
      </c>
      <c r="P358" s="17">
        <v>0.45727412362123898</v>
      </c>
      <c r="Q358" s="17">
        <v>0.43576646479765102</v>
      </c>
      <c r="R358" s="17"/>
      <c r="S358" s="17">
        <v>0.365292342843548</v>
      </c>
      <c r="T358" s="17">
        <v>0.497630054918966</v>
      </c>
      <c r="U358" s="17">
        <v>0.49214502233007701</v>
      </c>
      <c r="V358" s="17">
        <v>0.49235043551853003</v>
      </c>
      <c r="W358" s="17">
        <v>0.49015439486000301</v>
      </c>
      <c r="X358" s="17">
        <v>0.43997109571763199</v>
      </c>
      <c r="Y358" s="17">
        <v>0.48849978228249002</v>
      </c>
      <c r="Z358" s="17">
        <v>0.491058152439874</v>
      </c>
      <c r="AA358" s="17">
        <v>0.45522600380643002</v>
      </c>
      <c r="AB358" s="17">
        <v>0.53395331377426603</v>
      </c>
      <c r="AC358" s="17">
        <v>0.58439630412502297</v>
      </c>
      <c r="AD358" s="17">
        <v>0.44251989606553099</v>
      </c>
      <c r="AE358" s="17"/>
      <c r="AF358" s="17">
        <v>0.43711005875401099</v>
      </c>
      <c r="AG358" s="17">
        <v>0.48092758480324799</v>
      </c>
      <c r="AH358" s="17">
        <v>0.50854630790126898</v>
      </c>
      <c r="AI358" s="17">
        <v>0.50456382241354203</v>
      </c>
      <c r="AJ358" s="17">
        <v>0.46015208731470503</v>
      </c>
      <c r="AK358" s="17">
        <v>0.47821345533635501</v>
      </c>
      <c r="AL358" s="17"/>
      <c r="AM358" s="17">
        <v>0.45151711119710403</v>
      </c>
      <c r="AN358" s="17">
        <v>0.49281208557926898</v>
      </c>
      <c r="AO358" s="17">
        <v>0.47803241982553102</v>
      </c>
      <c r="AP358" s="17">
        <v>0.44157995469018502</v>
      </c>
      <c r="AQ358" s="17">
        <v>0.55901508411353695</v>
      </c>
      <c r="AR358" s="17"/>
      <c r="AS358" s="17">
        <v>0.38680135478278799</v>
      </c>
      <c r="AT358" s="17">
        <v>0.49095390636101299</v>
      </c>
      <c r="AU358" s="17">
        <v>0.43157383374189801</v>
      </c>
      <c r="AV358" s="17">
        <v>0.51417067524072102</v>
      </c>
      <c r="AW358" s="17">
        <v>0.57559027968502896</v>
      </c>
      <c r="AX358" s="17">
        <v>0.488005496461904</v>
      </c>
      <c r="AY358" s="17"/>
      <c r="AZ358" s="17">
        <v>0.51032280069248903</v>
      </c>
      <c r="BA358" s="17">
        <v>0.48298721334941902</v>
      </c>
      <c r="BB358" s="17">
        <v>0.49656598281390402</v>
      </c>
      <c r="BC358" s="17">
        <v>0.587628533802245</v>
      </c>
      <c r="BD358" s="17">
        <v>0.37070746303948499</v>
      </c>
      <c r="BE358" s="17"/>
      <c r="BF358" s="17">
        <v>0.50988737727965705</v>
      </c>
      <c r="BG358" s="17"/>
      <c r="BH358" s="17">
        <v>0.50722486601735794</v>
      </c>
      <c r="BI358" s="17"/>
      <c r="BJ358" s="17">
        <v>0.440494175284666</v>
      </c>
      <c r="BK358" s="17">
        <v>0.53240327677851396</v>
      </c>
      <c r="BL358" s="17">
        <v>0.55448842221621997</v>
      </c>
      <c r="BM358" s="17">
        <v>0.35601185571712601</v>
      </c>
      <c r="BN358" s="17">
        <v>0.283779070708014</v>
      </c>
      <c r="BO358" s="17">
        <v>0.21909051877666</v>
      </c>
      <c r="BP358" s="17"/>
      <c r="BQ358" s="17">
        <v>0.486305470243448</v>
      </c>
      <c r="BR358" s="17">
        <v>0.48143020686997201</v>
      </c>
      <c r="BS358" s="17">
        <v>0.49450461682616897</v>
      </c>
      <c r="BT358" s="17"/>
      <c r="BU358" s="17">
        <v>0.52854547802880603</v>
      </c>
      <c r="BV358" s="17">
        <v>0.51597639303757203</v>
      </c>
      <c r="BW358" s="17">
        <v>0.47597218240379802</v>
      </c>
      <c r="BX358" s="17"/>
      <c r="BY358" s="17">
        <v>0.227596623447612</v>
      </c>
      <c r="BZ358" s="17"/>
      <c r="CA358" s="17">
        <v>0.53266448755837303</v>
      </c>
    </row>
    <row r="359" spans="2:79" x14ac:dyDescent="0.35">
      <c r="B359" t="s">
        <v>272</v>
      </c>
      <c r="C359" s="17">
        <v>0.43374904973377099</v>
      </c>
      <c r="D359" s="17">
        <v>0.418952038843245</v>
      </c>
      <c r="E359" s="17">
        <v>0.44784039064319903</v>
      </c>
      <c r="F359" s="17"/>
      <c r="G359" s="17">
        <v>0.43507951638199799</v>
      </c>
      <c r="H359" s="17">
        <v>0.37288114852478799</v>
      </c>
      <c r="I359" s="17">
        <v>0.50188602869210197</v>
      </c>
      <c r="J359" s="17">
        <v>0.45645536434365702</v>
      </c>
      <c r="K359" s="17">
        <v>0.47769810346318597</v>
      </c>
      <c r="L359" s="17">
        <v>0.37933902940297698</v>
      </c>
      <c r="M359" s="17"/>
      <c r="N359" s="17">
        <v>0.42882262708036101</v>
      </c>
      <c r="O359" s="17">
        <v>0.466818606632038</v>
      </c>
      <c r="P359" s="17">
        <v>0.42104182836805099</v>
      </c>
      <c r="Q359" s="17">
        <v>0.41519316625390401</v>
      </c>
      <c r="R359" s="17"/>
      <c r="S359" s="17">
        <v>0.45141573481920699</v>
      </c>
      <c r="T359" s="17">
        <v>0.45072045191467103</v>
      </c>
      <c r="U359" s="17">
        <v>0.47335275240341601</v>
      </c>
      <c r="V359" s="17">
        <v>0.41893048898248098</v>
      </c>
      <c r="W359" s="17">
        <v>0.433435989747536</v>
      </c>
      <c r="X359" s="17">
        <v>0.39183524098691103</v>
      </c>
      <c r="Y359" s="17">
        <v>0.43851612402406098</v>
      </c>
      <c r="Z359" s="17">
        <v>0.45185275590729401</v>
      </c>
      <c r="AA359" s="17">
        <v>0.46671986160068502</v>
      </c>
      <c r="AB359" s="17">
        <v>0.39615434821986401</v>
      </c>
      <c r="AC359" s="17">
        <v>0.42178382133394898</v>
      </c>
      <c r="AD359" s="17">
        <v>0.31876391783610503</v>
      </c>
      <c r="AE359" s="17"/>
      <c r="AF359" s="17">
        <v>0.41646992466993699</v>
      </c>
      <c r="AG359" s="17">
        <v>0.43809119495744198</v>
      </c>
      <c r="AH359" s="17">
        <v>0.453442856518186</v>
      </c>
      <c r="AI359" s="17">
        <v>0.42113325687540398</v>
      </c>
      <c r="AJ359" s="17">
        <v>0.40609238484761701</v>
      </c>
      <c r="AK359" s="17">
        <v>0.39106569935159802</v>
      </c>
      <c r="AL359" s="17"/>
      <c r="AM359" s="17">
        <v>0.40072338867059698</v>
      </c>
      <c r="AN359" s="17">
        <v>0.44031709711211597</v>
      </c>
      <c r="AO359" s="17">
        <v>0.45019340143658698</v>
      </c>
      <c r="AP359" s="17">
        <v>0.45702879085326298</v>
      </c>
      <c r="AQ359" s="17">
        <v>0.44348537959932899</v>
      </c>
      <c r="AR359" s="17"/>
      <c r="AS359" s="17">
        <v>0.47387292529581798</v>
      </c>
      <c r="AT359" s="17">
        <v>0.444205284281741</v>
      </c>
      <c r="AU359" s="17">
        <v>0.422613774998783</v>
      </c>
      <c r="AV359" s="17">
        <v>0.45095082807601899</v>
      </c>
      <c r="AW359" s="17">
        <v>0.36774350571090397</v>
      </c>
      <c r="AX359" s="17">
        <v>0.362781775506335</v>
      </c>
      <c r="AY359" s="17"/>
      <c r="AZ359" s="17">
        <v>0.36715691552194701</v>
      </c>
      <c r="BA359" s="17">
        <v>0.44261916956693098</v>
      </c>
      <c r="BB359" s="17">
        <v>0.48193070452898701</v>
      </c>
      <c r="BC359" s="17">
        <v>0.31910689591714703</v>
      </c>
      <c r="BD359" s="17">
        <v>0.483593893521305</v>
      </c>
      <c r="BE359" s="17"/>
      <c r="BF359" s="17">
        <v>0.42502386198212899</v>
      </c>
      <c r="BG359" s="17"/>
      <c r="BH359" s="17">
        <v>0.40091500062291102</v>
      </c>
      <c r="BI359" s="17"/>
      <c r="BJ359" s="17">
        <v>0.43146228808271703</v>
      </c>
      <c r="BK359" s="17">
        <v>0.46577381286658098</v>
      </c>
      <c r="BL359" s="17">
        <v>0.41505457196680301</v>
      </c>
      <c r="BM359" s="17">
        <v>0.39275649585250999</v>
      </c>
      <c r="BN359" s="17">
        <v>0.519288233819303</v>
      </c>
      <c r="BO359" s="17">
        <v>0.520555812962882</v>
      </c>
      <c r="BP359" s="17"/>
      <c r="BQ359" s="17">
        <v>0.468550461916653</v>
      </c>
      <c r="BR359" s="17">
        <v>0.43288603260504899</v>
      </c>
      <c r="BS359" s="17">
        <v>0.43573733258022401</v>
      </c>
      <c r="BT359" s="17"/>
      <c r="BU359" s="17">
        <v>0.39515590056772798</v>
      </c>
      <c r="BV359" s="17">
        <v>0.438321069727579</v>
      </c>
      <c r="BW359" s="17">
        <v>0.43776535057657701</v>
      </c>
      <c r="BX359" s="17"/>
      <c r="BY359" s="17">
        <v>0.36745075548671802</v>
      </c>
      <c r="BZ359" s="17"/>
      <c r="CA359" s="17">
        <v>0.49852762074281698</v>
      </c>
    </row>
    <row r="360" spans="2:79" x14ac:dyDescent="0.35">
      <c r="B360" t="s">
        <v>273</v>
      </c>
      <c r="C360" s="17">
        <v>0.421922684176539</v>
      </c>
      <c r="D360" s="17">
        <v>0.41780469332118497</v>
      </c>
      <c r="E360" s="17">
        <v>0.42596947484011999</v>
      </c>
      <c r="F360" s="17"/>
      <c r="G360" s="17">
        <v>0.30886397510431401</v>
      </c>
      <c r="H360" s="17">
        <v>0.28350581655013901</v>
      </c>
      <c r="I360" s="17">
        <v>0.38793280126665602</v>
      </c>
      <c r="J360" s="17">
        <v>0.46121093626575299</v>
      </c>
      <c r="K360" s="17">
        <v>0.50559001818567995</v>
      </c>
      <c r="L360" s="17">
        <v>0.54964792007711605</v>
      </c>
      <c r="M360" s="17"/>
      <c r="N360" s="17">
        <v>0.43311638712546302</v>
      </c>
      <c r="O360" s="17">
        <v>0.43846946397189801</v>
      </c>
      <c r="P360" s="17">
        <v>0.40438285954692699</v>
      </c>
      <c r="Q360" s="17">
        <v>0.40829714708331299</v>
      </c>
      <c r="R360" s="17"/>
      <c r="S360" s="17">
        <v>0.34783384140833301</v>
      </c>
      <c r="T360" s="17">
        <v>0.46091368219879802</v>
      </c>
      <c r="U360" s="17">
        <v>0.431803986316456</v>
      </c>
      <c r="V360" s="17">
        <v>0.41647845577223702</v>
      </c>
      <c r="W360" s="17">
        <v>0.43894250162005499</v>
      </c>
      <c r="X360" s="17">
        <v>0.389469071821399</v>
      </c>
      <c r="Y360" s="17">
        <v>0.42544857248629198</v>
      </c>
      <c r="Z360" s="17">
        <v>0.40197586194851898</v>
      </c>
      <c r="AA360" s="17">
        <v>0.42538738859490099</v>
      </c>
      <c r="AB360" s="17">
        <v>0.44968996369846598</v>
      </c>
      <c r="AC360" s="17">
        <v>0.48652285164512898</v>
      </c>
      <c r="AD360" s="17">
        <v>0.45924181398469399</v>
      </c>
      <c r="AE360" s="17"/>
      <c r="AF360" s="17">
        <v>0.4140895932036</v>
      </c>
      <c r="AG360" s="17">
        <v>0.44792465235397499</v>
      </c>
      <c r="AH360" s="17">
        <v>0.40339831303587498</v>
      </c>
      <c r="AI360" s="17">
        <v>0.41601878159995198</v>
      </c>
      <c r="AJ360" s="17">
        <v>0.48799982408537201</v>
      </c>
      <c r="AK360" s="17">
        <v>0.38701629089952599</v>
      </c>
      <c r="AL360" s="17"/>
      <c r="AM360" s="17">
        <v>0.42438549490079602</v>
      </c>
      <c r="AN360" s="17">
        <v>0.44692507379542001</v>
      </c>
      <c r="AO360" s="17">
        <v>0.40981338167158798</v>
      </c>
      <c r="AP360" s="17">
        <v>0.381539391980525</v>
      </c>
      <c r="AQ360" s="17">
        <v>0.393897813995502</v>
      </c>
      <c r="AR360" s="17"/>
      <c r="AS360" s="17">
        <v>0.34562858914232197</v>
      </c>
      <c r="AT360" s="17">
        <v>0.42875627589563198</v>
      </c>
      <c r="AU360" s="17">
        <v>0.38079253474843699</v>
      </c>
      <c r="AV360" s="17">
        <v>0.47544547353871203</v>
      </c>
      <c r="AW360" s="17">
        <v>0.52187778848964195</v>
      </c>
      <c r="AX360" s="17">
        <v>0.41491560082814</v>
      </c>
      <c r="AY360" s="17"/>
      <c r="AZ360" s="17">
        <v>0.45542258325329998</v>
      </c>
      <c r="BA360" s="17">
        <v>0.44493455182741798</v>
      </c>
      <c r="BB360" s="17">
        <v>0.39980491505313798</v>
      </c>
      <c r="BC360" s="17">
        <v>0.46076190164575298</v>
      </c>
      <c r="BD360" s="17">
        <v>0.374819777166569</v>
      </c>
      <c r="BE360" s="17"/>
      <c r="BF360" s="17">
        <v>0.43919284771744499</v>
      </c>
      <c r="BG360" s="17"/>
      <c r="BH360" s="17">
        <v>0.44470955935039203</v>
      </c>
      <c r="BI360" s="17"/>
      <c r="BJ360" s="17">
        <v>0.40351617440280502</v>
      </c>
      <c r="BK360" s="17">
        <v>0.46571935505206202</v>
      </c>
      <c r="BL360" s="17">
        <v>0.47112481925470401</v>
      </c>
      <c r="BM360" s="17">
        <v>0.36335793043806902</v>
      </c>
      <c r="BN360" s="17">
        <v>0.32894775171150997</v>
      </c>
      <c r="BO360" s="17">
        <v>0.36686862903862899</v>
      </c>
      <c r="BP360" s="17"/>
      <c r="BQ360" s="17">
        <v>0.42696666351477303</v>
      </c>
      <c r="BR360" s="17">
        <v>0.43456549195532801</v>
      </c>
      <c r="BS360" s="17">
        <v>0.42704820434730401</v>
      </c>
      <c r="BT360" s="17"/>
      <c r="BU360" s="17">
        <v>0.40678582595277901</v>
      </c>
      <c r="BV360" s="17">
        <v>0.44896159511629602</v>
      </c>
      <c r="BW360" s="17">
        <v>0.427684177292948</v>
      </c>
      <c r="BX360" s="17"/>
      <c r="BY360" s="17">
        <v>0.30222900465734098</v>
      </c>
      <c r="BZ360" s="17"/>
      <c r="CA360" s="17">
        <v>0.46048031296034497</v>
      </c>
    </row>
    <row r="361" spans="2:79" x14ac:dyDescent="0.35">
      <c r="B361" t="s">
        <v>274</v>
      </c>
      <c r="C361" s="17">
        <v>0.34915547687209397</v>
      </c>
      <c r="D361" s="17">
        <v>0.24690597024847799</v>
      </c>
      <c r="E361" s="17">
        <v>0.44559135571167902</v>
      </c>
      <c r="F361" s="17"/>
      <c r="G361" s="17">
        <v>0.39163639580728499</v>
      </c>
      <c r="H361" s="17">
        <v>0.33225603253539998</v>
      </c>
      <c r="I361" s="17">
        <v>0.40656111250274302</v>
      </c>
      <c r="J361" s="17">
        <v>0.35896992457107901</v>
      </c>
      <c r="K361" s="17">
        <v>0.314609683475706</v>
      </c>
      <c r="L361" s="17">
        <v>0.30322565572737098</v>
      </c>
      <c r="M361" s="17"/>
      <c r="N361" s="17">
        <v>0.29971918183038199</v>
      </c>
      <c r="O361" s="17">
        <v>0.36214056813386503</v>
      </c>
      <c r="P361" s="17">
        <v>0.38296889431238401</v>
      </c>
      <c r="Q361" s="17">
        <v>0.35839547036687602</v>
      </c>
      <c r="R361" s="17"/>
      <c r="S361" s="17">
        <v>0.27830553402508301</v>
      </c>
      <c r="T361" s="17">
        <v>0.410056868808507</v>
      </c>
      <c r="U361" s="17">
        <v>0.37262616823425099</v>
      </c>
      <c r="V361" s="17">
        <v>0.33480549847601598</v>
      </c>
      <c r="W361" s="17">
        <v>0.40670265702501202</v>
      </c>
      <c r="X361" s="17">
        <v>0.36819377510819901</v>
      </c>
      <c r="Y361" s="17">
        <v>0.43315180002159798</v>
      </c>
      <c r="Z361" s="17">
        <v>0.35821082387054398</v>
      </c>
      <c r="AA361" s="17">
        <v>0.32555103431671001</v>
      </c>
      <c r="AB361" s="17">
        <v>0.25411074412544699</v>
      </c>
      <c r="AC361" s="17">
        <v>0.37670234303911398</v>
      </c>
      <c r="AD361" s="17">
        <v>0.29473945939832202</v>
      </c>
      <c r="AE361" s="17"/>
      <c r="AF361" s="17">
        <v>0.38990506096855398</v>
      </c>
      <c r="AG361" s="17">
        <v>0.338692853041131</v>
      </c>
      <c r="AH361" s="17">
        <v>0.35537291772247398</v>
      </c>
      <c r="AI361" s="17">
        <v>0.35414183105002001</v>
      </c>
      <c r="AJ361" s="17">
        <v>0.35256139424923599</v>
      </c>
      <c r="AK361" s="17">
        <v>0.23626232644180201</v>
      </c>
      <c r="AL361" s="17"/>
      <c r="AM361" s="17">
        <v>0.31752192646010502</v>
      </c>
      <c r="AN361" s="17">
        <v>0.357656298563998</v>
      </c>
      <c r="AO361" s="17">
        <v>0.35995174969242399</v>
      </c>
      <c r="AP361" s="17">
        <v>0.36028034411026899</v>
      </c>
      <c r="AQ361" s="17">
        <v>0.35982640681510603</v>
      </c>
      <c r="AR361" s="17"/>
      <c r="AS361" s="17">
        <v>0.34393611625693499</v>
      </c>
      <c r="AT361" s="17">
        <v>0.313062629902294</v>
      </c>
      <c r="AU361" s="17">
        <v>0.34712084562531798</v>
      </c>
      <c r="AV361" s="17">
        <v>0.36033673770938501</v>
      </c>
      <c r="AW361" s="17">
        <v>0.39005219437469202</v>
      </c>
      <c r="AX361" s="17">
        <v>0.385688599709756</v>
      </c>
      <c r="AY361" s="17"/>
      <c r="AZ361" s="17">
        <v>0.30309616474457002</v>
      </c>
      <c r="BA361" s="17">
        <v>0.35625181492159902</v>
      </c>
      <c r="BB361" s="17">
        <v>0.41538303929239601</v>
      </c>
      <c r="BC361" s="17">
        <v>0.30173374932674002</v>
      </c>
      <c r="BD361" s="17">
        <v>0.34087531257245302</v>
      </c>
      <c r="BE361" s="17"/>
      <c r="BF361" s="17">
        <v>0.35103957339382902</v>
      </c>
      <c r="BG361" s="17"/>
      <c r="BH361" s="17">
        <v>0.33916150138672602</v>
      </c>
      <c r="BI361" s="17"/>
      <c r="BJ361" s="17">
        <v>0.39397145686635698</v>
      </c>
      <c r="BK361" s="17">
        <v>0.31810509789525698</v>
      </c>
      <c r="BL361" s="17">
        <v>0.31229826517965498</v>
      </c>
      <c r="BM361" s="17">
        <v>0.36858729549921199</v>
      </c>
      <c r="BN361" s="17">
        <v>0.42445435098413498</v>
      </c>
      <c r="BO361" s="17">
        <v>0.35354759766956401</v>
      </c>
      <c r="BP361" s="17"/>
      <c r="BQ361" s="17">
        <v>0.41256207101534598</v>
      </c>
      <c r="BR361" s="17">
        <v>0.365605039087398</v>
      </c>
      <c r="BS361" s="17">
        <v>0.33070550150723799</v>
      </c>
      <c r="BT361" s="17"/>
      <c r="BU361" s="17">
        <v>0.30908720286941699</v>
      </c>
      <c r="BV361" s="17">
        <v>0.36545730945173299</v>
      </c>
      <c r="BW361" s="17">
        <v>0.34421519144767199</v>
      </c>
      <c r="BX361" s="17"/>
      <c r="BY361" s="17">
        <v>0.31589342688313399</v>
      </c>
      <c r="BZ361" s="17"/>
      <c r="CA361" s="17">
        <v>0.40108685417967999</v>
      </c>
    </row>
    <row r="362" spans="2:79" x14ac:dyDescent="0.35">
      <c r="B362" t="s">
        <v>275</v>
      </c>
      <c r="C362" s="17">
        <v>0.31863538841829597</v>
      </c>
      <c r="D362" s="17">
        <v>0.32939127192382001</v>
      </c>
      <c r="E362" s="17">
        <v>0.30550813296754797</v>
      </c>
      <c r="F362" s="17"/>
      <c r="G362" s="17">
        <v>0.43156538852416798</v>
      </c>
      <c r="H362" s="17">
        <v>0.31170573588334199</v>
      </c>
      <c r="I362" s="17">
        <v>0.29472311338910301</v>
      </c>
      <c r="J362" s="17">
        <v>0.255558098275456</v>
      </c>
      <c r="K362" s="17">
        <v>0.26021052152316299</v>
      </c>
      <c r="L362" s="17">
        <v>0.35841471174721801</v>
      </c>
      <c r="M362" s="17"/>
      <c r="N362" s="17">
        <v>0.33449939660449202</v>
      </c>
      <c r="O362" s="17">
        <v>0.36191583384281401</v>
      </c>
      <c r="P362" s="17">
        <v>0.25835662077417298</v>
      </c>
      <c r="Q362" s="17">
        <v>0.30922541121952901</v>
      </c>
      <c r="R362" s="17"/>
      <c r="S362" s="17">
        <v>0.48195402616940303</v>
      </c>
      <c r="T362" s="17">
        <v>0.31232963513427198</v>
      </c>
      <c r="U362" s="17">
        <v>0.275230046107242</v>
      </c>
      <c r="V362" s="17">
        <v>0.231206663181697</v>
      </c>
      <c r="W362" s="17">
        <v>0.24909356287676601</v>
      </c>
      <c r="X362" s="17">
        <v>0.25609759507736901</v>
      </c>
      <c r="Y362" s="17">
        <v>0.33430747436344199</v>
      </c>
      <c r="Z362" s="17">
        <v>0.28321043705036603</v>
      </c>
      <c r="AA362" s="17">
        <v>0.29665577888176697</v>
      </c>
      <c r="AB362" s="17">
        <v>0.35740031561778302</v>
      </c>
      <c r="AC362" s="17">
        <v>0.358629542708157</v>
      </c>
      <c r="AD362" s="17">
        <v>0.21593556896758101</v>
      </c>
      <c r="AE362" s="17"/>
      <c r="AF362" s="17">
        <v>0.33234776672958599</v>
      </c>
      <c r="AG362" s="17">
        <v>0.321796579856089</v>
      </c>
      <c r="AH362" s="17">
        <v>0.33530121740678998</v>
      </c>
      <c r="AI362" s="17">
        <v>0.24383971642043001</v>
      </c>
      <c r="AJ362" s="17">
        <v>0.31646849642796299</v>
      </c>
      <c r="AK362" s="17">
        <v>0.31368095647897298</v>
      </c>
      <c r="AL362" s="17"/>
      <c r="AM362" s="17">
        <v>0.258022502569763</v>
      </c>
      <c r="AN362" s="17">
        <v>0.30560934394849698</v>
      </c>
      <c r="AO362" s="17">
        <v>0.35397948665651402</v>
      </c>
      <c r="AP362" s="17">
        <v>0.382663464601183</v>
      </c>
      <c r="AQ362" s="17">
        <v>0.32410806286969401</v>
      </c>
      <c r="AR362" s="17"/>
      <c r="AS362" s="17">
        <v>0.43401829620420901</v>
      </c>
      <c r="AT362" s="17">
        <v>0.33033762318807902</v>
      </c>
      <c r="AU362" s="17">
        <v>0.30685617758900702</v>
      </c>
      <c r="AV362" s="17">
        <v>0.27188289365303098</v>
      </c>
      <c r="AW362" s="17">
        <v>0.21965718856581901</v>
      </c>
      <c r="AX362" s="17">
        <v>0.23865766742868399</v>
      </c>
      <c r="AY362" s="17"/>
      <c r="AZ362" s="17">
        <v>0.25190304698190302</v>
      </c>
      <c r="BA362" s="17">
        <v>0.27899600159888399</v>
      </c>
      <c r="BB362" s="17">
        <v>0.33101127846207201</v>
      </c>
      <c r="BC362" s="17">
        <v>0.239980047694627</v>
      </c>
      <c r="BD362" s="17">
        <v>0.44427300760968702</v>
      </c>
      <c r="BE362" s="17"/>
      <c r="BF362" s="17">
        <v>0.28983452685528599</v>
      </c>
      <c r="BG362" s="17"/>
      <c r="BH362" s="17">
        <v>0.27123480944556699</v>
      </c>
      <c r="BI362" s="17"/>
      <c r="BJ362" s="17">
        <v>0.27802328227385098</v>
      </c>
      <c r="BK362" s="17">
        <v>0.36876971366898698</v>
      </c>
      <c r="BL362" s="17">
        <v>0.289560368956228</v>
      </c>
      <c r="BM362" s="17">
        <v>0.31769322611073197</v>
      </c>
      <c r="BN362" s="17">
        <v>0.52892024163106399</v>
      </c>
      <c r="BO362" s="17">
        <v>0.47710732278982398</v>
      </c>
      <c r="BP362" s="17"/>
      <c r="BQ362" s="17">
        <v>0.27730012449025299</v>
      </c>
      <c r="BR362" s="17">
        <v>0.30330059082363298</v>
      </c>
      <c r="BS362" s="17">
        <v>0.35599913556183499</v>
      </c>
      <c r="BT362" s="17"/>
      <c r="BU362" s="17">
        <v>0.26703977728206801</v>
      </c>
      <c r="BV362" s="17">
        <v>0.297994070049313</v>
      </c>
      <c r="BW362" s="17">
        <v>0.34557605361129201</v>
      </c>
      <c r="BX362" s="17"/>
      <c r="BY362" s="17">
        <v>0.35092991888932901</v>
      </c>
      <c r="BZ362" s="17"/>
      <c r="CA362" s="17">
        <v>0.39537905277452401</v>
      </c>
    </row>
    <row r="363" spans="2:79" x14ac:dyDescent="0.35">
      <c r="B363" t="s">
        <v>276</v>
      </c>
      <c r="C363" s="17">
        <v>0.29689810806970701</v>
      </c>
      <c r="D363" s="17">
        <v>0.26433691539855497</v>
      </c>
      <c r="E363" s="17">
        <v>0.32915375626948401</v>
      </c>
      <c r="F363" s="17"/>
      <c r="G363" s="17">
        <v>0.16656763158520499</v>
      </c>
      <c r="H363" s="17">
        <v>0.18818399768996999</v>
      </c>
      <c r="I363" s="17">
        <v>0.24932385822547201</v>
      </c>
      <c r="J363" s="17">
        <v>0.33737473446154698</v>
      </c>
      <c r="K363" s="17">
        <v>0.35363189182139299</v>
      </c>
      <c r="L363" s="17">
        <v>0.44009645748374998</v>
      </c>
      <c r="M363" s="17"/>
      <c r="N363" s="17">
        <v>0.32422491060418002</v>
      </c>
      <c r="O363" s="17">
        <v>0.29210910043266702</v>
      </c>
      <c r="P363" s="17">
        <v>0.29454594168449699</v>
      </c>
      <c r="Q363" s="17">
        <v>0.27150984425819902</v>
      </c>
      <c r="R363" s="17"/>
      <c r="S363" s="17">
        <v>0.25522809794109103</v>
      </c>
      <c r="T363" s="17">
        <v>0.37065219876847599</v>
      </c>
      <c r="U363" s="17">
        <v>0.361907814577697</v>
      </c>
      <c r="V363" s="17">
        <v>0.284565389825153</v>
      </c>
      <c r="W363" s="17">
        <v>0.29027986007933398</v>
      </c>
      <c r="X363" s="17">
        <v>0.21514501365758301</v>
      </c>
      <c r="Y363" s="17">
        <v>0.267842883050259</v>
      </c>
      <c r="Z363" s="17">
        <v>0.137596221306855</v>
      </c>
      <c r="AA363" s="17">
        <v>0.225352303040323</v>
      </c>
      <c r="AB363" s="17">
        <v>0.36236885529157198</v>
      </c>
      <c r="AC363" s="17">
        <v>0.46263714968549402</v>
      </c>
      <c r="AD363" s="17">
        <v>0.37482347726155901</v>
      </c>
      <c r="AE363" s="17"/>
      <c r="AF363" s="17">
        <v>0.235780333390819</v>
      </c>
      <c r="AG363" s="17">
        <v>0.30837950730998998</v>
      </c>
      <c r="AH363" s="17">
        <v>0.30935256485641999</v>
      </c>
      <c r="AI363" s="17">
        <v>0.33655027770009599</v>
      </c>
      <c r="AJ363" s="17">
        <v>0.36608647201986499</v>
      </c>
      <c r="AK363" s="17">
        <v>0.27168044967907401</v>
      </c>
      <c r="AL363" s="17"/>
      <c r="AM363" s="17">
        <v>0.250958300526617</v>
      </c>
      <c r="AN363" s="17">
        <v>0.30702527036423799</v>
      </c>
      <c r="AO363" s="17">
        <v>0.32494441191921403</v>
      </c>
      <c r="AP363" s="17">
        <v>0.28397627349207399</v>
      </c>
      <c r="AQ363" s="17">
        <v>0.380177564494873</v>
      </c>
      <c r="AR363" s="17"/>
      <c r="AS363" s="17">
        <v>0.19318378146837401</v>
      </c>
      <c r="AT363" s="17">
        <v>0.322994245048491</v>
      </c>
      <c r="AU363" s="17">
        <v>0.26261315430711002</v>
      </c>
      <c r="AV363" s="17">
        <v>0.32949356709635402</v>
      </c>
      <c r="AW363" s="17">
        <v>0.38796737741505599</v>
      </c>
      <c r="AX363" s="17">
        <v>0.369017018596699</v>
      </c>
      <c r="AY363" s="17"/>
      <c r="AZ363" s="17">
        <v>0.37769557936888698</v>
      </c>
      <c r="BA363" s="17">
        <v>0.32997064630922401</v>
      </c>
      <c r="BB363" s="17">
        <v>0.29082986086673102</v>
      </c>
      <c r="BC363" s="17">
        <v>0.35971476306924799</v>
      </c>
      <c r="BD363" s="17">
        <v>0.170408095210802</v>
      </c>
      <c r="BE363" s="17"/>
      <c r="BF363" s="17">
        <v>0.33586304007627998</v>
      </c>
      <c r="BG363" s="17"/>
      <c r="BH363" s="17">
        <v>0.34419339449651198</v>
      </c>
      <c r="BI363" s="17"/>
      <c r="BJ363" s="17">
        <v>0.29241819270792702</v>
      </c>
      <c r="BK363" s="17">
        <v>0.256728711792861</v>
      </c>
      <c r="BL363" s="17">
        <v>0.37006515793517097</v>
      </c>
      <c r="BM363" s="17">
        <v>0.251189219981032</v>
      </c>
      <c r="BN363" s="17">
        <v>0.231886564672834</v>
      </c>
      <c r="BO363" s="17">
        <v>0.137274485657981</v>
      </c>
      <c r="BP363" s="17"/>
      <c r="BQ363" s="17">
        <v>0.32623634916073202</v>
      </c>
      <c r="BR363" s="17">
        <v>0.313804831401367</v>
      </c>
      <c r="BS363" s="17">
        <v>0.29802137536003498</v>
      </c>
      <c r="BT363" s="17"/>
      <c r="BU363" s="17">
        <v>0.39268734251998499</v>
      </c>
      <c r="BV363" s="17">
        <v>0.317482369939666</v>
      </c>
      <c r="BW363" s="17">
        <v>0.29155486500654298</v>
      </c>
      <c r="BX363" s="17"/>
      <c r="BY363" s="17">
        <v>0.150461629091627</v>
      </c>
      <c r="BZ363" s="17"/>
      <c r="CA363" s="17">
        <v>0.37145073540957402</v>
      </c>
    </row>
    <row r="364" spans="2:79" x14ac:dyDescent="0.35">
      <c r="B364" t="s">
        <v>277</v>
      </c>
      <c r="C364" s="17">
        <v>0.28838971075998399</v>
      </c>
      <c r="D364" s="17">
        <v>0.22949379729399599</v>
      </c>
      <c r="E364" s="17">
        <v>0.34633613478389602</v>
      </c>
      <c r="F364" s="17"/>
      <c r="G364" s="17">
        <v>0.176961921156463</v>
      </c>
      <c r="H364" s="17">
        <v>0.29653534628830203</v>
      </c>
      <c r="I364" s="17">
        <v>0.31052561105474702</v>
      </c>
      <c r="J364" s="17">
        <v>0.34140525407320599</v>
      </c>
      <c r="K364" s="17">
        <v>0.32080559214099003</v>
      </c>
      <c r="L364" s="17">
        <v>0.273633289738274</v>
      </c>
      <c r="M364" s="17"/>
      <c r="N364" s="17">
        <v>0.28949254100697902</v>
      </c>
      <c r="O364" s="17">
        <v>0.27640477639386501</v>
      </c>
      <c r="P364" s="17">
        <v>0.290341000832957</v>
      </c>
      <c r="Q364" s="17">
        <v>0.30006537119415999</v>
      </c>
      <c r="R364" s="17"/>
      <c r="S364" s="17">
        <v>0.27416547934142399</v>
      </c>
      <c r="T364" s="17">
        <v>0.31429973732826599</v>
      </c>
      <c r="U364" s="17">
        <v>0.31794403465961002</v>
      </c>
      <c r="V364" s="17">
        <v>0.30232856785016998</v>
      </c>
      <c r="W364" s="17">
        <v>0.23363537694675801</v>
      </c>
      <c r="X364" s="17">
        <v>0.25463407908173902</v>
      </c>
      <c r="Y364" s="17">
        <v>0.304377665130249</v>
      </c>
      <c r="Z364" s="17">
        <v>0.27816276188875699</v>
      </c>
      <c r="AA364" s="17">
        <v>0.292848857901851</v>
      </c>
      <c r="AB364" s="17">
        <v>0.27325641486744401</v>
      </c>
      <c r="AC364" s="17">
        <v>0.306122453963661</v>
      </c>
      <c r="AD364" s="17">
        <v>0.32142243976052798</v>
      </c>
      <c r="AE364" s="17"/>
      <c r="AF364" s="17">
        <v>0.30654202879803</v>
      </c>
      <c r="AG364" s="17">
        <v>0.282498595151775</v>
      </c>
      <c r="AH364" s="17">
        <v>0.29400458620646502</v>
      </c>
      <c r="AI364" s="17">
        <v>0.294671925454904</v>
      </c>
      <c r="AJ364" s="17">
        <v>0.30305030710228897</v>
      </c>
      <c r="AK364" s="17">
        <v>0.300603976854321</v>
      </c>
      <c r="AL364" s="17"/>
      <c r="AM364" s="17">
        <v>0.27055882814232901</v>
      </c>
      <c r="AN364" s="17">
        <v>0.27813978125083699</v>
      </c>
      <c r="AO364" s="17">
        <v>0.30520938236405798</v>
      </c>
      <c r="AP364" s="17">
        <v>0.30930599364056199</v>
      </c>
      <c r="AQ364" s="17">
        <v>0.24765526600629101</v>
      </c>
      <c r="AR364" s="17"/>
      <c r="AS364" s="17">
        <v>0.27787054402968298</v>
      </c>
      <c r="AT364" s="17">
        <v>0.30696714903928102</v>
      </c>
      <c r="AU364" s="17">
        <v>0.24783962319886499</v>
      </c>
      <c r="AV364" s="17">
        <v>0.30169630550510601</v>
      </c>
      <c r="AW364" s="17">
        <v>0.30388994993143398</v>
      </c>
      <c r="AX364" s="17">
        <v>0.28971591568635502</v>
      </c>
      <c r="AY364" s="17"/>
      <c r="AZ364" s="17">
        <v>0.26886145087734198</v>
      </c>
      <c r="BA364" s="17">
        <v>0.29822312386455702</v>
      </c>
      <c r="BB364" s="17">
        <v>0.292560458519386</v>
      </c>
      <c r="BC364" s="17">
        <v>0.25364667614159597</v>
      </c>
      <c r="BD364" s="17">
        <v>0.30470853464141601</v>
      </c>
      <c r="BE364" s="17"/>
      <c r="BF364" s="17">
        <v>0.29407736741332302</v>
      </c>
      <c r="BG364" s="17"/>
      <c r="BH364" s="17">
        <v>0.28456091772261899</v>
      </c>
      <c r="BI364" s="17"/>
      <c r="BJ364" s="17">
        <v>0.27455675983790201</v>
      </c>
      <c r="BK364" s="17">
        <v>0.31355546265477002</v>
      </c>
      <c r="BL364" s="17">
        <v>0.29289194372253202</v>
      </c>
      <c r="BM364" s="17">
        <v>0.30209780930828001</v>
      </c>
      <c r="BN364" s="17">
        <v>0.32257948286764798</v>
      </c>
      <c r="BO364" s="17">
        <v>0.18899910385601801</v>
      </c>
      <c r="BP364" s="17"/>
      <c r="BQ364" s="17">
        <v>0.31868265437666898</v>
      </c>
      <c r="BR364" s="17">
        <v>0.30060499778213601</v>
      </c>
      <c r="BS364" s="17">
        <v>0.28414899220982398</v>
      </c>
      <c r="BT364" s="17"/>
      <c r="BU364" s="17">
        <v>0.27277826647368802</v>
      </c>
      <c r="BV364" s="17">
        <v>0.288152915931499</v>
      </c>
      <c r="BW364" s="17">
        <v>0.295299778535559</v>
      </c>
      <c r="BX364" s="17"/>
      <c r="BY364" s="17">
        <v>0.24281817826119401</v>
      </c>
      <c r="BZ364" s="17"/>
      <c r="CA364" s="17">
        <v>0.30591977667952402</v>
      </c>
    </row>
    <row r="365" spans="2:79" x14ac:dyDescent="0.35">
      <c r="B365" t="s">
        <v>278</v>
      </c>
      <c r="C365" s="17">
        <v>0.27520183118448499</v>
      </c>
      <c r="D365" s="17">
        <v>0.23719897018299199</v>
      </c>
      <c r="E365" s="17">
        <v>0.31225108837325699</v>
      </c>
      <c r="F365" s="17"/>
      <c r="G365" s="17">
        <v>0.28049736953776599</v>
      </c>
      <c r="H365" s="17">
        <v>0.261115514519006</v>
      </c>
      <c r="I365" s="17">
        <v>0.27134161956514602</v>
      </c>
      <c r="J365" s="17">
        <v>0.27124929008891002</v>
      </c>
      <c r="K365" s="17">
        <v>0.27518796043569199</v>
      </c>
      <c r="L365" s="17">
        <v>0.28945332571674498</v>
      </c>
      <c r="M365" s="17"/>
      <c r="N365" s="17">
        <v>0.28859908434980802</v>
      </c>
      <c r="O365" s="17">
        <v>0.29497692173369999</v>
      </c>
      <c r="P365" s="17">
        <v>0.26694579682515801</v>
      </c>
      <c r="Q365" s="17">
        <v>0.25052022341028501</v>
      </c>
      <c r="R365" s="17"/>
      <c r="S365" s="17">
        <v>0.29544796960798198</v>
      </c>
      <c r="T365" s="17">
        <v>0.27523889834897503</v>
      </c>
      <c r="U365" s="17">
        <v>0.28201905545761902</v>
      </c>
      <c r="V365" s="17">
        <v>0.27536055467537102</v>
      </c>
      <c r="W365" s="17">
        <v>0.23993522841621601</v>
      </c>
      <c r="X365" s="17">
        <v>0.250267129077415</v>
      </c>
      <c r="Y365" s="17">
        <v>0.29623380691034401</v>
      </c>
      <c r="Z365" s="17">
        <v>0.32545374646449998</v>
      </c>
      <c r="AA365" s="17">
        <v>0.25737132338081398</v>
      </c>
      <c r="AB365" s="17">
        <v>0.275553458048585</v>
      </c>
      <c r="AC365" s="17">
        <v>0.276795317548718</v>
      </c>
      <c r="AD365" s="17">
        <v>0.25796198711703799</v>
      </c>
      <c r="AE365" s="17"/>
      <c r="AF365" s="17">
        <v>0.25863479914094001</v>
      </c>
      <c r="AG365" s="17">
        <v>0.26824874847006502</v>
      </c>
      <c r="AH365" s="17">
        <v>0.28693583218028301</v>
      </c>
      <c r="AI365" s="17">
        <v>0.280229287226893</v>
      </c>
      <c r="AJ365" s="17">
        <v>0.30826118187235002</v>
      </c>
      <c r="AK365" s="17">
        <v>0.30804035685027298</v>
      </c>
      <c r="AL365" s="17"/>
      <c r="AM365" s="17">
        <v>0.23511829784253199</v>
      </c>
      <c r="AN365" s="17">
        <v>0.262088738768611</v>
      </c>
      <c r="AO365" s="17">
        <v>0.30751172730756399</v>
      </c>
      <c r="AP365" s="17">
        <v>0.30389319026440098</v>
      </c>
      <c r="AQ365" s="17">
        <v>0.390092150383759</v>
      </c>
      <c r="AR365" s="17"/>
      <c r="AS365" s="17">
        <v>0.29591813137721601</v>
      </c>
      <c r="AT365" s="17">
        <v>0.27476701537607301</v>
      </c>
      <c r="AU365" s="17">
        <v>0.25682177935845302</v>
      </c>
      <c r="AV365" s="17">
        <v>0.27397385494673598</v>
      </c>
      <c r="AW365" s="17">
        <v>0.27224844787541902</v>
      </c>
      <c r="AX365" s="17">
        <v>0.25809800918195203</v>
      </c>
      <c r="AY365" s="17"/>
      <c r="AZ365" s="17">
        <v>0.27622906670658198</v>
      </c>
      <c r="BA365" s="17">
        <v>0.25725045865151902</v>
      </c>
      <c r="BB365" s="17">
        <v>0.28097688913413599</v>
      </c>
      <c r="BC365" s="17">
        <v>0.29306860131364798</v>
      </c>
      <c r="BD365" s="17">
        <v>0.28707314025063402</v>
      </c>
      <c r="BE365" s="17"/>
      <c r="BF365" s="17">
        <v>0.27176900278154498</v>
      </c>
      <c r="BG365" s="17"/>
      <c r="BH365" s="17">
        <v>0.27767290462981298</v>
      </c>
      <c r="BI365" s="17"/>
      <c r="BJ365" s="17">
        <v>0.267527819198846</v>
      </c>
      <c r="BK365" s="17">
        <v>0.26264239219236901</v>
      </c>
      <c r="BL365" s="17">
        <v>0.29739262842002101</v>
      </c>
      <c r="BM365" s="17">
        <v>0.22546445528690301</v>
      </c>
      <c r="BN365" s="17">
        <v>0.35971812124387598</v>
      </c>
      <c r="BO365" s="17">
        <v>0.30941590413553699</v>
      </c>
      <c r="BP365" s="17"/>
      <c r="BQ365" s="17">
        <v>0.28902378520197602</v>
      </c>
      <c r="BR365" s="17">
        <v>0.28244912361722402</v>
      </c>
      <c r="BS365" s="17">
        <v>0.271178981634146</v>
      </c>
      <c r="BT365" s="17"/>
      <c r="BU365" s="17">
        <v>0.30216105898536999</v>
      </c>
      <c r="BV365" s="17">
        <v>0.287291176652133</v>
      </c>
      <c r="BW365" s="17">
        <v>0.27726913741777298</v>
      </c>
      <c r="BX365" s="17"/>
      <c r="BY365" s="17">
        <v>0.29500727776470997</v>
      </c>
      <c r="BZ365" s="17"/>
      <c r="CA365" s="17">
        <v>0.34134435205283198</v>
      </c>
    </row>
    <row r="366" spans="2:79" x14ac:dyDescent="0.35">
      <c r="B366" t="s">
        <v>279</v>
      </c>
      <c r="C366" s="17">
        <v>0.194917515884105</v>
      </c>
      <c r="D366" s="17">
        <v>0.17274296103515199</v>
      </c>
      <c r="E366" s="17">
        <v>0.21673985539538301</v>
      </c>
      <c r="F366" s="17"/>
      <c r="G366" s="17">
        <v>0.17700603909687601</v>
      </c>
      <c r="H366" s="17">
        <v>0.19686270367747599</v>
      </c>
      <c r="I366" s="17">
        <v>0.195039820813597</v>
      </c>
      <c r="J366" s="17">
        <v>0.205740025449554</v>
      </c>
      <c r="K366" s="17">
        <v>0.18830503244757699</v>
      </c>
      <c r="L366" s="17">
        <v>0.20086904388072399</v>
      </c>
      <c r="M366" s="17"/>
      <c r="N366" s="17">
        <v>0.20983770802382401</v>
      </c>
      <c r="O366" s="17">
        <v>0.179592516486522</v>
      </c>
      <c r="P366" s="17">
        <v>0.206239231842826</v>
      </c>
      <c r="Q366" s="17">
        <v>0.182089134756619</v>
      </c>
      <c r="R366" s="17"/>
      <c r="S366" s="17">
        <v>0.188469089867628</v>
      </c>
      <c r="T366" s="17">
        <v>0.21999123232551099</v>
      </c>
      <c r="U366" s="17">
        <v>0.21451952706845201</v>
      </c>
      <c r="V366" s="17">
        <v>0.202142037623672</v>
      </c>
      <c r="W366" s="17">
        <v>0.21220562600399701</v>
      </c>
      <c r="X366" s="17">
        <v>0.171053304767012</v>
      </c>
      <c r="Y366" s="17">
        <v>0.19532726679898299</v>
      </c>
      <c r="Z366" s="17">
        <v>0.177154191743782</v>
      </c>
      <c r="AA366" s="17">
        <v>0.19715769785138501</v>
      </c>
      <c r="AB366" s="17">
        <v>0.161996141364836</v>
      </c>
      <c r="AC366" s="17">
        <v>0.20522398009609</v>
      </c>
      <c r="AD366" s="17">
        <v>0.169707613056475</v>
      </c>
      <c r="AE366" s="17"/>
      <c r="AF366" s="17">
        <v>0.15866506579634701</v>
      </c>
      <c r="AG366" s="17">
        <v>0.19582557509972801</v>
      </c>
      <c r="AH366" s="17">
        <v>0.21482976221619501</v>
      </c>
      <c r="AI366" s="17">
        <v>0.189813217759429</v>
      </c>
      <c r="AJ366" s="17">
        <v>0.20108186867025901</v>
      </c>
      <c r="AK366" s="17">
        <v>0.29182904275697802</v>
      </c>
      <c r="AL366" s="17"/>
      <c r="AM366" s="17">
        <v>0.17175595906081201</v>
      </c>
      <c r="AN366" s="17">
        <v>0.201217589368195</v>
      </c>
      <c r="AO366" s="17">
        <v>0.19476799887357399</v>
      </c>
      <c r="AP366" s="17">
        <v>0.21466411448296599</v>
      </c>
      <c r="AQ366" s="17">
        <v>0.20782489447786201</v>
      </c>
      <c r="AR366" s="17"/>
      <c r="AS366" s="17">
        <v>0.17549433919292501</v>
      </c>
      <c r="AT366" s="17">
        <v>0.19026948594183599</v>
      </c>
      <c r="AU366" s="17">
        <v>0.19378374690516201</v>
      </c>
      <c r="AV366" s="17">
        <v>0.20014182360034799</v>
      </c>
      <c r="AW366" s="17">
        <v>0.25209310814800101</v>
      </c>
      <c r="AX366" s="17">
        <v>0.164783316336546</v>
      </c>
      <c r="AY366" s="17"/>
      <c r="AZ366" s="17">
        <v>0.19244699185637501</v>
      </c>
      <c r="BA366" s="17">
        <v>0.201573114481471</v>
      </c>
      <c r="BB366" s="17">
        <v>0.18819030070946899</v>
      </c>
      <c r="BC366" s="17">
        <v>0.237357721944709</v>
      </c>
      <c r="BD366" s="17">
        <v>0.181598512589114</v>
      </c>
      <c r="BE366" s="17"/>
      <c r="BF366" s="17">
        <v>0.200569561901314</v>
      </c>
      <c r="BG366" s="17"/>
      <c r="BH366" s="17">
        <v>0.20133430885119599</v>
      </c>
      <c r="BI366" s="17"/>
      <c r="BJ366" s="17">
        <v>0.20816567838314601</v>
      </c>
      <c r="BK366" s="17">
        <v>0.17075190378667099</v>
      </c>
      <c r="BL366" s="17">
        <v>0.216285651638427</v>
      </c>
      <c r="BM366" s="17">
        <v>0.179536134916331</v>
      </c>
      <c r="BN366" s="17">
        <v>0.15718102446587101</v>
      </c>
      <c r="BO366" s="17">
        <v>0.15078366604695601</v>
      </c>
      <c r="BP366" s="17"/>
      <c r="BQ366" s="17">
        <v>0.21085323918466201</v>
      </c>
      <c r="BR366" s="17">
        <v>0.18424743779397801</v>
      </c>
      <c r="BS366" s="17">
        <v>0.20483846090879701</v>
      </c>
      <c r="BT366" s="17"/>
      <c r="BU366" s="17">
        <v>0.275288988503464</v>
      </c>
      <c r="BV366" s="17">
        <v>0.17913419291538399</v>
      </c>
      <c r="BW366" s="17">
        <v>0.20862426701106099</v>
      </c>
      <c r="BX366" s="17"/>
      <c r="BY366" s="17">
        <v>0.15744090730128299</v>
      </c>
      <c r="BZ366" s="17"/>
      <c r="CA366" s="17">
        <v>0.18040811201930801</v>
      </c>
    </row>
    <row r="367" spans="2:79" x14ac:dyDescent="0.35">
      <c r="B367" t="s">
        <v>280</v>
      </c>
      <c r="C367" s="17">
        <v>0.19079880654773701</v>
      </c>
      <c r="D367" s="17">
        <v>0.18106821420921601</v>
      </c>
      <c r="E367" s="17">
        <v>0.20052293410338301</v>
      </c>
      <c r="F367" s="17"/>
      <c r="G367" s="17">
        <v>5.83126531387681E-2</v>
      </c>
      <c r="H367" s="17">
        <v>8.8985457088160205E-2</v>
      </c>
      <c r="I367" s="17">
        <v>0.13630108099285801</v>
      </c>
      <c r="J367" s="17">
        <v>0.21862195972845999</v>
      </c>
      <c r="K367" s="17">
        <v>0.27935523329644801</v>
      </c>
      <c r="L367" s="17">
        <v>0.32436026802726098</v>
      </c>
      <c r="M367" s="17"/>
      <c r="N367" s="17">
        <v>0.21883320945771101</v>
      </c>
      <c r="O367" s="17">
        <v>0.17805843026740001</v>
      </c>
      <c r="P367" s="17">
        <v>0.20518594201422399</v>
      </c>
      <c r="Q367" s="17">
        <v>0.15691797966089799</v>
      </c>
      <c r="R367" s="17"/>
      <c r="S367" s="17">
        <v>0.109476788551886</v>
      </c>
      <c r="T367" s="17">
        <v>0.24905853204522099</v>
      </c>
      <c r="U367" s="17">
        <v>0.28652610517876798</v>
      </c>
      <c r="V367" s="17">
        <v>0.28221258751794198</v>
      </c>
      <c r="W367" s="17">
        <v>0.25988441918416999</v>
      </c>
      <c r="X367" s="17">
        <v>0.13971965271242101</v>
      </c>
      <c r="Y367" s="17">
        <v>0.18847712908737499</v>
      </c>
      <c r="Z367" s="17">
        <v>0.120575617730123</v>
      </c>
      <c r="AA367" s="17">
        <v>0.169123051539639</v>
      </c>
      <c r="AB367" s="17">
        <v>0.11094357242062799</v>
      </c>
      <c r="AC367" s="17">
        <v>0.240260499387599</v>
      </c>
      <c r="AD367" s="17">
        <v>0.116612966254625</v>
      </c>
      <c r="AE367" s="17"/>
      <c r="AF367" s="17">
        <v>0.14610823277550999</v>
      </c>
      <c r="AG367" s="17">
        <v>0.185431929489067</v>
      </c>
      <c r="AH367" s="17">
        <v>0.21394635283246399</v>
      </c>
      <c r="AI367" s="17">
        <v>0.22499416591716101</v>
      </c>
      <c r="AJ367" s="17">
        <v>0.21262623451863499</v>
      </c>
      <c r="AK367" s="17">
        <v>0.19327723520701801</v>
      </c>
      <c r="AL367" s="17"/>
      <c r="AM367" s="17">
        <v>0.200942472143671</v>
      </c>
      <c r="AN367" s="17">
        <v>0.19898676673725599</v>
      </c>
      <c r="AO367" s="17">
        <v>0.19060380061717999</v>
      </c>
      <c r="AP367" s="17">
        <v>0.15311186484717301</v>
      </c>
      <c r="AQ367" s="17">
        <v>0.20410780228928299</v>
      </c>
      <c r="AR367" s="17"/>
      <c r="AS367" s="17">
        <v>9.8421259535011296E-2</v>
      </c>
      <c r="AT367" s="17">
        <v>0.19599011849203399</v>
      </c>
      <c r="AU367" s="17">
        <v>0.162057669704086</v>
      </c>
      <c r="AV367" s="17">
        <v>0.21131879282112101</v>
      </c>
      <c r="AW367" s="17">
        <v>0.30176206864732003</v>
      </c>
      <c r="AX367" s="17">
        <v>0.28017520887078501</v>
      </c>
      <c r="AY367" s="17"/>
      <c r="AZ367" s="17">
        <v>0.29652018920335599</v>
      </c>
      <c r="BA367" s="17">
        <v>0.21400622356197199</v>
      </c>
      <c r="BB367" s="17">
        <v>0.143615208860572</v>
      </c>
      <c r="BC367" s="17">
        <v>0.33896834744682902</v>
      </c>
      <c r="BD367" s="17">
        <v>6.0242551484668998E-2</v>
      </c>
      <c r="BE367" s="17"/>
      <c r="BF367" s="17">
        <v>0.23204141115065899</v>
      </c>
      <c r="BG367" s="17"/>
      <c r="BH367" s="17">
        <v>0.24256564613453499</v>
      </c>
      <c r="BI367" s="17"/>
      <c r="BJ367" s="17">
        <v>0.17637194637974499</v>
      </c>
      <c r="BK367" s="17">
        <v>0.173760980762592</v>
      </c>
      <c r="BL367" s="17">
        <v>0.277230647168002</v>
      </c>
      <c r="BM367" s="17">
        <v>0.101402484655518</v>
      </c>
      <c r="BN367" s="17">
        <v>4.1845509931998301E-2</v>
      </c>
      <c r="BO367" s="17">
        <v>7.2386666766795005E-2</v>
      </c>
      <c r="BP367" s="17"/>
      <c r="BQ367" s="17">
        <v>0.22248834369308801</v>
      </c>
      <c r="BR367" s="17">
        <v>0.213642336894586</v>
      </c>
      <c r="BS367" s="17">
        <v>0.189461378813472</v>
      </c>
      <c r="BT367" s="17"/>
      <c r="BU367" s="17">
        <v>0.30014310009867401</v>
      </c>
      <c r="BV367" s="17">
        <v>0.23884413788981701</v>
      </c>
      <c r="BW367" s="17">
        <v>0.17189802724522499</v>
      </c>
      <c r="BX367" s="17"/>
      <c r="BY367" s="17">
        <v>0.11897470749514601</v>
      </c>
      <c r="BZ367" s="17"/>
      <c r="CA367" s="17">
        <v>0.22449128263452101</v>
      </c>
    </row>
    <row r="368" spans="2:79" x14ac:dyDescent="0.35">
      <c r="B368" t="s">
        <v>281</v>
      </c>
      <c r="C368" s="17">
        <v>0.18333711240234199</v>
      </c>
      <c r="D368" s="17">
        <v>0.18739587366431301</v>
      </c>
      <c r="E368" s="17">
        <v>0.18014370580664199</v>
      </c>
      <c r="F368" s="17"/>
      <c r="G368" s="17">
        <v>9.7757916468530506E-2</v>
      </c>
      <c r="H368" s="17">
        <v>0.118940354337673</v>
      </c>
      <c r="I368" s="17">
        <v>0.15033268719550399</v>
      </c>
      <c r="J368" s="17">
        <v>0.17152308466605701</v>
      </c>
      <c r="K368" s="17">
        <v>0.240615978806311</v>
      </c>
      <c r="L368" s="17">
        <v>0.29079415673746101</v>
      </c>
      <c r="M368" s="17"/>
      <c r="N368" s="17">
        <v>0.246200977242755</v>
      </c>
      <c r="O368" s="17">
        <v>0.16637895853311799</v>
      </c>
      <c r="P368" s="17">
        <v>0.16865364245469699</v>
      </c>
      <c r="Q368" s="17">
        <v>0.144251951642104</v>
      </c>
      <c r="R368" s="17"/>
      <c r="S368" s="17">
        <v>0.10627520559478</v>
      </c>
      <c r="T368" s="17">
        <v>0.21974116584855899</v>
      </c>
      <c r="U368" s="17">
        <v>0.18321747803953001</v>
      </c>
      <c r="V368" s="17">
        <v>0.14658337277716299</v>
      </c>
      <c r="W368" s="17">
        <v>0.225666782291229</v>
      </c>
      <c r="X368" s="17">
        <v>0.16771046664112599</v>
      </c>
      <c r="Y368" s="17">
        <v>0.16802776085070101</v>
      </c>
      <c r="Z368" s="17">
        <v>0.14751938586994401</v>
      </c>
      <c r="AA368" s="17">
        <v>0.16737995606320499</v>
      </c>
      <c r="AB368" s="17">
        <v>0.25093776921326</v>
      </c>
      <c r="AC368" s="17">
        <v>0.24328934006251601</v>
      </c>
      <c r="AD368" s="17">
        <v>0.28728204274846397</v>
      </c>
      <c r="AE368" s="17"/>
      <c r="AF368" s="17">
        <v>0.10765432659999299</v>
      </c>
      <c r="AG368" s="17">
        <v>0.20164898819572299</v>
      </c>
      <c r="AH368" s="17">
        <v>0.19875866182211899</v>
      </c>
      <c r="AI368" s="17">
        <v>0.20572554489487399</v>
      </c>
      <c r="AJ368" s="17">
        <v>0.237890522213137</v>
      </c>
      <c r="AK368" s="17">
        <v>0.218903185442887</v>
      </c>
      <c r="AL368" s="17"/>
      <c r="AM368" s="17">
        <v>0.140917016264583</v>
      </c>
      <c r="AN368" s="17">
        <v>0.190402124091376</v>
      </c>
      <c r="AO368" s="17">
        <v>0.20851222942985001</v>
      </c>
      <c r="AP368" s="17">
        <v>0.180462300051692</v>
      </c>
      <c r="AQ368" s="17">
        <v>0.24255046468937499</v>
      </c>
      <c r="AR368" s="17"/>
      <c r="AS368" s="17">
        <v>0.121612349170584</v>
      </c>
      <c r="AT368" s="17">
        <v>0.20480172690155701</v>
      </c>
      <c r="AU368" s="17">
        <v>0.14684683793820899</v>
      </c>
      <c r="AV368" s="17">
        <v>0.20428470529790699</v>
      </c>
      <c r="AW368" s="17">
        <v>0.25365009500761199</v>
      </c>
      <c r="AX368" s="17">
        <v>0.213129619559846</v>
      </c>
      <c r="AY368" s="17"/>
      <c r="AZ368" s="17">
        <v>0.25865669248657702</v>
      </c>
      <c r="BA368" s="17">
        <v>0.180523802251643</v>
      </c>
      <c r="BB368" s="17">
        <v>0.16962873329214401</v>
      </c>
      <c r="BC368" s="17">
        <v>0.276698040835481</v>
      </c>
      <c r="BD368" s="17">
        <v>0.102634177194678</v>
      </c>
      <c r="BE368" s="17"/>
      <c r="BF368" s="17">
        <v>0.20792075612719199</v>
      </c>
      <c r="BG368" s="17"/>
      <c r="BH368" s="17">
        <v>0.22435594756382399</v>
      </c>
      <c r="BI368" s="17"/>
      <c r="BJ368" s="17">
        <v>0.181015581095164</v>
      </c>
      <c r="BK368" s="17">
        <v>0.15383978198203399</v>
      </c>
      <c r="BL368" s="17">
        <v>0.252073912444578</v>
      </c>
      <c r="BM368" s="17">
        <v>0.108326491761222</v>
      </c>
      <c r="BN368" s="17">
        <v>8.4034698293366406E-2</v>
      </c>
      <c r="BO368" s="17">
        <v>8.2340623735491406E-2</v>
      </c>
      <c r="BP368" s="17"/>
      <c r="BQ368" s="17">
        <v>0.17998863208752999</v>
      </c>
      <c r="BR368" s="17">
        <v>0.18479633228032699</v>
      </c>
      <c r="BS368" s="17">
        <v>0.19621310180111501</v>
      </c>
      <c r="BT368" s="17"/>
      <c r="BU368" s="17">
        <v>0.18169793013473901</v>
      </c>
      <c r="BV368" s="17">
        <v>0.199893285307924</v>
      </c>
      <c r="BW368" s="17">
        <v>0.19093423949125701</v>
      </c>
      <c r="BX368" s="17"/>
      <c r="BY368" s="17">
        <v>0.102052796372943</v>
      </c>
      <c r="BZ368" s="17"/>
      <c r="CA368" s="17">
        <v>0.21625056076198901</v>
      </c>
    </row>
    <row r="369" spans="2:79" x14ac:dyDescent="0.35">
      <c r="B369" t="s">
        <v>282</v>
      </c>
      <c r="C369" s="17">
        <v>0.17533595285640499</v>
      </c>
      <c r="D369" s="17">
        <v>0.162679345464629</v>
      </c>
      <c r="E369" s="17">
        <v>0.18776214915963599</v>
      </c>
      <c r="F369" s="17"/>
      <c r="G369" s="17">
        <v>8.2555661796385099E-2</v>
      </c>
      <c r="H369" s="17">
        <v>0.10470855940109899</v>
      </c>
      <c r="I369" s="17">
        <v>0.14672101303885299</v>
      </c>
      <c r="J369" s="17">
        <v>0.202233004477712</v>
      </c>
      <c r="K369" s="17">
        <v>0.24626816259926501</v>
      </c>
      <c r="L369" s="17">
        <v>0.248611429168478</v>
      </c>
      <c r="M369" s="17"/>
      <c r="N369" s="17">
        <v>0.18073172457251399</v>
      </c>
      <c r="O369" s="17">
        <v>0.17253691030839999</v>
      </c>
      <c r="P369" s="17">
        <v>0.20501777920864001</v>
      </c>
      <c r="Q369" s="17">
        <v>0.14357235165055501</v>
      </c>
      <c r="R369" s="17"/>
      <c r="S369" s="17">
        <v>0.124175467321072</v>
      </c>
      <c r="T369" s="17">
        <v>0.25858558993858899</v>
      </c>
      <c r="U369" s="17">
        <v>0.23092966306156901</v>
      </c>
      <c r="V369" s="17">
        <v>0.234171981358377</v>
      </c>
      <c r="W369" s="17">
        <v>0.20521932424160999</v>
      </c>
      <c r="X369" s="17">
        <v>0.15734721016845199</v>
      </c>
      <c r="Y369" s="17">
        <v>0.17454479006832699</v>
      </c>
      <c r="Z369" s="17">
        <v>0.10399249323901701</v>
      </c>
      <c r="AA369" s="17">
        <v>0.132173193612553</v>
      </c>
      <c r="AB369" s="17">
        <v>8.4361930724020803E-2</v>
      </c>
      <c r="AC369" s="17">
        <v>0.23642369845341199</v>
      </c>
      <c r="AD369" s="17">
        <v>0.13922950945263801</v>
      </c>
      <c r="AE369" s="17"/>
      <c r="AF369" s="17">
        <v>0.14089233775594401</v>
      </c>
      <c r="AG369" s="17">
        <v>0.18988809688743899</v>
      </c>
      <c r="AH369" s="17">
        <v>0.176649867347971</v>
      </c>
      <c r="AI369" s="17">
        <v>0.191833831110193</v>
      </c>
      <c r="AJ369" s="17">
        <v>0.20716445700931499</v>
      </c>
      <c r="AK369" s="17">
        <v>0.16247260871921201</v>
      </c>
      <c r="AL369" s="17"/>
      <c r="AM369" s="17">
        <v>0.17890294805416199</v>
      </c>
      <c r="AN369" s="17">
        <v>0.18355234078931501</v>
      </c>
      <c r="AO369" s="17">
        <v>0.173183307319911</v>
      </c>
      <c r="AP369" s="17">
        <v>0.13148306572472199</v>
      </c>
      <c r="AQ369" s="17">
        <v>0.23457712154180199</v>
      </c>
      <c r="AR369" s="17"/>
      <c r="AS369" s="17">
        <v>0.12511269451812501</v>
      </c>
      <c r="AT369" s="17">
        <v>0.17725990170542799</v>
      </c>
      <c r="AU369" s="17">
        <v>0.16116093287898201</v>
      </c>
      <c r="AV369" s="17">
        <v>0.19389600931453199</v>
      </c>
      <c r="AW369" s="17">
        <v>0.22352194030420799</v>
      </c>
      <c r="AX369" s="17">
        <v>0.223795131823048</v>
      </c>
      <c r="AY369" s="17"/>
      <c r="AZ369" s="17">
        <v>0.264597482939053</v>
      </c>
      <c r="BA369" s="17">
        <v>0.19460230812036799</v>
      </c>
      <c r="BB369" s="17">
        <v>0.142984035603722</v>
      </c>
      <c r="BC369" s="17">
        <v>0.28285064400128801</v>
      </c>
      <c r="BD369" s="17">
        <v>6.5535321597781998E-2</v>
      </c>
      <c r="BE369" s="17"/>
      <c r="BF369" s="17">
        <v>0.206192590184961</v>
      </c>
      <c r="BG369" s="17"/>
      <c r="BH369" s="17">
        <v>0.21443208524721699</v>
      </c>
      <c r="BI369" s="17"/>
      <c r="BJ369" s="17">
        <v>0.157611970483752</v>
      </c>
      <c r="BK369" s="17">
        <v>0.156749169281061</v>
      </c>
      <c r="BL369" s="17">
        <v>0.23873981182020701</v>
      </c>
      <c r="BM369" s="17">
        <v>0.16917858284387999</v>
      </c>
      <c r="BN369" s="17">
        <v>8.2698549377021702E-2</v>
      </c>
      <c r="BO369" s="17">
        <v>6.66504736961014E-2</v>
      </c>
      <c r="BP369" s="17"/>
      <c r="BQ369" s="17">
        <v>0.21400492070809099</v>
      </c>
      <c r="BR369" s="17">
        <v>0.196001094105998</v>
      </c>
      <c r="BS369" s="17">
        <v>0.169781253002663</v>
      </c>
      <c r="BT369" s="17"/>
      <c r="BU369" s="17">
        <v>0.32970313036035198</v>
      </c>
      <c r="BV369" s="17">
        <v>0.21646292025887601</v>
      </c>
      <c r="BW369" s="17">
        <v>0.159074296476511</v>
      </c>
      <c r="BX369" s="17"/>
      <c r="BY369" s="17">
        <v>0.10336620835322299</v>
      </c>
      <c r="BZ369" s="17"/>
      <c r="CA369" s="17">
        <v>0.211581762405395</v>
      </c>
    </row>
    <row r="370" spans="2:79" x14ac:dyDescent="0.35">
      <c r="B370" t="s">
        <v>283</v>
      </c>
      <c r="C370" s="17">
        <v>0.16512546667545</v>
      </c>
      <c r="D370" s="17">
        <v>0.17322502136767901</v>
      </c>
      <c r="E370" s="17">
        <v>0.157865273008574</v>
      </c>
      <c r="F370" s="17"/>
      <c r="G370" s="17">
        <v>0.19850221181855299</v>
      </c>
      <c r="H370" s="17">
        <v>0.237409095291952</v>
      </c>
      <c r="I370" s="17">
        <v>0.21039120407773201</v>
      </c>
      <c r="J370" s="17">
        <v>0.14692653797685401</v>
      </c>
      <c r="K370" s="17">
        <v>0.10703725848765</v>
      </c>
      <c r="L370" s="17">
        <v>0.101061606452235</v>
      </c>
      <c r="M370" s="17"/>
      <c r="N370" s="17">
        <v>0.21282958083954001</v>
      </c>
      <c r="O370" s="17">
        <v>0.14697932911918399</v>
      </c>
      <c r="P370" s="17">
        <v>0.162678031622039</v>
      </c>
      <c r="Q370" s="17">
        <v>0.13102471857982501</v>
      </c>
      <c r="R370" s="17"/>
      <c r="S370" s="17">
        <v>0.268812042592037</v>
      </c>
      <c r="T370" s="17">
        <v>0.16768101202313099</v>
      </c>
      <c r="U370" s="17">
        <v>0.132692986003733</v>
      </c>
      <c r="V370" s="17">
        <v>0.16882824947220401</v>
      </c>
      <c r="W370" s="17">
        <v>0.142137946532435</v>
      </c>
      <c r="X370" s="17">
        <v>0.176031658597461</v>
      </c>
      <c r="Y370" s="17">
        <v>0.112750389514818</v>
      </c>
      <c r="Z370" s="17">
        <v>0.12546360807797699</v>
      </c>
      <c r="AA370" s="17">
        <v>0.18061606831530899</v>
      </c>
      <c r="AB370" s="17">
        <v>0.10451361102550299</v>
      </c>
      <c r="AC370" s="17">
        <v>0.13560876612880499</v>
      </c>
      <c r="AD370" s="17">
        <v>0.133714069808818</v>
      </c>
      <c r="AE370" s="17"/>
      <c r="AF370" s="17">
        <v>0.116724329732763</v>
      </c>
      <c r="AG370" s="17">
        <v>0.15011103381737301</v>
      </c>
      <c r="AH370" s="17">
        <v>0.180262826664848</v>
      </c>
      <c r="AI370" s="17">
        <v>0.18170628759667201</v>
      </c>
      <c r="AJ370" s="17">
        <v>0.20301086714382</v>
      </c>
      <c r="AK370" s="17">
        <v>0.35719066637911401</v>
      </c>
      <c r="AL370" s="17"/>
      <c r="AM370" s="17">
        <v>9.7989256877560896E-2</v>
      </c>
      <c r="AN370" s="17">
        <v>0.147922949765148</v>
      </c>
      <c r="AO370" s="17">
        <v>0.20312789414811899</v>
      </c>
      <c r="AP370" s="17">
        <v>0.251600682812327</v>
      </c>
      <c r="AQ370" s="17">
        <v>0.32527797568233202</v>
      </c>
      <c r="AR370" s="17"/>
      <c r="AS370" s="17">
        <v>0.25402806509853898</v>
      </c>
      <c r="AT370" s="17">
        <v>0.14933779086537</v>
      </c>
      <c r="AU370" s="17">
        <v>0.14519123533491499</v>
      </c>
      <c r="AV370" s="17">
        <v>0.116300453340782</v>
      </c>
      <c r="AW370" s="17">
        <v>0.138759824855574</v>
      </c>
      <c r="AX370" s="17">
        <v>0.15901273771898</v>
      </c>
      <c r="AY370" s="17"/>
      <c r="AZ370" s="17">
        <v>0.13500297240849199</v>
      </c>
      <c r="BA370" s="17">
        <v>0.15932497587804301</v>
      </c>
      <c r="BB370" s="17">
        <v>0.18188400163103199</v>
      </c>
      <c r="BC370" s="17">
        <v>0.166384930168721</v>
      </c>
      <c r="BD370" s="17">
        <v>0.18503413152081</v>
      </c>
      <c r="BE370" s="17"/>
      <c r="BF370" s="17">
        <v>0.15926710359500601</v>
      </c>
      <c r="BG370" s="17"/>
      <c r="BH370" s="17">
        <v>0.166328704850944</v>
      </c>
      <c r="BI370" s="17"/>
      <c r="BJ370" s="17">
        <v>0.178839330838857</v>
      </c>
      <c r="BK370" s="17">
        <v>0.121834418877368</v>
      </c>
      <c r="BL370" s="17">
        <v>0.14113843220664299</v>
      </c>
      <c r="BM370" s="17">
        <v>0.227254197861991</v>
      </c>
      <c r="BN370" s="17">
        <v>0.24711004653705901</v>
      </c>
      <c r="BO370" s="17">
        <v>0.15525193228870601</v>
      </c>
      <c r="BP370" s="17"/>
      <c r="BQ370" s="17">
        <v>0.181398507329154</v>
      </c>
      <c r="BR370" s="17">
        <v>0.16630334174700601</v>
      </c>
      <c r="BS370" s="17">
        <v>0.16636384572700499</v>
      </c>
      <c r="BT370" s="17"/>
      <c r="BU370" s="17">
        <v>0.234678314692047</v>
      </c>
      <c r="BV370" s="17">
        <v>0.15722957740048599</v>
      </c>
      <c r="BW370" s="17">
        <v>0.17076612955709</v>
      </c>
      <c r="BX370" s="17"/>
      <c r="BY370" s="17">
        <v>0.34306548527595498</v>
      </c>
      <c r="BZ370" s="17"/>
      <c r="CA370" s="17">
        <v>0.23595817925371099</v>
      </c>
    </row>
    <row r="371" spans="2:79" x14ac:dyDescent="0.35">
      <c r="B371" t="s">
        <v>284</v>
      </c>
      <c r="C371" s="17">
        <v>0.107231383793763</v>
      </c>
      <c r="D371" s="17">
        <v>9.8115777537284801E-2</v>
      </c>
      <c r="E371" s="17">
        <v>0.115880416156348</v>
      </c>
      <c r="F371" s="17"/>
      <c r="G371" s="17">
        <v>0.122702394089084</v>
      </c>
      <c r="H371" s="17">
        <v>8.5553124733493593E-2</v>
      </c>
      <c r="I371" s="17">
        <v>0.102433252314069</v>
      </c>
      <c r="J371" s="17">
        <v>9.4019165547159597E-2</v>
      </c>
      <c r="K371" s="17">
        <v>0.11304720324079801</v>
      </c>
      <c r="L371" s="17">
        <v>0.125210606221763</v>
      </c>
      <c r="M371" s="17"/>
      <c r="N371" s="17">
        <v>9.1981675657391307E-2</v>
      </c>
      <c r="O371" s="17">
        <v>0.12136895516469801</v>
      </c>
      <c r="P371" s="17">
        <v>0.12737081316931001</v>
      </c>
      <c r="Q371" s="17">
        <v>9.2358629373618301E-2</v>
      </c>
      <c r="R371" s="17"/>
      <c r="S371" s="17">
        <v>0.112966588727675</v>
      </c>
      <c r="T371" s="17">
        <v>0.119157333223868</v>
      </c>
      <c r="U371" s="17">
        <v>0.11699783116873699</v>
      </c>
      <c r="V371" s="17">
        <v>7.9281865709042706E-2</v>
      </c>
      <c r="W371" s="17">
        <v>5.7521236059494898E-2</v>
      </c>
      <c r="X371" s="17">
        <v>0.13069751978195199</v>
      </c>
      <c r="Y371" s="17">
        <v>7.5114708776833405E-2</v>
      </c>
      <c r="Z371" s="17">
        <v>9.2768478241835706E-2</v>
      </c>
      <c r="AA371" s="17">
        <v>0.11036506000631099</v>
      </c>
      <c r="AB371" s="17">
        <v>0.121027760538597</v>
      </c>
      <c r="AC371" s="17">
        <v>0.129868089890537</v>
      </c>
      <c r="AD371" s="17">
        <v>0.14636042277207301</v>
      </c>
      <c r="AE371" s="17"/>
      <c r="AF371" s="17">
        <v>9.4708659431575803E-2</v>
      </c>
      <c r="AG371" s="17">
        <v>0.12138101251395</v>
      </c>
      <c r="AH371" s="17">
        <v>0.103220980509116</v>
      </c>
      <c r="AI371" s="17">
        <v>8.7864354456076696E-2</v>
      </c>
      <c r="AJ371" s="17">
        <v>0.10455483030691599</v>
      </c>
      <c r="AK371" s="17">
        <v>7.4815862439390202E-2</v>
      </c>
      <c r="AL371" s="17"/>
      <c r="AM371" s="17">
        <v>9.2617817740056202E-2</v>
      </c>
      <c r="AN371" s="17">
        <v>0.11941682775863</v>
      </c>
      <c r="AO371" s="17">
        <v>9.8920504740909201E-2</v>
      </c>
      <c r="AP371" s="17">
        <v>0.10982461867393201</v>
      </c>
      <c r="AQ371" s="17">
        <v>8.5470342649440298E-2</v>
      </c>
      <c r="AR371" s="17"/>
      <c r="AS371" s="17">
        <v>0.109958730173612</v>
      </c>
      <c r="AT371" s="17">
        <v>0.111030423078392</v>
      </c>
      <c r="AU371" s="17">
        <v>9.026537036974E-2</v>
      </c>
      <c r="AV371" s="17">
        <v>0.11377769114009</v>
      </c>
      <c r="AW371" s="17">
        <v>0.112178065432088</v>
      </c>
      <c r="AX371" s="17">
        <v>9.8457084347509605E-2</v>
      </c>
      <c r="AY371" s="17"/>
      <c r="AZ371" s="17">
        <v>0.113639140473988</v>
      </c>
      <c r="BA371" s="17">
        <v>0.10847741124878101</v>
      </c>
      <c r="BB371" s="17">
        <v>9.6083936202051703E-2</v>
      </c>
      <c r="BC371" s="17">
        <v>9.2605830245345605E-2</v>
      </c>
      <c r="BD371" s="17">
        <v>0.110696862158187</v>
      </c>
      <c r="BE371" s="17"/>
      <c r="BF371" s="17">
        <v>0.108468245267505</v>
      </c>
      <c r="BG371" s="17"/>
      <c r="BH371" s="17">
        <v>0.109394576717979</v>
      </c>
      <c r="BI371" s="17"/>
      <c r="BJ371" s="17">
        <v>9.2662783272961097E-2</v>
      </c>
      <c r="BK371" s="17">
        <v>0.111395885922217</v>
      </c>
      <c r="BL371" s="17">
        <v>0.10793136585439</v>
      </c>
      <c r="BM371" s="17">
        <v>0.113515883976205</v>
      </c>
      <c r="BN371" s="17">
        <v>0.14304692931257701</v>
      </c>
      <c r="BO371" s="17">
        <v>0.16686840406051101</v>
      </c>
      <c r="BP371" s="17"/>
      <c r="BQ371" s="17">
        <v>0.11828393133729299</v>
      </c>
      <c r="BR371" s="17">
        <v>0.101215263105978</v>
      </c>
      <c r="BS371" s="17">
        <v>0.10813370861603699</v>
      </c>
      <c r="BT371" s="17"/>
      <c r="BU371" s="17">
        <v>0.110016139191756</v>
      </c>
      <c r="BV371" s="17">
        <v>0.11425001798715199</v>
      </c>
      <c r="BW371" s="17">
        <v>0.107818362288798</v>
      </c>
      <c r="BX371" s="17"/>
      <c r="BY371" s="17">
        <v>0.12178914104239499</v>
      </c>
      <c r="BZ371" s="17"/>
      <c r="CA371" s="17">
        <v>0.12054590948753501</v>
      </c>
    </row>
    <row r="372" spans="2:79" x14ac:dyDescent="0.35">
      <c r="B372" t="s">
        <v>285</v>
      </c>
      <c r="C372" s="17">
        <v>0.102193080173497</v>
      </c>
      <c r="D372" s="17">
        <v>6.5930236712539295E-2</v>
      </c>
      <c r="E372" s="17">
        <v>0.13563218622173501</v>
      </c>
      <c r="F372" s="17"/>
      <c r="G372" s="17">
        <v>0.110862195133328</v>
      </c>
      <c r="H372" s="17">
        <v>0.107098422171999</v>
      </c>
      <c r="I372" s="17">
        <v>0.12915261256284999</v>
      </c>
      <c r="J372" s="17">
        <v>0.10709869700465</v>
      </c>
      <c r="K372" s="17">
        <v>0.105937418348185</v>
      </c>
      <c r="L372" s="17">
        <v>6.4100124540765094E-2</v>
      </c>
      <c r="M372" s="17"/>
      <c r="N372" s="17">
        <v>0.11511498147319001</v>
      </c>
      <c r="O372" s="17">
        <v>0.107245626854168</v>
      </c>
      <c r="P372" s="17">
        <v>8.2402069798261701E-2</v>
      </c>
      <c r="Q372" s="17">
        <v>0.101070109723183</v>
      </c>
      <c r="R372" s="17"/>
      <c r="S372" s="17">
        <v>0.12761695760532499</v>
      </c>
      <c r="T372" s="17">
        <v>0.115903426236893</v>
      </c>
      <c r="U372" s="17">
        <v>8.3750449049229098E-2</v>
      </c>
      <c r="V372" s="17">
        <v>0.11076675974615</v>
      </c>
      <c r="W372" s="17">
        <v>7.7466735177766796E-2</v>
      </c>
      <c r="X372" s="17">
        <v>0.13403977371973999</v>
      </c>
      <c r="Y372" s="17">
        <v>0.106187617272871</v>
      </c>
      <c r="Z372" s="17">
        <v>9.0495607202564193E-2</v>
      </c>
      <c r="AA372" s="17">
        <v>8.6438469300651397E-2</v>
      </c>
      <c r="AB372" s="17">
        <v>7.3939376878067495E-2</v>
      </c>
      <c r="AC372" s="17">
        <v>0.11076643396126799</v>
      </c>
      <c r="AD372" s="17">
        <v>4.3201124410910098E-2</v>
      </c>
      <c r="AE372" s="17"/>
      <c r="AF372" s="17">
        <v>0.118937623123927</v>
      </c>
      <c r="AG372" s="17">
        <v>9.6108984828760097E-2</v>
      </c>
      <c r="AH372" s="17">
        <v>7.0217847053402796E-2</v>
      </c>
      <c r="AI372" s="17">
        <v>0.13190281158211301</v>
      </c>
      <c r="AJ372" s="17">
        <v>0.10271489951648601</v>
      </c>
      <c r="AK372" s="17">
        <v>0.10764997113738101</v>
      </c>
      <c r="AL372" s="17"/>
      <c r="AM372" s="17">
        <v>6.9503415427822901E-2</v>
      </c>
      <c r="AN372" s="17">
        <v>9.5145472610353193E-2</v>
      </c>
      <c r="AO372" s="17">
        <v>0.11792767131090499</v>
      </c>
      <c r="AP372" s="17">
        <v>0.14222698081718299</v>
      </c>
      <c r="AQ372" s="17">
        <v>0.196265437423356</v>
      </c>
      <c r="AR372" s="17"/>
      <c r="AS372" s="17">
        <v>0.105562946138547</v>
      </c>
      <c r="AT372" s="17">
        <v>0.121061819614304</v>
      </c>
      <c r="AU372" s="17">
        <v>9.3408458275002396E-2</v>
      </c>
      <c r="AV372" s="17">
        <v>9.3273424622984394E-2</v>
      </c>
      <c r="AW372" s="17">
        <v>8.6584555776265004E-2</v>
      </c>
      <c r="AX372" s="17">
        <v>9.6203475384040602E-2</v>
      </c>
      <c r="AY372" s="17"/>
      <c r="AZ372" s="17">
        <v>7.00501838013598E-2</v>
      </c>
      <c r="BA372" s="17">
        <v>9.9990597768423506E-2</v>
      </c>
      <c r="BB372" s="17">
        <v>0.120234590702639</v>
      </c>
      <c r="BC372" s="17">
        <v>8.3416246986951006E-2</v>
      </c>
      <c r="BD372" s="17">
        <v>0.12059438717476099</v>
      </c>
      <c r="BE372" s="17"/>
      <c r="BF372" s="17">
        <v>0.10162165072818299</v>
      </c>
      <c r="BG372" s="17"/>
      <c r="BH372" s="17">
        <v>9.4316925494193099E-2</v>
      </c>
      <c r="BI372" s="17"/>
      <c r="BJ372" s="17">
        <v>9.3311853600623704E-2</v>
      </c>
      <c r="BK372" s="17">
        <v>0.108308752837699</v>
      </c>
      <c r="BL372" s="17">
        <v>0.105945193907651</v>
      </c>
      <c r="BM372" s="17">
        <v>8.7519508583615804E-2</v>
      </c>
      <c r="BN372" s="17">
        <v>0.15266869666358299</v>
      </c>
      <c r="BO372" s="17">
        <v>0.11004792912307999</v>
      </c>
      <c r="BP372" s="17"/>
      <c r="BQ372" s="17">
        <v>0.12843974577329501</v>
      </c>
      <c r="BR372" s="17">
        <v>0.10300779224117899</v>
      </c>
      <c r="BS372" s="17">
        <v>9.4931744185328099E-2</v>
      </c>
      <c r="BT372" s="17"/>
      <c r="BU372" s="17">
        <v>0.10701140483711601</v>
      </c>
      <c r="BV372" s="17">
        <v>0.121900398157436</v>
      </c>
      <c r="BW372" s="17">
        <v>9.0974800415291407E-2</v>
      </c>
      <c r="BX372" s="17"/>
      <c r="BY372" s="17">
        <v>0.110775612858656</v>
      </c>
      <c r="BZ372" s="17"/>
      <c r="CA372" s="17">
        <v>0.15919904184904299</v>
      </c>
    </row>
    <row r="373" spans="2:79" x14ac:dyDescent="0.35">
      <c r="B373" t="s">
        <v>286</v>
      </c>
      <c r="C373" s="17">
        <v>9.59999752086238E-2</v>
      </c>
      <c r="D373" s="17">
        <v>8.6348740030295495E-2</v>
      </c>
      <c r="E373" s="17">
        <v>0.106072768777651</v>
      </c>
      <c r="F373" s="17"/>
      <c r="G373" s="17">
        <v>9.4145996926012804E-2</v>
      </c>
      <c r="H373" s="17">
        <v>8.6136110917617803E-2</v>
      </c>
      <c r="I373" s="17">
        <v>0.102751578938479</v>
      </c>
      <c r="J373" s="17">
        <v>9.8781027134440494E-2</v>
      </c>
      <c r="K373" s="17">
        <v>9.0900426842620494E-2</v>
      </c>
      <c r="L373" s="17">
        <v>0.10095608450569001</v>
      </c>
      <c r="M373" s="17"/>
      <c r="N373" s="17">
        <v>0.12726948328257401</v>
      </c>
      <c r="O373" s="17">
        <v>8.6331722058644103E-2</v>
      </c>
      <c r="P373" s="17">
        <v>9.8946575760466296E-2</v>
      </c>
      <c r="Q373" s="17">
        <v>6.8162741700525803E-2</v>
      </c>
      <c r="R373" s="17"/>
      <c r="S373" s="17">
        <v>0.124172253333519</v>
      </c>
      <c r="T373" s="17">
        <v>0.100053868764187</v>
      </c>
      <c r="U373" s="17">
        <v>9.8613979410768896E-2</v>
      </c>
      <c r="V373" s="17">
        <v>0.103865218328744</v>
      </c>
      <c r="W373" s="17">
        <v>7.3202481829708205E-2</v>
      </c>
      <c r="X373" s="17">
        <v>8.2333135129574797E-2</v>
      </c>
      <c r="Y373" s="17">
        <v>9.7139002876670905E-2</v>
      </c>
      <c r="Z373" s="17">
        <v>9.5347521499464197E-2</v>
      </c>
      <c r="AA373" s="17">
        <v>0.101306677056496</v>
      </c>
      <c r="AB373" s="17">
        <v>5.66749262418456E-2</v>
      </c>
      <c r="AC373" s="17">
        <v>0.12068094401474801</v>
      </c>
      <c r="AD373" s="17">
        <v>6.6065426054144699E-2</v>
      </c>
      <c r="AE373" s="17"/>
      <c r="AF373" s="17">
        <v>6.8192535067668897E-2</v>
      </c>
      <c r="AG373" s="17">
        <v>8.17664208798905E-2</v>
      </c>
      <c r="AH373" s="17">
        <v>0.118707941685351</v>
      </c>
      <c r="AI373" s="17">
        <v>0.127501880818501</v>
      </c>
      <c r="AJ373" s="17">
        <v>0.104790124441957</v>
      </c>
      <c r="AK373" s="17">
        <v>0.16571662381697699</v>
      </c>
      <c r="AL373" s="17"/>
      <c r="AM373" s="17">
        <v>6.5171080537441195E-2</v>
      </c>
      <c r="AN373" s="17">
        <v>8.4529177517254195E-2</v>
      </c>
      <c r="AO373" s="17">
        <v>0.115149563119571</v>
      </c>
      <c r="AP373" s="17">
        <v>0.142645843655274</v>
      </c>
      <c r="AQ373" s="17">
        <v>0.16598792484698499</v>
      </c>
      <c r="AR373" s="17"/>
      <c r="AS373" s="17">
        <v>0.111270173227103</v>
      </c>
      <c r="AT373" s="17">
        <v>8.4433168647439105E-2</v>
      </c>
      <c r="AU373" s="17">
        <v>9.2447090454514796E-2</v>
      </c>
      <c r="AV373" s="17">
        <v>9.4952022777006595E-2</v>
      </c>
      <c r="AW373" s="17">
        <v>0.103536998376692</v>
      </c>
      <c r="AX373" s="17">
        <v>8.50916463432594E-2</v>
      </c>
      <c r="AY373" s="17"/>
      <c r="AZ373" s="17">
        <v>0.11889255623982301</v>
      </c>
      <c r="BA373" s="17">
        <v>9.6762505783780706E-2</v>
      </c>
      <c r="BB373" s="17">
        <v>7.7134595570342607E-2</v>
      </c>
      <c r="BC373" s="17">
        <v>0.13168356089977401</v>
      </c>
      <c r="BD373" s="17">
        <v>7.9882878414868394E-2</v>
      </c>
      <c r="BE373" s="17"/>
      <c r="BF373" s="17">
        <v>0.101900765055114</v>
      </c>
      <c r="BG373" s="17"/>
      <c r="BH373" s="17">
        <v>0.10856906044414</v>
      </c>
      <c r="BI373" s="17"/>
      <c r="BJ373" s="17">
        <v>0.10534400058928001</v>
      </c>
      <c r="BK373" s="17">
        <v>7.4462807888025007E-2</v>
      </c>
      <c r="BL373" s="17">
        <v>0.108350711682593</v>
      </c>
      <c r="BM373" s="17">
        <v>0.11226637026403501</v>
      </c>
      <c r="BN373" s="17">
        <v>9.7610275552816303E-2</v>
      </c>
      <c r="BO373" s="17">
        <v>4.7982423659111699E-2</v>
      </c>
      <c r="BP373" s="17"/>
      <c r="BQ373" s="17">
        <v>0.10176263364652501</v>
      </c>
      <c r="BR373" s="17">
        <v>9.5218858700603204E-2</v>
      </c>
      <c r="BS373" s="17">
        <v>9.4449399460015598E-2</v>
      </c>
      <c r="BT373" s="17"/>
      <c r="BU373" s="17">
        <v>0.151534465384109</v>
      </c>
      <c r="BV373" s="17">
        <v>0.102733411817995</v>
      </c>
      <c r="BW373" s="17">
        <v>9.1392075860175795E-2</v>
      </c>
      <c r="BX373" s="17"/>
      <c r="BY373" s="17">
        <v>0.12504844819695601</v>
      </c>
      <c r="BZ373" s="17"/>
      <c r="CA373" s="17">
        <v>0.110422069939394</v>
      </c>
    </row>
    <row r="374" spans="2:79" x14ac:dyDescent="0.35">
      <c r="B374" t="s">
        <v>287</v>
      </c>
      <c r="C374" s="17">
        <v>9.5181324788149696E-2</v>
      </c>
      <c r="D374" s="17">
        <v>9.8874975775623306E-2</v>
      </c>
      <c r="E374" s="17">
        <v>9.17405242646364E-2</v>
      </c>
      <c r="F374" s="17"/>
      <c r="G374" s="17">
        <v>9.6088417354412897E-2</v>
      </c>
      <c r="H374" s="17">
        <v>7.1466368722707299E-2</v>
      </c>
      <c r="I374" s="17">
        <v>9.84315511611287E-2</v>
      </c>
      <c r="J374" s="17">
        <v>0.104410043188482</v>
      </c>
      <c r="K374" s="17">
        <v>0.109022142666636</v>
      </c>
      <c r="L374" s="17">
        <v>9.4476337444242803E-2</v>
      </c>
      <c r="M374" s="17"/>
      <c r="N374" s="17">
        <v>0.120090946225894</v>
      </c>
      <c r="O374" s="17">
        <v>9.6965430550031997E-2</v>
      </c>
      <c r="P374" s="17">
        <v>9.0800801537733303E-2</v>
      </c>
      <c r="Q374" s="17">
        <v>6.8559410542446797E-2</v>
      </c>
      <c r="R374" s="17"/>
      <c r="S374" s="17">
        <v>9.9411183703022099E-2</v>
      </c>
      <c r="T374" s="17">
        <v>0.127745281888059</v>
      </c>
      <c r="U374" s="17">
        <v>0.12859035254183199</v>
      </c>
      <c r="V374" s="17">
        <v>7.7157265766563204E-2</v>
      </c>
      <c r="W374" s="17">
        <v>0.12285990394466</v>
      </c>
      <c r="X374" s="17">
        <v>7.8339801489894903E-2</v>
      </c>
      <c r="Y374" s="17">
        <v>9.5876831001219798E-2</v>
      </c>
      <c r="Z374" s="17">
        <v>0.11234950840053699</v>
      </c>
      <c r="AA374" s="17">
        <v>7.7021234610924597E-2</v>
      </c>
      <c r="AB374" s="17">
        <v>3.3240798850365898E-2</v>
      </c>
      <c r="AC374" s="17">
        <v>0.118431728617318</v>
      </c>
      <c r="AD374" s="17">
        <v>7.4375521938536401E-2</v>
      </c>
      <c r="AE374" s="17"/>
      <c r="AF374" s="17">
        <v>6.1971360012370101E-2</v>
      </c>
      <c r="AG374" s="17">
        <v>9.3859270400171904E-2</v>
      </c>
      <c r="AH374" s="17">
        <v>0.107500554439122</v>
      </c>
      <c r="AI374" s="17">
        <v>9.9029661203276206E-2</v>
      </c>
      <c r="AJ374" s="17">
        <v>0.123613449357763</v>
      </c>
      <c r="AK374" s="17">
        <v>0.14816109374719999</v>
      </c>
      <c r="AL374" s="17"/>
      <c r="AM374" s="17">
        <v>5.89898195882997E-2</v>
      </c>
      <c r="AN374" s="17">
        <v>9.8893065311786696E-2</v>
      </c>
      <c r="AO374" s="17">
        <v>0.10446889240998</v>
      </c>
      <c r="AP374" s="17">
        <v>0.123053143264619</v>
      </c>
      <c r="AQ374" s="17">
        <v>0.13689418291290301</v>
      </c>
      <c r="AR374" s="17"/>
      <c r="AS374" s="17">
        <v>9.0026191076461898E-2</v>
      </c>
      <c r="AT374" s="17">
        <v>9.5790196210700201E-2</v>
      </c>
      <c r="AU374" s="17">
        <v>0.109378591960032</v>
      </c>
      <c r="AV374" s="17">
        <v>8.9677895044880801E-2</v>
      </c>
      <c r="AW374" s="17">
        <v>0.104109209677876</v>
      </c>
      <c r="AX374" s="17">
        <v>7.9856829534206197E-2</v>
      </c>
      <c r="AY374" s="17"/>
      <c r="AZ374" s="17">
        <v>0.12511942352055699</v>
      </c>
      <c r="BA374" s="17">
        <v>9.3861201892344703E-2</v>
      </c>
      <c r="BB374" s="17">
        <v>7.5320246737512697E-2</v>
      </c>
      <c r="BC374" s="17">
        <v>0.101654473132528</v>
      </c>
      <c r="BD374" s="17">
        <v>8.5828116930181303E-2</v>
      </c>
      <c r="BE374" s="17"/>
      <c r="BF374" s="17">
        <v>9.8169809385820997E-2</v>
      </c>
      <c r="BG374" s="17"/>
      <c r="BH374" s="17">
        <v>0.11089884756542299</v>
      </c>
      <c r="BI374" s="17"/>
      <c r="BJ374" s="17">
        <v>9.4733730010214595E-2</v>
      </c>
      <c r="BK374" s="17">
        <v>9.0194353695955604E-2</v>
      </c>
      <c r="BL374" s="17">
        <v>0.105994621755265</v>
      </c>
      <c r="BM374" s="17">
        <v>8.1522533619621404E-2</v>
      </c>
      <c r="BN374" s="17">
        <v>8.5592800017097695E-2</v>
      </c>
      <c r="BO374" s="17">
        <v>9.1199206221098894E-2</v>
      </c>
      <c r="BP374" s="17"/>
      <c r="BQ374" s="17">
        <v>9.8869552547725295E-2</v>
      </c>
      <c r="BR374" s="17">
        <v>0.11166557502113</v>
      </c>
      <c r="BS374" s="17">
        <v>9.0204334398526098E-2</v>
      </c>
      <c r="BT374" s="17"/>
      <c r="BU374" s="17">
        <v>0.21312486127864599</v>
      </c>
      <c r="BV374" s="17">
        <v>0.106289053573212</v>
      </c>
      <c r="BW374" s="17">
        <v>8.5061514351199394E-2</v>
      </c>
      <c r="BX374" s="17"/>
      <c r="BY374" s="17">
        <v>0.120836140495352</v>
      </c>
      <c r="BZ374" s="17"/>
      <c r="CA374" s="17">
        <v>0.12369663175581699</v>
      </c>
    </row>
    <row r="375" spans="2:79" x14ac:dyDescent="0.35">
      <c r="B375" t="s">
        <v>288</v>
      </c>
      <c r="C375" s="17">
        <v>8.71810206502866E-2</v>
      </c>
      <c r="D375" s="17">
        <v>9.2563374607692497E-2</v>
      </c>
      <c r="E375" s="17">
        <v>8.2527045159842202E-2</v>
      </c>
      <c r="F375" s="17"/>
      <c r="G375" s="17">
        <v>7.9276235324598002E-2</v>
      </c>
      <c r="H375" s="17">
        <v>0.105526854372024</v>
      </c>
      <c r="I375" s="17">
        <v>8.89089244401607E-2</v>
      </c>
      <c r="J375" s="17">
        <v>7.4815164944556006E-2</v>
      </c>
      <c r="K375" s="17">
        <v>7.5070230863150997E-2</v>
      </c>
      <c r="L375" s="17">
        <v>9.4278334465053307E-2</v>
      </c>
      <c r="M375" s="17"/>
      <c r="N375" s="17">
        <v>0.127574232228856</v>
      </c>
      <c r="O375" s="17">
        <v>6.4227491189923394E-2</v>
      </c>
      <c r="P375" s="17">
        <v>9.2253688607835393E-2</v>
      </c>
      <c r="Q375" s="17">
        <v>6.1580030256189501E-2</v>
      </c>
      <c r="R375" s="17"/>
      <c r="S375" s="17">
        <v>9.2617227786619793E-2</v>
      </c>
      <c r="T375" s="17">
        <v>8.7028384247862106E-2</v>
      </c>
      <c r="U375" s="17">
        <v>9.2323236508933204E-2</v>
      </c>
      <c r="V375" s="17">
        <v>0.10731720976947599</v>
      </c>
      <c r="W375" s="17">
        <v>7.3649436934134199E-2</v>
      </c>
      <c r="X375" s="17">
        <v>8.3305365320685207E-2</v>
      </c>
      <c r="Y375" s="17">
        <v>6.8348935094207697E-2</v>
      </c>
      <c r="Z375" s="17">
        <v>3.4258254035247099E-2</v>
      </c>
      <c r="AA375" s="17">
        <v>8.2762300961684798E-2</v>
      </c>
      <c r="AB375" s="17">
        <v>8.4102325003067302E-2</v>
      </c>
      <c r="AC375" s="17">
        <v>0.119972285600374</v>
      </c>
      <c r="AD375" s="17">
        <v>0.12286129950215199</v>
      </c>
      <c r="AE375" s="17"/>
      <c r="AF375" s="17">
        <v>3.2248634622823603E-2</v>
      </c>
      <c r="AG375" s="17">
        <v>8.7814227887043406E-2</v>
      </c>
      <c r="AH375" s="17">
        <v>9.3594511587862597E-2</v>
      </c>
      <c r="AI375" s="17">
        <v>9.3245727638368497E-2</v>
      </c>
      <c r="AJ375" s="17">
        <v>0.12861962616700001</v>
      </c>
      <c r="AK375" s="17">
        <v>0.21469380274608699</v>
      </c>
      <c r="AL375" s="17"/>
      <c r="AM375" s="17">
        <v>5.4129471531912297E-2</v>
      </c>
      <c r="AN375" s="17">
        <v>7.6748479139359393E-2</v>
      </c>
      <c r="AO375" s="17">
        <v>0.106622297773905</v>
      </c>
      <c r="AP375" s="17">
        <v>0.130165237466316</v>
      </c>
      <c r="AQ375" s="17">
        <v>0.15145925519902501</v>
      </c>
      <c r="AR375" s="17"/>
      <c r="AS375" s="17">
        <v>9.3472739067546398E-2</v>
      </c>
      <c r="AT375" s="17">
        <v>7.20644906245691E-2</v>
      </c>
      <c r="AU375" s="17">
        <v>6.94256498442445E-2</v>
      </c>
      <c r="AV375" s="17">
        <v>7.2286848477157301E-2</v>
      </c>
      <c r="AW375" s="17">
        <v>0.119785473299599</v>
      </c>
      <c r="AX375" s="17">
        <v>0.13952708347815301</v>
      </c>
      <c r="AY375" s="17"/>
      <c r="AZ375" s="17">
        <v>0.14950310457746699</v>
      </c>
      <c r="BA375" s="17">
        <v>7.9591535634989094E-2</v>
      </c>
      <c r="BB375" s="17">
        <v>4.3568825724619203E-2</v>
      </c>
      <c r="BC375" s="17">
        <v>0.18443274755009001</v>
      </c>
      <c r="BD375" s="17">
        <v>4.6020003024142102E-2</v>
      </c>
      <c r="BE375" s="17"/>
      <c r="BF375" s="17">
        <v>9.7023069820326602E-2</v>
      </c>
      <c r="BG375" s="17"/>
      <c r="BH375" s="17">
        <v>0.11413486125731601</v>
      </c>
      <c r="BI375" s="17"/>
      <c r="BJ375" s="17">
        <v>0.107474844230713</v>
      </c>
      <c r="BK375" s="17">
        <v>4.9396030677498398E-2</v>
      </c>
      <c r="BL375" s="17">
        <v>8.9691728111232299E-2</v>
      </c>
      <c r="BM375" s="17">
        <v>7.2795085912589E-2</v>
      </c>
      <c r="BN375" s="17">
        <v>0.127586842764839</v>
      </c>
      <c r="BO375" s="17">
        <v>7.4135941502738001E-2</v>
      </c>
      <c r="BP375" s="17"/>
      <c r="BQ375" s="17">
        <v>8.6216870255475295E-2</v>
      </c>
      <c r="BR375" s="17">
        <v>8.7503461512728406E-2</v>
      </c>
      <c r="BS375" s="17">
        <v>9.3196343312081903E-2</v>
      </c>
      <c r="BT375" s="17"/>
      <c r="BU375" s="17">
        <v>0.14514636505801501</v>
      </c>
      <c r="BV375" s="17">
        <v>9.3746877145665194E-2</v>
      </c>
      <c r="BW375" s="17">
        <v>8.4942455534205999E-2</v>
      </c>
      <c r="BX375" s="17"/>
      <c r="BY375" s="17">
        <v>0.103806816003915</v>
      </c>
      <c r="BZ375" s="17"/>
      <c r="CA375" s="17">
        <v>0.10705002371016401</v>
      </c>
    </row>
    <row r="376" spans="2:79" x14ac:dyDescent="0.35">
      <c r="B376" t="s">
        <v>289</v>
      </c>
      <c r="C376" s="17">
        <v>7.4985905086942695E-2</v>
      </c>
      <c r="D376" s="17">
        <v>7.1829875133887194E-2</v>
      </c>
      <c r="E376" s="17">
        <v>7.6603722632695603E-2</v>
      </c>
      <c r="F376" s="17"/>
      <c r="G376" s="17">
        <v>4.9995129033191602E-2</v>
      </c>
      <c r="H376" s="17">
        <v>7.5315955482211303E-2</v>
      </c>
      <c r="I376" s="17">
        <v>8.1214632107775103E-2</v>
      </c>
      <c r="J376" s="17">
        <v>9.0915686212942104E-2</v>
      </c>
      <c r="K376" s="17">
        <v>7.3370799911187806E-2</v>
      </c>
      <c r="L376" s="17">
        <v>7.4551050801532195E-2</v>
      </c>
      <c r="M376" s="17"/>
      <c r="N376" s="17">
        <v>8.7458085738820301E-2</v>
      </c>
      <c r="O376" s="17">
        <v>6.2861220596249601E-2</v>
      </c>
      <c r="P376" s="17">
        <v>7.6494453774952606E-2</v>
      </c>
      <c r="Q376" s="17">
        <v>7.3039729792315003E-2</v>
      </c>
      <c r="R376" s="17"/>
      <c r="S376" s="17">
        <v>7.1367696093989005E-2</v>
      </c>
      <c r="T376" s="17">
        <v>7.8899972999375095E-2</v>
      </c>
      <c r="U376" s="17">
        <v>5.4956078391383903E-2</v>
      </c>
      <c r="V376" s="17">
        <v>0.10039613165785601</v>
      </c>
      <c r="W376" s="17">
        <v>8.6438847599173904E-2</v>
      </c>
      <c r="X376" s="17">
        <v>6.9551436794830404E-2</v>
      </c>
      <c r="Y376" s="17">
        <v>4.8423830796141598E-2</v>
      </c>
      <c r="Z376" s="17">
        <v>6.4743516361912501E-2</v>
      </c>
      <c r="AA376" s="17">
        <v>7.6814768610809894E-2</v>
      </c>
      <c r="AB376" s="17">
        <v>7.10861860326652E-2</v>
      </c>
      <c r="AC376" s="17">
        <v>0.11755627016100299</v>
      </c>
      <c r="AD376" s="17">
        <v>5.99536184593569E-2</v>
      </c>
      <c r="AE376" s="17"/>
      <c r="AF376" s="17">
        <v>6.1402996603354403E-2</v>
      </c>
      <c r="AG376" s="17">
        <v>7.2302173725113994E-2</v>
      </c>
      <c r="AH376" s="17">
        <v>6.9620368128117296E-2</v>
      </c>
      <c r="AI376" s="17">
        <v>9.6143992221113195E-2</v>
      </c>
      <c r="AJ376" s="17">
        <v>0.103452385172822</v>
      </c>
      <c r="AK376" s="17">
        <v>0.11562259482395</v>
      </c>
      <c r="AL376" s="17"/>
      <c r="AM376" s="17">
        <v>6.9537371948478297E-2</v>
      </c>
      <c r="AN376" s="17">
        <v>6.9667177082359893E-2</v>
      </c>
      <c r="AO376" s="17">
        <v>8.0318868380184899E-2</v>
      </c>
      <c r="AP376" s="17">
        <v>8.9311380855877504E-2</v>
      </c>
      <c r="AQ376" s="17">
        <v>9.9628315758194197E-2</v>
      </c>
      <c r="AR376" s="17"/>
      <c r="AS376" s="17">
        <v>7.4686211871014305E-2</v>
      </c>
      <c r="AT376" s="17">
        <v>7.2892713965913306E-2</v>
      </c>
      <c r="AU376" s="17">
        <v>7.9250022726319702E-2</v>
      </c>
      <c r="AV376" s="17">
        <v>6.5845256571463104E-2</v>
      </c>
      <c r="AW376" s="17">
        <v>7.2762810242859299E-2</v>
      </c>
      <c r="AX376" s="17">
        <v>0.10184308414807899</v>
      </c>
      <c r="AY376" s="17"/>
      <c r="AZ376" s="17">
        <v>9.5016661591910898E-2</v>
      </c>
      <c r="BA376" s="17">
        <v>7.5486976356412105E-2</v>
      </c>
      <c r="BB376" s="17">
        <v>6.1433126375213899E-2</v>
      </c>
      <c r="BC376" s="17">
        <v>0.105784254690446</v>
      </c>
      <c r="BD376" s="17">
        <v>5.9629551355286102E-2</v>
      </c>
      <c r="BE376" s="17"/>
      <c r="BF376" s="17">
        <v>7.8580384367700595E-2</v>
      </c>
      <c r="BG376" s="17"/>
      <c r="BH376" s="17">
        <v>9.3169697312526306E-2</v>
      </c>
      <c r="BI376" s="17"/>
      <c r="BJ376" s="17">
        <v>9.2759732322341901E-2</v>
      </c>
      <c r="BK376" s="17">
        <v>5.6232292691517201E-2</v>
      </c>
      <c r="BL376" s="17">
        <v>6.9968046383758406E-2</v>
      </c>
      <c r="BM376" s="17">
        <v>6.75765894218677E-2</v>
      </c>
      <c r="BN376" s="17">
        <v>0.118953424056675</v>
      </c>
      <c r="BO376" s="17">
        <v>5.4268677695534701E-2</v>
      </c>
      <c r="BP376" s="17"/>
      <c r="BQ376" s="17">
        <v>7.4880355579100902E-2</v>
      </c>
      <c r="BR376" s="17">
        <v>7.9789801550349607E-2</v>
      </c>
      <c r="BS376" s="17">
        <v>7.6669810714799197E-2</v>
      </c>
      <c r="BT376" s="17"/>
      <c r="BU376" s="17">
        <v>8.24346622183212E-2</v>
      </c>
      <c r="BV376" s="17">
        <v>7.4980203193651201E-2</v>
      </c>
      <c r="BW376" s="17">
        <v>8.3942400997193203E-2</v>
      </c>
      <c r="BX376" s="17"/>
      <c r="BY376" s="17">
        <v>0.113023375961258</v>
      </c>
      <c r="BZ376" s="17"/>
      <c r="CA376" s="17">
        <v>7.7296644247985297E-2</v>
      </c>
    </row>
    <row r="377" spans="2:79" x14ac:dyDescent="0.35">
      <c r="B377" t="s">
        <v>290</v>
      </c>
      <c r="C377" s="17">
        <v>5.5721348430052602E-2</v>
      </c>
      <c r="D377" s="17">
        <v>5.92331780076195E-2</v>
      </c>
      <c r="E377" s="17">
        <v>5.2187753155992701E-2</v>
      </c>
      <c r="F377" s="17"/>
      <c r="G377" s="17">
        <v>5.0228746868499902E-2</v>
      </c>
      <c r="H377" s="17">
        <v>5.1143680490990003E-2</v>
      </c>
      <c r="I377" s="17">
        <v>6.4174224902716195E-2</v>
      </c>
      <c r="J377" s="17">
        <v>7.8442258395794398E-2</v>
      </c>
      <c r="K377" s="17">
        <v>3.6128100914611799E-2</v>
      </c>
      <c r="L377" s="17">
        <v>5.0992544651727298E-2</v>
      </c>
      <c r="M377" s="17"/>
      <c r="N377" s="17">
        <v>6.9954632721209498E-2</v>
      </c>
      <c r="O377" s="17">
        <v>5.4858158896827103E-2</v>
      </c>
      <c r="P377" s="17">
        <v>5.1889058151979299E-2</v>
      </c>
      <c r="Q377" s="17">
        <v>4.5264844594373098E-2</v>
      </c>
      <c r="R377" s="17"/>
      <c r="S377" s="17">
        <v>5.7244209512590502E-2</v>
      </c>
      <c r="T377" s="17">
        <v>8.5497335911522601E-2</v>
      </c>
      <c r="U377" s="17">
        <v>3.60270169838523E-2</v>
      </c>
      <c r="V377" s="17">
        <v>4.4237965389108999E-2</v>
      </c>
      <c r="W377" s="17">
        <v>5.9677770929499802E-2</v>
      </c>
      <c r="X377" s="17">
        <v>4.8035394203958102E-2</v>
      </c>
      <c r="Y377" s="17">
        <v>8.0956780871873496E-2</v>
      </c>
      <c r="Z377" s="17">
        <v>3.0676018317971301E-2</v>
      </c>
      <c r="AA377" s="17">
        <v>4.6976534860568499E-2</v>
      </c>
      <c r="AB377" s="17">
        <v>5.2392428564515703E-2</v>
      </c>
      <c r="AC377" s="17">
        <v>3.3961099258493201E-2</v>
      </c>
      <c r="AD377" s="17">
        <v>6.4838854451799405E-2</v>
      </c>
      <c r="AE377" s="17"/>
      <c r="AF377" s="17">
        <v>4.1856020892572302E-2</v>
      </c>
      <c r="AG377" s="17">
        <v>5.1219279023405201E-2</v>
      </c>
      <c r="AH377" s="17">
        <v>5.6480413387243203E-2</v>
      </c>
      <c r="AI377" s="17">
        <v>5.9311491441078799E-2</v>
      </c>
      <c r="AJ377" s="17">
        <v>0.100467924966165</v>
      </c>
      <c r="AK377" s="17">
        <v>8.9365258912607701E-2</v>
      </c>
      <c r="AL377" s="17"/>
      <c r="AM377" s="17">
        <v>4.3495779656645202E-2</v>
      </c>
      <c r="AN377" s="17">
        <v>5.2266154927242799E-2</v>
      </c>
      <c r="AO377" s="17">
        <v>6.0220598924063597E-2</v>
      </c>
      <c r="AP377" s="17">
        <v>7.3008874185296793E-2</v>
      </c>
      <c r="AQ377" s="17">
        <v>0.11884504377015601</v>
      </c>
      <c r="AR377" s="17"/>
      <c r="AS377" s="17">
        <v>6.3900585306237601E-2</v>
      </c>
      <c r="AT377" s="17">
        <v>4.12275606770253E-2</v>
      </c>
      <c r="AU377" s="17">
        <v>6.6352344087690696E-2</v>
      </c>
      <c r="AV377" s="17">
        <v>4.9130206094418399E-2</v>
      </c>
      <c r="AW377" s="17">
        <v>5.3495867674007498E-2</v>
      </c>
      <c r="AX377" s="17">
        <v>7.5365471564723605E-2</v>
      </c>
      <c r="AY377" s="17"/>
      <c r="AZ377" s="17">
        <v>5.92616488570646E-2</v>
      </c>
      <c r="BA377" s="17">
        <v>6.2838357081386201E-2</v>
      </c>
      <c r="BB377" s="17">
        <v>5.2079033097283303E-2</v>
      </c>
      <c r="BC377" s="17">
        <v>4.5719039305275599E-2</v>
      </c>
      <c r="BD377" s="17">
        <v>5.0088678097694003E-2</v>
      </c>
      <c r="BE377" s="17"/>
      <c r="BF377" s="17">
        <v>5.8936978837574303E-2</v>
      </c>
      <c r="BG377" s="17"/>
      <c r="BH377" s="17">
        <v>6.1661863118062002E-2</v>
      </c>
      <c r="BI377" s="17"/>
      <c r="BJ377" s="17">
        <v>6.6322716063516599E-2</v>
      </c>
      <c r="BK377" s="17">
        <v>4.5903418110951499E-2</v>
      </c>
      <c r="BL377" s="17">
        <v>6.1785422621638199E-2</v>
      </c>
      <c r="BM377" s="17">
        <v>4.0929891523469597E-2</v>
      </c>
      <c r="BN377" s="17">
        <v>5.3108242925716503E-2</v>
      </c>
      <c r="BO377" s="17">
        <v>2.33383981544498E-2</v>
      </c>
      <c r="BP377" s="17"/>
      <c r="BQ377" s="17">
        <v>6.2396320057328002E-2</v>
      </c>
      <c r="BR377" s="17">
        <v>6.0564306957086797E-2</v>
      </c>
      <c r="BS377" s="17">
        <v>5.2571916245063799E-2</v>
      </c>
      <c r="BT377" s="17"/>
      <c r="BU377" s="17">
        <v>7.9898754859479004E-2</v>
      </c>
      <c r="BV377" s="17">
        <v>5.92172522938492E-2</v>
      </c>
      <c r="BW377" s="17">
        <v>5.4825298862102703E-2</v>
      </c>
      <c r="BX377" s="17"/>
      <c r="BY377" s="17">
        <v>0.105440581807212</v>
      </c>
      <c r="BZ377" s="17"/>
      <c r="CA377" s="17">
        <v>6.9211981800647707E-2</v>
      </c>
    </row>
    <row r="378" spans="2:79" x14ac:dyDescent="0.35">
      <c r="B378" t="s">
        <v>291</v>
      </c>
      <c r="C378" s="17">
        <v>5.0044818907538903E-2</v>
      </c>
      <c r="D378" s="17">
        <v>5.4640824031364499E-2</v>
      </c>
      <c r="E378" s="17">
        <v>4.5903720701816003E-2</v>
      </c>
      <c r="F378" s="17"/>
      <c r="G378" s="17">
        <v>5.7346501187332102E-2</v>
      </c>
      <c r="H378" s="17">
        <v>5.7684261378047899E-2</v>
      </c>
      <c r="I378" s="17">
        <v>6.0793114698600097E-2</v>
      </c>
      <c r="J378" s="17">
        <v>5.0808248983870902E-2</v>
      </c>
      <c r="K378" s="17">
        <v>4.86109234902867E-2</v>
      </c>
      <c r="L378" s="17">
        <v>3.0593833868028102E-2</v>
      </c>
      <c r="M378" s="17"/>
      <c r="N378" s="17">
        <v>8.6948977660504106E-2</v>
      </c>
      <c r="O378" s="17">
        <v>3.00848835179954E-2</v>
      </c>
      <c r="P378" s="17">
        <v>4.8181076137038203E-2</v>
      </c>
      <c r="Q378" s="17">
        <v>3.21873905405285E-2</v>
      </c>
      <c r="R378" s="17"/>
      <c r="S378" s="17">
        <v>5.87266695336481E-2</v>
      </c>
      <c r="T378" s="17">
        <v>3.7687770423110403E-2</v>
      </c>
      <c r="U378" s="17">
        <v>4.2154609973184903E-2</v>
      </c>
      <c r="V378" s="17">
        <v>6.6253396835552703E-2</v>
      </c>
      <c r="W378" s="17">
        <v>6.7182575316974899E-2</v>
      </c>
      <c r="X378" s="17">
        <v>6.1794623428871702E-2</v>
      </c>
      <c r="Y378" s="17">
        <v>6.0018923571198E-2</v>
      </c>
      <c r="Z378" s="17">
        <v>5.55137394735244E-2</v>
      </c>
      <c r="AA378" s="17">
        <v>4.2782016540703301E-2</v>
      </c>
      <c r="AB378" s="17">
        <v>2.7147778441080399E-2</v>
      </c>
      <c r="AC378" s="17">
        <v>3.6930959352404903E-2</v>
      </c>
      <c r="AD378" s="17">
        <v>4.3608321719006499E-2</v>
      </c>
      <c r="AE378" s="17"/>
      <c r="AF378" s="17">
        <v>2.2681159214623901E-2</v>
      </c>
      <c r="AG378" s="17">
        <v>3.2893971069130098E-2</v>
      </c>
      <c r="AH378" s="17">
        <v>5.3790673989573698E-2</v>
      </c>
      <c r="AI378" s="17">
        <v>9.3093138573832904E-2</v>
      </c>
      <c r="AJ378" s="17">
        <v>9.5177627002448598E-2</v>
      </c>
      <c r="AK378" s="17">
        <v>0.14631938969522401</v>
      </c>
      <c r="AL378" s="17"/>
      <c r="AM378" s="17">
        <v>3.1990947985797803E-2</v>
      </c>
      <c r="AN378" s="17">
        <v>4.2705867941274803E-2</v>
      </c>
      <c r="AO378" s="17">
        <v>6.3737043950139793E-2</v>
      </c>
      <c r="AP378" s="17">
        <v>6.6213849477381903E-2</v>
      </c>
      <c r="AQ378" s="17">
        <v>0.109740192222021</v>
      </c>
      <c r="AR378" s="17"/>
      <c r="AS378" s="17">
        <v>4.88942823178296E-2</v>
      </c>
      <c r="AT378" s="17">
        <v>4.6250583098784499E-2</v>
      </c>
      <c r="AU378" s="17">
        <v>5.2267366989453501E-2</v>
      </c>
      <c r="AV378" s="17">
        <v>5.2453186012006103E-2</v>
      </c>
      <c r="AW378" s="17">
        <v>5.1768485726590201E-2</v>
      </c>
      <c r="AX378" s="17">
        <v>4.8902324346006699E-2</v>
      </c>
      <c r="AY378" s="17"/>
      <c r="AZ378" s="17">
        <v>9.4387682042816307E-2</v>
      </c>
      <c r="BA378" s="17">
        <v>5.8503185716731798E-2</v>
      </c>
      <c r="BB378" s="17">
        <v>2.161015333674E-2</v>
      </c>
      <c r="BC378" s="17">
        <v>2.8286422796749498E-2</v>
      </c>
      <c r="BD378" s="17">
        <v>3.23054202494098E-2</v>
      </c>
      <c r="BE378" s="17"/>
      <c r="BF378" s="17">
        <v>5.2502888061018799E-2</v>
      </c>
      <c r="BG378" s="17"/>
      <c r="BH378" s="17">
        <v>6.3434603486379207E-2</v>
      </c>
      <c r="BI378" s="17"/>
      <c r="BJ378" s="17">
        <v>6.9173122599963902E-2</v>
      </c>
      <c r="BK378" s="17">
        <v>1.30922635756159E-2</v>
      </c>
      <c r="BL378" s="17">
        <v>5.3198624055072703E-2</v>
      </c>
      <c r="BM378" s="17">
        <v>5.9826785341407E-2</v>
      </c>
      <c r="BN378" s="17">
        <v>5.3409648297690598E-2</v>
      </c>
      <c r="BO378" s="17">
        <v>3.8551357952706297E-2</v>
      </c>
      <c r="BP378" s="17"/>
      <c r="BQ378" s="17">
        <v>6.7016604254343096E-2</v>
      </c>
      <c r="BR378" s="17">
        <v>5.1317868809236403E-2</v>
      </c>
      <c r="BS378" s="17">
        <v>4.7537199960094499E-2</v>
      </c>
      <c r="BT378" s="17"/>
      <c r="BU378" s="17">
        <v>6.5309220068188303E-2</v>
      </c>
      <c r="BV378" s="17">
        <v>5.3991056841308602E-2</v>
      </c>
      <c r="BW378" s="17">
        <v>4.95847416707716E-2</v>
      </c>
      <c r="BX378" s="17"/>
      <c r="BY378" s="17">
        <v>9.2484377005012303E-2</v>
      </c>
      <c r="BZ378" s="17"/>
      <c r="CA378" s="17">
        <v>4.2001941103792698E-2</v>
      </c>
    </row>
    <row r="379" spans="2:79" x14ac:dyDescent="0.35">
      <c r="B379" t="s">
        <v>292</v>
      </c>
      <c r="C379" s="17">
        <v>3.2116304290843598E-2</v>
      </c>
      <c r="D379" s="17">
        <v>3.27980894179686E-2</v>
      </c>
      <c r="E379" s="17">
        <v>3.06746414734093E-2</v>
      </c>
      <c r="F379" s="17"/>
      <c r="G379" s="17">
        <v>5.5245852980227397E-2</v>
      </c>
      <c r="H379" s="17">
        <v>5.6239103079642E-2</v>
      </c>
      <c r="I379" s="17">
        <v>3.2621644659793503E-2</v>
      </c>
      <c r="J379" s="17">
        <v>1.30066973280924E-2</v>
      </c>
      <c r="K379" s="17">
        <v>1.8053281705846899E-2</v>
      </c>
      <c r="L379" s="17">
        <v>2.1540590836053301E-2</v>
      </c>
      <c r="M379" s="17"/>
      <c r="N379" s="17">
        <v>3.9554152174635399E-2</v>
      </c>
      <c r="O379" s="17">
        <v>2.2390902593120501E-2</v>
      </c>
      <c r="P379" s="17">
        <v>3.9985913481119399E-2</v>
      </c>
      <c r="Q379" s="17">
        <v>2.8186611058226198E-2</v>
      </c>
      <c r="R379" s="17"/>
      <c r="S379" s="17">
        <v>4.9707115082744002E-2</v>
      </c>
      <c r="T379" s="17">
        <v>4.6431319530905402E-2</v>
      </c>
      <c r="U379" s="17">
        <v>7.6593963969999101E-3</v>
      </c>
      <c r="V379" s="17">
        <v>1.90024227739297E-2</v>
      </c>
      <c r="W379" s="17">
        <v>5.3675856690680999E-2</v>
      </c>
      <c r="X379" s="17">
        <v>3.93599358849967E-2</v>
      </c>
      <c r="Y379" s="17">
        <v>1.6214558784018701E-2</v>
      </c>
      <c r="Z379" s="17">
        <v>3.0445871309173402E-2</v>
      </c>
      <c r="AA379" s="17">
        <v>2.23036122503385E-2</v>
      </c>
      <c r="AB379" s="17">
        <v>1.55888839198452E-2</v>
      </c>
      <c r="AC379" s="17">
        <v>4.5244361397676E-2</v>
      </c>
      <c r="AD379" s="17">
        <v>2.8775654529939899E-2</v>
      </c>
      <c r="AE379" s="17"/>
      <c r="AF379" s="17">
        <v>3.5505813495487697E-2</v>
      </c>
      <c r="AG379" s="17">
        <v>2.4590714394039599E-2</v>
      </c>
      <c r="AH379" s="17">
        <v>2.6653581648505498E-2</v>
      </c>
      <c r="AI379" s="17">
        <v>4.6503034163506297E-2</v>
      </c>
      <c r="AJ379" s="17">
        <v>3.15360119938655E-2</v>
      </c>
      <c r="AK379" s="17">
        <v>8.3327539396360506E-2</v>
      </c>
      <c r="AL379" s="17"/>
      <c r="AM379" s="17">
        <v>2.6395638948916798E-2</v>
      </c>
      <c r="AN379" s="17">
        <v>2.4005543264707101E-2</v>
      </c>
      <c r="AO379" s="17">
        <v>3.3029232442633699E-2</v>
      </c>
      <c r="AP379" s="17">
        <v>5.6756841533765597E-2</v>
      </c>
      <c r="AQ379" s="17">
        <v>7.7539916273797305E-2</v>
      </c>
      <c r="AR379" s="17"/>
      <c r="AS379" s="17">
        <v>5.0259605890360298E-2</v>
      </c>
      <c r="AT379" s="17">
        <v>2.4610442147850499E-2</v>
      </c>
      <c r="AU379" s="17">
        <v>3.7613666447187097E-2</v>
      </c>
      <c r="AV379" s="17">
        <v>1.4045647288044199E-2</v>
      </c>
      <c r="AW379" s="17">
        <v>3.3119202381798399E-2</v>
      </c>
      <c r="AX379" s="17">
        <v>3.6055498389910401E-2</v>
      </c>
      <c r="AY379" s="17"/>
      <c r="AZ379" s="17">
        <v>2.89174931007849E-2</v>
      </c>
      <c r="BA379" s="17">
        <v>2.4186680111292502E-2</v>
      </c>
      <c r="BB379" s="17">
        <v>2.3477935632241199E-2</v>
      </c>
      <c r="BC379" s="17">
        <v>4.2530671447609601E-2</v>
      </c>
      <c r="BD379" s="17">
        <v>4.7264057896103301E-2</v>
      </c>
      <c r="BE379" s="17"/>
      <c r="BF379" s="17">
        <v>2.9930602683246901E-2</v>
      </c>
      <c r="BG379" s="17"/>
      <c r="BH379" s="17">
        <v>3.4570611090144997E-2</v>
      </c>
      <c r="BI379" s="17"/>
      <c r="BJ379" s="17">
        <v>3.3693561106161701E-2</v>
      </c>
      <c r="BK379" s="17">
        <v>2.6138693452237901E-2</v>
      </c>
      <c r="BL379" s="17">
        <v>2.69047857290966E-2</v>
      </c>
      <c r="BM379" s="17">
        <v>4.01883023116218E-2</v>
      </c>
      <c r="BN379" s="17">
        <v>4.2380228121612802E-2</v>
      </c>
      <c r="BO379" s="17">
        <v>5.2538514151756699E-2</v>
      </c>
      <c r="BP379" s="17"/>
      <c r="BQ379" s="17">
        <v>2.66603221693665E-2</v>
      </c>
      <c r="BR379" s="17">
        <v>3.1281130122968098E-2</v>
      </c>
      <c r="BS379" s="17">
        <v>3.2607825482293802E-2</v>
      </c>
      <c r="BT379" s="17"/>
      <c r="BU379" s="17">
        <v>7.0764512846382799E-2</v>
      </c>
      <c r="BV379" s="17">
        <v>2.99872473506561E-2</v>
      </c>
      <c r="BW379" s="17">
        <v>3.3670689308516098E-2</v>
      </c>
      <c r="BX379" s="17"/>
      <c r="BY379" s="17">
        <v>9.4044644690422494E-2</v>
      </c>
      <c r="BZ379" s="17"/>
      <c r="CA379" s="17">
        <v>3.4296713657326297E-2</v>
      </c>
    </row>
    <row r="380" spans="2:79" x14ac:dyDescent="0.35">
      <c r="B380" t="s">
        <v>136</v>
      </c>
      <c r="C380" s="17">
        <v>1.1905474232554E-2</v>
      </c>
      <c r="D380" s="17">
        <v>1.46689927686412E-2</v>
      </c>
      <c r="E380" s="17">
        <v>9.2909703733781504E-3</v>
      </c>
      <c r="F380" s="17"/>
      <c r="G380" s="17">
        <v>2.3297845276364301E-2</v>
      </c>
      <c r="H380" s="17">
        <v>3.07312978221022E-2</v>
      </c>
      <c r="I380" s="17">
        <v>7.6544633223834596E-3</v>
      </c>
      <c r="J380" s="17">
        <v>2.9827283673909701E-3</v>
      </c>
      <c r="K380" s="17">
        <v>3.6904310713360999E-3</v>
      </c>
      <c r="L380" s="17">
        <v>5.1605414520643003E-3</v>
      </c>
      <c r="M380" s="17"/>
      <c r="N380" s="17">
        <v>5.9796119308850202E-3</v>
      </c>
      <c r="O380" s="17">
        <v>1.2497620187732299E-2</v>
      </c>
      <c r="P380" s="17">
        <v>7.5077085606238703E-3</v>
      </c>
      <c r="Q380" s="17">
        <v>2.1909158915329199E-2</v>
      </c>
      <c r="R380" s="17"/>
      <c r="S380" s="17">
        <v>1.35234530122498E-2</v>
      </c>
      <c r="T380" s="17">
        <v>2.022309007426E-2</v>
      </c>
      <c r="U380" s="17">
        <v>1.0137706280542299E-2</v>
      </c>
      <c r="V380" s="17">
        <v>1.35887669577879E-2</v>
      </c>
      <c r="W380" s="17">
        <v>4.21564397522021E-3</v>
      </c>
      <c r="X380" s="17">
        <v>2.4014771982058501E-2</v>
      </c>
      <c r="Y380" s="17">
        <v>1.0258328950253E-2</v>
      </c>
      <c r="Z380" s="17">
        <v>1.7235340917175102E-2</v>
      </c>
      <c r="AA380" s="17">
        <v>7.08706098024579E-3</v>
      </c>
      <c r="AB380" s="17">
        <v>6.72751341397833E-3</v>
      </c>
      <c r="AC380" s="17">
        <v>0</v>
      </c>
      <c r="AD380" s="17">
        <v>0</v>
      </c>
      <c r="AE380" s="17"/>
      <c r="AF380" s="17">
        <v>1.3502456632797E-2</v>
      </c>
      <c r="AG380" s="17">
        <v>1.31387975502241E-2</v>
      </c>
      <c r="AH380" s="17">
        <v>4.1462023760759099E-3</v>
      </c>
      <c r="AI380" s="17">
        <v>0</v>
      </c>
      <c r="AJ380" s="17">
        <v>1.0279984790967599E-2</v>
      </c>
      <c r="AK380" s="17">
        <v>1.00072894849637E-2</v>
      </c>
      <c r="AL380" s="17"/>
      <c r="AM380" s="17">
        <v>1.02262209611467E-2</v>
      </c>
      <c r="AN380" s="17">
        <v>1.56501872078912E-2</v>
      </c>
      <c r="AO380" s="17">
        <v>7.7304291682751504E-3</v>
      </c>
      <c r="AP380" s="17">
        <v>9.2799543104980196E-3</v>
      </c>
      <c r="AQ380" s="17">
        <v>0</v>
      </c>
      <c r="AR380" s="17"/>
      <c r="AS380" s="17">
        <v>1.21435786838388E-2</v>
      </c>
      <c r="AT380" s="17">
        <v>1.38775745479196E-2</v>
      </c>
      <c r="AU380" s="17">
        <v>1.02059079133212E-2</v>
      </c>
      <c r="AV380" s="17">
        <v>1.62785320275621E-2</v>
      </c>
      <c r="AW380" s="17">
        <v>4.7853407090734396E-3</v>
      </c>
      <c r="AX380" s="17">
        <v>8.3672478394684491E-3</v>
      </c>
      <c r="AY380" s="17"/>
      <c r="AZ380" s="17">
        <v>8.6808200946660603E-3</v>
      </c>
      <c r="BA380" s="17">
        <v>1.26236491045777E-2</v>
      </c>
      <c r="BB380" s="17">
        <v>1.7018419221471001E-2</v>
      </c>
      <c r="BC380" s="17">
        <v>1.1039199661241301E-2</v>
      </c>
      <c r="BD380" s="17">
        <v>1.0188584279380899E-2</v>
      </c>
      <c r="BE380" s="17"/>
      <c r="BF380" s="17">
        <v>9.1411921533853906E-3</v>
      </c>
      <c r="BG380" s="17"/>
      <c r="BH380" s="17">
        <v>7.0138008126954098E-3</v>
      </c>
      <c r="BI380" s="17"/>
      <c r="BJ380" s="17">
        <v>1.62185943375888E-2</v>
      </c>
      <c r="BK380" s="17">
        <v>3.1659654085183699E-3</v>
      </c>
      <c r="BL380" s="17">
        <v>1.0737582969127101E-3</v>
      </c>
      <c r="BM380" s="17">
        <v>3.6190477095871899E-2</v>
      </c>
      <c r="BN380" s="17">
        <v>1.2839959251619799E-2</v>
      </c>
      <c r="BO380" s="17">
        <v>0</v>
      </c>
      <c r="BP380" s="17"/>
      <c r="BQ380" s="17">
        <v>6.0436187690261402E-3</v>
      </c>
      <c r="BR380" s="17">
        <v>4.0038249785617598E-3</v>
      </c>
      <c r="BS380" s="17">
        <v>7.1435057376511499E-3</v>
      </c>
      <c r="BT380" s="17"/>
      <c r="BU380" s="17">
        <v>4.3701553727412499E-3</v>
      </c>
      <c r="BV380" s="17">
        <v>4.4318349864756103E-3</v>
      </c>
      <c r="BW380" s="17">
        <v>6.7209032169339199E-3</v>
      </c>
      <c r="BX380" s="17"/>
      <c r="BY380" s="17">
        <v>3.7555956273972402E-2</v>
      </c>
      <c r="BZ380" s="17"/>
      <c r="CA380" s="17">
        <v>7.2061461262020003E-3</v>
      </c>
    </row>
    <row r="381" spans="2:79" x14ac:dyDescent="0.35">
      <c r="B381" t="s">
        <v>103</v>
      </c>
      <c r="C381" s="17">
        <v>2.5606070320662401E-2</v>
      </c>
      <c r="D381" s="17">
        <v>3.0069151020562901E-2</v>
      </c>
      <c r="E381" s="17">
        <v>2.1427322251785001E-2</v>
      </c>
      <c r="F381" s="17"/>
      <c r="G381" s="17">
        <v>1.6193756038427799E-2</v>
      </c>
      <c r="H381" s="17">
        <v>4.4105337935291797E-2</v>
      </c>
      <c r="I381" s="17">
        <v>2.2089891538312801E-2</v>
      </c>
      <c r="J381" s="17">
        <v>2.6914144088107699E-2</v>
      </c>
      <c r="K381" s="17">
        <v>1.9476753239666699E-2</v>
      </c>
      <c r="L381" s="17">
        <v>2.27482131397733E-2</v>
      </c>
      <c r="M381" s="17"/>
      <c r="N381" s="17">
        <v>1.9220230981859501E-2</v>
      </c>
      <c r="O381" s="17">
        <v>2.7135568655325001E-2</v>
      </c>
      <c r="P381" s="17">
        <v>2.3540771604127899E-2</v>
      </c>
      <c r="Q381" s="17">
        <v>3.2686228184382E-2</v>
      </c>
      <c r="R381" s="17"/>
      <c r="S381" s="17">
        <v>2.47708084727504E-2</v>
      </c>
      <c r="T381" s="17">
        <v>1.9782612299546101E-2</v>
      </c>
      <c r="U381" s="17">
        <v>2.56330802402134E-2</v>
      </c>
      <c r="V381" s="17">
        <v>1.66023632605646E-2</v>
      </c>
      <c r="W381" s="17">
        <v>3.4494754545210303E-2</v>
      </c>
      <c r="X381" s="17">
        <v>2.9090723734137399E-2</v>
      </c>
      <c r="Y381" s="17">
        <v>1.6632821212949501E-2</v>
      </c>
      <c r="Z381" s="17">
        <v>4.5886130247374202E-2</v>
      </c>
      <c r="AA381" s="17">
        <v>2.57998124744655E-2</v>
      </c>
      <c r="AB381" s="17">
        <v>2.7995050538833999E-2</v>
      </c>
      <c r="AC381" s="17">
        <v>2.2579257399544101E-2</v>
      </c>
      <c r="AD381" s="17">
        <v>4.4473869513806101E-2</v>
      </c>
      <c r="AE381" s="17"/>
      <c r="AF381" s="17">
        <v>3.1717835497860898E-2</v>
      </c>
      <c r="AG381" s="17">
        <v>2.16075642578238E-2</v>
      </c>
      <c r="AH381" s="17">
        <v>1.6797800252801202E-2</v>
      </c>
      <c r="AI381" s="17">
        <v>2.0911045171004498E-2</v>
      </c>
      <c r="AJ381" s="17">
        <v>2.4235983682200101E-2</v>
      </c>
      <c r="AK381" s="17">
        <v>2.57876194948383E-2</v>
      </c>
      <c r="AL381" s="17"/>
      <c r="AM381" s="17">
        <v>3.05032111749764E-2</v>
      </c>
      <c r="AN381" s="17">
        <v>2.5430669848234701E-2</v>
      </c>
      <c r="AO381" s="17">
        <v>2.1887876937866899E-2</v>
      </c>
      <c r="AP381" s="17">
        <v>1.87063996567127E-2</v>
      </c>
      <c r="AQ381" s="17">
        <v>2.5895759231078501E-2</v>
      </c>
      <c r="AR381" s="17"/>
      <c r="AS381" s="17">
        <v>2.6559141068490302E-2</v>
      </c>
      <c r="AT381" s="17">
        <v>3.4923807239161699E-2</v>
      </c>
      <c r="AU381" s="17">
        <v>2.0469417451909298E-2</v>
      </c>
      <c r="AV381" s="17">
        <v>2.13720226777948E-2</v>
      </c>
      <c r="AW381" s="17">
        <v>2.1900965187010998E-2</v>
      </c>
      <c r="AX381" s="17">
        <v>2.18420643422165E-2</v>
      </c>
      <c r="AY381" s="17"/>
      <c r="AZ381" s="17">
        <v>1.45674988267935E-2</v>
      </c>
      <c r="BA381" s="17">
        <v>2.80765750264944E-2</v>
      </c>
      <c r="BB381" s="17">
        <v>3.9391886008487802E-2</v>
      </c>
      <c r="BC381" s="17">
        <v>1.9283520232969899E-2</v>
      </c>
      <c r="BD381" s="17">
        <v>2.35094418232096E-2</v>
      </c>
      <c r="BE381" s="17"/>
      <c r="BF381" s="17">
        <v>2.3225153124136401E-2</v>
      </c>
      <c r="BG381" s="17"/>
      <c r="BH381" s="17">
        <v>2.4876610488735601E-2</v>
      </c>
      <c r="BI381" s="17"/>
      <c r="BJ381" s="17">
        <v>1.5948168475172501E-2</v>
      </c>
      <c r="BK381" s="17">
        <v>3.1210984509662899E-2</v>
      </c>
      <c r="BL381" s="17">
        <v>2.5429609747238902E-2</v>
      </c>
      <c r="BM381" s="17">
        <v>3.4549338296003498E-2</v>
      </c>
      <c r="BN381" s="17">
        <v>2.85362059264469E-2</v>
      </c>
      <c r="BO381" s="17">
        <v>2.4834707499699401E-2</v>
      </c>
      <c r="BP381" s="17"/>
      <c r="BQ381" s="17">
        <v>1.8523136357744101E-2</v>
      </c>
      <c r="BR381" s="17">
        <v>2.3160083835218E-2</v>
      </c>
      <c r="BS381" s="17">
        <v>2.2511934927312901E-2</v>
      </c>
      <c r="BT381" s="17"/>
      <c r="BU381" s="17">
        <v>2.37075192723087E-2</v>
      </c>
      <c r="BV381" s="17">
        <v>2.4882445446899101E-2</v>
      </c>
      <c r="BW381" s="17">
        <v>1.8161653835673499E-2</v>
      </c>
      <c r="BX381" s="17"/>
      <c r="BY381" s="17">
        <v>7.7458611198976601E-3</v>
      </c>
      <c r="BZ381" s="17"/>
      <c r="CA381" s="17">
        <v>1.48371080094487E-2</v>
      </c>
    </row>
    <row r="382" spans="2:79"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row>
    <row r="383" spans="2:79" x14ac:dyDescent="0.35">
      <c r="B383" s="6" t="s">
        <v>298</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row>
    <row r="384" spans="2:79" x14ac:dyDescent="0.35">
      <c r="B384" s="24" t="s">
        <v>106</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row>
    <row r="385" spans="2:79" x14ac:dyDescent="0.35">
      <c r="B385" t="s">
        <v>294</v>
      </c>
      <c r="C385" s="17">
        <v>9.6738840946346397E-2</v>
      </c>
      <c r="D385" s="17">
        <v>9.8753517390442705E-2</v>
      </c>
      <c r="E385" s="17">
        <v>9.4779627669388605E-2</v>
      </c>
      <c r="F385" s="17"/>
      <c r="G385" s="17">
        <v>9.9416014607460398E-2</v>
      </c>
      <c r="H385" s="17">
        <v>0.15656646112347899</v>
      </c>
      <c r="I385" s="17">
        <v>0.11761912056023301</v>
      </c>
      <c r="J385" s="17">
        <v>8.2170574149522904E-2</v>
      </c>
      <c r="K385" s="17">
        <v>7.4242620921203706E-2</v>
      </c>
      <c r="L385" s="17">
        <v>5.6272212676887902E-2</v>
      </c>
      <c r="M385" s="17"/>
      <c r="N385" s="17">
        <v>0.115877497668186</v>
      </c>
      <c r="O385" s="17">
        <v>8.5623036486410106E-2</v>
      </c>
      <c r="P385" s="17">
        <v>9.8184021945878705E-2</v>
      </c>
      <c r="Q385" s="17">
        <v>8.7156529417802095E-2</v>
      </c>
      <c r="R385" s="17"/>
      <c r="S385" s="17">
        <v>0.168426831437405</v>
      </c>
      <c r="T385" s="17">
        <v>9.6228693756777298E-2</v>
      </c>
      <c r="U385" s="17">
        <v>5.4865122980127003E-2</v>
      </c>
      <c r="V385" s="17">
        <v>7.3597550066116194E-2</v>
      </c>
      <c r="W385" s="17">
        <v>7.8164002113638498E-2</v>
      </c>
      <c r="X385" s="17">
        <v>0.119207754332569</v>
      </c>
      <c r="Y385" s="17">
        <v>9.1171418323040404E-2</v>
      </c>
      <c r="Z385" s="17">
        <v>7.1664823107417702E-2</v>
      </c>
      <c r="AA385" s="17">
        <v>0.10733598826191899</v>
      </c>
      <c r="AB385" s="17">
        <v>5.4709902811529799E-2</v>
      </c>
      <c r="AC385" s="17">
        <v>8.4130743271504604E-2</v>
      </c>
      <c r="AD385" s="17">
        <v>7.8285592291670106E-2</v>
      </c>
      <c r="AE385" s="17"/>
      <c r="AF385" s="17">
        <v>9.2243960961642807E-2</v>
      </c>
      <c r="AG385" s="17">
        <v>9.9178063598400298E-2</v>
      </c>
      <c r="AH385" s="17">
        <v>8.5477470863644295E-2</v>
      </c>
      <c r="AI385" s="17">
        <v>8.3855522867851806E-2</v>
      </c>
      <c r="AJ385" s="17">
        <v>0.104271336794174</v>
      </c>
      <c r="AK385" s="17">
        <v>0.212754266866752</v>
      </c>
      <c r="AL385" s="17"/>
      <c r="AM385" s="17">
        <v>7.5629768952081899E-2</v>
      </c>
      <c r="AN385" s="17">
        <v>6.9623614861007405E-2</v>
      </c>
      <c r="AO385" s="17">
        <v>0.103923113585652</v>
      </c>
      <c r="AP385" s="17">
        <v>0.185254603404159</v>
      </c>
      <c r="AQ385" s="17">
        <v>0.22917220333945501</v>
      </c>
      <c r="AR385" s="17"/>
      <c r="AS385" s="17">
        <v>0.15743788955740301</v>
      </c>
      <c r="AT385" s="17">
        <v>8.5628282701569094E-2</v>
      </c>
      <c r="AU385" s="17">
        <v>9.1465025772276998E-2</v>
      </c>
      <c r="AV385" s="17">
        <v>5.9725478463758197E-2</v>
      </c>
      <c r="AW385" s="17">
        <v>7.5100950389564006E-2</v>
      </c>
      <c r="AX385" s="17">
        <v>9.3437366635378993E-2</v>
      </c>
      <c r="AY385" s="17"/>
      <c r="AZ385" s="17">
        <v>8.1179539444101403E-2</v>
      </c>
      <c r="BA385" s="17">
        <v>8.4822711953303001E-2</v>
      </c>
      <c r="BB385" s="17">
        <v>8.6452300948206898E-2</v>
      </c>
      <c r="BC385" s="17">
        <v>0.13043283835181799</v>
      </c>
      <c r="BD385" s="17">
        <v>0.12478395742046</v>
      </c>
      <c r="BE385" s="17"/>
      <c r="BF385" s="17">
        <v>8.9459029326713901E-2</v>
      </c>
      <c r="BG385" s="17"/>
      <c r="BH385" s="17">
        <v>0.103678745727836</v>
      </c>
      <c r="BI385" s="17"/>
      <c r="BJ385" s="17">
        <v>9.6277281360040101E-2</v>
      </c>
      <c r="BK385" s="17">
        <v>9.1966410499050702E-2</v>
      </c>
      <c r="BL385" s="17">
        <v>7.6357182926253694E-2</v>
      </c>
      <c r="BM385" s="17">
        <v>0.12834428117817401</v>
      </c>
      <c r="BN385" s="17">
        <v>9.6318717389028793E-2</v>
      </c>
      <c r="BO385" s="17">
        <v>0.101899167085499</v>
      </c>
      <c r="BP385" s="17"/>
      <c r="BQ385" s="17">
        <v>0.131704586432909</v>
      </c>
      <c r="BR385" s="17">
        <v>0.10329577458556</v>
      </c>
      <c r="BS385" s="17">
        <v>8.13204862478831E-2</v>
      </c>
      <c r="BT385" s="17"/>
      <c r="BU385" s="17">
        <v>0.28778538461410302</v>
      </c>
      <c r="BV385" s="17">
        <v>8.5831893999313805E-2</v>
      </c>
      <c r="BW385" s="17">
        <v>8.8551064888640604E-2</v>
      </c>
      <c r="BX385" s="17"/>
      <c r="BY385" s="17">
        <v>0.154353246490845</v>
      </c>
      <c r="BZ385" s="17"/>
      <c r="CA385" s="17">
        <v>0.147553261003079</v>
      </c>
    </row>
    <row r="386" spans="2:79" x14ac:dyDescent="0.35">
      <c r="B386" t="s">
        <v>295</v>
      </c>
      <c r="C386" s="17">
        <v>0.36930430591617203</v>
      </c>
      <c r="D386" s="17">
        <v>0.36162760456422099</v>
      </c>
      <c r="E386" s="17">
        <v>0.37699125722173299</v>
      </c>
      <c r="F386" s="17"/>
      <c r="G386" s="17">
        <v>0.30599860262259898</v>
      </c>
      <c r="H386" s="17">
        <v>0.33370424104646002</v>
      </c>
      <c r="I386" s="17">
        <v>0.41970502928058301</v>
      </c>
      <c r="J386" s="17">
        <v>0.39885489585210399</v>
      </c>
      <c r="K386" s="17">
        <v>0.38586615903799398</v>
      </c>
      <c r="L386" s="17">
        <v>0.36470561341574997</v>
      </c>
      <c r="M386" s="17"/>
      <c r="N386" s="17">
        <v>0.39079093915568103</v>
      </c>
      <c r="O386" s="17">
        <v>0.36545898383097097</v>
      </c>
      <c r="P386" s="17">
        <v>0.379138497301863</v>
      </c>
      <c r="Q386" s="17">
        <v>0.343978794420848</v>
      </c>
      <c r="R386" s="17"/>
      <c r="S386" s="17">
        <v>0.392880485530262</v>
      </c>
      <c r="T386" s="17">
        <v>0.40119272999946598</v>
      </c>
      <c r="U386" s="17">
        <v>0.35121722663844901</v>
      </c>
      <c r="V386" s="17">
        <v>0.44109138646846802</v>
      </c>
      <c r="W386" s="17">
        <v>0.41636067030296903</v>
      </c>
      <c r="X386" s="17">
        <v>0.40527884046533902</v>
      </c>
      <c r="Y386" s="17">
        <v>0.37862585117677899</v>
      </c>
      <c r="Z386" s="17">
        <v>0.32017564232581103</v>
      </c>
      <c r="AA386" s="17">
        <v>0.34463936397565698</v>
      </c>
      <c r="AB386" s="17">
        <v>0.23349501439782</v>
      </c>
      <c r="AC386" s="17">
        <v>0.33359861061227802</v>
      </c>
      <c r="AD386" s="17">
        <v>0.33443430906385002</v>
      </c>
      <c r="AE386" s="17"/>
      <c r="AF386" s="17">
        <v>0.35552333305447598</v>
      </c>
      <c r="AG386" s="17">
        <v>0.36659215476113499</v>
      </c>
      <c r="AH386" s="17">
        <v>0.40419991845715098</v>
      </c>
      <c r="AI386" s="17">
        <v>0.35034290191300399</v>
      </c>
      <c r="AJ386" s="17">
        <v>0.33026768834050702</v>
      </c>
      <c r="AK386" s="17">
        <v>0.47326398615093501</v>
      </c>
      <c r="AL386" s="17"/>
      <c r="AM386" s="17">
        <v>0.341032172644466</v>
      </c>
      <c r="AN386" s="17">
        <v>0.37702482530250497</v>
      </c>
      <c r="AO386" s="17">
        <v>0.38177410215059199</v>
      </c>
      <c r="AP386" s="17">
        <v>0.38858906003174098</v>
      </c>
      <c r="AQ386" s="17">
        <v>0.38032252094612501</v>
      </c>
      <c r="AR386" s="17"/>
      <c r="AS386" s="17">
        <v>0.376441984260109</v>
      </c>
      <c r="AT386" s="17">
        <v>0.39327351547543199</v>
      </c>
      <c r="AU386" s="17">
        <v>0.37480988827126599</v>
      </c>
      <c r="AV386" s="17">
        <v>0.32810905509233101</v>
      </c>
      <c r="AW386" s="17">
        <v>0.359995134677073</v>
      </c>
      <c r="AX386" s="17">
        <v>0.38160577645669103</v>
      </c>
      <c r="AY386" s="17"/>
      <c r="AZ386" s="17">
        <v>0.40808671364278198</v>
      </c>
      <c r="BA386" s="17">
        <v>0.37418842804557001</v>
      </c>
      <c r="BB386" s="17">
        <v>0.36583537038437802</v>
      </c>
      <c r="BC386" s="17">
        <v>0.34126736274652802</v>
      </c>
      <c r="BD386" s="17">
        <v>0.344340079996519</v>
      </c>
      <c r="BE386" s="17"/>
      <c r="BF386" s="17">
        <v>0.377790319174033</v>
      </c>
      <c r="BG386" s="17"/>
      <c r="BH386" s="17">
        <v>0.380161630897209</v>
      </c>
      <c r="BI386" s="17"/>
      <c r="BJ386" s="17">
        <v>0.39224249707446401</v>
      </c>
      <c r="BK386" s="17">
        <v>0.35637341534422801</v>
      </c>
      <c r="BL386" s="17">
        <v>0.38311843216803598</v>
      </c>
      <c r="BM386" s="17">
        <v>0.32040815809475798</v>
      </c>
      <c r="BN386" s="17">
        <v>0.36361613695288703</v>
      </c>
      <c r="BO386" s="17">
        <v>0.27956858900828002</v>
      </c>
      <c r="BP386" s="17"/>
      <c r="BQ386" s="17">
        <v>0.41110477106799398</v>
      </c>
      <c r="BR386" s="17">
        <v>0.39131289688832599</v>
      </c>
      <c r="BS386" s="17">
        <v>0.35714253595157902</v>
      </c>
      <c r="BT386" s="17"/>
      <c r="BU386" s="17">
        <v>0.38851300417213702</v>
      </c>
      <c r="BV386" s="17">
        <v>0.44720305166818403</v>
      </c>
      <c r="BW386" s="17">
        <v>0.33895283630658202</v>
      </c>
      <c r="BX386" s="17"/>
      <c r="BY386" s="17">
        <v>0.42286774890502798</v>
      </c>
      <c r="BZ386" s="17"/>
      <c r="CA386" s="17">
        <v>0.44877109157556899</v>
      </c>
    </row>
    <row r="387" spans="2:79" x14ac:dyDescent="0.35">
      <c r="B387" t="s">
        <v>296</v>
      </c>
      <c r="C387" s="17">
        <v>0.39112461039826002</v>
      </c>
      <c r="D387" s="17">
        <v>0.38907357912250701</v>
      </c>
      <c r="E387" s="17">
        <v>0.39236173573595101</v>
      </c>
      <c r="F387" s="17"/>
      <c r="G387" s="17">
        <v>0.41134525897477903</v>
      </c>
      <c r="H387" s="17">
        <v>0.324939957244889</v>
      </c>
      <c r="I387" s="17">
        <v>0.34628573006117302</v>
      </c>
      <c r="J387" s="17">
        <v>0.374124664346078</v>
      </c>
      <c r="K387" s="17">
        <v>0.44221757383256299</v>
      </c>
      <c r="L387" s="17">
        <v>0.44727013335223997</v>
      </c>
      <c r="M387" s="17"/>
      <c r="N387" s="17">
        <v>0.37805975429685701</v>
      </c>
      <c r="O387" s="17">
        <v>0.39749995853484499</v>
      </c>
      <c r="P387" s="17">
        <v>0.38975731255393198</v>
      </c>
      <c r="Q387" s="17">
        <v>0.396615629726146</v>
      </c>
      <c r="R387" s="17"/>
      <c r="S387" s="17">
        <v>0.31717033924407301</v>
      </c>
      <c r="T387" s="17">
        <v>0.388702440324944</v>
      </c>
      <c r="U387" s="17">
        <v>0.44734132657811199</v>
      </c>
      <c r="V387" s="17">
        <v>0.385918394797791</v>
      </c>
      <c r="W387" s="17">
        <v>0.35604125941346598</v>
      </c>
      <c r="X387" s="17">
        <v>0.32066111072233699</v>
      </c>
      <c r="Y387" s="17">
        <v>0.37003446758222402</v>
      </c>
      <c r="Z387" s="17">
        <v>0.45731905136427098</v>
      </c>
      <c r="AA387" s="17">
        <v>0.417054256173231</v>
      </c>
      <c r="AB387" s="17">
        <v>0.491955451400516</v>
      </c>
      <c r="AC387" s="17">
        <v>0.41418270923155398</v>
      </c>
      <c r="AD387" s="17">
        <v>0.43735253060156498</v>
      </c>
      <c r="AE387" s="17"/>
      <c r="AF387" s="17">
        <v>0.38140838017107298</v>
      </c>
      <c r="AG387" s="17">
        <v>0.39332409017794601</v>
      </c>
      <c r="AH387" s="17">
        <v>0.391199690969109</v>
      </c>
      <c r="AI387" s="17">
        <v>0.42936362943872802</v>
      </c>
      <c r="AJ387" s="17">
        <v>0.44081862178679898</v>
      </c>
      <c r="AK387" s="17">
        <v>0.22501531728969701</v>
      </c>
      <c r="AL387" s="17"/>
      <c r="AM387" s="17">
        <v>0.42329410248500798</v>
      </c>
      <c r="AN387" s="17">
        <v>0.409031298981615</v>
      </c>
      <c r="AO387" s="17">
        <v>0.37972675446609599</v>
      </c>
      <c r="AP387" s="17">
        <v>0.317872359177574</v>
      </c>
      <c r="AQ387" s="17">
        <v>0.28073015074490998</v>
      </c>
      <c r="AR387" s="17"/>
      <c r="AS387" s="17">
        <v>0.34313452741707301</v>
      </c>
      <c r="AT387" s="17">
        <v>0.362178540870918</v>
      </c>
      <c r="AU387" s="17">
        <v>0.39979955219145602</v>
      </c>
      <c r="AV387" s="17">
        <v>0.450550640197179</v>
      </c>
      <c r="AW387" s="17">
        <v>0.43196450255579</v>
      </c>
      <c r="AX387" s="17">
        <v>0.38710268470035197</v>
      </c>
      <c r="AY387" s="17"/>
      <c r="AZ387" s="17">
        <v>0.38850353678204902</v>
      </c>
      <c r="BA387" s="17">
        <v>0.38560533445300699</v>
      </c>
      <c r="BB387" s="17">
        <v>0.39696302549094897</v>
      </c>
      <c r="BC387" s="17">
        <v>0.38977972569960501</v>
      </c>
      <c r="BD387" s="17">
        <v>0.39003533029658599</v>
      </c>
      <c r="BE387" s="17"/>
      <c r="BF387" s="17">
        <v>0.39637025594459502</v>
      </c>
      <c r="BG387" s="17"/>
      <c r="BH387" s="17">
        <v>0.38384593299479502</v>
      </c>
      <c r="BI387" s="17"/>
      <c r="BJ387" s="17">
        <v>0.37492712422091901</v>
      </c>
      <c r="BK387" s="17">
        <v>0.39887823002248102</v>
      </c>
      <c r="BL387" s="17">
        <v>0.42651740761792101</v>
      </c>
      <c r="BM387" s="17">
        <v>0.34060232099461502</v>
      </c>
      <c r="BN387" s="17">
        <v>0.41443727353263798</v>
      </c>
      <c r="BO387" s="17">
        <v>0.44416898443185199</v>
      </c>
      <c r="BP387" s="17"/>
      <c r="BQ387" s="17">
        <v>0.35095612042963897</v>
      </c>
      <c r="BR387" s="17">
        <v>0.40360682079497401</v>
      </c>
      <c r="BS387" s="17">
        <v>0.41599972166896998</v>
      </c>
      <c r="BT387" s="17"/>
      <c r="BU387" s="17">
        <v>0.25745141019877898</v>
      </c>
      <c r="BV387" s="17">
        <v>0.36454334193302401</v>
      </c>
      <c r="BW387" s="17">
        <v>0.422103807466501</v>
      </c>
      <c r="BX387" s="17"/>
      <c r="BY387" s="17">
        <v>0.28061120151462099</v>
      </c>
      <c r="BZ387" s="17"/>
      <c r="CA387" s="17">
        <v>0.320777683135273</v>
      </c>
    </row>
    <row r="388" spans="2:79" x14ac:dyDescent="0.35">
      <c r="B388" t="s">
        <v>297</v>
      </c>
      <c r="C388" s="17">
        <v>0.110547335175756</v>
      </c>
      <c r="D388" s="17">
        <v>0.12643341277070699</v>
      </c>
      <c r="E388" s="17">
        <v>9.5388031186400393E-2</v>
      </c>
      <c r="F388" s="17"/>
      <c r="G388" s="17">
        <v>0.131588326124258</v>
      </c>
      <c r="H388" s="17">
        <v>0.12960893561548201</v>
      </c>
      <c r="I388" s="17">
        <v>8.3908819404796095E-2</v>
      </c>
      <c r="J388" s="17">
        <v>0.12388036092118</v>
      </c>
      <c r="K388" s="17">
        <v>8.3329406218063007E-2</v>
      </c>
      <c r="L388" s="17">
        <v>0.10999601382924901</v>
      </c>
      <c r="M388" s="17"/>
      <c r="N388" s="17">
        <v>9.5377125123173298E-2</v>
      </c>
      <c r="O388" s="17">
        <v>0.11373390072867599</v>
      </c>
      <c r="P388" s="17">
        <v>0.112664346987443</v>
      </c>
      <c r="Q388" s="17">
        <v>0.12190607072278201</v>
      </c>
      <c r="R388" s="17"/>
      <c r="S388" s="17">
        <v>7.9761272192686902E-2</v>
      </c>
      <c r="T388" s="17">
        <v>7.4424687321504299E-2</v>
      </c>
      <c r="U388" s="17">
        <v>0.10810967487991099</v>
      </c>
      <c r="V388" s="17">
        <v>8.6856666658509593E-2</v>
      </c>
      <c r="W388" s="17">
        <v>0.11262496086021399</v>
      </c>
      <c r="X388" s="17">
        <v>0.112411377149292</v>
      </c>
      <c r="Y388" s="17">
        <v>0.136875501814261</v>
      </c>
      <c r="Z388" s="17">
        <v>0.112381897917656</v>
      </c>
      <c r="AA388" s="17">
        <v>0.11358703405373601</v>
      </c>
      <c r="AB388" s="17">
        <v>0.188121492784081</v>
      </c>
      <c r="AC388" s="17">
        <v>0.12987556144666301</v>
      </c>
      <c r="AD388" s="17">
        <v>0.12889599544022701</v>
      </c>
      <c r="AE388" s="17"/>
      <c r="AF388" s="17">
        <v>0.12831653877445201</v>
      </c>
      <c r="AG388" s="17">
        <v>0.108777010324744</v>
      </c>
      <c r="AH388" s="17">
        <v>0.101797270264697</v>
      </c>
      <c r="AI388" s="17">
        <v>0.12413417479345699</v>
      </c>
      <c r="AJ388" s="17">
        <v>8.9400187415929006E-2</v>
      </c>
      <c r="AK388" s="17">
        <v>7.9559268661161406E-2</v>
      </c>
      <c r="AL388" s="17"/>
      <c r="AM388" s="17">
        <v>0.120924345086819</v>
      </c>
      <c r="AN388" s="17">
        <v>0.11816307440267</v>
      </c>
      <c r="AO388" s="17">
        <v>9.8887111583641094E-2</v>
      </c>
      <c r="AP388" s="17">
        <v>8.5202319424938305E-2</v>
      </c>
      <c r="AQ388" s="17">
        <v>9.6148935365711993E-2</v>
      </c>
      <c r="AR388" s="17"/>
      <c r="AS388" s="17">
        <v>9.3011899800829995E-2</v>
      </c>
      <c r="AT388" s="17">
        <v>0.119593366873099</v>
      </c>
      <c r="AU388" s="17">
        <v>0.107849295980189</v>
      </c>
      <c r="AV388" s="17">
        <v>0.13137414309613299</v>
      </c>
      <c r="AW388" s="17">
        <v>0.106615537850298</v>
      </c>
      <c r="AX388" s="17">
        <v>9.2298998460087503E-2</v>
      </c>
      <c r="AY388" s="17"/>
      <c r="AZ388" s="17">
        <v>9.7717398208277101E-2</v>
      </c>
      <c r="BA388" s="17">
        <v>0.120187886897691</v>
      </c>
      <c r="BB388" s="17">
        <v>0.119964809067659</v>
      </c>
      <c r="BC388" s="17">
        <v>9.5654362392250003E-2</v>
      </c>
      <c r="BD388" s="17">
        <v>0.107234904588326</v>
      </c>
      <c r="BE388" s="17"/>
      <c r="BF388" s="17">
        <v>0.10720389391589601</v>
      </c>
      <c r="BG388" s="17"/>
      <c r="BH388" s="17">
        <v>0.104669142319798</v>
      </c>
      <c r="BI388" s="17"/>
      <c r="BJ388" s="17">
        <v>9.6086560174704405E-2</v>
      </c>
      <c r="BK388" s="17">
        <v>0.121710292362687</v>
      </c>
      <c r="BL388" s="17">
        <v>0.102570189114937</v>
      </c>
      <c r="BM388" s="17">
        <v>0.161339837372587</v>
      </c>
      <c r="BN388" s="17">
        <v>9.6915787558167807E-2</v>
      </c>
      <c r="BO388" s="17">
        <v>0.13774118814904099</v>
      </c>
      <c r="BP388" s="17"/>
      <c r="BQ388" s="17">
        <v>9.1875433848458199E-2</v>
      </c>
      <c r="BR388" s="17">
        <v>7.8885385277122105E-2</v>
      </c>
      <c r="BS388" s="17">
        <v>0.127314479224786</v>
      </c>
      <c r="BT388" s="17"/>
      <c r="BU388" s="17">
        <v>5.83077825116382E-2</v>
      </c>
      <c r="BV388" s="17">
        <v>7.99965209107351E-2</v>
      </c>
      <c r="BW388" s="17">
        <v>0.135421325563611</v>
      </c>
      <c r="BX388" s="17"/>
      <c r="BY388" s="17">
        <v>0.114889739147101</v>
      </c>
      <c r="BZ388" s="17"/>
      <c r="CA388" s="17">
        <v>5.9282410236690501E-2</v>
      </c>
    </row>
    <row r="389" spans="2:79" x14ac:dyDescent="0.35">
      <c r="B389" t="s">
        <v>136</v>
      </c>
      <c r="C389" s="17">
        <v>3.2284907563465498E-2</v>
      </c>
      <c r="D389" s="17">
        <v>2.4111886152122002E-2</v>
      </c>
      <c r="E389" s="17">
        <v>4.0479348186526799E-2</v>
      </c>
      <c r="F389" s="17"/>
      <c r="G389" s="17">
        <v>5.1651797670903499E-2</v>
      </c>
      <c r="H389" s="17">
        <v>5.5180404969689498E-2</v>
      </c>
      <c r="I389" s="17">
        <v>3.2481300693215198E-2</v>
      </c>
      <c r="J389" s="17">
        <v>2.0969504731116299E-2</v>
      </c>
      <c r="K389" s="17">
        <v>1.43442399901766E-2</v>
      </c>
      <c r="L389" s="17">
        <v>2.1756026725872801E-2</v>
      </c>
      <c r="M389" s="17"/>
      <c r="N389" s="17">
        <v>1.9894683756102299E-2</v>
      </c>
      <c r="O389" s="17">
        <v>3.7684120419098299E-2</v>
      </c>
      <c r="P389" s="17">
        <v>2.02558212108843E-2</v>
      </c>
      <c r="Q389" s="17">
        <v>5.0342975712422397E-2</v>
      </c>
      <c r="R389" s="17"/>
      <c r="S389" s="17">
        <v>4.1761071595573102E-2</v>
      </c>
      <c r="T389" s="17">
        <v>3.9451448597308703E-2</v>
      </c>
      <c r="U389" s="17">
        <v>3.8466648923400397E-2</v>
      </c>
      <c r="V389" s="17">
        <v>1.2536002009114901E-2</v>
      </c>
      <c r="W389" s="17">
        <v>3.6809107309712201E-2</v>
      </c>
      <c r="X389" s="17">
        <v>4.2440917330462201E-2</v>
      </c>
      <c r="Y389" s="17">
        <v>2.3292761103695901E-2</v>
      </c>
      <c r="Z389" s="17">
        <v>3.8458585284844901E-2</v>
      </c>
      <c r="AA389" s="17">
        <v>1.7383357535457E-2</v>
      </c>
      <c r="AB389" s="17">
        <v>3.1718138606053298E-2</v>
      </c>
      <c r="AC389" s="17">
        <v>3.82123754380011E-2</v>
      </c>
      <c r="AD389" s="17">
        <v>2.1031572602687398E-2</v>
      </c>
      <c r="AE389" s="17"/>
      <c r="AF389" s="17">
        <v>4.2507787038356198E-2</v>
      </c>
      <c r="AG389" s="17">
        <v>3.2128681137774999E-2</v>
      </c>
      <c r="AH389" s="17">
        <v>1.7325649445398501E-2</v>
      </c>
      <c r="AI389" s="17">
        <v>1.2303770986957899E-2</v>
      </c>
      <c r="AJ389" s="17">
        <v>3.5242165662591099E-2</v>
      </c>
      <c r="AK389" s="17">
        <v>9.4071610314552297E-3</v>
      </c>
      <c r="AL389" s="17"/>
      <c r="AM389" s="17">
        <v>3.9119610831624803E-2</v>
      </c>
      <c r="AN389" s="17">
        <v>2.6157186452202601E-2</v>
      </c>
      <c r="AO389" s="17">
        <v>3.56889182140184E-2</v>
      </c>
      <c r="AP389" s="17">
        <v>2.3081657961587499E-2</v>
      </c>
      <c r="AQ389" s="17">
        <v>1.3626189603797601E-2</v>
      </c>
      <c r="AR389" s="17"/>
      <c r="AS389" s="17">
        <v>2.99736989645846E-2</v>
      </c>
      <c r="AT389" s="17">
        <v>3.9326294078982298E-2</v>
      </c>
      <c r="AU389" s="17">
        <v>2.6076237784811999E-2</v>
      </c>
      <c r="AV389" s="17">
        <v>3.0240683150599398E-2</v>
      </c>
      <c r="AW389" s="17">
        <v>2.6323874527275502E-2</v>
      </c>
      <c r="AX389" s="17">
        <v>4.5555173747490497E-2</v>
      </c>
      <c r="AY389" s="17"/>
      <c r="AZ389" s="17">
        <v>2.4512811922790499E-2</v>
      </c>
      <c r="BA389" s="17">
        <v>3.5195638650428698E-2</v>
      </c>
      <c r="BB389" s="17">
        <v>3.0784494108806501E-2</v>
      </c>
      <c r="BC389" s="17">
        <v>4.2865710809799999E-2</v>
      </c>
      <c r="BD389" s="17">
        <v>3.3605727698109801E-2</v>
      </c>
      <c r="BE389" s="17"/>
      <c r="BF389" s="17">
        <v>2.9176501638761801E-2</v>
      </c>
      <c r="BG389" s="17"/>
      <c r="BH389" s="17">
        <v>2.7644548060361599E-2</v>
      </c>
      <c r="BI389" s="17"/>
      <c r="BJ389" s="17">
        <v>4.0466537169873397E-2</v>
      </c>
      <c r="BK389" s="17">
        <v>3.1071651771554399E-2</v>
      </c>
      <c r="BL389" s="17">
        <v>1.1436788172852499E-2</v>
      </c>
      <c r="BM389" s="17">
        <v>4.9305402359867301E-2</v>
      </c>
      <c r="BN389" s="17">
        <v>2.87120845672783E-2</v>
      </c>
      <c r="BO389" s="17">
        <v>3.6622071325328499E-2</v>
      </c>
      <c r="BP389" s="17"/>
      <c r="BQ389" s="17">
        <v>1.43590882209994E-2</v>
      </c>
      <c r="BR389" s="17">
        <v>2.2899122454018001E-2</v>
      </c>
      <c r="BS389" s="17">
        <v>1.8222776906781198E-2</v>
      </c>
      <c r="BT389" s="17"/>
      <c r="BU389" s="17">
        <v>7.9424185033424508E-3</v>
      </c>
      <c r="BV389" s="17">
        <v>2.24251914887433E-2</v>
      </c>
      <c r="BW389" s="17">
        <v>1.4970965774665E-2</v>
      </c>
      <c r="BX389" s="17"/>
      <c r="BY389" s="17">
        <v>2.7278063942404399E-2</v>
      </c>
      <c r="BZ389" s="17"/>
      <c r="CA389" s="17">
        <v>2.3615554049389101E-2</v>
      </c>
    </row>
    <row r="390" spans="2:79"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row>
    <row r="391" spans="2:79" x14ac:dyDescent="0.35">
      <c r="B391" s="6" t="s">
        <v>304</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row>
    <row r="392" spans="2:79" x14ac:dyDescent="0.35">
      <c r="B392" s="24" t="s">
        <v>106</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row>
    <row r="393" spans="2:79" x14ac:dyDescent="0.35">
      <c r="B393" t="s">
        <v>299</v>
      </c>
      <c r="C393" s="17">
        <v>6.5061999082149102E-2</v>
      </c>
      <c r="D393" s="17">
        <v>6.9365774320292298E-2</v>
      </c>
      <c r="E393" s="17">
        <v>6.0819755449412302E-2</v>
      </c>
      <c r="F393" s="17"/>
      <c r="G393" s="17">
        <v>7.2661647219200001E-2</v>
      </c>
      <c r="H393" s="17">
        <v>0.104868300337547</v>
      </c>
      <c r="I393" s="17">
        <v>6.2159614220970001E-2</v>
      </c>
      <c r="J393" s="17">
        <v>4.1794193685058698E-2</v>
      </c>
      <c r="K393" s="17">
        <v>6.4551798633073296E-2</v>
      </c>
      <c r="L393" s="17">
        <v>4.9157902611503698E-2</v>
      </c>
      <c r="M393" s="17"/>
      <c r="N393" s="17">
        <v>5.0145344659376603E-2</v>
      </c>
      <c r="O393" s="17">
        <v>6.6638319560085396E-2</v>
      </c>
      <c r="P393" s="17">
        <v>6.7250231473174493E-2</v>
      </c>
      <c r="Q393" s="17">
        <v>7.7234222112993203E-2</v>
      </c>
      <c r="R393" s="17"/>
      <c r="S393" s="17">
        <v>4.74837039957412E-2</v>
      </c>
      <c r="T393" s="17">
        <v>5.5147510549790703E-2</v>
      </c>
      <c r="U393" s="17">
        <v>4.0083416797378799E-2</v>
      </c>
      <c r="V393" s="17">
        <v>4.23808682352824E-2</v>
      </c>
      <c r="W393" s="17">
        <v>6.7598556904472099E-2</v>
      </c>
      <c r="X393" s="17">
        <v>9.4457987487048603E-2</v>
      </c>
      <c r="Y393" s="17">
        <v>5.1500395048156303E-2</v>
      </c>
      <c r="Z393" s="17">
        <v>9.3185671131401998E-2</v>
      </c>
      <c r="AA393" s="17">
        <v>8.30253097880672E-2</v>
      </c>
      <c r="AB393" s="17">
        <v>9.9084676311848904E-2</v>
      </c>
      <c r="AC393" s="17">
        <v>4.7463972924045798E-2</v>
      </c>
      <c r="AD393" s="17">
        <v>9.0424919308143004E-2</v>
      </c>
      <c r="AE393" s="17"/>
      <c r="AF393" s="17">
        <v>7.3747005094202803E-2</v>
      </c>
      <c r="AG393" s="17">
        <v>6.3752057678494206E-2</v>
      </c>
      <c r="AH393" s="17">
        <v>5.54617287676272E-2</v>
      </c>
      <c r="AI393" s="17">
        <v>8.2808337231567095E-2</v>
      </c>
      <c r="AJ393" s="17">
        <v>6.0368281525514898E-2</v>
      </c>
      <c r="AK393" s="17">
        <v>7.8373952350219794E-2</v>
      </c>
      <c r="AL393" s="17"/>
      <c r="AM393" s="17">
        <v>8.4061902359006097E-2</v>
      </c>
      <c r="AN393" s="17">
        <v>6.1993603863995397E-2</v>
      </c>
      <c r="AO393" s="17">
        <v>6.0803515724229401E-2</v>
      </c>
      <c r="AP393" s="17">
        <v>4.7419145429882799E-2</v>
      </c>
      <c r="AQ393" s="17">
        <v>3.6189139162451499E-2</v>
      </c>
      <c r="AR393" s="17"/>
      <c r="AS393" s="17">
        <v>8.3567095237733299E-2</v>
      </c>
      <c r="AT393" s="17">
        <v>5.7006337812226401E-2</v>
      </c>
      <c r="AU393" s="17">
        <v>6.5497076219741907E-2</v>
      </c>
      <c r="AV393" s="17">
        <v>5.9383507787172399E-2</v>
      </c>
      <c r="AW393" s="17">
        <v>5.2910200825367501E-2</v>
      </c>
      <c r="AX393" s="17">
        <v>6.8456132227754804E-2</v>
      </c>
      <c r="AY393" s="17"/>
      <c r="AZ393" s="17">
        <v>6.0103382658924003E-2</v>
      </c>
      <c r="BA393" s="17">
        <v>5.7780696248939098E-2</v>
      </c>
      <c r="BB393" s="17">
        <v>6.3942672967588002E-2</v>
      </c>
      <c r="BC393" s="17">
        <v>7.4016978967623395E-2</v>
      </c>
      <c r="BD393" s="17">
        <v>7.7925803471033395E-2</v>
      </c>
      <c r="BE393" s="17"/>
      <c r="BF393" s="17">
        <v>5.9790442456015301E-2</v>
      </c>
      <c r="BG393" s="17"/>
      <c r="BH393" s="17">
        <v>5.48355503516465E-2</v>
      </c>
      <c r="BI393" s="17"/>
      <c r="BJ393" s="17">
        <v>7.4269747548106405E-2</v>
      </c>
      <c r="BK393" s="17">
        <v>5.2456974929172902E-2</v>
      </c>
      <c r="BL393" s="17">
        <v>6.2320423155618601E-2</v>
      </c>
      <c r="BM393" s="17">
        <v>5.0409176896780601E-2</v>
      </c>
      <c r="BN393" s="17">
        <v>3.1326649309515398E-2</v>
      </c>
      <c r="BO393" s="17">
        <v>0.114302952029886</v>
      </c>
      <c r="BP393" s="17"/>
      <c r="BQ393" s="17">
        <v>7.1989053006439305E-2</v>
      </c>
      <c r="BR393" s="17">
        <v>5.7669215511816502E-2</v>
      </c>
      <c r="BS393" s="17">
        <v>6.6797860110315299E-2</v>
      </c>
      <c r="BT393" s="17"/>
      <c r="BU393" s="17">
        <v>0.12260800859304501</v>
      </c>
      <c r="BV393" s="17">
        <v>3.4574235142092E-2</v>
      </c>
      <c r="BW393" s="17">
        <v>8.0407690938538307E-2</v>
      </c>
      <c r="BX393" s="17"/>
      <c r="BY393" s="17">
        <v>0.149628074615613</v>
      </c>
      <c r="BZ393" s="17"/>
      <c r="CA393" s="17">
        <v>4.9878705064910302E-2</v>
      </c>
    </row>
    <row r="394" spans="2:79" x14ac:dyDescent="0.35">
      <c r="B394" t="s">
        <v>300</v>
      </c>
      <c r="C394" s="17">
        <v>0.14911228782112701</v>
      </c>
      <c r="D394" s="17">
        <v>0.15829689307754499</v>
      </c>
      <c r="E394" s="17">
        <v>0.14117296446812</v>
      </c>
      <c r="F394" s="17"/>
      <c r="G394" s="17">
        <v>0.15362651683838399</v>
      </c>
      <c r="H394" s="17">
        <v>0.172255346163389</v>
      </c>
      <c r="I394" s="17">
        <v>0.14442185422324799</v>
      </c>
      <c r="J394" s="17">
        <v>0.17595709738466001</v>
      </c>
      <c r="K394" s="17">
        <v>0.11738034696289799</v>
      </c>
      <c r="L394" s="17">
        <v>0.1305932292865</v>
      </c>
      <c r="M394" s="17"/>
      <c r="N394" s="17">
        <v>0.13797482850338399</v>
      </c>
      <c r="O394" s="17">
        <v>0.131586711126745</v>
      </c>
      <c r="P394" s="17">
        <v>0.181827273070433</v>
      </c>
      <c r="Q394" s="17">
        <v>0.15194616230939101</v>
      </c>
      <c r="R394" s="17"/>
      <c r="S394" s="17">
        <v>0.16682273712534301</v>
      </c>
      <c r="T394" s="17">
        <v>0.13947562688441101</v>
      </c>
      <c r="U394" s="17">
        <v>0.150648314666363</v>
      </c>
      <c r="V394" s="17">
        <v>0.11882279158998001</v>
      </c>
      <c r="W394" s="17">
        <v>0.157349539992822</v>
      </c>
      <c r="X394" s="17">
        <v>0.13891161135761601</v>
      </c>
      <c r="Y394" s="17">
        <v>0.15209686871872499</v>
      </c>
      <c r="Z394" s="17">
        <v>8.6516018858203494E-2</v>
      </c>
      <c r="AA394" s="17">
        <v>0.17407703356694099</v>
      </c>
      <c r="AB394" s="17">
        <v>0.16784375657720099</v>
      </c>
      <c r="AC394" s="17">
        <v>0.16995252786983001</v>
      </c>
      <c r="AD394" s="17">
        <v>9.9528882884226302E-2</v>
      </c>
      <c r="AE394" s="17"/>
      <c r="AF394" s="17">
        <v>0.145389176214648</v>
      </c>
      <c r="AG394" s="17">
        <v>0.15859000931759401</v>
      </c>
      <c r="AH394" s="17">
        <v>0.145963352831917</v>
      </c>
      <c r="AI394" s="17">
        <v>0.107963746985349</v>
      </c>
      <c r="AJ394" s="17">
        <v>0.17382429506483499</v>
      </c>
      <c r="AK394" s="17">
        <v>0.18316997118595499</v>
      </c>
      <c r="AL394" s="17"/>
      <c r="AM394" s="17">
        <v>0.17003889509513501</v>
      </c>
      <c r="AN394" s="17">
        <v>0.128574219568557</v>
      </c>
      <c r="AO394" s="17">
        <v>0.14146591861202801</v>
      </c>
      <c r="AP394" s="17">
        <v>0.186495452094079</v>
      </c>
      <c r="AQ394" s="17">
        <v>0.118765391732239</v>
      </c>
      <c r="AR394" s="17"/>
      <c r="AS394" s="17">
        <v>0.16556654388560599</v>
      </c>
      <c r="AT394" s="17">
        <v>0.123616081095068</v>
      </c>
      <c r="AU394" s="17">
        <v>0.193556427522417</v>
      </c>
      <c r="AV394" s="17">
        <v>0.132763273343487</v>
      </c>
      <c r="AW394" s="17">
        <v>0.14094562968020899</v>
      </c>
      <c r="AX394" s="17">
        <v>0.14268053241744399</v>
      </c>
      <c r="AY394" s="17"/>
      <c r="AZ394" s="17">
        <v>0.14666144628764599</v>
      </c>
      <c r="BA394" s="17">
        <v>0.14941011061152801</v>
      </c>
      <c r="BB394" s="17">
        <v>0.130628138461895</v>
      </c>
      <c r="BC394" s="17">
        <v>0.14627325718209599</v>
      </c>
      <c r="BD394" s="17">
        <v>0.16927161923579301</v>
      </c>
      <c r="BE394" s="17"/>
      <c r="BF394" s="17">
        <v>0.14570076026850301</v>
      </c>
      <c r="BG394" s="17"/>
      <c r="BH394" s="17">
        <v>0.150382883743645</v>
      </c>
      <c r="BI394" s="17"/>
      <c r="BJ394" s="17">
        <v>0.139348345330325</v>
      </c>
      <c r="BK394" s="17">
        <v>0.127788671470908</v>
      </c>
      <c r="BL394" s="17">
        <v>0.15398271829753299</v>
      </c>
      <c r="BM394" s="17">
        <v>0.216254699352842</v>
      </c>
      <c r="BN394" s="17">
        <v>0.14169704431975699</v>
      </c>
      <c r="BO394" s="17">
        <v>0.14581038544466199</v>
      </c>
      <c r="BP394" s="17"/>
      <c r="BQ394" s="17">
        <v>0.15903671070509101</v>
      </c>
      <c r="BR394" s="17">
        <v>0.13421368366035299</v>
      </c>
      <c r="BS394" s="17">
        <v>0.15852565936987101</v>
      </c>
      <c r="BT394" s="17"/>
      <c r="BU394" s="17">
        <v>0.171423027501558</v>
      </c>
      <c r="BV394" s="17">
        <v>0.118201881934796</v>
      </c>
      <c r="BW394" s="17">
        <v>0.16828991582712999</v>
      </c>
      <c r="BX394" s="17"/>
      <c r="BY394" s="17">
        <v>0.22809675266597301</v>
      </c>
      <c r="BZ394" s="17"/>
      <c r="CA394" s="17">
        <v>0.154822120753353</v>
      </c>
    </row>
    <row r="395" spans="2:79" x14ac:dyDescent="0.35">
      <c r="B395" t="s">
        <v>301</v>
      </c>
      <c r="C395" s="17">
        <v>0.54221350465443896</v>
      </c>
      <c r="D395" s="17">
        <v>0.55194413883571503</v>
      </c>
      <c r="E395" s="17">
        <v>0.53306212392162999</v>
      </c>
      <c r="F395" s="17"/>
      <c r="G395" s="17">
        <v>0.471778833995946</v>
      </c>
      <c r="H395" s="17">
        <v>0.41004986002684601</v>
      </c>
      <c r="I395" s="17">
        <v>0.55787655784123502</v>
      </c>
      <c r="J395" s="17">
        <v>0.56842770801119702</v>
      </c>
      <c r="K395" s="17">
        <v>0.61587518040051703</v>
      </c>
      <c r="L395" s="17">
        <v>0.613463495450559</v>
      </c>
      <c r="M395" s="17"/>
      <c r="N395" s="17">
        <v>0.54396509998484699</v>
      </c>
      <c r="O395" s="17">
        <v>0.56885194779783299</v>
      </c>
      <c r="P395" s="17">
        <v>0.52400954610327299</v>
      </c>
      <c r="Q395" s="17">
        <v>0.52926440090499405</v>
      </c>
      <c r="R395" s="17"/>
      <c r="S395" s="17">
        <v>0.46914169643793802</v>
      </c>
      <c r="T395" s="17">
        <v>0.53912630878517998</v>
      </c>
      <c r="U395" s="17">
        <v>0.56360767185129401</v>
      </c>
      <c r="V395" s="17">
        <v>0.64745848369700498</v>
      </c>
      <c r="W395" s="17">
        <v>0.50948800254452498</v>
      </c>
      <c r="X395" s="17">
        <v>0.51926597953756504</v>
      </c>
      <c r="Y395" s="17">
        <v>0.52878067834403397</v>
      </c>
      <c r="Z395" s="17">
        <v>0.63748768312478898</v>
      </c>
      <c r="AA395" s="17">
        <v>0.513297752467886</v>
      </c>
      <c r="AB395" s="17">
        <v>0.58868718801381903</v>
      </c>
      <c r="AC395" s="17">
        <v>0.51559138256206505</v>
      </c>
      <c r="AD395" s="17">
        <v>0.58842814525489895</v>
      </c>
      <c r="AE395" s="17"/>
      <c r="AF395" s="17">
        <v>0.57090099791655202</v>
      </c>
      <c r="AG395" s="17">
        <v>0.53267607801000805</v>
      </c>
      <c r="AH395" s="17">
        <v>0.56837335781648302</v>
      </c>
      <c r="AI395" s="17">
        <v>0.56135695104483796</v>
      </c>
      <c r="AJ395" s="17">
        <v>0.49545136193540801</v>
      </c>
      <c r="AK395" s="17">
        <v>0.42690390278831403</v>
      </c>
      <c r="AL395" s="17"/>
      <c r="AM395" s="17">
        <v>0.53043331499603696</v>
      </c>
      <c r="AN395" s="17">
        <v>0.57769613615497895</v>
      </c>
      <c r="AO395" s="17">
        <v>0.53691591890926604</v>
      </c>
      <c r="AP395" s="17">
        <v>0.49328629983363098</v>
      </c>
      <c r="AQ395" s="17">
        <v>0.46238871710972301</v>
      </c>
      <c r="AR395" s="17"/>
      <c r="AS395" s="17">
        <v>0.47134285581889901</v>
      </c>
      <c r="AT395" s="17">
        <v>0.59571528475466595</v>
      </c>
      <c r="AU395" s="17">
        <v>0.52876546509338196</v>
      </c>
      <c r="AV395" s="17">
        <v>0.57299783376089897</v>
      </c>
      <c r="AW395" s="17">
        <v>0.54588602685114396</v>
      </c>
      <c r="AX395" s="17">
        <v>0.53081744134640396</v>
      </c>
      <c r="AY395" s="17"/>
      <c r="AZ395" s="17">
        <v>0.54305236746276597</v>
      </c>
      <c r="BA395" s="17">
        <v>0.56748759790833403</v>
      </c>
      <c r="BB395" s="17">
        <v>0.57014717096634904</v>
      </c>
      <c r="BC395" s="17">
        <v>0.50956207262266295</v>
      </c>
      <c r="BD395" s="17">
        <v>0.49507709549815798</v>
      </c>
      <c r="BE395" s="17"/>
      <c r="BF395" s="17">
        <v>0.55698831263464998</v>
      </c>
      <c r="BG395" s="17"/>
      <c r="BH395" s="17">
        <v>0.542747721602445</v>
      </c>
      <c r="BI395" s="17"/>
      <c r="BJ395" s="17">
        <v>0.54665157261405095</v>
      </c>
      <c r="BK395" s="17">
        <v>0.56556820510149097</v>
      </c>
      <c r="BL395" s="17">
        <v>0.57188171379753805</v>
      </c>
      <c r="BM395" s="17">
        <v>0.48626750429839799</v>
      </c>
      <c r="BN395" s="17">
        <v>0.50570295568915802</v>
      </c>
      <c r="BO395" s="17">
        <v>0.47665212447017302</v>
      </c>
      <c r="BP395" s="17"/>
      <c r="BQ395" s="17">
        <v>0.51443446916175395</v>
      </c>
      <c r="BR395" s="17">
        <v>0.59175349647679598</v>
      </c>
      <c r="BS395" s="17">
        <v>0.53293202587716704</v>
      </c>
      <c r="BT395" s="17"/>
      <c r="BU395" s="17">
        <v>0.38379256653953298</v>
      </c>
      <c r="BV395" s="17">
        <v>0.61147144899122696</v>
      </c>
      <c r="BW395" s="17">
        <v>0.53639504802251503</v>
      </c>
      <c r="BX395" s="17"/>
      <c r="BY395" s="17">
        <v>0.36434781856667398</v>
      </c>
      <c r="BZ395" s="17"/>
      <c r="CA395" s="17">
        <v>0.50712769721207995</v>
      </c>
    </row>
    <row r="396" spans="2:79" x14ac:dyDescent="0.35">
      <c r="B396" t="s">
        <v>302</v>
      </c>
      <c r="C396" s="17">
        <v>0.136584691428281</v>
      </c>
      <c r="D396" s="17">
        <v>0.13676212354168901</v>
      </c>
      <c r="E396" s="17">
        <v>0.135291371828061</v>
      </c>
      <c r="F396" s="17"/>
      <c r="G396" s="17">
        <v>0.14307289545438501</v>
      </c>
      <c r="H396" s="17">
        <v>0.15910781634389101</v>
      </c>
      <c r="I396" s="17">
        <v>0.12918123010089999</v>
      </c>
      <c r="J396" s="17">
        <v>0.137426541913932</v>
      </c>
      <c r="K396" s="17">
        <v>0.135893535517182</v>
      </c>
      <c r="L396" s="17">
        <v>0.119712270962577</v>
      </c>
      <c r="M396" s="17"/>
      <c r="N396" s="17">
        <v>0.17033894412424999</v>
      </c>
      <c r="O396" s="17">
        <v>0.143660606222305</v>
      </c>
      <c r="P396" s="17">
        <v>0.11470667462831401</v>
      </c>
      <c r="Q396" s="17">
        <v>0.11142479480244601</v>
      </c>
      <c r="R396" s="17"/>
      <c r="S396" s="17">
        <v>0.19082000059634899</v>
      </c>
      <c r="T396" s="17">
        <v>0.163352799159035</v>
      </c>
      <c r="U396" s="17">
        <v>0.162756889059368</v>
      </c>
      <c r="V396" s="17">
        <v>0.105623214035017</v>
      </c>
      <c r="W396" s="17">
        <v>0.174996651426712</v>
      </c>
      <c r="X396" s="17">
        <v>0.12274110021538601</v>
      </c>
      <c r="Y396" s="17">
        <v>0.146732418396326</v>
      </c>
      <c r="Z396" s="17">
        <v>8.7268111112459607E-2</v>
      </c>
      <c r="AA396" s="17">
        <v>0.104129824915869</v>
      </c>
      <c r="AB396" s="17">
        <v>6.8856260391813806E-2</v>
      </c>
      <c r="AC396" s="17">
        <v>0.14425699814884099</v>
      </c>
      <c r="AD396" s="17">
        <v>9.1060093369294395E-2</v>
      </c>
      <c r="AE396" s="17"/>
      <c r="AF396" s="17">
        <v>0.119059580969782</v>
      </c>
      <c r="AG396" s="17">
        <v>0.13359431585517401</v>
      </c>
      <c r="AH396" s="17">
        <v>0.145719114288065</v>
      </c>
      <c r="AI396" s="17">
        <v>0.14573959756329499</v>
      </c>
      <c r="AJ396" s="17">
        <v>0.18745103084852799</v>
      </c>
      <c r="AK396" s="17">
        <v>0.19592347031349999</v>
      </c>
      <c r="AL396" s="17"/>
      <c r="AM396" s="17">
        <v>0.104343345111184</v>
      </c>
      <c r="AN396" s="17">
        <v>0.131443360404879</v>
      </c>
      <c r="AO396" s="17">
        <v>0.164460450418765</v>
      </c>
      <c r="AP396" s="17">
        <v>0.15312534471317499</v>
      </c>
      <c r="AQ396" s="17">
        <v>0.19214081394669899</v>
      </c>
      <c r="AR396" s="17"/>
      <c r="AS396" s="17">
        <v>0.16596205277985701</v>
      </c>
      <c r="AT396" s="17">
        <v>0.13185329223006301</v>
      </c>
      <c r="AU396" s="17">
        <v>0.120602913945539</v>
      </c>
      <c r="AV396" s="17">
        <v>0.111543562075995</v>
      </c>
      <c r="AW396" s="17">
        <v>0.14139912350735101</v>
      </c>
      <c r="AX396" s="17">
        <v>0.15195187945446501</v>
      </c>
      <c r="AY396" s="17"/>
      <c r="AZ396" s="17">
        <v>0.141361902739398</v>
      </c>
      <c r="BA396" s="17">
        <v>0.126633736573737</v>
      </c>
      <c r="BB396" s="17">
        <v>0.12585804357868399</v>
      </c>
      <c r="BC396" s="17">
        <v>0.119230012370104</v>
      </c>
      <c r="BD396" s="17">
        <v>0.15606319346387701</v>
      </c>
      <c r="BE396" s="17"/>
      <c r="BF396" s="17">
        <v>0.13134465252194699</v>
      </c>
      <c r="BG396" s="17"/>
      <c r="BH396" s="17">
        <v>0.14448386577684999</v>
      </c>
      <c r="BI396" s="17"/>
      <c r="BJ396" s="17">
        <v>0.124301837845382</v>
      </c>
      <c r="BK396" s="17">
        <v>0.14461896044150499</v>
      </c>
      <c r="BL396" s="17">
        <v>0.13670157414953699</v>
      </c>
      <c r="BM396" s="17">
        <v>0.111774620635102</v>
      </c>
      <c r="BN396" s="17">
        <v>0.208908373723072</v>
      </c>
      <c r="BO396" s="17">
        <v>0.100063984716857</v>
      </c>
      <c r="BP396" s="17"/>
      <c r="BQ396" s="17">
        <v>0.16372745756012899</v>
      </c>
      <c r="BR396" s="17">
        <v>0.13054724348670699</v>
      </c>
      <c r="BS396" s="17">
        <v>0.141568620103695</v>
      </c>
      <c r="BT396" s="17"/>
      <c r="BU396" s="17">
        <v>0.21366505210191</v>
      </c>
      <c r="BV396" s="17">
        <v>0.15154134378318199</v>
      </c>
      <c r="BW396" s="17">
        <v>0.124281378176982</v>
      </c>
      <c r="BX396" s="17"/>
      <c r="BY396" s="17">
        <v>0.101778926251931</v>
      </c>
      <c r="BZ396" s="17"/>
      <c r="CA396" s="17">
        <v>0.1888087163536</v>
      </c>
    </row>
    <row r="397" spans="2:79" x14ac:dyDescent="0.35">
      <c r="B397" t="s">
        <v>303</v>
      </c>
      <c r="C397" s="17">
        <v>4.6084695167693999E-2</v>
      </c>
      <c r="D397" s="17">
        <v>4.2405483802488597E-2</v>
      </c>
      <c r="E397" s="17">
        <v>4.9500516234303502E-2</v>
      </c>
      <c r="F397" s="17"/>
      <c r="G397" s="17">
        <v>7.9296140139209298E-2</v>
      </c>
      <c r="H397" s="17">
        <v>5.9117804379270097E-2</v>
      </c>
      <c r="I397" s="17">
        <v>4.52881534288695E-2</v>
      </c>
      <c r="J397" s="17">
        <v>3.54788747730614E-2</v>
      </c>
      <c r="K397" s="17">
        <v>3.3165678307423799E-2</v>
      </c>
      <c r="L397" s="17">
        <v>3.11886241470768E-2</v>
      </c>
      <c r="M397" s="17"/>
      <c r="N397" s="17">
        <v>5.7331960935241601E-2</v>
      </c>
      <c r="O397" s="17">
        <v>3.6116721244279303E-2</v>
      </c>
      <c r="P397" s="17">
        <v>4.9397571459921401E-2</v>
      </c>
      <c r="Q397" s="17">
        <v>4.1756707943208703E-2</v>
      </c>
      <c r="R397" s="17"/>
      <c r="S397" s="17">
        <v>7.0811144851004496E-2</v>
      </c>
      <c r="T397" s="17">
        <v>3.9936694973279702E-2</v>
      </c>
      <c r="U397" s="17">
        <v>2.1986845855009599E-2</v>
      </c>
      <c r="V397" s="17">
        <v>5.4402481908795403E-2</v>
      </c>
      <c r="W397" s="17">
        <v>4.42647876474737E-2</v>
      </c>
      <c r="X397" s="17">
        <v>5.4417267132647697E-2</v>
      </c>
      <c r="Y397" s="17">
        <v>4.0459899246777203E-2</v>
      </c>
      <c r="Z397" s="17">
        <v>2.2768989151889799E-2</v>
      </c>
      <c r="AA397" s="17">
        <v>5.6350097959292203E-2</v>
      </c>
      <c r="AB397" s="17">
        <v>2.1151871521041098E-2</v>
      </c>
      <c r="AC397" s="17">
        <v>6.4658082758866697E-2</v>
      </c>
      <c r="AD397" s="17">
        <v>2.82021016528121E-2</v>
      </c>
      <c r="AE397" s="17"/>
      <c r="AF397" s="17">
        <v>3.01655035737632E-2</v>
      </c>
      <c r="AG397" s="17">
        <v>4.2492384947836699E-2</v>
      </c>
      <c r="AH397" s="17">
        <v>4.8038439178413897E-2</v>
      </c>
      <c r="AI397" s="17">
        <v>4.68757335013094E-2</v>
      </c>
      <c r="AJ397" s="17">
        <v>4.9640149158977603E-2</v>
      </c>
      <c r="AK397" s="17">
        <v>9.4659455491726302E-2</v>
      </c>
      <c r="AL397" s="17"/>
      <c r="AM397" s="17">
        <v>4.0245375985665702E-2</v>
      </c>
      <c r="AN397" s="17">
        <v>3.9383550036250298E-2</v>
      </c>
      <c r="AO397" s="17">
        <v>4.2057574782492703E-2</v>
      </c>
      <c r="AP397" s="17">
        <v>7.4829237411422195E-2</v>
      </c>
      <c r="AQ397" s="17">
        <v>0.14865249933317001</v>
      </c>
      <c r="AR397" s="17"/>
      <c r="AS397" s="17">
        <v>6.2810456801289702E-2</v>
      </c>
      <c r="AT397" s="17">
        <v>4.02041221096225E-2</v>
      </c>
      <c r="AU397" s="17">
        <v>3.7347748604311198E-2</v>
      </c>
      <c r="AV397" s="17">
        <v>3.9574486330043797E-2</v>
      </c>
      <c r="AW397" s="17">
        <v>4.7110741604021199E-2</v>
      </c>
      <c r="AX397" s="17">
        <v>4.8590326366549502E-2</v>
      </c>
      <c r="AY397" s="17"/>
      <c r="AZ397" s="17">
        <v>4.9056436759581303E-2</v>
      </c>
      <c r="BA397" s="17">
        <v>3.65423211629246E-2</v>
      </c>
      <c r="BB397" s="17">
        <v>4.0581213119042898E-2</v>
      </c>
      <c r="BC397" s="17">
        <v>8.2396490613382806E-2</v>
      </c>
      <c r="BD397" s="17">
        <v>4.8755680201165101E-2</v>
      </c>
      <c r="BE397" s="17"/>
      <c r="BF397" s="17">
        <v>4.5937542833814897E-2</v>
      </c>
      <c r="BG397" s="17"/>
      <c r="BH397" s="17">
        <v>4.8990412127959702E-2</v>
      </c>
      <c r="BI397" s="17"/>
      <c r="BJ397" s="17">
        <v>4.9701913961077503E-2</v>
      </c>
      <c r="BK397" s="17">
        <v>4.7079023184303598E-2</v>
      </c>
      <c r="BL397" s="17">
        <v>3.2428071771415101E-2</v>
      </c>
      <c r="BM397" s="17">
        <v>5.36571877349808E-2</v>
      </c>
      <c r="BN397" s="17">
        <v>6.6771566403456606E-2</v>
      </c>
      <c r="BO397" s="17">
        <v>8.1358676564040597E-2</v>
      </c>
      <c r="BP397" s="17"/>
      <c r="BQ397" s="17">
        <v>4.3689381493699199E-2</v>
      </c>
      <c r="BR397" s="17">
        <v>4.9002388699173498E-2</v>
      </c>
      <c r="BS397" s="17">
        <v>4.6685567530625499E-2</v>
      </c>
      <c r="BT397" s="17"/>
      <c r="BU397" s="17">
        <v>9.49490600773336E-2</v>
      </c>
      <c r="BV397" s="17">
        <v>4.7227316913910203E-2</v>
      </c>
      <c r="BW397" s="17">
        <v>4.3156722119581499E-2</v>
      </c>
      <c r="BX397" s="17"/>
      <c r="BY397" s="17">
        <v>0.11477123822857201</v>
      </c>
      <c r="BZ397" s="17"/>
      <c r="CA397" s="17">
        <v>5.9755993446646803E-2</v>
      </c>
    </row>
    <row r="398" spans="2:79" x14ac:dyDescent="0.35">
      <c r="B398" t="s">
        <v>136</v>
      </c>
      <c r="C398" s="17">
        <v>6.0942821846310599E-2</v>
      </c>
      <c r="D398" s="17">
        <v>4.1225586422268902E-2</v>
      </c>
      <c r="E398" s="17">
        <v>8.0153268098473604E-2</v>
      </c>
      <c r="F398" s="17"/>
      <c r="G398" s="17">
        <v>7.9563966352876103E-2</v>
      </c>
      <c r="H398" s="17">
        <v>9.4600872749057499E-2</v>
      </c>
      <c r="I398" s="17">
        <v>6.1072590184776898E-2</v>
      </c>
      <c r="J398" s="17">
        <v>4.0915584232091198E-2</v>
      </c>
      <c r="K398" s="17">
        <v>3.3133460178905998E-2</v>
      </c>
      <c r="L398" s="17">
        <v>5.5884477541783002E-2</v>
      </c>
      <c r="M398" s="17"/>
      <c r="N398" s="17">
        <v>4.0243821792901598E-2</v>
      </c>
      <c r="O398" s="17">
        <v>5.3145694048752398E-2</v>
      </c>
      <c r="P398" s="17">
        <v>6.2808703264884205E-2</v>
      </c>
      <c r="Q398" s="17">
        <v>8.8373711926967399E-2</v>
      </c>
      <c r="R398" s="17"/>
      <c r="S398" s="17">
        <v>5.4920716993625399E-2</v>
      </c>
      <c r="T398" s="17">
        <v>6.2961059648303494E-2</v>
      </c>
      <c r="U398" s="17">
        <v>6.0916861770586903E-2</v>
      </c>
      <c r="V398" s="17">
        <v>3.13121605339199E-2</v>
      </c>
      <c r="W398" s="17">
        <v>4.63024614839945E-2</v>
      </c>
      <c r="X398" s="17">
        <v>7.0206054269736806E-2</v>
      </c>
      <c r="Y398" s="17">
        <v>8.0429740245981901E-2</v>
      </c>
      <c r="Z398" s="17">
        <v>7.2773526621255996E-2</v>
      </c>
      <c r="AA398" s="17">
        <v>6.91199813019443E-2</v>
      </c>
      <c r="AB398" s="17">
        <v>5.4376247184276999E-2</v>
      </c>
      <c r="AC398" s="17">
        <v>5.8077035736352201E-2</v>
      </c>
      <c r="AD398" s="17">
        <v>0.102355857530626</v>
      </c>
      <c r="AE398" s="17"/>
      <c r="AF398" s="17">
        <v>6.07377362310519E-2</v>
      </c>
      <c r="AG398" s="17">
        <v>6.8895154190893898E-2</v>
      </c>
      <c r="AH398" s="17">
        <v>3.6444007117494098E-2</v>
      </c>
      <c r="AI398" s="17">
        <v>5.5255633673641898E-2</v>
      </c>
      <c r="AJ398" s="17">
        <v>3.3264881466735598E-2</v>
      </c>
      <c r="AK398" s="17">
        <v>2.0969247870285399E-2</v>
      </c>
      <c r="AL398" s="17"/>
      <c r="AM398" s="17">
        <v>7.0877166452971499E-2</v>
      </c>
      <c r="AN398" s="17">
        <v>6.0909129971339203E-2</v>
      </c>
      <c r="AO398" s="17">
        <v>5.4296621553219598E-2</v>
      </c>
      <c r="AP398" s="17">
        <v>4.48445205178096E-2</v>
      </c>
      <c r="AQ398" s="17">
        <v>4.1863438715717301E-2</v>
      </c>
      <c r="AR398" s="17"/>
      <c r="AS398" s="17">
        <v>5.0750995476615698E-2</v>
      </c>
      <c r="AT398" s="17">
        <v>5.1604881998353502E-2</v>
      </c>
      <c r="AU398" s="17">
        <v>5.4230368614608997E-2</v>
      </c>
      <c r="AV398" s="17">
        <v>8.3737336702402604E-2</v>
      </c>
      <c r="AW398" s="17">
        <v>7.1748277531908003E-2</v>
      </c>
      <c r="AX398" s="17">
        <v>5.7503688187383502E-2</v>
      </c>
      <c r="AY398" s="17"/>
      <c r="AZ398" s="17">
        <v>5.9764464091684302E-2</v>
      </c>
      <c r="BA398" s="17">
        <v>6.2145537494536697E-2</v>
      </c>
      <c r="BB398" s="17">
        <v>6.8842760906441702E-2</v>
      </c>
      <c r="BC398" s="17">
        <v>6.8521188244130699E-2</v>
      </c>
      <c r="BD398" s="17">
        <v>5.2906608129973699E-2</v>
      </c>
      <c r="BE398" s="17"/>
      <c r="BF398" s="17">
        <v>6.0238289285070301E-2</v>
      </c>
      <c r="BG398" s="17"/>
      <c r="BH398" s="17">
        <v>5.8559566397453397E-2</v>
      </c>
      <c r="BI398" s="17"/>
      <c r="BJ398" s="17">
        <v>6.5726582701058203E-2</v>
      </c>
      <c r="BK398" s="17">
        <v>6.24881648726196E-2</v>
      </c>
      <c r="BL398" s="17">
        <v>4.2685498828358502E-2</v>
      </c>
      <c r="BM398" s="17">
        <v>8.1636811081896798E-2</v>
      </c>
      <c r="BN398" s="17">
        <v>4.5593410555041299E-2</v>
      </c>
      <c r="BO398" s="17">
        <v>8.1811876774380995E-2</v>
      </c>
      <c r="BP398" s="17"/>
      <c r="BQ398" s="17">
        <v>4.7122928072887697E-2</v>
      </c>
      <c r="BR398" s="17">
        <v>3.6813972165154203E-2</v>
      </c>
      <c r="BS398" s="17">
        <v>5.3490267008326098E-2</v>
      </c>
      <c r="BT398" s="17"/>
      <c r="BU398" s="17">
        <v>1.3562285186620299E-2</v>
      </c>
      <c r="BV398" s="17">
        <v>3.6983773234793398E-2</v>
      </c>
      <c r="BW398" s="17">
        <v>4.7469244915253402E-2</v>
      </c>
      <c r="BX398" s="17"/>
      <c r="BY398" s="17">
        <v>4.1377189671236797E-2</v>
      </c>
      <c r="BZ398" s="17"/>
      <c r="CA398" s="17">
        <v>3.9606767169409501E-2</v>
      </c>
    </row>
    <row r="399" spans="2:79"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row>
    <row r="400" spans="2:79" x14ac:dyDescent="0.35">
      <c r="B400" s="6" t="s">
        <v>305</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row>
    <row r="401" spans="2:79" x14ac:dyDescent="0.35">
      <c r="B401" s="24" t="s">
        <v>106</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row>
    <row r="402" spans="2:79" x14ac:dyDescent="0.35">
      <c r="B402" t="s">
        <v>65</v>
      </c>
      <c r="C402" s="17">
        <v>0.30734055110463698</v>
      </c>
      <c r="D402" s="17">
        <v>0.30038500879189001</v>
      </c>
      <c r="E402" s="17">
        <v>0.31515009302746899</v>
      </c>
      <c r="F402" s="17"/>
      <c r="G402" s="17">
        <v>0.28589677388454099</v>
      </c>
      <c r="H402" s="17">
        <v>0.27390520142284502</v>
      </c>
      <c r="I402" s="17">
        <v>0.34363101809586399</v>
      </c>
      <c r="J402" s="17">
        <v>0.36845707076355799</v>
      </c>
      <c r="K402" s="17">
        <v>0.34614095470305001</v>
      </c>
      <c r="L402" s="17">
        <v>0.243966298916303</v>
      </c>
      <c r="M402" s="17"/>
      <c r="N402" s="17">
        <v>0.333141848198304</v>
      </c>
      <c r="O402" s="17">
        <v>0.27631857760460399</v>
      </c>
      <c r="P402" s="17">
        <v>0.307240256559557</v>
      </c>
      <c r="Q402" s="17">
        <v>0.315047600984044</v>
      </c>
      <c r="R402" s="17"/>
      <c r="S402" s="17">
        <v>0.33014971529794002</v>
      </c>
      <c r="T402" s="17">
        <v>0.53124546467413802</v>
      </c>
      <c r="U402" s="17">
        <v>0.410567732612661</v>
      </c>
      <c r="V402" s="17">
        <v>0.304046112291184</v>
      </c>
      <c r="W402" s="17">
        <v>0.28120460848808998</v>
      </c>
      <c r="X402" s="17">
        <v>0.273696296835306</v>
      </c>
      <c r="Y402" s="17">
        <v>0.35971042961002397</v>
      </c>
      <c r="Z402" s="17">
        <v>0.27686664832604102</v>
      </c>
      <c r="AA402" s="17">
        <v>0.22755183377348701</v>
      </c>
      <c r="AB402" s="17">
        <v>7.1710916869168001E-2</v>
      </c>
      <c r="AC402" s="17">
        <v>0.13968317691924201</v>
      </c>
      <c r="AD402" s="17">
        <v>0.30831800431175199</v>
      </c>
      <c r="AE402" s="17"/>
      <c r="AF402" s="17">
        <v>0.27003325019259899</v>
      </c>
      <c r="AG402" s="17">
        <v>0.28455331979416598</v>
      </c>
      <c r="AH402" s="17">
        <v>0.33607401445937002</v>
      </c>
      <c r="AI402" s="17">
        <v>0.30647482550996702</v>
      </c>
      <c r="AJ402" s="17">
        <v>0.35772054115560298</v>
      </c>
      <c r="AK402" s="17">
        <v>0.40134480233105901</v>
      </c>
      <c r="AL402" s="17"/>
      <c r="AM402" s="17">
        <v>0.332748745228587</v>
      </c>
      <c r="AN402" s="17">
        <v>0.30598520143388802</v>
      </c>
      <c r="AO402" s="17">
        <v>0.307052101941099</v>
      </c>
      <c r="AP402" s="17">
        <v>0.26375313990353699</v>
      </c>
      <c r="AQ402" s="17">
        <v>0.43161115659906601</v>
      </c>
      <c r="AR402" s="17"/>
      <c r="AS402" s="17">
        <v>0.24504827431902901</v>
      </c>
      <c r="AT402" s="17">
        <v>0.31409131244583099</v>
      </c>
      <c r="AU402" s="17">
        <v>0.28355649651202502</v>
      </c>
      <c r="AV402" s="17">
        <v>0.34445804127873098</v>
      </c>
      <c r="AW402" s="17">
        <v>0.35953102795736003</v>
      </c>
      <c r="AX402" s="17">
        <v>0.34064520642852703</v>
      </c>
      <c r="AY402" s="17"/>
      <c r="AZ402" s="17">
        <v>0.31756362417534101</v>
      </c>
      <c r="BA402" s="17">
        <v>0.35580228867387498</v>
      </c>
      <c r="BB402" s="17">
        <v>0.30940662600240898</v>
      </c>
      <c r="BC402" s="17">
        <v>0.31059213253354601</v>
      </c>
      <c r="BD402" s="17">
        <v>0.23500818832237799</v>
      </c>
      <c r="BE402" s="17"/>
      <c r="BF402" s="17">
        <v>0.33315695967832498</v>
      </c>
      <c r="BG402" s="17"/>
      <c r="BH402" s="17">
        <v>0.324158643424375</v>
      </c>
      <c r="BI402" s="17"/>
      <c r="BJ402" s="17">
        <v>0.33911775132907102</v>
      </c>
      <c r="BK402" s="17">
        <v>0.26832489811652699</v>
      </c>
      <c r="BL402" s="17">
        <v>0.30169592113453803</v>
      </c>
      <c r="BM402" s="17">
        <v>0.32397105089720002</v>
      </c>
      <c r="BN402" s="17">
        <v>0.226896206492682</v>
      </c>
      <c r="BO402" s="17">
        <v>0.282650080841792</v>
      </c>
      <c r="BP402" s="17"/>
      <c r="BQ402" s="17">
        <v>0.41228393342699599</v>
      </c>
      <c r="BR402" s="17">
        <v>0.32197766523847099</v>
      </c>
      <c r="BS402" s="17">
        <v>0.29094795848060701</v>
      </c>
      <c r="BT402" s="17"/>
      <c r="BU402" s="17">
        <v>0.49391580774473798</v>
      </c>
      <c r="BV402" s="17">
        <v>0.37717739894206798</v>
      </c>
      <c r="BW402" s="17">
        <v>0.26935562841425198</v>
      </c>
      <c r="BX402" s="17"/>
      <c r="BY402" s="17">
        <v>0.26279869777603199</v>
      </c>
      <c r="BZ402" s="17"/>
      <c r="CA402" s="17">
        <v>0.29904277421587599</v>
      </c>
    </row>
    <row r="403" spans="2:79" x14ac:dyDescent="0.35">
      <c r="B403" t="s">
        <v>208</v>
      </c>
      <c r="C403" s="17">
        <v>0.58831959215950602</v>
      </c>
      <c r="D403" s="17">
        <v>0.60579774506518602</v>
      </c>
      <c r="E403" s="17">
        <v>0.57140010262506202</v>
      </c>
      <c r="F403" s="17"/>
      <c r="G403" s="17">
        <v>0.58448284650517801</v>
      </c>
      <c r="H403" s="17">
        <v>0.59355006851016401</v>
      </c>
      <c r="I403" s="17">
        <v>0.55174917335338403</v>
      </c>
      <c r="J403" s="17">
        <v>0.53655895543764398</v>
      </c>
      <c r="K403" s="17">
        <v>0.57259420257750204</v>
      </c>
      <c r="L403" s="17">
        <v>0.66870577277557497</v>
      </c>
      <c r="M403" s="17"/>
      <c r="N403" s="17">
        <v>0.56691984732542799</v>
      </c>
      <c r="O403" s="17">
        <v>0.61530893999209302</v>
      </c>
      <c r="P403" s="17">
        <v>0.59682465983290001</v>
      </c>
      <c r="Q403" s="17">
        <v>0.57999328560046903</v>
      </c>
      <c r="R403" s="17"/>
      <c r="S403" s="17">
        <v>0.54220327961551695</v>
      </c>
      <c r="T403" s="17">
        <v>0.36474664503578003</v>
      </c>
      <c r="U403" s="17">
        <v>0.49139416035434502</v>
      </c>
      <c r="V403" s="17">
        <v>0.58078521782915005</v>
      </c>
      <c r="W403" s="17">
        <v>0.58874937033932595</v>
      </c>
      <c r="X403" s="17">
        <v>0.61887277581229405</v>
      </c>
      <c r="Y403" s="17">
        <v>0.51499544479090797</v>
      </c>
      <c r="Z403" s="17">
        <v>0.63961868637217001</v>
      </c>
      <c r="AA403" s="17">
        <v>0.67032581318922102</v>
      </c>
      <c r="AB403" s="17">
        <v>0.89146621905573897</v>
      </c>
      <c r="AC403" s="17">
        <v>0.73513311215354504</v>
      </c>
      <c r="AD403" s="17">
        <v>0.63156149423182895</v>
      </c>
      <c r="AE403" s="17"/>
      <c r="AF403" s="17">
        <v>0.60359371555460295</v>
      </c>
      <c r="AG403" s="17">
        <v>0.61436103408551102</v>
      </c>
      <c r="AH403" s="17">
        <v>0.57725041820080802</v>
      </c>
      <c r="AI403" s="17">
        <v>0.60415196556930195</v>
      </c>
      <c r="AJ403" s="17">
        <v>0.57723443888547799</v>
      </c>
      <c r="AK403" s="17">
        <v>0.49889732585347202</v>
      </c>
      <c r="AL403" s="17"/>
      <c r="AM403" s="17">
        <v>0.57646329984069</v>
      </c>
      <c r="AN403" s="17">
        <v>0.58138640436512001</v>
      </c>
      <c r="AO403" s="17">
        <v>0.5916929038698</v>
      </c>
      <c r="AP403" s="17">
        <v>0.62836071031289598</v>
      </c>
      <c r="AQ403" s="17">
        <v>0.45452854131399301</v>
      </c>
      <c r="AR403" s="17"/>
      <c r="AS403" s="17">
        <v>0.65644257787378102</v>
      </c>
      <c r="AT403" s="17">
        <v>0.55872847812471804</v>
      </c>
      <c r="AU403" s="17">
        <v>0.62237056678750102</v>
      </c>
      <c r="AV403" s="17">
        <v>0.53709257773074603</v>
      </c>
      <c r="AW403" s="17">
        <v>0.55306527192787303</v>
      </c>
      <c r="AX403" s="17">
        <v>0.60003475074217105</v>
      </c>
      <c r="AY403" s="17"/>
      <c r="AZ403" s="17">
        <v>0.58500289149112505</v>
      </c>
      <c r="BA403" s="17">
        <v>0.54964939231564602</v>
      </c>
      <c r="BB403" s="17">
        <v>0.59116012501090498</v>
      </c>
      <c r="BC403" s="17">
        <v>0.58262224586758504</v>
      </c>
      <c r="BD403" s="17">
        <v>0.64112370841027699</v>
      </c>
      <c r="BE403" s="17"/>
      <c r="BF403" s="17">
        <v>0.57668573159453695</v>
      </c>
      <c r="BG403" s="17"/>
      <c r="BH403" s="17">
        <v>0.58253726822791296</v>
      </c>
      <c r="BI403" s="17"/>
      <c r="BJ403" s="17">
        <v>0.55296902887893296</v>
      </c>
      <c r="BK403" s="17">
        <v>0.61137870631970304</v>
      </c>
      <c r="BL403" s="17">
        <v>0.61603782848956501</v>
      </c>
      <c r="BM403" s="17">
        <v>0.56172538370658998</v>
      </c>
      <c r="BN403" s="17">
        <v>0.66857730628203904</v>
      </c>
      <c r="BO403" s="17">
        <v>0.55336136616734999</v>
      </c>
      <c r="BP403" s="17"/>
      <c r="BQ403" s="17">
        <v>0.49549888770134398</v>
      </c>
      <c r="BR403" s="17">
        <v>0.58945949479390003</v>
      </c>
      <c r="BS403" s="17">
        <v>0.61373693624379999</v>
      </c>
      <c r="BT403" s="17"/>
      <c r="BU403" s="17">
        <v>0.43663114536354503</v>
      </c>
      <c r="BV403" s="17">
        <v>0.52777649131534099</v>
      </c>
      <c r="BW403" s="17">
        <v>0.64097715355877105</v>
      </c>
      <c r="BX403" s="17"/>
      <c r="BY403" s="17">
        <v>0.60228202326426805</v>
      </c>
      <c r="BZ403" s="17"/>
      <c r="CA403" s="17">
        <v>0.59631779851119704</v>
      </c>
    </row>
    <row r="404" spans="2:79" x14ac:dyDescent="0.35">
      <c r="B404" t="s">
        <v>136</v>
      </c>
      <c r="C404" s="17">
        <v>0.104339856735857</v>
      </c>
      <c r="D404" s="17">
        <v>9.3817246142923194E-2</v>
      </c>
      <c r="E404" s="17">
        <v>0.113449804347469</v>
      </c>
      <c r="F404" s="17"/>
      <c r="G404" s="17">
        <v>0.129620379610281</v>
      </c>
      <c r="H404" s="17">
        <v>0.13254473006699199</v>
      </c>
      <c r="I404" s="17">
        <v>0.10461980855075299</v>
      </c>
      <c r="J404" s="17">
        <v>9.4983973798798096E-2</v>
      </c>
      <c r="K404" s="17">
        <v>8.1264842719448394E-2</v>
      </c>
      <c r="L404" s="17">
        <v>8.7327928308122693E-2</v>
      </c>
      <c r="M404" s="17"/>
      <c r="N404" s="17">
        <v>9.9938304476268697E-2</v>
      </c>
      <c r="O404" s="17">
        <v>0.10837248240330399</v>
      </c>
      <c r="P404" s="17">
        <v>9.5935083607543797E-2</v>
      </c>
      <c r="Q404" s="17">
        <v>0.104959113415487</v>
      </c>
      <c r="R404" s="17"/>
      <c r="S404" s="17">
        <v>0.127647005086543</v>
      </c>
      <c r="T404" s="17">
        <v>0.10400789029008201</v>
      </c>
      <c r="U404" s="17">
        <v>9.8038107032993996E-2</v>
      </c>
      <c r="V404" s="17">
        <v>0.11516866987966599</v>
      </c>
      <c r="W404" s="17">
        <v>0.13004602117258399</v>
      </c>
      <c r="X404" s="17">
        <v>0.10743092735239999</v>
      </c>
      <c r="Y404" s="17">
        <v>0.125294125599068</v>
      </c>
      <c r="Z404" s="17">
        <v>8.3514665301788693E-2</v>
      </c>
      <c r="AA404" s="17">
        <v>0.102122353037292</v>
      </c>
      <c r="AB404" s="17">
        <v>3.6822864075092797E-2</v>
      </c>
      <c r="AC404" s="17">
        <v>0.125183710927214</v>
      </c>
      <c r="AD404" s="17">
        <v>6.0120501456419E-2</v>
      </c>
      <c r="AE404" s="17"/>
      <c r="AF404" s="17">
        <v>0.126373034252798</v>
      </c>
      <c r="AG404" s="17">
        <v>0.101085646120324</v>
      </c>
      <c r="AH404" s="17">
        <v>8.6675567339821499E-2</v>
      </c>
      <c r="AI404" s="17">
        <v>8.9373208920730807E-2</v>
      </c>
      <c r="AJ404" s="17">
        <v>6.5045019958918301E-2</v>
      </c>
      <c r="AK404" s="17">
        <v>9.9757871815468996E-2</v>
      </c>
      <c r="AL404" s="17"/>
      <c r="AM404" s="17">
        <v>9.0787954930722795E-2</v>
      </c>
      <c r="AN404" s="17">
        <v>0.11262839420099199</v>
      </c>
      <c r="AO404" s="17">
        <v>0.101254994189101</v>
      </c>
      <c r="AP404" s="17">
        <v>0.107886149783567</v>
      </c>
      <c r="AQ404" s="17">
        <v>0.11386030208694101</v>
      </c>
      <c r="AR404" s="17"/>
      <c r="AS404" s="17">
        <v>9.8509147807190195E-2</v>
      </c>
      <c r="AT404" s="17">
        <v>0.12718020942944999</v>
      </c>
      <c r="AU404" s="17">
        <v>9.4072936700473994E-2</v>
      </c>
      <c r="AV404" s="17">
        <v>0.118449380990523</v>
      </c>
      <c r="AW404" s="17">
        <v>8.74037001147666E-2</v>
      </c>
      <c r="AX404" s="17">
        <v>5.9320042829301103E-2</v>
      </c>
      <c r="AY404" s="17"/>
      <c r="AZ404" s="17">
        <v>9.7433484333534701E-2</v>
      </c>
      <c r="BA404" s="17">
        <v>9.4548319010479498E-2</v>
      </c>
      <c r="BB404" s="17">
        <v>9.9433248986685902E-2</v>
      </c>
      <c r="BC404" s="17">
        <v>0.10678562159886899</v>
      </c>
      <c r="BD404" s="17">
        <v>0.123868103267344</v>
      </c>
      <c r="BE404" s="17"/>
      <c r="BF404" s="17">
        <v>9.0157308727137994E-2</v>
      </c>
      <c r="BG404" s="17"/>
      <c r="BH404" s="17">
        <v>9.3304088347712102E-2</v>
      </c>
      <c r="BI404" s="17"/>
      <c r="BJ404" s="17">
        <v>0.107913219791996</v>
      </c>
      <c r="BK404" s="17">
        <v>0.12029639556377</v>
      </c>
      <c r="BL404" s="17">
        <v>8.2266250375896299E-2</v>
      </c>
      <c r="BM404" s="17">
        <v>0.11430356539621001</v>
      </c>
      <c r="BN404" s="17">
        <v>0.10452648722527901</v>
      </c>
      <c r="BO404" s="17">
        <v>0.16398855299085799</v>
      </c>
      <c r="BP404" s="17"/>
      <c r="BQ404" s="17">
        <v>9.2217178871660394E-2</v>
      </c>
      <c r="BR404" s="17">
        <v>8.8562839967628607E-2</v>
      </c>
      <c r="BS404" s="17">
        <v>9.5315105275593406E-2</v>
      </c>
      <c r="BT404" s="17"/>
      <c r="BU404" s="17">
        <v>6.9453046891717399E-2</v>
      </c>
      <c r="BV404" s="17">
        <v>9.5046109742590701E-2</v>
      </c>
      <c r="BW404" s="17">
        <v>8.9667218026977205E-2</v>
      </c>
      <c r="BX404" s="17"/>
      <c r="BY404" s="17">
        <v>0.13491927895969999</v>
      </c>
      <c r="BZ404" s="17"/>
      <c r="CA404" s="17">
        <v>0.10463942727292699</v>
      </c>
    </row>
    <row r="405" spans="2:79"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row>
    <row r="406" spans="2:79" x14ac:dyDescent="0.35">
      <c r="B406" s="6" t="s">
        <v>311</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row>
    <row r="407" spans="2:79" x14ac:dyDescent="0.35">
      <c r="B407" s="24" t="s">
        <v>106</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row>
    <row r="408" spans="2:79" x14ac:dyDescent="0.35">
      <c r="B408" t="s">
        <v>306</v>
      </c>
      <c r="C408" s="17">
        <v>0.16308606445945401</v>
      </c>
      <c r="D408" s="17">
        <v>0.13698431597372901</v>
      </c>
      <c r="E408" s="17">
        <v>0.188728355952368</v>
      </c>
      <c r="F408" s="17"/>
      <c r="G408" s="17">
        <v>0.132612042700192</v>
      </c>
      <c r="H408" s="17">
        <v>0.160245143516759</v>
      </c>
      <c r="I408" s="17">
        <v>0.154983270475439</v>
      </c>
      <c r="J408" s="17">
        <v>0.21553854998663699</v>
      </c>
      <c r="K408" s="17">
        <v>0.18479766191236999</v>
      </c>
      <c r="L408" s="17">
        <v>0.13528397548346499</v>
      </c>
      <c r="M408" s="17"/>
      <c r="N408" s="17">
        <v>0.16813738927375901</v>
      </c>
      <c r="O408" s="17">
        <v>0.15446549266085399</v>
      </c>
      <c r="P408" s="17">
        <v>0.151555895583491</v>
      </c>
      <c r="Q408" s="17">
        <v>0.175280977149603</v>
      </c>
      <c r="R408" s="17"/>
      <c r="S408" s="17">
        <v>0.16837023951352501</v>
      </c>
      <c r="T408" s="17">
        <v>0.21950684452202299</v>
      </c>
      <c r="U408" s="17">
        <v>0.167921643200662</v>
      </c>
      <c r="V408" s="17">
        <v>0.15397720093770301</v>
      </c>
      <c r="W408" s="17">
        <v>0.13229033076086399</v>
      </c>
      <c r="X408" s="17">
        <v>0.13983892145641899</v>
      </c>
      <c r="Y408" s="17">
        <v>0.17993053535575801</v>
      </c>
      <c r="Z408" s="17">
        <v>0.106137864008231</v>
      </c>
      <c r="AA408" s="17">
        <v>0.17154424537015001</v>
      </c>
      <c r="AB408" s="17">
        <v>0.12593104439435099</v>
      </c>
      <c r="AC408" s="17">
        <v>0.13057432165955199</v>
      </c>
      <c r="AD408" s="17">
        <v>0.21567516344804899</v>
      </c>
      <c r="AE408" s="17"/>
      <c r="AF408" s="17">
        <v>0.13666486021657101</v>
      </c>
      <c r="AG408" s="17">
        <v>0.16418864097632599</v>
      </c>
      <c r="AH408" s="17">
        <v>0.16865945356536099</v>
      </c>
      <c r="AI408" s="17">
        <v>0.17122836088502599</v>
      </c>
      <c r="AJ408" s="17">
        <v>0.14504703055596599</v>
      </c>
      <c r="AK408" s="17">
        <v>0.178083801566084</v>
      </c>
      <c r="AL408" s="17"/>
      <c r="AM408" s="17">
        <v>0.16720681908726201</v>
      </c>
      <c r="AN408" s="17">
        <v>0.15007701414392599</v>
      </c>
      <c r="AO408" s="17">
        <v>0.15783846623690501</v>
      </c>
      <c r="AP408" s="17">
        <v>0.19509803987052801</v>
      </c>
      <c r="AQ408" s="17">
        <v>0.18879569886768999</v>
      </c>
      <c r="AR408" s="17"/>
      <c r="AS408" s="17">
        <v>0.16331381118810701</v>
      </c>
      <c r="AT408" s="17">
        <v>0.17500187922381899</v>
      </c>
      <c r="AU408" s="17">
        <v>0.169760532451215</v>
      </c>
      <c r="AV408" s="17">
        <v>0.14287350157466799</v>
      </c>
      <c r="AW408" s="17">
        <v>0.16381573315461101</v>
      </c>
      <c r="AX408" s="17">
        <v>0.164864158778079</v>
      </c>
      <c r="AY408" s="17"/>
      <c r="AZ408" s="17">
        <v>0.14626143605868699</v>
      </c>
      <c r="BA408" s="17">
        <v>0.17005266998444399</v>
      </c>
      <c r="BB408" s="17">
        <v>0.164952090003498</v>
      </c>
      <c r="BC408" s="17">
        <v>0.15568607366957499</v>
      </c>
      <c r="BD408" s="17">
        <v>0.172799607424486</v>
      </c>
      <c r="BE408" s="17"/>
      <c r="BF408" s="17">
        <v>0.162215332831425</v>
      </c>
      <c r="BG408" s="17"/>
      <c r="BH408" s="17">
        <v>0.16597839136438899</v>
      </c>
      <c r="BI408" s="17"/>
      <c r="BJ408" s="17">
        <v>0.16673207654210101</v>
      </c>
      <c r="BK408" s="17">
        <v>0.16161985369147799</v>
      </c>
      <c r="BL408" s="17">
        <v>0.16724012363662599</v>
      </c>
      <c r="BM408" s="17">
        <v>0.176659223077759</v>
      </c>
      <c r="BN408" s="17">
        <v>0.13045848842316199</v>
      </c>
      <c r="BO408" s="17">
        <v>0.16523543559895901</v>
      </c>
      <c r="BP408" s="17"/>
      <c r="BQ408" s="17">
        <v>0.20223592116840999</v>
      </c>
      <c r="BR408" s="17">
        <v>0.16056631955956299</v>
      </c>
      <c r="BS408" s="17">
        <v>0.15564695026158501</v>
      </c>
      <c r="BT408" s="17"/>
      <c r="BU408" s="17">
        <v>0.249204557850803</v>
      </c>
      <c r="BV408" s="17">
        <v>0.17504849472258799</v>
      </c>
      <c r="BW408" s="17">
        <v>0.152386809419674</v>
      </c>
      <c r="BX408" s="17"/>
      <c r="BY408" s="17">
        <v>0.105033940963411</v>
      </c>
      <c r="BZ408" s="17"/>
      <c r="CA408" s="17">
        <v>0.204488147676927</v>
      </c>
    </row>
    <row r="409" spans="2:79" x14ac:dyDescent="0.35">
      <c r="B409" t="s">
        <v>307</v>
      </c>
      <c r="C409" s="17">
        <v>0.39714010383173998</v>
      </c>
      <c r="D409" s="17">
        <v>0.406658105361138</v>
      </c>
      <c r="E409" s="17">
        <v>0.38644146114956102</v>
      </c>
      <c r="F409" s="17"/>
      <c r="G409" s="17">
        <v>0.40842373952233901</v>
      </c>
      <c r="H409" s="17">
        <v>0.341338209863291</v>
      </c>
      <c r="I409" s="17">
        <v>0.39905451971504702</v>
      </c>
      <c r="J409" s="17">
        <v>0.42270376276129201</v>
      </c>
      <c r="K409" s="17">
        <v>0.43828832309042498</v>
      </c>
      <c r="L409" s="17">
        <v>0.385144110836457</v>
      </c>
      <c r="M409" s="17"/>
      <c r="N409" s="17">
        <v>0.42694161777415701</v>
      </c>
      <c r="O409" s="17">
        <v>0.40584436686840197</v>
      </c>
      <c r="P409" s="17">
        <v>0.40302085251967101</v>
      </c>
      <c r="Q409" s="17">
        <v>0.35540607437349098</v>
      </c>
      <c r="R409" s="17"/>
      <c r="S409" s="17">
        <v>0.39432828885682802</v>
      </c>
      <c r="T409" s="17">
        <v>0.44948878153079003</v>
      </c>
      <c r="U409" s="17">
        <v>0.42855719758505401</v>
      </c>
      <c r="V409" s="17">
        <v>0.43946846284945701</v>
      </c>
      <c r="W409" s="17">
        <v>0.46732091113235102</v>
      </c>
      <c r="X409" s="17">
        <v>0.38672414370084102</v>
      </c>
      <c r="Y409" s="17">
        <v>0.35670504426300198</v>
      </c>
      <c r="Z409" s="17">
        <v>0.35357591387446702</v>
      </c>
      <c r="AA409" s="17">
        <v>0.35886866018285402</v>
      </c>
      <c r="AB409" s="17">
        <v>0.342375527797249</v>
      </c>
      <c r="AC409" s="17">
        <v>0.40944650747886702</v>
      </c>
      <c r="AD409" s="17">
        <v>0.290300863291376</v>
      </c>
      <c r="AE409" s="17"/>
      <c r="AF409" s="17">
        <v>0.374939458628262</v>
      </c>
      <c r="AG409" s="17">
        <v>0.398981187448396</v>
      </c>
      <c r="AH409" s="17">
        <v>0.41813805013132299</v>
      </c>
      <c r="AI409" s="17">
        <v>0.42410962751746301</v>
      </c>
      <c r="AJ409" s="17">
        <v>0.412812441802064</v>
      </c>
      <c r="AK409" s="17">
        <v>0.35557877670289101</v>
      </c>
      <c r="AL409" s="17"/>
      <c r="AM409" s="17">
        <v>0.37430276239386501</v>
      </c>
      <c r="AN409" s="17">
        <v>0.40678920621136699</v>
      </c>
      <c r="AO409" s="17">
        <v>0.42441041482893999</v>
      </c>
      <c r="AP409" s="17">
        <v>0.38328035551161999</v>
      </c>
      <c r="AQ409" s="17">
        <v>0.348766738237822</v>
      </c>
      <c r="AR409" s="17"/>
      <c r="AS409" s="17">
        <v>0.36156384953298099</v>
      </c>
      <c r="AT409" s="17">
        <v>0.38984547473708903</v>
      </c>
      <c r="AU409" s="17">
        <v>0.41122707313289197</v>
      </c>
      <c r="AV409" s="17">
        <v>0.42973302415062298</v>
      </c>
      <c r="AW409" s="17">
        <v>0.37723201676801199</v>
      </c>
      <c r="AX409" s="17">
        <v>0.43806189612351698</v>
      </c>
      <c r="AY409" s="17"/>
      <c r="AZ409" s="17">
        <v>0.424231205143557</v>
      </c>
      <c r="BA409" s="17">
        <v>0.413382141553014</v>
      </c>
      <c r="BB409" s="17">
        <v>0.40603010855083199</v>
      </c>
      <c r="BC409" s="17">
        <v>0.32072108771922198</v>
      </c>
      <c r="BD409" s="17">
        <v>0.367683639080777</v>
      </c>
      <c r="BE409" s="17"/>
      <c r="BF409" s="17">
        <v>0.40877184118107202</v>
      </c>
      <c r="BG409" s="17"/>
      <c r="BH409" s="17">
        <v>0.39675928293549001</v>
      </c>
      <c r="BI409" s="17"/>
      <c r="BJ409" s="17">
        <v>0.41669999942915398</v>
      </c>
      <c r="BK409" s="17">
        <v>0.39509246780545798</v>
      </c>
      <c r="BL409" s="17">
        <v>0.402368382230818</v>
      </c>
      <c r="BM409" s="17">
        <v>0.36820330467335899</v>
      </c>
      <c r="BN409" s="17">
        <v>0.39084818177797198</v>
      </c>
      <c r="BO409" s="17">
        <v>0.329079194646545</v>
      </c>
      <c r="BP409" s="17"/>
      <c r="BQ409" s="17">
        <v>0.47428858461273299</v>
      </c>
      <c r="BR409" s="17">
        <v>0.42554574394257899</v>
      </c>
      <c r="BS409" s="17">
        <v>0.38829958994629399</v>
      </c>
      <c r="BT409" s="17"/>
      <c r="BU409" s="17">
        <v>0.50497780441237206</v>
      </c>
      <c r="BV409" s="17">
        <v>0.43925224588101702</v>
      </c>
      <c r="BW409" s="17">
        <v>0.39188472508378103</v>
      </c>
      <c r="BX409" s="17"/>
      <c r="BY409" s="17">
        <v>0.424665739004708</v>
      </c>
      <c r="BZ409" s="17"/>
      <c r="CA409" s="17">
        <v>0.464200798380008</v>
      </c>
    </row>
    <row r="410" spans="2:79" x14ac:dyDescent="0.35">
      <c r="B410" t="s">
        <v>308</v>
      </c>
      <c r="C410" s="17">
        <v>0.247479492423683</v>
      </c>
      <c r="D410" s="17">
        <v>0.267306981022499</v>
      </c>
      <c r="E410" s="17">
        <v>0.22892353969766999</v>
      </c>
      <c r="F410" s="17"/>
      <c r="G410" s="17">
        <v>0.20712535970142101</v>
      </c>
      <c r="H410" s="17">
        <v>0.21283113887591301</v>
      </c>
      <c r="I410" s="17">
        <v>0.23599286202641401</v>
      </c>
      <c r="J410" s="17">
        <v>0.23473205968538899</v>
      </c>
      <c r="K410" s="17">
        <v>0.265909539892003</v>
      </c>
      <c r="L410" s="17">
        <v>0.30989296879884998</v>
      </c>
      <c r="M410" s="17"/>
      <c r="N410" s="17">
        <v>0.232003690153957</v>
      </c>
      <c r="O410" s="17">
        <v>0.24594661823328501</v>
      </c>
      <c r="P410" s="17">
        <v>0.23999352892433801</v>
      </c>
      <c r="Q410" s="17">
        <v>0.27465444401453598</v>
      </c>
      <c r="R410" s="17"/>
      <c r="S410" s="17">
        <v>0.20716715685263001</v>
      </c>
      <c r="T410" s="17">
        <v>0.184551155603279</v>
      </c>
      <c r="U410" s="17">
        <v>0.20399636718202199</v>
      </c>
      <c r="V410" s="17">
        <v>0.24329666335143099</v>
      </c>
      <c r="W410" s="17">
        <v>0.241758716328066</v>
      </c>
      <c r="X410" s="17">
        <v>0.236623756661026</v>
      </c>
      <c r="Y410" s="17">
        <v>0.29213533586093399</v>
      </c>
      <c r="Z410" s="17">
        <v>0.26281635049304503</v>
      </c>
      <c r="AA410" s="17">
        <v>0.26217705883368903</v>
      </c>
      <c r="AB410" s="17">
        <v>0.31599074528093901</v>
      </c>
      <c r="AC410" s="17">
        <v>0.29998810551115301</v>
      </c>
      <c r="AD410" s="17">
        <v>0.39542592419029499</v>
      </c>
      <c r="AE410" s="17"/>
      <c r="AF410" s="17">
        <v>0.26284279851960701</v>
      </c>
      <c r="AG410" s="17">
        <v>0.26253920116969298</v>
      </c>
      <c r="AH410" s="17">
        <v>0.245307705436655</v>
      </c>
      <c r="AI410" s="17">
        <v>0.255226443739272</v>
      </c>
      <c r="AJ410" s="17">
        <v>0.243889079076265</v>
      </c>
      <c r="AK410" s="17">
        <v>0.17708657028681299</v>
      </c>
      <c r="AL410" s="17"/>
      <c r="AM410" s="17">
        <v>0.26993060878609099</v>
      </c>
      <c r="AN410" s="17">
        <v>0.26117737895821702</v>
      </c>
      <c r="AO410" s="17">
        <v>0.23377923595684699</v>
      </c>
      <c r="AP410" s="17">
        <v>0.19493163719291101</v>
      </c>
      <c r="AQ410" s="17">
        <v>0.17900789028575601</v>
      </c>
      <c r="AR410" s="17"/>
      <c r="AS410" s="17">
        <v>0.226943022793201</v>
      </c>
      <c r="AT410" s="17">
        <v>0.25299729125292603</v>
      </c>
      <c r="AU410" s="17">
        <v>0.236050919318609</v>
      </c>
      <c r="AV410" s="17">
        <v>0.24804542200143201</v>
      </c>
      <c r="AW410" s="17">
        <v>0.27893572452616899</v>
      </c>
      <c r="AX410" s="17">
        <v>0.26647863002408101</v>
      </c>
      <c r="AY410" s="17"/>
      <c r="AZ410" s="17">
        <v>0.24071928314372201</v>
      </c>
      <c r="BA410" s="17">
        <v>0.24028341610895801</v>
      </c>
      <c r="BB410" s="17">
        <v>0.25914718262740499</v>
      </c>
      <c r="BC410" s="17">
        <v>0.31190847843774799</v>
      </c>
      <c r="BD410" s="17">
        <v>0.23230319246234901</v>
      </c>
      <c r="BE410" s="17"/>
      <c r="BF410" s="17">
        <v>0.25236509106569999</v>
      </c>
      <c r="BG410" s="17"/>
      <c r="BH410" s="17">
        <v>0.25774682675883498</v>
      </c>
      <c r="BI410" s="17"/>
      <c r="BJ410" s="17">
        <v>0.215614725238439</v>
      </c>
      <c r="BK410" s="17">
        <v>0.24231712204349401</v>
      </c>
      <c r="BL410" s="17">
        <v>0.28426275172573601</v>
      </c>
      <c r="BM410" s="17">
        <v>0.24969955593169399</v>
      </c>
      <c r="BN410" s="17">
        <v>0.28960160070591401</v>
      </c>
      <c r="BO410" s="17">
        <v>0.219093517915744</v>
      </c>
      <c r="BP410" s="17"/>
      <c r="BQ410" s="17">
        <v>0.18412130821742601</v>
      </c>
      <c r="BR410" s="17">
        <v>0.25623721009883998</v>
      </c>
      <c r="BS410" s="17">
        <v>0.27055756961718702</v>
      </c>
      <c r="BT410" s="17"/>
      <c r="BU410" s="17">
        <v>0.141147653092873</v>
      </c>
      <c r="BV410" s="17">
        <v>0.249910292263644</v>
      </c>
      <c r="BW410" s="17">
        <v>0.27319380259054599</v>
      </c>
      <c r="BX410" s="17"/>
      <c r="BY410" s="17">
        <v>0.20219786572142001</v>
      </c>
      <c r="BZ410" s="17"/>
      <c r="CA410" s="17">
        <v>0.158281605215224</v>
      </c>
    </row>
    <row r="411" spans="2:79" x14ac:dyDescent="0.35">
      <c r="B411" t="s">
        <v>309</v>
      </c>
      <c r="C411" s="17">
        <v>4.4826804562632203E-2</v>
      </c>
      <c r="D411" s="17">
        <v>5.2557065547965597E-2</v>
      </c>
      <c r="E411" s="17">
        <v>3.7103221954193702E-2</v>
      </c>
      <c r="F411" s="17"/>
      <c r="G411" s="17">
        <v>9.0800030353219305E-2</v>
      </c>
      <c r="H411" s="17">
        <v>7.108580113146E-2</v>
      </c>
      <c r="I411" s="17">
        <v>5.81716297329559E-2</v>
      </c>
      <c r="J411" s="17">
        <v>1.05004479798589E-2</v>
      </c>
      <c r="K411" s="17">
        <v>1.9318397611408401E-2</v>
      </c>
      <c r="L411" s="17">
        <v>2.6848833645492402E-2</v>
      </c>
      <c r="M411" s="17"/>
      <c r="N411" s="17">
        <v>5.6753368313650299E-2</v>
      </c>
      <c r="O411" s="17">
        <v>4.50961142546965E-2</v>
      </c>
      <c r="P411" s="17">
        <v>4.0839147343112697E-2</v>
      </c>
      <c r="Q411" s="17">
        <v>3.5521073429069398E-2</v>
      </c>
      <c r="R411" s="17"/>
      <c r="S411" s="17">
        <v>8.0358790743430594E-2</v>
      </c>
      <c r="T411" s="17">
        <v>2.9400050533514101E-2</v>
      </c>
      <c r="U411" s="17">
        <v>3.5173192295637902E-2</v>
      </c>
      <c r="V411" s="17">
        <v>2.4239978667457501E-2</v>
      </c>
      <c r="W411" s="17">
        <v>4.3906226787719799E-2</v>
      </c>
      <c r="X411" s="17">
        <v>5.7231983636531002E-2</v>
      </c>
      <c r="Y411" s="17">
        <v>3.0435854853230599E-2</v>
      </c>
      <c r="Z411" s="17">
        <v>6.7797178236651601E-2</v>
      </c>
      <c r="AA411" s="17">
        <v>4.3812708878829397E-2</v>
      </c>
      <c r="AB411" s="17">
        <v>4.1362246247072298E-2</v>
      </c>
      <c r="AC411" s="17">
        <v>2.8176762250158301E-2</v>
      </c>
      <c r="AD411" s="17">
        <v>4.8081696877723103E-2</v>
      </c>
      <c r="AE411" s="17"/>
      <c r="AF411" s="17">
        <v>5.3189674659678499E-2</v>
      </c>
      <c r="AG411" s="17">
        <v>3.2190023013291102E-2</v>
      </c>
      <c r="AH411" s="17">
        <v>4.5741766016704301E-2</v>
      </c>
      <c r="AI411" s="17">
        <v>3.9223189500960397E-2</v>
      </c>
      <c r="AJ411" s="17">
        <v>6.6306873327866805E-2</v>
      </c>
      <c r="AK411" s="17">
        <v>0.112001586688539</v>
      </c>
      <c r="AL411" s="17"/>
      <c r="AM411" s="17">
        <v>2.2825538271490999E-2</v>
      </c>
      <c r="AN411" s="17">
        <v>4.0622836313621402E-2</v>
      </c>
      <c r="AO411" s="17">
        <v>5.2619933799837697E-2</v>
      </c>
      <c r="AP411" s="17">
        <v>8.3263970838954607E-2</v>
      </c>
      <c r="AQ411" s="17">
        <v>6.1257156832469899E-2</v>
      </c>
      <c r="AR411" s="17"/>
      <c r="AS411" s="17">
        <v>7.9716330454399104E-2</v>
      </c>
      <c r="AT411" s="17">
        <v>3.8267112727462499E-2</v>
      </c>
      <c r="AU411" s="17">
        <v>5.2692526111606297E-2</v>
      </c>
      <c r="AV411" s="17">
        <v>3.0956606842158198E-2</v>
      </c>
      <c r="AW411" s="17">
        <v>1.96625367276849E-2</v>
      </c>
      <c r="AX411" s="17">
        <v>2.08058638376089E-2</v>
      </c>
      <c r="AY411" s="17"/>
      <c r="AZ411" s="17">
        <v>4.21745848263426E-2</v>
      </c>
      <c r="BA411" s="17">
        <v>3.2321744845919403E-2</v>
      </c>
      <c r="BB411" s="17">
        <v>2.3056105811324699E-2</v>
      </c>
      <c r="BC411" s="17">
        <v>5.6892294703408099E-2</v>
      </c>
      <c r="BD411" s="17">
        <v>7.7625369082343798E-2</v>
      </c>
      <c r="BE411" s="17"/>
      <c r="BF411" s="17">
        <v>3.62352139066804E-2</v>
      </c>
      <c r="BG411" s="17"/>
      <c r="BH411" s="17">
        <v>4.1692187101773401E-2</v>
      </c>
      <c r="BI411" s="17"/>
      <c r="BJ411" s="17">
        <v>4.2095794580195099E-2</v>
      </c>
      <c r="BK411" s="17">
        <v>5.5203862331538497E-2</v>
      </c>
      <c r="BL411" s="17">
        <v>2.8407670969365501E-2</v>
      </c>
      <c r="BM411" s="17">
        <v>5.8083183805309899E-2</v>
      </c>
      <c r="BN411" s="17">
        <v>4.7898175191490297E-2</v>
      </c>
      <c r="BO411" s="17">
        <v>6.8054753576643395E-2</v>
      </c>
      <c r="BP411" s="17"/>
      <c r="BQ411" s="17">
        <v>4.0905879130111303E-2</v>
      </c>
      <c r="BR411" s="17">
        <v>4.21739584944371E-2</v>
      </c>
      <c r="BS411" s="17">
        <v>4.8513505042635401E-2</v>
      </c>
      <c r="BT411" s="17"/>
      <c r="BU411" s="17">
        <v>2.86413295456922E-2</v>
      </c>
      <c r="BV411" s="17">
        <v>3.5856339392453702E-2</v>
      </c>
      <c r="BW411" s="17">
        <v>5.1446948607980603E-2</v>
      </c>
      <c r="BX411" s="17"/>
      <c r="BY411" s="17">
        <v>8.0342060316060102E-2</v>
      </c>
      <c r="BZ411" s="17"/>
      <c r="CA411" s="17">
        <v>5.0717949713272502E-2</v>
      </c>
    </row>
    <row r="412" spans="2:79" x14ac:dyDescent="0.35">
      <c r="B412" t="s">
        <v>310</v>
      </c>
      <c r="C412" s="17">
        <v>3.8952554293683501E-2</v>
      </c>
      <c r="D412" s="17">
        <v>4.78805289380499E-2</v>
      </c>
      <c r="E412" s="17">
        <v>3.05093501004737E-2</v>
      </c>
      <c r="F412" s="17"/>
      <c r="G412" s="17">
        <v>6.8477829530855905E-2</v>
      </c>
      <c r="H412" s="17">
        <v>7.5534749714407504E-2</v>
      </c>
      <c r="I412" s="17">
        <v>4.4282953973733802E-2</v>
      </c>
      <c r="J412" s="17">
        <v>2.4164453988318801E-2</v>
      </c>
      <c r="K412" s="17">
        <v>9.4331745559830208E-3</v>
      </c>
      <c r="L412" s="17">
        <v>1.69216631875501E-2</v>
      </c>
      <c r="M412" s="17"/>
      <c r="N412" s="17">
        <v>4.1801117757287801E-2</v>
      </c>
      <c r="O412" s="17">
        <v>3.7739906545678902E-2</v>
      </c>
      <c r="P412" s="17">
        <v>4.8057227073314501E-2</v>
      </c>
      <c r="Q412" s="17">
        <v>2.9107084384279301E-2</v>
      </c>
      <c r="R412" s="17"/>
      <c r="S412" s="17">
        <v>6.2149980868743598E-2</v>
      </c>
      <c r="T412" s="17">
        <v>1.8333241308213899E-2</v>
      </c>
      <c r="U412" s="17">
        <v>2.4328756837564702E-2</v>
      </c>
      <c r="V412" s="17">
        <v>2.5834621363389699E-2</v>
      </c>
      <c r="W412" s="17">
        <v>2.9772499104851701E-2</v>
      </c>
      <c r="X412" s="17">
        <v>6.20567926461386E-2</v>
      </c>
      <c r="Y412" s="17">
        <v>2.9444453423463E-2</v>
      </c>
      <c r="Z412" s="17">
        <v>3.5212395814625402E-2</v>
      </c>
      <c r="AA412" s="17">
        <v>5.4056738606370003E-2</v>
      </c>
      <c r="AB412" s="17">
        <v>4.9006190250432298E-2</v>
      </c>
      <c r="AC412" s="17">
        <v>2.0574039609554499E-2</v>
      </c>
      <c r="AD412" s="17">
        <v>2.6043957798804699E-2</v>
      </c>
      <c r="AE412" s="17"/>
      <c r="AF412" s="17">
        <v>4.8125699773826497E-2</v>
      </c>
      <c r="AG412" s="17">
        <v>2.6884686629807301E-2</v>
      </c>
      <c r="AH412" s="17">
        <v>2.5616578538239301E-2</v>
      </c>
      <c r="AI412" s="17">
        <v>3.2573804676052899E-2</v>
      </c>
      <c r="AJ412" s="17">
        <v>5.7543482216318803E-2</v>
      </c>
      <c r="AK412" s="17">
        <v>0.137680737339967</v>
      </c>
      <c r="AL412" s="17"/>
      <c r="AM412" s="17">
        <v>3.2552455766367699E-2</v>
      </c>
      <c r="AN412" s="17">
        <v>3.2418373410002199E-2</v>
      </c>
      <c r="AO412" s="17">
        <v>4.53875779056961E-2</v>
      </c>
      <c r="AP412" s="17">
        <v>4.5619272778144697E-2</v>
      </c>
      <c r="AQ412" s="17">
        <v>0.107920807331011</v>
      </c>
      <c r="AR412" s="17"/>
      <c r="AS412" s="17">
        <v>7.7101301936948197E-2</v>
      </c>
      <c r="AT412" s="17">
        <v>2.6940158560160399E-2</v>
      </c>
      <c r="AU412" s="17">
        <v>3.1420489863010902E-2</v>
      </c>
      <c r="AV412" s="17">
        <v>2.9094947709170201E-2</v>
      </c>
      <c r="AW412" s="17">
        <v>2.1476434554969299E-2</v>
      </c>
      <c r="AX412" s="17">
        <v>3.1800255425838399E-2</v>
      </c>
      <c r="AY412" s="17"/>
      <c r="AZ412" s="17">
        <v>4.1838965279864401E-2</v>
      </c>
      <c r="BA412" s="17">
        <v>2.5853987031787401E-2</v>
      </c>
      <c r="BB412" s="17">
        <v>2.4364561664550002E-2</v>
      </c>
      <c r="BC412" s="17">
        <v>7.0409034262157694E-2</v>
      </c>
      <c r="BD412" s="17">
        <v>5.2504785600476299E-2</v>
      </c>
      <c r="BE412" s="17"/>
      <c r="BF412" s="17">
        <v>3.4819078927605697E-2</v>
      </c>
      <c r="BG412" s="17"/>
      <c r="BH412" s="17">
        <v>4.0259734888230501E-2</v>
      </c>
      <c r="BI412" s="17"/>
      <c r="BJ412" s="17">
        <v>5.1298940005027098E-2</v>
      </c>
      <c r="BK412" s="17">
        <v>2.0886054892740102E-2</v>
      </c>
      <c r="BL412" s="17">
        <v>2.5847742124246599E-2</v>
      </c>
      <c r="BM412" s="17">
        <v>4.7928773908931799E-2</v>
      </c>
      <c r="BN412" s="17">
        <v>3.8239351168469E-2</v>
      </c>
      <c r="BO412" s="17">
        <v>9.7247802871640601E-2</v>
      </c>
      <c r="BP412" s="17"/>
      <c r="BQ412" s="17">
        <v>3.0868961286299599E-2</v>
      </c>
      <c r="BR412" s="17">
        <v>2.8240828689865299E-2</v>
      </c>
      <c r="BS412" s="17">
        <v>4.3788389479003799E-2</v>
      </c>
      <c r="BT412" s="17"/>
      <c r="BU412" s="17">
        <v>4.3974537756818297E-2</v>
      </c>
      <c r="BV412" s="17">
        <v>2.4936724207974902E-2</v>
      </c>
      <c r="BW412" s="17">
        <v>4.9136296760640297E-2</v>
      </c>
      <c r="BX412" s="17"/>
      <c r="BY412" s="17">
        <v>0.11103387947660499</v>
      </c>
      <c r="BZ412" s="17"/>
      <c r="CA412" s="17">
        <v>2.8762523961585199E-2</v>
      </c>
    </row>
    <row r="413" spans="2:79" x14ac:dyDescent="0.35">
      <c r="B413" t="s">
        <v>136</v>
      </c>
      <c r="C413" s="17">
        <v>0.108514980428807</v>
      </c>
      <c r="D413" s="17">
        <v>8.8613003156617506E-2</v>
      </c>
      <c r="E413" s="17">
        <v>0.12829407114573399</v>
      </c>
      <c r="F413" s="17"/>
      <c r="G413" s="17">
        <v>9.2560998191972693E-2</v>
      </c>
      <c r="H413" s="17">
        <v>0.13896495689816901</v>
      </c>
      <c r="I413" s="17">
        <v>0.10751476407641</v>
      </c>
      <c r="J413" s="17">
        <v>9.2360725598503904E-2</v>
      </c>
      <c r="K413" s="17">
        <v>8.2252902937809694E-2</v>
      </c>
      <c r="L413" s="17">
        <v>0.12590844804818499</v>
      </c>
      <c r="M413" s="17"/>
      <c r="N413" s="17">
        <v>7.4362816727189196E-2</v>
      </c>
      <c r="O413" s="17">
        <v>0.110907501437083</v>
      </c>
      <c r="P413" s="17">
        <v>0.116533348556072</v>
      </c>
      <c r="Q413" s="17">
        <v>0.13003034664902199</v>
      </c>
      <c r="R413" s="17"/>
      <c r="S413" s="17">
        <v>8.7625543164841793E-2</v>
      </c>
      <c r="T413" s="17">
        <v>9.8719926502179797E-2</v>
      </c>
      <c r="U413" s="17">
        <v>0.14002284289906</v>
      </c>
      <c r="V413" s="17">
        <v>0.113183072830562</v>
      </c>
      <c r="W413" s="17">
        <v>8.4951315886146905E-2</v>
      </c>
      <c r="X413" s="17">
        <v>0.11752440189904501</v>
      </c>
      <c r="Y413" s="17">
        <v>0.111348776243613</v>
      </c>
      <c r="Z413" s="17">
        <v>0.17446029757298001</v>
      </c>
      <c r="AA413" s="17">
        <v>0.10954058812810601</v>
      </c>
      <c r="AB413" s="17">
        <v>0.12533424602995599</v>
      </c>
      <c r="AC413" s="17">
        <v>0.111240263490714</v>
      </c>
      <c r="AD413" s="17">
        <v>2.4472394393751401E-2</v>
      </c>
      <c r="AE413" s="17"/>
      <c r="AF413" s="17">
        <v>0.124237508202054</v>
      </c>
      <c r="AG413" s="17">
        <v>0.11521626076248601</v>
      </c>
      <c r="AH413" s="17">
        <v>9.65364463117174E-2</v>
      </c>
      <c r="AI413" s="17">
        <v>7.7638573681226106E-2</v>
      </c>
      <c r="AJ413" s="17">
        <v>7.4401093021520606E-2</v>
      </c>
      <c r="AK413" s="17">
        <v>3.9568527415705899E-2</v>
      </c>
      <c r="AL413" s="17"/>
      <c r="AM413" s="17">
        <v>0.13318181569492399</v>
      </c>
      <c r="AN413" s="17">
        <v>0.108915190962866</v>
      </c>
      <c r="AO413" s="17">
        <v>8.5964371271774601E-2</v>
      </c>
      <c r="AP413" s="17">
        <v>9.7806723807840903E-2</v>
      </c>
      <c r="AQ413" s="17">
        <v>0.114251708445252</v>
      </c>
      <c r="AR413" s="17"/>
      <c r="AS413" s="17">
        <v>9.1361684094364598E-2</v>
      </c>
      <c r="AT413" s="17">
        <v>0.11694808349854401</v>
      </c>
      <c r="AU413" s="17">
        <v>9.8848459122666099E-2</v>
      </c>
      <c r="AV413" s="17">
        <v>0.119296497721949</v>
      </c>
      <c r="AW413" s="17">
        <v>0.138877554268554</v>
      </c>
      <c r="AX413" s="17">
        <v>7.7989195810875003E-2</v>
      </c>
      <c r="AY413" s="17"/>
      <c r="AZ413" s="17">
        <v>0.104774525547827</v>
      </c>
      <c r="BA413" s="17">
        <v>0.118106040475878</v>
      </c>
      <c r="BB413" s="17">
        <v>0.12244995134239001</v>
      </c>
      <c r="BC413" s="17">
        <v>8.4383031207888801E-2</v>
      </c>
      <c r="BD413" s="17">
        <v>9.7083406349568399E-2</v>
      </c>
      <c r="BE413" s="17"/>
      <c r="BF413" s="17">
        <v>0.105593442087517</v>
      </c>
      <c r="BG413" s="17"/>
      <c r="BH413" s="17">
        <v>9.7563576951282205E-2</v>
      </c>
      <c r="BI413" s="17"/>
      <c r="BJ413" s="17">
        <v>0.107558464205084</v>
      </c>
      <c r="BK413" s="17">
        <v>0.124880639235291</v>
      </c>
      <c r="BL413" s="17">
        <v>9.1873329313207699E-2</v>
      </c>
      <c r="BM413" s="17">
        <v>9.9425958602945994E-2</v>
      </c>
      <c r="BN413" s="17">
        <v>0.10295420273299299</v>
      </c>
      <c r="BO413" s="17">
        <v>0.121289295390467</v>
      </c>
      <c r="BP413" s="17"/>
      <c r="BQ413" s="17">
        <v>6.75793455850206E-2</v>
      </c>
      <c r="BR413" s="17">
        <v>8.7235939214715993E-2</v>
      </c>
      <c r="BS413" s="17">
        <v>9.3193995653294906E-2</v>
      </c>
      <c r="BT413" s="17"/>
      <c r="BU413" s="17">
        <v>3.20541173414415E-2</v>
      </c>
      <c r="BV413" s="17">
        <v>7.4995903532322494E-2</v>
      </c>
      <c r="BW413" s="17">
        <v>8.1951417537377599E-2</v>
      </c>
      <c r="BX413" s="17"/>
      <c r="BY413" s="17">
        <v>7.6726514517794997E-2</v>
      </c>
      <c r="BZ413" s="17"/>
      <c r="CA413" s="17">
        <v>9.3548975052983901E-2</v>
      </c>
    </row>
    <row r="414" spans="2:79"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row>
    <row r="415" spans="2:79" x14ac:dyDescent="0.35">
      <c r="B415" s="6" t="s">
        <v>330</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row>
    <row r="416" spans="2:79" x14ac:dyDescent="0.35">
      <c r="B416" s="24" t="s">
        <v>106</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row>
    <row r="417" spans="2:79" x14ac:dyDescent="0.35">
      <c r="B417" t="s">
        <v>312</v>
      </c>
      <c r="C417" s="17">
        <v>0.50530001708009198</v>
      </c>
      <c r="D417" s="17">
        <v>0.494775502094282</v>
      </c>
      <c r="E417" s="17">
        <v>0.51558565816394697</v>
      </c>
      <c r="F417" s="17"/>
      <c r="G417" s="17">
        <v>0.458394018916433</v>
      </c>
      <c r="H417" s="17">
        <v>0.44590543347529299</v>
      </c>
      <c r="I417" s="17">
        <v>0.47759062055169399</v>
      </c>
      <c r="J417" s="17">
        <v>0.55112593540000898</v>
      </c>
      <c r="K417" s="17">
        <v>0.56121540794909197</v>
      </c>
      <c r="L417" s="17">
        <v>0.53278580336564696</v>
      </c>
      <c r="M417" s="17"/>
      <c r="N417" s="17">
        <v>0.53761407717680598</v>
      </c>
      <c r="O417" s="17">
        <v>0.50065143141879698</v>
      </c>
      <c r="P417" s="17">
        <v>0.50472545422571002</v>
      </c>
      <c r="Q417" s="17">
        <v>0.47690359679234301</v>
      </c>
      <c r="R417" s="17"/>
      <c r="S417" s="17">
        <v>0.49634380068817702</v>
      </c>
      <c r="T417" s="17">
        <v>0.58226607455097701</v>
      </c>
      <c r="U417" s="17">
        <v>0.55263771443526799</v>
      </c>
      <c r="V417" s="17">
        <v>0.49681378352884997</v>
      </c>
      <c r="W417" s="17">
        <v>0.53561206001290695</v>
      </c>
      <c r="X417" s="17">
        <v>0.44678846097959002</v>
      </c>
      <c r="Y417" s="17">
        <v>0.51786674880144801</v>
      </c>
      <c r="Z417" s="17">
        <v>0.50014327273364301</v>
      </c>
      <c r="AA417" s="17">
        <v>0.45599961204069001</v>
      </c>
      <c r="AB417" s="17">
        <v>0.45758883703539999</v>
      </c>
      <c r="AC417" s="17">
        <v>0.49423688070928001</v>
      </c>
      <c r="AD417" s="17">
        <v>0.53347055469624205</v>
      </c>
      <c r="AE417" s="17"/>
      <c r="AF417" s="17">
        <v>0.49900095387533799</v>
      </c>
      <c r="AG417" s="17">
        <v>0.492196533196467</v>
      </c>
      <c r="AH417" s="17">
        <v>0.53043880238724905</v>
      </c>
      <c r="AI417" s="17">
        <v>0.52882181631488601</v>
      </c>
      <c r="AJ417" s="17">
        <v>0.46592015367119999</v>
      </c>
      <c r="AK417" s="17">
        <v>0.52402316654273695</v>
      </c>
      <c r="AL417" s="17"/>
      <c r="AM417" s="17">
        <v>0.46608559214340101</v>
      </c>
      <c r="AN417" s="17">
        <v>0.51193137591356797</v>
      </c>
      <c r="AO417" s="17">
        <v>0.52615371059076899</v>
      </c>
      <c r="AP417" s="17">
        <v>0.506685000892514</v>
      </c>
      <c r="AQ417" s="17">
        <v>0.583346532599329</v>
      </c>
      <c r="AR417" s="17"/>
      <c r="AS417" s="17">
        <v>0.47322218851878201</v>
      </c>
      <c r="AT417" s="17">
        <v>0.51713738155705902</v>
      </c>
      <c r="AU417" s="17">
        <v>0.49587691770444903</v>
      </c>
      <c r="AV417" s="17">
        <v>0.52679853158090995</v>
      </c>
      <c r="AW417" s="17">
        <v>0.540086236548458</v>
      </c>
      <c r="AX417" s="17">
        <v>0.47072507885494502</v>
      </c>
      <c r="AY417" s="17"/>
      <c r="AZ417" s="17">
        <v>0.478985176719327</v>
      </c>
      <c r="BA417" s="17">
        <v>0.52880223967280404</v>
      </c>
      <c r="BB417" s="17">
        <v>0.52583354638967905</v>
      </c>
      <c r="BC417" s="17">
        <v>0.49948995241510402</v>
      </c>
      <c r="BD417" s="17">
        <v>0.48564270275966498</v>
      </c>
      <c r="BE417" s="17"/>
      <c r="BF417" s="17">
        <v>0.50851826793261601</v>
      </c>
      <c r="BG417" s="17"/>
      <c r="BH417" s="17">
        <v>0.51586345469887895</v>
      </c>
      <c r="BI417" s="17"/>
      <c r="BJ417" s="17">
        <v>0.51262067766374597</v>
      </c>
      <c r="BK417" s="17">
        <v>0.52417388467238102</v>
      </c>
      <c r="BL417" s="17">
        <v>0.51627588272975999</v>
      </c>
      <c r="BM417" s="17">
        <v>0.49530504300079398</v>
      </c>
      <c r="BN417" s="17">
        <v>0.44601636870036199</v>
      </c>
      <c r="BO417" s="17">
        <v>0.469022181627334</v>
      </c>
      <c r="BP417" s="17"/>
      <c r="BQ417" s="17">
        <v>0.50722896555365704</v>
      </c>
      <c r="BR417" s="17">
        <v>0.51982379223213804</v>
      </c>
      <c r="BS417" s="17">
        <v>0.52311574676911499</v>
      </c>
      <c r="BT417" s="17"/>
      <c r="BU417" s="17">
        <v>0.59787553961653195</v>
      </c>
      <c r="BV417" s="17">
        <v>0.52507197247094906</v>
      </c>
      <c r="BW417" s="17">
        <v>0.51809211651090303</v>
      </c>
      <c r="BX417" s="17"/>
      <c r="BY417" s="17">
        <v>0.505252685761575</v>
      </c>
      <c r="BZ417" s="17"/>
      <c r="CA417" s="17">
        <v>0.56292845450422901</v>
      </c>
    </row>
    <row r="418" spans="2:79" x14ac:dyDescent="0.35">
      <c r="B418" t="s">
        <v>313</v>
      </c>
      <c r="C418" s="17">
        <v>0.44307964253499299</v>
      </c>
      <c r="D418" s="17">
        <v>0.44069847993445499</v>
      </c>
      <c r="E418" s="17">
        <v>0.44545330872549999</v>
      </c>
      <c r="F418" s="17"/>
      <c r="G418" s="17">
        <v>0.28885197819165198</v>
      </c>
      <c r="H418" s="17">
        <v>0.30376962349442499</v>
      </c>
      <c r="I418" s="17">
        <v>0.425419407898737</v>
      </c>
      <c r="J418" s="17">
        <v>0.51245118649073096</v>
      </c>
      <c r="K418" s="17">
        <v>0.56182820186147298</v>
      </c>
      <c r="L418" s="17">
        <v>0.53794340864702195</v>
      </c>
      <c r="M418" s="17"/>
      <c r="N418" s="17">
        <v>0.50257019672537195</v>
      </c>
      <c r="O418" s="17">
        <v>0.44616079348559001</v>
      </c>
      <c r="P418" s="17">
        <v>0.40749829134106003</v>
      </c>
      <c r="Q418" s="17">
        <v>0.40731286889580398</v>
      </c>
      <c r="R418" s="17"/>
      <c r="S418" s="17">
        <v>0.374217445377031</v>
      </c>
      <c r="T418" s="17">
        <v>0.50595911546222805</v>
      </c>
      <c r="U418" s="17">
        <v>0.479478405133686</v>
      </c>
      <c r="V418" s="17">
        <v>0.44965489853169699</v>
      </c>
      <c r="W418" s="17">
        <v>0.45068175098338698</v>
      </c>
      <c r="X418" s="17">
        <v>0.38218613589005601</v>
      </c>
      <c r="Y418" s="17">
        <v>0.48065983433723902</v>
      </c>
      <c r="Z418" s="17">
        <v>0.39918760291967398</v>
      </c>
      <c r="AA418" s="17">
        <v>0.40503528835761698</v>
      </c>
      <c r="AB418" s="17">
        <v>0.47224344770073201</v>
      </c>
      <c r="AC418" s="17">
        <v>0.47452956805458302</v>
      </c>
      <c r="AD418" s="17">
        <v>0.49762945305374601</v>
      </c>
      <c r="AE418" s="17"/>
      <c r="AF418" s="17">
        <v>0.40191587573097798</v>
      </c>
      <c r="AG418" s="17">
        <v>0.43130148184224398</v>
      </c>
      <c r="AH418" s="17">
        <v>0.46481791176144999</v>
      </c>
      <c r="AI418" s="17">
        <v>0.48882261711706498</v>
      </c>
      <c r="AJ418" s="17">
        <v>0.47748759125590001</v>
      </c>
      <c r="AK418" s="17">
        <v>0.495933611638184</v>
      </c>
      <c r="AL418" s="17"/>
      <c r="AM418" s="17">
        <v>0.45280520328434498</v>
      </c>
      <c r="AN418" s="17">
        <v>0.44787766240216997</v>
      </c>
      <c r="AO418" s="17">
        <v>0.45817971051394202</v>
      </c>
      <c r="AP418" s="17">
        <v>0.37698417227978398</v>
      </c>
      <c r="AQ418" s="17">
        <v>0.48580894912940598</v>
      </c>
      <c r="AR418" s="17"/>
      <c r="AS418" s="17">
        <v>0.37198282760176399</v>
      </c>
      <c r="AT418" s="17">
        <v>0.47048400159352799</v>
      </c>
      <c r="AU418" s="17">
        <v>0.39989616569873698</v>
      </c>
      <c r="AV418" s="17">
        <v>0.47339817712948401</v>
      </c>
      <c r="AW418" s="17">
        <v>0.53573736373987701</v>
      </c>
      <c r="AX418" s="17">
        <v>0.43114372849232402</v>
      </c>
      <c r="AY418" s="17"/>
      <c r="AZ418" s="17">
        <v>0.46618376885074497</v>
      </c>
      <c r="BA418" s="17">
        <v>0.45598229286563902</v>
      </c>
      <c r="BB418" s="17">
        <v>0.47282193952344498</v>
      </c>
      <c r="BC418" s="17">
        <v>0.50661976431370304</v>
      </c>
      <c r="BD418" s="17">
        <v>0.36090240306751098</v>
      </c>
      <c r="BE418" s="17"/>
      <c r="BF418" s="17">
        <v>0.471413974507154</v>
      </c>
      <c r="BG418" s="17"/>
      <c r="BH418" s="17">
        <v>0.471305221308704</v>
      </c>
      <c r="BI418" s="17"/>
      <c r="BJ418" s="17">
        <v>0.43142310272207401</v>
      </c>
      <c r="BK418" s="17">
        <v>0.478691716902653</v>
      </c>
      <c r="BL418" s="17">
        <v>0.48312964121263102</v>
      </c>
      <c r="BM418" s="17">
        <v>0.40137974752033101</v>
      </c>
      <c r="BN418" s="17">
        <v>0.349111700955542</v>
      </c>
      <c r="BO418" s="17">
        <v>0.36354697356783799</v>
      </c>
      <c r="BP418" s="17"/>
      <c r="BQ418" s="17">
        <v>0.48125182780981601</v>
      </c>
      <c r="BR418" s="17">
        <v>0.46415326182725603</v>
      </c>
      <c r="BS418" s="17">
        <v>0.44889141780631098</v>
      </c>
      <c r="BT418" s="17"/>
      <c r="BU418" s="17">
        <v>0.48427467654095002</v>
      </c>
      <c r="BV418" s="17">
        <v>0.47830816779441199</v>
      </c>
      <c r="BW418" s="17">
        <v>0.44803785105904098</v>
      </c>
      <c r="BX418" s="17"/>
      <c r="BY418" s="17">
        <v>0.26323804364844999</v>
      </c>
      <c r="BZ418" s="17"/>
      <c r="CA418" s="17">
        <v>0.50592223048342899</v>
      </c>
    </row>
    <row r="419" spans="2:79" x14ac:dyDescent="0.35">
      <c r="B419" t="s">
        <v>314</v>
      </c>
      <c r="C419" s="17">
        <v>0.42350304392458499</v>
      </c>
      <c r="D419" s="17">
        <v>0.38092483462402699</v>
      </c>
      <c r="E419" s="17">
        <v>0.46410637989171999</v>
      </c>
      <c r="F419" s="17"/>
      <c r="G419" s="17">
        <v>0.34526372479837503</v>
      </c>
      <c r="H419" s="17">
        <v>0.26926598096961102</v>
      </c>
      <c r="I419" s="17">
        <v>0.38435911754060598</v>
      </c>
      <c r="J419" s="17">
        <v>0.45229396026857699</v>
      </c>
      <c r="K419" s="17">
        <v>0.52501954037981402</v>
      </c>
      <c r="L419" s="17">
        <v>0.54154267661653799</v>
      </c>
      <c r="M419" s="17"/>
      <c r="N419" s="17">
        <v>0.45202721964993198</v>
      </c>
      <c r="O419" s="17">
        <v>0.43838748371223901</v>
      </c>
      <c r="P419" s="17">
        <v>0.41760695141070397</v>
      </c>
      <c r="Q419" s="17">
        <v>0.38302159839740402</v>
      </c>
      <c r="R419" s="17"/>
      <c r="S419" s="17">
        <v>0.345968099635168</v>
      </c>
      <c r="T419" s="17">
        <v>0.48739549247585701</v>
      </c>
      <c r="U419" s="17">
        <v>0.42722755629317</v>
      </c>
      <c r="V419" s="17">
        <v>0.41481216904698298</v>
      </c>
      <c r="W419" s="17">
        <v>0.47719630103362698</v>
      </c>
      <c r="X419" s="17">
        <v>0.395860448883251</v>
      </c>
      <c r="Y419" s="17">
        <v>0.41899356143581101</v>
      </c>
      <c r="Z419" s="17">
        <v>0.42843601070899401</v>
      </c>
      <c r="AA419" s="17">
        <v>0.38106652182706402</v>
      </c>
      <c r="AB419" s="17">
        <v>0.44053951822991999</v>
      </c>
      <c r="AC419" s="17">
        <v>0.52940424153088905</v>
      </c>
      <c r="AD419" s="17">
        <v>0.415060973685212</v>
      </c>
      <c r="AE419" s="17"/>
      <c r="AF419" s="17">
        <v>0.40873114741540501</v>
      </c>
      <c r="AG419" s="17">
        <v>0.41767034487213101</v>
      </c>
      <c r="AH419" s="17">
        <v>0.42565144327222698</v>
      </c>
      <c r="AI419" s="17">
        <v>0.42588609885878898</v>
      </c>
      <c r="AJ419" s="17">
        <v>0.48387433453622197</v>
      </c>
      <c r="AK419" s="17">
        <v>0.39347348700539497</v>
      </c>
      <c r="AL419" s="17"/>
      <c r="AM419" s="17">
        <v>0.41096397238092902</v>
      </c>
      <c r="AN419" s="17">
        <v>0.43900704439957</v>
      </c>
      <c r="AO419" s="17">
        <v>0.43881292125947002</v>
      </c>
      <c r="AP419" s="17">
        <v>0.37323336860046002</v>
      </c>
      <c r="AQ419" s="17">
        <v>0.38253253425996497</v>
      </c>
      <c r="AR419" s="17"/>
      <c r="AS419" s="17">
        <v>0.34695045094927501</v>
      </c>
      <c r="AT419" s="17">
        <v>0.45331869156447602</v>
      </c>
      <c r="AU419" s="17">
        <v>0.35710657755527497</v>
      </c>
      <c r="AV419" s="17">
        <v>0.47555852029097301</v>
      </c>
      <c r="AW419" s="17">
        <v>0.51259057890095205</v>
      </c>
      <c r="AX419" s="17">
        <v>0.41722271566500402</v>
      </c>
      <c r="AY419" s="17"/>
      <c r="AZ419" s="17">
        <v>0.45050898768882103</v>
      </c>
      <c r="BA419" s="17">
        <v>0.440239239145788</v>
      </c>
      <c r="BB419" s="17">
        <v>0.457047247007001</v>
      </c>
      <c r="BC419" s="17">
        <v>0.45598811319541499</v>
      </c>
      <c r="BD419" s="17">
        <v>0.34045325146626398</v>
      </c>
      <c r="BE419" s="17"/>
      <c r="BF419" s="17">
        <v>0.451005487823191</v>
      </c>
      <c r="BG419" s="17"/>
      <c r="BH419" s="17">
        <v>0.44498800589755599</v>
      </c>
      <c r="BI419" s="17"/>
      <c r="BJ419" s="17">
        <v>0.39851053854473001</v>
      </c>
      <c r="BK419" s="17">
        <v>0.44057147242484002</v>
      </c>
      <c r="BL419" s="17">
        <v>0.48990426176430202</v>
      </c>
      <c r="BM419" s="17">
        <v>0.35664487247160398</v>
      </c>
      <c r="BN419" s="17">
        <v>0.35784981794133103</v>
      </c>
      <c r="BO419" s="17">
        <v>0.39907831422547402</v>
      </c>
      <c r="BP419" s="17"/>
      <c r="BQ419" s="17">
        <v>0.43984602043571203</v>
      </c>
      <c r="BR419" s="17">
        <v>0.44373795257134702</v>
      </c>
      <c r="BS419" s="17">
        <v>0.434673364892945</v>
      </c>
      <c r="BT419" s="17"/>
      <c r="BU419" s="17">
        <v>0.45796625686207199</v>
      </c>
      <c r="BV419" s="17">
        <v>0.45809392822113498</v>
      </c>
      <c r="BW419" s="17">
        <v>0.43106338835060498</v>
      </c>
      <c r="BX419" s="17"/>
      <c r="BY419" s="17">
        <v>0.24990340005011899</v>
      </c>
      <c r="BZ419" s="17"/>
      <c r="CA419" s="17">
        <v>0.47416665706642902</v>
      </c>
    </row>
    <row r="420" spans="2:79" x14ac:dyDescent="0.35">
      <c r="B420" t="s">
        <v>315</v>
      </c>
      <c r="C420" s="17">
        <v>0.39339915124613001</v>
      </c>
      <c r="D420" s="17">
        <v>0.37459734501044101</v>
      </c>
      <c r="E420" s="17">
        <v>0.41075747883455799</v>
      </c>
      <c r="F420" s="17"/>
      <c r="G420" s="17">
        <v>0.294962681374146</v>
      </c>
      <c r="H420" s="17">
        <v>0.31266283763655001</v>
      </c>
      <c r="I420" s="17">
        <v>0.37333093536273998</v>
      </c>
      <c r="J420" s="17">
        <v>0.42668426445783098</v>
      </c>
      <c r="K420" s="17">
        <v>0.49635170602598999</v>
      </c>
      <c r="L420" s="17">
        <v>0.445123882427572</v>
      </c>
      <c r="M420" s="17"/>
      <c r="N420" s="17">
        <v>0.40519185850042</v>
      </c>
      <c r="O420" s="17">
        <v>0.39545458316125598</v>
      </c>
      <c r="P420" s="17">
        <v>0.38612941917628701</v>
      </c>
      <c r="Q420" s="17">
        <v>0.38612679401060401</v>
      </c>
      <c r="R420" s="17"/>
      <c r="S420" s="17">
        <v>0.36660345882445899</v>
      </c>
      <c r="T420" s="17">
        <v>0.39933431585500501</v>
      </c>
      <c r="U420" s="17">
        <v>0.41216008342787502</v>
      </c>
      <c r="V420" s="17">
        <v>0.39234216761785501</v>
      </c>
      <c r="W420" s="17">
        <v>0.36449874694523898</v>
      </c>
      <c r="X420" s="17">
        <v>0.40073891555006003</v>
      </c>
      <c r="Y420" s="17">
        <v>0.37501859010879002</v>
      </c>
      <c r="Z420" s="17">
        <v>0.41507949564198499</v>
      </c>
      <c r="AA420" s="17">
        <v>0.39698661451233602</v>
      </c>
      <c r="AB420" s="17">
        <v>0.39419371402657699</v>
      </c>
      <c r="AC420" s="17">
        <v>0.45781236741977799</v>
      </c>
      <c r="AD420" s="17">
        <v>0.38830673140081901</v>
      </c>
      <c r="AE420" s="17"/>
      <c r="AF420" s="17">
        <v>0.398065772336061</v>
      </c>
      <c r="AG420" s="17">
        <v>0.39467178193262697</v>
      </c>
      <c r="AH420" s="17">
        <v>0.39902814435309902</v>
      </c>
      <c r="AI420" s="17">
        <v>0.38027064934106702</v>
      </c>
      <c r="AJ420" s="17">
        <v>0.44606968607146202</v>
      </c>
      <c r="AK420" s="17">
        <v>0.366020182394104</v>
      </c>
      <c r="AL420" s="17"/>
      <c r="AM420" s="17">
        <v>0.39821022552045099</v>
      </c>
      <c r="AN420" s="17">
        <v>0.390409513419603</v>
      </c>
      <c r="AO420" s="17">
        <v>0.39172927319397299</v>
      </c>
      <c r="AP420" s="17">
        <v>0.37927271642480698</v>
      </c>
      <c r="AQ420" s="17">
        <v>0.441320672265474</v>
      </c>
      <c r="AR420" s="17"/>
      <c r="AS420" s="17">
        <v>0.33823462086231998</v>
      </c>
      <c r="AT420" s="17">
        <v>0.40711635623512998</v>
      </c>
      <c r="AU420" s="17">
        <v>0.38685567417380801</v>
      </c>
      <c r="AV420" s="17">
        <v>0.40417523923214299</v>
      </c>
      <c r="AW420" s="17">
        <v>0.46119998042737897</v>
      </c>
      <c r="AX420" s="17">
        <v>0.39197076647093898</v>
      </c>
      <c r="AY420" s="17"/>
      <c r="AZ420" s="17">
        <v>0.37257522272613097</v>
      </c>
      <c r="BA420" s="17">
        <v>0.42134693836180198</v>
      </c>
      <c r="BB420" s="17">
        <v>0.41038952665384199</v>
      </c>
      <c r="BC420" s="17">
        <v>0.40229574699359399</v>
      </c>
      <c r="BD420" s="17">
        <v>0.35857434784775499</v>
      </c>
      <c r="BE420" s="17"/>
      <c r="BF420" s="17">
        <v>0.40795225445558603</v>
      </c>
      <c r="BG420" s="17"/>
      <c r="BH420" s="17">
        <v>0.40316887970149301</v>
      </c>
      <c r="BI420" s="17"/>
      <c r="BJ420" s="17">
        <v>0.362238037747449</v>
      </c>
      <c r="BK420" s="17">
        <v>0.39873690684346602</v>
      </c>
      <c r="BL420" s="17">
        <v>0.45006287626819502</v>
      </c>
      <c r="BM420" s="17">
        <v>0.37467169146253798</v>
      </c>
      <c r="BN420" s="17">
        <v>0.34706647204972901</v>
      </c>
      <c r="BO420" s="17">
        <v>0.38963938135305598</v>
      </c>
      <c r="BP420" s="17"/>
      <c r="BQ420" s="17">
        <v>0.44646676517845602</v>
      </c>
      <c r="BR420" s="17">
        <v>0.42435345467025298</v>
      </c>
      <c r="BS420" s="17">
        <v>0.38524964150671898</v>
      </c>
      <c r="BT420" s="17"/>
      <c r="BU420" s="17">
        <v>0.419625954189011</v>
      </c>
      <c r="BV420" s="17">
        <v>0.42583598989312099</v>
      </c>
      <c r="BW420" s="17">
        <v>0.39836720596501202</v>
      </c>
      <c r="BX420" s="17"/>
      <c r="BY420" s="17">
        <v>0.354666430763802</v>
      </c>
      <c r="BZ420" s="17"/>
      <c r="CA420" s="17">
        <v>0.43975205206759799</v>
      </c>
    </row>
    <row r="421" spans="2:79" x14ac:dyDescent="0.35">
      <c r="B421" t="s">
        <v>316</v>
      </c>
      <c r="C421" s="17">
        <v>0.39328237054307602</v>
      </c>
      <c r="D421" s="17">
        <v>0.35838344005470102</v>
      </c>
      <c r="E421" s="17">
        <v>0.42799543251997801</v>
      </c>
      <c r="F421" s="17"/>
      <c r="G421" s="17">
        <v>0.29550515805695299</v>
      </c>
      <c r="H421" s="17">
        <v>0.27424850550390201</v>
      </c>
      <c r="I421" s="17">
        <v>0.34555153836714197</v>
      </c>
      <c r="J421" s="17">
        <v>0.38807230955451399</v>
      </c>
      <c r="K421" s="17">
        <v>0.45091989133830601</v>
      </c>
      <c r="L421" s="17">
        <v>0.55964853649915003</v>
      </c>
      <c r="M421" s="17"/>
      <c r="N421" s="17">
        <v>0.43393852786806503</v>
      </c>
      <c r="O421" s="17">
        <v>0.38420319702962102</v>
      </c>
      <c r="P421" s="17">
        <v>0.36667248691264498</v>
      </c>
      <c r="Q421" s="17">
        <v>0.38673496852669997</v>
      </c>
      <c r="R421" s="17"/>
      <c r="S421" s="17">
        <v>0.397261550837056</v>
      </c>
      <c r="T421" s="17">
        <v>0.44652403206104502</v>
      </c>
      <c r="U421" s="17">
        <v>0.436702815093862</v>
      </c>
      <c r="V421" s="17">
        <v>0.369832163882509</v>
      </c>
      <c r="W421" s="17">
        <v>0.38688127834070402</v>
      </c>
      <c r="X421" s="17">
        <v>0.356888007303578</v>
      </c>
      <c r="Y421" s="17">
        <v>0.366586610824989</v>
      </c>
      <c r="Z421" s="17">
        <v>0.34654344069835202</v>
      </c>
      <c r="AA421" s="17">
        <v>0.30603683949994298</v>
      </c>
      <c r="AB421" s="17">
        <v>0.452510959476289</v>
      </c>
      <c r="AC421" s="17">
        <v>0.47425821268437701</v>
      </c>
      <c r="AD421" s="17">
        <v>0.36341787737376702</v>
      </c>
      <c r="AE421" s="17"/>
      <c r="AF421" s="17">
        <v>0.37802312822872303</v>
      </c>
      <c r="AG421" s="17">
        <v>0.41439092955045498</v>
      </c>
      <c r="AH421" s="17">
        <v>0.38864531791294898</v>
      </c>
      <c r="AI421" s="17">
        <v>0.38016862326908601</v>
      </c>
      <c r="AJ421" s="17">
        <v>0.35845736807404799</v>
      </c>
      <c r="AK421" s="17">
        <v>0.41524437602762798</v>
      </c>
      <c r="AL421" s="17"/>
      <c r="AM421" s="17">
        <v>0.35666102053710003</v>
      </c>
      <c r="AN421" s="17">
        <v>0.41923617509177802</v>
      </c>
      <c r="AO421" s="17">
        <v>0.39986036274766101</v>
      </c>
      <c r="AP421" s="17">
        <v>0.34996129945075199</v>
      </c>
      <c r="AQ421" s="17">
        <v>0.45168692857631698</v>
      </c>
      <c r="AR421" s="17"/>
      <c r="AS421" s="17">
        <v>0.34616405589598398</v>
      </c>
      <c r="AT421" s="17">
        <v>0.421427029426514</v>
      </c>
      <c r="AU421" s="17">
        <v>0.33141132725405298</v>
      </c>
      <c r="AV421" s="17">
        <v>0.409797133734084</v>
      </c>
      <c r="AW421" s="17">
        <v>0.44603301205547702</v>
      </c>
      <c r="AX421" s="17">
        <v>0.451295876221119</v>
      </c>
      <c r="AY421" s="17"/>
      <c r="AZ421" s="17">
        <v>0.415728838967797</v>
      </c>
      <c r="BA421" s="17">
        <v>0.37487974507773097</v>
      </c>
      <c r="BB421" s="17">
        <v>0.39802389173373898</v>
      </c>
      <c r="BC421" s="17">
        <v>0.41507271022716602</v>
      </c>
      <c r="BD421" s="17">
        <v>0.38723690650879899</v>
      </c>
      <c r="BE421" s="17"/>
      <c r="BF421" s="17">
        <v>0.40310611858697698</v>
      </c>
      <c r="BG421" s="17"/>
      <c r="BH421" s="17">
        <v>0.39826839181181301</v>
      </c>
      <c r="BI421" s="17"/>
      <c r="BJ421" s="17">
        <v>0.34979852883382601</v>
      </c>
      <c r="BK421" s="17">
        <v>0.4431255203285</v>
      </c>
      <c r="BL421" s="17">
        <v>0.44423741644520498</v>
      </c>
      <c r="BM421" s="17">
        <v>0.30891609113758001</v>
      </c>
      <c r="BN421" s="17">
        <v>0.409809937538608</v>
      </c>
      <c r="BO421" s="17">
        <v>0.34082984426743701</v>
      </c>
      <c r="BP421" s="17"/>
      <c r="BQ421" s="17">
        <v>0.40030368989188098</v>
      </c>
      <c r="BR421" s="17">
        <v>0.39834360488319598</v>
      </c>
      <c r="BS421" s="17">
        <v>0.42127654741578602</v>
      </c>
      <c r="BT421" s="17"/>
      <c r="BU421" s="17">
        <v>0.420045913249675</v>
      </c>
      <c r="BV421" s="17">
        <v>0.405770320296792</v>
      </c>
      <c r="BW421" s="17">
        <v>0.41422241637183899</v>
      </c>
      <c r="BX421" s="17"/>
      <c r="BY421" s="17">
        <v>0.30489679794673302</v>
      </c>
      <c r="BZ421" s="17"/>
      <c r="CA421" s="17">
        <v>0.425998294759101</v>
      </c>
    </row>
    <row r="422" spans="2:79" x14ac:dyDescent="0.35">
      <c r="B422" t="s">
        <v>317</v>
      </c>
      <c r="C422" s="17">
        <v>0.38922813970147702</v>
      </c>
      <c r="D422" s="17">
        <v>0.38262333638388002</v>
      </c>
      <c r="E422" s="17">
        <v>0.39503155554317498</v>
      </c>
      <c r="F422" s="17"/>
      <c r="G422" s="17">
        <v>0.32988249410016901</v>
      </c>
      <c r="H422" s="17">
        <v>0.34570138908876102</v>
      </c>
      <c r="I422" s="17">
        <v>0.41764842524568901</v>
      </c>
      <c r="J422" s="17">
        <v>0.43599549086165001</v>
      </c>
      <c r="K422" s="17">
        <v>0.42709149222306497</v>
      </c>
      <c r="L422" s="17">
        <v>0.37800777944444303</v>
      </c>
      <c r="M422" s="17"/>
      <c r="N422" s="17">
        <v>0.39897278396071301</v>
      </c>
      <c r="O422" s="17">
        <v>0.38273433865318002</v>
      </c>
      <c r="P422" s="17">
        <v>0.38338043305353198</v>
      </c>
      <c r="Q422" s="17">
        <v>0.39024699952157599</v>
      </c>
      <c r="R422" s="17"/>
      <c r="S422" s="17">
        <v>0.39552290253094302</v>
      </c>
      <c r="T422" s="17">
        <v>0.44283992190714599</v>
      </c>
      <c r="U422" s="17">
        <v>0.38351963958943802</v>
      </c>
      <c r="V422" s="17">
        <v>0.38744949144415602</v>
      </c>
      <c r="W422" s="17">
        <v>0.354524061831547</v>
      </c>
      <c r="X422" s="17">
        <v>0.362838637152752</v>
      </c>
      <c r="Y422" s="17">
        <v>0.40203094080997898</v>
      </c>
      <c r="Z422" s="17">
        <v>0.36520402590411899</v>
      </c>
      <c r="AA422" s="17">
        <v>0.37567486050139198</v>
      </c>
      <c r="AB422" s="17">
        <v>0.365111157359512</v>
      </c>
      <c r="AC422" s="17">
        <v>0.44107567361392103</v>
      </c>
      <c r="AD422" s="17">
        <v>0.34193922001774302</v>
      </c>
      <c r="AE422" s="17"/>
      <c r="AF422" s="17">
        <v>0.35390446514929502</v>
      </c>
      <c r="AG422" s="17">
        <v>0.37884478863558402</v>
      </c>
      <c r="AH422" s="17">
        <v>0.41858439645649198</v>
      </c>
      <c r="AI422" s="17">
        <v>0.40813111760187698</v>
      </c>
      <c r="AJ422" s="17">
        <v>0.38345608043976798</v>
      </c>
      <c r="AK422" s="17">
        <v>0.44394749311752102</v>
      </c>
      <c r="AL422" s="17"/>
      <c r="AM422" s="17">
        <v>0.36311444148733102</v>
      </c>
      <c r="AN422" s="17">
        <v>0.40185493019492702</v>
      </c>
      <c r="AO422" s="17">
        <v>0.38552727101655498</v>
      </c>
      <c r="AP422" s="17">
        <v>0.42609456404240498</v>
      </c>
      <c r="AQ422" s="17">
        <v>0.459953867640092</v>
      </c>
      <c r="AR422" s="17"/>
      <c r="AS422" s="17">
        <v>0.37791624113254901</v>
      </c>
      <c r="AT422" s="17">
        <v>0.39998696994402599</v>
      </c>
      <c r="AU422" s="17">
        <v>0.36027637402345702</v>
      </c>
      <c r="AV422" s="17">
        <v>0.39519331542052699</v>
      </c>
      <c r="AW422" s="17">
        <v>0.451761468496226</v>
      </c>
      <c r="AX422" s="17">
        <v>0.33344477214893498</v>
      </c>
      <c r="AY422" s="17"/>
      <c r="AZ422" s="17">
        <v>0.36272021825761502</v>
      </c>
      <c r="BA422" s="17">
        <v>0.42932642807852001</v>
      </c>
      <c r="BB422" s="17">
        <v>0.40489306597917302</v>
      </c>
      <c r="BC422" s="17">
        <v>0.35486724213875598</v>
      </c>
      <c r="BD422" s="17">
        <v>0.35935849653670898</v>
      </c>
      <c r="BE422" s="17"/>
      <c r="BF422" s="17">
        <v>0.39791797272999901</v>
      </c>
      <c r="BG422" s="17"/>
      <c r="BH422" s="17">
        <v>0.39859905234009102</v>
      </c>
      <c r="BI422" s="17"/>
      <c r="BJ422" s="17">
        <v>0.42910347234788698</v>
      </c>
      <c r="BK422" s="17">
        <v>0.397737548952461</v>
      </c>
      <c r="BL422" s="17">
        <v>0.38843446729902098</v>
      </c>
      <c r="BM422" s="17">
        <v>0.32495620983069001</v>
      </c>
      <c r="BN422" s="17">
        <v>0.35100076686130299</v>
      </c>
      <c r="BO422" s="17">
        <v>0.30518410223835102</v>
      </c>
      <c r="BP422" s="17"/>
      <c r="BQ422" s="17">
        <v>0.41811611278754401</v>
      </c>
      <c r="BR422" s="17">
        <v>0.39776876602255701</v>
      </c>
      <c r="BS422" s="17">
        <v>0.39497022372302698</v>
      </c>
      <c r="BT422" s="17"/>
      <c r="BU422" s="17">
        <v>0.45066794566726098</v>
      </c>
      <c r="BV422" s="17">
        <v>0.42362365902578197</v>
      </c>
      <c r="BW422" s="17">
        <v>0.38455620792066902</v>
      </c>
      <c r="BX422" s="17"/>
      <c r="BY422" s="17">
        <v>0.38253108800429497</v>
      </c>
      <c r="BZ422" s="17"/>
      <c r="CA422" s="17">
        <v>0.45856405216298501</v>
      </c>
    </row>
    <row r="423" spans="2:79" x14ac:dyDescent="0.35">
      <c r="B423" t="s">
        <v>318</v>
      </c>
      <c r="C423" s="17">
        <v>0.30399147411466199</v>
      </c>
      <c r="D423" s="17">
        <v>0.311279543309465</v>
      </c>
      <c r="E423" s="17">
        <v>0.29627646228584598</v>
      </c>
      <c r="F423" s="17"/>
      <c r="G423" s="17">
        <v>0.23284517323117099</v>
      </c>
      <c r="H423" s="17">
        <v>0.18758621163193501</v>
      </c>
      <c r="I423" s="17">
        <v>0.25854071211700402</v>
      </c>
      <c r="J423" s="17">
        <v>0.31242047604977302</v>
      </c>
      <c r="K423" s="17">
        <v>0.37662220051263801</v>
      </c>
      <c r="L423" s="17">
        <v>0.42748617142318102</v>
      </c>
      <c r="M423" s="17"/>
      <c r="N423" s="17">
        <v>0.33920873270846702</v>
      </c>
      <c r="O423" s="17">
        <v>0.31509692013797702</v>
      </c>
      <c r="P423" s="17">
        <v>0.27914815669996801</v>
      </c>
      <c r="Q423" s="17">
        <v>0.27801615840947203</v>
      </c>
      <c r="R423" s="17"/>
      <c r="S423" s="17">
        <v>0.26074717180392099</v>
      </c>
      <c r="T423" s="17">
        <v>0.33854091643849699</v>
      </c>
      <c r="U423" s="17">
        <v>0.32117698908944498</v>
      </c>
      <c r="V423" s="17">
        <v>0.33998113428541998</v>
      </c>
      <c r="W423" s="17">
        <v>0.277894154587911</v>
      </c>
      <c r="X423" s="17">
        <v>0.24650248711187001</v>
      </c>
      <c r="Y423" s="17">
        <v>0.264055480140169</v>
      </c>
      <c r="Z423" s="17">
        <v>0.29351857863081399</v>
      </c>
      <c r="AA423" s="17">
        <v>0.28957684888992902</v>
      </c>
      <c r="AB423" s="17">
        <v>0.36315649695753999</v>
      </c>
      <c r="AC423" s="17">
        <v>0.36731366253271502</v>
      </c>
      <c r="AD423" s="17">
        <v>0.32545934696474299</v>
      </c>
      <c r="AE423" s="17"/>
      <c r="AF423" s="17">
        <v>0.26460808386356699</v>
      </c>
      <c r="AG423" s="17">
        <v>0.310836524664165</v>
      </c>
      <c r="AH423" s="17">
        <v>0.32787146291651498</v>
      </c>
      <c r="AI423" s="17">
        <v>0.29821469750402102</v>
      </c>
      <c r="AJ423" s="17">
        <v>0.326141443606279</v>
      </c>
      <c r="AK423" s="17">
        <v>0.29541726738313601</v>
      </c>
      <c r="AL423" s="17"/>
      <c r="AM423" s="17">
        <v>0.27517677902156001</v>
      </c>
      <c r="AN423" s="17">
        <v>0.31794689814712401</v>
      </c>
      <c r="AO423" s="17">
        <v>0.31734712996027298</v>
      </c>
      <c r="AP423" s="17">
        <v>0.29495106480099198</v>
      </c>
      <c r="AQ423" s="17">
        <v>0.37585275980775001</v>
      </c>
      <c r="AR423" s="17"/>
      <c r="AS423" s="17">
        <v>0.25986447877949698</v>
      </c>
      <c r="AT423" s="17">
        <v>0.309178303954734</v>
      </c>
      <c r="AU423" s="17">
        <v>0.27802615835748601</v>
      </c>
      <c r="AV423" s="17">
        <v>0.30798609055903797</v>
      </c>
      <c r="AW423" s="17">
        <v>0.36840574121702302</v>
      </c>
      <c r="AX423" s="17">
        <v>0.36274447950299998</v>
      </c>
      <c r="AY423" s="17"/>
      <c r="AZ423" s="17">
        <v>0.33747684086294599</v>
      </c>
      <c r="BA423" s="17">
        <v>0.284206772800492</v>
      </c>
      <c r="BB423" s="17">
        <v>0.30353236098699998</v>
      </c>
      <c r="BC423" s="17">
        <v>0.33257055051460899</v>
      </c>
      <c r="BD423" s="17">
        <v>0.28942587551649301</v>
      </c>
      <c r="BE423" s="17"/>
      <c r="BF423" s="17">
        <v>0.314320306863971</v>
      </c>
      <c r="BG423" s="17"/>
      <c r="BH423" s="17">
        <v>0.31509203801623498</v>
      </c>
      <c r="BI423" s="17"/>
      <c r="BJ423" s="17">
        <v>0.26817563867721</v>
      </c>
      <c r="BK423" s="17">
        <v>0.334181622241433</v>
      </c>
      <c r="BL423" s="17">
        <v>0.35976354027144403</v>
      </c>
      <c r="BM423" s="17">
        <v>0.228684810312761</v>
      </c>
      <c r="BN423" s="17">
        <v>0.26888437224468598</v>
      </c>
      <c r="BO423" s="17">
        <v>0.23697417132318599</v>
      </c>
      <c r="BP423" s="17"/>
      <c r="BQ423" s="17">
        <v>0.30185455077034001</v>
      </c>
      <c r="BR423" s="17">
        <v>0.32155322356771798</v>
      </c>
      <c r="BS423" s="17">
        <v>0.317134209054653</v>
      </c>
      <c r="BT423" s="17"/>
      <c r="BU423" s="17">
        <v>0.39944374353898998</v>
      </c>
      <c r="BV423" s="17">
        <v>0.33022052284884501</v>
      </c>
      <c r="BW423" s="17">
        <v>0.30678952565130702</v>
      </c>
      <c r="BX423" s="17"/>
      <c r="BY423" s="17">
        <v>0.27420524464743301</v>
      </c>
      <c r="BZ423" s="17"/>
      <c r="CA423" s="17">
        <v>0.36270106301355798</v>
      </c>
    </row>
    <row r="424" spans="2:79" x14ac:dyDescent="0.35">
      <c r="B424" t="s">
        <v>319</v>
      </c>
      <c r="C424" s="17">
        <v>0.285232390400946</v>
      </c>
      <c r="D424" s="17">
        <v>0.26817570324462903</v>
      </c>
      <c r="E424" s="17">
        <v>0.299848061628535</v>
      </c>
      <c r="F424" s="17"/>
      <c r="G424" s="17">
        <v>0.28971504968764</v>
      </c>
      <c r="H424" s="17">
        <v>0.24417884295570899</v>
      </c>
      <c r="I424" s="17">
        <v>0.236766582673412</v>
      </c>
      <c r="J424" s="17">
        <v>0.24953005497587699</v>
      </c>
      <c r="K424" s="17">
        <v>0.34758397972386801</v>
      </c>
      <c r="L424" s="17">
        <v>0.34200272590679298</v>
      </c>
      <c r="M424" s="17"/>
      <c r="N424" s="17">
        <v>0.30337126427622002</v>
      </c>
      <c r="O424" s="17">
        <v>0.306107406164906</v>
      </c>
      <c r="P424" s="17">
        <v>0.26593897849797599</v>
      </c>
      <c r="Q424" s="17">
        <v>0.26231591988110697</v>
      </c>
      <c r="R424" s="17"/>
      <c r="S424" s="17">
        <v>0.27554082550176601</v>
      </c>
      <c r="T424" s="17">
        <v>0.33074476688847498</v>
      </c>
      <c r="U424" s="17">
        <v>0.28721344134021998</v>
      </c>
      <c r="V424" s="17">
        <v>0.23996405294023701</v>
      </c>
      <c r="W424" s="17">
        <v>0.31669993798860202</v>
      </c>
      <c r="X424" s="17">
        <v>0.249569844631857</v>
      </c>
      <c r="Y424" s="17">
        <v>0.28200237900653602</v>
      </c>
      <c r="Z424" s="17">
        <v>0.30417058010717501</v>
      </c>
      <c r="AA424" s="17">
        <v>0.24217224013420799</v>
      </c>
      <c r="AB424" s="17">
        <v>0.30790205539329402</v>
      </c>
      <c r="AC424" s="17">
        <v>0.31185908949673202</v>
      </c>
      <c r="AD424" s="17">
        <v>0.32601646266207301</v>
      </c>
      <c r="AE424" s="17"/>
      <c r="AF424" s="17">
        <v>0.27262766991579901</v>
      </c>
      <c r="AG424" s="17">
        <v>0.27909057872778098</v>
      </c>
      <c r="AH424" s="17">
        <v>0.30285634973368902</v>
      </c>
      <c r="AI424" s="17">
        <v>0.26921233093691999</v>
      </c>
      <c r="AJ424" s="17">
        <v>0.265889116361126</v>
      </c>
      <c r="AK424" s="17">
        <v>0.31092897629094302</v>
      </c>
      <c r="AL424" s="17"/>
      <c r="AM424" s="17">
        <v>0.23647344971721501</v>
      </c>
      <c r="AN424" s="17">
        <v>0.29487854291198901</v>
      </c>
      <c r="AO424" s="17">
        <v>0.305477287209035</v>
      </c>
      <c r="AP424" s="17">
        <v>0.30854257367976901</v>
      </c>
      <c r="AQ424" s="17">
        <v>0.34231776171026801</v>
      </c>
      <c r="AR424" s="17"/>
      <c r="AS424" s="17">
        <v>0.29244427043133397</v>
      </c>
      <c r="AT424" s="17">
        <v>0.300054553504776</v>
      </c>
      <c r="AU424" s="17">
        <v>0.25877475622130902</v>
      </c>
      <c r="AV424" s="17">
        <v>0.28880868555753197</v>
      </c>
      <c r="AW424" s="17">
        <v>0.28381449559487698</v>
      </c>
      <c r="AX424" s="17">
        <v>0.26782975032394601</v>
      </c>
      <c r="AY424" s="17"/>
      <c r="AZ424" s="17">
        <v>0.28194546188474501</v>
      </c>
      <c r="BA424" s="17">
        <v>0.27658128671786403</v>
      </c>
      <c r="BB424" s="17">
        <v>0.30054362686738401</v>
      </c>
      <c r="BC424" s="17">
        <v>0.30644595865440899</v>
      </c>
      <c r="BD424" s="17">
        <v>0.28058075332788801</v>
      </c>
      <c r="BE424" s="17"/>
      <c r="BF424" s="17">
        <v>0.28711426396081202</v>
      </c>
      <c r="BG424" s="17"/>
      <c r="BH424" s="17">
        <v>0.28763940043724601</v>
      </c>
      <c r="BI424" s="17"/>
      <c r="BJ424" s="17">
        <v>0.28612121458870299</v>
      </c>
      <c r="BK424" s="17">
        <v>0.308435892533034</v>
      </c>
      <c r="BL424" s="17">
        <v>0.292580102285321</v>
      </c>
      <c r="BM424" s="17">
        <v>0.224475112068757</v>
      </c>
      <c r="BN424" s="17">
        <v>0.23744079243136201</v>
      </c>
      <c r="BO424" s="17">
        <v>0.263910655682284</v>
      </c>
      <c r="BP424" s="17"/>
      <c r="BQ424" s="17">
        <v>0.29773535602883899</v>
      </c>
      <c r="BR424" s="17">
        <v>0.283583655409757</v>
      </c>
      <c r="BS424" s="17">
        <v>0.293978589537635</v>
      </c>
      <c r="BT424" s="17"/>
      <c r="BU424" s="17">
        <v>0.229141761215712</v>
      </c>
      <c r="BV424" s="17">
        <v>0.30146134020265197</v>
      </c>
      <c r="BW424" s="17">
        <v>0.29545830356786901</v>
      </c>
      <c r="BX424" s="17"/>
      <c r="BY424" s="17">
        <v>0.24911116915464601</v>
      </c>
      <c r="BZ424" s="17"/>
      <c r="CA424" s="17">
        <v>0.33219038413972701</v>
      </c>
    </row>
    <row r="425" spans="2:79" x14ac:dyDescent="0.35">
      <c r="B425" t="s">
        <v>320</v>
      </c>
      <c r="C425" s="17">
        <v>0.26330447219986902</v>
      </c>
      <c r="D425" s="17">
        <v>0.241748959804129</v>
      </c>
      <c r="E425" s="17">
        <v>0.282796906860796</v>
      </c>
      <c r="F425" s="17"/>
      <c r="G425" s="17">
        <v>0.28439217054648702</v>
      </c>
      <c r="H425" s="17">
        <v>0.24929548253317699</v>
      </c>
      <c r="I425" s="17">
        <v>0.24919731381364801</v>
      </c>
      <c r="J425" s="17">
        <v>0.220521651806941</v>
      </c>
      <c r="K425" s="17">
        <v>0.27547514979048299</v>
      </c>
      <c r="L425" s="17">
        <v>0.29852760499917103</v>
      </c>
      <c r="M425" s="17"/>
      <c r="N425" s="17">
        <v>0.27040726360716699</v>
      </c>
      <c r="O425" s="17">
        <v>0.28208690065320102</v>
      </c>
      <c r="P425" s="17">
        <v>0.24063290845775101</v>
      </c>
      <c r="Q425" s="17">
        <v>0.25558790576303397</v>
      </c>
      <c r="R425" s="17"/>
      <c r="S425" s="17">
        <v>0.25321795201542602</v>
      </c>
      <c r="T425" s="17">
        <v>0.26681211282613598</v>
      </c>
      <c r="U425" s="17">
        <v>0.27047096926970599</v>
      </c>
      <c r="V425" s="17">
        <v>0.26744931371938302</v>
      </c>
      <c r="W425" s="17">
        <v>0.24519782663553499</v>
      </c>
      <c r="X425" s="17">
        <v>0.27561015370244701</v>
      </c>
      <c r="Y425" s="17">
        <v>0.247237540502943</v>
      </c>
      <c r="Z425" s="17">
        <v>0.23980999325572899</v>
      </c>
      <c r="AA425" s="17">
        <v>0.25305404726965702</v>
      </c>
      <c r="AB425" s="17">
        <v>0.28415427107276098</v>
      </c>
      <c r="AC425" s="17">
        <v>0.324063088251971</v>
      </c>
      <c r="AD425" s="17">
        <v>0.21680012613493299</v>
      </c>
      <c r="AE425" s="17"/>
      <c r="AF425" s="17">
        <v>0.26630178537052801</v>
      </c>
      <c r="AG425" s="17">
        <v>0.26682303128985502</v>
      </c>
      <c r="AH425" s="17">
        <v>0.264369279097869</v>
      </c>
      <c r="AI425" s="17">
        <v>0.23844472782371401</v>
      </c>
      <c r="AJ425" s="17">
        <v>0.27593710663097298</v>
      </c>
      <c r="AK425" s="17">
        <v>0.25908045718860101</v>
      </c>
      <c r="AL425" s="17"/>
      <c r="AM425" s="17">
        <v>0.22147304065839599</v>
      </c>
      <c r="AN425" s="17">
        <v>0.27416640942980702</v>
      </c>
      <c r="AO425" s="17">
        <v>0.27218531061351903</v>
      </c>
      <c r="AP425" s="17">
        <v>0.28988290390062899</v>
      </c>
      <c r="AQ425" s="17">
        <v>0.34040135897567603</v>
      </c>
      <c r="AR425" s="17"/>
      <c r="AS425" s="17">
        <v>0.28707767222515201</v>
      </c>
      <c r="AT425" s="17">
        <v>0.25585152575750397</v>
      </c>
      <c r="AU425" s="17">
        <v>0.222032777674226</v>
      </c>
      <c r="AV425" s="17">
        <v>0.26334126812007902</v>
      </c>
      <c r="AW425" s="17">
        <v>0.27648357545313301</v>
      </c>
      <c r="AX425" s="17">
        <v>0.27922942256754801</v>
      </c>
      <c r="AY425" s="17"/>
      <c r="AZ425" s="17">
        <v>0.24509197774093</v>
      </c>
      <c r="BA425" s="17">
        <v>0.258307228160852</v>
      </c>
      <c r="BB425" s="17">
        <v>0.26416527461850298</v>
      </c>
      <c r="BC425" s="17">
        <v>0.29551855338612099</v>
      </c>
      <c r="BD425" s="17">
        <v>0.27715274326516598</v>
      </c>
      <c r="BE425" s="17"/>
      <c r="BF425" s="17">
        <v>0.26496737447593499</v>
      </c>
      <c r="BG425" s="17"/>
      <c r="BH425" s="17">
        <v>0.25372948841307003</v>
      </c>
      <c r="BI425" s="17"/>
      <c r="BJ425" s="17">
        <v>0.255477318546458</v>
      </c>
      <c r="BK425" s="17">
        <v>0.262043372451573</v>
      </c>
      <c r="BL425" s="17">
        <v>0.266281560374175</v>
      </c>
      <c r="BM425" s="17">
        <v>0.26246465418078901</v>
      </c>
      <c r="BN425" s="17">
        <v>0.28326214751413598</v>
      </c>
      <c r="BO425" s="17">
        <v>0.31024849915116998</v>
      </c>
      <c r="BP425" s="17"/>
      <c r="BQ425" s="17">
        <v>0.26422721056835802</v>
      </c>
      <c r="BR425" s="17">
        <v>0.28253965764193301</v>
      </c>
      <c r="BS425" s="17">
        <v>0.25767735038308298</v>
      </c>
      <c r="BT425" s="17"/>
      <c r="BU425" s="17">
        <v>0.28972552632875598</v>
      </c>
      <c r="BV425" s="17">
        <v>0.25945360235669102</v>
      </c>
      <c r="BW425" s="17">
        <v>0.26895052983023299</v>
      </c>
      <c r="BX425" s="17"/>
      <c r="BY425" s="17">
        <v>0.31810544270269803</v>
      </c>
      <c r="BZ425" s="17"/>
      <c r="CA425" s="17">
        <v>0.321364770218666</v>
      </c>
    </row>
    <row r="426" spans="2:79" x14ac:dyDescent="0.35">
      <c r="B426" t="s">
        <v>321</v>
      </c>
      <c r="C426" s="17">
        <v>0.249878532058811</v>
      </c>
      <c r="D426" s="17">
        <v>0.26015576897341902</v>
      </c>
      <c r="E426" s="17">
        <v>0.23811932068810401</v>
      </c>
      <c r="F426" s="17"/>
      <c r="G426" s="17">
        <v>0.19807878384019301</v>
      </c>
      <c r="H426" s="17">
        <v>0.19882059710932201</v>
      </c>
      <c r="I426" s="17">
        <v>0.24012992416037199</v>
      </c>
      <c r="J426" s="17">
        <v>0.26539131578617903</v>
      </c>
      <c r="K426" s="17">
        <v>0.29428716096575203</v>
      </c>
      <c r="L426" s="17">
        <v>0.29157690103308698</v>
      </c>
      <c r="M426" s="17"/>
      <c r="N426" s="17">
        <v>0.28642814574879399</v>
      </c>
      <c r="O426" s="17">
        <v>0.24270848260973399</v>
      </c>
      <c r="P426" s="17">
        <v>0.23392693829875999</v>
      </c>
      <c r="Q426" s="17">
        <v>0.23642782572386301</v>
      </c>
      <c r="R426" s="17"/>
      <c r="S426" s="17">
        <v>0.23315645304837199</v>
      </c>
      <c r="T426" s="17">
        <v>0.24378539848699801</v>
      </c>
      <c r="U426" s="17">
        <v>0.204610482245492</v>
      </c>
      <c r="V426" s="17">
        <v>0.25204096044825502</v>
      </c>
      <c r="W426" s="17">
        <v>0.28095085996496699</v>
      </c>
      <c r="X426" s="17">
        <v>0.277906093808723</v>
      </c>
      <c r="Y426" s="17">
        <v>0.231241404079051</v>
      </c>
      <c r="Z426" s="17">
        <v>0.25881570813085297</v>
      </c>
      <c r="AA426" s="17">
        <v>0.209386711434844</v>
      </c>
      <c r="AB426" s="17">
        <v>0.31292952515315797</v>
      </c>
      <c r="AC426" s="17">
        <v>0.25360440956989599</v>
      </c>
      <c r="AD426" s="17">
        <v>0.30230835342663398</v>
      </c>
      <c r="AE426" s="17"/>
      <c r="AF426" s="17">
        <v>0.22656104247909301</v>
      </c>
      <c r="AG426" s="17">
        <v>0.238766387876932</v>
      </c>
      <c r="AH426" s="17">
        <v>0.27079364487699698</v>
      </c>
      <c r="AI426" s="17">
        <v>0.27603044269430899</v>
      </c>
      <c r="AJ426" s="17">
        <v>0.20987325083163899</v>
      </c>
      <c r="AK426" s="17">
        <v>0.30347502199945398</v>
      </c>
      <c r="AL426" s="17"/>
      <c r="AM426" s="17">
        <v>0.20811862721537699</v>
      </c>
      <c r="AN426" s="17">
        <v>0.26068021856422402</v>
      </c>
      <c r="AO426" s="17">
        <v>0.26436451206706801</v>
      </c>
      <c r="AP426" s="17">
        <v>0.27233005886417899</v>
      </c>
      <c r="AQ426" s="17">
        <v>0.27708918201880001</v>
      </c>
      <c r="AR426" s="17"/>
      <c r="AS426" s="17">
        <v>0.22090688992112001</v>
      </c>
      <c r="AT426" s="17">
        <v>0.28674900412490301</v>
      </c>
      <c r="AU426" s="17">
        <v>0.21792710701677201</v>
      </c>
      <c r="AV426" s="17">
        <v>0.258793641856573</v>
      </c>
      <c r="AW426" s="17">
        <v>0.26289591172172699</v>
      </c>
      <c r="AX426" s="17">
        <v>0.24501170778654999</v>
      </c>
      <c r="AY426" s="17"/>
      <c r="AZ426" s="17">
        <v>0.26248731551920301</v>
      </c>
      <c r="BA426" s="17">
        <v>0.24709590806590701</v>
      </c>
      <c r="BB426" s="17">
        <v>0.24843593287637</v>
      </c>
      <c r="BC426" s="17">
        <v>0.235380488610061</v>
      </c>
      <c r="BD426" s="17">
        <v>0.24934613013705401</v>
      </c>
      <c r="BE426" s="17"/>
      <c r="BF426" s="17">
        <v>0.25599124244923699</v>
      </c>
      <c r="BG426" s="17"/>
      <c r="BH426" s="17">
        <v>0.25858575652078902</v>
      </c>
      <c r="BI426" s="17"/>
      <c r="BJ426" s="17">
        <v>0.247208580664455</v>
      </c>
      <c r="BK426" s="17">
        <v>0.25973987899055601</v>
      </c>
      <c r="BL426" s="17">
        <v>0.27053880484588699</v>
      </c>
      <c r="BM426" s="17">
        <v>0.216845467525209</v>
      </c>
      <c r="BN426" s="17">
        <v>0.19640663912519099</v>
      </c>
      <c r="BO426" s="17">
        <v>0.20677551890482401</v>
      </c>
      <c r="BP426" s="17"/>
      <c r="BQ426" s="17">
        <v>0.27679862012760897</v>
      </c>
      <c r="BR426" s="17">
        <v>0.234504785102608</v>
      </c>
      <c r="BS426" s="17">
        <v>0.26338840014126802</v>
      </c>
      <c r="BT426" s="17"/>
      <c r="BU426" s="17">
        <v>0.28458029671945301</v>
      </c>
      <c r="BV426" s="17">
        <v>0.25732710240344597</v>
      </c>
      <c r="BW426" s="17">
        <v>0.25811668808820298</v>
      </c>
      <c r="BX426" s="17"/>
      <c r="BY426" s="17">
        <v>0.14761404509016901</v>
      </c>
      <c r="BZ426" s="17"/>
      <c r="CA426" s="17">
        <v>0.314263368932026</v>
      </c>
    </row>
    <row r="427" spans="2:79" x14ac:dyDescent="0.35">
      <c r="B427" t="s">
        <v>322</v>
      </c>
      <c r="C427" s="17">
        <v>0.23676897357197699</v>
      </c>
      <c r="D427" s="17">
        <v>0.224454982539736</v>
      </c>
      <c r="E427" s="17">
        <v>0.24759561670178801</v>
      </c>
      <c r="F427" s="17"/>
      <c r="G427" s="17">
        <v>0.18749450983424201</v>
      </c>
      <c r="H427" s="17">
        <v>0.18645606705314799</v>
      </c>
      <c r="I427" s="17">
        <v>0.22139280970678901</v>
      </c>
      <c r="J427" s="17">
        <v>0.23768776454363799</v>
      </c>
      <c r="K427" s="17">
        <v>0.27630248663290702</v>
      </c>
      <c r="L427" s="17">
        <v>0.29581886997434997</v>
      </c>
      <c r="M427" s="17"/>
      <c r="N427" s="17">
        <v>0.27141362488700199</v>
      </c>
      <c r="O427" s="17">
        <v>0.233809731153615</v>
      </c>
      <c r="P427" s="17">
        <v>0.216993657992191</v>
      </c>
      <c r="Q427" s="17">
        <v>0.219995695241158</v>
      </c>
      <c r="R427" s="17"/>
      <c r="S427" s="17">
        <v>0.22955566274346401</v>
      </c>
      <c r="T427" s="17">
        <v>0.26978511305616099</v>
      </c>
      <c r="U427" s="17">
        <v>0.23348135823381999</v>
      </c>
      <c r="V427" s="17">
        <v>0.25421396523999401</v>
      </c>
      <c r="W427" s="17">
        <v>0.203060149695026</v>
      </c>
      <c r="X427" s="17">
        <v>0.26017143519209002</v>
      </c>
      <c r="Y427" s="17">
        <v>0.210274597533359</v>
      </c>
      <c r="Z427" s="17">
        <v>0.23526828521089799</v>
      </c>
      <c r="AA427" s="17">
        <v>0.19395881447219099</v>
      </c>
      <c r="AB427" s="17">
        <v>0.25600913609683201</v>
      </c>
      <c r="AC427" s="17">
        <v>0.26264901834800503</v>
      </c>
      <c r="AD427" s="17">
        <v>0.22090532975420701</v>
      </c>
      <c r="AE427" s="17"/>
      <c r="AF427" s="17">
        <v>0.211546659431644</v>
      </c>
      <c r="AG427" s="17">
        <v>0.23691894026843699</v>
      </c>
      <c r="AH427" s="17">
        <v>0.235976114931324</v>
      </c>
      <c r="AI427" s="17">
        <v>0.24587867046933701</v>
      </c>
      <c r="AJ427" s="17">
        <v>0.26817187830373501</v>
      </c>
      <c r="AK427" s="17">
        <v>0.29980930574249198</v>
      </c>
      <c r="AL427" s="17"/>
      <c r="AM427" s="17">
        <v>0.185004624559789</v>
      </c>
      <c r="AN427" s="17">
        <v>0.24039691855172601</v>
      </c>
      <c r="AO427" s="17">
        <v>0.25715203185265001</v>
      </c>
      <c r="AP427" s="17">
        <v>0.28208860837421901</v>
      </c>
      <c r="AQ427" s="17">
        <v>0.27148937876710799</v>
      </c>
      <c r="AR427" s="17"/>
      <c r="AS427" s="17">
        <v>0.22033412947289899</v>
      </c>
      <c r="AT427" s="17">
        <v>0.25808422026991201</v>
      </c>
      <c r="AU427" s="17">
        <v>0.20662031673536899</v>
      </c>
      <c r="AV427" s="17">
        <v>0.227616908757691</v>
      </c>
      <c r="AW427" s="17">
        <v>0.258344945749859</v>
      </c>
      <c r="AX427" s="17">
        <v>0.27524529472020298</v>
      </c>
      <c r="AY427" s="17"/>
      <c r="AZ427" s="17">
        <v>0.24736236283934199</v>
      </c>
      <c r="BA427" s="17">
        <v>0.24836728916099299</v>
      </c>
      <c r="BB427" s="17">
        <v>0.25578211374638599</v>
      </c>
      <c r="BC427" s="17">
        <v>0.228831064545921</v>
      </c>
      <c r="BD427" s="17">
        <v>0.20179180413047901</v>
      </c>
      <c r="BE427" s="17"/>
      <c r="BF427" s="17">
        <v>0.24866273693067401</v>
      </c>
      <c r="BG427" s="17"/>
      <c r="BH427" s="17">
        <v>0.242434579348317</v>
      </c>
      <c r="BI427" s="17"/>
      <c r="BJ427" s="17">
        <v>0.222220497286441</v>
      </c>
      <c r="BK427" s="17">
        <v>0.24451790227078801</v>
      </c>
      <c r="BL427" s="17">
        <v>0.26756107215992397</v>
      </c>
      <c r="BM427" s="17">
        <v>0.22106715101566299</v>
      </c>
      <c r="BN427" s="17">
        <v>0.228784394367049</v>
      </c>
      <c r="BO427" s="17">
        <v>0.19948664570604699</v>
      </c>
      <c r="BP427" s="17"/>
      <c r="BQ427" s="17">
        <v>0.25050662947615598</v>
      </c>
      <c r="BR427" s="17">
        <v>0.260686882827178</v>
      </c>
      <c r="BS427" s="17">
        <v>0.235866635117018</v>
      </c>
      <c r="BT427" s="17"/>
      <c r="BU427" s="17">
        <v>0.30551816869186399</v>
      </c>
      <c r="BV427" s="17">
        <v>0.25248184261357398</v>
      </c>
      <c r="BW427" s="17">
        <v>0.23574580345774801</v>
      </c>
      <c r="BX427" s="17"/>
      <c r="BY427" s="17">
        <v>0.192743523751114</v>
      </c>
      <c r="BZ427" s="17"/>
      <c r="CA427" s="17">
        <v>0.32407034299374898</v>
      </c>
    </row>
    <row r="428" spans="2:79" x14ac:dyDescent="0.35">
      <c r="B428" t="s">
        <v>124</v>
      </c>
      <c r="C428" s="17">
        <v>0.22843143703803501</v>
      </c>
      <c r="D428" s="17">
        <v>0.19523087225041699</v>
      </c>
      <c r="E428" s="17">
        <v>0.260423657582668</v>
      </c>
      <c r="F428" s="17"/>
      <c r="G428" s="17">
        <v>0.21307486422729099</v>
      </c>
      <c r="H428" s="17">
        <v>0.21997834459200999</v>
      </c>
      <c r="I428" s="17">
        <v>0.228305447785562</v>
      </c>
      <c r="J428" s="17">
        <v>0.23462683252772401</v>
      </c>
      <c r="K428" s="17">
        <v>0.22495823143528901</v>
      </c>
      <c r="L428" s="17">
        <v>0.24297613377102201</v>
      </c>
      <c r="M428" s="17"/>
      <c r="N428" s="17">
        <v>0.22971393741531601</v>
      </c>
      <c r="O428" s="17">
        <v>0.22728826649342901</v>
      </c>
      <c r="P428" s="17">
        <v>0.23684531216422799</v>
      </c>
      <c r="Q428" s="17">
        <v>0.22254823383449199</v>
      </c>
      <c r="R428" s="17"/>
      <c r="S428" s="17">
        <v>0.25387990442042802</v>
      </c>
      <c r="T428" s="17">
        <v>0.21025172921045299</v>
      </c>
      <c r="U428" s="17">
        <v>0.25356133626782101</v>
      </c>
      <c r="V428" s="17">
        <v>0.213468611732614</v>
      </c>
      <c r="W428" s="17">
        <v>0.19834938176026601</v>
      </c>
      <c r="X428" s="17">
        <v>0.21096343173888199</v>
      </c>
      <c r="Y428" s="17">
        <v>0.22246181461391101</v>
      </c>
      <c r="Z428" s="17">
        <v>0.23906969597695299</v>
      </c>
      <c r="AA428" s="17">
        <v>0.211998070505588</v>
      </c>
      <c r="AB428" s="17">
        <v>0.24387028904180799</v>
      </c>
      <c r="AC428" s="17">
        <v>0.27445323033644697</v>
      </c>
      <c r="AD428" s="17">
        <v>0.228046877984833</v>
      </c>
      <c r="AE428" s="17"/>
      <c r="AF428" s="17">
        <v>0.24048035726254</v>
      </c>
      <c r="AG428" s="17">
        <v>0.23402253589809799</v>
      </c>
      <c r="AH428" s="17">
        <v>0.223042562361943</v>
      </c>
      <c r="AI428" s="17">
        <v>0.21806905096844301</v>
      </c>
      <c r="AJ428" s="17">
        <v>0.235516401043847</v>
      </c>
      <c r="AK428" s="17">
        <v>0.25012096299481301</v>
      </c>
      <c r="AL428" s="17"/>
      <c r="AM428" s="17">
        <v>0.21844717554312301</v>
      </c>
      <c r="AN428" s="17">
        <v>0.232949520356035</v>
      </c>
      <c r="AO428" s="17">
        <v>0.214077122043381</v>
      </c>
      <c r="AP428" s="17">
        <v>0.26119504067745603</v>
      </c>
      <c r="AQ428" s="17">
        <v>0.30577840775836301</v>
      </c>
      <c r="AR428" s="17"/>
      <c r="AS428" s="17">
        <v>0.23269213977207701</v>
      </c>
      <c r="AT428" s="17">
        <v>0.21182659816452501</v>
      </c>
      <c r="AU428" s="17">
        <v>0.20066342562249001</v>
      </c>
      <c r="AV428" s="17">
        <v>0.23523794741897899</v>
      </c>
      <c r="AW428" s="17">
        <v>0.24127340132053399</v>
      </c>
      <c r="AX428" s="17">
        <v>0.28748359524955303</v>
      </c>
      <c r="AY428" s="17"/>
      <c r="AZ428" s="17">
        <v>0.24083667259778099</v>
      </c>
      <c r="BA428" s="17">
        <v>0.22242538723107499</v>
      </c>
      <c r="BB428" s="17">
        <v>0.22159992659786901</v>
      </c>
      <c r="BC428" s="17">
        <v>0.212100307560394</v>
      </c>
      <c r="BD428" s="17">
        <v>0.234868766199884</v>
      </c>
      <c r="BE428" s="17"/>
      <c r="BF428" s="17">
        <v>0.23233004211182101</v>
      </c>
      <c r="BG428" s="17"/>
      <c r="BH428" s="17">
        <v>0.223948387835711</v>
      </c>
      <c r="BI428" s="17"/>
      <c r="BJ428" s="17">
        <v>0.21403909832170601</v>
      </c>
      <c r="BK428" s="17">
        <v>0.228823755545186</v>
      </c>
      <c r="BL428" s="17">
        <v>0.250441729389145</v>
      </c>
      <c r="BM428" s="17">
        <v>0.160266728824278</v>
      </c>
      <c r="BN428" s="17">
        <v>0.274694633216923</v>
      </c>
      <c r="BO428" s="17">
        <v>0.234326232153654</v>
      </c>
      <c r="BP428" s="17"/>
      <c r="BQ428" s="17">
        <v>0.31291784729029198</v>
      </c>
      <c r="BR428" s="17">
        <v>0.25281089432000697</v>
      </c>
      <c r="BS428" s="17">
        <v>0.21068520143116201</v>
      </c>
      <c r="BT428" s="17"/>
      <c r="BU428" s="17">
        <v>0.25637314904598002</v>
      </c>
      <c r="BV428" s="17">
        <v>0.243615754582688</v>
      </c>
      <c r="BW428" s="17">
        <v>0.23533185401850201</v>
      </c>
      <c r="BX428" s="17"/>
      <c r="BY428" s="17">
        <v>0.23520275438989599</v>
      </c>
      <c r="BZ428" s="17"/>
      <c r="CA428" s="17">
        <v>0.254792783789001</v>
      </c>
    </row>
    <row r="429" spans="2:79" x14ac:dyDescent="0.35">
      <c r="B429" t="s">
        <v>323</v>
      </c>
      <c r="C429" s="17">
        <v>0.20835070344968801</v>
      </c>
      <c r="D429" s="17">
        <v>0.210549307090942</v>
      </c>
      <c r="E429" s="17">
        <v>0.20648718376820199</v>
      </c>
      <c r="F429" s="17"/>
      <c r="G429" s="17">
        <v>0.188267533905592</v>
      </c>
      <c r="H429" s="17">
        <v>0.17018503370002599</v>
      </c>
      <c r="I429" s="17">
        <v>0.19728130891840201</v>
      </c>
      <c r="J429" s="17">
        <v>0.21672525015201799</v>
      </c>
      <c r="K429" s="17">
        <v>0.2208450788844</v>
      </c>
      <c r="L429" s="17">
        <v>0.246609363845119</v>
      </c>
      <c r="M429" s="17"/>
      <c r="N429" s="17">
        <v>0.222115727044989</v>
      </c>
      <c r="O429" s="17">
        <v>0.21814457035438201</v>
      </c>
      <c r="P429" s="17">
        <v>0.19249998711916599</v>
      </c>
      <c r="Q429" s="17">
        <v>0.19633100127427999</v>
      </c>
      <c r="R429" s="17"/>
      <c r="S429" s="17">
        <v>0.194730443856657</v>
      </c>
      <c r="T429" s="17">
        <v>0.23451820458838399</v>
      </c>
      <c r="U429" s="17">
        <v>0.19936191186417801</v>
      </c>
      <c r="V429" s="17">
        <v>0.209562011435317</v>
      </c>
      <c r="W429" s="17">
        <v>0.233555329992882</v>
      </c>
      <c r="X429" s="17">
        <v>0.179601795750505</v>
      </c>
      <c r="Y429" s="17">
        <v>0.17416810362342</v>
      </c>
      <c r="Z429" s="17">
        <v>0.17841875667106399</v>
      </c>
      <c r="AA429" s="17">
        <v>0.17409104556756999</v>
      </c>
      <c r="AB429" s="17">
        <v>0.24828489768603601</v>
      </c>
      <c r="AC429" s="17">
        <v>0.26557477822155201</v>
      </c>
      <c r="AD429" s="17">
        <v>0.247288125919469</v>
      </c>
      <c r="AE429" s="17"/>
      <c r="AF429" s="17">
        <v>0.159251001728071</v>
      </c>
      <c r="AG429" s="17">
        <v>0.21085670541499399</v>
      </c>
      <c r="AH429" s="17">
        <v>0.25755654547349999</v>
      </c>
      <c r="AI429" s="17">
        <v>0.21262340246352501</v>
      </c>
      <c r="AJ429" s="17">
        <v>0.189368272911867</v>
      </c>
      <c r="AK429" s="17">
        <v>0.21865922636346999</v>
      </c>
      <c r="AL429" s="17"/>
      <c r="AM429" s="17">
        <v>0.182979946586554</v>
      </c>
      <c r="AN429" s="17">
        <v>0.21225020823051899</v>
      </c>
      <c r="AO429" s="17">
        <v>0.22091209601498399</v>
      </c>
      <c r="AP429" s="17">
        <v>0.23466540014991499</v>
      </c>
      <c r="AQ429" s="17">
        <v>0.171984505884864</v>
      </c>
      <c r="AR429" s="17"/>
      <c r="AS429" s="17">
        <v>0.20967058671927899</v>
      </c>
      <c r="AT429" s="17">
        <v>0.221986567889114</v>
      </c>
      <c r="AU429" s="17">
        <v>0.17190858185039201</v>
      </c>
      <c r="AV429" s="17">
        <v>0.208732628034875</v>
      </c>
      <c r="AW429" s="17">
        <v>0.247447409074532</v>
      </c>
      <c r="AX429" s="17">
        <v>0.175073183354814</v>
      </c>
      <c r="AY429" s="17"/>
      <c r="AZ429" s="17">
        <v>0.21447562052597499</v>
      </c>
      <c r="BA429" s="17">
        <v>0.20546002274356701</v>
      </c>
      <c r="BB429" s="17">
        <v>0.21638210726189699</v>
      </c>
      <c r="BC429" s="17">
        <v>0.23827615845893499</v>
      </c>
      <c r="BD429" s="17">
        <v>0.19088431162470801</v>
      </c>
      <c r="BE429" s="17"/>
      <c r="BF429" s="17">
        <v>0.213579343481829</v>
      </c>
      <c r="BG429" s="17"/>
      <c r="BH429" s="17">
        <v>0.216302186758006</v>
      </c>
      <c r="BI429" s="17"/>
      <c r="BJ429" s="17">
        <v>0.235957913018677</v>
      </c>
      <c r="BK429" s="17">
        <v>0.193905856210906</v>
      </c>
      <c r="BL429" s="17">
        <v>0.206590523933085</v>
      </c>
      <c r="BM429" s="17">
        <v>0.18564639007830999</v>
      </c>
      <c r="BN429" s="17">
        <v>0.24664388469802301</v>
      </c>
      <c r="BO429" s="17">
        <v>0.17636067583810799</v>
      </c>
      <c r="BP429" s="17"/>
      <c r="BQ429" s="17">
        <v>0.23558280726622299</v>
      </c>
      <c r="BR429" s="17">
        <v>0.22111086859982601</v>
      </c>
      <c r="BS429" s="17">
        <v>0.204158307911883</v>
      </c>
      <c r="BT429" s="17"/>
      <c r="BU429" s="17">
        <v>0.26697866271218901</v>
      </c>
      <c r="BV429" s="17">
        <v>0.21838719459733599</v>
      </c>
      <c r="BW429" s="17">
        <v>0.208309126096204</v>
      </c>
      <c r="BX429" s="17"/>
      <c r="BY429" s="17">
        <v>0.22687637747155601</v>
      </c>
      <c r="BZ429" s="17"/>
      <c r="CA429" s="17">
        <v>0.24850294703055001</v>
      </c>
    </row>
    <row r="430" spans="2:79" x14ac:dyDescent="0.35">
      <c r="B430" t="s">
        <v>324</v>
      </c>
      <c r="C430" s="17">
        <v>0.17456621567072</v>
      </c>
      <c r="D430" s="17">
        <v>0.166230794119061</v>
      </c>
      <c r="E430" s="17">
        <v>0.182915148701528</v>
      </c>
      <c r="F430" s="17"/>
      <c r="G430" s="17">
        <v>0.164160376921865</v>
      </c>
      <c r="H430" s="17">
        <v>0.165433065382908</v>
      </c>
      <c r="I430" s="17">
        <v>0.15861361407424401</v>
      </c>
      <c r="J430" s="17">
        <v>0.17216879872767901</v>
      </c>
      <c r="K430" s="17">
        <v>0.19481759081560199</v>
      </c>
      <c r="L430" s="17">
        <v>0.190235168375505</v>
      </c>
      <c r="M430" s="17"/>
      <c r="N430" s="17">
        <v>0.19222520257568701</v>
      </c>
      <c r="O430" s="17">
        <v>0.171439789999521</v>
      </c>
      <c r="P430" s="17">
        <v>0.14459189335826</v>
      </c>
      <c r="Q430" s="17">
        <v>0.187090236301657</v>
      </c>
      <c r="R430" s="17"/>
      <c r="S430" s="17">
        <v>0.16398159796412701</v>
      </c>
      <c r="T430" s="17">
        <v>0.186175783058313</v>
      </c>
      <c r="U430" s="17">
        <v>0.110192272673626</v>
      </c>
      <c r="V430" s="17">
        <v>0.16967190724917799</v>
      </c>
      <c r="W430" s="17">
        <v>0.171136069186683</v>
      </c>
      <c r="X430" s="17">
        <v>0.197184335574769</v>
      </c>
      <c r="Y430" s="17">
        <v>0.16582432463426</v>
      </c>
      <c r="Z430" s="17">
        <v>0.19688590570533401</v>
      </c>
      <c r="AA430" s="17">
        <v>0.16126918202074</v>
      </c>
      <c r="AB430" s="17">
        <v>0.203429575839007</v>
      </c>
      <c r="AC430" s="17">
        <v>0.201051857699694</v>
      </c>
      <c r="AD430" s="17">
        <v>0.21129809198719099</v>
      </c>
      <c r="AE430" s="17"/>
      <c r="AF430" s="17">
        <v>0.16108337345642501</v>
      </c>
      <c r="AG430" s="17">
        <v>0.18352400114890799</v>
      </c>
      <c r="AH430" s="17">
        <v>0.18661049424649201</v>
      </c>
      <c r="AI430" s="17">
        <v>0.14977213664074199</v>
      </c>
      <c r="AJ430" s="17">
        <v>0.16863154604917899</v>
      </c>
      <c r="AK430" s="17">
        <v>0.19936631510952199</v>
      </c>
      <c r="AL430" s="17"/>
      <c r="AM430" s="17">
        <v>0.11942330654005499</v>
      </c>
      <c r="AN430" s="17">
        <v>0.179599241425972</v>
      </c>
      <c r="AO430" s="17">
        <v>0.184951996963304</v>
      </c>
      <c r="AP430" s="17">
        <v>0.23010924555249301</v>
      </c>
      <c r="AQ430" s="17">
        <v>0.31908098682265201</v>
      </c>
      <c r="AR430" s="17"/>
      <c r="AS430" s="17">
        <v>0.18669011568458099</v>
      </c>
      <c r="AT430" s="17">
        <v>0.171331917518592</v>
      </c>
      <c r="AU430" s="17">
        <v>0.160933807932301</v>
      </c>
      <c r="AV430" s="17">
        <v>0.16031294237899099</v>
      </c>
      <c r="AW430" s="17">
        <v>0.18959037584747901</v>
      </c>
      <c r="AX430" s="17">
        <v>0.192299586424693</v>
      </c>
      <c r="AY430" s="17"/>
      <c r="AZ430" s="17">
        <v>0.161560777955257</v>
      </c>
      <c r="BA430" s="17">
        <v>0.172398968256847</v>
      </c>
      <c r="BB430" s="17">
        <v>0.18998877933741301</v>
      </c>
      <c r="BC430" s="17">
        <v>0.16823601262396701</v>
      </c>
      <c r="BD430" s="17">
        <v>0.179530745378329</v>
      </c>
      <c r="BE430" s="17"/>
      <c r="BF430" s="17">
        <v>0.17569001273750201</v>
      </c>
      <c r="BG430" s="17"/>
      <c r="BH430" s="17">
        <v>0.17288787937782299</v>
      </c>
      <c r="BI430" s="17"/>
      <c r="BJ430" s="17">
        <v>0.163836357579415</v>
      </c>
      <c r="BK430" s="17">
        <v>0.17166450764088101</v>
      </c>
      <c r="BL430" s="17">
        <v>0.180414196031109</v>
      </c>
      <c r="BM430" s="17">
        <v>0.17862321626265301</v>
      </c>
      <c r="BN430" s="17">
        <v>0.20101945979056299</v>
      </c>
      <c r="BO430" s="17">
        <v>0.24138484776716601</v>
      </c>
      <c r="BP430" s="17"/>
      <c r="BQ430" s="17">
        <v>0.161502616140972</v>
      </c>
      <c r="BR430" s="17">
        <v>0.189975466272541</v>
      </c>
      <c r="BS430" s="17">
        <v>0.18099989242953499</v>
      </c>
      <c r="BT430" s="17"/>
      <c r="BU430" s="17">
        <v>0.19493288936615</v>
      </c>
      <c r="BV430" s="17">
        <v>0.16982738643127099</v>
      </c>
      <c r="BW430" s="17">
        <v>0.185174816041382</v>
      </c>
      <c r="BX430" s="17"/>
      <c r="BY430" s="17">
        <v>0.16200451079889999</v>
      </c>
      <c r="BZ430" s="17"/>
      <c r="CA430" s="17">
        <v>0.222265361097221</v>
      </c>
    </row>
    <row r="431" spans="2:79" x14ac:dyDescent="0.35">
      <c r="B431" t="s">
        <v>325</v>
      </c>
      <c r="C431" s="17">
        <v>0.15896755609513299</v>
      </c>
      <c r="D431" s="17">
        <v>0.13765246723414001</v>
      </c>
      <c r="E431" s="17">
        <v>0.179918927294724</v>
      </c>
      <c r="F431" s="17"/>
      <c r="G431" s="17">
        <v>0.146025361768889</v>
      </c>
      <c r="H431" s="17">
        <v>0.128993715632574</v>
      </c>
      <c r="I431" s="17">
        <v>0.16314101303717601</v>
      </c>
      <c r="J431" s="17">
        <v>0.174726512851541</v>
      </c>
      <c r="K431" s="17">
        <v>0.194620411739202</v>
      </c>
      <c r="L431" s="17">
        <v>0.151953455864132</v>
      </c>
      <c r="M431" s="17"/>
      <c r="N431" s="17">
        <v>0.16558131287785199</v>
      </c>
      <c r="O431" s="17">
        <v>0.150802660308889</v>
      </c>
      <c r="P431" s="17">
        <v>0.15668340008328899</v>
      </c>
      <c r="Q431" s="17">
        <v>0.16300601080487401</v>
      </c>
      <c r="R431" s="17"/>
      <c r="S431" s="17">
        <v>0.12771605552695101</v>
      </c>
      <c r="T431" s="17">
        <v>0.184202334753513</v>
      </c>
      <c r="U431" s="17">
        <v>0.159660127424714</v>
      </c>
      <c r="V431" s="17">
        <v>0.158968889876411</v>
      </c>
      <c r="W431" s="17">
        <v>0.14919972583765501</v>
      </c>
      <c r="X431" s="17">
        <v>0.19549865107491801</v>
      </c>
      <c r="Y431" s="17">
        <v>0.153594340390487</v>
      </c>
      <c r="Z431" s="17">
        <v>0.14126371287862399</v>
      </c>
      <c r="AA431" s="17">
        <v>0.12825296844862699</v>
      </c>
      <c r="AB431" s="17">
        <v>0.19616751541796201</v>
      </c>
      <c r="AC431" s="17">
        <v>0.16778861749955901</v>
      </c>
      <c r="AD431" s="17">
        <v>0.13090142711748701</v>
      </c>
      <c r="AE431" s="17"/>
      <c r="AF431" s="17">
        <v>0.16256369073712501</v>
      </c>
      <c r="AG431" s="17">
        <v>0.15273945836050001</v>
      </c>
      <c r="AH431" s="17">
        <v>0.144343257121376</v>
      </c>
      <c r="AI431" s="17">
        <v>0.15207939454810901</v>
      </c>
      <c r="AJ431" s="17">
        <v>0.14368508810401201</v>
      </c>
      <c r="AK431" s="17">
        <v>0.20410102027840099</v>
      </c>
      <c r="AL431" s="17"/>
      <c r="AM431" s="17">
        <v>0.13713767861596701</v>
      </c>
      <c r="AN431" s="17">
        <v>0.17766646952162199</v>
      </c>
      <c r="AO431" s="17">
        <v>0.146971770923706</v>
      </c>
      <c r="AP431" s="17">
        <v>0.18450123840334501</v>
      </c>
      <c r="AQ431" s="17">
        <v>0.12865449531183901</v>
      </c>
      <c r="AR431" s="17"/>
      <c r="AS431" s="17">
        <v>0.14084326486258</v>
      </c>
      <c r="AT431" s="17">
        <v>0.17320324040380999</v>
      </c>
      <c r="AU431" s="17">
        <v>0.13804895578238599</v>
      </c>
      <c r="AV431" s="17">
        <v>0.16915035126318101</v>
      </c>
      <c r="AW431" s="17">
        <v>0.19314053238822501</v>
      </c>
      <c r="AX431" s="17">
        <v>0.13092338782656701</v>
      </c>
      <c r="AY431" s="17"/>
      <c r="AZ431" s="17">
        <v>0.15924538940204699</v>
      </c>
      <c r="BA431" s="17">
        <v>0.16736300518525801</v>
      </c>
      <c r="BB431" s="17">
        <v>0.16297828772765299</v>
      </c>
      <c r="BC431" s="17">
        <v>0.165379808633521</v>
      </c>
      <c r="BD431" s="17">
        <v>0.14498221021336299</v>
      </c>
      <c r="BE431" s="17"/>
      <c r="BF431" s="17">
        <v>0.16662106785290201</v>
      </c>
      <c r="BG431" s="17"/>
      <c r="BH431" s="17">
        <v>0.16312970075916899</v>
      </c>
      <c r="BI431" s="17"/>
      <c r="BJ431" s="17">
        <v>0.16951698188336101</v>
      </c>
      <c r="BK431" s="17">
        <v>0.14963124304115499</v>
      </c>
      <c r="BL431" s="17">
        <v>0.16694280400742201</v>
      </c>
      <c r="BM431" s="17">
        <v>0.18736569787981799</v>
      </c>
      <c r="BN431" s="17">
        <v>9.0876902356846201E-2</v>
      </c>
      <c r="BO431" s="17">
        <v>0.17319699566473101</v>
      </c>
      <c r="BP431" s="17"/>
      <c r="BQ431" s="17">
        <v>0.16929957340596399</v>
      </c>
      <c r="BR431" s="17">
        <v>0.17671087403962399</v>
      </c>
      <c r="BS431" s="17">
        <v>0.15738947332131201</v>
      </c>
      <c r="BT431" s="17"/>
      <c r="BU431" s="17">
        <v>0.16118446589535601</v>
      </c>
      <c r="BV431" s="17">
        <v>0.180434935902752</v>
      </c>
      <c r="BW431" s="17">
        <v>0.15650750996069401</v>
      </c>
      <c r="BX431" s="17"/>
      <c r="BY431" s="17">
        <v>0.164244244892327</v>
      </c>
      <c r="BZ431" s="17"/>
      <c r="CA431" s="17">
        <v>0.20018746680959401</v>
      </c>
    </row>
    <row r="432" spans="2:79" x14ac:dyDescent="0.35">
      <c r="B432" t="s">
        <v>326</v>
      </c>
      <c r="C432" s="17">
        <v>0.15167968439028201</v>
      </c>
      <c r="D432" s="17">
        <v>0.13355997581402199</v>
      </c>
      <c r="E432" s="17">
        <v>0.16899595045148399</v>
      </c>
      <c r="F432" s="17"/>
      <c r="G432" s="17">
        <v>9.8839590447589706E-2</v>
      </c>
      <c r="H432" s="17">
        <v>0.131915887004355</v>
      </c>
      <c r="I432" s="17">
        <v>0.153005570882045</v>
      </c>
      <c r="J432" s="17">
        <v>0.15341588484503599</v>
      </c>
      <c r="K432" s="17">
        <v>0.18770400653125399</v>
      </c>
      <c r="L432" s="17">
        <v>0.17643853012661001</v>
      </c>
      <c r="M432" s="17"/>
      <c r="N432" s="17">
        <v>0.15704328397412001</v>
      </c>
      <c r="O432" s="17">
        <v>0.14731406409725101</v>
      </c>
      <c r="P432" s="17">
        <v>0.14772585841066599</v>
      </c>
      <c r="Q432" s="17">
        <v>0.15518902050885</v>
      </c>
      <c r="R432" s="17"/>
      <c r="S432" s="17">
        <v>0.12301578017859501</v>
      </c>
      <c r="T432" s="17">
        <v>0.16616602880506101</v>
      </c>
      <c r="U432" s="17">
        <v>0.15917108340320599</v>
      </c>
      <c r="V432" s="17">
        <v>0.136061586773082</v>
      </c>
      <c r="W432" s="17">
        <v>0.18438435663970701</v>
      </c>
      <c r="X432" s="17">
        <v>0.18275717950256901</v>
      </c>
      <c r="Y432" s="17">
        <v>0.14985301226297101</v>
      </c>
      <c r="Z432" s="17">
        <v>0.15865627023864301</v>
      </c>
      <c r="AA432" s="17">
        <v>0.119573061731582</v>
      </c>
      <c r="AB432" s="17">
        <v>0.15969973553894501</v>
      </c>
      <c r="AC432" s="17">
        <v>0.171058242544216</v>
      </c>
      <c r="AD432" s="17">
        <v>0.136764534028189</v>
      </c>
      <c r="AE432" s="17"/>
      <c r="AF432" s="17">
        <v>0.15718347579626199</v>
      </c>
      <c r="AG432" s="17">
        <v>0.151586642009267</v>
      </c>
      <c r="AH432" s="17">
        <v>0.14491611584358</v>
      </c>
      <c r="AI432" s="17">
        <v>0.15524574242824099</v>
      </c>
      <c r="AJ432" s="17">
        <v>0.12805333964047699</v>
      </c>
      <c r="AK432" s="17">
        <v>0.17076764578181999</v>
      </c>
      <c r="AL432" s="17"/>
      <c r="AM432" s="17">
        <v>0.117500993348873</v>
      </c>
      <c r="AN432" s="17">
        <v>0.15679802914723101</v>
      </c>
      <c r="AO432" s="17">
        <v>0.16159784066896701</v>
      </c>
      <c r="AP432" s="17">
        <v>0.18577106691112699</v>
      </c>
      <c r="AQ432" s="17">
        <v>0.169757787016967</v>
      </c>
      <c r="AR432" s="17"/>
      <c r="AS432" s="17">
        <v>0.14536188292247201</v>
      </c>
      <c r="AT432" s="17">
        <v>0.15457507115223401</v>
      </c>
      <c r="AU432" s="17">
        <v>0.14571093491380599</v>
      </c>
      <c r="AV432" s="17">
        <v>0.14907995607532801</v>
      </c>
      <c r="AW432" s="17">
        <v>0.14987135112774599</v>
      </c>
      <c r="AX432" s="17">
        <v>0.185178735194586</v>
      </c>
      <c r="AY432" s="17"/>
      <c r="AZ432" s="17">
        <v>0.17523335377579199</v>
      </c>
      <c r="BA432" s="17">
        <v>0.157694257126089</v>
      </c>
      <c r="BB432" s="17">
        <v>0.15477356732420899</v>
      </c>
      <c r="BC432" s="17">
        <v>0.121846385020441</v>
      </c>
      <c r="BD432" s="17">
        <v>0.133566242303546</v>
      </c>
      <c r="BE432" s="17"/>
      <c r="BF432" s="17">
        <v>0.15809557584702499</v>
      </c>
      <c r="BG432" s="17"/>
      <c r="BH432" s="17">
        <v>0.15642913732392799</v>
      </c>
      <c r="BI432" s="17"/>
      <c r="BJ432" s="17">
        <v>0.141418421846918</v>
      </c>
      <c r="BK432" s="17">
        <v>0.168452878091681</v>
      </c>
      <c r="BL432" s="17">
        <v>0.16666775442944901</v>
      </c>
      <c r="BM432" s="17">
        <v>0.144058173383313</v>
      </c>
      <c r="BN432" s="17">
        <v>0.14890203304906099</v>
      </c>
      <c r="BO432" s="17">
        <v>0.10072677430464</v>
      </c>
      <c r="BP432" s="17"/>
      <c r="BQ432" s="17">
        <v>0.159629183784288</v>
      </c>
      <c r="BR432" s="17">
        <v>0.160121062012473</v>
      </c>
      <c r="BS432" s="17">
        <v>0.15045468112438501</v>
      </c>
      <c r="BT432" s="17"/>
      <c r="BU432" s="17">
        <v>0.174597822959007</v>
      </c>
      <c r="BV432" s="17">
        <v>0.164073427890399</v>
      </c>
      <c r="BW432" s="17">
        <v>0.15162188525457401</v>
      </c>
      <c r="BX432" s="17"/>
      <c r="BY432" s="17">
        <v>0.12522725305568899</v>
      </c>
      <c r="BZ432" s="17"/>
      <c r="CA432" s="17">
        <v>0.18611723289262899</v>
      </c>
    </row>
    <row r="433" spans="2:79" x14ac:dyDescent="0.35">
      <c r="B433" t="s">
        <v>327</v>
      </c>
      <c r="C433" s="17">
        <v>0.116832298962405</v>
      </c>
      <c r="D433" s="17">
        <v>0.12094216150131</v>
      </c>
      <c r="E433" s="17">
        <v>0.11268421998558301</v>
      </c>
      <c r="F433" s="17"/>
      <c r="G433" s="17">
        <v>0.12806213194650401</v>
      </c>
      <c r="H433" s="17">
        <v>0.115345713689878</v>
      </c>
      <c r="I433" s="17">
        <v>8.8223064700201997E-2</v>
      </c>
      <c r="J433" s="17">
        <v>9.4474080358666099E-2</v>
      </c>
      <c r="K433" s="17">
        <v>0.12503052908596701</v>
      </c>
      <c r="L433" s="17">
        <v>0.14632041593616099</v>
      </c>
      <c r="M433" s="17"/>
      <c r="N433" s="17">
        <v>0.143371439707322</v>
      </c>
      <c r="O433" s="17">
        <v>0.119069237345428</v>
      </c>
      <c r="P433" s="17">
        <v>9.1845438666294604E-2</v>
      </c>
      <c r="Q433" s="17">
        <v>0.106217465467645</v>
      </c>
      <c r="R433" s="17"/>
      <c r="S433" s="17">
        <v>0.125036476555794</v>
      </c>
      <c r="T433" s="17">
        <v>0.123375163312105</v>
      </c>
      <c r="U433" s="17">
        <v>0.124261309285658</v>
      </c>
      <c r="V433" s="17">
        <v>0.11370400950335301</v>
      </c>
      <c r="W433" s="17">
        <v>0.12660745937069501</v>
      </c>
      <c r="X433" s="17">
        <v>8.7577236511989204E-2</v>
      </c>
      <c r="Y433" s="17">
        <v>8.0426102985064002E-2</v>
      </c>
      <c r="Z433" s="17">
        <v>9.5939583614546603E-2</v>
      </c>
      <c r="AA433" s="17">
        <v>0.102888458876287</v>
      </c>
      <c r="AB433" s="17">
        <v>0.15201248951120899</v>
      </c>
      <c r="AC433" s="17">
        <v>0.11830693085929</v>
      </c>
      <c r="AD433" s="17">
        <v>0.17254247458437999</v>
      </c>
      <c r="AE433" s="17"/>
      <c r="AF433" s="17">
        <v>0.10015018924313</v>
      </c>
      <c r="AG433" s="17">
        <v>0.114529889862375</v>
      </c>
      <c r="AH433" s="17">
        <v>0.14181572826312799</v>
      </c>
      <c r="AI433" s="17">
        <v>0.107204522221854</v>
      </c>
      <c r="AJ433" s="17">
        <v>0.108857504969941</v>
      </c>
      <c r="AK433" s="17">
        <v>0.16485980965797001</v>
      </c>
      <c r="AL433" s="17"/>
      <c r="AM433" s="17">
        <v>8.8477044845494901E-2</v>
      </c>
      <c r="AN433" s="17">
        <v>0.13210148378602499</v>
      </c>
      <c r="AO433" s="17">
        <v>0.123640744367864</v>
      </c>
      <c r="AP433" s="17">
        <v>0.116840056934366</v>
      </c>
      <c r="AQ433" s="17">
        <v>0.14821613774891601</v>
      </c>
      <c r="AR433" s="17"/>
      <c r="AS433" s="17">
        <v>0.134071783852235</v>
      </c>
      <c r="AT433" s="17">
        <v>0.109296545170804</v>
      </c>
      <c r="AU433" s="17">
        <v>0.109992656460332</v>
      </c>
      <c r="AV433" s="17">
        <v>0.120303919650152</v>
      </c>
      <c r="AW433" s="17">
        <v>9.2085528463377295E-2</v>
      </c>
      <c r="AX433" s="17">
        <v>0.13382253404715599</v>
      </c>
      <c r="AY433" s="17"/>
      <c r="AZ433" s="17">
        <v>0.106311178139603</v>
      </c>
      <c r="BA433" s="17">
        <v>0.124497050248535</v>
      </c>
      <c r="BB433" s="17">
        <v>0.100896464854747</v>
      </c>
      <c r="BC433" s="17">
        <v>0.13583214473872501</v>
      </c>
      <c r="BD433" s="17">
        <v>0.12510489082691201</v>
      </c>
      <c r="BE433" s="17"/>
      <c r="BF433" s="17">
        <v>0.116303502990876</v>
      </c>
      <c r="BG433" s="17"/>
      <c r="BH433" s="17">
        <v>0.12078851659985899</v>
      </c>
      <c r="BI433" s="17"/>
      <c r="BJ433" s="17">
        <v>9.8471753152380298E-2</v>
      </c>
      <c r="BK433" s="17">
        <v>0.110261865777332</v>
      </c>
      <c r="BL433" s="17">
        <v>0.12909623897706099</v>
      </c>
      <c r="BM433" s="17">
        <v>0.108808822128375</v>
      </c>
      <c r="BN433" s="17">
        <v>0.145418121362414</v>
      </c>
      <c r="BO433" s="17">
        <v>0.143508641752882</v>
      </c>
      <c r="BP433" s="17"/>
      <c r="BQ433" s="17">
        <v>0.102355725216018</v>
      </c>
      <c r="BR433" s="17">
        <v>0.13186154892812399</v>
      </c>
      <c r="BS433" s="17">
        <v>0.122571164309785</v>
      </c>
      <c r="BT433" s="17"/>
      <c r="BU433" s="17">
        <v>0.148987726629731</v>
      </c>
      <c r="BV433" s="17">
        <v>0.10945417810413299</v>
      </c>
      <c r="BW433" s="17">
        <v>0.126085048500477</v>
      </c>
      <c r="BX433" s="17"/>
      <c r="BY433" s="17">
        <v>0.108302087826032</v>
      </c>
      <c r="BZ433" s="17"/>
      <c r="CA433" s="17">
        <v>0.132190659051658</v>
      </c>
    </row>
    <row r="434" spans="2:79" x14ac:dyDescent="0.35">
      <c r="B434" t="s">
        <v>136</v>
      </c>
      <c r="C434" s="17">
        <v>7.6033300855540706E-2</v>
      </c>
      <c r="D434" s="17">
        <v>6.4967881815339398E-2</v>
      </c>
      <c r="E434" s="17">
        <v>8.6859970846219603E-2</v>
      </c>
      <c r="F434" s="17"/>
      <c r="G434" s="17">
        <v>8.6162520035482706E-2</v>
      </c>
      <c r="H434" s="17">
        <v>0.110375826987508</v>
      </c>
      <c r="I434" s="17">
        <v>8.2494362181210895E-2</v>
      </c>
      <c r="J434" s="17">
        <v>6.64686822485E-2</v>
      </c>
      <c r="K434" s="17">
        <v>5.2904797393856701E-2</v>
      </c>
      <c r="L434" s="17">
        <v>5.9354748865904E-2</v>
      </c>
      <c r="M434" s="17"/>
      <c r="N434" s="17">
        <v>5.2996388769364002E-2</v>
      </c>
      <c r="O434" s="17">
        <v>8.4855808333618402E-2</v>
      </c>
      <c r="P434" s="17">
        <v>6.1189251420913998E-2</v>
      </c>
      <c r="Q434" s="17">
        <v>0.100390279359658</v>
      </c>
      <c r="R434" s="17"/>
      <c r="S434" s="17">
        <v>6.5277331019562998E-2</v>
      </c>
      <c r="T434" s="17">
        <v>7.3062389218499293E-2</v>
      </c>
      <c r="U434" s="17">
        <v>9.9971661714383903E-2</v>
      </c>
      <c r="V434" s="17">
        <v>6.1455535018896897E-2</v>
      </c>
      <c r="W434" s="17">
        <v>9.3310286392927502E-2</v>
      </c>
      <c r="X434" s="17">
        <v>0.122519625993544</v>
      </c>
      <c r="Y434" s="17">
        <v>5.6729185478743498E-2</v>
      </c>
      <c r="Z434" s="17">
        <v>7.9134844369810803E-2</v>
      </c>
      <c r="AA434" s="17">
        <v>8.4232895851437797E-2</v>
      </c>
      <c r="AB434" s="17">
        <v>6.6786680440397497E-2</v>
      </c>
      <c r="AC434" s="17">
        <v>3.71299632354221E-2</v>
      </c>
      <c r="AD434" s="17">
        <v>4.91647150609726E-2</v>
      </c>
      <c r="AE434" s="17"/>
      <c r="AF434" s="17">
        <v>9.1176639057335696E-2</v>
      </c>
      <c r="AG434" s="17">
        <v>8.6318533745905798E-2</v>
      </c>
      <c r="AH434" s="17">
        <v>6.2184296960163601E-2</v>
      </c>
      <c r="AI434" s="17">
        <v>4.0247557689332199E-2</v>
      </c>
      <c r="AJ434" s="17">
        <v>5.7919327675407001E-2</v>
      </c>
      <c r="AK434" s="17">
        <v>3.5215504295019101E-2</v>
      </c>
      <c r="AL434" s="17"/>
      <c r="AM434" s="17">
        <v>9.1921460749804507E-2</v>
      </c>
      <c r="AN434" s="17">
        <v>7.5071577161306302E-2</v>
      </c>
      <c r="AO434" s="17">
        <v>7.1701269657490005E-2</v>
      </c>
      <c r="AP434" s="17">
        <v>5.26353191145639E-2</v>
      </c>
      <c r="AQ434" s="17">
        <v>4.8711186659540301E-2</v>
      </c>
      <c r="AR434" s="17"/>
      <c r="AS434" s="17">
        <v>7.7016104392331003E-2</v>
      </c>
      <c r="AT434" s="17">
        <v>7.5230091407852001E-2</v>
      </c>
      <c r="AU434" s="17">
        <v>7.61707998310929E-2</v>
      </c>
      <c r="AV434" s="17">
        <v>8.2041249777078801E-2</v>
      </c>
      <c r="AW434" s="17">
        <v>7.5581179655230799E-2</v>
      </c>
      <c r="AX434" s="17">
        <v>6.0491314163213503E-2</v>
      </c>
      <c r="AY434" s="17"/>
      <c r="AZ434" s="17">
        <v>6.2630768571968198E-2</v>
      </c>
      <c r="BA434" s="17">
        <v>6.6859825814043303E-2</v>
      </c>
      <c r="BB434" s="17">
        <v>8.9347627763137399E-2</v>
      </c>
      <c r="BC434" s="17">
        <v>8.2581887019988198E-2</v>
      </c>
      <c r="BD434" s="17">
        <v>8.5550106767430203E-2</v>
      </c>
      <c r="BE434" s="17"/>
      <c r="BF434" s="17">
        <v>6.7196581362496594E-2</v>
      </c>
      <c r="BG434" s="17"/>
      <c r="BH434" s="17">
        <v>6.3515159314197697E-2</v>
      </c>
      <c r="BI434" s="17"/>
      <c r="BJ434" s="17">
        <v>7.3012633656748205E-2</v>
      </c>
      <c r="BK434" s="17">
        <v>9.9437472927717499E-2</v>
      </c>
      <c r="BL434" s="17">
        <v>5.1795320654164201E-2</v>
      </c>
      <c r="BM434" s="17">
        <v>7.8893813341760002E-2</v>
      </c>
      <c r="BN434" s="17">
        <v>6.8548126372034293E-2</v>
      </c>
      <c r="BO434" s="17">
        <v>7.7729667669681396E-2</v>
      </c>
      <c r="BP434" s="17"/>
      <c r="BQ434" s="17">
        <v>5.3932909290019898E-2</v>
      </c>
      <c r="BR434" s="17">
        <v>5.9567233113908997E-2</v>
      </c>
      <c r="BS434" s="17">
        <v>5.7525985585345399E-2</v>
      </c>
      <c r="BT434" s="17"/>
      <c r="BU434" s="17">
        <v>1.9904535228856799E-2</v>
      </c>
      <c r="BV434" s="17">
        <v>5.3810822373165298E-2</v>
      </c>
      <c r="BW434" s="17">
        <v>5.3181161704109602E-2</v>
      </c>
      <c r="BX434" s="17"/>
      <c r="BY434" s="17">
        <v>5.4002718836570401E-2</v>
      </c>
      <c r="BZ434" s="17"/>
      <c r="CA434" s="17">
        <v>4.8673157396464301E-2</v>
      </c>
    </row>
    <row r="435" spans="2:79" x14ac:dyDescent="0.35">
      <c r="B435" t="s">
        <v>328</v>
      </c>
      <c r="C435" s="17">
        <v>7.3316511715957405E-2</v>
      </c>
      <c r="D435" s="17">
        <v>7.3438077489621806E-2</v>
      </c>
      <c r="E435" s="17">
        <v>7.3257448278251494E-2</v>
      </c>
      <c r="F435" s="17"/>
      <c r="G435" s="17">
        <v>0.130004233066186</v>
      </c>
      <c r="H435" s="17">
        <v>9.3039512373235295E-2</v>
      </c>
      <c r="I435" s="17">
        <v>8.4642661682940198E-2</v>
      </c>
      <c r="J435" s="17">
        <v>6.0559646264354498E-2</v>
      </c>
      <c r="K435" s="17">
        <v>5.1735976132855403E-2</v>
      </c>
      <c r="L435" s="17">
        <v>3.50246216941223E-2</v>
      </c>
      <c r="M435" s="17"/>
      <c r="N435" s="17">
        <v>5.9728209301231801E-2</v>
      </c>
      <c r="O435" s="17">
        <v>6.8524542352329604E-2</v>
      </c>
      <c r="P435" s="17">
        <v>6.7139730142855306E-2</v>
      </c>
      <c r="Q435" s="17">
        <v>9.9492289692521593E-2</v>
      </c>
      <c r="R435" s="17"/>
      <c r="S435" s="17">
        <v>9.77950168764294E-2</v>
      </c>
      <c r="T435" s="17">
        <v>6.0262311208566698E-2</v>
      </c>
      <c r="U435" s="17">
        <v>5.5781570237079602E-2</v>
      </c>
      <c r="V435" s="17">
        <v>5.39183699695545E-2</v>
      </c>
      <c r="W435" s="17">
        <v>8.3912506362073702E-2</v>
      </c>
      <c r="X435" s="17">
        <v>7.5269740080541103E-2</v>
      </c>
      <c r="Y435" s="17">
        <v>8.7372353534286698E-2</v>
      </c>
      <c r="Z435" s="17">
        <v>8.47019088448836E-2</v>
      </c>
      <c r="AA435" s="17">
        <v>7.6026562818173701E-2</v>
      </c>
      <c r="AB435" s="17">
        <v>5.0615088435395403E-2</v>
      </c>
      <c r="AC435" s="17">
        <v>7.8767716478738495E-2</v>
      </c>
      <c r="AD435" s="17">
        <v>8.65267711325544E-2</v>
      </c>
      <c r="AE435" s="17"/>
      <c r="AF435" s="17">
        <v>9.77619432175591E-2</v>
      </c>
      <c r="AG435" s="17">
        <v>7.6192359874860699E-2</v>
      </c>
      <c r="AH435" s="17">
        <v>5.64226311342979E-2</v>
      </c>
      <c r="AI435" s="17">
        <v>6.3349064084847195E-2</v>
      </c>
      <c r="AJ435" s="17">
        <v>3.8523665794903801E-2</v>
      </c>
      <c r="AK435" s="17">
        <v>8.2076659358232607E-2</v>
      </c>
      <c r="AL435" s="17"/>
      <c r="AM435" s="17">
        <v>5.8795960710202003E-2</v>
      </c>
      <c r="AN435" s="17">
        <v>7.3440960461438595E-2</v>
      </c>
      <c r="AO435" s="17">
        <v>7.5343062289377094E-2</v>
      </c>
      <c r="AP435" s="17">
        <v>8.0672892611038396E-2</v>
      </c>
      <c r="AQ435" s="17">
        <v>7.2987665718117906E-2</v>
      </c>
      <c r="AR435" s="17"/>
      <c r="AS435" s="17">
        <v>8.2932663826655401E-2</v>
      </c>
      <c r="AT435" s="17">
        <v>7.53051337591151E-2</v>
      </c>
      <c r="AU435" s="17">
        <v>6.4163553820831207E-2</v>
      </c>
      <c r="AV435" s="17">
        <v>6.1533170613810001E-2</v>
      </c>
      <c r="AW435" s="17">
        <v>7.2640406024119197E-2</v>
      </c>
      <c r="AX435" s="17">
        <v>9.05038706627974E-2</v>
      </c>
      <c r="AY435" s="17"/>
      <c r="AZ435" s="17">
        <v>7.0369466757281507E-2</v>
      </c>
      <c r="BA435" s="17">
        <v>8.0193453080849506E-2</v>
      </c>
      <c r="BB435" s="17">
        <v>5.85090077061051E-2</v>
      </c>
      <c r="BC435" s="17">
        <v>6.42373327155671E-2</v>
      </c>
      <c r="BD435" s="17">
        <v>8.2105509974308002E-2</v>
      </c>
      <c r="BE435" s="17"/>
      <c r="BF435" s="17">
        <v>6.9198862225191796E-2</v>
      </c>
      <c r="BG435" s="17"/>
      <c r="BH435" s="17">
        <v>7.4734824558233201E-2</v>
      </c>
      <c r="BI435" s="17"/>
      <c r="BJ435" s="17">
        <v>7.6039871550780805E-2</v>
      </c>
      <c r="BK435" s="17">
        <v>5.7854626976984798E-2</v>
      </c>
      <c r="BL435" s="17">
        <v>6.7370695244789697E-2</v>
      </c>
      <c r="BM435" s="17">
        <v>0.116617021152869</v>
      </c>
      <c r="BN435" s="17">
        <v>8.9102596679938195E-2</v>
      </c>
      <c r="BO435" s="17">
        <v>9.8240661700736406E-2</v>
      </c>
      <c r="BP435" s="17"/>
      <c r="BQ435" s="17">
        <v>7.7079891011311796E-2</v>
      </c>
      <c r="BR435" s="17">
        <v>5.90742375070233E-2</v>
      </c>
      <c r="BS435" s="17">
        <v>8.2363926837853596E-2</v>
      </c>
      <c r="BT435" s="17"/>
      <c r="BU435" s="17">
        <v>0.102544301939374</v>
      </c>
      <c r="BV435" s="17">
        <v>5.9899377404563602E-2</v>
      </c>
      <c r="BW435" s="17">
        <v>8.1328254499560604E-2</v>
      </c>
      <c r="BX435" s="17"/>
      <c r="BY435" s="17">
        <v>0.11237049558239</v>
      </c>
      <c r="BZ435" s="17"/>
      <c r="CA435" s="17">
        <v>8.4272247903784403E-2</v>
      </c>
    </row>
    <row r="436" spans="2:79" x14ac:dyDescent="0.35">
      <c r="B436" t="s">
        <v>329</v>
      </c>
      <c r="C436" s="17">
        <v>2.24807712834585E-2</v>
      </c>
      <c r="D436" s="17">
        <v>2.6315246290242199E-2</v>
      </c>
      <c r="E436" s="17">
        <v>1.8893876606778201E-2</v>
      </c>
      <c r="F436" s="17"/>
      <c r="G436" s="17">
        <v>5.3783176096473297E-3</v>
      </c>
      <c r="H436" s="17">
        <v>2.8548103219900201E-2</v>
      </c>
      <c r="I436" s="17">
        <v>2.5514434873761298E-2</v>
      </c>
      <c r="J436" s="17">
        <v>2.48524204603797E-2</v>
      </c>
      <c r="K436" s="17">
        <v>1.8193867816298798E-2</v>
      </c>
      <c r="L436" s="17">
        <v>2.74699142165666E-2</v>
      </c>
      <c r="M436" s="17"/>
      <c r="N436" s="17">
        <v>1.89796056027439E-2</v>
      </c>
      <c r="O436" s="17">
        <v>1.8425429111896E-2</v>
      </c>
      <c r="P436" s="17">
        <v>2.1958632090780202E-2</v>
      </c>
      <c r="Q436" s="17">
        <v>3.1588338578015497E-2</v>
      </c>
      <c r="R436" s="17"/>
      <c r="S436" s="17">
        <v>2.7674104796644599E-2</v>
      </c>
      <c r="T436" s="17">
        <v>1.20106546041396E-2</v>
      </c>
      <c r="U436" s="17">
        <v>1.81068680632121E-2</v>
      </c>
      <c r="V436" s="17">
        <v>2.0426630751377101E-2</v>
      </c>
      <c r="W436" s="17">
        <v>9.4427967228861206E-3</v>
      </c>
      <c r="X436" s="17">
        <v>2.2256820553758199E-2</v>
      </c>
      <c r="Y436" s="17">
        <v>1.4841826796341001E-2</v>
      </c>
      <c r="Z436" s="17">
        <v>2.52666796661031E-2</v>
      </c>
      <c r="AA436" s="17">
        <v>2.6331115172376299E-2</v>
      </c>
      <c r="AB436" s="17">
        <v>3.5660832566305402E-2</v>
      </c>
      <c r="AC436" s="17">
        <v>4.2031391020004902E-2</v>
      </c>
      <c r="AD436" s="17">
        <v>2.29057429204431E-2</v>
      </c>
      <c r="AE436" s="17"/>
      <c r="AF436" s="17">
        <v>2.0000091382765699E-2</v>
      </c>
      <c r="AG436" s="17">
        <v>2.1084396200630001E-2</v>
      </c>
      <c r="AH436" s="17">
        <v>1.3826532725272799E-2</v>
      </c>
      <c r="AI436" s="17">
        <v>1.9656670341274302E-2</v>
      </c>
      <c r="AJ436" s="17">
        <v>3.6310776699222898E-2</v>
      </c>
      <c r="AK436" s="17">
        <v>1.52869019678054E-2</v>
      </c>
      <c r="AL436" s="17"/>
      <c r="AM436" s="17">
        <v>3.4318634499343699E-2</v>
      </c>
      <c r="AN436" s="17">
        <v>1.9544988056788299E-2</v>
      </c>
      <c r="AO436" s="17">
        <v>1.9139799317110202E-2</v>
      </c>
      <c r="AP436" s="17">
        <v>1.63666701324768E-2</v>
      </c>
      <c r="AQ436" s="17">
        <v>4.1643998194952399E-3</v>
      </c>
      <c r="AR436" s="17"/>
      <c r="AS436" s="17">
        <v>1.9507141803305799E-2</v>
      </c>
      <c r="AT436" s="17">
        <v>3.4314830579181603E-2</v>
      </c>
      <c r="AU436" s="17">
        <v>1.6947393312117101E-2</v>
      </c>
      <c r="AV436" s="17">
        <v>2.8930527168239201E-2</v>
      </c>
      <c r="AW436" s="17">
        <v>9.9766461050778393E-3</v>
      </c>
      <c r="AX436" s="17">
        <v>9.0091837831607294E-3</v>
      </c>
      <c r="AY436" s="17"/>
      <c r="AZ436" s="17">
        <v>1.74468577952284E-2</v>
      </c>
      <c r="BA436" s="17">
        <v>1.76904270998357E-2</v>
      </c>
      <c r="BB436" s="17">
        <v>3.30040560892415E-2</v>
      </c>
      <c r="BC436" s="17">
        <v>2.1063919041942498E-2</v>
      </c>
      <c r="BD436" s="17">
        <v>2.5196824650994699E-2</v>
      </c>
      <c r="BE436" s="17"/>
      <c r="BF436" s="17">
        <v>2.1211390864436401E-2</v>
      </c>
      <c r="BG436" s="17"/>
      <c r="BH436" s="17">
        <v>2.04960255638756E-2</v>
      </c>
      <c r="BI436" s="17"/>
      <c r="BJ436" s="17">
        <v>1.7232671004573701E-2</v>
      </c>
      <c r="BK436" s="17">
        <v>2.15255841432117E-2</v>
      </c>
      <c r="BL436" s="17">
        <v>2.5827806044381299E-2</v>
      </c>
      <c r="BM436" s="17">
        <v>2.5822954609792701E-2</v>
      </c>
      <c r="BN436" s="17">
        <v>2.55608223712172E-2</v>
      </c>
      <c r="BO436" s="17">
        <v>0</v>
      </c>
      <c r="BP436" s="17"/>
      <c r="BQ436" s="17">
        <v>7.7466091647810896E-3</v>
      </c>
      <c r="BR436" s="17">
        <v>1.9519721657125601E-2</v>
      </c>
      <c r="BS436" s="17">
        <v>2.5669207221511298E-2</v>
      </c>
      <c r="BT436" s="17"/>
      <c r="BU436" s="17">
        <v>1.5586891373396601E-3</v>
      </c>
      <c r="BV436" s="17">
        <v>2.44816802164604E-2</v>
      </c>
      <c r="BW436" s="17">
        <v>2.1967153728187399E-2</v>
      </c>
      <c r="BX436" s="17"/>
      <c r="BY436" s="17">
        <v>1.1916785539893501E-2</v>
      </c>
      <c r="BZ436" s="17"/>
      <c r="CA436" s="17">
        <v>1.41053482443849E-2</v>
      </c>
    </row>
    <row r="437" spans="2:79" x14ac:dyDescent="0.35">
      <c r="B437" t="s">
        <v>135</v>
      </c>
      <c r="C437" s="17">
        <v>6.0925875051235099E-3</v>
      </c>
      <c r="D437" s="17">
        <v>9.4920358465567893E-3</v>
      </c>
      <c r="E437" s="17">
        <v>2.39973936907544E-3</v>
      </c>
      <c r="F437" s="17"/>
      <c r="G437" s="17">
        <v>1.45629434954451E-3</v>
      </c>
      <c r="H437" s="17">
        <v>5.6394191679668398E-3</v>
      </c>
      <c r="I437" s="17">
        <v>7.9988982387233995E-3</v>
      </c>
      <c r="J437" s="17">
        <v>4.5722920731525998E-3</v>
      </c>
      <c r="K437" s="17">
        <v>5.2584260836298696E-3</v>
      </c>
      <c r="L437" s="17">
        <v>9.8057337054287697E-3</v>
      </c>
      <c r="M437" s="17"/>
      <c r="N437" s="17">
        <v>8.2038147308083204E-3</v>
      </c>
      <c r="O437" s="17">
        <v>5.5489494470104903E-3</v>
      </c>
      <c r="P437" s="17">
        <v>8.6957667875466604E-3</v>
      </c>
      <c r="Q437" s="17">
        <v>2.25959506763694E-3</v>
      </c>
      <c r="R437" s="17"/>
      <c r="S437" s="17">
        <v>4.3140840725264902E-3</v>
      </c>
      <c r="T437" s="17">
        <v>6.0645412784798803E-3</v>
      </c>
      <c r="U437" s="17">
        <v>2.1228679945409699E-2</v>
      </c>
      <c r="V437" s="17">
        <v>8.5444024795330795E-3</v>
      </c>
      <c r="W437" s="17">
        <v>9.5645731236117804E-3</v>
      </c>
      <c r="X437" s="17">
        <v>3.9415227834102302E-3</v>
      </c>
      <c r="Y437" s="17">
        <v>5.7875771645711296E-3</v>
      </c>
      <c r="Z437" s="17">
        <v>6.6520741327706599E-3</v>
      </c>
      <c r="AA437" s="17">
        <v>1.8538443371806E-3</v>
      </c>
      <c r="AB437" s="17">
        <v>7.4143353903859198E-4</v>
      </c>
      <c r="AC437" s="17">
        <v>4.21240323829948E-3</v>
      </c>
      <c r="AD437" s="17">
        <v>0</v>
      </c>
      <c r="AE437" s="17"/>
      <c r="AF437" s="17">
        <v>7.4626317441015303E-3</v>
      </c>
      <c r="AG437" s="17">
        <v>5.6090236049447699E-3</v>
      </c>
      <c r="AH437" s="17">
        <v>4.5249997612481696E-3</v>
      </c>
      <c r="AI437" s="17">
        <v>9.8131966467143294E-3</v>
      </c>
      <c r="AJ437" s="17">
        <v>1.2090459695173E-2</v>
      </c>
      <c r="AK437" s="17">
        <v>0</v>
      </c>
      <c r="AL437" s="17"/>
      <c r="AM437" s="17">
        <v>3.34576927680249E-3</v>
      </c>
      <c r="AN437" s="17">
        <v>7.0918130022344797E-3</v>
      </c>
      <c r="AO437" s="17">
        <v>6.0842613072039997E-3</v>
      </c>
      <c r="AP437" s="17">
        <v>6.63637338132323E-3</v>
      </c>
      <c r="AQ437" s="17">
        <v>4.5354551041526803E-3</v>
      </c>
      <c r="AR437" s="17"/>
      <c r="AS437" s="17">
        <v>4.4317671328304104E-3</v>
      </c>
      <c r="AT437" s="17">
        <v>5.29323720590354E-3</v>
      </c>
      <c r="AU437" s="17">
        <v>1.0235063042093699E-2</v>
      </c>
      <c r="AV437" s="17">
        <v>3.38476727006888E-4</v>
      </c>
      <c r="AW437" s="17">
        <v>1.4002682986553499E-2</v>
      </c>
      <c r="AX437" s="17">
        <v>7.6268118756484798E-3</v>
      </c>
      <c r="AY437" s="17"/>
      <c r="AZ437" s="17">
        <v>7.1690096950725599E-3</v>
      </c>
      <c r="BA437" s="17">
        <v>4.7772416857979E-3</v>
      </c>
      <c r="BB437" s="17">
        <v>9.3709709940208996E-3</v>
      </c>
      <c r="BC437" s="17">
        <v>7.2675846041214698E-4</v>
      </c>
      <c r="BD437" s="17">
        <v>5.9948150133989197E-3</v>
      </c>
      <c r="BE437" s="17"/>
      <c r="BF437" s="17">
        <v>6.6910333961189899E-3</v>
      </c>
      <c r="BG437" s="17"/>
      <c r="BH437" s="17">
        <v>6.0313734672944397E-3</v>
      </c>
      <c r="BI437" s="17"/>
      <c r="BJ437" s="17">
        <v>1.62453957424627E-3</v>
      </c>
      <c r="BK437" s="17">
        <v>3.8786514846527401E-3</v>
      </c>
      <c r="BL437" s="17">
        <v>1.09013221398951E-2</v>
      </c>
      <c r="BM437" s="17">
        <v>8.2745050279426392E-3</v>
      </c>
      <c r="BN437" s="17">
        <v>6.6466387881577603E-3</v>
      </c>
      <c r="BO437" s="17">
        <v>7.08729355768221E-3</v>
      </c>
      <c r="BP437" s="17"/>
      <c r="BQ437" s="17">
        <v>1.08677711374798E-2</v>
      </c>
      <c r="BR437" s="17">
        <v>3.83543276738581E-3</v>
      </c>
      <c r="BS437" s="17">
        <v>6.8495620726492096E-3</v>
      </c>
      <c r="BT437" s="17"/>
      <c r="BU437" s="17">
        <v>5.6057594219969401E-3</v>
      </c>
      <c r="BV437" s="17">
        <v>6.5141554680989396E-3</v>
      </c>
      <c r="BW437" s="17">
        <v>6.8893927473411302E-3</v>
      </c>
      <c r="BX437" s="17"/>
      <c r="BY437" s="17">
        <v>0</v>
      </c>
      <c r="BZ437" s="17"/>
      <c r="CA437" s="17">
        <v>6.1169243019854802E-3</v>
      </c>
    </row>
    <row r="438" spans="2:79"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row>
    <row r="439" spans="2:79" x14ac:dyDescent="0.35">
      <c r="B439" s="6" t="s">
        <v>334</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row>
    <row r="440" spans="2:79" x14ac:dyDescent="0.35">
      <c r="B440" s="24" t="s">
        <v>106</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row>
    <row r="441" spans="2:79" x14ac:dyDescent="0.35">
      <c r="B441" t="s">
        <v>331</v>
      </c>
      <c r="C441" s="17">
        <v>0.13711239642120601</v>
      </c>
      <c r="D441" s="17">
        <v>0.13728856290161001</v>
      </c>
      <c r="E441" s="17">
        <v>0.13695168797740101</v>
      </c>
      <c r="F441" s="17"/>
      <c r="G441" s="17">
        <v>0.128094001640667</v>
      </c>
      <c r="H441" s="17">
        <v>0.134145342286763</v>
      </c>
      <c r="I441" s="17">
        <v>0.108874940179121</v>
      </c>
      <c r="J441" s="17">
        <v>0.12918036341386999</v>
      </c>
      <c r="K441" s="17">
        <v>0.14357754187027599</v>
      </c>
      <c r="L441" s="17">
        <v>0.17050833762605599</v>
      </c>
      <c r="M441" s="17"/>
      <c r="N441" s="17">
        <v>0.13704819062919199</v>
      </c>
      <c r="O441" s="17">
        <v>0.133341704776303</v>
      </c>
      <c r="P441" s="17">
        <v>0.15312027819716201</v>
      </c>
      <c r="Q441" s="17">
        <v>0.12781382355227799</v>
      </c>
      <c r="R441" s="17"/>
      <c r="S441" s="17">
        <v>0.183373293268664</v>
      </c>
      <c r="T441" s="17">
        <v>0.15581354263052699</v>
      </c>
      <c r="U441" s="17">
        <v>0.13408371762933399</v>
      </c>
      <c r="V441" s="17">
        <v>0.126319841385265</v>
      </c>
      <c r="W441" s="17">
        <v>0.107654451370156</v>
      </c>
      <c r="X441" s="17">
        <v>0.14628881491260501</v>
      </c>
      <c r="Y441" s="17">
        <v>0.13766261165172899</v>
      </c>
      <c r="Z441" s="17">
        <v>7.7418437168236098E-2</v>
      </c>
      <c r="AA441" s="17">
        <v>0.128738856541351</v>
      </c>
      <c r="AB441" s="17">
        <v>8.5179997083356204E-2</v>
      </c>
      <c r="AC441" s="17">
        <v>0.19682116916936301</v>
      </c>
      <c r="AD441" s="17">
        <v>8.7218352600032995E-2</v>
      </c>
      <c r="AE441" s="17"/>
      <c r="AF441" s="17">
        <v>0.1659948663171</v>
      </c>
      <c r="AG441" s="17">
        <v>0.14190634224849</v>
      </c>
      <c r="AH441" s="17">
        <v>0.117010392991703</v>
      </c>
      <c r="AI441" s="17">
        <v>0.129392595215611</v>
      </c>
      <c r="AJ441" s="17">
        <v>0.120494359658185</v>
      </c>
      <c r="AK441" s="17">
        <v>0.16104390887838399</v>
      </c>
      <c r="AL441" s="17"/>
      <c r="AM441" s="17">
        <v>0.132363809365837</v>
      </c>
      <c r="AN441" s="17">
        <v>0.134708784907595</v>
      </c>
      <c r="AO441" s="17">
        <v>0.119311138800918</v>
      </c>
      <c r="AP441" s="17">
        <v>0.17994825236855999</v>
      </c>
      <c r="AQ441" s="17">
        <v>0.31667477132263999</v>
      </c>
      <c r="AR441" s="17"/>
      <c r="AS441" s="17">
        <v>0.13689562181053599</v>
      </c>
      <c r="AT441" s="17">
        <v>0.14617400997551599</v>
      </c>
      <c r="AU441" s="17">
        <v>0.13500014161000401</v>
      </c>
      <c r="AV441" s="17">
        <v>0.12960374422017601</v>
      </c>
      <c r="AW441" s="17">
        <v>0.13369736179618599</v>
      </c>
      <c r="AX441" s="17">
        <v>0.13847685999188999</v>
      </c>
      <c r="AY441" s="17"/>
      <c r="AZ441" s="17">
        <v>0.15403728803199301</v>
      </c>
      <c r="BA441" s="17">
        <v>0.11726366574750299</v>
      </c>
      <c r="BB441" s="17">
        <v>0.132080529323611</v>
      </c>
      <c r="BC441" s="17">
        <v>0.17263230451334599</v>
      </c>
      <c r="BD441" s="17">
        <v>0.13895350295501299</v>
      </c>
      <c r="BE441" s="17"/>
      <c r="BF441" s="17">
        <v>0.13836097803168401</v>
      </c>
      <c r="BG441" s="17"/>
      <c r="BH441" s="17">
        <v>0.14298151737756801</v>
      </c>
      <c r="BI441" s="17"/>
      <c r="BJ441" s="17">
        <v>0.114715118717825</v>
      </c>
      <c r="BK441" s="17">
        <v>0.16603036960151099</v>
      </c>
      <c r="BL441" s="17">
        <v>0.13447070480717099</v>
      </c>
      <c r="BM441" s="17">
        <v>0.16536222359435199</v>
      </c>
      <c r="BN441" s="17">
        <v>0.12502901774956501</v>
      </c>
      <c r="BO441" s="17">
        <v>0.155092864311658</v>
      </c>
      <c r="BP441" s="17"/>
      <c r="BQ441" s="17">
        <v>0.16271541001068299</v>
      </c>
      <c r="BR441" s="17">
        <v>0.13197059437891401</v>
      </c>
      <c r="BS441" s="17">
        <v>0.13731543240900099</v>
      </c>
      <c r="BT441" s="17"/>
      <c r="BU441" s="17">
        <v>0.259846305899677</v>
      </c>
      <c r="BV441" s="17">
        <v>0.13145845255840599</v>
      </c>
      <c r="BW441" s="17">
        <v>0.13449883936222101</v>
      </c>
      <c r="BX441" s="17"/>
      <c r="BY441" s="17">
        <v>0.15821173602525401</v>
      </c>
      <c r="BZ441" s="17"/>
      <c r="CA441" s="17">
        <v>0.167773426360075</v>
      </c>
    </row>
    <row r="442" spans="2:79" x14ac:dyDescent="0.35">
      <c r="B442" t="s">
        <v>332</v>
      </c>
      <c r="C442" s="17">
        <v>0.55445532041926404</v>
      </c>
      <c r="D442" s="17">
        <v>0.52492099033980999</v>
      </c>
      <c r="E442" s="17">
        <v>0.58388736218112802</v>
      </c>
      <c r="F442" s="17"/>
      <c r="G442" s="17">
        <v>0.52067211195878005</v>
      </c>
      <c r="H442" s="17">
        <v>0.50137565783874705</v>
      </c>
      <c r="I442" s="17">
        <v>0.581015217824289</v>
      </c>
      <c r="J442" s="17">
        <v>0.57394277680682704</v>
      </c>
      <c r="K442" s="17">
        <v>0.63618556042295304</v>
      </c>
      <c r="L442" s="17">
        <v>0.52813358948161204</v>
      </c>
      <c r="M442" s="17"/>
      <c r="N442" s="17">
        <v>0.58792364658118201</v>
      </c>
      <c r="O442" s="17">
        <v>0.561003372656521</v>
      </c>
      <c r="P442" s="17">
        <v>0.55635239609963205</v>
      </c>
      <c r="Q442" s="17">
        <v>0.51255242610835405</v>
      </c>
      <c r="R442" s="17"/>
      <c r="S442" s="17">
        <v>0.51809108465888298</v>
      </c>
      <c r="T442" s="17">
        <v>0.62741478554763797</v>
      </c>
      <c r="U442" s="17">
        <v>0.56008805178486898</v>
      </c>
      <c r="V442" s="17">
        <v>0.62856574729236503</v>
      </c>
      <c r="W442" s="17">
        <v>0.57920268712094503</v>
      </c>
      <c r="X442" s="17">
        <v>0.55299724977458398</v>
      </c>
      <c r="Y442" s="17">
        <v>0.56902654748215997</v>
      </c>
      <c r="Z442" s="17">
        <v>0.55903715896101303</v>
      </c>
      <c r="AA442" s="17">
        <v>0.55419255771519305</v>
      </c>
      <c r="AB442" s="17">
        <v>0.42745723590312301</v>
      </c>
      <c r="AC442" s="17">
        <v>0.55698899775275001</v>
      </c>
      <c r="AD442" s="17">
        <v>0.45026746058811401</v>
      </c>
      <c r="AE442" s="17"/>
      <c r="AF442" s="17">
        <v>0.50439141282553501</v>
      </c>
      <c r="AG442" s="17">
        <v>0.55452485854645395</v>
      </c>
      <c r="AH442" s="17">
        <v>0.59603008046698203</v>
      </c>
      <c r="AI442" s="17">
        <v>0.57237852123033905</v>
      </c>
      <c r="AJ442" s="17">
        <v>0.61473406554892496</v>
      </c>
      <c r="AK442" s="17">
        <v>0.55863052918010303</v>
      </c>
      <c r="AL442" s="17"/>
      <c r="AM442" s="17">
        <v>0.52175826822997196</v>
      </c>
      <c r="AN442" s="17">
        <v>0.56645875641107002</v>
      </c>
      <c r="AO442" s="17">
        <v>0.58349938394107503</v>
      </c>
      <c r="AP442" s="17">
        <v>0.54062335325170396</v>
      </c>
      <c r="AQ442" s="17">
        <v>0.43291983806309903</v>
      </c>
      <c r="AR442" s="17"/>
      <c r="AS442" s="17">
        <v>0.55610546124454696</v>
      </c>
      <c r="AT442" s="17">
        <v>0.55131514657589398</v>
      </c>
      <c r="AU442" s="17">
        <v>0.52060171811133005</v>
      </c>
      <c r="AV442" s="17">
        <v>0.57213281399356397</v>
      </c>
      <c r="AW442" s="17">
        <v>0.59035644677015597</v>
      </c>
      <c r="AX442" s="17">
        <v>0.52551272701570495</v>
      </c>
      <c r="AY442" s="17"/>
      <c r="AZ442" s="17">
        <v>0.57709727610289496</v>
      </c>
      <c r="BA442" s="17">
        <v>0.57120912403297297</v>
      </c>
      <c r="BB442" s="17">
        <v>0.53770652521042706</v>
      </c>
      <c r="BC442" s="17">
        <v>0.52851080793653904</v>
      </c>
      <c r="BD442" s="17">
        <v>0.53962101144147201</v>
      </c>
      <c r="BE442" s="17"/>
      <c r="BF442" s="17">
        <v>0.56476772802556696</v>
      </c>
      <c r="BG442" s="17"/>
      <c r="BH442" s="17">
        <v>0.56357511713520503</v>
      </c>
      <c r="BI442" s="17"/>
      <c r="BJ442" s="17">
        <v>0.58758090213238401</v>
      </c>
      <c r="BK442" s="17">
        <v>0.52769430214843904</v>
      </c>
      <c r="BL442" s="17">
        <v>0.57395094476943498</v>
      </c>
      <c r="BM442" s="17">
        <v>0.51739644478601499</v>
      </c>
      <c r="BN442" s="17">
        <v>0.48422185768708698</v>
      </c>
      <c r="BO442" s="17">
        <v>0.53499235327065298</v>
      </c>
      <c r="BP442" s="17"/>
      <c r="BQ442" s="17">
        <v>0.54593478719189703</v>
      </c>
      <c r="BR442" s="17">
        <v>0.59349324591355102</v>
      </c>
      <c r="BS442" s="17">
        <v>0.55596271740042502</v>
      </c>
      <c r="BT442" s="17"/>
      <c r="BU442" s="17">
        <v>0.53020460100208799</v>
      </c>
      <c r="BV442" s="17">
        <v>0.60956927865069499</v>
      </c>
      <c r="BW442" s="17">
        <v>0.54583416585498901</v>
      </c>
      <c r="BX442" s="17"/>
      <c r="BY442" s="17">
        <v>0.59405054911936395</v>
      </c>
      <c r="BZ442" s="17"/>
      <c r="CA442" s="17">
        <v>0.59579949429718404</v>
      </c>
    </row>
    <row r="443" spans="2:79" x14ac:dyDescent="0.35">
      <c r="B443" t="s">
        <v>333</v>
      </c>
      <c r="C443" s="17">
        <v>0.27479285861695602</v>
      </c>
      <c r="D443" s="17">
        <v>0.30820305573875101</v>
      </c>
      <c r="E443" s="17">
        <v>0.24269091910597301</v>
      </c>
      <c r="F443" s="17"/>
      <c r="G443" s="17">
        <v>0.29933537196661902</v>
      </c>
      <c r="H443" s="17">
        <v>0.30995329376024799</v>
      </c>
      <c r="I443" s="17">
        <v>0.26604325310163102</v>
      </c>
      <c r="J443" s="17">
        <v>0.27372968399783698</v>
      </c>
      <c r="K443" s="17">
        <v>0.19924057921241201</v>
      </c>
      <c r="L443" s="17">
        <v>0.28837397681333798</v>
      </c>
      <c r="M443" s="17"/>
      <c r="N443" s="17">
        <v>0.252300347011784</v>
      </c>
      <c r="O443" s="17">
        <v>0.27385356082735501</v>
      </c>
      <c r="P443" s="17">
        <v>0.26083561884050599</v>
      </c>
      <c r="Q443" s="17">
        <v>0.31133598119914602</v>
      </c>
      <c r="R443" s="17"/>
      <c r="S443" s="17">
        <v>0.25877744091291399</v>
      </c>
      <c r="T443" s="17">
        <v>0.17971471262899</v>
      </c>
      <c r="U443" s="17">
        <v>0.26874758699587498</v>
      </c>
      <c r="V443" s="17">
        <v>0.226968554338425</v>
      </c>
      <c r="W443" s="17">
        <v>0.26036973689489401</v>
      </c>
      <c r="X443" s="17">
        <v>0.25204047168483101</v>
      </c>
      <c r="Y443" s="17">
        <v>0.27227104802906599</v>
      </c>
      <c r="Z443" s="17">
        <v>0.32754670917499301</v>
      </c>
      <c r="AA443" s="17">
        <v>0.27844220418266502</v>
      </c>
      <c r="AB443" s="17">
        <v>0.47115181183781402</v>
      </c>
      <c r="AC443" s="17">
        <v>0.236691537111137</v>
      </c>
      <c r="AD443" s="17">
        <v>0.41997212319097599</v>
      </c>
      <c r="AE443" s="17"/>
      <c r="AF443" s="17">
        <v>0.28895813611356402</v>
      </c>
      <c r="AG443" s="17">
        <v>0.272975619062305</v>
      </c>
      <c r="AH443" s="17">
        <v>0.26097464470884801</v>
      </c>
      <c r="AI443" s="17">
        <v>0.28799709876096202</v>
      </c>
      <c r="AJ443" s="17">
        <v>0.25303015455386002</v>
      </c>
      <c r="AK443" s="17">
        <v>0.26787130642257501</v>
      </c>
      <c r="AL443" s="17"/>
      <c r="AM443" s="17">
        <v>0.30242665402313301</v>
      </c>
      <c r="AN443" s="17">
        <v>0.26632785589381602</v>
      </c>
      <c r="AO443" s="17">
        <v>0.26605361040075498</v>
      </c>
      <c r="AP443" s="17">
        <v>0.25520887541388299</v>
      </c>
      <c r="AQ443" s="17">
        <v>0.22003465448588799</v>
      </c>
      <c r="AR443" s="17"/>
      <c r="AS443" s="17">
        <v>0.27042765746616598</v>
      </c>
      <c r="AT443" s="17">
        <v>0.25722278761033801</v>
      </c>
      <c r="AU443" s="17">
        <v>0.31669991025030397</v>
      </c>
      <c r="AV443" s="17">
        <v>0.26726671879258901</v>
      </c>
      <c r="AW443" s="17">
        <v>0.255100118347935</v>
      </c>
      <c r="AX443" s="17">
        <v>0.30741277078579399</v>
      </c>
      <c r="AY443" s="17"/>
      <c r="AZ443" s="17">
        <v>0.242977417784076</v>
      </c>
      <c r="BA443" s="17">
        <v>0.27818504353578299</v>
      </c>
      <c r="BB443" s="17">
        <v>0.286862636835575</v>
      </c>
      <c r="BC443" s="17">
        <v>0.26195246683927897</v>
      </c>
      <c r="BD443" s="17">
        <v>0.29007638459170698</v>
      </c>
      <c r="BE443" s="17"/>
      <c r="BF443" s="17">
        <v>0.26532172914655899</v>
      </c>
      <c r="BG443" s="17"/>
      <c r="BH443" s="17">
        <v>0.267525913612981</v>
      </c>
      <c r="BI443" s="17"/>
      <c r="BJ443" s="17">
        <v>0.25999054080233402</v>
      </c>
      <c r="BK443" s="17">
        <v>0.27260784155450402</v>
      </c>
      <c r="BL443" s="17">
        <v>0.27663226975577998</v>
      </c>
      <c r="BM443" s="17">
        <v>0.260491479535849</v>
      </c>
      <c r="BN443" s="17">
        <v>0.33619792430036799</v>
      </c>
      <c r="BO443" s="17">
        <v>0.27490381454636398</v>
      </c>
      <c r="BP443" s="17"/>
      <c r="BQ443" s="17">
        <v>0.27316637924264398</v>
      </c>
      <c r="BR443" s="17">
        <v>0.247025098840018</v>
      </c>
      <c r="BS443" s="17">
        <v>0.28490314859035798</v>
      </c>
      <c r="BT443" s="17"/>
      <c r="BU443" s="17">
        <v>0.198480326267924</v>
      </c>
      <c r="BV443" s="17">
        <v>0.23412029399196399</v>
      </c>
      <c r="BW443" s="17">
        <v>0.29906314927167699</v>
      </c>
      <c r="BX443" s="17"/>
      <c r="BY443" s="17">
        <v>0.20185252865852099</v>
      </c>
      <c r="BZ443" s="17"/>
      <c r="CA443" s="17">
        <v>0.20882319165937099</v>
      </c>
    </row>
    <row r="444" spans="2:79" x14ac:dyDescent="0.35">
      <c r="B444" t="s">
        <v>136</v>
      </c>
      <c r="C444" s="17">
        <v>3.3639424542574403E-2</v>
      </c>
      <c r="D444" s="17">
        <v>2.9587391019829601E-2</v>
      </c>
      <c r="E444" s="17">
        <v>3.6470030735498399E-2</v>
      </c>
      <c r="F444" s="17"/>
      <c r="G444" s="17">
        <v>5.1898514433933798E-2</v>
      </c>
      <c r="H444" s="17">
        <v>5.4525706114241998E-2</v>
      </c>
      <c r="I444" s="17">
        <v>4.4066588894959E-2</v>
      </c>
      <c r="J444" s="17">
        <v>2.3147175781464899E-2</v>
      </c>
      <c r="K444" s="17">
        <v>2.09963184943582E-2</v>
      </c>
      <c r="L444" s="17">
        <v>1.2984096078993999E-2</v>
      </c>
      <c r="M444" s="17"/>
      <c r="N444" s="17">
        <v>2.2727815777842199E-2</v>
      </c>
      <c r="O444" s="17">
        <v>3.1801361739821503E-2</v>
      </c>
      <c r="P444" s="17">
        <v>2.9691706862700399E-2</v>
      </c>
      <c r="Q444" s="17">
        <v>4.8297769140221498E-2</v>
      </c>
      <c r="R444" s="17"/>
      <c r="S444" s="17">
        <v>3.9758181159538102E-2</v>
      </c>
      <c r="T444" s="17">
        <v>3.70569591928449E-2</v>
      </c>
      <c r="U444" s="17">
        <v>3.7080643589921497E-2</v>
      </c>
      <c r="V444" s="17">
        <v>1.8145856983944698E-2</v>
      </c>
      <c r="W444" s="17">
        <v>5.2773124614005101E-2</v>
      </c>
      <c r="X444" s="17">
        <v>4.86734636279803E-2</v>
      </c>
      <c r="Y444" s="17">
        <v>2.10397928370454E-2</v>
      </c>
      <c r="Z444" s="17">
        <v>3.5997694695757802E-2</v>
      </c>
      <c r="AA444" s="17">
        <v>3.8626381560791102E-2</v>
      </c>
      <c r="AB444" s="17">
        <v>1.6210955175706601E-2</v>
      </c>
      <c r="AC444" s="17">
        <v>9.4982959667510893E-3</v>
      </c>
      <c r="AD444" s="17">
        <v>4.25420636208775E-2</v>
      </c>
      <c r="AE444" s="17"/>
      <c r="AF444" s="17">
        <v>4.0655584743801099E-2</v>
      </c>
      <c r="AG444" s="17">
        <v>3.05931801427505E-2</v>
      </c>
      <c r="AH444" s="17">
        <v>2.5984881832467201E-2</v>
      </c>
      <c r="AI444" s="17">
        <v>1.0231784793086901E-2</v>
      </c>
      <c r="AJ444" s="17">
        <v>1.1741420239029699E-2</v>
      </c>
      <c r="AK444" s="17">
        <v>1.24542555189381E-2</v>
      </c>
      <c r="AL444" s="17"/>
      <c r="AM444" s="17">
        <v>4.3451268381057999E-2</v>
      </c>
      <c r="AN444" s="17">
        <v>3.2504602787519002E-2</v>
      </c>
      <c r="AO444" s="17">
        <v>3.1135866857251299E-2</v>
      </c>
      <c r="AP444" s="17">
        <v>2.42195189658529E-2</v>
      </c>
      <c r="AQ444" s="17">
        <v>3.0370736128372301E-2</v>
      </c>
      <c r="AR444" s="17"/>
      <c r="AS444" s="17">
        <v>3.6571259478751103E-2</v>
      </c>
      <c r="AT444" s="17">
        <v>4.5288055838251802E-2</v>
      </c>
      <c r="AU444" s="17">
        <v>2.7698230028362199E-2</v>
      </c>
      <c r="AV444" s="17">
        <v>3.0996722993671001E-2</v>
      </c>
      <c r="AW444" s="17">
        <v>2.08460730857234E-2</v>
      </c>
      <c r="AX444" s="17">
        <v>2.8597642206610902E-2</v>
      </c>
      <c r="AY444" s="17"/>
      <c r="AZ444" s="17">
        <v>2.5888018081036201E-2</v>
      </c>
      <c r="BA444" s="17">
        <v>3.3342166683741598E-2</v>
      </c>
      <c r="BB444" s="17">
        <v>4.3350308630387302E-2</v>
      </c>
      <c r="BC444" s="17">
        <v>3.6904420710835197E-2</v>
      </c>
      <c r="BD444" s="17">
        <v>3.13491010118081E-2</v>
      </c>
      <c r="BE444" s="17"/>
      <c r="BF444" s="17">
        <v>3.1549564796190102E-2</v>
      </c>
      <c r="BG444" s="17"/>
      <c r="BH444" s="17">
        <v>2.5917451874246301E-2</v>
      </c>
      <c r="BI444" s="17"/>
      <c r="BJ444" s="17">
        <v>3.7713438347458099E-2</v>
      </c>
      <c r="BK444" s="17">
        <v>3.3667486695546402E-2</v>
      </c>
      <c r="BL444" s="17">
        <v>1.4946080667614501E-2</v>
      </c>
      <c r="BM444" s="17">
        <v>5.6749852083784497E-2</v>
      </c>
      <c r="BN444" s="17">
        <v>5.4551200262980597E-2</v>
      </c>
      <c r="BO444" s="17">
        <v>3.5010967871325599E-2</v>
      </c>
      <c r="BP444" s="17"/>
      <c r="BQ444" s="17">
        <v>1.8183423554775601E-2</v>
      </c>
      <c r="BR444" s="17">
        <v>2.7511060867516899E-2</v>
      </c>
      <c r="BS444" s="17">
        <v>2.1818701600215599E-2</v>
      </c>
      <c r="BT444" s="17"/>
      <c r="BU444" s="17">
        <v>1.14687668303118E-2</v>
      </c>
      <c r="BV444" s="17">
        <v>2.4851974798935202E-2</v>
      </c>
      <c r="BW444" s="17">
        <v>2.0603845511111898E-2</v>
      </c>
      <c r="BX444" s="17"/>
      <c r="BY444" s="17">
        <v>4.5885186196860897E-2</v>
      </c>
      <c r="BZ444" s="17"/>
      <c r="CA444" s="17">
        <v>2.7603887683370801E-2</v>
      </c>
    </row>
    <row r="445" spans="2:79" x14ac:dyDescent="0.35">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row>
    <row r="446" spans="2:79" x14ac:dyDescent="0.35">
      <c r="B446" s="6" t="s">
        <v>339</v>
      </c>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row>
    <row r="447" spans="2:79" x14ac:dyDescent="0.35">
      <c r="B447" s="24" t="s">
        <v>340</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row>
    <row r="448" spans="2:79" x14ac:dyDescent="0.35">
      <c r="B448" t="s">
        <v>335</v>
      </c>
      <c r="C448" s="17">
        <v>0.265212539102477</v>
      </c>
      <c r="D448" s="17">
        <v>0.28205163579999698</v>
      </c>
      <c r="E448" s="17">
        <v>0.25072095126361599</v>
      </c>
      <c r="F448" s="17"/>
      <c r="G448" s="17">
        <v>0.26207904139072002</v>
      </c>
      <c r="H448" s="17">
        <v>0.28012537647977098</v>
      </c>
      <c r="I448" s="17">
        <v>0.26674989225685702</v>
      </c>
      <c r="J448" s="17">
        <v>0.26534941062405698</v>
      </c>
      <c r="K448" s="17">
        <v>0.29103471093363398</v>
      </c>
      <c r="L448" s="17">
        <v>0.23547571649611701</v>
      </c>
      <c r="M448" s="17"/>
      <c r="N448" s="17">
        <v>0.218663599212962</v>
      </c>
      <c r="O448" s="17">
        <v>0.24868630947398099</v>
      </c>
      <c r="P448" s="17">
        <v>0.31425286071144698</v>
      </c>
      <c r="Q448" s="17">
        <v>0.29240415341393</v>
      </c>
      <c r="R448" s="17"/>
      <c r="S448" s="17">
        <v>0.232461202234614</v>
      </c>
      <c r="T448" s="17">
        <v>0.28616866358476201</v>
      </c>
      <c r="U448" s="17">
        <v>0.25313261557753802</v>
      </c>
      <c r="V448" s="17">
        <v>0.30143138504113898</v>
      </c>
      <c r="W448" s="17">
        <v>0.28037175034461098</v>
      </c>
      <c r="X448" s="17">
        <v>0.298742491649651</v>
      </c>
      <c r="Y448" s="17">
        <v>0.29862870870879299</v>
      </c>
      <c r="Z448" s="17">
        <v>0.31300731686718802</v>
      </c>
      <c r="AA448" s="17">
        <v>0.25412381422107599</v>
      </c>
      <c r="AB448" s="17">
        <v>0.16184780101321999</v>
      </c>
      <c r="AC448" s="17">
        <v>0.29281434510979598</v>
      </c>
      <c r="AD448" s="17">
        <v>0.135786420291378</v>
      </c>
      <c r="AE448" s="17"/>
      <c r="AF448" s="17">
        <v>0.29992719812761898</v>
      </c>
      <c r="AG448" s="17">
        <v>0.267103784935799</v>
      </c>
      <c r="AH448" s="17">
        <v>0.271221134628153</v>
      </c>
      <c r="AI448" s="17">
        <v>0.25757013704230203</v>
      </c>
      <c r="AJ448" s="17">
        <v>0.241640689675198</v>
      </c>
      <c r="AK448" s="17">
        <v>0.186058018278314</v>
      </c>
      <c r="AL448" s="17"/>
      <c r="AM448" s="17">
        <v>0.32116326169772003</v>
      </c>
      <c r="AN448" s="17">
        <v>0.287405884306699</v>
      </c>
      <c r="AO448" s="17">
        <v>0.219209006122422</v>
      </c>
      <c r="AP448" s="17">
        <v>0.22615954306158301</v>
      </c>
      <c r="AQ448" s="17">
        <v>0.16100873106802699</v>
      </c>
      <c r="AR448" s="17"/>
      <c r="AS448" s="17">
        <v>0.25684077478790601</v>
      </c>
      <c r="AT448" s="17">
        <v>0.28447987985860801</v>
      </c>
      <c r="AU448" s="17">
        <v>0.27181776409983099</v>
      </c>
      <c r="AV448" s="17">
        <v>0.29038049918412301</v>
      </c>
      <c r="AW448" s="17">
        <v>0.22730534431065799</v>
      </c>
      <c r="AX448" s="17">
        <v>0.208941751756236</v>
      </c>
      <c r="AY448" s="17"/>
      <c r="AZ448" s="17">
        <v>0.23463719499473401</v>
      </c>
      <c r="BA448" s="17">
        <v>0.27525694147246699</v>
      </c>
      <c r="BB448" s="17">
        <v>0.27214457738030601</v>
      </c>
      <c r="BC448" s="17">
        <v>0.28915403617378099</v>
      </c>
      <c r="BD448" s="17">
        <v>0.26938517729678102</v>
      </c>
      <c r="BE448" s="17"/>
      <c r="BF448" s="17">
        <v>0.25745550831737501</v>
      </c>
      <c r="BG448" s="17"/>
      <c r="BH448" s="17">
        <v>0.27140334234817498</v>
      </c>
      <c r="BI448" s="17"/>
      <c r="BJ448" s="17">
        <v>0.24201590388774499</v>
      </c>
      <c r="BK448" s="17">
        <v>0.29699079519889099</v>
      </c>
      <c r="BL448" s="17">
        <v>0.27180380009333999</v>
      </c>
      <c r="BM448" s="17">
        <v>0.27863423514282298</v>
      </c>
      <c r="BN448" s="17">
        <v>0.229190901621562</v>
      </c>
      <c r="BO448" s="17">
        <v>0.165723451575394</v>
      </c>
      <c r="BP448" s="17"/>
      <c r="BQ448" s="17">
        <v>0.25265700656400603</v>
      </c>
      <c r="BR448" s="17">
        <v>0.27904256826891299</v>
      </c>
      <c r="BS448" s="17">
        <v>0.25606147329044998</v>
      </c>
      <c r="BT448" s="17"/>
      <c r="BU448" s="17">
        <v>0.25541037459191701</v>
      </c>
      <c r="BV448" s="17">
        <v>0.24255136865594301</v>
      </c>
      <c r="BW448" s="17">
        <v>0.27141329990545698</v>
      </c>
      <c r="BX448" s="17"/>
      <c r="BY448" s="17">
        <v>0.30226850559890001</v>
      </c>
      <c r="BZ448" s="17"/>
      <c r="CA448" s="17">
        <v>0.177532513805229</v>
      </c>
    </row>
    <row r="449" spans="2:79" x14ac:dyDescent="0.35">
      <c r="B449" t="s">
        <v>336</v>
      </c>
      <c r="C449" s="17">
        <v>0.445086037158546</v>
      </c>
      <c r="D449" s="17">
        <v>0.44225129216578002</v>
      </c>
      <c r="E449" s="17">
        <v>0.44729266739422502</v>
      </c>
      <c r="F449" s="17"/>
      <c r="G449" s="17">
        <v>0.49959759564565298</v>
      </c>
      <c r="H449" s="17">
        <v>0.49532877280682103</v>
      </c>
      <c r="I449" s="17">
        <v>0.45643548266952699</v>
      </c>
      <c r="J449" s="17">
        <v>0.43584248774377998</v>
      </c>
      <c r="K449" s="17">
        <v>0.40958196787355899</v>
      </c>
      <c r="L449" s="17">
        <v>0.39911417033730001</v>
      </c>
      <c r="M449" s="17"/>
      <c r="N449" s="17">
        <v>0.47440195607958802</v>
      </c>
      <c r="O449" s="17">
        <v>0.46046620145773598</v>
      </c>
      <c r="P449" s="17">
        <v>0.44857473321708702</v>
      </c>
      <c r="Q449" s="17">
        <v>0.39072985303100199</v>
      </c>
      <c r="R449" s="17"/>
      <c r="S449" s="17">
        <v>0.47155813358529503</v>
      </c>
      <c r="T449" s="17">
        <v>0.47372750012542603</v>
      </c>
      <c r="U449" s="17">
        <v>0.47161898353395698</v>
      </c>
      <c r="V449" s="17">
        <v>0.47407437164982902</v>
      </c>
      <c r="W449" s="17">
        <v>0.44174662109214302</v>
      </c>
      <c r="X449" s="17">
        <v>0.38588678389846798</v>
      </c>
      <c r="Y449" s="17">
        <v>0.46248835991563803</v>
      </c>
      <c r="Z449" s="17">
        <v>0.374522162889386</v>
      </c>
      <c r="AA449" s="17">
        <v>0.52999224934616795</v>
      </c>
      <c r="AB449" s="17">
        <v>0.26932645241384001</v>
      </c>
      <c r="AC449" s="17">
        <v>0.42120051244346701</v>
      </c>
      <c r="AD449" s="17">
        <v>0.344825505968053</v>
      </c>
      <c r="AE449" s="17"/>
      <c r="AF449" s="17">
        <v>0.35015418748288901</v>
      </c>
      <c r="AG449" s="17">
        <v>0.45521089761369998</v>
      </c>
      <c r="AH449" s="17">
        <v>0.47559104193114898</v>
      </c>
      <c r="AI449" s="17">
        <v>0.45458083174963798</v>
      </c>
      <c r="AJ449" s="17">
        <v>0.46954828402583498</v>
      </c>
      <c r="AK449" s="17">
        <v>0.48528520854309498</v>
      </c>
      <c r="AL449" s="17"/>
      <c r="AM449" s="17">
        <v>0.41337920505122699</v>
      </c>
      <c r="AN449" s="17">
        <v>0.42246227368135197</v>
      </c>
      <c r="AO449" s="17">
        <v>0.48897669407614902</v>
      </c>
      <c r="AP449" s="17">
        <v>0.48498605102359499</v>
      </c>
      <c r="AQ449" s="17">
        <v>0.44401114447165302</v>
      </c>
      <c r="AR449" s="17"/>
      <c r="AS449" s="17">
        <v>0.45463683548526701</v>
      </c>
      <c r="AT449" s="17">
        <v>0.418009209471153</v>
      </c>
      <c r="AU449" s="17">
        <v>0.47229960707827101</v>
      </c>
      <c r="AV449" s="17">
        <v>0.41634606667805601</v>
      </c>
      <c r="AW449" s="17">
        <v>0.47281830822997001</v>
      </c>
      <c r="AX449" s="17">
        <v>0.48006852754691098</v>
      </c>
      <c r="AY449" s="17"/>
      <c r="AZ449" s="17">
        <v>0.48952886393802902</v>
      </c>
      <c r="BA449" s="17">
        <v>0.45510479879118199</v>
      </c>
      <c r="BB449" s="17">
        <v>0.39014944693009102</v>
      </c>
      <c r="BC449" s="17">
        <v>0.397717774077604</v>
      </c>
      <c r="BD449" s="17">
        <v>0.45171787577630701</v>
      </c>
      <c r="BE449" s="17"/>
      <c r="BF449" s="17">
        <v>0.44199790188383697</v>
      </c>
      <c r="BG449" s="17"/>
      <c r="BH449" s="17">
        <v>0.44708876829532401</v>
      </c>
      <c r="BI449" s="17"/>
      <c r="BJ449" s="17">
        <v>0.48743660754129903</v>
      </c>
      <c r="BK449" s="17">
        <v>0.41442275820056601</v>
      </c>
      <c r="BL449" s="17">
        <v>0.43668619642680001</v>
      </c>
      <c r="BM449" s="17">
        <v>0.401614402568089</v>
      </c>
      <c r="BN449" s="17">
        <v>0.52818110707620503</v>
      </c>
      <c r="BO449" s="17">
        <v>0.39840764181029797</v>
      </c>
      <c r="BP449" s="17"/>
      <c r="BQ449" s="17">
        <v>0.47128491594397498</v>
      </c>
      <c r="BR449" s="17">
        <v>0.44630454322225099</v>
      </c>
      <c r="BS449" s="17">
        <v>0.44677874354958502</v>
      </c>
      <c r="BT449" s="17"/>
      <c r="BU449" s="17">
        <v>0.49609539888035398</v>
      </c>
      <c r="BV449" s="17">
        <v>0.45498544763193999</v>
      </c>
      <c r="BW449" s="17">
        <v>0.44036486934728902</v>
      </c>
      <c r="BX449" s="17"/>
      <c r="BY449" s="17">
        <v>0.39509730347142602</v>
      </c>
      <c r="BZ449" s="17"/>
      <c r="CA449" s="17">
        <v>0.47080362349113702</v>
      </c>
    </row>
    <row r="450" spans="2:79" x14ac:dyDescent="0.35">
      <c r="B450" t="s">
        <v>337</v>
      </c>
      <c r="C450" s="17">
        <v>0.170346752056694</v>
      </c>
      <c r="D450" s="17">
        <v>0.16305779826123201</v>
      </c>
      <c r="E450" s="17">
        <v>0.17784933356650801</v>
      </c>
      <c r="F450" s="17"/>
      <c r="G450" s="17">
        <v>0.146052552015939</v>
      </c>
      <c r="H450" s="17">
        <v>0.15946238056138101</v>
      </c>
      <c r="I450" s="17">
        <v>0.179890175225007</v>
      </c>
      <c r="J450" s="17">
        <v>0.176882864617672</v>
      </c>
      <c r="K450" s="17">
        <v>0.16314951252707599</v>
      </c>
      <c r="L450" s="17">
        <v>0.18589429300912599</v>
      </c>
      <c r="M450" s="17"/>
      <c r="N450" s="17">
        <v>0.19408124263353499</v>
      </c>
      <c r="O450" s="17">
        <v>0.177239491384835</v>
      </c>
      <c r="P450" s="17">
        <v>0.116089208687698</v>
      </c>
      <c r="Q450" s="17">
        <v>0.18307351918142301</v>
      </c>
      <c r="R450" s="17"/>
      <c r="S450" s="17">
        <v>0.204049132225786</v>
      </c>
      <c r="T450" s="17">
        <v>0.16225722490564901</v>
      </c>
      <c r="U450" s="17">
        <v>0.167310636429957</v>
      </c>
      <c r="V450" s="17">
        <v>0.16034938744789501</v>
      </c>
      <c r="W450" s="17">
        <v>0.16999201492076199</v>
      </c>
      <c r="X450" s="17">
        <v>0.157893670707382</v>
      </c>
      <c r="Y450" s="17">
        <v>0.15200887223087201</v>
      </c>
      <c r="Z450" s="17">
        <v>0.130593435976984</v>
      </c>
      <c r="AA450" s="17">
        <v>0.136202934632419</v>
      </c>
      <c r="AB450" s="17">
        <v>0.22018398379161799</v>
      </c>
      <c r="AC450" s="17">
        <v>0.177485651624118</v>
      </c>
      <c r="AD450" s="17">
        <v>0.24507504753367601</v>
      </c>
      <c r="AE450" s="17"/>
      <c r="AF450" s="17">
        <v>0.19701665405081201</v>
      </c>
      <c r="AG450" s="17">
        <v>0.15888485913869599</v>
      </c>
      <c r="AH450" s="17">
        <v>0.164068481279114</v>
      </c>
      <c r="AI450" s="17">
        <v>0.14670706591747901</v>
      </c>
      <c r="AJ450" s="17">
        <v>0.17367679162508401</v>
      </c>
      <c r="AK450" s="17">
        <v>0.24812805224727599</v>
      </c>
      <c r="AL450" s="17"/>
      <c r="AM450" s="17">
        <v>0.13343407186911599</v>
      </c>
      <c r="AN450" s="17">
        <v>0.17813509274494699</v>
      </c>
      <c r="AO450" s="17">
        <v>0.16763389796167599</v>
      </c>
      <c r="AP450" s="17">
        <v>0.209047673492509</v>
      </c>
      <c r="AQ450" s="17">
        <v>0.18667088680397301</v>
      </c>
      <c r="AR450" s="17"/>
      <c r="AS450" s="17">
        <v>0.17317721934760499</v>
      </c>
      <c r="AT450" s="17">
        <v>0.158407382929975</v>
      </c>
      <c r="AU450" s="17">
        <v>0.172927746942413</v>
      </c>
      <c r="AV450" s="17">
        <v>0.172020670274486</v>
      </c>
      <c r="AW450" s="17">
        <v>0.17516468029919599</v>
      </c>
      <c r="AX450" s="17">
        <v>0.183920143281534</v>
      </c>
      <c r="AY450" s="17"/>
      <c r="AZ450" s="17">
        <v>0.16796167189571801</v>
      </c>
      <c r="BA450" s="17">
        <v>0.15787010855596201</v>
      </c>
      <c r="BB450" s="17">
        <v>0.17472024366561301</v>
      </c>
      <c r="BC450" s="17">
        <v>0.19742246654609599</v>
      </c>
      <c r="BD450" s="17">
        <v>0.17404838650256099</v>
      </c>
      <c r="BE450" s="17"/>
      <c r="BF450" s="17">
        <v>0.17704032904025399</v>
      </c>
      <c r="BG450" s="17"/>
      <c r="BH450" s="17">
        <v>0.17200360666068301</v>
      </c>
      <c r="BI450" s="17"/>
      <c r="BJ450" s="17">
        <v>0.17017744416348199</v>
      </c>
      <c r="BK450" s="17">
        <v>0.163533191165983</v>
      </c>
      <c r="BL450" s="17">
        <v>0.16495674459158799</v>
      </c>
      <c r="BM450" s="17">
        <v>0.181852589453249</v>
      </c>
      <c r="BN450" s="17">
        <v>0.16172245952520001</v>
      </c>
      <c r="BO450" s="17">
        <v>0.19104392096901901</v>
      </c>
      <c r="BP450" s="17"/>
      <c r="BQ450" s="17">
        <v>0.14573313668768201</v>
      </c>
      <c r="BR450" s="17">
        <v>0.161738282590003</v>
      </c>
      <c r="BS450" s="17">
        <v>0.18184650488487</v>
      </c>
      <c r="BT450" s="17"/>
      <c r="BU450" s="17">
        <v>0.173173926097935</v>
      </c>
      <c r="BV450" s="17">
        <v>0.194065696434502</v>
      </c>
      <c r="BW450" s="17">
        <v>0.16135480381662301</v>
      </c>
      <c r="BX450" s="17"/>
      <c r="BY450" s="17">
        <v>0.17983058427876999</v>
      </c>
      <c r="BZ450" s="17"/>
      <c r="CA450" s="17">
        <v>0.218556731937226</v>
      </c>
    </row>
    <row r="451" spans="2:79" x14ac:dyDescent="0.35">
      <c r="B451" t="s">
        <v>338</v>
      </c>
      <c r="C451" s="17">
        <v>0.105097151181388</v>
      </c>
      <c r="D451" s="17">
        <v>0.103196563817247</v>
      </c>
      <c r="E451" s="17">
        <v>0.10548317948637401</v>
      </c>
      <c r="F451" s="17"/>
      <c r="G451" s="17">
        <v>7.3933217914732799E-2</v>
      </c>
      <c r="H451" s="17">
        <v>5.2683104606209702E-2</v>
      </c>
      <c r="I451" s="17">
        <v>8.3951802270139098E-2</v>
      </c>
      <c r="J451" s="17">
        <v>0.103923190396634</v>
      </c>
      <c r="K451" s="17">
        <v>0.12785384179659801</v>
      </c>
      <c r="L451" s="17">
        <v>0.164046174025618</v>
      </c>
      <c r="M451" s="17"/>
      <c r="N451" s="17">
        <v>9.8615542566930003E-2</v>
      </c>
      <c r="O451" s="17">
        <v>9.7472697903530997E-2</v>
      </c>
      <c r="P451" s="17">
        <v>0.11091259350874901</v>
      </c>
      <c r="Q451" s="17">
        <v>0.117274987636341</v>
      </c>
      <c r="R451" s="17"/>
      <c r="S451" s="17">
        <v>8.1146181926287905E-2</v>
      </c>
      <c r="T451" s="17">
        <v>6.4144015905686205E-2</v>
      </c>
      <c r="U451" s="17">
        <v>9.1249798843194799E-2</v>
      </c>
      <c r="V451" s="17">
        <v>5.68853664816679E-2</v>
      </c>
      <c r="W451" s="17">
        <v>9.31202147604442E-2</v>
      </c>
      <c r="X451" s="17">
        <v>0.123874317718543</v>
      </c>
      <c r="Y451" s="17">
        <v>7.4167776538712996E-2</v>
      </c>
      <c r="Z451" s="17">
        <v>0.166861579861694</v>
      </c>
      <c r="AA451" s="17">
        <v>7.5768056352268104E-2</v>
      </c>
      <c r="AB451" s="17">
        <v>0.33136706708571101</v>
      </c>
      <c r="AC451" s="17">
        <v>9.0908727937443104E-2</v>
      </c>
      <c r="AD451" s="17">
        <v>0.25536779904783902</v>
      </c>
      <c r="AE451" s="17"/>
      <c r="AF451" s="17">
        <v>0.13104694778068299</v>
      </c>
      <c r="AG451" s="17">
        <v>0.106892712802138</v>
      </c>
      <c r="AH451" s="17">
        <v>8.0550769216760396E-2</v>
      </c>
      <c r="AI451" s="17">
        <v>0.128866115110809</v>
      </c>
      <c r="AJ451" s="17">
        <v>9.9230151201859407E-2</v>
      </c>
      <c r="AK451" s="17">
        <v>7.8437611135950394E-2</v>
      </c>
      <c r="AL451" s="17"/>
      <c r="AM451" s="17">
        <v>0.117541035251345</v>
      </c>
      <c r="AN451" s="17">
        <v>9.2342973604423298E-2</v>
      </c>
      <c r="AO451" s="17">
        <v>0.112740223921288</v>
      </c>
      <c r="AP451" s="17">
        <v>7.5841883413755501E-2</v>
      </c>
      <c r="AQ451" s="17">
        <v>0.18926972257494901</v>
      </c>
      <c r="AR451" s="17"/>
      <c r="AS451" s="17">
        <v>9.8489942605946901E-2</v>
      </c>
      <c r="AT451" s="17">
        <v>0.122080462716063</v>
      </c>
      <c r="AU451" s="17">
        <v>7.2345385525517697E-2</v>
      </c>
      <c r="AV451" s="17">
        <v>0.10944467786848899</v>
      </c>
      <c r="AW451" s="17">
        <v>0.104501222616109</v>
      </c>
      <c r="AX451" s="17">
        <v>0.125727190046687</v>
      </c>
      <c r="AY451" s="17"/>
      <c r="AZ451" s="17">
        <v>8.9002060508217795E-2</v>
      </c>
      <c r="BA451" s="17">
        <v>9.7111030128902404E-2</v>
      </c>
      <c r="BB451" s="17">
        <v>0.142967291203454</v>
      </c>
      <c r="BC451" s="17">
        <v>0.11264557892654201</v>
      </c>
      <c r="BD451" s="17">
        <v>9.6052608817289997E-2</v>
      </c>
      <c r="BE451" s="17"/>
      <c r="BF451" s="17">
        <v>0.107897490127297</v>
      </c>
      <c r="BG451" s="17"/>
      <c r="BH451" s="17">
        <v>9.5459551229526193E-2</v>
      </c>
      <c r="BI451" s="17"/>
      <c r="BJ451" s="17">
        <v>8.2040859937670699E-2</v>
      </c>
      <c r="BK451" s="17">
        <v>0.117230391396481</v>
      </c>
      <c r="BL451" s="17">
        <v>0.110740196905644</v>
      </c>
      <c r="BM451" s="17">
        <v>0.120477231828064</v>
      </c>
      <c r="BN451" s="17">
        <v>7.2402206113139203E-2</v>
      </c>
      <c r="BO451" s="17">
        <v>0.232093302297745</v>
      </c>
      <c r="BP451" s="17"/>
      <c r="BQ451" s="17">
        <v>0.12025804391698</v>
      </c>
      <c r="BR451" s="17">
        <v>0.10060861163587299</v>
      </c>
      <c r="BS451" s="17">
        <v>0.105331522277695</v>
      </c>
      <c r="BT451" s="17"/>
      <c r="BU451" s="17">
        <v>6.3542094596386101E-2</v>
      </c>
      <c r="BV451" s="17">
        <v>0.101494905458221</v>
      </c>
      <c r="BW451" s="17">
        <v>0.114698515865667</v>
      </c>
      <c r="BX451" s="17"/>
      <c r="BY451" s="17">
        <v>0.106656103002917</v>
      </c>
      <c r="BZ451" s="17"/>
      <c r="CA451" s="17">
        <v>0.12336921286536801</v>
      </c>
    </row>
    <row r="452" spans="2:79" x14ac:dyDescent="0.35">
      <c r="B452" t="s">
        <v>136</v>
      </c>
      <c r="C452" s="17">
        <v>1.42575205008952E-2</v>
      </c>
      <c r="D452" s="17">
        <v>9.4427099557437399E-3</v>
      </c>
      <c r="E452" s="17">
        <v>1.8653868289277401E-2</v>
      </c>
      <c r="F452" s="17"/>
      <c r="G452" s="17">
        <v>1.8337593032954999E-2</v>
      </c>
      <c r="H452" s="17">
        <v>1.2400365545816999E-2</v>
      </c>
      <c r="I452" s="17">
        <v>1.29726475784703E-2</v>
      </c>
      <c r="J452" s="17">
        <v>1.80020466178572E-2</v>
      </c>
      <c r="K452" s="17">
        <v>8.3799668691332003E-3</v>
      </c>
      <c r="L452" s="17">
        <v>1.54696461318382E-2</v>
      </c>
      <c r="M452" s="17"/>
      <c r="N452" s="17">
        <v>1.4237659506984499E-2</v>
      </c>
      <c r="O452" s="17">
        <v>1.61352997799174E-2</v>
      </c>
      <c r="P452" s="17">
        <v>1.01706038750187E-2</v>
      </c>
      <c r="Q452" s="17">
        <v>1.65174867373045E-2</v>
      </c>
      <c r="R452" s="17"/>
      <c r="S452" s="17">
        <v>1.07853500280171E-2</v>
      </c>
      <c r="T452" s="17">
        <v>1.3702595478477599E-2</v>
      </c>
      <c r="U452" s="17">
        <v>1.6687965615353999E-2</v>
      </c>
      <c r="V452" s="17">
        <v>7.2594893794694099E-3</v>
      </c>
      <c r="W452" s="17">
        <v>1.47693988820404E-2</v>
      </c>
      <c r="X452" s="17">
        <v>3.3602736025956502E-2</v>
      </c>
      <c r="Y452" s="17">
        <v>1.27062826059846E-2</v>
      </c>
      <c r="Z452" s="17">
        <v>1.5015504404747601E-2</v>
      </c>
      <c r="AA452" s="17">
        <v>3.9129454480685798E-3</v>
      </c>
      <c r="AB452" s="17">
        <v>1.7274695695610499E-2</v>
      </c>
      <c r="AC452" s="17">
        <v>1.7590762885177101E-2</v>
      </c>
      <c r="AD452" s="17">
        <v>1.8945227159052998E-2</v>
      </c>
      <c r="AE452" s="17"/>
      <c r="AF452" s="17">
        <v>2.1855012557997499E-2</v>
      </c>
      <c r="AG452" s="17">
        <v>1.19077455096666E-2</v>
      </c>
      <c r="AH452" s="17">
        <v>8.5685729448241807E-3</v>
      </c>
      <c r="AI452" s="17">
        <v>1.22758501797721E-2</v>
      </c>
      <c r="AJ452" s="17">
        <v>1.5904083472023101E-2</v>
      </c>
      <c r="AK452" s="17">
        <v>2.0911097953649101E-3</v>
      </c>
      <c r="AL452" s="17"/>
      <c r="AM452" s="17">
        <v>1.4482426130592E-2</v>
      </c>
      <c r="AN452" s="17">
        <v>1.96537756625795E-2</v>
      </c>
      <c r="AO452" s="17">
        <v>1.14401779184642E-2</v>
      </c>
      <c r="AP452" s="17">
        <v>3.9648490085569697E-3</v>
      </c>
      <c r="AQ452" s="17">
        <v>1.9039515081398801E-2</v>
      </c>
      <c r="AR452" s="17"/>
      <c r="AS452" s="17">
        <v>1.6855227773275201E-2</v>
      </c>
      <c r="AT452" s="17">
        <v>1.70230650242012E-2</v>
      </c>
      <c r="AU452" s="17">
        <v>1.06094963539671E-2</v>
      </c>
      <c r="AV452" s="17">
        <v>1.1808085994845299E-2</v>
      </c>
      <c r="AW452" s="17">
        <v>2.02104445440674E-2</v>
      </c>
      <c r="AX452" s="17">
        <v>1.3423873686326301E-3</v>
      </c>
      <c r="AY452" s="17"/>
      <c r="AZ452" s="17">
        <v>1.8870208663301E-2</v>
      </c>
      <c r="BA452" s="17">
        <v>1.46571210514863E-2</v>
      </c>
      <c r="BB452" s="17">
        <v>2.00184408205357E-2</v>
      </c>
      <c r="BC452" s="17">
        <v>3.06014427597708E-3</v>
      </c>
      <c r="BD452" s="17">
        <v>8.7959516070613003E-3</v>
      </c>
      <c r="BE452" s="17"/>
      <c r="BF452" s="17">
        <v>1.5608770631236699E-2</v>
      </c>
      <c r="BG452" s="17"/>
      <c r="BH452" s="17">
        <v>1.4044731466291699E-2</v>
      </c>
      <c r="BI452" s="17"/>
      <c r="BJ452" s="17">
        <v>1.83291844698029E-2</v>
      </c>
      <c r="BK452" s="17">
        <v>7.8228640380783795E-3</v>
      </c>
      <c r="BL452" s="17">
        <v>1.5813061982628E-2</v>
      </c>
      <c r="BM452" s="17">
        <v>1.7421541007775401E-2</v>
      </c>
      <c r="BN452" s="17">
        <v>8.5033256638932797E-3</v>
      </c>
      <c r="BO452" s="17">
        <v>1.2731683347544201E-2</v>
      </c>
      <c r="BP452" s="17"/>
      <c r="BQ452" s="17">
        <v>1.0066896887356E-2</v>
      </c>
      <c r="BR452" s="17">
        <v>1.23059942829606E-2</v>
      </c>
      <c r="BS452" s="17">
        <v>9.9817559974000603E-3</v>
      </c>
      <c r="BT452" s="17"/>
      <c r="BU452" s="17">
        <v>1.1778205833407799E-2</v>
      </c>
      <c r="BV452" s="17">
        <v>6.9025818193939699E-3</v>
      </c>
      <c r="BW452" s="17">
        <v>1.2168511064964299E-2</v>
      </c>
      <c r="BX452" s="17"/>
      <c r="BY452" s="17">
        <v>1.61475036479857E-2</v>
      </c>
      <c r="BZ452" s="17"/>
      <c r="CA452" s="17">
        <v>9.7379179010396496E-3</v>
      </c>
    </row>
    <row r="453" spans="2:79" x14ac:dyDescent="0.35">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row>
    <row r="454" spans="2:79" x14ac:dyDescent="0.35">
      <c r="B454" s="6" t="s">
        <v>356</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row>
    <row r="455" spans="2:79" x14ac:dyDescent="0.35">
      <c r="B455" s="24" t="s">
        <v>106</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row>
    <row r="456" spans="2:79" x14ac:dyDescent="0.35">
      <c r="B456" t="s">
        <v>341</v>
      </c>
      <c r="C456" s="17">
        <v>0.37119254054587197</v>
      </c>
      <c r="D456" s="17">
        <v>0.37106964837835898</v>
      </c>
      <c r="E456" s="17">
        <v>0.36981166885633499</v>
      </c>
      <c r="F456" s="17"/>
      <c r="G456" s="17">
        <v>0.212189887600995</v>
      </c>
      <c r="H456" s="17">
        <v>0.24779611071923299</v>
      </c>
      <c r="I456" s="17">
        <v>0.308665277933172</v>
      </c>
      <c r="J456" s="17">
        <v>0.41306496060285403</v>
      </c>
      <c r="K456" s="17">
        <v>0.45365209486889502</v>
      </c>
      <c r="L456" s="17">
        <v>0.53922695355918704</v>
      </c>
      <c r="M456" s="17"/>
      <c r="N456" s="17">
        <v>0.40044124596006903</v>
      </c>
      <c r="O456" s="17">
        <v>0.361871825974867</v>
      </c>
      <c r="P456" s="17">
        <v>0.35350199518630199</v>
      </c>
      <c r="Q456" s="17">
        <v>0.36136285208726698</v>
      </c>
      <c r="R456" s="17"/>
      <c r="S456" s="17">
        <v>0.31615071862737298</v>
      </c>
      <c r="T456" s="17">
        <v>0.42873520948718802</v>
      </c>
      <c r="U456" s="17">
        <v>0.36510217637797798</v>
      </c>
      <c r="V456" s="17">
        <v>0.389059873471504</v>
      </c>
      <c r="W456" s="17">
        <v>0.33861021254839502</v>
      </c>
      <c r="X456" s="17">
        <v>0.35481996488914402</v>
      </c>
      <c r="Y456" s="17">
        <v>0.35894780560345202</v>
      </c>
      <c r="Z456" s="17">
        <v>0.344924605059381</v>
      </c>
      <c r="AA456" s="17">
        <v>0.34078728489415899</v>
      </c>
      <c r="AB456" s="17">
        <v>0.44340792584973598</v>
      </c>
      <c r="AC456" s="17">
        <v>0.40159036465768599</v>
      </c>
      <c r="AD456" s="17">
        <v>0.37791562576590698</v>
      </c>
      <c r="AE456" s="17"/>
      <c r="AF456" s="17">
        <v>0.37519416728823002</v>
      </c>
      <c r="AG456" s="17">
        <v>0.38514191422245397</v>
      </c>
      <c r="AH456" s="17">
        <v>0.384007197920257</v>
      </c>
      <c r="AI456" s="17">
        <v>0.33122857309547898</v>
      </c>
      <c r="AJ456" s="17">
        <v>0.34700924968953401</v>
      </c>
      <c r="AK456" s="17">
        <v>0.30170429102629998</v>
      </c>
      <c r="AL456" s="17"/>
      <c r="AM456" s="17">
        <v>0.37892830394695298</v>
      </c>
      <c r="AN456" s="17">
        <v>0.39017645324199302</v>
      </c>
      <c r="AO456" s="17">
        <v>0.36127444842172701</v>
      </c>
      <c r="AP456" s="17">
        <v>0.31066102099778697</v>
      </c>
      <c r="AQ456" s="17">
        <v>0.35113294633242198</v>
      </c>
      <c r="AR456" s="17"/>
      <c r="AS456" s="17">
        <v>0.295965377518423</v>
      </c>
      <c r="AT456" s="17">
        <v>0.36869966796430498</v>
      </c>
      <c r="AU456" s="17">
        <v>0.370923997989837</v>
      </c>
      <c r="AV456" s="17">
        <v>0.40640395506562599</v>
      </c>
      <c r="AW456" s="17">
        <v>0.39398031348110202</v>
      </c>
      <c r="AX456" s="17">
        <v>0.476951225556211</v>
      </c>
      <c r="AY456" s="17"/>
      <c r="AZ456" s="17">
        <v>0.42140786458836599</v>
      </c>
      <c r="BA456" s="17">
        <v>0.34120213819369299</v>
      </c>
      <c r="BB456" s="17">
        <v>0.37079954895633599</v>
      </c>
      <c r="BC456" s="17">
        <v>0.48077491226287999</v>
      </c>
      <c r="BD456" s="17">
        <v>0.33044078049022901</v>
      </c>
      <c r="BE456" s="17"/>
      <c r="BF456" s="17">
        <v>0.38668842288970301</v>
      </c>
      <c r="BG456" s="17"/>
      <c r="BH456" s="17">
        <v>0.382506046493718</v>
      </c>
      <c r="BI456" s="17"/>
      <c r="BJ456" s="17">
        <v>0.31860829657100398</v>
      </c>
      <c r="BK456" s="17">
        <v>0.43822515717548399</v>
      </c>
      <c r="BL456" s="17">
        <v>0.439710810263647</v>
      </c>
      <c r="BM456" s="17">
        <v>0.276425937357764</v>
      </c>
      <c r="BN456" s="17">
        <v>0.27150914228851097</v>
      </c>
      <c r="BO456" s="17">
        <v>0.22648999817478099</v>
      </c>
      <c r="BP456" s="17"/>
      <c r="BQ456" s="17">
        <v>0.352497239785175</v>
      </c>
      <c r="BR456" s="17">
        <v>0.37364584600127798</v>
      </c>
      <c r="BS456" s="17">
        <v>0.39570091476077701</v>
      </c>
      <c r="BT456" s="17"/>
      <c r="BU456" s="17">
        <v>0.34806683481443401</v>
      </c>
      <c r="BV456" s="17">
        <v>0.373668997540265</v>
      </c>
      <c r="BW456" s="17">
        <v>0.39424834746248599</v>
      </c>
      <c r="BX456" s="17"/>
      <c r="BY456" s="17">
        <v>0.222347876094067</v>
      </c>
      <c r="BZ456" s="17"/>
      <c r="CA456" s="17">
        <v>0.344370485207804</v>
      </c>
    </row>
    <row r="457" spans="2:79" x14ac:dyDescent="0.35">
      <c r="B457" t="s">
        <v>342</v>
      </c>
      <c r="C457" s="17">
        <v>0.28623934581826099</v>
      </c>
      <c r="D457" s="17">
        <v>0.32911615537370897</v>
      </c>
      <c r="E457" s="17">
        <v>0.24487710525327699</v>
      </c>
      <c r="F457" s="17"/>
      <c r="G457" s="17">
        <v>0.23061149800344499</v>
      </c>
      <c r="H457" s="17">
        <v>0.240065092515588</v>
      </c>
      <c r="I457" s="17">
        <v>0.24277131127378099</v>
      </c>
      <c r="J457" s="17">
        <v>0.299649783191689</v>
      </c>
      <c r="K457" s="17">
        <v>0.33500380859842199</v>
      </c>
      <c r="L457" s="17">
        <v>0.35261232766182399</v>
      </c>
      <c r="M457" s="17"/>
      <c r="N457" s="17">
        <v>0.30964594988460598</v>
      </c>
      <c r="O457" s="17">
        <v>0.28969009843772298</v>
      </c>
      <c r="P457" s="17">
        <v>0.27809886393917199</v>
      </c>
      <c r="Q457" s="17">
        <v>0.26429391063753899</v>
      </c>
      <c r="R457" s="17"/>
      <c r="S457" s="17">
        <v>0.278455379983714</v>
      </c>
      <c r="T457" s="17">
        <v>0.29213576861836699</v>
      </c>
      <c r="U457" s="17">
        <v>0.28416891405341299</v>
      </c>
      <c r="V457" s="17">
        <v>0.34412708099494099</v>
      </c>
      <c r="W457" s="17">
        <v>0.29212295919033998</v>
      </c>
      <c r="X457" s="17">
        <v>0.22015567193659899</v>
      </c>
      <c r="Y457" s="17">
        <v>0.28154824213066898</v>
      </c>
      <c r="Z457" s="17">
        <v>0.34159797998732599</v>
      </c>
      <c r="AA457" s="17">
        <v>0.26166987647511802</v>
      </c>
      <c r="AB457" s="17">
        <v>0.29373360693484701</v>
      </c>
      <c r="AC457" s="17">
        <v>0.32178855020318498</v>
      </c>
      <c r="AD457" s="17">
        <v>0.26046557803176701</v>
      </c>
      <c r="AE457" s="17"/>
      <c r="AF457" s="17">
        <v>0.26345661625317202</v>
      </c>
      <c r="AG457" s="17">
        <v>0.283906624642073</v>
      </c>
      <c r="AH457" s="17">
        <v>0.30647641253586899</v>
      </c>
      <c r="AI457" s="17">
        <v>0.316818626450038</v>
      </c>
      <c r="AJ457" s="17">
        <v>0.26833068871426902</v>
      </c>
      <c r="AK457" s="17">
        <v>0.31622316442536502</v>
      </c>
      <c r="AL457" s="17"/>
      <c r="AM457" s="17">
        <v>0.28488989516024499</v>
      </c>
      <c r="AN457" s="17">
        <v>0.28245092071693401</v>
      </c>
      <c r="AO457" s="17">
        <v>0.29919931586359799</v>
      </c>
      <c r="AP457" s="17">
        <v>0.26872957889896498</v>
      </c>
      <c r="AQ457" s="17">
        <v>0.306541558163485</v>
      </c>
      <c r="AR457" s="17"/>
      <c r="AS457" s="17">
        <v>0.27397102665714601</v>
      </c>
      <c r="AT457" s="17">
        <v>0.29340125896457703</v>
      </c>
      <c r="AU457" s="17">
        <v>0.27696441079650302</v>
      </c>
      <c r="AV457" s="17">
        <v>0.30106349003880001</v>
      </c>
      <c r="AW457" s="17">
        <v>0.28569886392901001</v>
      </c>
      <c r="AX457" s="17">
        <v>0.27878852475788801</v>
      </c>
      <c r="AY457" s="17"/>
      <c r="AZ457" s="17">
        <v>0.29851252446315402</v>
      </c>
      <c r="BA457" s="17">
        <v>0.284366317557811</v>
      </c>
      <c r="BB457" s="17">
        <v>0.29992318983740501</v>
      </c>
      <c r="BC457" s="17">
        <v>0.30667975855784202</v>
      </c>
      <c r="BD457" s="17">
        <v>0.26172222680653301</v>
      </c>
      <c r="BE457" s="17"/>
      <c r="BF457" s="17">
        <v>0.29407423185600301</v>
      </c>
      <c r="BG457" s="17"/>
      <c r="BH457" s="17">
        <v>0.29351392978771601</v>
      </c>
      <c r="BI457" s="17"/>
      <c r="BJ457" s="17">
        <v>0.29145505026997198</v>
      </c>
      <c r="BK457" s="17">
        <v>0.30865056990873002</v>
      </c>
      <c r="BL457" s="17">
        <v>0.30391415716081999</v>
      </c>
      <c r="BM457" s="17">
        <v>0.177220926588883</v>
      </c>
      <c r="BN457" s="17">
        <v>0.28370855573873399</v>
      </c>
      <c r="BO457" s="17">
        <v>0.24458107865970299</v>
      </c>
      <c r="BP457" s="17"/>
      <c r="BQ457" s="17">
        <v>0.25926874872015798</v>
      </c>
      <c r="BR457" s="17">
        <v>0.302695213510219</v>
      </c>
      <c r="BS457" s="17">
        <v>0.30319765719159902</v>
      </c>
      <c r="BT457" s="17"/>
      <c r="BU457" s="17">
        <v>0.30388556644998599</v>
      </c>
      <c r="BV457" s="17">
        <v>0.31065973318052997</v>
      </c>
      <c r="BW457" s="17">
        <v>0.29257899671731602</v>
      </c>
      <c r="BX457" s="17"/>
      <c r="BY457" s="17">
        <v>0.220062173777063</v>
      </c>
      <c r="BZ457" s="17"/>
      <c r="CA457" s="17">
        <v>0.26843255628041901</v>
      </c>
    </row>
    <row r="458" spans="2:79" x14ac:dyDescent="0.35">
      <c r="B458" t="s">
        <v>343</v>
      </c>
      <c r="C458" s="17">
        <v>0.21346249660428801</v>
      </c>
      <c r="D458" s="17">
        <v>0.203433823955778</v>
      </c>
      <c r="E458" s="17">
        <v>0.22307862429855499</v>
      </c>
      <c r="F458" s="17"/>
      <c r="G458" s="17">
        <v>0.169501042843447</v>
      </c>
      <c r="H458" s="17">
        <v>0.20387265401681301</v>
      </c>
      <c r="I458" s="17">
        <v>0.213207652602804</v>
      </c>
      <c r="J458" s="17">
        <v>0.23851044521857201</v>
      </c>
      <c r="K458" s="17">
        <v>0.23661092904502801</v>
      </c>
      <c r="L458" s="17">
        <v>0.21504074971937101</v>
      </c>
      <c r="M458" s="17"/>
      <c r="N458" s="17">
        <v>0.22164628490712801</v>
      </c>
      <c r="O458" s="17">
        <v>0.240547052444747</v>
      </c>
      <c r="P458" s="17">
        <v>0.20350182158701899</v>
      </c>
      <c r="Q458" s="17">
        <v>0.185525763053807</v>
      </c>
      <c r="R458" s="17"/>
      <c r="S458" s="17">
        <v>0.218483314893332</v>
      </c>
      <c r="T458" s="17">
        <v>0.21264568209462401</v>
      </c>
      <c r="U458" s="17">
        <v>0.240447723777517</v>
      </c>
      <c r="V458" s="17">
        <v>0.22463955196850299</v>
      </c>
      <c r="W458" s="17">
        <v>0.22335247223261001</v>
      </c>
      <c r="X458" s="17">
        <v>0.196542257638981</v>
      </c>
      <c r="Y458" s="17">
        <v>0.23993480569872799</v>
      </c>
      <c r="Z458" s="17">
        <v>0.205168470049193</v>
      </c>
      <c r="AA458" s="17">
        <v>0.19795565345545699</v>
      </c>
      <c r="AB458" s="17">
        <v>0.161388399017423</v>
      </c>
      <c r="AC458" s="17">
        <v>0.197407551510766</v>
      </c>
      <c r="AD458" s="17">
        <v>0.29605158091308797</v>
      </c>
      <c r="AE458" s="17"/>
      <c r="AF458" s="17">
        <v>0.17465677895717099</v>
      </c>
      <c r="AG458" s="17">
        <v>0.23119638029995199</v>
      </c>
      <c r="AH458" s="17">
        <v>0.21436317219717299</v>
      </c>
      <c r="AI458" s="17">
        <v>0.242578402998123</v>
      </c>
      <c r="AJ458" s="17">
        <v>0.198946053888688</v>
      </c>
      <c r="AK458" s="17">
        <v>0.24214101422340201</v>
      </c>
      <c r="AL458" s="17"/>
      <c r="AM458" s="17">
        <v>0.200751276687687</v>
      </c>
      <c r="AN458" s="17">
        <v>0.21884789837801899</v>
      </c>
      <c r="AO458" s="17">
        <v>0.22102799778032201</v>
      </c>
      <c r="AP458" s="17">
        <v>0.21115993230572</v>
      </c>
      <c r="AQ458" s="17">
        <v>0.178076446247349</v>
      </c>
      <c r="AR458" s="17"/>
      <c r="AS458" s="17">
        <v>0.21106673133260001</v>
      </c>
      <c r="AT458" s="17">
        <v>0.20301955419993201</v>
      </c>
      <c r="AU458" s="17">
        <v>0.17515486392756299</v>
      </c>
      <c r="AV458" s="17">
        <v>0.24598743972045201</v>
      </c>
      <c r="AW458" s="17">
        <v>0.22429665323023901</v>
      </c>
      <c r="AX458" s="17">
        <v>0.228101347004353</v>
      </c>
      <c r="AY458" s="17"/>
      <c r="AZ458" s="17">
        <v>0.21741828378787501</v>
      </c>
      <c r="BA458" s="17">
        <v>0.22784304715159701</v>
      </c>
      <c r="BB458" s="17">
        <v>0.21293788360646601</v>
      </c>
      <c r="BC458" s="17">
        <v>0.212929903844227</v>
      </c>
      <c r="BD458" s="17">
        <v>0.19316624891758299</v>
      </c>
      <c r="BE458" s="17"/>
      <c r="BF458" s="17">
        <v>0.220402050731281</v>
      </c>
      <c r="BG458" s="17"/>
      <c r="BH458" s="17">
        <v>0.219858695315096</v>
      </c>
      <c r="BI458" s="17"/>
      <c r="BJ458" s="17">
        <v>0.21397335495929901</v>
      </c>
      <c r="BK458" s="17">
        <v>0.19070760774291701</v>
      </c>
      <c r="BL458" s="17">
        <v>0.229696381690877</v>
      </c>
      <c r="BM458" s="17">
        <v>0.19823409448041801</v>
      </c>
      <c r="BN458" s="17">
        <v>0.24357343674273099</v>
      </c>
      <c r="BO458" s="17">
        <v>0.18849254275100999</v>
      </c>
      <c r="BP458" s="17"/>
      <c r="BQ458" s="17">
        <v>0.21366648952460601</v>
      </c>
      <c r="BR458" s="17">
        <v>0.20689241182835999</v>
      </c>
      <c r="BS458" s="17">
        <v>0.22793907444132</v>
      </c>
      <c r="BT458" s="17"/>
      <c r="BU458" s="17">
        <v>0.202737920295192</v>
      </c>
      <c r="BV458" s="17">
        <v>0.22122568261009101</v>
      </c>
      <c r="BW458" s="17">
        <v>0.22154919363571801</v>
      </c>
      <c r="BX458" s="17"/>
      <c r="BY458" s="17">
        <v>0.168192409897227</v>
      </c>
      <c r="BZ458" s="17"/>
      <c r="CA458" s="17">
        <v>0.23354459998364799</v>
      </c>
    </row>
    <row r="459" spans="2:79" x14ac:dyDescent="0.35">
      <c r="B459" t="s">
        <v>344</v>
      </c>
      <c r="C459" s="17">
        <v>0.206563462993926</v>
      </c>
      <c r="D459" s="17">
        <v>0.19440231296333799</v>
      </c>
      <c r="E459" s="17">
        <v>0.21984187324719601</v>
      </c>
      <c r="F459" s="17"/>
      <c r="G459" s="17">
        <v>0.217132734921201</v>
      </c>
      <c r="H459" s="17">
        <v>0.16183384145617</v>
      </c>
      <c r="I459" s="17">
        <v>0.184804415539603</v>
      </c>
      <c r="J459" s="17">
        <v>0.21534499685081901</v>
      </c>
      <c r="K459" s="17">
        <v>0.21167506505345801</v>
      </c>
      <c r="L459" s="17">
        <v>0.242950384664507</v>
      </c>
      <c r="M459" s="17"/>
      <c r="N459" s="17">
        <v>0.22539066099154501</v>
      </c>
      <c r="O459" s="17">
        <v>0.217654301886581</v>
      </c>
      <c r="P459" s="17">
        <v>0.21687168770096299</v>
      </c>
      <c r="Q459" s="17">
        <v>0.16673558368170499</v>
      </c>
      <c r="R459" s="17"/>
      <c r="S459" s="17">
        <v>0.21581841793841999</v>
      </c>
      <c r="T459" s="17">
        <v>0.181164364573391</v>
      </c>
      <c r="U459" s="17">
        <v>0.22921674056139699</v>
      </c>
      <c r="V459" s="17">
        <v>0.210212876790036</v>
      </c>
      <c r="W459" s="17">
        <v>0.199908874959143</v>
      </c>
      <c r="X459" s="17">
        <v>0.19608496901265199</v>
      </c>
      <c r="Y459" s="17">
        <v>0.21667583687897601</v>
      </c>
      <c r="Z459" s="17">
        <v>0.21800591108224501</v>
      </c>
      <c r="AA459" s="17">
        <v>0.16357347749096601</v>
      </c>
      <c r="AB459" s="17">
        <v>0.245727093944867</v>
      </c>
      <c r="AC459" s="17">
        <v>0.22216582118620801</v>
      </c>
      <c r="AD459" s="17">
        <v>0.22101395637486401</v>
      </c>
      <c r="AE459" s="17"/>
      <c r="AF459" s="17">
        <v>0.20035970515736001</v>
      </c>
      <c r="AG459" s="17">
        <v>0.19186595317291799</v>
      </c>
      <c r="AH459" s="17">
        <v>0.219077213284467</v>
      </c>
      <c r="AI459" s="17">
        <v>0.24358991345028799</v>
      </c>
      <c r="AJ459" s="17">
        <v>0.231041107718607</v>
      </c>
      <c r="AK459" s="17">
        <v>0.20471902836498701</v>
      </c>
      <c r="AL459" s="17"/>
      <c r="AM459" s="17">
        <v>0.18829488389448301</v>
      </c>
      <c r="AN459" s="17">
        <v>0.218173853851858</v>
      </c>
      <c r="AO459" s="17">
        <v>0.217625336585516</v>
      </c>
      <c r="AP459" s="17">
        <v>0.200111313601472</v>
      </c>
      <c r="AQ459" s="17">
        <v>0.183593975232972</v>
      </c>
      <c r="AR459" s="17"/>
      <c r="AS459" s="17">
        <v>0.18500451543441301</v>
      </c>
      <c r="AT459" s="17">
        <v>0.20033584252412201</v>
      </c>
      <c r="AU459" s="17">
        <v>0.215860698536671</v>
      </c>
      <c r="AV459" s="17">
        <v>0.22457354955005501</v>
      </c>
      <c r="AW459" s="17">
        <v>0.21429181856292601</v>
      </c>
      <c r="AX459" s="17">
        <v>0.209472907214489</v>
      </c>
      <c r="AY459" s="17"/>
      <c r="AZ459" s="17">
        <v>0.210540429326836</v>
      </c>
      <c r="BA459" s="17">
        <v>0.19453310284133701</v>
      </c>
      <c r="BB459" s="17">
        <v>0.233977656966359</v>
      </c>
      <c r="BC459" s="17">
        <v>0.16816885145416699</v>
      </c>
      <c r="BD459" s="17">
        <v>0.21022013328488501</v>
      </c>
      <c r="BE459" s="17"/>
      <c r="BF459" s="17">
        <v>0.21263495628668599</v>
      </c>
      <c r="BG459" s="17"/>
      <c r="BH459" s="17">
        <v>0.205248134238397</v>
      </c>
      <c r="BI459" s="17"/>
      <c r="BJ459" s="17">
        <v>0.21341392482265201</v>
      </c>
      <c r="BK459" s="17">
        <v>0.22954839306132499</v>
      </c>
      <c r="BL459" s="17">
        <v>0.20536682891914601</v>
      </c>
      <c r="BM459" s="17">
        <v>0.17184624512277899</v>
      </c>
      <c r="BN459" s="17">
        <v>0.230786977478698</v>
      </c>
      <c r="BO459" s="17">
        <v>0.17378933663669399</v>
      </c>
      <c r="BP459" s="17"/>
      <c r="BQ459" s="17">
        <v>0.20504109946195101</v>
      </c>
      <c r="BR459" s="17">
        <v>0.232642520756219</v>
      </c>
      <c r="BS459" s="17">
        <v>0.204719946022451</v>
      </c>
      <c r="BT459" s="17"/>
      <c r="BU459" s="17">
        <v>0.241929655814312</v>
      </c>
      <c r="BV459" s="17">
        <v>0.213259304383945</v>
      </c>
      <c r="BW459" s="17">
        <v>0.22108128445236599</v>
      </c>
      <c r="BX459" s="17"/>
      <c r="BY459" s="17">
        <v>0.12770192294077301</v>
      </c>
      <c r="BZ459" s="17"/>
      <c r="CA459" s="17">
        <v>0.24106042190510399</v>
      </c>
    </row>
    <row r="460" spans="2:79" x14ac:dyDescent="0.35">
      <c r="B460" t="s">
        <v>345</v>
      </c>
      <c r="C460" s="17">
        <v>0.17755348514956901</v>
      </c>
      <c r="D460" s="17">
        <v>0.17665785084032401</v>
      </c>
      <c r="E460" s="17">
        <v>0.179200467356981</v>
      </c>
      <c r="F460" s="17"/>
      <c r="G460" s="17">
        <v>0.18795533057507899</v>
      </c>
      <c r="H460" s="17">
        <v>0.173236468548193</v>
      </c>
      <c r="I460" s="17">
        <v>0.172652632080425</v>
      </c>
      <c r="J460" s="17">
        <v>0.17627515662437199</v>
      </c>
      <c r="K460" s="17">
        <v>0.208932757985162</v>
      </c>
      <c r="L460" s="17">
        <v>0.15809204468267099</v>
      </c>
      <c r="M460" s="17"/>
      <c r="N460" s="17">
        <v>0.17967121063407401</v>
      </c>
      <c r="O460" s="17">
        <v>0.16603933993085301</v>
      </c>
      <c r="P460" s="17">
        <v>0.174499279365636</v>
      </c>
      <c r="Q460" s="17">
        <v>0.190569935685137</v>
      </c>
      <c r="R460" s="17"/>
      <c r="S460" s="17">
        <v>0.20358140417396101</v>
      </c>
      <c r="T460" s="17">
        <v>0.19759167947808301</v>
      </c>
      <c r="U460" s="17">
        <v>0.21006947163449899</v>
      </c>
      <c r="V460" s="17">
        <v>0.16302169752696999</v>
      </c>
      <c r="W460" s="17">
        <v>0.16697080686783</v>
      </c>
      <c r="X460" s="17">
        <v>0.15248610575014501</v>
      </c>
      <c r="Y460" s="17">
        <v>0.17545074415289699</v>
      </c>
      <c r="Z460" s="17">
        <v>0.173824885852501</v>
      </c>
      <c r="AA460" s="17">
        <v>0.168314467961445</v>
      </c>
      <c r="AB460" s="17">
        <v>0.12875141861414199</v>
      </c>
      <c r="AC460" s="17">
        <v>0.16508917691503999</v>
      </c>
      <c r="AD460" s="17">
        <v>0.23783504092454399</v>
      </c>
      <c r="AE460" s="17"/>
      <c r="AF460" s="17">
        <v>0.16653698440619899</v>
      </c>
      <c r="AG460" s="17">
        <v>0.16223136676748201</v>
      </c>
      <c r="AH460" s="17">
        <v>0.183382178082687</v>
      </c>
      <c r="AI460" s="17">
        <v>0.20587237275653</v>
      </c>
      <c r="AJ460" s="17">
        <v>0.20753862192709799</v>
      </c>
      <c r="AK460" s="17">
        <v>0.20548037382439799</v>
      </c>
      <c r="AL460" s="17"/>
      <c r="AM460" s="17">
        <v>0.16035573678550399</v>
      </c>
      <c r="AN460" s="17">
        <v>0.17991085692962799</v>
      </c>
      <c r="AO460" s="17">
        <v>0.18602928219699399</v>
      </c>
      <c r="AP460" s="17">
        <v>0.17917254513410499</v>
      </c>
      <c r="AQ460" s="17">
        <v>0.18065649676918499</v>
      </c>
      <c r="AR460" s="17"/>
      <c r="AS460" s="17">
        <v>0.16891883940236599</v>
      </c>
      <c r="AT460" s="17">
        <v>0.18888189294673099</v>
      </c>
      <c r="AU460" s="17">
        <v>0.17622335649849999</v>
      </c>
      <c r="AV460" s="17">
        <v>0.18372150693314701</v>
      </c>
      <c r="AW460" s="17">
        <v>0.16118378784575199</v>
      </c>
      <c r="AX460" s="17">
        <v>0.181792710347285</v>
      </c>
      <c r="AY460" s="17"/>
      <c r="AZ460" s="17">
        <v>0.20536319384823801</v>
      </c>
      <c r="BA460" s="17">
        <v>0.15374019112182</v>
      </c>
      <c r="BB460" s="17">
        <v>0.17836291855952</v>
      </c>
      <c r="BC460" s="17">
        <v>0.17610081219158</v>
      </c>
      <c r="BD460" s="17">
        <v>0.18457107607297801</v>
      </c>
      <c r="BE460" s="17"/>
      <c r="BF460" s="17">
        <v>0.17593472178827599</v>
      </c>
      <c r="BG460" s="17"/>
      <c r="BH460" s="17">
        <v>0.175071791195518</v>
      </c>
      <c r="BI460" s="17"/>
      <c r="BJ460" s="17">
        <v>0.18850815436906601</v>
      </c>
      <c r="BK460" s="17">
        <v>0.16928656537162001</v>
      </c>
      <c r="BL460" s="17">
        <v>0.17194809948508899</v>
      </c>
      <c r="BM460" s="17">
        <v>0.16733573083842501</v>
      </c>
      <c r="BN460" s="17">
        <v>0.17397260339847601</v>
      </c>
      <c r="BO460" s="17">
        <v>0.19520528949614299</v>
      </c>
      <c r="BP460" s="17"/>
      <c r="BQ460" s="17">
        <v>0.19442406927394601</v>
      </c>
      <c r="BR460" s="17">
        <v>0.18028877006734001</v>
      </c>
      <c r="BS460" s="17">
        <v>0.18055177598193201</v>
      </c>
      <c r="BT460" s="17"/>
      <c r="BU460" s="17">
        <v>0.19231288510295599</v>
      </c>
      <c r="BV460" s="17">
        <v>0.186642613293073</v>
      </c>
      <c r="BW460" s="17">
        <v>0.180684514809485</v>
      </c>
      <c r="BX460" s="17"/>
      <c r="BY460" s="17">
        <v>0.21641363628665899</v>
      </c>
      <c r="BZ460" s="17"/>
      <c r="CA460" s="17">
        <v>0.215603697173466</v>
      </c>
    </row>
    <row r="461" spans="2:79" x14ac:dyDescent="0.35">
      <c r="B461" t="s">
        <v>346</v>
      </c>
      <c r="C461" s="17">
        <v>0.16453238938940401</v>
      </c>
      <c r="D461" s="17">
        <v>0.16693247753055401</v>
      </c>
      <c r="E461" s="17">
        <v>0.16184330572429101</v>
      </c>
      <c r="F461" s="17"/>
      <c r="G461" s="17">
        <v>0.170071459839615</v>
      </c>
      <c r="H461" s="17">
        <v>0.136171601581868</v>
      </c>
      <c r="I461" s="17">
        <v>0.17766033344927601</v>
      </c>
      <c r="J461" s="17">
        <v>0.176650941177179</v>
      </c>
      <c r="K461" s="17">
        <v>0.14942631821586999</v>
      </c>
      <c r="L461" s="17">
        <v>0.173566078172917</v>
      </c>
      <c r="M461" s="17"/>
      <c r="N461" s="17">
        <v>0.14842890473374801</v>
      </c>
      <c r="O461" s="17">
        <v>0.19458796376363399</v>
      </c>
      <c r="P461" s="17">
        <v>0.15126694162354201</v>
      </c>
      <c r="Q461" s="17">
        <v>0.16229009040502701</v>
      </c>
      <c r="R461" s="17"/>
      <c r="S461" s="17">
        <v>0.16568371852557001</v>
      </c>
      <c r="T461" s="17">
        <v>0.174854257589769</v>
      </c>
      <c r="U461" s="17">
        <v>0.166453973690149</v>
      </c>
      <c r="V461" s="17">
        <v>0.17368068445147899</v>
      </c>
      <c r="W461" s="17">
        <v>0.16541092341743699</v>
      </c>
      <c r="X461" s="17">
        <v>0.16437771122307501</v>
      </c>
      <c r="Y461" s="17">
        <v>0.184232503930647</v>
      </c>
      <c r="Z461" s="17">
        <v>0.15145475157054999</v>
      </c>
      <c r="AA461" s="17">
        <v>0.12216070687293699</v>
      </c>
      <c r="AB461" s="17">
        <v>0.161918464226943</v>
      </c>
      <c r="AC461" s="17">
        <v>0.19638359427784899</v>
      </c>
      <c r="AD461" s="17">
        <v>0.155310405759818</v>
      </c>
      <c r="AE461" s="17"/>
      <c r="AF461" s="17">
        <v>0.14866333774042101</v>
      </c>
      <c r="AG461" s="17">
        <v>0.17437867150851399</v>
      </c>
      <c r="AH461" s="17">
        <v>0.166417314129824</v>
      </c>
      <c r="AI461" s="17">
        <v>0.14751507253406301</v>
      </c>
      <c r="AJ461" s="17">
        <v>0.18878294993983299</v>
      </c>
      <c r="AK461" s="17">
        <v>0.154318663638568</v>
      </c>
      <c r="AL461" s="17"/>
      <c r="AM461" s="17">
        <v>0.15443667249711601</v>
      </c>
      <c r="AN461" s="17">
        <v>0.174793577329068</v>
      </c>
      <c r="AO461" s="17">
        <v>0.170459708700816</v>
      </c>
      <c r="AP461" s="17">
        <v>0.14222938725050599</v>
      </c>
      <c r="AQ461" s="17">
        <v>0.185031593844426</v>
      </c>
      <c r="AR461" s="17"/>
      <c r="AS461" s="17">
        <v>0.14853778845173399</v>
      </c>
      <c r="AT461" s="17">
        <v>0.18132523865311601</v>
      </c>
      <c r="AU461" s="17">
        <v>0.162396258817636</v>
      </c>
      <c r="AV461" s="17">
        <v>0.143911428646881</v>
      </c>
      <c r="AW461" s="17">
        <v>0.20316884605503699</v>
      </c>
      <c r="AX461" s="17">
        <v>0.15941088094148101</v>
      </c>
      <c r="AY461" s="17"/>
      <c r="AZ461" s="17">
        <v>0.146710499309295</v>
      </c>
      <c r="BA461" s="17">
        <v>0.17083887237678999</v>
      </c>
      <c r="BB461" s="17">
        <v>0.15898691490908101</v>
      </c>
      <c r="BC461" s="17">
        <v>0.19603396170894899</v>
      </c>
      <c r="BD461" s="17">
        <v>0.16696414708288301</v>
      </c>
      <c r="BE461" s="17"/>
      <c r="BF461" s="17">
        <v>0.16673445396123199</v>
      </c>
      <c r="BG461" s="17"/>
      <c r="BH461" s="17">
        <v>0.16488342487275701</v>
      </c>
      <c r="BI461" s="17"/>
      <c r="BJ461" s="17">
        <v>0.16776138829665399</v>
      </c>
      <c r="BK461" s="17">
        <v>0.17146832429439801</v>
      </c>
      <c r="BL461" s="17">
        <v>0.169922618803723</v>
      </c>
      <c r="BM461" s="17">
        <v>0.113560504175081</v>
      </c>
      <c r="BN461" s="17">
        <v>0.128251294202607</v>
      </c>
      <c r="BO461" s="17">
        <v>0.22333889803680201</v>
      </c>
      <c r="BP461" s="17"/>
      <c r="BQ461" s="17">
        <v>0.15067159436229199</v>
      </c>
      <c r="BR461" s="17">
        <v>0.18732896885136099</v>
      </c>
      <c r="BS461" s="17">
        <v>0.15478564335360001</v>
      </c>
      <c r="BT461" s="17"/>
      <c r="BU461" s="17">
        <v>0.12994969727817099</v>
      </c>
      <c r="BV461" s="17">
        <v>0.17623794405475701</v>
      </c>
      <c r="BW461" s="17">
        <v>0.15857225717694801</v>
      </c>
      <c r="BX461" s="17"/>
      <c r="BY461" s="17">
        <v>0.139355426635314</v>
      </c>
      <c r="BZ461" s="17"/>
      <c r="CA461" s="17">
        <v>0.200826215956634</v>
      </c>
    </row>
    <row r="462" spans="2:79" x14ac:dyDescent="0.35">
      <c r="B462" t="s">
        <v>347</v>
      </c>
      <c r="C462" s="17">
        <v>0.16139666304494199</v>
      </c>
      <c r="D462" s="17">
        <v>0.15456000203607401</v>
      </c>
      <c r="E462" s="17">
        <v>0.16768590630652899</v>
      </c>
      <c r="F462" s="17"/>
      <c r="G462" s="17">
        <v>0.194813326148562</v>
      </c>
      <c r="H462" s="17">
        <v>0.189904518931962</v>
      </c>
      <c r="I462" s="17">
        <v>0.18550535831704501</v>
      </c>
      <c r="J462" s="17">
        <v>0.140736663987691</v>
      </c>
      <c r="K462" s="17">
        <v>0.15259252354135899</v>
      </c>
      <c r="L462" s="17">
        <v>0.11900218191558599</v>
      </c>
      <c r="M462" s="17"/>
      <c r="N462" s="17">
        <v>0.16905886636752501</v>
      </c>
      <c r="O462" s="17">
        <v>0.174734654237993</v>
      </c>
      <c r="P462" s="17">
        <v>0.14747552788712201</v>
      </c>
      <c r="Q462" s="17">
        <v>0.152810190185656</v>
      </c>
      <c r="R462" s="17"/>
      <c r="S462" s="17">
        <v>0.15957967717051899</v>
      </c>
      <c r="T462" s="17">
        <v>0.176493843287192</v>
      </c>
      <c r="U462" s="17">
        <v>0.12863096377639999</v>
      </c>
      <c r="V462" s="17">
        <v>0.15864147501362699</v>
      </c>
      <c r="W462" s="17">
        <v>0.193866981077427</v>
      </c>
      <c r="X462" s="17">
        <v>0.184277837565547</v>
      </c>
      <c r="Y462" s="17">
        <v>0.145592233079061</v>
      </c>
      <c r="Z462" s="17">
        <v>0.156914622758724</v>
      </c>
      <c r="AA462" s="17">
        <v>0.14963792112445401</v>
      </c>
      <c r="AB462" s="17">
        <v>0.14767767297891601</v>
      </c>
      <c r="AC462" s="17">
        <v>0.138968129302456</v>
      </c>
      <c r="AD462" s="17">
        <v>0.22511553995470701</v>
      </c>
      <c r="AE462" s="17"/>
      <c r="AF462" s="17">
        <v>0.155660148974823</v>
      </c>
      <c r="AG462" s="17">
        <v>0.159823756999698</v>
      </c>
      <c r="AH462" s="17">
        <v>0.16636215341882599</v>
      </c>
      <c r="AI462" s="17">
        <v>0.17879273511344501</v>
      </c>
      <c r="AJ462" s="17">
        <v>0.14822566426866199</v>
      </c>
      <c r="AK462" s="17">
        <v>0.20261844643195601</v>
      </c>
      <c r="AL462" s="17"/>
      <c r="AM462" s="17">
        <v>0.13371855286888901</v>
      </c>
      <c r="AN462" s="17">
        <v>0.15956833103491</v>
      </c>
      <c r="AO462" s="17">
        <v>0.16081398624320201</v>
      </c>
      <c r="AP462" s="17">
        <v>0.219818557823106</v>
      </c>
      <c r="AQ462" s="17">
        <v>0.237034510016606</v>
      </c>
      <c r="AR462" s="17"/>
      <c r="AS462" s="17">
        <v>0.18817768406062599</v>
      </c>
      <c r="AT462" s="17">
        <v>0.14911219366392001</v>
      </c>
      <c r="AU462" s="17">
        <v>0.15911980932928399</v>
      </c>
      <c r="AV462" s="17">
        <v>0.16106868663684101</v>
      </c>
      <c r="AW462" s="17">
        <v>0.14247325656329901</v>
      </c>
      <c r="AX462" s="17">
        <v>0.15595571492781901</v>
      </c>
      <c r="AY462" s="17"/>
      <c r="AZ462" s="17">
        <v>0.156945064885775</v>
      </c>
      <c r="BA462" s="17">
        <v>0.172751382254376</v>
      </c>
      <c r="BB462" s="17">
        <v>0.12953210410695601</v>
      </c>
      <c r="BC462" s="17">
        <v>0.167060272642964</v>
      </c>
      <c r="BD462" s="17">
        <v>0.17102644986410301</v>
      </c>
      <c r="BE462" s="17"/>
      <c r="BF462" s="17">
        <v>0.157505997779116</v>
      </c>
      <c r="BG462" s="17"/>
      <c r="BH462" s="17">
        <v>0.164084259314806</v>
      </c>
      <c r="BI462" s="17"/>
      <c r="BJ462" s="17">
        <v>0.17257157521831701</v>
      </c>
      <c r="BK462" s="17">
        <v>0.152365237063395</v>
      </c>
      <c r="BL462" s="17">
        <v>0.137825525371812</v>
      </c>
      <c r="BM462" s="17">
        <v>0.19656894948496301</v>
      </c>
      <c r="BN462" s="17">
        <v>0.159162416081293</v>
      </c>
      <c r="BO462" s="17">
        <v>0.20333995046617501</v>
      </c>
      <c r="BP462" s="17"/>
      <c r="BQ462" s="17">
        <v>0.18190766633623401</v>
      </c>
      <c r="BR462" s="17">
        <v>0.160203956926634</v>
      </c>
      <c r="BS462" s="17">
        <v>0.164182994438862</v>
      </c>
      <c r="BT462" s="17"/>
      <c r="BU462" s="17">
        <v>0.20579410081600899</v>
      </c>
      <c r="BV462" s="17">
        <v>0.14847994390747701</v>
      </c>
      <c r="BW462" s="17">
        <v>0.17465924557624099</v>
      </c>
      <c r="BX462" s="17"/>
      <c r="BY462" s="17">
        <v>0.2340874121589</v>
      </c>
      <c r="BZ462" s="17"/>
      <c r="CA462" s="17">
        <v>0.17484548969000399</v>
      </c>
    </row>
    <row r="463" spans="2:79" x14ac:dyDescent="0.35">
      <c r="B463" t="s">
        <v>348</v>
      </c>
      <c r="C463" s="17">
        <v>0.144273107421036</v>
      </c>
      <c r="D463" s="17">
        <v>0.14118600738654799</v>
      </c>
      <c r="E463" s="17">
        <v>0.14778355746552099</v>
      </c>
      <c r="F463" s="17"/>
      <c r="G463" s="17">
        <v>0.17644102379672899</v>
      </c>
      <c r="H463" s="17">
        <v>0.17719205232633101</v>
      </c>
      <c r="I463" s="17">
        <v>0.14841842635736999</v>
      </c>
      <c r="J463" s="17">
        <v>0.10253198170644399</v>
      </c>
      <c r="K463" s="17">
        <v>0.14638360650627499</v>
      </c>
      <c r="L463" s="17">
        <v>0.12505417707046801</v>
      </c>
      <c r="M463" s="17"/>
      <c r="N463" s="17">
        <v>0.172536645479029</v>
      </c>
      <c r="O463" s="17">
        <v>0.135847830904372</v>
      </c>
      <c r="P463" s="17">
        <v>0.14148131051572499</v>
      </c>
      <c r="Q463" s="17">
        <v>0.12334013367501701</v>
      </c>
      <c r="R463" s="17"/>
      <c r="S463" s="17">
        <v>0.16495140707296299</v>
      </c>
      <c r="T463" s="17">
        <v>0.147225211677457</v>
      </c>
      <c r="U463" s="17">
        <v>0.167139200441425</v>
      </c>
      <c r="V463" s="17">
        <v>0.15089273497744099</v>
      </c>
      <c r="W463" s="17">
        <v>0.14327077461790799</v>
      </c>
      <c r="X463" s="17">
        <v>0.133750904994486</v>
      </c>
      <c r="Y463" s="17">
        <v>0.13388794467388501</v>
      </c>
      <c r="Z463" s="17">
        <v>0.14091658401410101</v>
      </c>
      <c r="AA463" s="17">
        <v>0.12640108700055999</v>
      </c>
      <c r="AB463" s="17">
        <v>0.14072176016260499</v>
      </c>
      <c r="AC463" s="17">
        <v>0.124304946655344</v>
      </c>
      <c r="AD463" s="17">
        <v>0.129924125535783</v>
      </c>
      <c r="AE463" s="17"/>
      <c r="AF463" s="17">
        <v>0.14442290694412999</v>
      </c>
      <c r="AG463" s="17">
        <v>0.13622587703459399</v>
      </c>
      <c r="AH463" s="17">
        <v>0.13186569017848801</v>
      </c>
      <c r="AI463" s="17">
        <v>0.17390579632386299</v>
      </c>
      <c r="AJ463" s="17">
        <v>0.14316969984090899</v>
      </c>
      <c r="AK463" s="17">
        <v>0.18873534463223601</v>
      </c>
      <c r="AL463" s="17"/>
      <c r="AM463" s="17">
        <v>0.113541933429504</v>
      </c>
      <c r="AN463" s="17">
        <v>0.12723595865481499</v>
      </c>
      <c r="AO463" s="17">
        <v>0.16778801150676501</v>
      </c>
      <c r="AP463" s="17">
        <v>0.17764224163812201</v>
      </c>
      <c r="AQ463" s="17">
        <v>0.24913071408245499</v>
      </c>
      <c r="AR463" s="17"/>
      <c r="AS463" s="17">
        <v>0.160694797021631</v>
      </c>
      <c r="AT463" s="17">
        <v>0.15345580942024001</v>
      </c>
      <c r="AU463" s="17">
        <v>0.123823341462939</v>
      </c>
      <c r="AV463" s="17">
        <v>0.13805502783333501</v>
      </c>
      <c r="AW463" s="17">
        <v>0.13284905164998201</v>
      </c>
      <c r="AX463" s="17">
        <v>0.142168987735769</v>
      </c>
      <c r="AY463" s="17"/>
      <c r="AZ463" s="17">
        <v>0.128082974577124</v>
      </c>
      <c r="BA463" s="17">
        <v>0.13625902179305999</v>
      </c>
      <c r="BB463" s="17">
        <v>0.13837877256159301</v>
      </c>
      <c r="BC463" s="17">
        <v>0.162000167591386</v>
      </c>
      <c r="BD463" s="17">
        <v>0.16906303874927101</v>
      </c>
      <c r="BE463" s="17"/>
      <c r="BF463" s="17">
        <v>0.142053368824542</v>
      </c>
      <c r="BG463" s="17"/>
      <c r="BH463" s="17">
        <v>0.14458781247256899</v>
      </c>
      <c r="BI463" s="17"/>
      <c r="BJ463" s="17">
        <v>0.134510380071972</v>
      </c>
      <c r="BK463" s="17">
        <v>0.15263094074841799</v>
      </c>
      <c r="BL463" s="17">
        <v>0.13067696920993099</v>
      </c>
      <c r="BM463" s="17">
        <v>0.139721183415323</v>
      </c>
      <c r="BN463" s="17">
        <v>0.19783681423509</v>
      </c>
      <c r="BO463" s="17">
        <v>0.205023136062154</v>
      </c>
      <c r="BP463" s="17"/>
      <c r="BQ463" s="17">
        <v>0.12904690707868699</v>
      </c>
      <c r="BR463" s="17">
        <v>0.14344152516989001</v>
      </c>
      <c r="BS463" s="17">
        <v>0.15819693578906699</v>
      </c>
      <c r="BT463" s="17"/>
      <c r="BU463" s="17">
        <v>0.148213230972597</v>
      </c>
      <c r="BV463" s="17">
        <v>0.12947195574957099</v>
      </c>
      <c r="BW463" s="17">
        <v>0.15945816370042801</v>
      </c>
      <c r="BX463" s="17"/>
      <c r="BY463" s="17">
        <v>0.23547233823331301</v>
      </c>
      <c r="BZ463" s="17"/>
      <c r="CA463" s="17">
        <v>0.13471882482143399</v>
      </c>
    </row>
    <row r="464" spans="2:79" x14ac:dyDescent="0.35">
      <c r="B464" t="s">
        <v>349</v>
      </c>
      <c r="C464" s="17">
        <v>0.128895511187992</v>
      </c>
      <c r="D464" s="17">
        <v>0.11823521172531801</v>
      </c>
      <c r="E464" s="17">
        <v>0.13897710431635599</v>
      </c>
      <c r="F464" s="17"/>
      <c r="G464" s="17">
        <v>0.13115769271486799</v>
      </c>
      <c r="H464" s="17">
        <v>0.11013864991205199</v>
      </c>
      <c r="I464" s="17">
        <v>0.15095427177013601</v>
      </c>
      <c r="J464" s="17">
        <v>0.14701610324681599</v>
      </c>
      <c r="K464" s="17">
        <v>0.13740739498785301</v>
      </c>
      <c r="L464" s="17">
        <v>0.104392132753356</v>
      </c>
      <c r="M464" s="17"/>
      <c r="N464" s="17">
        <v>0.13293739219189299</v>
      </c>
      <c r="O464" s="17">
        <v>0.13011176459507601</v>
      </c>
      <c r="P464" s="17">
        <v>0.13886265163285799</v>
      </c>
      <c r="Q464" s="17">
        <v>0.114340144116489</v>
      </c>
      <c r="R464" s="17"/>
      <c r="S464" s="17">
        <v>0.12032676534139999</v>
      </c>
      <c r="T464" s="17">
        <v>8.5200261233147001E-2</v>
      </c>
      <c r="U464" s="17">
        <v>0.135923235703069</v>
      </c>
      <c r="V464" s="17">
        <v>0.13518959749227499</v>
      </c>
      <c r="W464" s="17">
        <v>0.14485548884254301</v>
      </c>
      <c r="X464" s="17">
        <v>0.14644388580427101</v>
      </c>
      <c r="Y464" s="17">
        <v>0.13451235342228901</v>
      </c>
      <c r="Z464" s="17">
        <v>0.156414371432506</v>
      </c>
      <c r="AA464" s="17">
        <v>0.13607649860599699</v>
      </c>
      <c r="AB464" s="17">
        <v>0.141660439279606</v>
      </c>
      <c r="AC464" s="17">
        <v>0.12009329109405199</v>
      </c>
      <c r="AD464" s="17">
        <v>0.12906530827474799</v>
      </c>
      <c r="AE464" s="17"/>
      <c r="AF464" s="17">
        <v>0.13451460328961101</v>
      </c>
      <c r="AG464" s="17">
        <v>0.121193487221223</v>
      </c>
      <c r="AH464" s="17">
        <v>0.13962729317387701</v>
      </c>
      <c r="AI464" s="17">
        <v>0.14999745157650399</v>
      </c>
      <c r="AJ464" s="17">
        <v>0.121490814562855</v>
      </c>
      <c r="AK464" s="17">
        <v>0.114648472698089</v>
      </c>
      <c r="AL464" s="17"/>
      <c r="AM464" s="17">
        <v>0.116623153285995</v>
      </c>
      <c r="AN464" s="17">
        <v>0.125346487330568</v>
      </c>
      <c r="AO464" s="17">
        <v>0.142073436203071</v>
      </c>
      <c r="AP464" s="17">
        <v>0.136098124124513</v>
      </c>
      <c r="AQ464" s="17">
        <v>0.114379291968387</v>
      </c>
      <c r="AR464" s="17"/>
      <c r="AS464" s="17">
        <v>0.122511168373531</v>
      </c>
      <c r="AT464" s="17">
        <v>0.140162939251573</v>
      </c>
      <c r="AU464" s="17">
        <v>0.12536514394318801</v>
      </c>
      <c r="AV464" s="17">
        <v>0.12807244247784699</v>
      </c>
      <c r="AW464" s="17">
        <v>0.129255095639838</v>
      </c>
      <c r="AX464" s="17">
        <v>0.12087334343509901</v>
      </c>
      <c r="AY464" s="17"/>
      <c r="AZ464" s="17">
        <v>0.14149122267370801</v>
      </c>
      <c r="BA464" s="17">
        <v>0.11759251725548001</v>
      </c>
      <c r="BB464" s="17">
        <v>0.122858571504271</v>
      </c>
      <c r="BC464" s="17">
        <v>0.102362797010668</v>
      </c>
      <c r="BD464" s="17">
        <v>0.14544248723508801</v>
      </c>
      <c r="BE464" s="17"/>
      <c r="BF464" s="17">
        <v>0.126336685136202</v>
      </c>
      <c r="BG464" s="17"/>
      <c r="BH464" s="17">
        <v>0.1270207272494</v>
      </c>
      <c r="BI464" s="17"/>
      <c r="BJ464" s="17">
        <v>0.119458314887898</v>
      </c>
      <c r="BK464" s="17">
        <v>0.137818899593429</v>
      </c>
      <c r="BL464" s="17">
        <v>0.13714092544524201</v>
      </c>
      <c r="BM464" s="17">
        <v>0.122644128382653</v>
      </c>
      <c r="BN464" s="17">
        <v>0.10832143526921099</v>
      </c>
      <c r="BO464" s="17">
        <v>0.12570444989988799</v>
      </c>
      <c r="BP464" s="17"/>
      <c r="BQ464" s="17">
        <v>0.14736503975307599</v>
      </c>
      <c r="BR464" s="17">
        <v>0.140097346900451</v>
      </c>
      <c r="BS464" s="17">
        <v>0.122902764823046</v>
      </c>
      <c r="BT464" s="17"/>
      <c r="BU464" s="17">
        <v>0.12188939465319</v>
      </c>
      <c r="BV464" s="17">
        <v>0.13303033752947899</v>
      </c>
      <c r="BW464" s="17">
        <v>0.126710546397233</v>
      </c>
      <c r="BX464" s="17"/>
      <c r="BY464" s="17">
        <v>0.111176327717599</v>
      </c>
      <c r="BZ464" s="17"/>
      <c r="CA464" s="17">
        <v>0.15178032822388501</v>
      </c>
    </row>
    <row r="465" spans="2:79" x14ac:dyDescent="0.35">
      <c r="B465" t="s">
        <v>350</v>
      </c>
      <c r="C465" s="17">
        <v>0.108848611354734</v>
      </c>
      <c r="D465" s="17">
        <v>0.13289148136982101</v>
      </c>
      <c r="E465" s="17">
        <v>8.5688791576897294E-2</v>
      </c>
      <c r="F465" s="17"/>
      <c r="G465" s="17">
        <v>0.122472380960267</v>
      </c>
      <c r="H465" s="17">
        <v>0.104907644717707</v>
      </c>
      <c r="I465" s="17">
        <v>0.10274198246640499</v>
      </c>
      <c r="J465" s="17">
        <v>7.8344697817916698E-2</v>
      </c>
      <c r="K465" s="17">
        <v>0.114905827699052</v>
      </c>
      <c r="L465" s="17">
        <v>0.128544766403384</v>
      </c>
      <c r="M465" s="17"/>
      <c r="N465" s="17">
        <v>0.13006141218779799</v>
      </c>
      <c r="O465" s="17">
        <v>0.10409899669773499</v>
      </c>
      <c r="P465" s="17">
        <v>9.4816730297240998E-2</v>
      </c>
      <c r="Q465" s="17">
        <v>0.106362168782075</v>
      </c>
      <c r="R465" s="17"/>
      <c r="S465" s="17">
        <v>9.4164151596583798E-2</v>
      </c>
      <c r="T465" s="17">
        <v>0.110926459106905</v>
      </c>
      <c r="U465" s="17">
        <v>0.118347700275374</v>
      </c>
      <c r="V465" s="17">
        <v>0.108705442940681</v>
      </c>
      <c r="W465" s="17">
        <v>8.5333719140635103E-2</v>
      </c>
      <c r="X465" s="17">
        <v>0.13209698952861901</v>
      </c>
      <c r="Y465" s="17">
        <v>0.121924462763198</v>
      </c>
      <c r="Z465" s="17">
        <v>6.1336358795604597E-2</v>
      </c>
      <c r="AA465" s="17">
        <v>0.12937033676500601</v>
      </c>
      <c r="AB465" s="17">
        <v>0.12126439485500699</v>
      </c>
      <c r="AC465" s="17">
        <v>7.3749612822910204E-2</v>
      </c>
      <c r="AD465" s="17">
        <v>0.10310443438724</v>
      </c>
      <c r="AE465" s="17"/>
      <c r="AF465" s="17">
        <v>0.1082460887059</v>
      </c>
      <c r="AG465" s="17">
        <v>0.11391180040660601</v>
      </c>
      <c r="AH465" s="17">
        <v>0.11097751851726299</v>
      </c>
      <c r="AI465" s="17">
        <v>8.95608985767537E-2</v>
      </c>
      <c r="AJ465" s="17">
        <v>7.7998618414555396E-2</v>
      </c>
      <c r="AK465" s="17">
        <v>0.14407308711497099</v>
      </c>
      <c r="AL465" s="17"/>
      <c r="AM465" s="17">
        <v>9.2540987896013005E-2</v>
      </c>
      <c r="AN465" s="17">
        <v>0.113803492005996</v>
      </c>
      <c r="AO465" s="17">
        <v>0.11443032598225999</v>
      </c>
      <c r="AP465" s="17">
        <v>0.101011396121096</v>
      </c>
      <c r="AQ465" s="17">
        <v>0.22528405841530499</v>
      </c>
      <c r="AR465" s="17"/>
      <c r="AS465" s="17">
        <v>0.11209493339328</v>
      </c>
      <c r="AT465" s="17">
        <v>0.105127130900888</v>
      </c>
      <c r="AU465" s="17">
        <v>0.113573528802656</v>
      </c>
      <c r="AV465" s="17">
        <v>0.100472940085059</v>
      </c>
      <c r="AW465" s="17">
        <v>0.13714638453264599</v>
      </c>
      <c r="AX465" s="17">
        <v>7.6890157402919407E-2</v>
      </c>
      <c r="AY465" s="17"/>
      <c r="AZ465" s="17">
        <v>0.11749080151373301</v>
      </c>
      <c r="BA465" s="17">
        <v>9.7888439835974894E-2</v>
      </c>
      <c r="BB465" s="17">
        <v>0.117660926996712</v>
      </c>
      <c r="BC465" s="17">
        <v>0.126099070154716</v>
      </c>
      <c r="BD465" s="17">
        <v>9.7685173483266094E-2</v>
      </c>
      <c r="BE465" s="17"/>
      <c r="BF465" s="17">
        <v>0.108128421745416</v>
      </c>
      <c r="BG465" s="17"/>
      <c r="BH465" s="17">
        <v>0.113646668140593</v>
      </c>
      <c r="BI465" s="17"/>
      <c r="BJ465" s="17">
        <v>8.7818312003951002E-2</v>
      </c>
      <c r="BK465" s="17">
        <v>0.12696464105820099</v>
      </c>
      <c r="BL465" s="17">
        <v>0.11878292695446301</v>
      </c>
      <c r="BM465" s="17">
        <v>0.119056216516897</v>
      </c>
      <c r="BN465" s="17">
        <v>9.1990301800510293E-2</v>
      </c>
      <c r="BO465" s="17">
        <v>8.1540354814185395E-2</v>
      </c>
      <c r="BP465" s="17"/>
      <c r="BQ465" s="17">
        <v>9.7794751246053704E-2</v>
      </c>
      <c r="BR465" s="17">
        <v>0.110919940507421</v>
      </c>
      <c r="BS465" s="17">
        <v>0.114291007535605</v>
      </c>
      <c r="BT465" s="17"/>
      <c r="BU465" s="17">
        <v>0.106466892238745</v>
      </c>
      <c r="BV465" s="17">
        <v>0.112878396423194</v>
      </c>
      <c r="BW465" s="17">
        <v>0.113111986202972</v>
      </c>
      <c r="BX465" s="17"/>
      <c r="BY465" s="17">
        <v>0.121380533622499</v>
      </c>
      <c r="BZ465" s="17"/>
      <c r="CA465" s="17">
        <v>0.114198565726306</v>
      </c>
    </row>
    <row r="466" spans="2:79" x14ac:dyDescent="0.35">
      <c r="B466" t="s">
        <v>351</v>
      </c>
      <c r="C466" s="17">
        <v>9.9964341086089495E-2</v>
      </c>
      <c r="D466" s="17">
        <v>9.2423089182266299E-2</v>
      </c>
      <c r="E466" s="17">
        <v>0.107516774589569</v>
      </c>
      <c r="F466" s="17"/>
      <c r="G466" s="17">
        <v>0.153282738751226</v>
      </c>
      <c r="H466" s="17">
        <v>0.13364390312114899</v>
      </c>
      <c r="I466" s="17">
        <v>0.11045775795424401</v>
      </c>
      <c r="J466" s="17">
        <v>7.7096166305297004E-2</v>
      </c>
      <c r="K466" s="17">
        <v>7.9511817503064103E-2</v>
      </c>
      <c r="L466" s="17">
        <v>6.0684870648366002E-2</v>
      </c>
      <c r="M466" s="17"/>
      <c r="N466" s="17">
        <v>9.7071547162373095E-2</v>
      </c>
      <c r="O466" s="17">
        <v>9.1562591640803298E-2</v>
      </c>
      <c r="P466" s="17">
        <v>9.6240600298320697E-2</v>
      </c>
      <c r="Q466" s="17">
        <v>0.11798710166691399</v>
      </c>
      <c r="R466" s="17"/>
      <c r="S466" s="17">
        <v>0.106141539078836</v>
      </c>
      <c r="T466" s="17">
        <v>9.2087389841413306E-2</v>
      </c>
      <c r="U466" s="17">
        <v>9.0689047875088705E-2</v>
      </c>
      <c r="V466" s="17">
        <v>8.4374262866697705E-2</v>
      </c>
      <c r="W466" s="17">
        <v>9.27468324915771E-2</v>
      </c>
      <c r="X466" s="17">
        <v>0.119243712365196</v>
      </c>
      <c r="Y466" s="17">
        <v>9.1461325366819293E-2</v>
      </c>
      <c r="Z466" s="17">
        <v>8.0362713140551004E-2</v>
      </c>
      <c r="AA466" s="17">
        <v>0.12317360687564</v>
      </c>
      <c r="AB466" s="17">
        <v>0.103024314870658</v>
      </c>
      <c r="AC466" s="17">
        <v>7.5271073234488201E-2</v>
      </c>
      <c r="AD466" s="17">
        <v>0.131373295617012</v>
      </c>
      <c r="AE466" s="17"/>
      <c r="AF466" s="17">
        <v>0.115596273647762</v>
      </c>
      <c r="AG466" s="17">
        <v>0.106717678888889</v>
      </c>
      <c r="AH466" s="17">
        <v>8.8015314477865203E-2</v>
      </c>
      <c r="AI466" s="17">
        <v>0.103353887670772</v>
      </c>
      <c r="AJ466" s="17">
        <v>9.1778779631272595E-2</v>
      </c>
      <c r="AK466" s="17">
        <v>9.5872336449936896E-2</v>
      </c>
      <c r="AL466" s="17"/>
      <c r="AM466" s="17">
        <v>0.104641690089009</v>
      </c>
      <c r="AN466" s="17">
        <v>9.89617893340871E-2</v>
      </c>
      <c r="AO466" s="17">
        <v>9.0381346607433299E-2</v>
      </c>
      <c r="AP466" s="17">
        <v>0.12260974826101401</v>
      </c>
      <c r="AQ466" s="17">
        <v>0.104067457344169</v>
      </c>
      <c r="AR466" s="17"/>
      <c r="AS466" s="17">
        <v>0.11355459034814901</v>
      </c>
      <c r="AT466" s="17">
        <v>8.5984379415818393E-2</v>
      </c>
      <c r="AU466" s="17">
        <v>0.124262839294022</v>
      </c>
      <c r="AV466" s="17">
        <v>0.10447964350285099</v>
      </c>
      <c r="AW466" s="17">
        <v>7.7084218416721598E-2</v>
      </c>
      <c r="AX466" s="17">
        <v>7.6256899252970994E-2</v>
      </c>
      <c r="AY466" s="17"/>
      <c r="AZ466" s="17">
        <v>9.0152098072570394E-2</v>
      </c>
      <c r="BA466" s="17">
        <v>0.11252308018659</v>
      </c>
      <c r="BB466" s="17">
        <v>7.0522702644437704E-2</v>
      </c>
      <c r="BC466" s="17">
        <v>8.4278551833678494E-2</v>
      </c>
      <c r="BD466" s="17">
        <v>0.12349755103959401</v>
      </c>
      <c r="BE466" s="17"/>
      <c r="BF466" s="17">
        <v>9.4094604125930598E-2</v>
      </c>
      <c r="BG466" s="17"/>
      <c r="BH466" s="17">
        <v>0.10219605398558</v>
      </c>
      <c r="BI466" s="17"/>
      <c r="BJ466" s="17">
        <v>0.13061621548754099</v>
      </c>
      <c r="BK466" s="17">
        <v>6.6975681073990601E-2</v>
      </c>
      <c r="BL466" s="17">
        <v>7.5178068510677598E-2</v>
      </c>
      <c r="BM466" s="17">
        <v>0.14399194716845101</v>
      </c>
      <c r="BN466" s="17">
        <v>0.16276281620762201</v>
      </c>
      <c r="BO466" s="17">
        <v>0.110257629646439</v>
      </c>
      <c r="BP466" s="17"/>
      <c r="BQ466" s="17">
        <v>0.112645384903199</v>
      </c>
      <c r="BR466" s="17">
        <v>0.109738090477513</v>
      </c>
      <c r="BS466" s="17">
        <v>9.72808392278771E-2</v>
      </c>
      <c r="BT466" s="17"/>
      <c r="BU466" s="17">
        <v>0.17296638842098699</v>
      </c>
      <c r="BV466" s="17">
        <v>0.111428842527725</v>
      </c>
      <c r="BW466" s="17">
        <v>9.4014406926719293E-2</v>
      </c>
      <c r="BX466" s="17"/>
      <c r="BY466" s="17">
        <v>0.197901240968268</v>
      </c>
      <c r="BZ466" s="17"/>
      <c r="CA466" s="17">
        <v>0.10357732163120401</v>
      </c>
    </row>
    <row r="467" spans="2:79" x14ac:dyDescent="0.35">
      <c r="B467" t="s">
        <v>352</v>
      </c>
      <c r="C467" s="17">
        <v>9.8327907747118401E-2</v>
      </c>
      <c r="D467" s="17">
        <v>9.5739324579481797E-2</v>
      </c>
      <c r="E467" s="17">
        <v>0.10032564900903899</v>
      </c>
      <c r="F467" s="17"/>
      <c r="G467" s="17">
        <v>0.124001575335439</v>
      </c>
      <c r="H467" s="17">
        <v>0.13810448577475401</v>
      </c>
      <c r="I467" s="17">
        <v>0.111973815123542</v>
      </c>
      <c r="J467" s="17">
        <v>0.102373354899974</v>
      </c>
      <c r="K467" s="17">
        <v>7.0604229898212703E-2</v>
      </c>
      <c r="L467" s="17">
        <v>5.3081353889479897E-2</v>
      </c>
      <c r="M467" s="17"/>
      <c r="N467" s="17">
        <v>8.2414414110419595E-2</v>
      </c>
      <c r="O467" s="17">
        <v>9.7017429813944095E-2</v>
      </c>
      <c r="P467" s="17">
        <v>0.124036571902491</v>
      </c>
      <c r="Q467" s="17">
        <v>9.2793931550839606E-2</v>
      </c>
      <c r="R467" s="17"/>
      <c r="S467" s="17">
        <v>0.11840281582699499</v>
      </c>
      <c r="T467" s="17">
        <v>8.42664198962991E-2</v>
      </c>
      <c r="U467" s="17">
        <v>8.6101744981515294E-2</v>
      </c>
      <c r="V467" s="17">
        <v>9.6685887562639905E-2</v>
      </c>
      <c r="W467" s="17">
        <v>7.7633943795697297E-2</v>
      </c>
      <c r="X467" s="17">
        <v>0.10113063285283699</v>
      </c>
      <c r="Y467" s="17">
        <v>0.120930408333057</v>
      </c>
      <c r="Z467" s="17">
        <v>7.8492611176095003E-2</v>
      </c>
      <c r="AA467" s="17">
        <v>0.122104619958469</v>
      </c>
      <c r="AB467" s="17">
        <v>8.3187614421919201E-2</v>
      </c>
      <c r="AC467" s="17">
        <v>7.7646457912460998E-2</v>
      </c>
      <c r="AD467" s="17">
        <v>0.102037324946606</v>
      </c>
      <c r="AE467" s="17"/>
      <c r="AF467" s="17">
        <v>8.7679659726126305E-2</v>
      </c>
      <c r="AG467" s="17">
        <v>0.105945822555228</v>
      </c>
      <c r="AH467" s="17">
        <v>8.1842075370671494E-2</v>
      </c>
      <c r="AI467" s="17">
        <v>0.11754696591790401</v>
      </c>
      <c r="AJ467" s="17">
        <v>9.63673136871947E-2</v>
      </c>
      <c r="AK467" s="17">
        <v>0.12259840373542601</v>
      </c>
      <c r="AL467" s="17"/>
      <c r="AM467" s="17">
        <v>8.9008302677119802E-2</v>
      </c>
      <c r="AN467" s="17">
        <v>9.4847775407846294E-2</v>
      </c>
      <c r="AO467" s="17">
        <v>0.104838876391467</v>
      </c>
      <c r="AP467" s="17">
        <v>0.12275444915468101</v>
      </c>
      <c r="AQ467" s="17">
        <v>3.5653234855325198E-2</v>
      </c>
      <c r="AR467" s="17"/>
      <c r="AS467" s="17">
        <v>0.127257426718203</v>
      </c>
      <c r="AT467" s="17">
        <v>8.5262573255934906E-2</v>
      </c>
      <c r="AU467" s="17">
        <v>0.11333777752502</v>
      </c>
      <c r="AV467" s="17">
        <v>8.2742718611151803E-2</v>
      </c>
      <c r="AW467" s="17">
        <v>7.7872267777058496E-2</v>
      </c>
      <c r="AX467" s="17">
        <v>9.4940037350017603E-2</v>
      </c>
      <c r="AY467" s="17"/>
      <c r="AZ467" s="17">
        <v>8.3824424356263597E-2</v>
      </c>
      <c r="BA467" s="17">
        <v>0.10304562908976</v>
      </c>
      <c r="BB467" s="17">
        <v>0.100940285671174</v>
      </c>
      <c r="BC467" s="17">
        <v>0.107106413258891</v>
      </c>
      <c r="BD467" s="17">
        <v>9.9286086242281704E-2</v>
      </c>
      <c r="BE467" s="17"/>
      <c r="BF467" s="17">
        <v>9.6340147652773295E-2</v>
      </c>
      <c r="BG467" s="17"/>
      <c r="BH467" s="17">
        <v>9.8918309538448296E-2</v>
      </c>
      <c r="BI467" s="17"/>
      <c r="BJ467" s="17">
        <v>0.110958721247923</v>
      </c>
      <c r="BK467" s="17">
        <v>7.5923028704119697E-2</v>
      </c>
      <c r="BL467" s="17">
        <v>9.5715302169770297E-2</v>
      </c>
      <c r="BM467" s="17">
        <v>0.116623321494049</v>
      </c>
      <c r="BN467" s="17">
        <v>0.114892170394952</v>
      </c>
      <c r="BO467" s="17">
        <v>8.6710362008306993E-2</v>
      </c>
      <c r="BP467" s="17"/>
      <c r="BQ467" s="17">
        <v>0.14542655498233301</v>
      </c>
      <c r="BR467" s="17">
        <v>9.6777928493945398E-2</v>
      </c>
      <c r="BS467" s="17">
        <v>8.5264532920589803E-2</v>
      </c>
      <c r="BT467" s="17"/>
      <c r="BU467" s="17">
        <v>8.0556793898022797E-2</v>
      </c>
      <c r="BV467" s="17">
        <v>9.5934517959725102E-2</v>
      </c>
      <c r="BW467" s="17">
        <v>0.10199709144310699</v>
      </c>
      <c r="BX467" s="17"/>
      <c r="BY467" s="17">
        <v>0.14978205543527401</v>
      </c>
      <c r="BZ467" s="17"/>
      <c r="CA467" s="17">
        <v>0.126264454802477</v>
      </c>
    </row>
    <row r="468" spans="2:79" x14ac:dyDescent="0.35">
      <c r="B468" t="s">
        <v>136</v>
      </c>
      <c r="C468" s="17">
        <v>9.3664648689901195E-2</v>
      </c>
      <c r="D468" s="17">
        <v>7.3239030637085797E-2</v>
      </c>
      <c r="E468" s="17">
        <v>0.11336385528418599</v>
      </c>
      <c r="F468" s="17"/>
      <c r="G468" s="17">
        <v>6.8551594249269598E-2</v>
      </c>
      <c r="H468" s="17">
        <v>0.11599825167494</v>
      </c>
      <c r="I468" s="17">
        <v>0.101589504646467</v>
      </c>
      <c r="J468" s="17">
        <v>8.7078873469789903E-2</v>
      </c>
      <c r="K468" s="17">
        <v>7.7052460420594604E-2</v>
      </c>
      <c r="L468" s="17">
        <v>0.10233410210406001</v>
      </c>
      <c r="M468" s="17"/>
      <c r="N468" s="17">
        <v>5.41667193550859E-2</v>
      </c>
      <c r="O468" s="17">
        <v>9.3276256978357105E-2</v>
      </c>
      <c r="P468" s="17">
        <v>8.3939183984736404E-2</v>
      </c>
      <c r="Q468" s="17">
        <v>0.14421450815794101</v>
      </c>
      <c r="R468" s="17"/>
      <c r="S468" s="17">
        <v>9.5480126205721799E-2</v>
      </c>
      <c r="T468" s="17">
        <v>8.31906037648346E-2</v>
      </c>
      <c r="U468" s="17">
        <v>8.6312057786827906E-2</v>
      </c>
      <c r="V468" s="17">
        <v>7.3961118945259002E-2</v>
      </c>
      <c r="W468" s="17">
        <v>9.5636026445076697E-2</v>
      </c>
      <c r="X468" s="17">
        <v>9.8218206482481293E-2</v>
      </c>
      <c r="Y468" s="17">
        <v>6.6813119280786801E-2</v>
      </c>
      <c r="Z468" s="17">
        <v>0.119981980217126</v>
      </c>
      <c r="AA468" s="17">
        <v>0.111699772085936</v>
      </c>
      <c r="AB468" s="17">
        <v>0.110844503750417</v>
      </c>
      <c r="AC468" s="17">
        <v>0.122649325774337</v>
      </c>
      <c r="AD468" s="17">
        <v>6.1543522274224098E-2</v>
      </c>
      <c r="AE468" s="17"/>
      <c r="AF468" s="17">
        <v>0.137614977707608</v>
      </c>
      <c r="AG468" s="17">
        <v>9.4303385743611703E-2</v>
      </c>
      <c r="AH468" s="17">
        <v>7.4883247187652893E-2</v>
      </c>
      <c r="AI468" s="17">
        <v>3.2202274724280999E-2</v>
      </c>
      <c r="AJ468" s="17">
        <v>6.29670649711358E-2</v>
      </c>
      <c r="AK468" s="17">
        <v>3.8391365029137599E-2</v>
      </c>
      <c r="AL468" s="17"/>
      <c r="AM468" s="17">
        <v>0.15025990601066599</v>
      </c>
      <c r="AN468" s="17">
        <v>9.32016785835873E-2</v>
      </c>
      <c r="AO468" s="17">
        <v>6.6371244452867101E-2</v>
      </c>
      <c r="AP468" s="17">
        <v>4.7704084349569097E-2</v>
      </c>
      <c r="AQ468" s="17">
        <v>2.7510909165394299E-2</v>
      </c>
      <c r="AR468" s="17"/>
      <c r="AS468" s="17">
        <v>8.9531318582188602E-2</v>
      </c>
      <c r="AT468" s="17">
        <v>0.10172400494158999</v>
      </c>
      <c r="AU468" s="17">
        <v>7.8346459017331602E-2</v>
      </c>
      <c r="AV468" s="17">
        <v>0.102615428575452</v>
      </c>
      <c r="AW468" s="17">
        <v>0.104978507464455</v>
      </c>
      <c r="AX468" s="17">
        <v>7.2121613771293197E-2</v>
      </c>
      <c r="AY468" s="17"/>
      <c r="AZ468" s="17">
        <v>7.0061040461778801E-2</v>
      </c>
      <c r="BA468" s="17">
        <v>9.90424182795063E-2</v>
      </c>
      <c r="BB468" s="17">
        <v>0.12606360690750501</v>
      </c>
      <c r="BC468" s="17">
        <v>7.5145080073451997E-2</v>
      </c>
      <c r="BD468" s="17">
        <v>8.7835679476634496E-2</v>
      </c>
      <c r="BE468" s="17"/>
      <c r="BF468" s="17">
        <v>9.1428218294613103E-2</v>
      </c>
      <c r="BG468" s="17"/>
      <c r="BH468" s="17">
        <v>8.1954790933715105E-2</v>
      </c>
      <c r="BI468" s="17"/>
      <c r="BJ468" s="17">
        <v>9.5486650984363999E-2</v>
      </c>
      <c r="BK468" s="17">
        <v>0.105059066009801</v>
      </c>
      <c r="BL468" s="17">
        <v>7.9389058759467501E-2</v>
      </c>
      <c r="BM468" s="17">
        <v>0.114973851334288</v>
      </c>
      <c r="BN468" s="17">
        <v>6.8205542442289296E-2</v>
      </c>
      <c r="BO468" s="17">
        <v>6.7236682363255099E-2</v>
      </c>
      <c r="BP468" s="17"/>
      <c r="BQ468" s="17">
        <v>6.3226025866221003E-2</v>
      </c>
      <c r="BR468" s="17">
        <v>7.1655642291137897E-2</v>
      </c>
      <c r="BS468" s="17">
        <v>7.5292266357009099E-2</v>
      </c>
      <c r="BT468" s="17"/>
      <c r="BU468" s="17">
        <v>1.39426353963407E-2</v>
      </c>
      <c r="BV468" s="17">
        <v>7.5529859701149296E-2</v>
      </c>
      <c r="BW468" s="17">
        <v>6.9301575582380398E-2</v>
      </c>
      <c r="BX468" s="17"/>
      <c r="BY468" s="17">
        <v>6.4442572264459499E-2</v>
      </c>
      <c r="BZ468" s="17"/>
      <c r="CA468" s="17">
        <v>6.1526952235455901E-2</v>
      </c>
    </row>
    <row r="469" spans="2:79" x14ac:dyDescent="0.35">
      <c r="B469" t="s">
        <v>353</v>
      </c>
      <c r="C469" s="17">
        <v>8.9906804162460704E-2</v>
      </c>
      <c r="D469" s="17">
        <v>9.5539313732479494E-2</v>
      </c>
      <c r="E469" s="17">
        <v>8.3674668598276103E-2</v>
      </c>
      <c r="F469" s="17"/>
      <c r="G469" s="17">
        <v>0.101874835848264</v>
      </c>
      <c r="H469" s="17">
        <v>9.5931722269050501E-2</v>
      </c>
      <c r="I469" s="17">
        <v>7.0489543627487702E-2</v>
      </c>
      <c r="J469" s="17">
        <v>0.10528081280716101</v>
      </c>
      <c r="K469" s="17">
        <v>9.0150550668368606E-2</v>
      </c>
      <c r="L469" s="17">
        <v>8.0117166854529298E-2</v>
      </c>
      <c r="M469" s="17"/>
      <c r="N469" s="17">
        <v>0.115905801114459</v>
      </c>
      <c r="O469" s="17">
        <v>7.23478604064869E-2</v>
      </c>
      <c r="P469" s="17">
        <v>9.5182040262279693E-2</v>
      </c>
      <c r="Q469" s="17">
        <v>7.6139547158596901E-2</v>
      </c>
      <c r="R469" s="17"/>
      <c r="S469" s="17">
        <v>8.31874402979524E-2</v>
      </c>
      <c r="T469" s="17">
        <v>0.103487563554142</v>
      </c>
      <c r="U469" s="17">
        <v>0.107652717925077</v>
      </c>
      <c r="V469" s="17">
        <v>9.44050305613688E-2</v>
      </c>
      <c r="W469" s="17">
        <v>0.102075680437862</v>
      </c>
      <c r="X469" s="17">
        <v>7.1381813620231896E-2</v>
      </c>
      <c r="Y469" s="17">
        <v>0.100319360890939</v>
      </c>
      <c r="Z469" s="17">
        <v>5.9862790438622603E-2</v>
      </c>
      <c r="AA469" s="17">
        <v>9.8335330167299798E-2</v>
      </c>
      <c r="AB469" s="17">
        <v>6.6377941388662001E-2</v>
      </c>
      <c r="AC469" s="17">
        <v>0.115226535911408</v>
      </c>
      <c r="AD469" s="17">
        <v>3.86702972113801E-2</v>
      </c>
      <c r="AE469" s="17"/>
      <c r="AF469" s="17">
        <v>8.2003787048224405E-2</v>
      </c>
      <c r="AG469" s="17">
        <v>7.8506586470109205E-2</v>
      </c>
      <c r="AH469" s="17">
        <v>0.11413102542245999</v>
      </c>
      <c r="AI469" s="17">
        <v>9.9995764696770406E-2</v>
      </c>
      <c r="AJ469" s="17">
        <v>0.114846983965068</v>
      </c>
      <c r="AK469" s="17">
        <v>9.92485314458805E-2</v>
      </c>
      <c r="AL469" s="17"/>
      <c r="AM469" s="17">
        <v>7.4780619627477896E-2</v>
      </c>
      <c r="AN469" s="17">
        <v>8.2295443795991102E-2</v>
      </c>
      <c r="AO469" s="17">
        <v>9.79880024202016E-2</v>
      </c>
      <c r="AP469" s="17">
        <v>0.13344640977177</v>
      </c>
      <c r="AQ469" s="17">
        <v>2.5890481895519402E-2</v>
      </c>
      <c r="AR469" s="17"/>
      <c r="AS469" s="17">
        <v>0.10848498286971001</v>
      </c>
      <c r="AT469" s="17">
        <v>9.1921381351133799E-2</v>
      </c>
      <c r="AU469" s="17">
        <v>8.7393199037401004E-2</v>
      </c>
      <c r="AV469" s="17">
        <v>7.0598973844344201E-2</v>
      </c>
      <c r="AW469" s="17">
        <v>8.8516704726132101E-2</v>
      </c>
      <c r="AX469" s="17">
        <v>8.7234210477680804E-2</v>
      </c>
      <c r="AY469" s="17"/>
      <c r="AZ469" s="17">
        <v>0.101118477726584</v>
      </c>
      <c r="BA469" s="17">
        <v>8.3424263764099796E-2</v>
      </c>
      <c r="BB469" s="17">
        <v>8.5078239376714104E-2</v>
      </c>
      <c r="BC469" s="17">
        <v>7.7099755998489505E-2</v>
      </c>
      <c r="BD469" s="17">
        <v>9.6419887819003E-2</v>
      </c>
      <c r="BE469" s="17"/>
      <c r="BF469" s="17">
        <v>8.7337123813429604E-2</v>
      </c>
      <c r="BG469" s="17"/>
      <c r="BH469" s="17">
        <v>8.9483961671148193E-2</v>
      </c>
      <c r="BI469" s="17"/>
      <c r="BJ469" s="17">
        <v>9.2544149405934195E-2</v>
      </c>
      <c r="BK469" s="17">
        <v>9.3038096707892204E-2</v>
      </c>
      <c r="BL469" s="17">
        <v>8.04482863608426E-2</v>
      </c>
      <c r="BM469" s="17">
        <v>8.6045976775306801E-2</v>
      </c>
      <c r="BN469" s="17">
        <v>8.3527691660048003E-2</v>
      </c>
      <c r="BO469" s="17">
        <v>0.105392387712984</v>
      </c>
      <c r="BP469" s="17"/>
      <c r="BQ469" s="17">
        <v>0.104916815574711</v>
      </c>
      <c r="BR469" s="17">
        <v>8.7567181949905704E-2</v>
      </c>
      <c r="BS469" s="17">
        <v>9.2511343858501099E-2</v>
      </c>
      <c r="BT469" s="17"/>
      <c r="BU469" s="17">
        <v>0.124379236926177</v>
      </c>
      <c r="BV469" s="17">
        <v>9.3947928740811606E-2</v>
      </c>
      <c r="BW469" s="17">
        <v>9.2554345328550294E-2</v>
      </c>
      <c r="BX469" s="17"/>
      <c r="BY469" s="17">
        <v>8.2112677200412404E-2</v>
      </c>
      <c r="BZ469" s="17"/>
      <c r="CA469" s="17">
        <v>0.103832929103744</v>
      </c>
    </row>
    <row r="470" spans="2:79" x14ac:dyDescent="0.35">
      <c r="B470" t="s">
        <v>354</v>
      </c>
      <c r="C470" s="17">
        <v>8.4421183182270806E-2</v>
      </c>
      <c r="D470" s="17">
        <v>9.2323015001332803E-2</v>
      </c>
      <c r="E470" s="17">
        <v>7.6801315753077595E-2</v>
      </c>
      <c r="F470" s="17"/>
      <c r="G470" s="17">
        <v>0.12937402209137899</v>
      </c>
      <c r="H470" s="17">
        <v>9.6729814335303602E-2</v>
      </c>
      <c r="I470" s="17">
        <v>7.3878247743187797E-2</v>
      </c>
      <c r="J470" s="17">
        <v>9.5710802788169402E-2</v>
      </c>
      <c r="K470" s="17">
        <v>5.2219304435902399E-2</v>
      </c>
      <c r="L470" s="17">
        <v>6.5344899782209101E-2</v>
      </c>
      <c r="M470" s="17"/>
      <c r="N470" s="17">
        <v>0.10139547625545101</v>
      </c>
      <c r="O470" s="17">
        <v>8.3089865136414698E-2</v>
      </c>
      <c r="P470" s="17">
        <v>7.1927932670783096E-2</v>
      </c>
      <c r="Q470" s="17">
        <v>7.8012279303596901E-2</v>
      </c>
      <c r="R470" s="17"/>
      <c r="S470" s="17">
        <v>0.110644462858616</v>
      </c>
      <c r="T470" s="17">
        <v>7.5213342036120595E-2</v>
      </c>
      <c r="U470" s="17">
        <v>8.4785386812037206E-2</v>
      </c>
      <c r="V470" s="17">
        <v>4.1824087644402402E-2</v>
      </c>
      <c r="W470" s="17">
        <v>7.5969410343925098E-2</v>
      </c>
      <c r="X470" s="17">
        <v>0.102829857523715</v>
      </c>
      <c r="Y470" s="17">
        <v>6.0166483582163602E-2</v>
      </c>
      <c r="Z470" s="17">
        <v>6.1071389128771802E-2</v>
      </c>
      <c r="AA470" s="17">
        <v>0.114631435031746</v>
      </c>
      <c r="AB470" s="17">
        <v>9.0463440943200399E-2</v>
      </c>
      <c r="AC470" s="17">
        <v>8.1688778926794103E-2</v>
      </c>
      <c r="AD470" s="17">
        <v>6.4846616402122498E-2</v>
      </c>
      <c r="AE470" s="17"/>
      <c r="AF470" s="17">
        <v>7.9297250457379703E-2</v>
      </c>
      <c r="AG470" s="17">
        <v>7.5508946707864497E-2</v>
      </c>
      <c r="AH470" s="17">
        <v>8.6790489804170104E-2</v>
      </c>
      <c r="AI470" s="17">
        <v>9.3435588290858906E-2</v>
      </c>
      <c r="AJ470" s="17">
        <v>0.127574756991989</v>
      </c>
      <c r="AK470" s="17">
        <v>0.11575114056489599</v>
      </c>
      <c r="AL470" s="17"/>
      <c r="AM470" s="17">
        <v>3.9827046194152997E-2</v>
      </c>
      <c r="AN470" s="17">
        <v>7.9559668854178395E-2</v>
      </c>
      <c r="AO470" s="17">
        <v>0.10800660946657401</v>
      </c>
      <c r="AP470" s="17">
        <v>0.13147899749555</v>
      </c>
      <c r="AQ470" s="17">
        <v>0.116338323055085</v>
      </c>
      <c r="AR470" s="17"/>
      <c r="AS470" s="17">
        <v>9.9947335470522106E-2</v>
      </c>
      <c r="AT470" s="17">
        <v>9.7583307062220001E-2</v>
      </c>
      <c r="AU470" s="17">
        <v>7.7266578446738607E-2</v>
      </c>
      <c r="AV470" s="17">
        <v>6.71352573315179E-2</v>
      </c>
      <c r="AW470" s="17">
        <v>6.4174506505837906E-2</v>
      </c>
      <c r="AX470" s="17">
        <v>9.0511700258673E-2</v>
      </c>
      <c r="AY470" s="17"/>
      <c r="AZ470" s="17">
        <v>9.0587199462067697E-2</v>
      </c>
      <c r="BA470" s="17">
        <v>8.7654533019260794E-2</v>
      </c>
      <c r="BB470" s="17">
        <v>7.4176946552356807E-2</v>
      </c>
      <c r="BC470" s="17">
        <v>7.7341781780391805E-2</v>
      </c>
      <c r="BD470" s="17">
        <v>8.5795357249455098E-2</v>
      </c>
      <c r="BE470" s="17"/>
      <c r="BF470" s="17">
        <v>7.9843021198248196E-2</v>
      </c>
      <c r="BG470" s="17"/>
      <c r="BH470" s="17">
        <v>9.0334843057069902E-2</v>
      </c>
      <c r="BI470" s="17"/>
      <c r="BJ470" s="17">
        <v>8.1506087767206997E-2</v>
      </c>
      <c r="BK470" s="17">
        <v>5.7884962532474403E-2</v>
      </c>
      <c r="BL470" s="17">
        <v>8.7987118988515495E-2</v>
      </c>
      <c r="BM470" s="17">
        <v>9.9514653514395701E-2</v>
      </c>
      <c r="BN470" s="17">
        <v>0.12676866166359499</v>
      </c>
      <c r="BO470" s="17">
        <v>0.163443188331995</v>
      </c>
      <c r="BP470" s="17"/>
      <c r="BQ470" s="17">
        <v>0.12878559804414899</v>
      </c>
      <c r="BR470" s="17">
        <v>8.3875334298187804E-2</v>
      </c>
      <c r="BS470" s="17">
        <v>7.4078306581093906E-2</v>
      </c>
      <c r="BT470" s="17"/>
      <c r="BU470" s="17">
        <v>0.115104899689854</v>
      </c>
      <c r="BV470" s="17">
        <v>7.8368042350634895E-2</v>
      </c>
      <c r="BW470" s="17">
        <v>8.6135681135580205E-2</v>
      </c>
      <c r="BX470" s="17"/>
      <c r="BY470" s="17">
        <v>8.2244939318140198E-2</v>
      </c>
      <c r="BZ470" s="17"/>
      <c r="CA470" s="17">
        <v>7.5632795298259503E-2</v>
      </c>
    </row>
    <row r="471" spans="2:79" x14ac:dyDescent="0.35">
      <c r="B471" t="s">
        <v>355</v>
      </c>
      <c r="C471" s="17">
        <v>8.2674626897973905E-2</v>
      </c>
      <c r="D471" s="17">
        <v>8.5147622556663E-2</v>
      </c>
      <c r="E471" s="17">
        <v>8.0385641519380102E-2</v>
      </c>
      <c r="F471" s="17"/>
      <c r="G471" s="17">
        <v>8.9839330918224602E-2</v>
      </c>
      <c r="H471" s="17">
        <v>0.107373223940088</v>
      </c>
      <c r="I471" s="17">
        <v>0.119559284498387</v>
      </c>
      <c r="J471" s="17">
        <v>6.4968541660294907E-2</v>
      </c>
      <c r="K471" s="17">
        <v>7.3122440350116794E-2</v>
      </c>
      <c r="L471" s="17">
        <v>4.86819423623625E-2</v>
      </c>
      <c r="M471" s="17"/>
      <c r="N471" s="17">
        <v>8.9780127623793393E-2</v>
      </c>
      <c r="O471" s="17">
        <v>7.8102837580448295E-2</v>
      </c>
      <c r="P471" s="17">
        <v>7.9487737913175899E-2</v>
      </c>
      <c r="Q471" s="17">
        <v>8.4940591269483001E-2</v>
      </c>
      <c r="R471" s="17"/>
      <c r="S471" s="17">
        <v>9.4286760015292598E-2</v>
      </c>
      <c r="T471" s="17">
        <v>9.2483268595403498E-2</v>
      </c>
      <c r="U471" s="17">
        <v>6.3472497482969598E-2</v>
      </c>
      <c r="V471" s="17">
        <v>0.103038650359664</v>
      </c>
      <c r="W471" s="17">
        <v>8.9698187302867799E-2</v>
      </c>
      <c r="X471" s="17">
        <v>8.5398503061729802E-2</v>
      </c>
      <c r="Y471" s="17">
        <v>7.8480875364712502E-2</v>
      </c>
      <c r="Z471" s="17">
        <v>9.9796999730903599E-2</v>
      </c>
      <c r="AA471" s="17">
        <v>8.1038033967075804E-2</v>
      </c>
      <c r="AB471" s="17">
        <v>6.1097681950790003E-2</v>
      </c>
      <c r="AC471" s="17">
        <v>6.0605453280666598E-2</v>
      </c>
      <c r="AD471" s="17">
        <v>4.7564344963351199E-2</v>
      </c>
      <c r="AE471" s="17"/>
      <c r="AF471" s="17">
        <v>7.7243390408002405E-2</v>
      </c>
      <c r="AG471" s="17">
        <v>8.1544728814082507E-2</v>
      </c>
      <c r="AH471" s="17">
        <v>7.1857276005363693E-2</v>
      </c>
      <c r="AI471" s="17">
        <v>0.109640990596424</v>
      </c>
      <c r="AJ471" s="17">
        <v>8.4489092522176901E-2</v>
      </c>
      <c r="AK471" s="17">
        <v>0.120552145400411</v>
      </c>
      <c r="AL471" s="17"/>
      <c r="AM471" s="17">
        <v>5.8318901403642799E-2</v>
      </c>
      <c r="AN471" s="17">
        <v>7.3045423915097898E-2</v>
      </c>
      <c r="AO471" s="17">
        <v>9.3755983416433597E-2</v>
      </c>
      <c r="AP471" s="17">
        <v>0.120486557284815</v>
      </c>
      <c r="AQ471" s="17">
        <v>0.19571227413647399</v>
      </c>
      <c r="AR471" s="17"/>
      <c r="AS471" s="17">
        <v>8.9200754546055805E-2</v>
      </c>
      <c r="AT471" s="17">
        <v>9.1466032048521398E-2</v>
      </c>
      <c r="AU471" s="17">
        <v>8.3587215915326807E-2</v>
      </c>
      <c r="AV471" s="17">
        <v>7.2298159346198002E-2</v>
      </c>
      <c r="AW471" s="17">
        <v>6.2460193467324503E-2</v>
      </c>
      <c r="AX471" s="17">
        <v>9.39896684847394E-2</v>
      </c>
      <c r="AY471" s="17"/>
      <c r="AZ471" s="17">
        <v>6.7062245733066198E-2</v>
      </c>
      <c r="BA471" s="17">
        <v>9.1477938293778399E-2</v>
      </c>
      <c r="BB471" s="17">
        <v>6.96826819354886E-2</v>
      </c>
      <c r="BC471" s="17">
        <v>9.5130118622830107E-2</v>
      </c>
      <c r="BD471" s="17">
        <v>9.08532029966206E-2</v>
      </c>
      <c r="BE471" s="17"/>
      <c r="BF471" s="17">
        <v>7.8635931748489707E-2</v>
      </c>
      <c r="BG471" s="17"/>
      <c r="BH471" s="17">
        <v>8.5990153081709694E-2</v>
      </c>
      <c r="BI471" s="17"/>
      <c r="BJ471" s="17">
        <v>9.1112999079549506E-2</v>
      </c>
      <c r="BK471" s="17">
        <v>7.3311163748741498E-2</v>
      </c>
      <c r="BL471" s="17">
        <v>6.5605450910284496E-2</v>
      </c>
      <c r="BM471" s="17">
        <v>0.118422670720817</v>
      </c>
      <c r="BN471" s="17">
        <v>7.1832932013858694E-2</v>
      </c>
      <c r="BO471" s="17">
        <v>0.126176586266839</v>
      </c>
      <c r="BP471" s="17"/>
      <c r="BQ471" s="17">
        <v>0.121106293584579</v>
      </c>
      <c r="BR471" s="17">
        <v>7.5803858125739296E-2</v>
      </c>
      <c r="BS471" s="17">
        <v>7.6032148580683301E-2</v>
      </c>
      <c r="BT471" s="17"/>
      <c r="BU471" s="17">
        <v>0.118303446988842</v>
      </c>
      <c r="BV471" s="17">
        <v>8.5628456102718103E-2</v>
      </c>
      <c r="BW471" s="17">
        <v>7.8493070890262903E-2</v>
      </c>
      <c r="BX471" s="17"/>
      <c r="BY471" s="17">
        <v>0.111047919522153</v>
      </c>
      <c r="BZ471" s="17"/>
      <c r="CA471" s="17">
        <v>8.82471964515264E-2</v>
      </c>
    </row>
    <row r="472" spans="2:79" x14ac:dyDescent="0.35">
      <c r="B472" t="s">
        <v>135</v>
      </c>
      <c r="C472" s="17">
        <v>1.41300433882879E-2</v>
      </c>
      <c r="D472" s="17">
        <v>1.7904945216291501E-2</v>
      </c>
      <c r="E472" s="17">
        <v>1.01259433375553E-2</v>
      </c>
      <c r="F472" s="17"/>
      <c r="G472" s="17">
        <v>4.5719032547158296E-3</v>
      </c>
      <c r="H472" s="17">
        <v>7.3197526965055604E-3</v>
      </c>
      <c r="I472" s="17">
        <v>1.4103613508472401E-2</v>
      </c>
      <c r="J472" s="17">
        <v>7.0389846546171E-3</v>
      </c>
      <c r="K472" s="17">
        <v>1.9840948020378599E-2</v>
      </c>
      <c r="L472" s="17">
        <v>2.7992720383369401E-2</v>
      </c>
      <c r="M472" s="17"/>
      <c r="N472" s="17">
        <v>2.0498416253524099E-2</v>
      </c>
      <c r="O472" s="17">
        <v>1.61914227238616E-2</v>
      </c>
      <c r="P472" s="17">
        <v>1.2498151626227701E-2</v>
      </c>
      <c r="Q472" s="17">
        <v>5.0405545263691696E-3</v>
      </c>
      <c r="R472" s="17"/>
      <c r="S472" s="17">
        <v>9.1867565831789399E-3</v>
      </c>
      <c r="T472" s="17">
        <v>2.4992069490992998E-2</v>
      </c>
      <c r="U472" s="17">
        <v>1.7156759059787498E-2</v>
      </c>
      <c r="V472" s="17">
        <v>2.2290638531218598E-2</v>
      </c>
      <c r="W472" s="17">
        <v>1.8309612663432302E-2</v>
      </c>
      <c r="X472" s="17">
        <v>7.0099938157817997E-3</v>
      </c>
      <c r="Y472" s="17">
        <v>4.4516745263997303E-3</v>
      </c>
      <c r="Z472" s="17">
        <v>7.4069101138479997E-3</v>
      </c>
      <c r="AA472" s="17">
        <v>7.1276798815625101E-3</v>
      </c>
      <c r="AB472" s="17">
        <v>2.0775150203054999E-2</v>
      </c>
      <c r="AC472" s="17">
        <v>1.7046750667446701E-2</v>
      </c>
      <c r="AD472" s="17">
        <v>4.7995224418995799E-3</v>
      </c>
      <c r="AE472" s="17"/>
      <c r="AF472" s="17">
        <v>8.3046400513682693E-3</v>
      </c>
      <c r="AG472" s="17">
        <v>1.40000591390541E-2</v>
      </c>
      <c r="AH472" s="17">
        <v>1.6308740764471301E-2</v>
      </c>
      <c r="AI472" s="17">
        <v>1.54715435343957E-2</v>
      </c>
      <c r="AJ472" s="17">
        <v>2.88716759178952E-2</v>
      </c>
      <c r="AK472" s="17">
        <v>6.67243421587133E-3</v>
      </c>
      <c r="AL472" s="17"/>
      <c r="AM472" s="17">
        <v>1.22683624728797E-2</v>
      </c>
      <c r="AN472" s="17">
        <v>1.51936599616425E-2</v>
      </c>
      <c r="AO472" s="17">
        <v>1.6667509083448599E-2</v>
      </c>
      <c r="AP472" s="17">
        <v>1.30561513444409E-2</v>
      </c>
      <c r="AQ472" s="17">
        <v>4.5354551041526803E-3</v>
      </c>
      <c r="AR472" s="17"/>
      <c r="AS472" s="17">
        <v>7.69893294733855E-3</v>
      </c>
      <c r="AT472" s="17">
        <v>1.5530556975822001E-2</v>
      </c>
      <c r="AU472" s="17">
        <v>8.4057360043770304E-3</v>
      </c>
      <c r="AV472" s="17">
        <v>1.83475487994397E-2</v>
      </c>
      <c r="AW472" s="17">
        <v>2.3563222580287899E-2</v>
      </c>
      <c r="AX472" s="17">
        <v>1.51034127974138E-2</v>
      </c>
      <c r="AY472" s="17"/>
      <c r="AZ472" s="17">
        <v>1.8079057760161901E-2</v>
      </c>
      <c r="BA472" s="17">
        <v>1.3804158847043901E-2</v>
      </c>
      <c r="BB472" s="17">
        <v>1.6629532897429501E-2</v>
      </c>
      <c r="BC472" s="17">
        <v>7.7697240275483798E-3</v>
      </c>
      <c r="BD472" s="17">
        <v>1.0615744170055201E-2</v>
      </c>
      <c r="BE472" s="17"/>
      <c r="BF472" s="17">
        <v>1.5433234172862E-2</v>
      </c>
      <c r="BG472" s="17"/>
      <c r="BH472" s="17">
        <v>1.54715801770755E-2</v>
      </c>
      <c r="BI472" s="17"/>
      <c r="BJ472" s="17">
        <v>8.9742672939779507E-3</v>
      </c>
      <c r="BK472" s="17">
        <v>1.5900841631709E-2</v>
      </c>
      <c r="BL472" s="17">
        <v>2.0430285728545699E-2</v>
      </c>
      <c r="BM472" s="17">
        <v>1.19399740679915E-2</v>
      </c>
      <c r="BN472" s="17">
        <v>5.0001743347050202E-3</v>
      </c>
      <c r="BO472" s="17">
        <v>7.08729355768221E-3</v>
      </c>
      <c r="BP472" s="17"/>
      <c r="BQ472" s="17">
        <v>1.7007258878679501E-2</v>
      </c>
      <c r="BR472" s="17">
        <v>1.12079708463419E-2</v>
      </c>
      <c r="BS472" s="17">
        <v>1.70373337986209E-2</v>
      </c>
      <c r="BT472" s="17"/>
      <c r="BU472" s="17">
        <v>2.53135730387553E-2</v>
      </c>
      <c r="BV472" s="17">
        <v>1.4778338233895599E-2</v>
      </c>
      <c r="BW472" s="17">
        <v>1.4816052380506499E-2</v>
      </c>
      <c r="BX472" s="17"/>
      <c r="BY472" s="17">
        <v>0</v>
      </c>
      <c r="BZ472" s="17"/>
      <c r="CA472" s="17">
        <v>1.3220178126685E-2</v>
      </c>
    </row>
    <row r="473" spans="2:79"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row>
    <row r="474" spans="2:79" x14ac:dyDescent="0.35">
      <c r="B474" s="6" t="s">
        <v>371</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row>
    <row r="475" spans="2:79" x14ac:dyDescent="0.35">
      <c r="B475" s="24" t="s">
        <v>106</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row>
    <row r="476" spans="2:79" x14ac:dyDescent="0.35">
      <c r="B476" t="s">
        <v>365</v>
      </c>
      <c r="C476" s="17">
        <v>0.11421160336999001</v>
      </c>
      <c r="D476" s="17">
        <v>0.11545309730992701</v>
      </c>
      <c r="E476" s="17">
        <v>0.112683868594374</v>
      </c>
      <c r="F476" s="17"/>
      <c r="G476" s="17">
        <v>0.14449458885102701</v>
      </c>
      <c r="H476" s="17">
        <v>0.16416455019868401</v>
      </c>
      <c r="I476" s="17">
        <v>0.11488055660504599</v>
      </c>
      <c r="J476" s="17">
        <v>0.117743616471987</v>
      </c>
      <c r="K476" s="17">
        <v>7.7432658911218394E-2</v>
      </c>
      <c r="L476" s="17">
        <v>7.4601854548731597E-2</v>
      </c>
      <c r="M476" s="17"/>
      <c r="N476" s="17">
        <v>0.104536933970467</v>
      </c>
      <c r="O476" s="17">
        <v>0.121929702774297</v>
      </c>
      <c r="P476" s="17">
        <v>0.104843058684941</v>
      </c>
      <c r="Q476" s="17">
        <v>0.12316478868733099</v>
      </c>
      <c r="R476" s="17"/>
      <c r="S476" s="17">
        <v>0.13517675698123099</v>
      </c>
      <c r="T476" s="17">
        <v>0.12286675789295499</v>
      </c>
      <c r="U476" s="17">
        <v>0.14500238775343399</v>
      </c>
      <c r="V476" s="17">
        <v>0.140711522862523</v>
      </c>
      <c r="W476" s="17">
        <v>9.5833040948252901E-2</v>
      </c>
      <c r="X476" s="17">
        <v>0.11708435771353801</v>
      </c>
      <c r="Y476" s="17">
        <v>0.11715698385111301</v>
      </c>
      <c r="Z476" s="17">
        <v>9.6675291209008404E-2</v>
      </c>
      <c r="AA476" s="17">
        <v>0.101754319666276</v>
      </c>
      <c r="AB476" s="17">
        <v>7.4435323496674102E-2</v>
      </c>
      <c r="AC476" s="17">
        <v>9.53682510404118E-2</v>
      </c>
      <c r="AD476" s="17">
        <v>6.3878096172217902E-2</v>
      </c>
      <c r="AE476" s="17"/>
      <c r="AF476" s="17">
        <v>0.10767895526129199</v>
      </c>
      <c r="AG476" s="17">
        <v>0.11058991383090799</v>
      </c>
      <c r="AH476" s="17">
        <v>0.105967994231093</v>
      </c>
      <c r="AI476" s="17">
        <v>0.13867845549392799</v>
      </c>
      <c r="AJ476" s="17">
        <v>9.7880386947217402E-2</v>
      </c>
      <c r="AK476" s="17">
        <v>0.177590230526638</v>
      </c>
      <c r="AL476" s="17"/>
      <c r="AM476" s="17">
        <v>0.10835521900483699</v>
      </c>
      <c r="AN476" s="17">
        <v>0.112592360072854</v>
      </c>
      <c r="AO476" s="17">
        <v>0.112648314320991</v>
      </c>
      <c r="AP476" s="17">
        <v>0.14100953728002999</v>
      </c>
      <c r="AQ476" s="17">
        <v>0.10179802618983599</v>
      </c>
      <c r="AR476" s="17"/>
      <c r="AS476" s="17">
        <v>0.15080891026316701</v>
      </c>
      <c r="AT476" s="17">
        <v>9.9793616956194195E-2</v>
      </c>
      <c r="AU476" s="17">
        <v>0.114399441669886</v>
      </c>
      <c r="AV476" s="17">
        <v>0.111488815269998</v>
      </c>
      <c r="AW476" s="17">
        <v>8.3916955318338204E-2</v>
      </c>
      <c r="AX476" s="17">
        <v>0.10478333947549</v>
      </c>
      <c r="AY476" s="17"/>
      <c r="AZ476" s="17">
        <v>0.100739493807396</v>
      </c>
      <c r="BA476" s="17">
        <v>9.9721240885051202E-2</v>
      </c>
      <c r="BB476" s="17">
        <v>0.109006330407784</v>
      </c>
      <c r="BC476" s="17">
        <v>0.15433699262540099</v>
      </c>
      <c r="BD476" s="17">
        <v>0.13640025335273701</v>
      </c>
      <c r="BE476" s="17"/>
      <c r="BF476" s="17">
        <v>0.105568291919025</v>
      </c>
      <c r="BG476" s="17"/>
      <c r="BH476" s="17">
        <v>0.107843545842304</v>
      </c>
      <c r="BI476" s="17"/>
      <c r="BJ476" s="17">
        <v>0.103108039601791</v>
      </c>
      <c r="BK476" s="17">
        <v>9.9157206434415099E-2</v>
      </c>
      <c r="BL476" s="17">
        <v>0.113533697625727</v>
      </c>
      <c r="BM476" s="17">
        <v>0.14065871898462201</v>
      </c>
      <c r="BN476" s="17">
        <v>0.19657614269759799</v>
      </c>
      <c r="BO476" s="17">
        <v>0.10112826641440199</v>
      </c>
      <c r="BP476" s="17"/>
      <c r="BQ476" s="17">
        <v>0.12116894948189399</v>
      </c>
      <c r="BR476" s="17">
        <v>0.104324105982189</v>
      </c>
      <c r="BS476" s="17">
        <v>0.117166597072123</v>
      </c>
      <c r="BT476" s="17"/>
      <c r="BU476" s="17">
        <v>0.123415069509218</v>
      </c>
      <c r="BV476" s="17">
        <v>9.4278158088947794E-2</v>
      </c>
      <c r="BW476" s="17">
        <v>0.123101785902248</v>
      </c>
      <c r="BX476" s="17"/>
      <c r="BY476" s="17">
        <v>0.116852003384742</v>
      </c>
      <c r="BZ476" s="17"/>
      <c r="CA476" s="17">
        <v>0.109172112026162</v>
      </c>
    </row>
    <row r="477" spans="2:79" x14ac:dyDescent="0.35">
      <c r="B477" t="s">
        <v>366</v>
      </c>
      <c r="C477" s="17">
        <v>0.33597592679302302</v>
      </c>
      <c r="D477" s="17">
        <v>0.31785822132072</v>
      </c>
      <c r="E477" s="17">
        <v>0.35298658361798702</v>
      </c>
      <c r="F477" s="17"/>
      <c r="G477" s="17">
        <v>0.40053291560844601</v>
      </c>
      <c r="H477" s="17">
        <v>0.36187066609332902</v>
      </c>
      <c r="I477" s="17">
        <v>0.36838329947480097</v>
      </c>
      <c r="J477" s="17">
        <v>0.33029758025398798</v>
      </c>
      <c r="K477" s="17">
        <v>0.32181726508835401</v>
      </c>
      <c r="L477" s="17">
        <v>0.25963145569214802</v>
      </c>
      <c r="M477" s="17"/>
      <c r="N477" s="17">
        <v>0.35497509149169398</v>
      </c>
      <c r="O477" s="17">
        <v>0.33525667032349299</v>
      </c>
      <c r="P477" s="17">
        <v>0.32134050304822198</v>
      </c>
      <c r="Q477" s="17">
        <v>0.32511633381792199</v>
      </c>
      <c r="R477" s="17"/>
      <c r="S477" s="17">
        <v>0.34496323916520699</v>
      </c>
      <c r="T477" s="17">
        <v>0.37339629078672498</v>
      </c>
      <c r="U477" s="17">
        <v>0.37723287954381202</v>
      </c>
      <c r="V477" s="17">
        <v>0.35133739124219798</v>
      </c>
      <c r="W477" s="17">
        <v>0.33672367396443298</v>
      </c>
      <c r="X477" s="17">
        <v>0.31572894581628402</v>
      </c>
      <c r="Y477" s="17">
        <v>0.33286830612934498</v>
      </c>
      <c r="Z477" s="17">
        <v>0.35103791987185901</v>
      </c>
      <c r="AA477" s="17">
        <v>0.316459344688651</v>
      </c>
      <c r="AB477" s="17">
        <v>0.28054181364221598</v>
      </c>
      <c r="AC477" s="17">
        <v>0.27071965304686502</v>
      </c>
      <c r="AD477" s="17">
        <v>0.36989295062195499</v>
      </c>
      <c r="AE477" s="17"/>
      <c r="AF477" s="17">
        <v>0.31104368006099198</v>
      </c>
      <c r="AG477" s="17">
        <v>0.306469697185493</v>
      </c>
      <c r="AH477" s="17">
        <v>0.36130699702166402</v>
      </c>
      <c r="AI477" s="17">
        <v>0.38375476570560502</v>
      </c>
      <c r="AJ477" s="17">
        <v>0.388042102834874</v>
      </c>
      <c r="AK477" s="17">
        <v>0.36453566977489199</v>
      </c>
      <c r="AL477" s="17"/>
      <c r="AM477" s="17">
        <v>0.28292301568091799</v>
      </c>
      <c r="AN477" s="17">
        <v>0.34148274689660901</v>
      </c>
      <c r="AO477" s="17">
        <v>0.38431031888363998</v>
      </c>
      <c r="AP477" s="17">
        <v>0.31913678547451102</v>
      </c>
      <c r="AQ477" s="17">
        <v>0.397855621776603</v>
      </c>
      <c r="AR477" s="17"/>
      <c r="AS477" s="17">
        <v>0.34109988097114602</v>
      </c>
      <c r="AT477" s="17">
        <v>0.33022003902929298</v>
      </c>
      <c r="AU477" s="17">
        <v>0.33167281476343102</v>
      </c>
      <c r="AV477" s="17">
        <v>0.34891549866629901</v>
      </c>
      <c r="AW477" s="17">
        <v>0.337307130467147</v>
      </c>
      <c r="AX477" s="17">
        <v>0.31326965656803502</v>
      </c>
      <c r="AY477" s="17"/>
      <c r="AZ477" s="17">
        <v>0.33889729194185497</v>
      </c>
      <c r="BA477" s="17">
        <v>0.32209409458978899</v>
      </c>
      <c r="BB477" s="17">
        <v>0.35479092226849801</v>
      </c>
      <c r="BC477" s="17">
        <v>0.28783298611327002</v>
      </c>
      <c r="BD477" s="17">
        <v>0.35333275199028302</v>
      </c>
      <c r="BE477" s="17"/>
      <c r="BF477" s="17">
        <v>0.336648584125118</v>
      </c>
      <c r="BG477" s="17"/>
      <c r="BH477" s="17">
        <v>0.340847894989736</v>
      </c>
      <c r="BI477" s="17"/>
      <c r="BJ477" s="17">
        <v>0.372456684400163</v>
      </c>
      <c r="BK477" s="17">
        <v>0.31736883041081898</v>
      </c>
      <c r="BL477" s="17">
        <v>0.30658661998847098</v>
      </c>
      <c r="BM477" s="17">
        <v>0.30910837162170801</v>
      </c>
      <c r="BN477" s="17">
        <v>0.346074067256186</v>
      </c>
      <c r="BO477" s="17">
        <v>0.41172066727509798</v>
      </c>
      <c r="BP477" s="17"/>
      <c r="BQ477" s="17">
        <v>0.34195697365797101</v>
      </c>
      <c r="BR477" s="17">
        <v>0.35533650377399401</v>
      </c>
      <c r="BS477" s="17">
        <v>0.34666567546767402</v>
      </c>
      <c r="BT477" s="17"/>
      <c r="BU477" s="17">
        <v>0.323540056078432</v>
      </c>
      <c r="BV477" s="17">
        <v>0.34082658549630601</v>
      </c>
      <c r="BW477" s="17">
        <v>0.34554278085219697</v>
      </c>
      <c r="BX477" s="17"/>
      <c r="BY477" s="17">
        <v>0.38582378613041601</v>
      </c>
      <c r="BZ477" s="17"/>
      <c r="CA477" s="17">
        <v>0.35706285513473102</v>
      </c>
    </row>
    <row r="478" spans="2:79" x14ac:dyDescent="0.35">
      <c r="B478" t="s">
        <v>367</v>
      </c>
      <c r="C478" s="17">
        <v>0.262297212803275</v>
      </c>
      <c r="D478" s="17">
        <v>0.26342950551955302</v>
      </c>
      <c r="E478" s="17">
        <v>0.26125594522860401</v>
      </c>
      <c r="F478" s="17"/>
      <c r="G478" s="17">
        <v>0.20003881557585601</v>
      </c>
      <c r="H478" s="17">
        <v>0.197051829949867</v>
      </c>
      <c r="I478" s="17">
        <v>0.21124612601151899</v>
      </c>
      <c r="J478" s="17">
        <v>0.29668820607646801</v>
      </c>
      <c r="K478" s="17">
        <v>0.31529762794806698</v>
      </c>
      <c r="L478" s="17">
        <v>0.33491407275026502</v>
      </c>
      <c r="M478" s="17"/>
      <c r="N478" s="17">
        <v>0.26946692456461502</v>
      </c>
      <c r="O478" s="17">
        <v>0.27762059787660398</v>
      </c>
      <c r="P478" s="17">
        <v>0.25552350875950403</v>
      </c>
      <c r="Q478" s="17">
        <v>0.24686491451414799</v>
      </c>
      <c r="R478" s="17"/>
      <c r="S478" s="17">
        <v>0.247346529929869</v>
      </c>
      <c r="T478" s="17">
        <v>0.22679320099987799</v>
      </c>
      <c r="U478" s="17">
        <v>0.229348785117751</v>
      </c>
      <c r="V478" s="17">
        <v>0.27370894019425501</v>
      </c>
      <c r="W478" s="17">
        <v>0.25043091058432598</v>
      </c>
      <c r="X478" s="17">
        <v>0.28510143926794201</v>
      </c>
      <c r="Y478" s="17">
        <v>0.26825107429909001</v>
      </c>
      <c r="Z478" s="17">
        <v>0.24425883194550499</v>
      </c>
      <c r="AA478" s="17">
        <v>0.26042590730047999</v>
      </c>
      <c r="AB478" s="17">
        <v>0.32436142979404398</v>
      </c>
      <c r="AC478" s="17">
        <v>0.30567278188117702</v>
      </c>
      <c r="AD478" s="17">
        <v>0.25503765959811098</v>
      </c>
      <c r="AE478" s="17"/>
      <c r="AF478" s="17">
        <v>0.274619054949445</v>
      </c>
      <c r="AG478" s="17">
        <v>0.27037909507625901</v>
      </c>
      <c r="AH478" s="17">
        <v>0.260003269965352</v>
      </c>
      <c r="AI478" s="17">
        <v>0.216960782243174</v>
      </c>
      <c r="AJ478" s="17">
        <v>0.27579354035692299</v>
      </c>
      <c r="AK478" s="17">
        <v>0.233489139108953</v>
      </c>
      <c r="AL478" s="17"/>
      <c r="AM478" s="17">
        <v>0.28193350947565898</v>
      </c>
      <c r="AN478" s="17">
        <v>0.25344852555721498</v>
      </c>
      <c r="AO478" s="17">
        <v>0.271096944212107</v>
      </c>
      <c r="AP478" s="17">
        <v>0.23620506093969601</v>
      </c>
      <c r="AQ478" s="17">
        <v>0.25005856950446398</v>
      </c>
      <c r="AR478" s="17"/>
      <c r="AS478" s="17">
        <v>0.239730081790024</v>
      </c>
      <c r="AT478" s="17">
        <v>0.28589840446940501</v>
      </c>
      <c r="AU478" s="17">
        <v>0.25780972674838099</v>
      </c>
      <c r="AV478" s="17">
        <v>0.25904371649121</v>
      </c>
      <c r="AW478" s="17">
        <v>0.27204553858057101</v>
      </c>
      <c r="AX478" s="17">
        <v>0.25604448070278901</v>
      </c>
      <c r="AY478" s="17"/>
      <c r="AZ478" s="17">
        <v>0.27581856319235598</v>
      </c>
      <c r="BA478" s="17">
        <v>0.26762087967018899</v>
      </c>
      <c r="BB478" s="17">
        <v>0.28704056084762503</v>
      </c>
      <c r="BC478" s="17">
        <v>0.233906157947981</v>
      </c>
      <c r="BD478" s="17">
        <v>0.23490567123859099</v>
      </c>
      <c r="BE478" s="17"/>
      <c r="BF478" s="17">
        <v>0.26975486373705798</v>
      </c>
      <c r="BG478" s="17"/>
      <c r="BH478" s="17">
        <v>0.26027925803909202</v>
      </c>
      <c r="BI478" s="17"/>
      <c r="BJ478" s="17">
        <v>0.26417532059908599</v>
      </c>
      <c r="BK478" s="17">
        <v>0.29229879739162601</v>
      </c>
      <c r="BL478" s="17">
        <v>0.27410821738846503</v>
      </c>
      <c r="BM478" s="17">
        <v>0.25781593549617099</v>
      </c>
      <c r="BN478" s="17">
        <v>0.18630019465372599</v>
      </c>
      <c r="BO478" s="17">
        <v>0.25590132438640001</v>
      </c>
      <c r="BP478" s="17"/>
      <c r="BQ478" s="17">
        <v>0.26202442736906201</v>
      </c>
      <c r="BR478" s="17">
        <v>0.265194910391155</v>
      </c>
      <c r="BS478" s="17">
        <v>0.243502023149541</v>
      </c>
      <c r="BT478" s="17"/>
      <c r="BU478" s="17">
        <v>0.20102397866871499</v>
      </c>
      <c r="BV478" s="17">
        <v>0.28638172187950001</v>
      </c>
      <c r="BW478" s="17">
        <v>0.232774120124944</v>
      </c>
      <c r="BX478" s="17"/>
      <c r="BY478" s="17">
        <v>0.19627680915684101</v>
      </c>
      <c r="BZ478" s="17"/>
      <c r="CA478" s="17">
        <v>0.28934806396558299</v>
      </c>
    </row>
    <row r="479" spans="2:79" x14ac:dyDescent="0.35">
      <c r="B479" t="s">
        <v>368</v>
      </c>
      <c r="C479" s="17">
        <v>0.212077593349452</v>
      </c>
      <c r="D479" s="17">
        <v>0.224852261846474</v>
      </c>
      <c r="E479" s="17">
        <v>0.20043430396099601</v>
      </c>
      <c r="F479" s="17"/>
      <c r="G479" s="17">
        <v>0.19579056582327201</v>
      </c>
      <c r="H479" s="17">
        <v>0.20865053445978601</v>
      </c>
      <c r="I479" s="17">
        <v>0.23585916225944101</v>
      </c>
      <c r="J479" s="17">
        <v>0.179054760521799</v>
      </c>
      <c r="K479" s="17">
        <v>0.20506288631573499</v>
      </c>
      <c r="L479" s="17">
        <v>0.23793964649267099</v>
      </c>
      <c r="M479" s="17"/>
      <c r="N479" s="17">
        <v>0.19734162138157901</v>
      </c>
      <c r="O479" s="17">
        <v>0.20158741810502701</v>
      </c>
      <c r="P479" s="17">
        <v>0.24901809050972101</v>
      </c>
      <c r="Q479" s="17">
        <v>0.20863777407266501</v>
      </c>
      <c r="R479" s="17"/>
      <c r="S479" s="17">
        <v>0.19057524796950601</v>
      </c>
      <c r="T479" s="17">
        <v>0.20899235532852301</v>
      </c>
      <c r="U479" s="17">
        <v>0.18906450632013799</v>
      </c>
      <c r="V479" s="17">
        <v>0.16365393422930999</v>
      </c>
      <c r="W479" s="17">
        <v>0.217078623689343</v>
      </c>
      <c r="X479" s="17">
        <v>0.20981251283715999</v>
      </c>
      <c r="Y479" s="17">
        <v>0.219629425044364</v>
      </c>
      <c r="Z479" s="17">
        <v>0.206352585287709</v>
      </c>
      <c r="AA479" s="17">
        <v>0.243668339218723</v>
      </c>
      <c r="AB479" s="17">
        <v>0.23299995621130801</v>
      </c>
      <c r="AC479" s="17">
        <v>0.25104191520124902</v>
      </c>
      <c r="AD479" s="17">
        <v>0.27109551908406598</v>
      </c>
      <c r="AE479" s="17"/>
      <c r="AF479" s="17">
        <v>0.21118507823393901</v>
      </c>
      <c r="AG479" s="17">
        <v>0.23166135226937601</v>
      </c>
      <c r="AH479" s="17">
        <v>0.214642605369575</v>
      </c>
      <c r="AI479" s="17">
        <v>0.198183010069194</v>
      </c>
      <c r="AJ479" s="17">
        <v>0.180390272837713</v>
      </c>
      <c r="AK479" s="17">
        <v>0.13515730820355501</v>
      </c>
      <c r="AL479" s="17"/>
      <c r="AM479" s="17">
        <v>0.23313395823175501</v>
      </c>
      <c r="AN479" s="17">
        <v>0.21752071294636799</v>
      </c>
      <c r="AO479" s="17">
        <v>0.18185826166156899</v>
      </c>
      <c r="AP479" s="17">
        <v>0.222778334037532</v>
      </c>
      <c r="AQ479" s="17">
        <v>0.16156848173320101</v>
      </c>
      <c r="AR479" s="17"/>
      <c r="AS479" s="17">
        <v>0.202713435924879</v>
      </c>
      <c r="AT479" s="17">
        <v>0.20456126500761099</v>
      </c>
      <c r="AU479" s="17">
        <v>0.22147049415120701</v>
      </c>
      <c r="AV479" s="17">
        <v>0.20667008091320199</v>
      </c>
      <c r="AW479" s="17">
        <v>0.222442922827671</v>
      </c>
      <c r="AX479" s="17">
        <v>0.24147366839873799</v>
      </c>
      <c r="AY479" s="17"/>
      <c r="AZ479" s="17">
        <v>0.20381903214417099</v>
      </c>
      <c r="BA479" s="17">
        <v>0.24300720982777499</v>
      </c>
      <c r="BB479" s="17">
        <v>0.17653189760419699</v>
      </c>
      <c r="BC479" s="17">
        <v>0.21705407812096</v>
      </c>
      <c r="BD479" s="17">
        <v>0.205434404910985</v>
      </c>
      <c r="BE479" s="17"/>
      <c r="BF479" s="17">
        <v>0.20963913260056199</v>
      </c>
      <c r="BG479" s="17"/>
      <c r="BH479" s="17">
        <v>0.21218312636605399</v>
      </c>
      <c r="BI479" s="17"/>
      <c r="BJ479" s="17">
        <v>0.1948053615076</v>
      </c>
      <c r="BK479" s="17">
        <v>0.19920300204747801</v>
      </c>
      <c r="BL479" s="17">
        <v>0.23017764944393099</v>
      </c>
      <c r="BM479" s="17">
        <v>0.19647753453362901</v>
      </c>
      <c r="BN479" s="17">
        <v>0.210359523006454</v>
      </c>
      <c r="BO479" s="17">
        <v>0.20207034645580199</v>
      </c>
      <c r="BP479" s="17"/>
      <c r="BQ479" s="17">
        <v>0.205781273083395</v>
      </c>
      <c r="BR479" s="17">
        <v>0.19621846728213499</v>
      </c>
      <c r="BS479" s="17">
        <v>0.220611771126967</v>
      </c>
      <c r="BT479" s="17"/>
      <c r="BU479" s="17">
        <v>0.23756783722366501</v>
      </c>
      <c r="BV479" s="17">
        <v>0.211413911162079</v>
      </c>
      <c r="BW479" s="17">
        <v>0.22007187739077499</v>
      </c>
      <c r="BX479" s="17"/>
      <c r="BY479" s="17">
        <v>0.24782236346080699</v>
      </c>
      <c r="BZ479" s="17"/>
      <c r="CA479" s="17">
        <v>0.19558341543733801</v>
      </c>
    </row>
    <row r="480" spans="2:79" x14ac:dyDescent="0.35">
      <c r="B480" t="s">
        <v>369</v>
      </c>
      <c r="C480" s="17">
        <v>7.5437663684259498E-2</v>
      </c>
      <c r="D480" s="17">
        <v>7.8406914003325598E-2</v>
      </c>
      <c r="E480" s="17">
        <v>7.2639298598039401E-2</v>
      </c>
      <c r="F480" s="17"/>
      <c r="G480" s="17">
        <v>5.9143114141399299E-2</v>
      </c>
      <c r="H480" s="17">
        <v>6.8262419298334903E-2</v>
      </c>
      <c r="I480" s="17">
        <v>6.9630855649193593E-2</v>
      </c>
      <c r="J480" s="17">
        <v>7.6215836675758403E-2</v>
      </c>
      <c r="K480" s="17">
        <v>8.0389561736625703E-2</v>
      </c>
      <c r="L480" s="17">
        <v>9.2912970516183302E-2</v>
      </c>
      <c r="M480" s="17"/>
      <c r="N480" s="17">
        <v>7.3679428591645002E-2</v>
      </c>
      <c r="O480" s="17">
        <v>6.3605610920579106E-2</v>
      </c>
      <c r="P480" s="17">
        <v>6.9274838997612595E-2</v>
      </c>
      <c r="Q480" s="17">
        <v>9.6216188907933903E-2</v>
      </c>
      <c r="R480" s="17"/>
      <c r="S480" s="17">
        <v>8.1938225954187205E-2</v>
      </c>
      <c r="T480" s="17">
        <v>6.7951394991918906E-2</v>
      </c>
      <c r="U480" s="17">
        <v>5.9351441264865801E-2</v>
      </c>
      <c r="V480" s="17">
        <v>7.0588211471713694E-2</v>
      </c>
      <c r="W480" s="17">
        <v>9.9933750813644806E-2</v>
      </c>
      <c r="X480" s="17">
        <v>7.2272744365077399E-2</v>
      </c>
      <c r="Y480" s="17">
        <v>6.2094210676088502E-2</v>
      </c>
      <c r="Z480" s="17">
        <v>0.101675371685918</v>
      </c>
      <c r="AA480" s="17">
        <v>7.7692089125870306E-2</v>
      </c>
      <c r="AB480" s="17">
        <v>8.7661476855757606E-2</v>
      </c>
      <c r="AC480" s="17">
        <v>7.7197398830297803E-2</v>
      </c>
      <c r="AD480" s="17">
        <v>4.00957745236502E-2</v>
      </c>
      <c r="AE480" s="17"/>
      <c r="AF480" s="17">
        <v>9.5473231494331706E-2</v>
      </c>
      <c r="AG480" s="17">
        <v>8.0899941637963005E-2</v>
      </c>
      <c r="AH480" s="17">
        <v>5.8079133412315902E-2</v>
      </c>
      <c r="AI480" s="17">
        <v>6.2422986488099103E-2</v>
      </c>
      <c r="AJ480" s="17">
        <v>5.7893697023272399E-2</v>
      </c>
      <c r="AK480" s="17">
        <v>8.9227652385961906E-2</v>
      </c>
      <c r="AL480" s="17"/>
      <c r="AM480" s="17">
        <v>9.3654297606831305E-2</v>
      </c>
      <c r="AN480" s="17">
        <v>7.4955654526953894E-2</v>
      </c>
      <c r="AO480" s="17">
        <v>5.0086160921693303E-2</v>
      </c>
      <c r="AP480" s="17">
        <v>8.0870282268231494E-2</v>
      </c>
      <c r="AQ480" s="17">
        <v>8.8719300795895198E-2</v>
      </c>
      <c r="AR480" s="17"/>
      <c r="AS480" s="17">
        <v>6.5647691050784898E-2</v>
      </c>
      <c r="AT480" s="17">
        <v>7.9526674537497496E-2</v>
      </c>
      <c r="AU480" s="17">
        <v>7.4647522667094901E-2</v>
      </c>
      <c r="AV480" s="17">
        <v>7.3881888659290199E-2</v>
      </c>
      <c r="AW480" s="17">
        <v>8.42874528062732E-2</v>
      </c>
      <c r="AX480" s="17">
        <v>8.4428854854947999E-2</v>
      </c>
      <c r="AY480" s="17"/>
      <c r="AZ480" s="17">
        <v>8.0725618914222697E-2</v>
      </c>
      <c r="BA480" s="17">
        <v>6.7556575027196003E-2</v>
      </c>
      <c r="BB480" s="17">
        <v>7.2630288871895599E-2</v>
      </c>
      <c r="BC480" s="17">
        <v>0.106869785192387</v>
      </c>
      <c r="BD480" s="17">
        <v>6.9926918507403693E-2</v>
      </c>
      <c r="BE480" s="17"/>
      <c r="BF480" s="17">
        <v>7.8389127618235993E-2</v>
      </c>
      <c r="BG480" s="17"/>
      <c r="BH480" s="17">
        <v>7.8846174762812998E-2</v>
      </c>
      <c r="BI480" s="17"/>
      <c r="BJ480" s="17">
        <v>6.5454593891360296E-2</v>
      </c>
      <c r="BK480" s="17">
        <v>9.1972163715662206E-2</v>
      </c>
      <c r="BL480" s="17">
        <v>7.5593815553406302E-2</v>
      </c>
      <c r="BM480" s="17">
        <v>9.5939439363870394E-2</v>
      </c>
      <c r="BN480" s="17">
        <v>6.0690072386037297E-2</v>
      </c>
      <c r="BO480" s="17">
        <v>2.9179395468297599E-2</v>
      </c>
      <c r="BP480" s="17"/>
      <c r="BQ480" s="17">
        <v>6.9068376407677795E-2</v>
      </c>
      <c r="BR480" s="17">
        <v>7.8926012570526796E-2</v>
      </c>
      <c r="BS480" s="17">
        <v>7.2053933183694394E-2</v>
      </c>
      <c r="BT480" s="17"/>
      <c r="BU480" s="17">
        <v>0.11445305851997099</v>
      </c>
      <c r="BV480" s="17">
        <v>6.7099623373167397E-2</v>
      </c>
      <c r="BW480" s="17">
        <v>7.8509435729835597E-2</v>
      </c>
      <c r="BX480" s="17"/>
      <c r="BY480" s="17">
        <v>5.3225037867193299E-2</v>
      </c>
      <c r="BZ480" s="17"/>
      <c r="CA480" s="17">
        <v>4.8833553436186498E-2</v>
      </c>
    </row>
    <row r="481" spans="2:79"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row>
    <row r="482" spans="2:79" x14ac:dyDescent="0.35">
      <c r="B482" s="6" t="s">
        <v>372</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row>
    <row r="483" spans="2:79" x14ac:dyDescent="0.35">
      <c r="B483" s="24" t="s">
        <v>106</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row>
    <row r="484" spans="2:79" x14ac:dyDescent="0.35">
      <c r="B484" t="s">
        <v>365</v>
      </c>
      <c r="C484" s="17">
        <v>6.3824925262701296E-2</v>
      </c>
      <c r="D484" s="17">
        <v>6.8189384683930293E-2</v>
      </c>
      <c r="E484" s="17">
        <v>6.0004066974180502E-2</v>
      </c>
      <c r="F484" s="17"/>
      <c r="G484" s="17">
        <v>3.9890442675296303E-2</v>
      </c>
      <c r="H484" s="17">
        <v>6.4868765458752795E-2</v>
      </c>
      <c r="I484" s="17">
        <v>5.8475963871981597E-2</v>
      </c>
      <c r="J484" s="17">
        <v>6.3995917332092103E-2</v>
      </c>
      <c r="K484" s="17">
        <v>8.5750409396635793E-2</v>
      </c>
      <c r="L484" s="17">
        <v>6.8470659958752803E-2</v>
      </c>
      <c r="M484" s="17"/>
      <c r="N484" s="17">
        <v>6.7048542158490598E-2</v>
      </c>
      <c r="O484" s="17">
        <v>5.8704866673925098E-2</v>
      </c>
      <c r="P484" s="17">
        <v>4.6754032559981902E-2</v>
      </c>
      <c r="Q484" s="17">
        <v>8.1513748527797206E-2</v>
      </c>
      <c r="R484" s="17"/>
      <c r="S484" s="17">
        <v>6.0984963431953997E-2</v>
      </c>
      <c r="T484" s="17">
        <v>5.6200829305084701E-2</v>
      </c>
      <c r="U484" s="17">
        <v>3.8430430369240799E-2</v>
      </c>
      <c r="V484" s="17">
        <v>9.1023953288047799E-2</v>
      </c>
      <c r="W484" s="17">
        <v>6.0439632924468502E-2</v>
      </c>
      <c r="X484" s="17">
        <v>6.1373266174637599E-2</v>
      </c>
      <c r="Y484" s="17">
        <v>7.6736602482601002E-2</v>
      </c>
      <c r="Z484" s="17">
        <v>7.75504435796351E-2</v>
      </c>
      <c r="AA484" s="17">
        <v>6.7161200565794804E-2</v>
      </c>
      <c r="AB484" s="17">
        <v>5.9012684963355197E-2</v>
      </c>
      <c r="AC484" s="17">
        <v>8.0691088888518295E-2</v>
      </c>
      <c r="AD484" s="17">
        <v>3.2859788027855497E-2</v>
      </c>
      <c r="AE484" s="17"/>
      <c r="AF484" s="17">
        <v>9.3419791916393394E-2</v>
      </c>
      <c r="AG484" s="17">
        <v>6.2765218566064193E-2</v>
      </c>
      <c r="AH484" s="17">
        <v>4.3185489491465202E-2</v>
      </c>
      <c r="AI484" s="17">
        <v>6.9207664010605394E-2</v>
      </c>
      <c r="AJ484" s="17">
        <v>5.9666773425703701E-2</v>
      </c>
      <c r="AK484" s="17">
        <v>7.0791595061012999E-2</v>
      </c>
      <c r="AL484" s="17"/>
      <c r="AM484" s="17">
        <v>9.1042391385631305E-2</v>
      </c>
      <c r="AN484" s="17">
        <v>5.5434932510971799E-2</v>
      </c>
      <c r="AO484" s="17">
        <v>4.0703082147439597E-2</v>
      </c>
      <c r="AP484" s="17">
        <v>7.70274551272081E-2</v>
      </c>
      <c r="AQ484" s="17">
        <v>4.8000852504402301E-2</v>
      </c>
      <c r="AR484" s="17"/>
      <c r="AS484" s="17">
        <v>5.3849444015348101E-2</v>
      </c>
      <c r="AT484" s="17">
        <v>6.4317556180031404E-2</v>
      </c>
      <c r="AU484" s="17">
        <v>7.0612110379914703E-2</v>
      </c>
      <c r="AV484" s="17">
        <v>8.0078342234302394E-2</v>
      </c>
      <c r="AW484" s="17">
        <v>5.2626433118070901E-2</v>
      </c>
      <c r="AX484" s="17">
        <v>5.2881733281979697E-2</v>
      </c>
      <c r="AY484" s="17"/>
      <c r="AZ484" s="17">
        <v>4.8633463311750502E-2</v>
      </c>
      <c r="BA484" s="17">
        <v>6.4888442502823801E-2</v>
      </c>
      <c r="BB484" s="17">
        <v>7.1021888985217302E-2</v>
      </c>
      <c r="BC484" s="17">
        <v>9.3940217048061894E-2</v>
      </c>
      <c r="BD484" s="17">
        <v>5.9209475608858197E-2</v>
      </c>
      <c r="BE484" s="17"/>
      <c r="BF484" s="17">
        <v>6.6078246700770005E-2</v>
      </c>
      <c r="BG484" s="17"/>
      <c r="BH484" s="17">
        <v>5.9613530796252298E-2</v>
      </c>
      <c r="BI484" s="17"/>
      <c r="BJ484" s="17">
        <v>4.9114809213672998E-2</v>
      </c>
      <c r="BK484" s="17">
        <v>8.0943627289857906E-2</v>
      </c>
      <c r="BL484" s="17">
        <v>5.8132716797324097E-2</v>
      </c>
      <c r="BM484" s="17">
        <v>7.4674470760057302E-2</v>
      </c>
      <c r="BN484" s="17">
        <v>9.9727689209528098E-2</v>
      </c>
      <c r="BO484" s="17">
        <v>2.88650259599872E-2</v>
      </c>
      <c r="BP484" s="17"/>
      <c r="BQ484" s="17">
        <v>6.0968338482888303E-2</v>
      </c>
      <c r="BR484" s="17">
        <v>6.0917263254370302E-2</v>
      </c>
      <c r="BS484" s="17">
        <v>6.7034903650672606E-2</v>
      </c>
      <c r="BT484" s="17"/>
      <c r="BU484" s="17">
        <v>5.9107730802682702E-2</v>
      </c>
      <c r="BV484" s="17">
        <v>5.9105073876922702E-2</v>
      </c>
      <c r="BW484" s="17">
        <v>6.8901671114806301E-2</v>
      </c>
      <c r="BX484" s="17"/>
      <c r="BY484" s="17">
        <v>3.1255310565543398E-2</v>
      </c>
      <c r="BZ484" s="17"/>
      <c r="CA484" s="17">
        <v>3.1887705990253298E-2</v>
      </c>
    </row>
    <row r="485" spans="2:79" x14ac:dyDescent="0.35">
      <c r="B485" t="s">
        <v>366</v>
      </c>
      <c r="C485" s="17">
        <v>0.21755367203293999</v>
      </c>
      <c r="D485" s="17">
        <v>0.23463257437754301</v>
      </c>
      <c r="E485" s="17">
        <v>0.201449969805679</v>
      </c>
      <c r="F485" s="17"/>
      <c r="G485" s="17">
        <v>0.232228709471201</v>
      </c>
      <c r="H485" s="17">
        <v>0.22145250994704699</v>
      </c>
      <c r="I485" s="17">
        <v>0.22699089400882799</v>
      </c>
      <c r="J485" s="17">
        <v>0.18942593074483299</v>
      </c>
      <c r="K485" s="17">
        <v>0.197687368052229</v>
      </c>
      <c r="L485" s="17">
        <v>0.233031662515605</v>
      </c>
      <c r="M485" s="17"/>
      <c r="N485" s="17">
        <v>0.19850561922597501</v>
      </c>
      <c r="O485" s="17">
        <v>0.210800650366126</v>
      </c>
      <c r="P485" s="17">
        <v>0.230779897511069</v>
      </c>
      <c r="Q485" s="17">
        <v>0.233986964771562</v>
      </c>
      <c r="R485" s="17"/>
      <c r="S485" s="17">
        <v>0.20981258073578499</v>
      </c>
      <c r="T485" s="17">
        <v>0.19613909502181201</v>
      </c>
      <c r="U485" s="17">
        <v>0.15251403826690499</v>
      </c>
      <c r="V485" s="17">
        <v>0.205108095753368</v>
      </c>
      <c r="W485" s="17">
        <v>0.22823816220237</v>
      </c>
      <c r="X485" s="17">
        <v>0.248695021322905</v>
      </c>
      <c r="Y485" s="17">
        <v>0.20128921083228199</v>
      </c>
      <c r="Z485" s="17">
        <v>0.25845963993316301</v>
      </c>
      <c r="AA485" s="17">
        <v>0.24681640257975401</v>
      </c>
      <c r="AB485" s="17">
        <v>0.22139240408321401</v>
      </c>
      <c r="AC485" s="17">
        <v>0.24189884973782599</v>
      </c>
      <c r="AD485" s="17">
        <v>0.267861751864794</v>
      </c>
      <c r="AE485" s="17"/>
      <c r="AF485" s="17">
        <v>0.20916800303686101</v>
      </c>
      <c r="AG485" s="17">
        <v>0.24294735438828599</v>
      </c>
      <c r="AH485" s="17">
        <v>0.21049310174378999</v>
      </c>
      <c r="AI485" s="17">
        <v>0.20693114835263199</v>
      </c>
      <c r="AJ485" s="17">
        <v>0.20574986029985901</v>
      </c>
      <c r="AK485" s="17">
        <v>0.16855187891387799</v>
      </c>
      <c r="AL485" s="17"/>
      <c r="AM485" s="17">
        <v>0.207483436477226</v>
      </c>
      <c r="AN485" s="17">
        <v>0.23279320385788899</v>
      </c>
      <c r="AO485" s="17">
        <v>0.19506576636961601</v>
      </c>
      <c r="AP485" s="17">
        <v>0.244913899686478</v>
      </c>
      <c r="AQ485" s="17">
        <v>0.15749421749061901</v>
      </c>
      <c r="AR485" s="17"/>
      <c r="AS485" s="17">
        <v>0.21794108882593999</v>
      </c>
      <c r="AT485" s="17">
        <v>0.21582072383904499</v>
      </c>
      <c r="AU485" s="17">
        <v>0.212297045058087</v>
      </c>
      <c r="AV485" s="17">
        <v>0.24222324002908799</v>
      </c>
      <c r="AW485" s="17">
        <v>0.17864204609683201</v>
      </c>
      <c r="AX485" s="17">
        <v>0.228526298533444</v>
      </c>
      <c r="AY485" s="17"/>
      <c r="AZ485" s="17">
        <v>0.18204343160698999</v>
      </c>
      <c r="BA485" s="17">
        <v>0.23916871026660499</v>
      </c>
      <c r="BB485" s="17">
        <v>0.21946490280366401</v>
      </c>
      <c r="BC485" s="17">
        <v>0.21486498164887599</v>
      </c>
      <c r="BD485" s="17">
        <v>0.218158296268951</v>
      </c>
      <c r="BE485" s="17"/>
      <c r="BF485" s="17">
        <v>0.219867995137283</v>
      </c>
      <c r="BG485" s="17"/>
      <c r="BH485" s="17">
        <v>0.218445386382707</v>
      </c>
      <c r="BI485" s="17"/>
      <c r="BJ485" s="17">
        <v>0.22847969290190401</v>
      </c>
      <c r="BK485" s="17">
        <v>0.22023858215856801</v>
      </c>
      <c r="BL485" s="17">
        <v>0.208802397655033</v>
      </c>
      <c r="BM485" s="17">
        <v>0.21585786871551399</v>
      </c>
      <c r="BN485" s="17">
        <v>0.18638414976093501</v>
      </c>
      <c r="BO485" s="17">
        <v>0.21346570843263901</v>
      </c>
      <c r="BP485" s="17"/>
      <c r="BQ485" s="17">
        <v>0.17867583367005899</v>
      </c>
      <c r="BR485" s="17">
        <v>0.214876105070612</v>
      </c>
      <c r="BS485" s="17">
        <v>0.229119304953702</v>
      </c>
      <c r="BT485" s="17"/>
      <c r="BU485" s="17">
        <v>0.187582479154705</v>
      </c>
      <c r="BV485" s="17">
        <v>0.21798245984643</v>
      </c>
      <c r="BW485" s="17">
        <v>0.229393063975145</v>
      </c>
      <c r="BX485" s="17"/>
      <c r="BY485" s="17">
        <v>0.31433931130585901</v>
      </c>
      <c r="BZ485" s="17"/>
      <c r="CA485" s="17">
        <v>0.211980701360345</v>
      </c>
    </row>
    <row r="486" spans="2:79" x14ac:dyDescent="0.35">
      <c r="B486" t="s">
        <v>367</v>
      </c>
      <c r="C486" s="17">
        <v>0.37150924244343297</v>
      </c>
      <c r="D486" s="17">
        <v>0.36917173927431801</v>
      </c>
      <c r="E486" s="17">
        <v>0.37346070296524703</v>
      </c>
      <c r="F486" s="17"/>
      <c r="G486" s="17">
        <v>0.27865943129827803</v>
      </c>
      <c r="H486" s="17">
        <v>0.29104794562484398</v>
      </c>
      <c r="I486" s="17">
        <v>0.33426687568900498</v>
      </c>
      <c r="J486" s="17">
        <v>0.405243126829754</v>
      </c>
      <c r="K486" s="17">
        <v>0.42145742884446002</v>
      </c>
      <c r="L486" s="17">
        <v>0.468334541704437</v>
      </c>
      <c r="M486" s="17"/>
      <c r="N486" s="17">
        <v>0.40317150193623402</v>
      </c>
      <c r="O486" s="17">
        <v>0.37906158938342299</v>
      </c>
      <c r="P486" s="17">
        <v>0.35255313790926801</v>
      </c>
      <c r="Q486" s="17">
        <v>0.34751432413296002</v>
      </c>
      <c r="R486" s="17"/>
      <c r="S486" s="17">
        <v>0.355275561974079</v>
      </c>
      <c r="T486" s="17">
        <v>0.37990382757757901</v>
      </c>
      <c r="U486" s="17">
        <v>0.422288422642978</v>
      </c>
      <c r="V486" s="17">
        <v>0.36040346304436899</v>
      </c>
      <c r="W486" s="17">
        <v>0.37481841449064002</v>
      </c>
      <c r="X486" s="17">
        <v>0.366607398214715</v>
      </c>
      <c r="Y486" s="17">
        <v>0.33964586424971399</v>
      </c>
      <c r="Z486" s="17">
        <v>0.34061871261875598</v>
      </c>
      <c r="AA486" s="17">
        <v>0.30521471929918198</v>
      </c>
      <c r="AB486" s="17">
        <v>0.472726224376256</v>
      </c>
      <c r="AC486" s="17">
        <v>0.39264982182893099</v>
      </c>
      <c r="AD486" s="17">
        <v>0.34604009079568898</v>
      </c>
      <c r="AE486" s="17"/>
      <c r="AF486" s="17">
        <v>0.37824486189971002</v>
      </c>
      <c r="AG486" s="17">
        <v>0.35244745713167902</v>
      </c>
      <c r="AH486" s="17">
        <v>0.36975865759297499</v>
      </c>
      <c r="AI486" s="17">
        <v>0.38646599496833201</v>
      </c>
      <c r="AJ486" s="17">
        <v>0.39304683373768601</v>
      </c>
      <c r="AK486" s="17">
        <v>0.366861672573359</v>
      </c>
      <c r="AL486" s="17"/>
      <c r="AM486" s="17">
        <v>0.37697587019714601</v>
      </c>
      <c r="AN486" s="17">
        <v>0.35549202495243398</v>
      </c>
      <c r="AO486" s="17">
        <v>0.408603515781573</v>
      </c>
      <c r="AP486" s="17">
        <v>0.33536449925064798</v>
      </c>
      <c r="AQ486" s="17">
        <v>0.43249081368273601</v>
      </c>
      <c r="AR486" s="17"/>
      <c r="AS486" s="17">
        <v>0.34932522316284997</v>
      </c>
      <c r="AT486" s="17">
        <v>0.39265643006927597</v>
      </c>
      <c r="AU486" s="17">
        <v>0.326945417238588</v>
      </c>
      <c r="AV486" s="17">
        <v>0.36845740221337198</v>
      </c>
      <c r="AW486" s="17">
        <v>0.43361001316079301</v>
      </c>
      <c r="AX486" s="17">
        <v>0.37557550475470203</v>
      </c>
      <c r="AY486" s="17"/>
      <c r="AZ486" s="17">
        <v>0.41643722928189503</v>
      </c>
      <c r="BA486" s="17">
        <v>0.35050784625487003</v>
      </c>
      <c r="BB486" s="17">
        <v>0.394675124594766</v>
      </c>
      <c r="BC486" s="17">
        <v>0.35399121757844498</v>
      </c>
      <c r="BD486" s="17">
        <v>0.34883198166086399</v>
      </c>
      <c r="BE486" s="17"/>
      <c r="BF486" s="17">
        <v>0.37762055244425402</v>
      </c>
      <c r="BG486" s="17"/>
      <c r="BH486" s="17">
        <v>0.37674664735464702</v>
      </c>
      <c r="BI486" s="17"/>
      <c r="BJ486" s="17">
        <v>0.34345987732828698</v>
      </c>
      <c r="BK486" s="17">
        <v>0.417769897329686</v>
      </c>
      <c r="BL486" s="17">
        <v>0.41918750440931002</v>
      </c>
      <c r="BM486" s="17">
        <v>0.26285257836849801</v>
      </c>
      <c r="BN486" s="17">
        <v>0.35032753085227503</v>
      </c>
      <c r="BO486" s="17">
        <v>0.32944842595092</v>
      </c>
      <c r="BP486" s="17"/>
      <c r="BQ486" s="17">
        <v>0.33943839465967202</v>
      </c>
      <c r="BR486" s="17">
        <v>0.39018688557321501</v>
      </c>
      <c r="BS486" s="17">
        <v>0.36524381016670299</v>
      </c>
      <c r="BT486" s="17"/>
      <c r="BU486" s="17">
        <v>0.27713341013999099</v>
      </c>
      <c r="BV486" s="17">
        <v>0.41112718029108802</v>
      </c>
      <c r="BW486" s="17">
        <v>0.341641883826589</v>
      </c>
      <c r="BX486" s="17"/>
      <c r="BY486" s="17">
        <v>0.19847435820617301</v>
      </c>
      <c r="BZ486" s="17"/>
      <c r="CA486" s="17">
        <v>0.42624725518571499</v>
      </c>
    </row>
    <row r="487" spans="2:79" x14ac:dyDescent="0.35">
      <c r="B487" t="s">
        <v>368</v>
      </c>
      <c r="C487" s="17">
        <v>0.27711277806943202</v>
      </c>
      <c r="D487" s="17">
        <v>0.25641932494143099</v>
      </c>
      <c r="E487" s="17">
        <v>0.297501197689717</v>
      </c>
      <c r="F487" s="17"/>
      <c r="G487" s="17">
        <v>0.38861325321847001</v>
      </c>
      <c r="H487" s="17">
        <v>0.30445107746022798</v>
      </c>
      <c r="I487" s="17">
        <v>0.28697773492349099</v>
      </c>
      <c r="J487" s="17">
        <v>0.28576868432332803</v>
      </c>
      <c r="K487" s="17">
        <v>0.25799976866589402</v>
      </c>
      <c r="L487" s="17">
        <v>0.17818939156674801</v>
      </c>
      <c r="M487" s="17"/>
      <c r="N487" s="17">
        <v>0.272253260010762</v>
      </c>
      <c r="O487" s="17">
        <v>0.29113394474661802</v>
      </c>
      <c r="P487" s="17">
        <v>0.29328236547132103</v>
      </c>
      <c r="Q487" s="17">
        <v>0.249891970459617</v>
      </c>
      <c r="R487" s="17"/>
      <c r="S487" s="17">
        <v>0.30461759430955199</v>
      </c>
      <c r="T487" s="17">
        <v>0.27679409850297598</v>
      </c>
      <c r="U487" s="17">
        <v>0.35061069483864299</v>
      </c>
      <c r="V487" s="17">
        <v>0.28425130167998602</v>
      </c>
      <c r="W487" s="17">
        <v>0.25690802992038198</v>
      </c>
      <c r="X487" s="17">
        <v>0.23949611299485701</v>
      </c>
      <c r="Y487" s="17">
        <v>0.30079120207376098</v>
      </c>
      <c r="Z487" s="17">
        <v>0.241563041300424</v>
      </c>
      <c r="AA487" s="17">
        <v>0.31356749110957599</v>
      </c>
      <c r="AB487" s="17">
        <v>0.1742581492426</v>
      </c>
      <c r="AC487" s="17">
        <v>0.239869918568165</v>
      </c>
      <c r="AD487" s="17">
        <v>0.31441536967342398</v>
      </c>
      <c r="AE487" s="17"/>
      <c r="AF487" s="17">
        <v>0.24730342946008199</v>
      </c>
      <c r="AG487" s="17">
        <v>0.269154126388572</v>
      </c>
      <c r="AH487" s="17">
        <v>0.303028366359408</v>
      </c>
      <c r="AI487" s="17">
        <v>0.27954963344190997</v>
      </c>
      <c r="AJ487" s="17">
        <v>0.28421415258841598</v>
      </c>
      <c r="AK487" s="17">
        <v>0.291022302007231</v>
      </c>
      <c r="AL487" s="17"/>
      <c r="AM487" s="17">
        <v>0.25519208831659301</v>
      </c>
      <c r="AN487" s="17">
        <v>0.29257765127100299</v>
      </c>
      <c r="AO487" s="17">
        <v>0.30420467880698698</v>
      </c>
      <c r="AP487" s="17">
        <v>0.24178059719832401</v>
      </c>
      <c r="AQ487" s="17">
        <v>0.136530031406709</v>
      </c>
      <c r="AR487" s="17"/>
      <c r="AS487" s="17">
        <v>0.28575181294122398</v>
      </c>
      <c r="AT487" s="17">
        <v>0.24963210193027</v>
      </c>
      <c r="AU487" s="17">
        <v>0.31852638110018799</v>
      </c>
      <c r="AV487" s="17">
        <v>0.25858075544351</v>
      </c>
      <c r="AW487" s="17">
        <v>0.29152897080343798</v>
      </c>
      <c r="AX487" s="17">
        <v>0.27580029948028101</v>
      </c>
      <c r="AY487" s="17"/>
      <c r="AZ487" s="17">
        <v>0.27974951138730098</v>
      </c>
      <c r="BA487" s="17">
        <v>0.276811955218915</v>
      </c>
      <c r="BB487" s="17">
        <v>0.26153703161496</v>
      </c>
      <c r="BC487" s="17">
        <v>0.242704349494964</v>
      </c>
      <c r="BD487" s="17">
        <v>0.30078583065106701</v>
      </c>
      <c r="BE487" s="17"/>
      <c r="BF487" s="17">
        <v>0.27089471283641298</v>
      </c>
      <c r="BG487" s="17"/>
      <c r="BH487" s="17">
        <v>0.28040317757887501</v>
      </c>
      <c r="BI487" s="17"/>
      <c r="BJ487" s="17">
        <v>0.306196845609852</v>
      </c>
      <c r="BK487" s="17">
        <v>0.22841937419967601</v>
      </c>
      <c r="BL487" s="17">
        <v>0.25210516127969401</v>
      </c>
      <c r="BM487" s="17">
        <v>0.33328602330088403</v>
      </c>
      <c r="BN487" s="17">
        <v>0.30723877404002198</v>
      </c>
      <c r="BO487" s="17">
        <v>0.36841933100493601</v>
      </c>
      <c r="BP487" s="17"/>
      <c r="BQ487" s="17">
        <v>0.32253761445152901</v>
      </c>
      <c r="BR487" s="17">
        <v>0.27931923868245701</v>
      </c>
      <c r="BS487" s="17">
        <v>0.26678850273694799</v>
      </c>
      <c r="BT487" s="17"/>
      <c r="BU487" s="17">
        <v>0.32025964013875002</v>
      </c>
      <c r="BV487" s="17">
        <v>0.25614403854154899</v>
      </c>
      <c r="BW487" s="17">
        <v>0.285694189265497</v>
      </c>
      <c r="BX487" s="17"/>
      <c r="BY487" s="17">
        <v>0.35105314899284401</v>
      </c>
      <c r="BZ487" s="17"/>
      <c r="CA487" s="17">
        <v>0.26307119884047298</v>
      </c>
    </row>
    <row r="488" spans="2:79" x14ac:dyDescent="0.35">
      <c r="B488" t="s">
        <v>369</v>
      </c>
      <c r="C488" s="17">
        <v>6.9999382191493695E-2</v>
      </c>
      <c r="D488" s="17">
        <v>7.1586976722777002E-2</v>
      </c>
      <c r="E488" s="17">
        <v>6.75840625651771E-2</v>
      </c>
      <c r="F488" s="17"/>
      <c r="G488" s="17">
        <v>6.0608163336755297E-2</v>
      </c>
      <c r="H488" s="17">
        <v>0.118179701509128</v>
      </c>
      <c r="I488" s="17">
        <v>9.3288531506694194E-2</v>
      </c>
      <c r="J488" s="17">
        <v>5.55663407699927E-2</v>
      </c>
      <c r="K488" s="17">
        <v>3.7105025040781003E-2</v>
      </c>
      <c r="L488" s="17">
        <v>5.1973744254455903E-2</v>
      </c>
      <c r="M488" s="17"/>
      <c r="N488" s="17">
        <v>5.9021076668538897E-2</v>
      </c>
      <c r="O488" s="17">
        <v>6.0298948829907301E-2</v>
      </c>
      <c r="P488" s="17">
        <v>7.6630566548359896E-2</v>
      </c>
      <c r="Q488" s="17">
        <v>8.7092992108063094E-2</v>
      </c>
      <c r="R488" s="17"/>
      <c r="S488" s="17">
        <v>6.9309299548629494E-2</v>
      </c>
      <c r="T488" s="17">
        <v>9.0962149592547503E-2</v>
      </c>
      <c r="U488" s="17">
        <v>3.6156413882232903E-2</v>
      </c>
      <c r="V488" s="17">
        <v>5.9213186234229498E-2</v>
      </c>
      <c r="W488" s="17">
        <v>7.9595760462138704E-2</v>
      </c>
      <c r="X488" s="17">
        <v>8.3828201292885401E-2</v>
      </c>
      <c r="Y488" s="17">
        <v>8.1537120361641693E-2</v>
      </c>
      <c r="Z488" s="17">
        <v>8.1808162568021994E-2</v>
      </c>
      <c r="AA488" s="17">
        <v>6.7240186445693406E-2</v>
      </c>
      <c r="AB488" s="17">
        <v>7.2610537334575703E-2</v>
      </c>
      <c r="AC488" s="17">
        <v>4.4890320976559997E-2</v>
      </c>
      <c r="AD488" s="17">
        <v>3.8822999638236703E-2</v>
      </c>
      <c r="AE488" s="17"/>
      <c r="AF488" s="17">
        <v>7.1863913686953995E-2</v>
      </c>
      <c r="AG488" s="17">
        <v>7.2685843525399002E-2</v>
      </c>
      <c r="AH488" s="17">
        <v>7.3534384812362297E-2</v>
      </c>
      <c r="AI488" s="17">
        <v>5.7845559226520502E-2</v>
      </c>
      <c r="AJ488" s="17">
        <v>5.7322379948335403E-2</v>
      </c>
      <c r="AK488" s="17">
        <v>0.10277255144451999</v>
      </c>
      <c r="AL488" s="17"/>
      <c r="AM488" s="17">
        <v>6.9306213623404195E-2</v>
      </c>
      <c r="AN488" s="17">
        <v>6.3702187407701297E-2</v>
      </c>
      <c r="AO488" s="17">
        <v>5.1422956894384302E-2</v>
      </c>
      <c r="AP488" s="17">
        <v>0.100913548737343</v>
      </c>
      <c r="AQ488" s="17">
        <v>0.22548408491553301</v>
      </c>
      <c r="AR488" s="17"/>
      <c r="AS488" s="17">
        <v>9.3132431054638101E-2</v>
      </c>
      <c r="AT488" s="17">
        <v>7.7573187981377897E-2</v>
      </c>
      <c r="AU488" s="17">
        <v>7.1619046223222599E-2</v>
      </c>
      <c r="AV488" s="17">
        <v>5.0660260079727903E-2</v>
      </c>
      <c r="AW488" s="17">
        <v>4.3592536820865703E-2</v>
      </c>
      <c r="AX488" s="17">
        <v>6.7216163949592594E-2</v>
      </c>
      <c r="AY488" s="17"/>
      <c r="AZ488" s="17">
        <v>7.3136364412062893E-2</v>
      </c>
      <c r="BA488" s="17">
        <v>6.8623045756786197E-2</v>
      </c>
      <c r="BB488" s="17">
        <v>5.3301052001392402E-2</v>
      </c>
      <c r="BC488" s="17">
        <v>9.4499234229652798E-2</v>
      </c>
      <c r="BD488" s="17">
        <v>7.3014415810259498E-2</v>
      </c>
      <c r="BE488" s="17"/>
      <c r="BF488" s="17">
        <v>6.5538492881280705E-2</v>
      </c>
      <c r="BG488" s="17"/>
      <c r="BH488" s="17">
        <v>6.47912578875183E-2</v>
      </c>
      <c r="BI488" s="17"/>
      <c r="BJ488" s="17">
        <v>7.2748774946283207E-2</v>
      </c>
      <c r="BK488" s="17">
        <v>5.2628519022212897E-2</v>
      </c>
      <c r="BL488" s="17">
        <v>6.1772219858639101E-2</v>
      </c>
      <c r="BM488" s="17">
        <v>0.113329058855046</v>
      </c>
      <c r="BN488" s="17">
        <v>5.6321856137240001E-2</v>
      </c>
      <c r="BO488" s="17">
        <v>5.9801508651518301E-2</v>
      </c>
      <c r="BP488" s="17"/>
      <c r="BQ488" s="17">
        <v>9.8379818735852206E-2</v>
      </c>
      <c r="BR488" s="17">
        <v>5.4700507419346699E-2</v>
      </c>
      <c r="BS488" s="17">
        <v>7.18134784919751E-2</v>
      </c>
      <c r="BT488" s="17"/>
      <c r="BU488" s="17">
        <v>0.15591673976387099</v>
      </c>
      <c r="BV488" s="17">
        <v>5.56412474440105E-2</v>
      </c>
      <c r="BW488" s="17">
        <v>7.4369191817963295E-2</v>
      </c>
      <c r="BX488" s="17"/>
      <c r="BY488" s="17">
        <v>0.10487787092958099</v>
      </c>
      <c r="BZ488" s="17"/>
      <c r="CA488" s="17">
        <v>6.6813138623213905E-2</v>
      </c>
    </row>
    <row r="489" spans="2:79"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row>
    <row r="490" spans="2:79" x14ac:dyDescent="0.35">
      <c r="B490" s="6" t="s">
        <v>373</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row>
    <row r="491" spans="2:79" x14ac:dyDescent="0.35">
      <c r="B491" s="24" t="s">
        <v>106</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row>
    <row r="492" spans="2:79" x14ac:dyDescent="0.35">
      <c r="B492" t="s">
        <v>365</v>
      </c>
      <c r="C492" s="17">
        <v>0.116688298599104</v>
      </c>
      <c r="D492" s="17">
        <v>0.12001459011648601</v>
      </c>
      <c r="E492" s="17">
        <v>0.11240036132138401</v>
      </c>
      <c r="F492" s="17"/>
      <c r="G492" s="17">
        <v>0.12724416976109601</v>
      </c>
      <c r="H492" s="17">
        <v>0.155036791781755</v>
      </c>
      <c r="I492" s="17">
        <v>0.11960263189333099</v>
      </c>
      <c r="J492" s="17">
        <v>0.116812593062187</v>
      </c>
      <c r="K492" s="17">
        <v>9.4401963623417906E-2</v>
      </c>
      <c r="L492" s="17">
        <v>9.0926845988271901E-2</v>
      </c>
      <c r="M492" s="17"/>
      <c r="N492" s="17">
        <v>0.110300553437205</v>
      </c>
      <c r="O492" s="17">
        <v>0.112298995803208</v>
      </c>
      <c r="P492" s="17">
        <v>0.113758437801631</v>
      </c>
      <c r="Q492" s="17">
        <v>0.12882743960947099</v>
      </c>
      <c r="R492" s="17"/>
      <c r="S492" s="17">
        <v>0.15940756177858401</v>
      </c>
      <c r="T492" s="17">
        <v>0.120765342506056</v>
      </c>
      <c r="U492" s="17">
        <v>0.10335239316551301</v>
      </c>
      <c r="V492" s="17">
        <v>0.124986153489531</v>
      </c>
      <c r="W492" s="17">
        <v>0.13561735849783799</v>
      </c>
      <c r="X492" s="17">
        <v>0.11420031066266</v>
      </c>
      <c r="Y492" s="17">
        <v>0.12345846642419001</v>
      </c>
      <c r="Z492" s="17">
        <v>9.3734254518092502E-2</v>
      </c>
      <c r="AA492" s="17">
        <v>8.9873918407168393E-2</v>
      </c>
      <c r="AB492" s="17">
        <v>8.0179329464583601E-2</v>
      </c>
      <c r="AC492" s="17">
        <v>0.116086143441095</v>
      </c>
      <c r="AD492" s="17">
        <v>9.5261250631133207E-2</v>
      </c>
      <c r="AE492" s="17"/>
      <c r="AF492" s="17">
        <v>0.113314190578381</v>
      </c>
      <c r="AG492" s="17">
        <v>0.109611502943429</v>
      </c>
      <c r="AH492" s="17">
        <v>0.107047857894058</v>
      </c>
      <c r="AI492" s="17">
        <v>0.137603639553813</v>
      </c>
      <c r="AJ492" s="17">
        <v>0.12962423725313901</v>
      </c>
      <c r="AK492" s="17">
        <v>0.19652109887522301</v>
      </c>
      <c r="AL492" s="17"/>
      <c r="AM492" s="17">
        <v>0.100775610375234</v>
      </c>
      <c r="AN492" s="17">
        <v>0.11888280475063299</v>
      </c>
      <c r="AO492" s="17">
        <v>0.111508253250604</v>
      </c>
      <c r="AP492" s="17">
        <v>0.166301251009109</v>
      </c>
      <c r="AQ492" s="17">
        <v>7.38416508968993E-2</v>
      </c>
      <c r="AR492" s="17"/>
      <c r="AS492" s="17">
        <v>0.15209653599204201</v>
      </c>
      <c r="AT492" s="17">
        <v>0.105701791223191</v>
      </c>
      <c r="AU492" s="17">
        <v>0.11789679957202601</v>
      </c>
      <c r="AV492" s="17">
        <v>9.8046306272031897E-2</v>
      </c>
      <c r="AW492" s="17">
        <v>0.10365398591446801</v>
      </c>
      <c r="AX492" s="17">
        <v>0.112967937889821</v>
      </c>
      <c r="AY492" s="17"/>
      <c r="AZ492" s="17">
        <v>0.10821001452210199</v>
      </c>
      <c r="BA492" s="17">
        <v>0.10246813535619299</v>
      </c>
      <c r="BB492" s="17">
        <v>0.10683611545442701</v>
      </c>
      <c r="BC492" s="17">
        <v>0.177263276350236</v>
      </c>
      <c r="BD492" s="17">
        <v>0.131378882668646</v>
      </c>
      <c r="BE492" s="17"/>
      <c r="BF492" s="17">
        <v>0.110921121269784</v>
      </c>
      <c r="BG492" s="17"/>
      <c r="BH492" s="17">
        <v>0.115898670005988</v>
      </c>
      <c r="BI492" s="17"/>
      <c r="BJ492" s="17">
        <v>0.11771746120401699</v>
      </c>
      <c r="BK492" s="17">
        <v>0.103770176445073</v>
      </c>
      <c r="BL492" s="17">
        <v>0.119285089892553</v>
      </c>
      <c r="BM492" s="17">
        <v>0.144105110412728</v>
      </c>
      <c r="BN492" s="17">
        <v>0.12378594295175099</v>
      </c>
      <c r="BO492" s="17">
        <v>9.1228938211442401E-2</v>
      </c>
      <c r="BP492" s="17"/>
      <c r="BQ492" s="17">
        <v>0.15059094377544899</v>
      </c>
      <c r="BR492" s="17">
        <v>0.121657232899783</v>
      </c>
      <c r="BS492" s="17">
        <v>0.109018443656121</v>
      </c>
      <c r="BT492" s="17"/>
      <c r="BU492" s="17">
        <v>9.0090450627667407E-2</v>
      </c>
      <c r="BV492" s="17">
        <v>0.11321003510026099</v>
      </c>
      <c r="BW492" s="17">
        <v>0.12612693117269799</v>
      </c>
      <c r="BX492" s="17"/>
      <c r="BY492" s="17">
        <v>0.130398366736213</v>
      </c>
      <c r="BZ492" s="17"/>
      <c r="CA492" s="17">
        <v>0.13065537673226599</v>
      </c>
    </row>
    <row r="493" spans="2:79" x14ac:dyDescent="0.35">
      <c r="B493" t="s">
        <v>366</v>
      </c>
      <c r="C493" s="17">
        <v>0.37576003254927198</v>
      </c>
      <c r="D493" s="17">
        <v>0.35071010837327998</v>
      </c>
      <c r="E493" s="17">
        <v>0.39919648694785698</v>
      </c>
      <c r="F493" s="17"/>
      <c r="G493" s="17">
        <v>0.43235617784131403</v>
      </c>
      <c r="H493" s="17">
        <v>0.39329975741913797</v>
      </c>
      <c r="I493" s="17">
        <v>0.366013195239065</v>
      </c>
      <c r="J493" s="17">
        <v>0.40330555687253999</v>
      </c>
      <c r="K493" s="17">
        <v>0.36906157014298002</v>
      </c>
      <c r="L493" s="17">
        <v>0.31375041783451202</v>
      </c>
      <c r="M493" s="17"/>
      <c r="N493" s="17">
        <v>0.36392001022260501</v>
      </c>
      <c r="O493" s="17">
        <v>0.398104557829007</v>
      </c>
      <c r="P493" s="17">
        <v>0.37575586453555898</v>
      </c>
      <c r="Q493" s="17">
        <v>0.36422780654318498</v>
      </c>
      <c r="R493" s="17"/>
      <c r="S493" s="17">
        <v>0.35287204568856001</v>
      </c>
      <c r="T493" s="17">
        <v>0.41112903976503001</v>
      </c>
      <c r="U493" s="17">
        <v>0.45292620200394001</v>
      </c>
      <c r="V493" s="17">
        <v>0.40357661523170801</v>
      </c>
      <c r="W493" s="17">
        <v>0.40224356160524199</v>
      </c>
      <c r="X493" s="17">
        <v>0.31524847675052498</v>
      </c>
      <c r="Y493" s="17">
        <v>0.38168609679502302</v>
      </c>
      <c r="Z493" s="17">
        <v>0.41602354888534199</v>
      </c>
      <c r="AA493" s="17">
        <v>0.36642858635847197</v>
      </c>
      <c r="AB493" s="17">
        <v>0.30466573963483701</v>
      </c>
      <c r="AC493" s="17">
        <v>0.344663682603426</v>
      </c>
      <c r="AD493" s="17">
        <v>0.38992509020610899</v>
      </c>
      <c r="AE493" s="17"/>
      <c r="AF493" s="17">
        <v>0.33818497023431299</v>
      </c>
      <c r="AG493" s="17">
        <v>0.36108374850538399</v>
      </c>
      <c r="AH493" s="17">
        <v>0.41346370064070198</v>
      </c>
      <c r="AI493" s="17">
        <v>0.41533486522827001</v>
      </c>
      <c r="AJ493" s="17">
        <v>0.41396268667754499</v>
      </c>
      <c r="AK493" s="17">
        <v>0.30293565929282601</v>
      </c>
      <c r="AL493" s="17"/>
      <c r="AM493" s="17">
        <v>0.35112049581813398</v>
      </c>
      <c r="AN493" s="17">
        <v>0.36467711589861601</v>
      </c>
      <c r="AO493" s="17">
        <v>0.421296289713327</v>
      </c>
      <c r="AP493" s="17">
        <v>0.36389458254191798</v>
      </c>
      <c r="AQ493" s="17">
        <v>0.40581175873644598</v>
      </c>
      <c r="AR493" s="17"/>
      <c r="AS493" s="17">
        <v>0.36548573731280198</v>
      </c>
      <c r="AT493" s="17">
        <v>0.38688253950897</v>
      </c>
      <c r="AU493" s="17">
        <v>0.376568561586197</v>
      </c>
      <c r="AV493" s="17">
        <v>0.40367518718672901</v>
      </c>
      <c r="AW493" s="17">
        <v>0.35773104864001898</v>
      </c>
      <c r="AX493" s="17">
        <v>0.32700595752642397</v>
      </c>
      <c r="AY493" s="17"/>
      <c r="AZ493" s="17">
        <v>0.385903356979795</v>
      </c>
      <c r="BA493" s="17">
        <v>0.37356816360490402</v>
      </c>
      <c r="BB493" s="17">
        <v>0.419856409868759</v>
      </c>
      <c r="BC493" s="17">
        <v>0.29794006238753601</v>
      </c>
      <c r="BD493" s="17">
        <v>0.36094184970058302</v>
      </c>
      <c r="BE493" s="17"/>
      <c r="BF493" s="17">
        <v>0.382835917003367</v>
      </c>
      <c r="BG493" s="17"/>
      <c r="BH493" s="17">
        <v>0.375429137130671</v>
      </c>
      <c r="BI493" s="17"/>
      <c r="BJ493" s="17">
        <v>0.427963826559211</v>
      </c>
      <c r="BK493" s="17">
        <v>0.34375206224599603</v>
      </c>
      <c r="BL493" s="17">
        <v>0.34271526810730002</v>
      </c>
      <c r="BM493" s="17">
        <v>0.346823699433913</v>
      </c>
      <c r="BN493" s="17">
        <v>0.417075154041119</v>
      </c>
      <c r="BO493" s="17">
        <v>0.38901512085391099</v>
      </c>
      <c r="BP493" s="17"/>
      <c r="BQ493" s="17">
        <v>0.37162943360387202</v>
      </c>
      <c r="BR493" s="17">
        <v>0.36581344673279198</v>
      </c>
      <c r="BS493" s="17">
        <v>0.39538384048166397</v>
      </c>
      <c r="BT493" s="17"/>
      <c r="BU493" s="17">
        <v>0.419772934864858</v>
      </c>
      <c r="BV493" s="17">
        <v>0.36977236682036801</v>
      </c>
      <c r="BW493" s="17">
        <v>0.38519194444801003</v>
      </c>
      <c r="BX493" s="17"/>
      <c r="BY493" s="17">
        <v>0.37943074269799398</v>
      </c>
      <c r="BZ493" s="17"/>
      <c r="CA493" s="17">
        <v>0.41615496546370701</v>
      </c>
    </row>
    <row r="494" spans="2:79" x14ac:dyDescent="0.35">
      <c r="B494" t="s">
        <v>367</v>
      </c>
      <c r="C494" s="17">
        <v>0.26450972549938301</v>
      </c>
      <c r="D494" s="17">
        <v>0.26971568619102498</v>
      </c>
      <c r="E494" s="17">
        <v>0.26037315993048998</v>
      </c>
      <c r="F494" s="17"/>
      <c r="G494" s="17">
        <v>0.21319385070650301</v>
      </c>
      <c r="H494" s="17">
        <v>0.21172882898137199</v>
      </c>
      <c r="I494" s="17">
        <v>0.22270196238852299</v>
      </c>
      <c r="J494" s="17">
        <v>0.29378411094226298</v>
      </c>
      <c r="K494" s="17">
        <v>0.285198403003673</v>
      </c>
      <c r="L494" s="17">
        <v>0.33799031020450399</v>
      </c>
      <c r="M494" s="17"/>
      <c r="N494" s="17">
        <v>0.28131671691962201</v>
      </c>
      <c r="O494" s="17">
        <v>0.26465959023797903</v>
      </c>
      <c r="P494" s="17">
        <v>0.25668699120509703</v>
      </c>
      <c r="Q494" s="17">
        <v>0.25384010179038102</v>
      </c>
      <c r="R494" s="17"/>
      <c r="S494" s="17">
        <v>0.23932534718083101</v>
      </c>
      <c r="T494" s="17">
        <v>0.267589446825519</v>
      </c>
      <c r="U494" s="17">
        <v>0.23658614325442101</v>
      </c>
      <c r="V494" s="17">
        <v>0.24749020456755599</v>
      </c>
      <c r="W494" s="17">
        <v>0.23753786645078001</v>
      </c>
      <c r="X494" s="17">
        <v>0.30183115276857098</v>
      </c>
      <c r="Y494" s="17">
        <v>0.26456114196122799</v>
      </c>
      <c r="Z494" s="17">
        <v>0.22923129916632801</v>
      </c>
      <c r="AA494" s="17">
        <v>0.24790395948788599</v>
      </c>
      <c r="AB494" s="17">
        <v>0.34689150286918402</v>
      </c>
      <c r="AC494" s="17">
        <v>0.28144071180563002</v>
      </c>
      <c r="AD494" s="17">
        <v>0.27724210231351298</v>
      </c>
      <c r="AE494" s="17"/>
      <c r="AF494" s="17">
        <v>0.27106596377986802</v>
      </c>
      <c r="AG494" s="17">
        <v>0.266749528439364</v>
      </c>
      <c r="AH494" s="17">
        <v>0.27409439362377302</v>
      </c>
      <c r="AI494" s="17">
        <v>0.22594319711327099</v>
      </c>
      <c r="AJ494" s="17">
        <v>0.23371320523842801</v>
      </c>
      <c r="AK494" s="17">
        <v>0.248584905804029</v>
      </c>
      <c r="AL494" s="17"/>
      <c r="AM494" s="17">
        <v>0.28298828458724001</v>
      </c>
      <c r="AN494" s="17">
        <v>0.262625806455833</v>
      </c>
      <c r="AO494" s="17">
        <v>0.27900866197628199</v>
      </c>
      <c r="AP494" s="17">
        <v>0.19794054063077901</v>
      </c>
      <c r="AQ494" s="17">
        <v>0.28973522153357101</v>
      </c>
      <c r="AR494" s="17"/>
      <c r="AS494" s="17">
        <v>0.243630971630272</v>
      </c>
      <c r="AT494" s="17">
        <v>0.28150619819623901</v>
      </c>
      <c r="AU494" s="17">
        <v>0.24124763809262201</v>
      </c>
      <c r="AV494" s="17">
        <v>0.27150344366389401</v>
      </c>
      <c r="AW494" s="17">
        <v>0.29727776660282101</v>
      </c>
      <c r="AX494" s="17">
        <v>0.25164617092668001</v>
      </c>
      <c r="AY494" s="17"/>
      <c r="AZ494" s="17">
        <v>0.255715031245627</v>
      </c>
      <c r="BA494" s="17">
        <v>0.27506790674016002</v>
      </c>
      <c r="BB494" s="17">
        <v>0.28420011350694602</v>
      </c>
      <c r="BC494" s="17">
        <v>0.26440714942448201</v>
      </c>
      <c r="BD494" s="17">
        <v>0.243518340098314</v>
      </c>
      <c r="BE494" s="17"/>
      <c r="BF494" s="17">
        <v>0.26902203370066702</v>
      </c>
      <c r="BG494" s="17"/>
      <c r="BH494" s="17">
        <v>0.26179476160873</v>
      </c>
      <c r="BI494" s="17"/>
      <c r="BJ494" s="17">
        <v>0.262116378379468</v>
      </c>
      <c r="BK494" s="17">
        <v>0.28446312670820401</v>
      </c>
      <c r="BL494" s="17">
        <v>0.27595927012788801</v>
      </c>
      <c r="BM494" s="17">
        <v>0.240166322573204</v>
      </c>
      <c r="BN494" s="17">
        <v>0.231121773111507</v>
      </c>
      <c r="BO494" s="17">
        <v>0.25958051503226998</v>
      </c>
      <c r="BP494" s="17"/>
      <c r="BQ494" s="17">
        <v>0.23507704013904501</v>
      </c>
      <c r="BR494" s="17">
        <v>0.25944044437373398</v>
      </c>
      <c r="BS494" s="17">
        <v>0.25293663486225398</v>
      </c>
      <c r="BT494" s="17"/>
      <c r="BU494" s="17">
        <v>0.165800706684014</v>
      </c>
      <c r="BV494" s="17">
        <v>0.26403957670031097</v>
      </c>
      <c r="BW494" s="17">
        <v>0.25391483537537701</v>
      </c>
      <c r="BX494" s="17"/>
      <c r="BY494" s="17">
        <v>0.19027011646265601</v>
      </c>
      <c r="BZ494" s="17"/>
      <c r="CA494" s="17">
        <v>0.24168826758320899</v>
      </c>
    </row>
    <row r="495" spans="2:79" x14ac:dyDescent="0.35">
      <c r="B495" t="s">
        <v>368</v>
      </c>
      <c r="C495" s="17">
        <v>0.18027659772893601</v>
      </c>
      <c r="D495" s="17">
        <v>0.19148824829866501</v>
      </c>
      <c r="E495" s="17">
        <v>0.170429470710487</v>
      </c>
      <c r="F495" s="17"/>
      <c r="G495" s="17">
        <v>0.189998578120434</v>
      </c>
      <c r="H495" s="17">
        <v>0.16699574774138001</v>
      </c>
      <c r="I495" s="17">
        <v>0.21473278461902401</v>
      </c>
      <c r="J495" s="17">
        <v>0.14262826543666701</v>
      </c>
      <c r="K495" s="17">
        <v>0.178830374823996</v>
      </c>
      <c r="L495" s="17">
        <v>0.188144181464549</v>
      </c>
      <c r="M495" s="17"/>
      <c r="N495" s="17">
        <v>0.183173128546192</v>
      </c>
      <c r="O495" s="17">
        <v>0.167705410821226</v>
      </c>
      <c r="P495" s="17">
        <v>0.18779449187668401</v>
      </c>
      <c r="Q495" s="17">
        <v>0.18593592724482499</v>
      </c>
      <c r="R495" s="17"/>
      <c r="S495" s="17">
        <v>0.177697471802442</v>
      </c>
      <c r="T495" s="17">
        <v>0.138757686312938</v>
      </c>
      <c r="U495" s="17">
        <v>0.173536361075349</v>
      </c>
      <c r="V495" s="17">
        <v>0.18614809747377001</v>
      </c>
      <c r="W495" s="17">
        <v>0.174378161610098</v>
      </c>
      <c r="X495" s="17">
        <v>0.207734299469434</v>
      </c>
      <c r="Y495" s="17">
        <v>0.175656969745449</v>
      </c>
      <c r="Z495" s="17">
        <v>0.16111167532555101</v>
      </c>
      <c r="AA495" s="17">
        <v>0.22244603612798799</v>
      </c>
      <c r="AB495" s="17">
        <v>0.18620377701377999</v>
      </c>
      <c r="AC495" s="17">
        <v>0.170215331812167</v>
      </c>
      <c r="AD495" s="17">
        <v>0.18609107497792199</v>
      </c>
      <c r="AE495" s="17"/>
      <c r="AF495" s="17">
        <v>0.20265011086280099</v>
      </c>
      <c r="AG495" s="17">
        <v>0.18859701985681199</v>
      </c>
      <c r="AH495" s="17">
        <v>0.16618071882343499</v>
      </c>
      <c r="AI495" s="17">
        <v>0.167133694428585</v>
      </c>
      <c r="AJ495" s="17">
        <v>0.17775297457556799</v>
      </c>
      <c r="AK495" s="17">
        <v>0.18305026325659299</v>
      </c>
      <c r="AL495" s="17"/>
      <c r="AM495" s="17">
        <v>0.193991601535595</v>
      </c>
      <c r="AN495" s="17">
        <v>0.19987061901561401</v>
      </c>
      <c r="AO495" s="17">
        <v>0.14423651260523801</v>
      </c>
      <c r="AP495" s="17">
        <v>0.18306511274486001</v>
      </c>
      <c r="AQ495" s="17">
        <v>0.12695903784229701</v>
      </c>
      <c r="AR495" s="17"/>
      <c r="AS495" s="17">
        <v>0.18214037253269599</v>
      </c>
      <c r="AT495" s="17">
        <v>0.15915286699110401</v>
      </c>
      <c r="AU495" s="17">
        <v>0.20185062961546099</v>
      </c>
      <c r="AV495" s="17">
        <v>0.17644965125846601</v>
      </c>
      <c r="AW495" s="17">
        <v>0.17583011139257801</v>
      </c>
      <c r="AX495" s="17">
        <v>0.20968336657021</v>
      </c>
      <c r="AY495" s="17"/>
      <c r="AZ495" s="17">
        <v>0.184602684187783</v>
      </c>
      <c r="BA495" s="17">
        <v>0.19386183910421501</v>
      </c>
      <c r="BB495" s="17">
        <v>0.142520709364265</v>
      </c>
      <c r="BC495" s="17">
        <v>0.17301996175020301</v>
      </c>
      <c r="BD495" s="17">
        <v>0.190163884773112</v>
      </c>
      <c r="BE495" s="17"/>
      <c r="BF495" s="17">
        <v>0.17818511796966599</v>
      </c>
      <c r="BG495" s="17"/>
      <c r="BH495" s="17">
        <v>0.182014516114896</v>
      </c>
      <c r="BI495" s="17"/>
      <c r="BJ495" s="17">
        <v>0.15210206741656701</v>
      </c>
      <c r="BK495" s="17">
        <v>0.18982056731091901</v>
      </c>
      <c r="BL495" s="17">
        <v>0.19390494270543501</v>
      </c>
      <c r="BM495" s="17">
        <v>0.207090173480625</v>
      </c>
      <c r="BN495" s="17">
        <v>0.17177168550848601</v>
      </c>
      <c r="BO495" s="17">
        <v>0.19490871379875299</v>
      </c>
      <c r="BP495" s="17"/>
      <c r="BQ495" s="17">
        <v>0.17240864530088501</v>
      </c>
      <c r="BR495" s="17">
        <v>0.20113227268046399</v>
      </c>
      <c r="BS495" s="17">
        <v>0.17850169827281701</v>
      </c>
      <c r="BT495" s="17"/>
      <c r="BU495" s="17">
        <v>0.22983936684454701</v>
      </c>
      <c r="BV495" s="17">
        <v>0.190966884660146</v>
      </c>
      <c r="BW495" s="17">
        <v>0.17462279689547899</v>
      </c>
      <c r="BX495" s="17"/>
      <c r="BY495" s="17">
        <v>0.25334225193655802</v>
      </c>
      <c r="BZ495" s="17"/>
      <c r="CA495" s="17">
        <v>0.161494358295725</v>
      </c>
    </row>
    <row r="496" spans="2:79" x14ac:dyDescent="0.35">
      <c r="B496" t="s">
        <v>369</v>
      </c>
      <c r="C496" s="17">
        <v>6.2765345623305893E-2</v>
      </c>
      <c r="D496" s="17">
        <v>6.8071367020544005E-2</v>
      </c>
      <c r="E496" s="17">
        <v>5.7600521089781899E-2</v>
      </c>
      <c r="F496" s="17"/>
      <c r="G496" s="17">
        <v>3.7207223570653099E-2</v>
      </c>
      <c r="H496" s="17">
        <v>7.2938874076354202E-2</v>
      </c>
      <c r="I496" s="17">
        <v>7.6949425860056597E-2</v>
      </c>
      <c r="J496" s="17">
        <v>4.3469473686343199E-2</v>
      </c>
      <c r="K496" s="17">
        <v>7.2507688405932705E-2</v>
      </c>
      <c r="L496" s="17">
        <v>6.9188244508162799E-2</v>
      </c>
      <c r="M496" s="17"/>
      <c r="N496" s="17">
        <v>6.1289590874375903E-2</v>
      </c>
      <c r="O496" s="17">
        <v>5.7231445308579799E-2</v>
      </c>
      <c r="P496" s="17">
        <v>6.6004214581028398E-2</v>
      </c>
      <c r="Q496" s="17">
        <v>6.71687248121388E-2</v>
      </c>
      <c r="R496" s="17"/>
      <c r="S496" s="17">
        <v>7.0697573549582698E-2</v>
      </c>
      <c r="T496" s="17">
        <v>6.1758484590457401E-2</v>
      </c>
      <c r="U496" s="17">
        <v>3.35989005007774E-2</v>
      </c>
      <c r="V496" s="17">
        <v>3.7798929237435497E-2</v>
      </c>
      <c r="W496" s="17">
        <v>5.0223051836041997E-2</v>
      </c>
      <c r="X496" s="17">
        <v>6.09857603488108E-2</v>
      </c>
      <c r="Y496" s="17">
        <v>5.4637325074109802E-2</v>
      </c>
      <c r="Z496" s="17">
        <v>9.9899222104685506E-2</v>
      </c>
      <c r="AA496" s="17">
        <v>7.3347499618486606E-2</v>
      </c>
      <c r="AB496" s="17">
        <v>8.2059651017615504E-2</v>
      </c>
      <c r="AC496" s="17">
        <v>8.7594130337681694E-2</v>
      </c>
      <c r="AD496" s="17">
        <v>5.14804818713228E-2</v>
      </c>
      <c r="AE496" s="17"/>
      <c r="AF496" s="17">
        <v>7.4784764544637797E-2</v>
      </c>
      <c r="AG496" s="17">
        <v>7.3958200255010195E-2</v>
      </c>
      <c r="AH496" s="17">
        <v>3.9213329018031498E-2</v>
      </c>
      <c r="AI496" s="17">
        <v>5.3984603676061602E-2</v>
      </c>
      <c r="AJ496" s="17">
        <v>4.4946896255319502E-2</v>
      </c>
      <c r="AK496" s="17">
        <v>6.8908072771328904E-2</v>
      </c>
      <c r="AL496" s="17"/>
      <c r="AM496" s="17">
        <v>7.1124007683796495E-2</v>
      </c>
      <c r="AN496" s="17">
        <v>5.3943653879304297E-2</v>
      </c>
      <c r="AO496" s="17">
        <v>4.3950282454549898E-2</v>
      </c>
      <c r="AP496" s="17">
        <v>8.8798513073333807E-2</v>
      </c>
      <c r="AQ496" s="17">
        <v>0.10365233099078699</v>
      </c>
      <c r="AR496" s="17"/>
      <c r="AS496" s="17">
        <v>5.6646382532188601E-2</v>
      </c>
      <c r="AT496" s="17">
        <v>6.6756604080496704E-2</v>
      </c>
      <c r="AU496" s="17">
        <v>6.2436371133693699E-2</v>
      </c>
      <c r="AV496" s="17">
        <v>5.0325411618879101E-2</v>
      </c>
      <c r="AW496" s="17">
        <v>6.5507087450113494E-2</v>
      </c>
      <c r="AX496" s="17">
        <v>9.8696567086865403E-2</v>
      </c>
      <c r="AY496" s="17"/>
      <c r="AZ496" s="17">
        <v>6.5568913064693202E-2</v>
      </c>
      <c r="BA496" s="17">
        <v>5.5033955194528202E-2</v>
      </c>
      <c r="BB496" s="17">
        <v>4.6586651805603403E-2</v>
      </c>
      <c r="BC496" s="17">
        <v>8.7369550087542894E-2</v>
      </c>
      <c r="BD496" s="17">
        <v>7.3997042759344406E-2</v>
      </c>
      <c r="BE496" s="17"/>
      <c r="BF496" s="17">
        <v>5.90358100565153E-2</v>
      </c>
      <c r="BG496" s="17"/>
      <c r="BH496" s="17">
        <v>6.48629151397149E-2</v>
      </c>
      <c r="BI496" s="17"/>
      <c r="BJ496" s="17">
        <v>4.0100266440736998E-2</v>
      </c>
      <c r="BK496" s="17">
        <v>7.8194067289807795E-2</v>
      </c>
      <c r="BL496" s="17">
        <v>6.8135429166824094E-2</v>
      </c>
      <c r="BM496" s="17">
        <v>6.18146940995302E-2</v>
      </c>
      <c r="BN496" s="17">
        <v>5.6245444387136502E-2</v>
      </c>
      <c r="BO496" s="17">
        <v>6.52667121036241E-2</v>
      </c>
      <c r="BP496" s="17"/>
      <c r="BQ496" s="17">
        <v>7.0293937180748695E-2</v>
      </c>
      <c r="BR496" s="17">
        <v>5.1956603313226803E-2</v>
      </c>
      <c r="BS496" s="17">
        <v>6.4159382727143499E-2</v>
      </c>
      <c r="BT496" s="17"/>
      <c r="BU496" s="17">
        <v>9.4496540978913898E-2</v>
      </c>
      <c r="BV496" s="17">
        <v>6.2011136718913902E-2</v>
      </c>
      <c r="BW496" s="17">
        <v>6.0143492108435802E-2</v>
      </c>
      <c r="BX496" s="17"/>
      <c r="BY496" s="17">
        <v>4.65585221665792E-2</v>
      </c>
      <c r="BZ496" s="17"/>
      <c r="CA496" s="17">
        <v>5.0007031925093703E-2</v>
      </c>
    </row>
    <row r="497" spans="2:79"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row>
    <row r="498" spans="2:79" x14ac:dyDescent="0.35">
      <c r="B498" s="6" t="s">
        <v>374</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row>
    <row r="499" spans="2:79" x14ac:dyDescent="0.35">
      <c r="B499" s="24" t="s">
        <v>106</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row>
    <row r="500" spans="2:79" x14ac:dyDescent="0.35">
      <c r="B500" t="s">
        <v>365</v>
      </c>
      <c r="C500" s="17">
        <v>0.10217390607039099</v>
      </c>
      <c r="D500" s="17">
        <v>9.9320968307797505E-2</v>
      </c>
      <c r="E500" s="17">
        <v>0.105071536055377</v>
      </c>
      <c r="F500" s="17"/>
      <c r="G500" s="17">
        <v>6.8969435601343304E-2</v>
      </c>
      <c r="H500" s="17">
        <v>9.3955032715527895E-2</v>
      </c>
      <c r="I500" s="17">
        <v>0.125765934551756</v>
      </c>
      <c r="J500" s="17">
        <v>8.9125015818582703E-2</v>
      </c>
      <c r="K500" s="17">
        <v>0.11132421707047201</v>
      </c>
      <c r="L500" s="17">
        <v>0.116379079554865</v>
      </c>
      <c r="M500" s="17"/>
      <c r="N500" s="17">
        <v>0.118233120819843</v>
      </c>
      <c r="O500" s="17">
        <v>9.0937352609763003E-2</v>
      </c>
      <c r="P500" s="17">
        <v>8.3785013604062403E-2</v>
      </c>
      <c r="Q500" s="17">
        <v>0.113599954411718</v>
      </c>
      <c r="R500" s="17"/>
      <c r="S500" s="17">
        <v>9.5307997589097401E-2</v>
      </c>
      <c r="T500" s="17">
        <v>0.102111881498251</v>
      </c>
      <c r="U500" s="17">
        <v>7.0460096752652093E-2</v>
      </c>
      <c r="V500" s="17">
        <v>0.116572313767651</v>
      </c>
      <c r="W500" s="17">
        <v>0.10180105228738601</v>
      </c>
      <c r="X500" s="17">
        <v>0.110093073849116</v>
      </c>
      <c r="Y500" s="17">
        <v>0.12612569469082199</v>
      </c>
      <c r="Z500" s="17">
        <v>0.108960156266679</v>
      </c>
      <c r="AA500" s="17">
        <v>9.0535905052579302E-2</v>
      </c>
      <c r="AB500" s="17">
        <v>0.115269372954656</v>
      </c>
      <c r="AC500" s="17">
        <v>7.9495651323327698E-2</v>
      </c>
      <c r="AD500" s="17">
        <v>0.121154163754592</v>
      </c>
      <c r="AE500" s="17"/>
      <c r="AF500" s="17">
        <v>0.11416141827312</v>
      </c>
      <c r="AG500" s="17">
        <v>0.103440121909443</v>
      </c>
      <c r="AH500" s="17">
        <v>0.10682989911169501</v>
      </c>
      <c r="AI500" s="17">
        <v>9.2777926519506906E-2</v>
      </c>
      <c r="AJ500" s="17">
        <v>9.1494186456286694E-2</v>
      </c>
      <c r="AK500" s="17">
        <v>0.117223862063649</v>
      </c>
      <c r="AL500" s="17"/>
      <c r="AM500" s="17">
        <v>0.10079608060967001</v>
      </c>
      <c r="AN500" s="17">
        <v>9.9387451657484999E-2</v>
      </c>
      <c r="AO500" s="17">
        <v>9.3512651576548006E-2</v>
      </c>
      <c r="AP500" s="17">
        <v>0.12476617546150701</v>
      </c>
      <c r="AQ500" s="17">
        <v>0.14980866092027201</v>
      </c>
      <c r="AR500" s="17"/>
      <c r="AS500" s="17">
        <v>9.0023505793059497E-2</v>
      </c>
      <c r="AT500" s="17">
        <v>0.13276230065269401</v>
      </c>
      <c r="AU500" s="17">
        <v>7.1822673035414605E-2</v>
      </c>
      <c r="AV500" s="17">
        <v>9.5629968050702993E-2</v>
      </c>
      <c r="AW500" s="17">
        <v>0.10839291890106301</v>
      </c>
      <c r="AX500" s="17">
        <v>0.115724186477874</v>
      </c>
      <c r="AY500" s="17"/>
      <c r="AZ500" s="17">
        <v>9.2185123604844002E-2</v>
      </c>
      <c r="BA500" s="17">
        <v>9.0411399390429997E-2</v>
      </c>
      <c r="BB500" s="17">
        <v>0.107059580869746</v>
      </c>
      <c r="BC500" s="17">
        <v>0.15377833918519801</v>
      </c>
      <c r="BD500" s="17">
        <v>0.103891180632563</v>
      </c>
      <c r="BE500" s="17"/>
      <c r="BF500" s="17">
        <v>0.101930685586427</v>
      </c>
      <c r="BG500" s="17"/>
      <c r="BH500" s="17">
        <v>0.105129134274455</v>
      </c>
      <c r="BI500" s="17"/>
      <c r="BJ500" s="17">
        <v>9.2994208948902202E-2</v>
      </c>
      <c r="BK500" s="17">
        <v>0.116516100103181</v>
      </c>
      <c r="BL500" s="17">
        <v>0.102646946185719</v>
      </c>
      <c r="BM500" s="17">
        <v>0.106026790298621</v>
      </c>
      <c r="BN500" s="17">
        <v>9.4791666901885799E-2</v>
      </c>
      <c r="BO500" s="17">
        <v>4.12508741992322E-2</v>
      </c>
      <c r="BP500" s="17"/>
      <c r="BQ500" s="17">
        <v>0.107753718364342</v>
      </c>
      <c r="BR500" s="17">
        <v>8.3159247909035103E-2</v>
      </c>
      <c r="BS500" s="17">
        <v>0.109853826616267</v>
      </c>
      <c r="BT500" s="17"/>
      <c r="BU500" s="17">
        <v>7.5802276928758294E-2</v>
      </c>
      <c r="BV500" s="17">
        <v>9.0785584779719999E-2</v>
      </c>
      <c r="BW500" s="17">
        <v>0.109648564454014</v>
      </c>
      <c r="BX500" s="17"/>
      <c r="BY500" s="17">
        <v>7.2807687475570301E-2</v>
      </c>
      <c r="BZ500" s="17"/>
      <c r="CA500" s="17">
        <v>6.3394517113294205E-2</v>
      </c>
    </row>
    <row r="501" spans="2:79" x14ac:dyDescent="0.35">
      <c r="B501" t="s">
        <v>366</v>
      </c>
      <c r="C501" s="17">
        <v>0.36386832119990498</v>
      </c>
      <c r="D501" s="17">
        <v>0.35693546454226699</v>
      </c>
      <c r="E501" s="17">
        <v>0.36874999492740401</v>
      </c>
      <c r="F501" s="17"/>
      <c r="G501" s="17">
        <v>0.40731876618641999</v>
      </c>
      <c r="H501" s="17">
        <v>0.32637908102450403</v>
      </c>
      <c r="I501" s="17">
        <v>0.368733342978115</v>
      </c>
      <c r="J501" s="17">
        <v>0.36776729898458099</v>
      </c>
      <c r="K501" s="17">
        <v>0.38641630995575299</v>
      </c>
      <c r="L501" s="17">
        <v>0.34311195203906403</v>
      </c>
      <c r="M501" s="17"/>
      <c r="N501" s="17">
        <v>0.37004575199541601</v>
      </c>
      <c r="O501" s="17">
        <v>0.37979834285109298</v>
      </c>
      <c r="P501" s="17">
        <v>0.36813276350607799</v>
      </c>
      <c r="Q501" s="17">
        <v>0.33673630895702</v>
      </c>
      <c r="R501" s="17"/>
      <c r="S501" s="17">
        <v>0.354468246678382</v>
      </c>
      <c r="T501" s="17">
        <v>0.35729681243755002</v>
      </c>
      <c r="U501" s="17">
        <v>0.44452419590398401</v>
      </c>
      <c r="V501" s="17">
        <v>0.330762652651649</v>
      </c>
      <c r="W501" s="17">
        <v>0.39627347732768597</v>
      </c>
      <c r="X501" s="17">
        <v>0.33616869573087999</v>
      </c>
      <c r="Y501" s="17">
        <v>0.36925658516926801</v>
      </c>
      <c r="Z501" s="17">
        <v>0.36040096033529201</v>
      </c>
      <c r="AA501" s="17">
        <v>0.40175721786389201</v>
      </c>
      <c r="AB501" s="17">
        <v>0.32571876381108</v>
      </c>
      <c r="AC501" s="17">
        <v>0.32218246236504799</v>
      </c>
      <c r="AD501" s="17">
        <v>0.36349671220019902</v>
      </c>
      <c r="AE501" s="17"/>
      <c r="AF501" s="17">
        <v>0.338093152473812</v>
      </c>
      <c r="AG501" s="17">
        <v>0.37339750374666097</v>
      </c>
      <c r="AH501" s="17">
        <v>0.36875426084582402</v>
      </c>
      <c r="AI501" s="17">
        <v>0.38271350982326002</v>
      </c>
      <c r="AJ501" s="17">
        <v>0.39372676726707301</v>
      </c>
      <c r="AK501" s="17">
        <v>0.30930754191624399</v>
      </c>
      <c r="AL501" s="17"/>
      <c r="AM501" s="17">
        <v>0.36132672568871599</v>
      </c>
      <c r="AN501" s="17">
        <v>0.37741303263394399</v>
      </c>
      <c r="AO501" s="17">
        <v>0.35827717649149998</v>
      </c>
      <c r="AP501" s="17">
        <v>0.35371742044833299</v>
      </c>
      <c r="AQ501" s="17">
        <v>0.38490274264128799</v>
      </c>
      <c r="AR501" s="17"/>
      <c r="AS501" s="17">
        <v>0.34758015112285801</v>
      </c>
      <c r="AT501" s="17">
        <v>0.35433634456834801</v>
      </c>
      <c r="AU501" s="17">
        <v>0.392393687904114</v>
      </c>
      <c r="AV501" s="17">
        <v>0.383062395040838</v>
      </c>
      <c r="AW501" s="17">
        <v>0.350294364523073</v>
      </c>
      <c r="AX501" s="17">
        <v>0.34844474612791898</v>
      </c>
      <c r="AY501" s="17"/>
      <c r="AZ501" s="17">
        <v>0.31841378789240399</v>
      </c>
      <c r="BA501" s="17">
        <v>0.42022507834265599</v>
      </c>
      <c r="BB501" s="17">
        <v>0.37610020950010598</v>
      </c>
      <c r="BC501" s="17">
        <v>0.312369815435175</v>
      </c>
      <c r="BD501" s="17">
        <v>0.33991015822827803</v>
      </c>
      <c r="BE501" s="17"/>
      <c r="BF501" s="17">
        <v>0.37423279822958799</v>
      </c>
      <c r="BG501" s="17"/>
      <c r="BH501" s="17">
        <v>0.363996548222978</v>
      </c>
      <c r="BI501" s="17"/>
      <c r="BJ501" s="17">
        <v>0.39400123688398497</v>
      </c>
      <c r="BK501" s="17">
        <v>0.36791909191829297</v>
      </c>
      <c r="BL501" s="17">
        <v>0.35571921818790803</v>
      </c>
      <c r="BM501" s="17">
        <v>0.32549275567651598</v>
      </c>
      <c r="BN501" s="17">
        <v>0.33867276954358899</v>
      </c>
      <c r="BO501" s="17">
        <v>0.37752277403251799</v>
      </c>
      <c r="BP501" s="17"/>
      <c r="BQ501" s="17">
        <v>0.37077421372668301</v>
      </c>
      <c r="BR501" s="17">
        <v>0.37643452894379997</v>
      </c>
      <c r="BS501" s="17">
        <v>0.369937022864683</v>
      </c>
      <c r="BT501" s="17"/>
      <c r="BU501" s="17">
        <v>0.36481462617626698</v>
      </c>
      <c r="BV501" s="17">
        <v>0.37814875025033701</v>
      </c>
      <c r="BW501" s="17">
        <v>0.365572966416019</v>
      </c>
      <c r="BX501" s="17"/>
      <c r="BY501" s="17">
        <v>0.30536034921294802</v>
      </c>
      <c r="BZ501" s="17"/>
      <c r="CA501" s="17">
        <v>0.34538290960882301</v>
      </c>
    </row>
    <row r="502" spans="2:79" x14ac:dyDescent="0.35">
      <c r="B502" t="s">
        <v>367</v>
      </c>
      <c r="C502" s="17">
        <v>0.26745349483535302</v>
      </c>
      <c r="D502" s="17">
        <v>0.26147971140584497</v>
      </c>
      <c r="E502" s="17">
        <v>0.27420224412187399</v>
      </c>
      <c r="F502" s="17"/>
      <c r="G502" s="17">
        <v>0.175341580325998</v>
      </c>
      <c r="H502" s="17">
        <v>0.22737670357617601</v>
      </c>
      <c r="I502" s="17">
        <v>0.25617925269839198</v>
      </c>
      <c r="J502" s="17">
        <v>0.29670116804563701</v>
      </c>
      <c r="K502" s="17">
        <v>0.28968107824500999</v>
      </c>
      <c r="L502" s="17">
        <v>0.332130773197235</v>
      </c>
      <c r="M502" s="17"/>
      <c r="N502" s="17">
        <v>0.26459334757632103</v>
      </c>
      <c r="O502" s="17">
        <v>0.26607959252117103</v>
      </c>
      <c r="P502" s="17">
        <v>0.274984048745466</v>
      </c>
      <c r="Q502" s="17">
        <v>0.26609331321045099</v>
      </c>
      <c r="R502" s="17"/>
      <c r="S502" s="17">
        <v>0.22896100707256101</v>
      </c>
      <c r="T502" s="17">
        <v>0.27520909608951399</v>
      </c>
      <c r="U502" s="17">
        <v>0.255537491055151</v>
      </c>
      <c r="V502" s="17">
        <v>0.28665432831862497</v>
      </c>
      <c r="W502" s="17">
        <v>0.24456645778891101</v>
      </c>
      <c r="X502" s="17">
        <v>0.27493946823498799</v>
      </c>
      <c r="Y502" s="17">
        <v>0.26570758828364599</v>
      </c>
      <c r="Z502" s="17">
        <v>0.26909679259316399</v>
      </c>
      <c r="AA502" s="17">
        <v>0.25539313716870798</v>
      </c>
      <c r="AB502" s="17">
        <v>0.30620069691441298</v>
      </c>
      <c r="AC502" s="17">
        <v>0.33275349302280699</v>
      </c>
      <c r="AD502" s="17">
        <v>0.23990155068784999</v>
      </c>
      <c r="AE502" s="17"/>
      <c r="AF502" s="17">
        <v>0.26643339693937701</v>
      </c>
      <c r="AG502" s="17">
        <v>0.26569467245692602</v>
      </c>
      <c r="AH502" s="17">
        <v>0.265334873274651</v>
      </c>
      <c r="AI502" s="17">
        <v>0.26075514666111299</v>
      </c>
      <c r="AJ502" s="17">
        <v>0.25004921768152799</v>
      </c>
      <c r="AK502" s="17">
        <v>0.22896748293581701</v>
      </c>
      <c r="AL502" s="17"/>
      <c r="AM502" s="17">
        <v>0.297410163814811</v>
      </c>
      <c r="AN502" s="17">
        <v>0.25905161781442598</v>
      </c>
      <c r="AO502" s="17">
        <v>0.27766332906001401</v>
      </c>
      <c r="AP502" s="17">
        <v>0.213932288654679</v>
      </c>
      <c r="AQ502" s="17">
        <v>0.22754811989637599</v>
      </c>
      <c r="AR502" s="17"/>
      <c r="AS502" s="17">
        <v>0.25019446782332699</v>
      </c>
      <c r="AT502" s="17">
        <v>0.28701969240403602</v>
      </c>
      <c r="AU502" s="17">
        <v>0.23183660133968001</v>
      </c>
      <c r="AV502" s="17">
        <v>0.26390985976850401</v>
      </c>
      <c r="AW502" s="17">
        <v>0.29325260061942299</v>
      </c>
      <c r="AX502" s="17">
        <v>0.30399340223592802</v>
      </c>
      <c r="AY502" s="17"/>
      <c r="AZ502" s="17">
        <v>0.316604541017727</v>
      </c>
      <c r="BA502" s="17">
        <v>0.26387688963598199</v>
      </c>
      <c r="BB502" s="17">
        <v>0.27909362665489401</v>
      </c>
      <c r="BC502" s="17">
        <v>0.25787460189123101</v>
      </c>
      <c r="BD502" s="17">
        <v>0.223549548078915</v>
      </c>
      <c r="BE502" s="17"/>
      <c r="BF502" s="17">
        <v>0.27519591544121902</v>
      </c>
      <c r="BG502" s="17"/>
      <c r="BH502" s="17">
        <v>0.27035432639391999</v>
      </c>
      <c r="BI502" s="17"/>
      <c r="BJ502" s="17">
        <v>0.256210292689876</v>
      </c>
      <c r="BK502" s="17">
        <v>0.29176288629587799</v>
      </c>
      <c r="BL502" s="17">
        <v>0.29232391341840402</v>
      </c>
      <c r="BM502" s="17">
        <v>0.19104527305591601</v>
      </c>
      <c r="BN502" s="17">
        <v>0.239999617512344</v>
      </c>
      <c r="BO502" s="17">
        <v>0.27660784280317402</v>
      </c>
      <c r="BP502" s="17"/>
      <c r="BQ502" s="17">
        <v>0.24869668318903301</v>
      </c>
      <c r="BR502" s="17">
        <v>0.28164694586861599</v>
      </c>
      <c r="BS502" s="17">
        <v>0.24658502865161899</v>
      </c>
      <c r="BT502" s="17"/>
      <c r="BU502" s="17">
        <v>0.23782227303575601</v>
      </c>
      <c r="BV502" s="17">
        <v>0.29030221196400102</v>
      </c>
      <c r="BW502" s="17">
        <v>0.237385111039841</v>
      </c>
      <c r="BX502" s="17"/>
      <c r="BY502" s="17">
        <v>0.20146130845490701</v>
      </c>
      <c r="BZ502" s="17"/>
      <c r="CA502" s="17">
        <v>0.30354059307261699</v>
      </c>
    </row>
    <row r="503" spans="2:79" x14ac:dyDescent="0.35">
      <c r="B503" t="s">
        <v>368</v>
      </c>
      <c r="C503" s="17">
        <v>0.20880118254955901</v>
      </c>
      <c r="D503" s="17">
        <v>0.219916049614998</v>
      </c>
      <c r="E503" s="17">
        <v>0.19889836627440199</v>
      </c>
      <c r="F503" s="17"/>
      <c r="G503" s="17">
        <v>0.27564844885529599</v>
      </c>
      <c r="H503" s="17">
        <v>0.26443111753376097</v>
      </c>
      <c r="I503" s="17">
        <v>0.19281346393180801</v>
      </c>
      <c r="J503" s="17">
        <v>0.19307417308837899</v>
      </c>
      <c r="K503" s="17">
        <v>0.17452114586480399</v>
      </c>
      <c r="L503" s="17">
        <v>0.16755719525023</v>
      </c>
      <c r="M503" s="17"/>
      <c r="N503" s="17">
        <v>0.20354077168590301</v>
      </c>
      <c r="O503" s="17">
        <v>0.2130083491194</v>
      </c>
      <c r="P503" s="17">
        <v>0.20724111541583201</v>
      </c>
      <c r="Q503" s="17">
        <v>0.212267104694083</v>
      </c>
      <c r="R503" s="17"/>
      <c r="S503" s="17">
        <v>0.25169863497689199</v>
      </c>
      <c r="T503" s="17">
        <v>0.18829618893408601</v>
      </c>
      <c r="U503" s="17">
        <v>0.17751122799444299</v>
      </c>
      <c r="V503" s="17">
        <v>0.217502720003306</v>
      </c>
      <c r="W503" s="17">
        <v>0.20197204847070699</v>
      </c>
      <c r="X503" s="17">
        <v>0.22686657355283599</v>
      </c>
      <c r="Y503" s="17">
        <v>0.217364784950381</v>
      </c>
      <c r="Z503" s="17">
        <v>0.20505503627340699</v>
      </c>
      <c r="AA503" s="17">
        <v>0.195420901498643</v>
      </c>
      <c r="AB503" s="17">
        <v>0.18185405001528501</v>
      </c>
      <c r="AC503" s="17">
        <v>0.201590280981849</v>
      </c>
      <c r="AD503" s="17">
        <v>0.240685369885208</v>
      </c>
      <c r="AE503" s="17"/>
      <c r="AF503" s="17">
        <v>0.212362185192568</v>
      </c>
      <c r="AG503" s="17">
        <v>0.212292318993127</v>
      </c>
      <c r="AH503" s="17">
        <v>0.197858678743209</v>
      </c>
      <c r="AI503" s="17">
        <v>0.20776496635216399</v>
      </c>
      <c r="AJ503" s="17">
        <v>0.215827707189514</v>
      </c>
      <c r="AK503" s="17">
        <v>0.25272972585842901</v>
      </c>
      <c r="AL503" s="17"/>
      <c r="AM503" s="17">
        <v>0.191591936367034</v>
      </c>
      <c r="AN503" s="17">
        <v>0.205680402876699</v>
      </c>
      <c r="AO503" s="17">
        <v>0.22003090791178401</v>
      </c>
      <c r="AP503" s="17">
        <v>0.23372281867695199</v>
      </c>
      <c r="AQ503" s="17">
        <v>0.22030100602579999</v>
      </c>
      <c r="AR503" s="17"/>
      <c r="AS503" s="17">
        <v>0.23517591599208601</v>
      </c>
      <c r="AT503" s="17">
        <v>0.17174198605851801</v>
      </c>
      <c r="AU503" s="17">
        <v>0.233790112153097</v>
      </c>
      <c r="AV503" s="17">
        <v>0.213028875663579</v>
      </c>
      <c r="AW503" s="17">
        <v>0.198516439075337</v>
      </c>
      <c r="AX503" s="17">
        <v>0.19870856374868701</v>
      </c>
      <c r="AY503" s="17"/>
      <c r="AZ503" s="17">
        <v>0.21700968578174501</v>
      </c>
      <c r="BA503" s="17">
        <v>0.171003764767091</v>
      </c>
      <c r="BB503" s="17">
        <v>0.19969471887866899</v>
      </c>
      <c r="BC503" s="17">
        <v>0.18839389659483499</v>
      </c>
      <c r="BD503" s="17">
        <v>0.26299459216447701</v>
      </c>
      <c r="BE503" s="17"/>
      <c r="BF503" s="17">
        <v>0.19100806300140799</v>
      </c>
      <c r="BG503" s="17"/>
      <c r="BH503" s="17">
        <v>0.199369633587172</v>
      </c>
      <c r="BI503" s="17"/>
      <c r="BJ503" s="17">
        <v>0.200573211562526</v>
      </c>
      <c r="BK503" s="17">
        <v>0.18194416847741601</v>
      </c>
      <c r="BL503" s="17">
        <v>0.19935848749811999</v>
      </c>
      <c r="BM503" s="17">
        <v>0.27011616398518601</v>
      </c>
      <c r="BN503" s="17">
        <v>0.21789125543235899</v>
      </c>
      <c r="BO503" s="17">
        <v>0.25346089140467998</v>
      </c>
      <c r="BP503" s="17"/>
      <c r="BQ503" s="17">
        <v>0.199226700549087</v>
      </c>
      <c r="BR503" s="17">
        <v>0.20192756075161999</v>
      </c>
      <c r="BS503" s="17">
        <v>0.22190388682393999</v>
      </c>
      <c r="BT503" s="17"/>
      <c r="BU503" s="17">
        <v>0.22601431216735399</v>
      </c>
      <c r="BV503" s="17">
        <v>0.19315280138718</v>
      </c>
      <c r="BW503" s="17">
        <v>0.22574621097213901</v>
      </c>
      <c r="BX503" s="17"/>
      <c r="BY503" s="17">
        <v>0.36803586404830002</v>
      </c>
      <c r="BZ503" s="17"/>
      <c r="CA503" s="17">
        <v>0.226889738553613</v>
      </c>
    </row>
    <row r="504" spans="2:79" x14ac:dyDescent="0.35">
      <c r="B504" t="s">
        <v>369</v>
      </c>
      <c r="C504" s="17">
        <v>5.7703095344791802E-2</v>
      </c>
      <c r="D504" s="17">
        <v>6.2347806129092201E-2</v>
      </c>
      <c r="E504" s="17">
        <v>5.30778586209424E-2</v>
      </c>
      <c r="F504" s="17"/>
      <c r="G504" s="17">
        <v>7.2721769030942601E-2</v>
      </c>
      <c r="H504" s="17">
        <v>8.7858065150030501E-2</v>
      </c>
      <c r="I504" s="17">
        <v>5.6508005839928502E-2</v>
      </c>
      <c r="J504" s="17">
        <v>5.3332344062819198E-2</v>
      </c>
      <c r="K504" s="17">
        <v>3.8057248863960599E-2</v>
      </c>
      <c r="L504" s="17">
        <v>4.0820999958606302E-2</v>
      </c>
      <c r="M504" s="17"/>
      <c r="N504" s="17">
        <v>4.3587007922516303E-2</v>
      </c>
      <c r="O504" s="17">
        <v>5.0176362898572899E-2</v>
      </c>
      <c r="P504" s="17">
        <v>6.5857058728562096E-2</v>
      </c>
      <c r="Q504" s="17">
        <v>7.1303318726728404E-2</v>
      </c>
      <c r="R504" s="17"/>
      <c r="S504" s="17">
        <v>6.9564113683067405E-2</v>
      </c>
      <c r="T504" s="17">
        <v>7.7086021040600194E-2</v>
      </c>
      <c r="U504" s="17">
        <v>5.1966988293769903E-2</v>
      </c>
      <c r="V504" s="17">
        <v>4.8507985258769197E-2</v>
      </c>
      <c r="W504" s="17">
        <v>5.5386964125311099E-2</v>
      </c>
      <c r="X504" s="17">
        <v>5.1932188632179598E-2</v>
      </c>
      <c r="Y504" s="17">
        <v>2.1545346905883E-2</v>
      </c>
      <c r="Z504" s="17">
        <v>5.6487054531457401E-2</v>
      </c>
      <c r="AA504" s="17">
        <v>5.68928384161786E-2</v>
      </c>
      <c r="AB504" s="17">
        <v>7.0957116304566997E-2</v>
      </c>
      <c r="AC504" s="17">
        <v>6.3978112306968593E-2</v>
      </c>
      <c r="AD504" s="17">
        <v>3.47622034721509E-2</v>
      </c>
      <c r="AE504" s="17"/>
      <c r="AF504" s="17">
        <v>6.8949847121122995E-2</v>
      </c>
      <c r="AG504" s="17">
        <v>4.5175382893843097E-2</v>
      </c>
      <c r="AH504" s="17">
        <v>6.1222288024621201E-2</v>
      </c>
      <c r="AI504" s="17">
        <v>5.5988450643955898E-2</v>
      </c>
      <c r="AJ504" s="17">
        <v>4.8902121405598402E-2</v>
      </c>
      <c r="AK504" s="17">
        <v>9.1771387225861298E-2</v>
      </c>
      <c r="AL504" s="17"/>
      <c r="AM504" s="17">
        <v>4.8875093519769403E-2</v>
      </c>
      <c r="AN504" s="17">
        <v>5.8467495017446899E-2</v>
      </c>
      <c r="AO504" s="17">
        <v>5.0515934960153802E-2</v>
      </c>
      <c r="AP504" s="17">
        <v>7.3861296758528205E-2</v>
      </c>
      <c r="AQ504" s="17">
        <v>1.7439470516264099E-2</v>
      </c>
      <c r="AR504" s="17"/>
      <c r="AS504" s="17">
        <v>7.7025959268669397E-2</v>
      </c>
      <c r="AT504" s="17">
        <v>5.4139676316403797E-2</v>
      </c>
      <c r="AU504" s="17">
        <v>7.0156925567694206E-2</v>
      </c>
      <c r="AV504" s="17">
        <v>4.4368901476375899E-2</v>
      </c>
      <c r="AW504" s="17">
        <v>4.9543676881104101E-2</v>
      </c>
      <c r="AX504" s="17">
        <v>3.3129101409591799E-2</v>
      </c>
      <c r="AY504" s="17"/>
      <c r="AZ504" s="17">
        <v>5.5786861703279803E-2</v>
      </c>
      <c r="BA504" s="17">
        <v>5.4482867863841697E-2</v>
      </c>
      <c r="BB504" s="17">
        <v>3.8051864096584898E-2</v>
      </c>
      <c r="BC504" s="17">
        <v>8.7583346893560399E-2</v>
      </c>
      <c r="BD504" s="17">
        <v>6.9654520895767097E-2</v>
      </c>
      <c r="BE504" s="17"/>
      <c r="BF504" s="17">
        <v>5.7632537741357903E-2</v>
      </c>
      <c r="BG504" s="17"/>
      <c r="BH504" s="17">
        <v>6.11503575214749E-2</v>
      </c>
      <c r="BI504" s="17"/>
      <c r="BJ504" s="17">
        <v>5.6221049914710997E-2</v>
      </c>
      <c r="BK504" s="17">
        <v>4.1857753205232599E-2</v>
      </c>
      <c r="BL504" s="17">
        <v>4.9951434709848599E-2</v>
      </c>
      <c r="BM504" s="17">
        <v>0.10731901698375999</v>
      </c>
      <c r="BN504" s="17">
        <v>0.108644690609823</v>
      </c>
      <c r="BO504" s="17">
        <v>5.1157617560395899E-2</v>
      </c>
      <c r="BP504" s="17"/>
      <c r="BQ504" s="17">
        <v>7.3548684170855597E-2</v>
      </c>
      <c r="BR504" s="17">
        <v>5.6831716526927999E-2</v>
      </c>
      <c r="BS504" s="17">
        <v>5.1720235043490499E-2</v>
      </c>
      <c r="BT504" s="17"/>
      <c r="BU504" s="17">
        <v>9.5546511691864205E-2</v>
      </c>
      <c r="BV504" s="17">
        <v>4.7610651618761698E-2</v>
      </c>
      <c r="BW504" s="17">
        <v>6.1647147117986897E-2</v>
      </c>
      <c r="BX504" s="17"/>
      <c r="BY504" s="17">
        <v>5.23347908082748E-2</v>
      </c>
      <c r="BZ504" s="17"/>
      <c r="CA504" s="17">
        <v>6.0792241651653298E-2</v>
      </c>
    </row>
    <row r="505" spans="2:79" x14ac:dyDescent="0.35">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row>
    <row r="506" spans="2:79" x14ac:dyDescent="0.35">
      <c r="B506" s="6" t="s">
        <v>375</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2:79" x14ac:dyDescent="0.35">
      <c r="B507" s="24" t="s">
        <v>106</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row>
    <row r="508" spans="2:79" x14ac:dyDescent="0.35">
      <c r="B508" t="s">
        <v>365</v>
      </c>
      <c r="C508" s="17">
        <v>6.4094697767890799E-2</v>
      </c>
      <c r="D508" s="17">
        <v>6.2453039635528403E-2</v>
      </c>
      <c r="E508" s="17">
        <v>6.5716954560782803E-2</v>
      </c>
      <c r="F508" s="17"/>
      <c r="G508" s="17">
        <v>6.5068103244297695E-2</v>
      </c>
      <c r="H508" s="17">
        <v>7.4329910486547093E-2</v>
      </c>
      <c r="I508" s="17">
        <v>7.1167790322856694E-2</v>
      </c>
      <c r="J508" s="17">
        <v>5.4461805814048497E-2</v>
      </c>
      <c r="K508" s="17">
        <v>5.0756792727026802E-2</v>
      </c>
      <c r="L508" s="17">
        <v>6.6134705644860903E-2</v>
      </c>
      <c r="M508" s="17"/>
      <c r="N508" s="17">
        <v>5.18536706103477E-2</v>
      </c>
      <c r="O508" s="17">
        <v>5.5393317150663403E-2</v>
      </c>
      <c r="P508" s="17">
        <v>6.0706688113707601E-2</v>
      </c>
      <c r="Q508" s="17">
        <v>8.9324064388441995E-2</v>
      </c>
      <c r="R508" s="17"/>
      <c r="S508" s="17">
        <v>6.0720705779789497E-2</v>
      </c>
      <c r="T508" s="17">
        <v>7.1352163891621107E-2</v>
      </c>
      <c r="U508" s="17">
        <v>5.0942489958721297E-2</v>
      </c>
      <c r="V508" s="17">
        <v>5.4930493341786901E-2</v>
      </c>
      <c r="W508" s="17">
        <v>5.5562282073749199E-2</v>
      </c>
      <c r="X508" s="17">
        <v>5.85351981968915E-2</v>
      </c>
      <c r="Y508" s="17">
        <v>7.7440465419001694E-2</v>
      </c>
      <c r="Z508" s="17">
        <v>9.0394822330737604E-2</v>
      </c>
      <c r="AA508" s="17">
        <v>7.8178089171286394E-2</v>
      </c>
      <c r="AB508" s="17">
        <v>7.3364426650025696E-2</v>
      </c>
      <c r="AC508" s="17">
        <v>4.48531636027725E-2</v>
      </c>
      <c r="AD508" s="17">
        <v>2.9699752845937899E-2</v>
      </c>
      <c r="AE508" s="17"/>
      <c r="AF508" s="17">
        <v>8.4441095512981498E-2</v>
      </c>
      <c r="AG508" s="17">
        <v>7.3288627190224095E-2</v>
      </c>
      <c r="AH508" s="17">
        <v>5.2787987584942901E-2</v>
      </c>
      <c r="AI508" s="17">
        <v>3.5909156341285602E-2</v>
      </c>
      <c r="AJ508" s="17">
        <v>7.3166355152929394E-2</v>
      </c>
      <c r="AK508" s="17">
        <v>4.6370888182317903E-2</v>
      </c>
      <c r="AL508" s="17"/>
      <c r="AM508" s="17">
        <v>8.00896752396765E-2</v>
      </c>
      <c r="AN508" s="17">
        <v>5.3370837626675403E-2</v>
      </c>
      <c r="AO508" s="17">
        <v>4.6807745674712201E-2</v>
      </c>
      <c r="AP508" s="17">
        <v>8.3831248656471194E-2</v>
      </c>
      <c r="AQ508" s="17">
        <v>4.4670138773492699E-2</v>
      </c>
      <c r="AR508" s="17"/>
      <c r="AS508" s="17">
        <v>5.8773170934168603E-2</v>
      </c>
      <c r="AT508" s="17">
        <v>8.4596309741921796E-2</v>
      </c>
      <c r="AU508" s="17">
        <v>5.7955951864937703E-2</v>
      </c>
      <c r="AV508" s="17">
        <v>6.2353672920525599E-2</v>
      </c>
      <c r="AW508" s="17">
        <v>4.33531572190725E-2</v>
      </c>
      <c r="AX508" s="17">
        <v>6.5116400201918306E-2</v>
      </c>
      <c r="AY508" s="17"/>
      <c r="AZ508" s="17">
        <v>4.9288944426199903E-2</v>
      </c>
      <c r="BA508" s="17">
        <v>5.6976693749573801E-2</v>
      </c>
      <c r="BB508" s="17">
        <v>7.2774092914977204E-2</v>
      </c>
      <c r="BC508" s="17">
        <v>7.1334022988584905E-2</v>
      </c>
      <c r="BD508" s="17">
        <v>7.7122989877628195E-2</v>
      </c>
      <c r="BE508" s="17"/>
      <c r="BF508" s="17">
        <v>5.9480752275332401E-2</v>
      </c>
      <c r="BG508" s="17"/>
      <c r="BH508" s="17">
        <v>5.2409789982320702E-2</v>
      </c>
      <c r="BI508" s="17"/>
      <c r="BJ508" s="17">
        <v>5.0302246323481799E-2</v>
      </c>
      <c r="BK508" s="17">
        <v>5.9284220583997599E-2</v>
      </c>
      <c r="BL508" s="17">
        <v>5.7389523370217702E-2</v>
      </c>
      <c r="BM508" s="17">
        <v>0.126271671006982</v>
      </c>
      <c r="BN508" s="17">
        <v>8.9099459655367905E-2</v>
      </c>
      <c r="BO508" s="17">
        <v>5.8363503213341203E-2</v>
      </c>
      <c r="BP508" s="17"/>
      <c r="BQ508" s="17">
        <v>7.0745448412179807E-2</v>
      </c>
      <c r="BR508" s="17">
        <v>4.6799617728146399E-2</v>
      </c>
      <c r="BS508" s="17">
        <v>6.8828478351373498E-2</v>
      </c>
      <c r="BT508" s="17"/>
      <c r="BU508" s="17">
        <v>5.2308249682666702E-2</v>
      </c>
      <c r="BV508" s="17">
        <v>4.7060976160182101E-2</v>
      </c>
      <c r="BW508" s="17">
        <v>7.4748439464915897E-2</v>
      </c>
      <c r="BX508" s="17"/>
      <c r="BY508" s="17">
        <v>2.9109683096448499E-2</v>
      </c>
      <c r="BZ508" s="17"/>
      <c r="CA508" s="17">
        <v>4.1093326996337401E-2</v>
      </c>
    </row>
    <row r="509" spans="2:79" x14ac:dyDescent="0.35">
      <c r="B509" t="s">
        <v>366</v>
      </c>
      <c r="C509" s="17">
        <v>0.23543299455257899</v>
      </c>
      <c r="D509" s="17">
        <v>0.22913814552543399</v>
      </c>
      <c r="E509" s="17">
        <v>0.24121869318876801</v>
      </c>
      <c r="F509" s="17"/>
      <c r="G509" s="17">
        <v>0.26534440327077602</v>
      </c>
      <c r="H509" s="17">
        <v>0.28487648879684802</v>
      </c>
      <c r="I509" s="17">
        <v>0.24144131992221601</v>
      </c>
      <c r="J509" s="17">
        <v>0.20779341530946299</v>
      </c>
      <c r="K509" s="17">
        <v>0.21534227102683001</v>
      </c>
      <c r="L509" s="17">
        <v>0.206230469250893</v>
      </c>
      <c r="M509" s="17"/>
      <c r="N509" s="17">
        <v>0.23168505914099899</v>
      </c>
      <c r="O509" s="17">
        <v>0.23087646245185101</v>
      </c>
      <c r="P509" s="17">
        <v>0.237080436923648</v>
      </c>
      <c r="Q509" s="17">
        <v>0.23972669889061801</v>
      </c>
      <c r="R509" s="17"/>
      <c r="S509" s="17">
        <v>0.21006246304395601</v>
      </c>
      <c r="T509" s="17">
        <v>0.237763586395701</v>
      </c>
      <c r="U509" s="17">
        <v>0.249317442521057</v>
      </c>
      <c r="V509" s="17">
        <v>0.22564946856177101</v>
      </c>
      <c r="W509" s="17">
        <v>0.244511621475452</v>
      </c>
      <c r="X509" s="17">
        <v>0.24211920198573</v>
      </c>
      <c r="Y509" s="17">
        <v>0.22944949236262899</v>
      </c>
      <c r="Z509" s="17">
        <v>0.27200131444718001</v>
      </c>
      <c r="AA509" s="17">
        <v>0.285814412435349</v>
      </c>
      <c r="AB509" s="17">
        <v>0.18322150447925201</v>
      </c>
      <c r="AC509" s="17">
        <v>0.234526395084627</v>
      </c>
      <c r="AD509" s="17">
        <v>0.23539193918055401</v>
      </c>
      <c r="AE509" s="17"/>
      <c r="AF509" s="17">
        <v>0.219811953704454</v>
      </c>
      <c r="AG509" s="17">
        <v>0.24943066846723699</v>
      </c>
      <c r="AH509" s="17">
        <v>0.242803051866846</v>
      </c>
      <c r="AI509" s="17">
        <v>0.23251515103894399</v>
      </c>
      <c r="AJ509" s="17">
        <v>0.16072061281705799</v>
      </c>
      <c r="AK509" s="17">
        <v>0.23932511974173101</v>
      </c>
      <c r="AL509" s="17"/>
      <c r="AM509" s="17">
        <v>0.241795254391829</v>
      </c>
      <c r="AN509" s="17">
        <v>0.23947911827350599</v>
      </c>
      <c r="AO509" s="17">
        <v>0.22753388330343699</v>
      </c>
      <c r="AP509" s="17">
        <v>0.232585061504645</v>
      </c>
      <c r="AQ509" s="17">
        <v>0.29542727146085102</v>
      </c>
      <c r="AR509" s="17"/>
      <c r="AS509" s="17">
        <v>0.22180583244088001</v>
      </c>
      <c r="AT509" s="17">
        <v>0.23908619081294499</v>
      </c>
      <c r="AU509" s="17">
        <v>0.25857775966853902</v>
      </c>
      <c r="AV509" s="17">
        <v>0.22899308054748199</v>
      </c>
      <c r="AW509" s="17">
        <v>0.22454243655626199</v>
      </c>
      <c r="AX509" s="17">
        <v>0.25218773922025101</v>
      </c>
      <c r="AY509" s="17"/>
      <c r="AZ509" s="17">
        <v>0.231058817902136</v>
      </c>
      <c r="BA509" s="17">
        <v>0.24126295479576401</v>
      </c>
      <c r="BB509" s="17">
        <v>0.23796208704519001</v>
      </c>
      <c r="BC509" s="17">
        <v>0.20720972180712399</v>
      </c>
      <c r="BD509" s="17">
        <v>0.23791458407220401</v>
      </c>
      <c r="BE509" s="17"/>
      <c r="BF509" s="17">
        <v>0.23024450949882599</v>
      </c>
      <c r="BG509" s="17"/>
      <c r="BH509" s="17">
        <v>0.23875491739451701</v>
      </c>
      <c r="BI509" s="17"/>
      <c r="BJ509" s="17">
        <v>0.23624855279294099</v>
      </c>
      <c r="BK509" s="17">
        <v>0.23488715812215599</v>
      </c>
      <c r="BL509" s="17">
        <v>0.22099957696667499</v>
      </c>
      <c r="BM509" s="17">
        <v>0.25891192982557998</v>
      </c>
      <c r="BN509" s="17">
        <v>0.26287964719131501</v>
      </c>
      <c r="BO509" s="17">
        <v>0.20599417397191599</v>
      </c>
      <c r="BP509" s="17"/>
      <c r="BQ509" s="17">
        <v>0.24113506222454201</v>
      </c>
      <c r="BR509" s="17">
        <v>0.21720659597931299</v>
      </c>
      <c r="BS509" s="17">
        <v>0.246619617284277</v>
      </c>
      <c r="BT509" s="17"/>
      <c r="BU509" s="17">
        <v>0.24621443836568499</v>
      </c>
      <c r="BV509" s="17">
        <v>0.22058155827716</v>
      </c>
      <c r="BW509" s="17">
        <v>0.25015271332384897</v>
      </c>
      <c r="BX509" s="17"/>
      <c r="BY509" s="17">
        <v>0.22117623218996599</v>
      </c>
      <c r="BZ509" s="17"/>
      <c r="CA509" s="17">
        <v>0.19212359105851601</v>
      </c>
    </row>
    <row r="510" spans="2:79" x14ac:dyDescent="0.35">
      <c r="B510" t="s">
        <v>367</v>
      </c>
      <c r="C510" s="17">
        <v>0.29498784705105802</v>
      </c>
      <c r="D510" s="17">
        <v>0.27500620944638399</v>
      </c>
      <c r="E510" s="17">
        <v>0.31559082528500498</v>
      </c>
      <c r="F510" s="17"/>
      <c r="G510" s="17">
        <v>0.241765450204835</v>
      </c>
      <c r="H510" s="17">
        <v>0.22595712874243201</v>
      </c>
      <c r="I510" s="17">
        <v>0.26832478694379103</v>
      </c>
      <c r="J510" s="17">
        <v>0.33470639970919402</v>
      </c>
      <c r="K510" s="17">
        <v>0.31531505972257701</v>
      </c>
      <c r="L510" s="17">
        <v>0.36247395884982497</v>
      </c>
      <c r="M510" s="17"/>
      <c r="N510" s="17">
        <v>0.28774991322934601</v>
      </c>
      <c r="O510" s="17">
        <v>0.31585332118051201</v>
      </c>
      <c r="P510" s="17">
        <v>0.28094166102228801</v>
      </c>
      <c r="Q510" s="17">
        <v>0.29892988216084898</v>
      </c>
      <c r="R510" s="17"/>
      <c r="S510" s="17">
        <v>0.25544602026645702</v>
      </c>
      <c r="T510" s="17">
        <v>0.290534079974055</v>
      </c>
      <c r="U510" s="17">
        <v>0.28983364031196801</v>
      </c>
      <c r="V510" s="17">
        <v>0.31555050247320998</v>
      </c>
      <c r="W510" s="17">
        <v>0.31234130629178603</v>
      </c>
      <c r="X510" s="17">
        <v>0.28336360224702101</v>
      </c>
      <c r="Y510" s="17">
        <v>0.309795559652707</v>
      </c>
      <c r="Z510" s="17">
        <v>0.29110630677308902</v>
      </c>
      <c r="AA510" s="17">
        <v>0.26561540844992199</v>
      </c>
      <c r="AB510" s="17">
        <v>0.37050819126942902</v>
      </c>
      <c r="AC510" s="17">
        <v>0.29737064356634901</v>
      </c>
      <c r="AD510" s="17">
        <v>0.28785734340192598</v>
      </c>
      <c r="AE510" s="17"/>
      <c r="AF510" s="17">
        <v>0.29658549060676598</v>
      </c>
      <c r="AG510" s="17">
        <v>0.30035036125111397</v>
      </c>
      <c r="AH510" s="17">
        <v>0.28287902299670098</v>
      </c>
      <c r="AI510" s="17">
        <v>0.266901714311509</v>
      </c>
      <c r="AJ510" s="17">
        <v>0.31249982938705601</v>
      </c>
      <c r="AK510" s="17">
        <v>0.20820272618718499</v>
      </c>
      <c r="AL510" s="17"/>
      <c r="AM510" s="17">
        <v>0.31365761413833698</v>
      </c>
      <c r="AN510" s="17">
        <v>0.31065323570717501</v>
      </c>
      <c r="AO510" s="17">
        <v>0.27476517480708001</v>
      </c>
      <c r="AP510" s="17">
        <v>0.26703867044805202</v>
      </c>
      <c r="AQ510" s="17">
        <v>0.235229693721001</v>
      </c>
      <c r="AR510" s="17"/>
      <c r="AS510" s="17">
        <v>0.25309362981344502</v>
      </c>
      <c r="AT510" s="17">
        <v>0.310145678918054</v>
      </c>
      <c r="AU510" s="17">
        <v>0.270609583308972</v>
      </c>
      <c r="AV510" s="17">
        <v>0.31602821489983501</v>
      </c>
      <c r="AW510" s="17">
        <v>0.36273505893367303</v>
      </c>
      <c r="AX510" s="17">
        <v>0.26178153546794303</v>
      </c>
      <c r="AY510" s="17"/>
      <c r="AZ510" s="17">
        <v>0.29526004495167502</v>
      </c>
      <c r="BA510" s="17">
        <v>0.32185060341182797</v>
      </c>
      <c r="BB510" s="17">
        <v>0.30681419198037302</v>
      </c>
      <c r="BC510" s="17">
        <v>0.287312825175288</v>
      </c>
      <c r="BD510" s="17">
        <v>0.252304855266206</v>
      </c>
      <c r="BE510" s="17"/>
      <c r="BF510" s="17">
        <v>0.30484019147227198</v>
      </c>
      <c r="BG510" s="17"/>
      <c r="BH510" s="17">
        <v>0.29757456355505901</v>
      </c>
      <c r="BI510" s="17"/>
      <c r="BJ510" s="17">
        <v>0.31168172821142898</v>
      </c>
      <c r="BK510" s="17">
        <v>0.319891516504411</v>
      </c>
      <c r="BL510" s="17">
        <v>0.29133125043079999</v>
      </c>
      <c r="BM510" s="17">
        <v>0.25108019211910898</v>
      </c>
      <c r="BN510" s="17">
        <v>0.235283561667084</v>
      </c>
      <c r="BO510" s="17">
        <v>0.268528957330393</v>
      </c>
      <c r="BP510" s="17"/>
      <c r="BQ510" s="17">
        <v>0.27412133043465498</v>
      </c>
      <c r="BR510" s="17">
        <v>0.33223191454636303</v>
      </c>
      <c r="BS510" s="17">
        <v>0.26218157060803798</v>
      </c>
      <c r="BT510" s="17"/>
      <c r="BU510" s="17">
        <v>0.222753216568877</v>
      </c>
      <c r="BV510" s="17">
        <v>0.28660091817985001</v>
      </c>
      <c r="BW510" s="17">
        <v>0.279802463454567</v>
      </c>
      <c r="BX510" s="17"/>
      <c r="BY510" s="17">
        <v>0.24684071966422499</v>
      </c>
      <c r="BZ510" s="17"/>
      <c r="CA510" s="17">
        <v>0.28521036398286898</v>
      </c>
    </row>
    <row r="511" spans="2:79" x14ac:dyDescent="0.35">
      <c r="B511" t="s">
        <v>368</v>
      </c>
      <c r="C511" s="17">
        <v>0.29425355170363698</v>
      </c>
      <c r="D511" s="17">
        <v>0.31813230035838203</v>
      </c>
      <c r="E511" s="17">
        <v>0.26991083020651002</v>
      </c>
      <c r="F511" s="17"/>
      <c r="G511" s="17">
        <v>0.31144491494740101</v>
      </c>
      <c r="H511" s="17">
        <v>0.279576575493448</v>
      </c>
      <c r="I511" s="17">
        <v>0.31167604724757902</v>
      </c>
      <c r="J511" s="17">
        <v>0.29942643709484901</v>
      </c>
      <c r="K511" s="17">
        <v>0.31024229433814998</v>
      </c>
      <c r="L511" s="17">
        <v>0.26568983210739899</v>
      </c>
      <c r="M511" s="17"/>
      <c r="N511" s="17">
        <v>0.316345974397652</v>
      </c>
      <c r="O511" s="17">
        <v>0.29359395226819501</v>
      </c>
      <c r="P511" s="17">
        <v>0.29361420114585401</v>
      </c>
      <c r="Q511" s="17">
        <v>0.27258485970429203</v>
      </c>
      <c r="R511" s="17"/>
      <c r="S511" s="17">
        <v>0.32846962336103702</v>
      </c>
      <c r="T511" s="17">
        <v>0.27860228374620799</v>
      </c>
      <c r="U511" s="17">
        <v>0.31348608277671203</v>
      </c>
      <c r="V511" s="17">
        <v>0.294539983564791</v>
      </c>
      <c r="W511" s="17">
        <v>0.27391928146602101</v>
      </c>
      <c r="X511" s="17">
        <v>0.30205861722524002</v>
      </c>
      <c r="Y511" s="17">
        <v>0.29941826123699</v>
      </c>
      <c r="Z511" s="17">
        <v>0.25057538320825801</v>
      </c>
      <c r="AA511" s="17">
        <v>0.28321186413678301</v>
      </c>
      <c r="AB511" s="17">
        <v>0.24857975015718201</v>
      </c>
      <c r="AC511" s="17">
        <v>0.312398863189841</v>
      </c>
      <c r="AD511" s="17">
        <v>0.36599119406418101</v>
      </c>
      <c r="AE511" s="17"/>
      <c r="AF511" s="17">
        <v>0.290653786498144</v>
      </c>
      <c r="AG511" s="17">
        <v>0.28192593558291001</v>
      </c>
      <c r="AH511" s="17">
        <v>0.310211859004903</v>
      </c>
      <c r="AI511" s="17">
        <v>0.34177615974952902</v>
      </c>
      <c r="AJ511" s="17">
        <v>0.30953619249571401</v>
      </c>
      <c r="AK511" s="17">
        <v>0.32648890813061299</v>
      </c>
      <c r="AL511" s="17"/>
      <c r="AM511" s="17">
        <v>0.26506302358404699</v>
      </c>
      <c r="AN511" s="17">
        <v>0.29165285560627302</v>
      </c>
      <c r="AO511" s="17">
        <v>0.33270587264338197</v>
      </c>
      <c r="AP511" s="17">
        <v>0.27801017498047198</v>
      </c>
      <c r="AQ511" s="17">
        <v>0.31027733752123998</v>
      </c>
      <c r="AR511" s="17"/>
      <c r="AS511" s="17">
        <v>0.32314653607835397</v>
      </c>
      <c r="AT511" s="17">
        <v>0.27825550854209202</v>
      </c>
      <c r="AU511" s="17">
        <v>0.29478496896200201</v>
      </c>
      <c r="AV511" s="17">
        <v>0.28119424785428798</v>
      </c>
      <c r="AW511" s="17">
        <v>0.278482013476469</v>
      </c>
      <c r="AX511" s="17">
        <v>0.31502534508879099</v>
      </c>
      <c r="AY511" s="17"/>
      <c r="AZ511" s="17">
        <v>0.32807134031741197</v>
      </c>
      <c r="BA511" s="17">
        <v>0.272883469297651</v>
      </c>
      <c r="BB511" s="17">
        <v>0.27991242602746602</v>
      </c>
      <c r="BC511" s="17">
        <v>0.29231394824362</v>
      </c>
      <c r="BD511" s="17">
        <v>0.307229882266428</v>
      </c>
      <c r="BE511" s="17"/>
      <c r="BF511" s="17">
        <v>0.29584892599274598</v>
      </c>
      <c r="BG511" s="17"/>
      <c r="BH511" s="17">
        <v>0.30140928416850299</v>
      </c>
      <c r="BI511" s="17"/>
      <c r="BJ511" s="17">
        <v>0.28934612961931599</v>
      </c>
      <c r="BK511" s="17">
        <v>0.28564616139034299</v>
      </c>
      <c r="BL511" s="17">
        <v>0.30717892570143901</v>
      </c>
      <c r="BM511" s="17">
        <v>0.28239101293280999</v>
      </c>
      <c r="BN511" s="17">
        <v>0.26215381451314002</v>
      </c>
      <c r="BO511" s="17">
        <v>0.367897629957884</v>
      </c>
      <c r="BP511" s="17"/>
      <c r="BQ511" s="17">
        <v>0.27522061005324799</v>
      </c>
      <c r="BR511" s="17">
        <v>0.286755368179823</v>
      </c>
      <c r="BS511" s="17">
        <v>0.32159203206312897</v>
      </c>
      <c r="BT511" s="17"/>
      <c r="BU511" s="17">
        <v>0.31818270060444698</v>
      </c>
      <c r="BV511" s="17">
        <v>0.32076299368754801</v>
      </c>
      <c r="BW511" s="17">
        <v>0.28940515405260198</v>
      </c>
      <c r="BX511" s="17"/>
      <c r="BY511" s="17">
        <v>0.37196965280047001</v>
      </c>
      <c r="BZ511" s="17"/>
      <c r="CA511" s="17">
        <v>0.34192575872535902</v>
      </c>
    </row>
    <row r="512" spans="2:79" x14ac:dyDescent="0.35">
      <c r="B512" t="s">
        <v>369</v>
      </c>
      <c r="C512" s="17">
        <v>0.111230908924835</v>
      </c>
      <c r="D512" s="17">
        <v>0.11527030503427201</v>
      </c>
      <c r="E512" s="17">
        <v>0.107562696758935</v>
      </c>
      <c r="F512" s="17"/>
      <c r="G512" s="17">
        <v>0.116377128332691</v>
      </c>
      <c r="H512" s="17">
        <v>0.13525989648072601</v>
      </c>
      <c r="I512" s="17">
        <v>0.107390055563557</v>
      </c>
      <c r="J512" s="17">
        <v>0.10361194207244501</v>
      </c>
      <c r="K512" s="17">
        <v>0.108343582185416</v>
      </c>
      <c r="L512" s="17">
        <v>9.9471034147022505E-2</v>
      </c>
      <c r="M512" s="17"/>
      <c r="N512" s="17">
        <v>0.112365382621656</v>
      </c>
      <c r="O512" s="17">
        <v>0.104282946948778</v>
      </c>
      <c r="P512" s="17">
        <v>0.12765701279450201</v>
      </c>
      <c r="Q512" s="17">
        <v>9.9434494855799693E-2</v>
      </c>
      <c r="R512" s="17"/>
      <c r="S512" s="17">
        <v>0.14530118754876101</v>
      </c>
      <c r="T512" s="17">
        <v>0.121747885992415</v>
      </c>
      <c r="U512" s="17">
        <v>9.6420344431541599E-2</v>
      </c>
      <c r="V512" s="17">
        <v>0.109329552058442</v>
      </c>
      <c r="W512" s="17">
        <v>0.113665508692992</v>
      </c>
      <c r="X512" s="17">
        <v>0.113923380345116</v>
      </c>
      <c r="Y512" s="17">
        <v>8.3896221328672305E-2</v>
      </c>
      <c r="Z512" s="17">
        <v>9.5922173240735903E-2</v>
      </c>
      <c r="AA512" s="17">
        <v>8.7180225806659406E-2</v>
      </c>
      <c r="AB512" s="17">
        <v>0.12432612744411101</v>
      </c>
      <c r="AC512" s="17">
        <v>0.110850934556411</v>
      </c>
      <c r="AD512" s="17">
        <v>8.1059770507401693E-2</v>
      </c>
      <c r="AE512" s="17"/>
      <c r="AF512" s="17">
        <v>0.108507673677655</v>
      </c>
      <c r="AG512" s="17">
        <v>9.5004407508514493E-2</v>
      </c>
      <c r="AH512" s="17">
        <v>0.111318078546607</v>
      </c>
      <c r="AI512" s="17">
        <v>0.122897818558733</v>
      </c>
      <c r="AJ512" s="17">
        <v>0.144077010147243</v>
      </c>
      <c r="AK512" s="17">
        <v>0.17961235775815301</v>
      </c>
      <c r="AL512" s="17"/>
      <c r="AM512" s="17">
        <v>9.9394432646110698E-2</v>
      </c>
      <c r="AN512" s="17">
        <v>0.104843952786371</v>
      </c>
      <c r="AO512" s="17">
        <v>0.118187323571389</v>
      </c>
      <c r="AP512" s="17">
        <v>0.13853484441035999</v>
      </c>
      <c r="AQ512" s="17">
        <v>0.114395558523415</v>
      </c>
      <c r="AR512" s="17"/>
      <c r="AS512" s="17">
        <v>0.14318083073315199</v>
      </c>
      <c r="AT512" s="17">
        <v>8.7916311984986395E-2</v>
      </c>
      <c r="AU512" s="17">
        <v>0.118071736195549</v>
      </c>
      <c r="AV512" s="17">
        <v>0.111430783777869</v>
      </c>
      <c r="AW512" s="17">
        <v>9.0887333814523005E-2</v>
      </c>
      <c r="AX512" s="17">
        <v>0.10588898002109599</v>
      </c>
      <c r="AY512" s="17"/>
      <c r="AZ512" s="17">
        <v>9.6320852402577498E-2</v>
      </c>
      <c r="BA512" s="17">
        <v>0.107026278745183</v>
      </c>
      <c r="BB512" s="17">
        <v>0.102537202031993</v>
      </c>
      <c r="BC512" s="17">
        <v>0.14182948178538299</v>
      </c>
      <c r="BD512" s="17">
        <v>0.125427688517534</v>
      </c>
      <c r="BE512" s="17"/>
      <c r="BF512" s="17">
        <v>0.109585620760824</v>
      </c>
      <c r="BG512" s="17"/>
      <c r="BH512" s="17">
        <v>0.1098514448996</v>
      </c>
      <c r="BI512" s="17"/>
      <c r="BJ512" s="17">
        <v>0.112421343052832</v>
      </c>
      <c r="BK512" s="17">
        <v>0.100290943399092</v>
      </c>
      <c r="BL512" s="17">
        <v>0.123100723530868</v>
      </c>
      <c r="BM512" s="17">
        <v>8.1345194115518896E-2</v>
      </c>
      <c r="BN512" s="17">
        <v>0.150583516973093</v>
      </c>
      <c r="BO512" s="17">
        <v>9.9215735526465704E-2</v>
      </c>
      <c r="BP512" s="17"/>
      <c r="BQ512" s="17">
        <v>0.138777548875375</v>
      </c>
      <c r="BR512" s="17">
        <v>0.117006503566354</v>
      </c>
      <c r="BS512" s="17">
        <v>0.100778301693183</v>
      </c>
      <c r="BT512" s="17"/>
      <c r="BU512" s="17">
        <v>0.16054139477832499</v>
      </c>
      <c r="BV512" s="17">
        <v>0.124993553695259</v>
      </c>
      <c r="BW512" s="17">
        <v>0.105891229704067</v>
      </c>
      <c r="BX512" s="17"/>
      <c r="BY512" s="17">
        <v>0.130903712248891</v>
      </c>
      <c r="BZ512" s="17"/>
      <c r="CA512" s="17">
        <v>0.139646959236919</v>
      </c>
    </row>
    <row r="513" spans="2:79" x14ac:dyDescent="0.35">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row>
    <row r="514" spans="2:79" x14ac:dyDescent="0.35">
      <c r="B514" s="6" t="s">
        <v>376</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row>
    <row r="515" spans="2:79" x14ac:dyDescent="0.35">
      <c r="B515" s="24" t="s">
        <v>106</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row>
    <row r="516" spans="2:79" x14ac:dyDescent="0.35">
      <c r="B516" t="s">
        <v>365</v>
      </c>
      <c r="C516" s="17">
        <v>9.35518791860043E-2</v>
      </c>
      <c r="D516" s="17">
        <v>8.5375052196994095E-2</v>
      </c>
      <c r="E516" s="17">
        <v>9.9494167311481502E-2</v>
      </c>
      <c r="F516" s="17"/>
      <c r="G516" s="17">
        <v>8.3933823417740694E-2</v>
      </c>
      <c r="H516" s="17">
        <v>0.114175672408577</v>
      </c>
      <c r="I516" s="17">
        <v>0.10592575507157601</v>
      </c>
      <c r="J516" s="17">
        <v>7.1258944723533807E-2</v>
      </c>
      <c r="K516" s="17">
        <v>8.3843281709522405E-2</v>
      </c>
      <c r="L516" s="17">
        <v>9.7753212048847196E-2</v>
      </c>
      <c r="M516" s="17"/>
      <c r="N516" s="17">
        <v>9.4683214854332801E-2</v>
      </c>
      <c r="O516" s="17">
        <v>8.7051691819240107E-2</v>
      </c>
      <c r="P516" s="17">
        <v>8.3811533014262293E-2</v>
      </c>
      <c r="Q516" s="17">
        <v>0.10632082205333</v>
      </c>
      <c r="R516" s="17"/>
      <c r="S516" s="17">
        <v>9.8015843067748604E-2</v>
      </c>
      <c r="T516" s="17">
        <v>9.7321729583817296E-2</v>
      </c>
      <c r="U516" s="17">
        <v>5.5605806001938901E-2</v>
      </c>
      <c r="V516" s="17">
        <v>0.101193405538544</v>
      </c>
      <c r="W516" s="17">
        <v>7.9873834057116996E-2</v>
      </c>
      <c r="X516" s="17">
        <v>8.3284903454910603E-2</v>
      </c>
      <c r="Y516" s="17">
        <v>0.127604702296921</v>
      </c>
      <c r="Z516" s="17">
        <v>0.111771907556707</v>
      </c>
      <c r="AA516" s="17">
        <v>9.6040652115007105E-2</v>
      </c>
      <c r="AB516" s="17">
        <v>9.0767533085796104E-2</v>
      </c>
      <c r="AC516" s="17">
        <v>0.11423925957372601</v>
      </c>
      <c r="AD516" s="17">
        <v>4.7172298911051999E-2</v>
      </c>
      <c r="AE516" s="17"/>
      <c r="AF516" s="17">
        <v>0.122288403116505</v>
      </c>
      <c r="AG516" s="17">
        <v>8.8994967322220495E-2</v>
      </c>
      <c r="AH516" s="17">
        <v>8.9024975517398006E-2</v>
      </c>
      <c r="AI516" s="17">
        <v>6.7921119381658901E-2</v>
      </c>
      <c r="AJ516" s="17">
        <v>8.7573391558144406E-2</v>
      </c>
      <c r="AK516" s="17">
        <v>0.113904557074074</v>
      </c>
      <c r="AL516" s="17"/>
      <c r="AM516" s="17">
        <v>0.10105377085561799</v>
      </c>
      <c r="AN516" s="17">
        <v>9.3918513064706804E-2</v>
      </c>
      <c r="AO516" s="17">
        <v>7.0190814049765404E-2</v>
      </c>
      <c r="AP516" s="17">
        <v>0.12530681379585901</v>
      </c>
      <c r="AQ516" s="17">
        <v>0.117616264793636</v>
      </c>
      <c r="AR516" s="17"/>
      <c r="AS516" s="17">
        <v>8.5826341439388401E-2</v>
      </c>
      <c r="AT516" s="17">
        <v>0.114513395713304</v>
      </c>
      <c r="AU516" s="17">
        <v>9.5993409017380696E-2</v>
      </c>
      <c r="AV516" s="17">
        <v>8.7332521090576404E-2</v>
      </c>
      <c r="AW516" s="17">
        <v>8.9187748060911801E-2</v>
      </c>
      <c r="AX516" s="17">
        <v>7.0293273236633397E-2</v>
      </c>
      <c r="AY516" s="17"/>
      <c r="AZ516" s="17">
        <v>8.2181482113402995E-2</v>
      </c>
      <c r="BA516" s="17">
        <v>9.8110344470953195E-2</v>
      </c>
      <c r="BB516" s="17">
        <v>9.7693529471606602E-2</v>
      </c>
      <c r="BC516" s="17">
        <v>0.13624122068236</v>
      </c>
      <c r="BD516" s="17">
        <v>8.0544090379005603E-2</v>
      </c>
      <c r="BE516" s="17"/>
      <c r="BF516" s="17">
        <v>9.5442465328118398E-2</v>
      </c>
      <c r="BG516" s="17"/>
      <c r="BH516" s="17">
        <v>9.2872889508748696E-2</v>
      </c>
      <c r="BI516" s="17"/>
      <c r="BJ516" s="17">
        <v>8.6764545390001599E-2</v>
      </c>
      <c r="BK516" s="17">
        <v>9.7451548469681903E-2</v>
      </c>
      <c r="BL516" s="17">
        <v>8.31591459894023E-2</v>
      </c>
      <c r="BM516" s="17">
        <v>0.11166291518830999</v>
      </c>
      <c r="BN516" s="17">
        <v>0.127498190855307</v>
      </c>
      <c r="BO516" s="17">
        <v>0.10991121191804901</v>
      </c>
      <c r="BP516" s="17"/>
      <c r="BQ516" s="17">
        <v>0.11873539441651799</v>
      </c>
      <c r="BR516" s="17">
        <v>8.9563319635307198E-2</v>
      </c>
      <c r="BS516" s="17">
        <v>9.1049769029156499E-2</v>
      </c>
      <c r="BT516" s="17"/>
      <c r="BU516" s="17">
        <v>0.129314152172676</v>
      </c>
      <c r="BV516" s="17">
        <v>8.2728972964924805E-2</v>
      </c>
      <c r="BW516" s="17">
        <v>9.62024181492728E-2</v>
      </c>
      <c r="BX516" s="17"/>
      <c r="BY516" s="17">
        <v>6.2561182622541595E-2</v>
      </c>
      <c r="BZ516" s="17"/>
      <c r="CA516" s="17">
        <v>8.1748217577137697E-2</v>
      </c>
    </row>
    <row r="517" spans="2:79" x14ac:dyDescent="0.35">
      <c r="B517" t="s">
        <v>366</v>
      </c>
      <c r="C517" s="17">
        <v>0.34768656703992601</v>
      </c>
      <c r="D517" s="17">
        <v>0.34150042663185798</v>
      </c>
      <c r="E517" s="17">
        <v>0.35301110033747102</v>
      </c>
      <c r="F517" s="17"/>
      <c r="G517" s="17">
        <v>0.33586734253154898</v>
      </c>
      <c r="H517" s="17">
        <v>0.33622372000247802</v>
      </c>
      <c r="I517" s="17">
        <v>0.38474631898439299</v>
      </c>
      <c r="J517" s="17">
        <v>0.36016766472827799</v>
      </c>
      <c r="K517" s="17">
        <v>0.34924713855273598</v>
      </c>
      <c r="L517" s="17">
        <v>0.32374064108789302</v>
      </c>
      <c r="M517" s="17"/>
      <c r="N517" s="17">
        <v>0.35596216440404499</v>
      </c>
      <c r="O517" s="17">
        <v>0.34304917891901898</v>
      </c>
      <c r="P517" s="17">
        <v>0.356407613093005</v>
      </c>
      <c r="Q517" s="17">
        <v>0.33455860859191</v>
      </c>
      <c r="R517" s="17"/>
      <c r="S517" s="17">
        <v>0.30448684784930002</v>
      </c>
      <c r="T517" s="17">
        <v>0.35317797087660802</v>
      </c>
      <c r="U517" s="17">
        <v>0.36665525670843901</v>
      </c>
      <c r="V517" s="17">
        <v>0.33513346084914297</v>
      </c>
      <c r="W517" s="17">
        <v>0.36452813676197798</v>
      </c>
      <c r="X517" s="17">
        <v>0.38763751568259802</v>
      </c>
      <c r="Y517" s="17">
        <v>0.36802645618325902</v>
      </c>
      <c r="Z517" s="17">
        <v>0.33894912965139201</v>
      </c>
      <c r="AA517" s="17">
        <v>0.35143831652533403</v>
      </c>
      <c r="AB517" s="17">
        <v>0.301932992471238</v>
      </c>
      <c r="AC517" s="17">
        <v>0.32523918342046398</v>
      </c>
      <c r="AD517" s="17">
        <v>0.47128455745333803</v>
      </c>
      <c r="AE517" s="17"/>
      <c r="AF517" s="17">
        <v>0.31690063302384502</v>
      </c>
      <c r="AG517" s="17">
        <v>0.35250098830092003</v>
      </c>
      <c r="AH517" s="17">
        <v>0.373278363114525</v>
      </c>
      <c r="AI517" s="17">
        <v>0.36493479188389499</v>
      </c>
      <c r="AJ517" s="17">
        <v>0.33126730856640102</v>
      </c>
      <c r="AK517" s="17">
        <v>0.32076189058440402</v>
      </c>
      <c r="AL517" s="17"/>
      <c r="AM517" s="17">
        <v>0.339191795527436</v>
      </c>
      <c r="AN517" s="17">
        <v>0.35326105466725299</v>
      </c>
      <c r="AO517" s="17">
        <v>0.35599819120930598</v>
      </c>
      <c r="AP517" s="17">
        <v>0.33963113464998101</v>
      </c>
      <c r="AQ517" s="17">
        <v>0.34999720399408502</v>
      </c>
      <c r="AR517" s="17"/>
      <c r="AS517" s="17">
        <v>0.36190493045591998</v>
      </c>
      <c r="AT517" s="17">
        <v>0.33518914221012902</v>
      </c>
      <c r="AU517" s="17">
        <v>0.337759210195064</v>
      </c>
      <c r="AV517" s="17">
        <v>0.355403853064236</v>
      </c>
      <c r="AW517" s="17">
        <v>0.34286301567045702</v>
      </c>
      <c r="AX517" s="17">
        <v>0.34758672313052202</v>
      </c>
      <c r="AY517" s="17"/>
      <c r="AZ517" s="17">
        <v>0.3579600652264</v>
      </c>
      <c r="BA517" s="17">
        <v>0.36156033640992002</v>
      </c>
      <c r="BB517" s="17">
        <v>0.31172006839843602</v>
      </c>
      <c r="BC517" s="17">
        <v>0.34929152568960897</v>
      </c>
      <c r="BD517" s="17">
        <v>0.34921649139204702</v>
      </c>
      <c r="BE517" s="17"/>
      <c r="BF517" s="17">
        <v>0.35180493507909699</v>
      </c>
      <c r="BG517" s="17"/>
      <c r="BH517" s="17">
        <v>0.35878040566742297</v>
      </c>
      <c r="BI517" s="17"/>
      <c r="BJ517" s="17">
        <v>0.36885712932152098</v>
      </c>
      <c r="BK517" s="17">
        <v>0.34414625368200702</v>
      </c>
      <c r="BL517" s="17">
        <v>0.34601309730047503</v>
      </c>
      <c r="BM517" s="17">
        <v>0.32825848751440401</v>
      </c>
      <c r="BN517" s="17">
        <v>0.32634330259060501</v>
      </c>
      <c r="BO517" s="17">
        <v>0.327193282298056</v>
      </c>
      <c r="BP517" s="17"/>
      <c r="BQ517" s="17">
        <v>0.34240412464551601</v>
      </c>
      <c r="BR517" s="17">
        <v>0.35249435197581303</v>
      </c>
      <c r="BS517" s="17">
        <v>0.363521737098779</v>
      </c>
      <c r="BT517" s="17"/>
      <c r="BU517" s="17">
        <v>0.37494156568751702</v>
      </c>
      <c r="BV517" s="17">
        <v>0.325825570181494</v>
      </c>
      <c r="BW517" s="17">
        <v>0.36913376605523801</v>
      </c>
      <c r="BX517" s="17"/>
      <c r="BY517" s="17">
        <v>0.30739324379775701</v>
      </c>
      <c r="BZ517" s="17"/>
      <c r="CA517" s="17">
        <v>0.37276295084918099</v>
      </c>
    </row>
    <row r="518" spans="2:79" x14ac:dyDescent="0.35">
      <c r="B518" t="s">
        <v>367</v>
      </c>
      <c r="C518" s="17">
        <v>0.27907866774053702</v>
      </c>
      <c r="D518" s="17">
        <v>0.282311951790019</v>
      </c>
      <c r="E518" s="17">
        <v>0.27783515759364402</v>
      </c>
      <c r="F518" s="17"/>
      <c r="G518" s="17">
        <v>0.187250169370934</v>
      </c>
      <c r="H518" s="17">
        <v>0.24854852254047299</v>
      </c>
      <c r="I518" s="17">
        <v>0.25175056612369401</v>
      </c>
      <c r="J518" s="17">
        <v>0.32192821414662698</v>
      </c>
      <c r="K518" s="17">
        <v>0.32353500980981997</v>
      </c>
      <c r="L518" s="17">
        <v>0.32289178660726098</v>
      </c>
      <c r="M518" s="17"/>
      <c r="N518" s="17">
        <v>0.27622442859507501</v>
      </c>
      <c r="O518" s="17">
        <v>0.28633865424886701</v>
      </c>
      <c r="P518" s="17">
        <v>0.25712792981854199</v>
      </c>
      <c r="Q518" s="17">
        <v>0.29448233686584302</v>
      </c>
      <c r="R518" s="17"/>
      <c r="S518" s="17">
        <v>0.25749080540846297</v>
      </c>
      <c r="T518" s="17">
        <v>0.28025524598030599</v>
      </c>
      <c r="U518" s="17">
        <v>0.294222179798033</v>
      </c>
      <c r="V518" s="17">
        <v>0.33956673662818698</v>
      </c>
      <c r="W518" s="17">
        <v>0.289304618978594</v>
      </c>
      <c r="X518" s="17">
        <v>0.25901367771359302</v>
      </c>
      <c r="Y518" s="17">
        <v>0.24167118659890999</v>
      </c>
      <c r="Z518" s="17">
        <v>0.25617688957984702</v>
      </c>
      <c r="AA518" s="17">
        <v>0.27286017981000599</v>
      </c>
      <c r="AB518" s="17">
        <v>0.322647693916918</v>
      </c>
      <c r="AC518" s="17">
        <v>0.289803538187417</v>
      </c>
      <c r="AD518" s="17">
        <v>0.193664723020051</v>
      </c>
      <c r="AE518" s="17"/>
      <c r="AF518" s="17">
        <v>0.276858925894372</v>
      </c>
      <c r="AG518" s="17">
        <v>0.26301139702395898</v>
      </c>
      <c r="AH518" s="17">
        <v>0.284300420181192</v>
      </c>
      <c r="AI518" s="17">
        <v>0.27827273184880402</v>
      </c>
      <c r="AJ518" s="17">
        <v>0.325375123882371</v>
      </c>
      <c r="AK518" s="17">
        <v>0.24109022639388</v>
      </c>
      <c r="AL518" s="17"/>
      <c r="AM518" s="17">
        <v>0.303451471602812</v>
      </c>
      <c r="AN518" s="17">
        <v>0.27483336968352301</v>
      </c>
      <c r="AO518" s="17">
        <v>0.27663380233037399</v>
      </c>
      <c r="AP518" s="17">
        <v>0.25435261500932599</v>
      </c>
      <c r="AQ518" s="17">
        <v>0.27277439364443501</v>
      </c>
      <c r="AR518" s="17"/>
      <c r="AS518" s="17">
        <v>0.25324445077017199</v>
      </c>
      <c r="AT518" s="17">
        <v>0.28682935621531302</v>
      </c>
      <c r="AU518" s="17">
        <v>0.27422898246553501</v>
      </c>
      <c r="AV518" s="17">
        <v>0.29033724854538501</v>
      </c>
      <c r="AW518" s="17">
        <v>0.31573662558224103</v>
      </c>
      <c r="AX518" s="17">
        <v>0.25652814887722097</v>
      </c>
      <c r="AY518" s="17"/>
      <c r="AZ518" s="17">
        <v>0.27817947199877502</v>
      </c>
      <c r="BA518" s="17">
        <v>0.27425116741438599</v>
      </c>
      <c r="BB518" s="17">
        <v>0.33783015546959999</v>
      </c>
      <c r="BC518" s="17">
        <v>0.26571165020054899</v>
      </c>
      <c r="BD518" s="17">
        <v>0.24035456973963601</v>
      </c>
      <c r="BE518" s="17"/>
      <c r="BF518" s="17">
        <v>0.288866346398786</v>
      </c>
      <c r="BG518" s="17"/>
      <c r="BH518" s="17">
        <v>0.28041372285906402</v>
      </c>
      <c r="BI518" s="17"/>
      <c r="BJ518" s="17">
        <v>0.28203587250094098</v>
      </c>
      <c r="BK518" s="17">
        <v>0.28886738568099102</v>
      </c>
      <c r="BL518" s="17">
        <v>0.30044064357693201</v>
      </c>
      <c r="BM518" s="17">
        <v>0.219417295874969</v>
      </c>
      <c r="BN518" s="17">
        <v>0.22291137059701499</v>
      </c>
      <c r="BO518" s="17">
        <v>0.218421554585047</v>
      </c>
      <c r="BP518" s="17"/>
      <c r="BQ518" s="17">
        <v>0.24574640472786899</v>
      </c>
      <c r="BR518" s="17">
        <v>0.28305394949738899</v>
      </c>
      <c r="BS518" s="17">
        <v>0.26259833366802998</v>
      </c>
      <c r="BT518" s="17"/>
      <c r="BU518" s="17">
        <v>0.187964840681451</v>
      </c>
      <c r="BV518" s="17">
        <v>0.29759191696729398</v>
      </c>
      <c r="BW518" s="17">
        <v>0.258009382792589</v>
      </c>
      <c r="BX518" s="17"/>
      <c r="BY518" s="17">
        <v>0.270417255290197</v>
      </c>
      <c r="BZ518" s="17"/>
      <c r="CA518" s="17">
        <v>0.25062266031092301</v>
      </c>
    </row>
    <row r="519" spans="2:79" x14ac:dyDescent="0.35">
      <c r="B519" t="s">
        <v>368</v>
      </c>
      <c r="C519" s="17">
        <v>0.21288827838955801</v>
      </c>
      <c r="D519" s="17">
        <v>0.217367791575723</v>
      </c>
      <c r="E519" s="17">
        <v>0.209384431127354</v>
      </c>
      <c r="F519" s="17"/>
      <c r="G519" s="17">
        <v>0.313871759659272</v>
      </c>
      <c r="H519" s="17">
        <v>0.22009612312702401</v>
      </c>
      <c r="I519" s="17">
        <v>0.19943244376896199</v>
      </c>
      <c r="J519" s="17">
        <v>0.18276832280816299</v>
      </c>
      <c r="K519" s="17">
        <v>0.194092100639293</v>
      </c>
      <c r="L519" s="17">
        <v>0.187439927039733</v>
      </c>
      <c r="M519" s="17"/>
      <c r="N519" s="17">
        <v>0.20461492234700401</v>
      </c>
      <c r="O519" s="17">
        <v>0.220774080626576</v>
      </c>
      <c r="P519" s="17">
        <v>0.23592945687899</v>
      </c>
      <c r="Q519" s="17">
        <v>0.19441909859879</v>
      </c>
      <c r="R519" s="17"/>
      <c r="S519" s="17">
        <v>0.25966791985718701</v>
      </c>
      <c r="T519" s="17">
        <v>0.21041701837099699</v>
      </c>
      <c r="U519" s="17">
        <v>0.21543923187397199</v>
      </c>
      <c r="V519" s="17">
        <v>0.165735690315443</v>
      </c>
      <c r="W519" s="17">
        <v>0.19019791929782501</v>
      </c>
      <c r="X519" s="17">
        <v>0.22512613683386301</v>
      </c>
      <c r="Y519" s="17">
        <v>0.21411143747375</v>
      </c>
      <c r="Z519" s="17">
        <v>0.221995228209171</v>
      </c>
      <c r="AA519" s="17">
        <v>0.21245103094607501</v>
      </c>
      <c r="AB519" s="17">
        <v>0.18573116414557</v>
      </c>
      <c r="AC519" s="17">
        <v>0.20189002907713699</v>
      </c>
      <c r="AD519" s="17">
        <v>0.242461798822214</v>
      </c>
      <c r="AE519" s="17"/>
      <c r="AF519" s="17">
        <v>0.20901095718551299</v>
      </c>
      <c r="AG519" s="17">
        <v>0.22402128715983699</v>
      </c>
      <c r="AH519" s="17">
        <v>0.20628257251045201</v>
      </c>
      <c r="AI519" s="17">
        <v>0.22515802659894199</v>
      </c>
      <c r="AJ519" s="17">
        <v>0.203957132030608</v>
      </c>
      <c r="AK519" s="17">
        <v>0.205888518278281</v>
      </c>
      <c r="AL519" s="17"/>
      <c r="AM519" s="17">
        <v>0.19647955577235399</v>
      </c>
      <c r="AN519" s="17">
        <v>0.22299986700298599</v>
      </c>
      <c r="AO519" s="17">
        <v>0.221559939464547</v>
      </c>
      <c r="AP519" s="17">
        <v>0.20875070593656</v>
      </c>
      <c r="AQ519" s="17">
        <v>0.170659997902429</v>
      </c>
      <c r="AR519" s="17"/>
      <c r="AS519" s="17">
        <v>0.22440151475442899</v>
      </c>
      <c r="AT519" s="17">
        <v>0.211051122055148</v>
      </c>
      <c r="AU519" s="17">
        <v>0.22049265122761799</v>
      </c>
      <c r="AV519" s="17">
        <v>0.202631981078322</v>
      </c>
      <c r="AW519" s="17">
        <v>0.18186682714480501</v>
      </c>
      <c r="AX519" s="17">
        <v>0.24599368231135199</v>
      </c>
      <c r="AY519" s="17"/>
      <c r="AZ519" s="17">
        <v>0.229216685221447</v>
      </c>
      <c r="BA519" s="17">
        <v>0.208270663224497</v>
      </c>
      <c r="BB519" s="17">
        <v>0.18891641637050399</v>
      </c>
      <c r="BC519" s="17">
        <v>0.16743812718728501</v>
      </c>
      <c r="BD519" s="17">
        <v>0.24019462088801399</v>
      </c>
      <c r="BE519" s="17"/>
      <c r="BF519" s="17">
        <v>0.204447440845622</v>
      </c>
      <c r="BG519" s="17"/>
      <c r="BH519" s="17">
        <v>0.202461988677959</v>
      </c>
      <c r="BI519" s="17"/>
      <c r="BJ519" s="17">
        <v>0.20781503633770801</v>
      </c>
      <c r="BK519" s="17">
        <v>0.19717223752202701</v>
      </c>
      <c r="BL519" s="17">
        <v>0.20275620308160699</v>
      </c>
      <c r="BM519" s="17">
        <v>0.244803527337671</v>
      </c>
      <c r="BN519" s="17">
        <v>0.231965717045714</v>
      </c>
      <c r="BO519" s="17">
        <v>0.28459005202796001</v>
      </c>
      <c r="BP519" s="17"/>
      <c r="BQ519" s="17">
        <v>0.21616450904534101</v>
      </c>
      <c r="BR519" s="17">
        <v>0.210411989461226</v>
      </c>
      <c r="BS519" s="17">
        <v>0.21843661063158401</v>
      </c>
      <c r="BT519" s="17"/>
      <c r="BU519" s="17">
        <v>0.25724542279741802</v>
      </c>
      <c r="BV519" s="17">
        <v>0.229532684940501</v>
      </c>
      <c r="BW519" s="17">
        <v>0.207165428984907</v>
      </c>
      <c r="BX519" s="17"/>
      <c r="BY519" s="17">
        <v>0.28493856286432701</v>
      </c>
      <c r="BZ519" s="17"/>
      <c r="CA519" s="17">
        <v>0.22262925546148701</v>
      </c>
    </row>
    <row r="520" spans="2:79" x14ac:dyDescent="0.35">
      <c r="B520" t="s">
        <v>369</v>
      </c>
      <c r="C520" s="17">
        <v>6.6794607643975504E-2</v>
      </c>
      <c r="D520" s="17">
        <v>7.3444777805405898E-2</v>
      </c>
      <c r="E520" s="17">
        <v>6.0275143630048898E-2</v>
      </c>
      <c r="F520" s="17"/>
      <c r="G520" s="17">
        <v>7.9076905020503505E-2</v>
      </c>
      <c r="H520" s="17">
        <v>8.0955961921448605E-2</v>
      </c>
      <c r="I520" s="17">
        <v>5.8144916051374299E-2</v>
      </c>
      <c r="J520" s="17">
        <v>6.3876853593398203E-2</v>
      </c>
      <c r="K520" s="17">
        <v>4.92824692886282E-2</v>
      </c>
      <c r="L520" s="17">
        <v>6.8174433216265706E-2</v>
      </c>
      <c r="M520" s="17"/>
      <c r="N520" s="17">
        <v>6.8515269799543504E-2</v>
      </c>
      <c r="O520" s="17">
        <v>6.2786394386297406E-2</v>
      </c>
      <c r="P520" s="17">
        <v>6.6723467195200406E-2</v>
      </c>
      <c r="Q520" s="17">
        <v>7.0219133890127697E-2</v>
      </c>
      <c r="R520" s="17"/>
      <c r="S520" s="17">
        <v>8.0338583817301801E-2</v>
      </c>
      <c r="T520" s="17">
        <v>5.8828035188271399E-2</v>
      </c>
      <c r="U520" s="17">
        <v>6.8077525617616597E-2</v>
      </c>
      <c r="V520" s="17">
        <v>5.8370706668683402E-2</v>
      </c>
      <c r="W520" s="17">
        <v>7.6095490904485794E-2</v>
      </c>
      <c r="X520" s="17">
        <v>4.4937766315035398E-2</v>
      </c>
      <c r="Y520" s="17">
        <v>4.8586217447159699E-2</v>
      </c>
      <c r="Z520" s="17">
        <v>7.1106845002883404E-2</v>
      </c>
      <c r="AA520" s="17">
        <v>6.7209820603577802E-2</v>
      </c>
      <c r="AB520" s="17">
        <v>9.8920616380478402E-2</v>
      </c>
      <c r="AC520" s="17">
        <v>6.8827989741255993E-2</v>
      </c>
      <c r="AD520" s="17">
        <v>4.5416621793345401E-2</v>
      </c>
      <c r="AE520" s="17"/>
      <c r="AF520" s="17">
        <v>7.4941080779764302E-2</v>
      </c>
      <c r="AG520" s="17">
        <v>7.1471360193063105E-2</v>
      </c>
      <c r="AH520" s="17">
        <v>4.7113668676432997E-2</v>
      </c>
      <c r="AI520" s="17">
        <v>6.3713330286699801E-2</v>
      </c>
      <c r="AJ520" s="17">
        <v>5.1827043962475498E-2</v>
      </c>
      <c r="AK520" s="17">
        <v>0.118354807669362</v>
      </c>
      <c r="AL520" s="17"/>
      <c r="AM520" s="17">
        <v>5.9823406241780099E-2</v>
      </c>
      <c r="AN520" s="17">
        <v>5.4987195581531499E-2</v>
      </c>
      <c r="AO520" s="17">
        <v>7.5617252946007601E-2</v>
      </c>
      <c r="AP520" s="17">
        <v>7.1958730608274707E-2</v>
      </c>
      <c r="AQ520" s="17">
        <v>8.8952139665415098E-2</v>
      </c>
      <c r="AR520" s="17"/>
      <c r="AS520" s="17">
        <v>7.4622762580090901E-2</v>
      </c>
      <c r="AT520" s="17">
        <v>5.2416983806107001E-2</v>
      </c>
      <c r="AU520" s="17">
        <v>7.1525747094402001E-2</v>
      </c>
      <c r="AV520" s="17">
        <v>6.4294396221481601E-2</v>
      </c>
      <c r="AW520" s="17">
        <v>7.0345783541585202E-2</v>
      </c>
      <c r="AX520" s="17">
        <v>7.9598172444271198E-2</v>
      </c>
      <c r="AY520" s="17"/>
      <c r="AZ520" s="17">
        <v>5.2462295439974903E-2</v>
      </c>
      <c r="BA520" s="17">
        <v>5.7807488480243203E-2</v>
      </c>
      <c r="BB520" s="17">
        <v>6.3839830289853502E-2</v>
      </c>
      <c r="BC520" s="17">
        <v>8.1317476240197001E-2</v>
      </c>
      <c r="BD520" s="17">
        <v>8.9690227601297495E-2</v>
      </c>
      <c r="BE520" s="17"/>
      <c r="BF520" s="17">
        <v>5.9438812348377099E-2</v>
      </c>
      <c r="BG520" s="17"/>
      <c r="BH520" s="17">
        <v>6.5470993286804696E-2</v>
      </c>
      <c r="BI520" s="17"/>
      <c r="BJ520" s="17">
        <v>5.4527416449827899E-2</v>
      </c>
      <c r="BK520" s="17">
        <v>7.2362574645292693E-2</v>
      </c>
      <c r="BL520" s="17">
        <v>6.7630910051583795E-2</v>
      </c>
      <c r="BM520" s="17">
        <v>9.5857774084645297E-2</v>
      </c>
      <c r="BN520" s="17">
        <v>9.1281418911358603E-2</v>
      </c>
      <c r="BO520" s="17">
        <v>5.98838991708876E-2</v>
      </c>
      <c r="BP520" s="17"/>
      <c r="BQ520" s="17">
        <v>7.6949567164756399E-2</v>
      </c>
      <c r="BR520" s="17">
        <v>6.4476389430264597E-2</v>
      </c>
      <c r="BS520" s="17">
        <v>6.4393549572450096E-2</v>
      </c>
      <c r="BT520" s="17"/>
      <c r="BU520" s="17">
        <v>5.0534018660937798E-2</v>
      </c>
      <c r="BV520" s="17">
        <v>6.4320854945786501E-2</v>
      </c>
      <c r="BW520" s="17">
        <v>6.9489004017993197E-2</v>
      </c>
      <c r="BX520" s="17"/>
      <c r="BY520" s="17">
        <v>7.4689755425177598E-2</v>
      </c>
      <c r="BZ520" s="17"/>
      <c r="CA520" s="17">
        <v>7.2236915801270798E-2</v>
      </c>
    </row>
    <row r="521" spans="2:79"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row>
    <row r="522" spans="2:79" x14ac:dyDescent="0.35">
      <c r="B522" s="6" t="s">
        <v>377</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row>
    <row r="523" spans="2:79" x14ac:dyDescent="0.35">
      <c r="B523" s="24" t="s">
        <v>106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row>
    <row r="524" spans="2:79" x14ac:dyDescent="0.35">
      <c r="B524" t="s">
        <v>365</v>
      </c>
      <c r="C524" s="17">
        <v>0.18091215299799901</v>
      </c>
      <c r="D524" s="17">
        <v>0.17349112255138899</v>
      </c>
      <c r="E524" s="17">
        <v>0.18518225426009199</v>
      </c>
      <c r="F524" s="17"/>
      <c r="G524" s="17">
        <v>0.21284899474591501</v>
      </c>
      <c r="H524" s="17">
        <v>0.208916965669697</v>
      </c>
      <c r="I524" s="17">
        <v>0.17265080192177101</v>
      </c>
      <c r="J524" s="17">
        <v>0.170446071107627</v>
      </c>
      <c r="K524" s="17">
        <v>0.162324211552412</v>
      </c>
      <c r="L524" s="17">
        <v>0.164424127798804</v>
      </c>
      <c r="M524" s="17"/>
      <c r="N524" s="17">
        <v>0.175897707272547</v>
      </c>
      <c r="O524" s="17">
        <v>0.20097194799484799</v>
      </c>
      <c r="P524" s="17">
        <v>0.15619036886325499</v>
      </c>
      <c r="Q524" s="17">
        <v>0.18265195447510901</v>
      </c>
      <c r="R524" s="17"/>
      <c r="S524" s="17">
        <v>0.213863165570811</v>
      </c>
      <c r="T524" s="17">
        <v>0.20048219519758001</v>
      </c>
      <c r="U524" s="17">
        <v>0.16573478386493101</v>
      </c>
      <c r="V524" s="17">
        <v>0.16961598854969201</v>
      </c>
      <c r="W524" s="17">
        <v>0.211334556632847</v>
      </c>
      <c r="X524" s="17">
        <v>0.16277986775106901</v>
      </c>
      <c r="Y524" s="17">
        <v>0.183663659064357</v>
      </c>
      <c r="Z524" s="17">
        <v>0.16406223910647599</v>
      </c>
      <c r="AA524" s="17">
        <v>0.16068612022530701</v>
      </c>
      <c r="AB524" s="17">
        <v>0.14815275091753299</v>
      </c>
      <c r="AC524" s="17">
        <v>0.188988095302072</v>
      </c>
      <c r="AD524" s="17">
        <v>0.174344834574853</v>
      </c>
      <c r="AE524" s="17"/>
      <c r="AF524" s="17">
        <v>0.190464520687045</v>
      </c>
      <c r="AG524" s="17">
        <v>0.16755183380792299</v>
      </c>
      <c r="AH524" s="17">
        <v>0.18805968028596001</v>
      </c>
      <c r="AI524" s="17">
        <v>0.18497096149785899</v>
      </c>
      <c r="AJ524" s="17">
        <v>0.19552484608739601</v>
      </c>
      <c r="AK524" s="17">
        <v>0.235968570841988</v>
      </c>
      <c r="AL524" s="17"/>
      <c r="AM524" s="17">
        <v>0.15092386178668299</v>
      </c>
      <c r="AN524" s="17">
        <v>0.172814349444771</v>
      </c>
      <c r="AO524" s="17">
        <v>0.20455354760574901</v>
      </c>
      <c r="AP524" s="17">
        <v>0.20422747470864699</v>
      </c>
      <c r="AQ524" s="17">
        <v>0.21709837248420499</v>
      </c>
      <c r="AR524" s="17"/>
      <c r="AS524" s="17">
        <v>0.226795319003154</v>
      </c>
      <c r="AT524" s="17">
        <v>0.178804601754321</v>
      </c>
      <c r="AU524" s="17">
        <v>0.15064195659149501</v>
      </c>
      <c r="AV524" s="17">
        <v>0.157871956232746</v>
      </c>
      <c r="AW524" s="17">
        <v>0.16825364418948</v>
      </c>
      <c r="AX524" s="17">
        <v>0.19610523164897001</v>
      </c>
      <c r="AY524" s="17"/>
      <c r="AZ524" s="17">
        <v>0.14897442699593499</v>
      </c>
      <c r="BA524" s="17">
        <v>0.18136670497202401</v>
      </c>
      <c r="BB524" s="17">
        <v>0.15985830619574401</v>
      </c>
      <c r="BC524" s="17">
        <v>0.24032383698761001</v>
      </c>
      <c r="BD524" s="17">
        <v>0.20739385243424899</v>
      </c>
      <c r="BE524" s="17"/>
      <c r="BF524" s="17">
        <v>0.178315121800424</v>
      </c>
      <c r="BG524" s="17"/>
      <c r="BH524" s="17">
        <v>0.175875468969658</v>
      </c>
      <c r="BI524" s="17"/>
      <c r="BJ524" s="17">
        <v>0.17813803239950601</v>
      </c>
      <c r="BK524" s="17">
        <v>0.17624366405253</v>
      </c>
      <c r="BL524" s="17">
        <v>0.17772810500382999</v>
      </c>
      <c r="BM524" s="17">
        <v>0.188554183331683</v>
      </c>
      <c r="BN524" s="17">
        <v>0.25790000945554797</v>
      </c>
      <c r="BO524" s="17">
        <v>0.237172830399177</v>
      </c>
      <c r="BP524" s="17"/>
      <c r="BQ524" s="17">
        <v>0.20288758715670499</v>
      </c>
      <c r="BR524" s="17">
        <v>0.18586371025884799</v>
      </c>
      <c r="BS524" s="17">
        <v>0.175103221594928</v>
      </c>
      <c r="BT524" s="17"/>
      <c r="BU524" s="17">
        <v>0.26246664131126402</v>
      </c>
      <c r="BV524" s="17">
        <v>0.17009718699783999</v>
      </c>
      <c r="BW524" s="17">
        <v>0.18440961374211201</v>
      </c>
      <c r="BX524" s="17"/>
      <c r="BY524" s="17">
        <v>0.222513514126535</v>
      </c>
      <c r="BZ524" s="17"/>
      <c r="CA524" s="17">
        <v>0.22317698198438901</v>
      </c>
    </row>
    <row r="525" spans="2:79" x14ac:dyDescent="0.35">
      <c r="B525" t="s">
        <v>366</v>
      </c>
      <c r="C525" s="17">
        <v>0.44848253154003798</v>
      </c>
      <c r="D525" s="17">
        <v>0.44025942539069601</v>
      </c>
      <c r="E525" s="17">
        <v>0.45784419161826301</v>
      </c>
      <c r="F525" s="17"/>
      <c r="G525" s="17">
        <v>0.45271616805828502</v>
      </c>
      <c r="H525" s="17">
        <v>0.39230342106946398</v>
      </c>
      <c r="I525" s="17">
        <v>0.42375958074159897</v>
      </c>
      <c r="J525" s="17">
        <v>0.477912651386665</v>
      </c>
      <c r="K525" s="17">
        <v>0.48054293660508401</v>
      </c>
      <c r="L525" s="17">
        <v>0.466029766461173</v>
      </c>
      <c r="M525" s="17"/>
      <c r="N525" s="17">
        <v>0.48963756319414298</v>
      </c>
      <c r="O525" s="17">
        <v>0.41039340942219898</v>
      </c>
      <c r="P525" s="17">
        <v>0.45275612922497799</v>
      </c>
      <c r="Q525" s="17">
        <v>0.441294813278098</v>
      </c>
      <c r="R525" s="17"/>
      <c r="S525" s="17">
        <v>0.417102582606382</v>
      </c>
      <c r="T525" s="17">
        <v>0.46051950771911998</v>
      </c>
      <c r="U525" s="17">
        <v>0.48537721252982902</v>
      </c>
      <c r="V525" s="17">
        <v>0.50321673577440695</v>
      </c>
      <c r="W525" s="17">
        <v>0.413382801526542</v>
      </c>
      <c r="X525" s="17">
        <v>0.43661597361489801</v>
      </c>
      <c r="Y525" s="17">
        <v>0.44257794064912498</v>
      </c>
      <c r="Z525" s="17">
        <v>0.43539831442903698</v>
      </c>
      <c r="AA525" s="17">
        <v>0.43438697534303</v>
      </c>
      <c r="AB525" s="17">
        <v>0.44028058293061501</v>
      </c>
      <c r="AC525" s="17">
        <v>0.48585765218448501</v>
      </c>
      <c r="AD525" s="17">
        <v>0.444733119764256</v>
      </c>
      <c r="AE525" s="17"/>
      <c r="AF525" s="17">
        <v>0.41060911305560899</v>
      </c>
      <c r="AG525" s="17">
        <v>0.44846414740434398</v>
      </c>
      <c r="AH525" s="17">
        <v>0.437431957714082</v>
      </c>
      <c r="AI525" s="17">
        <v>0.53715516972826505</v>
      </c>
      <c r="AJ525" s="17">
        <v>0.434227556678837</v>
      </c>
      <c r="AK525" s="17">
        <v>0.41643823552821702</v>
      </c>
      <c r="AL525" s="17"/>
      <c r="AM525" s="17">
        <v>0.44576628736359297</v>
      </c>
      <c r="AN525" s="17">
        <v>0.43729281448578999</v>
      </c>
      <c r="AO525" s="17">
        <v>0.47018921768615002</v>
      </c>
      <c r="AP525" s="17">
        <v>0.44872384256702003</v>
      </c>
      <c r="AQ525" s="17">
        <v>0.47881861989979302</v>
      </c>
      <c r="AR525" s="17"/>
      <c r="AS525" s="17">
        <v>0.42464717873695301</v>
      </c>
      <c r="AT525" s="17">
        <v>0.42691281017440402</v>
      </c>
      <c r="AU525" s="17">
        <v>0.468318313420097</v>
      </c>
      <c r="AV525" s="17">
        <v>0.47870324666094299</v>
      </c>
      <c r="AW525" s="17">
        <v>0.48690541366531198</v>
      </c>
      <c r="AX525" s="17">
        <v>0.40409790148970598</v>
      </c>
      <c r="AY525" s="17"/>
      <c r="AZ525" s="17">
        <v>0.48759213165202497</v>
      </c>
      <c r="BA525" s="17">
        <v>0.41581395362107498</v>
      </c>
      <c r="BB525" s="17">
        <v>0.47533561521488399</v>
      </c>
      <c r="BC525" s="17">
        <v>0.42767030593231797</v>
      </c>
      <c r="BD525" s="17">
        <v>0.43846284633864502</v>
      </c>
      <c r="BE525" s="17"/>
      <c r="BF525" s="17">
        <v>0.45500076040835802</v>
      </c>
      <c r="BG525" s="17"/>
      <c r="BH525" s="17">
        <v>0.45413619736716998</v>
      </c>
      <c r="BI525" s="17"/>
      <c r="BJ525" s="17">
        <v>0.45684370402860502</v>
      </c>
      <c r="BK525" s="17">
        <v>0.43723434450416399</v>
      </c>
      <c r="BL525" s="17">
        <v>0.47038543939898703</v>
      </c>
      <c r="BM525" s="17">
        <v>0.42167208789398603</v>
      </c>
      <c r="BN525" s="17">
        <v>0.40739753125289002</v>
      </c>
      <c r="BO525" s="17">
        <v>0.39530924030632397</v>
      </c>
      <c r="BP525" s="17"/>
      <c r="BQ525" s="17">
        <v>0.457701663139646</v>
      </c>
      <c r="BR525" s="17">
        <v>0.43030744737606402</v>
      </c>
      <c r="BS525" s="17">
        <v>0.47605411170633199</v>
      </c>
      <c r="BT525" s="17"/>
      <c r="BU525" s="17">
        <v>0.389256179526629</v>
      </c>
      <c r="BV525" s="17">
        <v>0.46891414674721799</v>
      </c>
      <c r="BW525" s="17">
        <v>0.46413501209247499</v>
      </c>
      <c r="BX525" s="17"/>
      <c r="BY525" s="17">
        <v>0.38227112222040499</v>
      </c>
      <c r="BZ525" s="17"/>
      <c r="CA525" s="17">
        <v>0.48144919997044699</v>
      </c>
    </row>
    <row r="526" spans="2:79" x14ac:dyDescent="0.35">
      <c r="B526" t="s">
        <v>367</v>
      </c>
      <c r="C526" s="17">
        <v>0.227537205062155</v>
      </c>
      <c r="D526" s="17">
        <v>0.228382917429656</v>
      </c>
      <c r="E526" s="17">
        <v>0.22778099706126301</v>
      </c>
      <c r="F526" s="17"/>
      <c r="G526" s="17">
        <v>0.14879429945486</v>
      </c>
      <c r="H526" s="17">
        <v>0.20497999286491</v>
      </c>
      <c r="I526" s="17">
        <v>0.23026345700464901</v>
      </c>
      <c r="J526" s="17">
        <v>0.22603329021100699</v>
      </c>
      <c r="K526" s="17">
        <v>0.25767268258345499</v>
      </c>
      <c r="L526" s="17">
        <v>0.27731136969562997</v>
      </c>
      <c r="M526" s="17"/>
      <c r="N526" s="17">
        <v>0.214088506350507</v>
      </c>
      <c r="O526" s="17">
        <v>0.25092946424103502</v>
      </c>
      <c r="P526" s="17">
        <v>0.22935550372229699</v>
      </c>
      <c r="Q526" s="17">
        <v>0.218275267490429</v>
      </c>
      <c r="R526" s="17"/>
      <c r="S526" s="17">
        <v>0.19641892450144299</v>
      </c>
      <c r="T526" s="17">
        <v>0.213552183717371</v>
      </c>
      <c r="U526" s="17">
        <v>0.219462080270384</v>
      </c>
      <c r="V526" s="17">
        <v>0.20480639739180001</v>
      </c>
      <c r="W526" s="17">
        <v>0.23064454139097601</v>
      </c>
      <c r="X526" s="17">
        <v>0.23931455023609499</v>
      </c>
      <c r="Y526" s="17">
        <v>0.21899824440867899</v>
      </c>
      <c r="Z526" s="17">
        <v>0.26023314948385101</v>
      </c>
      <c r="AA526" s="17">
        <v>0.24344983898535599</v>
      </c>
      <c r="AB526" s="17">
        <v>0.28859192140277501</v>
      </c>
      <c r="AC526" s="17">
        <v>0.242846019899779</v>
      </c>
      <c r="AD526" s="17">
        <v>0.19251340231589201</v>
      </c>
      <c r="AE526" s="17"/>
      <c r="AF526" s="17">
        <v>0.25038843204343297</v>
      </c>
      <c r="AG526" s="17">
        <v>0.23122125241164099</v>
      </c>
      <c r="AH526" s="17">
        <v>0.233248397516754</v>
      </c>
      <c r="AI526" s="17">
        <v>0.16315164769923601</v>
      </c>
      <c r="AJ526" s="17">
        <v>0.22839731898069901</v>
      </c>
      <c r="AK526" s="17">
        <v>0.20107526249134899</v>
      </c>
      <c r="AL526" s="17"/>
      <c r="AM526" s="17">
        <v>0.25217006752174298</v>
      </c>
      <c r="AN526" s="17">
        <v>0.23248892479369601</v>
      </c>
      <c r="AO526" s="17">
        <v>0.220003911201993</v>
      </c>
      <c r="AP526" s="17">
        <v>0.18053713555651499</v>
      </c>
      <c r="AQ526" s="17">
        <v>0.217115496753678</v>
      </c>
      <c r="AR526" s="17"/>
      <c r="AS526" s="17">
        <v>0.18321671459640099</v>
      </c>
      <c r="AT526" s="17">
        <v>0.23827601303791801</v>
      </c>
      <c r="AU526" s="17">
        <v>0.251644313585351</v>
      </c>
      <c r="AV526" s="17">
        <v>0.24065747177822</v>
      </c>
      <c r="AW526" s="17">
        <v>0.23730182929375099</v>
      </c>
      <c r="AX526" s="17">
        <v>0.22370075765025901</v>
      </c>
      <c r="AY526" s="17"/>
      <c r="AZ526" s="17">
        <v>0.23891762688225501</v>
      </c>
      <c r="BA526" s="17">
        <v>0.24207151269625601</v>
      </c>
      <c r="BB526" s="17">
        <v>0.24574019212866099</v>
      </c>
      <c r="BC526" s="17">
        <v>0.22559142355185799</v>
      </c>
      <c r="BD526" s="17">
        <v>0.185938822296395</v>
      </c>
      <c r="BE526" s="17"/>
      <c r="BF526" s="17">
        <v>0.229111907458283</v>
      </c>
      <c r="BG526" s="17"/>
      <c r="BH526" s="17">
        <v>0.22824376545390801</v>
      </c>
      <c r="BI526" s="17"/>
      <c r="BJ526" s="17">
        <v>0.218087976000331</v>
      </c>
      <c r="BK526" s="17">
        <v>0.25893486311188701</v>
      </c>
      <c r="BL526" s="17">
        <v>0.23675446011552001</v>
      </c>
      <c r="BM526" s="17">
        <v>0.21879361238550701</v>
      </c>
      <c r="BN526" s="17">
        <v>0.179740537917214</v>
      </c>
      <c r="BO526" s="17">
        <v>0.17350230235092601</v>
      </c>
      <c r="BP526" s="17"/>
      <c r="BQ526" s="17">
        <v>0.176470007396833</v>
      </c>
      <c r="BR526" s="17">
        <v>0.238154232223557</v>
      </c>
      <c r="BS526" s="17">
        <v>0.216992746536741</v>
      </c>
      <c r="BT526" s="17"/>
      <c r="BU526" s="17">
        <v>0.18471254793087999</v>
      </c>
      <c r="BV526" s="17">
        <v>0.23134148318647599</v>
      </c>
      <c r="BW526" s="17">
        <v>0.20331593393595401</v>
      </c>
      <c r="BX526" s="17"/>
      <c r="BY526" s="17">
        <v>0.19133373725196601</v>
      </c>
      <c r="BZ526" s="17"/>
      <c r="CA526" s="17">
        <v>0.17104646159898301</v>
      </c>
    </row>
    <row r="527" spans="2:79" x14ac:dyDescent="0.35">
      <c r="B527" t="s">
        <v>368</v>
      </c>
      <c r="C527" s="17">
        <v>0.108648153880519</v>
      </c>
      <c r="D527" s="17">
        <v>0.123504416621898</v>
      </c>
      <c r="E527" s="17">
        <v>9.4898655315603098E-2</v>
      </c>
      <c r="F527" s="17"/>
      <c r="G527" s="17">
        <v>0.14736492351753799</v>
      </c>
      <c r="H527" s="17">
        <v>0.146580283457071</v>
      </c>
      <c r="I527" s="17">
        <v>0.13011627168373399</v>
      </c>
      <c r="J527" s="17">
        <v>0.10246101055420299</v>
      </c>
      <c r="K527" s="17">
        <v>7.2620202580394394E-2</v>
      </c>
      <c r="L527" s="17">
        <v>6.3705102948098793E-2</v>
      </c>
      <c r="M527" s="17"/>
      <c r="N527" s="17">
        <v>8.7072647707640297E-2</v>
      </c>
      <c r="O527" s="17">
        <v>0.11346260812108699</v>
      </c>
      <c r="P527" s="17">
        <v>0.12557471022435901</v>
      </c>
      <c r="Q527" s="17">
        <v>0.11310374177531</v>
      </c>
      <c r="R527" s="17"/>
      <c r="S527" s="17">
        <v>0.123926161097523</v>
      </c>
      <c r="T527" s="17">
        <v>9.5471514633717794E-2</v>
      </c>
      <c r="U527" s="17">
        <v>0.103996916186607</v>
      </c>
      <c r="V527" s="17">
        <v>9.4797774877072305E-2</v>
      </c>
      <c r="W527" s="17">
        <v>0.12001005095369301</v>
      </c>
      <c r="X527" s="17">
        <v>0.13655229442851599</v>
      </c>
      <c r="Y527" s="17">
        <v>0.11189836929512401</v>
      </c>
      <c r="Z527" s="17">
        <v>8.3282140640077107E-2</v>
      </c>
      <c r="AA527" s="17">
        <v>0.123792110880482</v>
      </c>
      <c r="AB527" s="17">
        <v>8.4196829760609396E-2</v>
      </c>
      <c r="AC527" s="17">
        <v>4.91013662978989E-2</v>
      </c>
      <c r="AD527" s="17">
        <v>0.18033721615704501</v>
      </c>
      <c r="AE527" s="17"/>
      <c r="AF527" s="17">
        <v>9.8423827813666098E-2</v>
      </c>
      <c r="AG527" s="17">
        <v>0.12060797798025499</v>
      </c>
      <c r="AH527" s="17">
        <v>0.117868274634455</v>
      </c>
      <c r="AI527" s="17">
        <v>8.6626072056191897E-2</v>
      </c>
      <c r="AJ527" s="17">
        <v>9.3417761150683107E-2</v>
      </c>
      <c r="AK527" s="17">
        <v>0.102019911533565</v>
      </c>
      <c r="AL527" s="17"/>
      <c r="AM527" s="17">
        <v>0.10681864207286799</v>
      </c>
      <c r="AN527" s="17">
        <v>0.12641528102609301</v>
      </c>
      <c r="AO527" s="17">
        <v>8.4892229057535795E-2</v>
      </c>
      <c r="AP527" s="17">
        <v>0.11060303552705</v>
      </c>
      <c r="AQ527" s="17">
        <v>7.3210262662046097E-2</v>
      </c>
      <c r="AR527" s="17"/>
      <c r="AS527" s="17">
        <v>0.12946193276649101</v>
      </c>
      <c r="AT527" s="17">
        <v>0.122806471866223</v>
      </c>
      <c r="AU527" s="17">
        <v>9.7960508059847795E-2</v>
      </c>
      <c r="AV527" s="17">
        <v>8.0828517918834997E-2</v>
      </c>
      <c r="AW527" s="17">
        <v>8.4836463883329299E-2</v>
      </c>
      <c r="AX527" s="17">
        <v>0.137110529380255</v>
      </c>
      <c r="AY527" s="17"/>
      <c r="AZ527" s="17">
        <v>0.10094705942804701</v>
      </c>
      <c r="BA527" s="17">
        <v>0.126779138333489</v>
      </c>
      <c r="BB527" s="17">
        <v>8.4718947559919502E-2</v>
      </c>
      <c r="BC527" s="17">
        <v>6.9875998283187593E-2</v>
      </c>
      <c r="BD527" s="17">
        <v>0.12435035615482599</v>
      </c>
      <c r="BE527" s="17"/>
      <c r="BF527" s="17">
        <v>0.102416157044199</v>
      </c>
      <c r="BG527" s="17"/>
      <c r="BH527" s="17">
        <v>0.107052489095762</v>
      </c>
      <c r="BI527" s="17"/>
      <c r="BJ527" s="17">
        <v>0.116323669101925</v>
      </c>
      <c r="BK527" s="17">
        <v>9.6749838128777493E-2</v>
      </c>
      <c r="BL527" s="17">
        <v>7.9450902534875495E-2</v>
      </c>
      <c r="BM527" s="17">
        <v>0.12525095638581399</v>
      </c>
      <c r="BN527" s="17">
        <v>0.11445943013301101</v>
      </c>
      <c r="BO527" s="17">
        <v>0.17833806365385699</v>
      </c>
      <c r="BP527" s="17"/>
      <c r="BQ527" s="17">
        <v>0.125361838557558</v>
      </c>
      <c r="BR527" s="17">
        <v>0.10940489181735701</v>
      </c>
      <c r="BS527" s="17">
        <v>0.101091425305657</v>
      </c>
      <c r="BT527" s="17"/>
      <c r="BU527" s="17">
        <v>0.10387112131952</v>
      </c>
      <c r="BV527" s="17">
        <v>0.100343060707696</v>
      </c>
      <c r="BW527" s="17">
        <v>0.112006217173478</v>
      </c>
      <c r="BX527" s="17"/>
      <c r="BY527" s="17">
        <v>0.184821694989311</v>
      </c>
      <c r="BZ527" s="17"/>
      <c r="CA527" s="17">
        <v>9.8162019934351502E-2</v>
      </c>
    </row>
    <row r="528" spans="2:79" x14ac:dyDescent="0.35">
      <c r="B528" t="s">
        <v>369</v>
      </c>
      <c r="C528" s="17">
        <v>3.4419956519289599E-2</v>
      </c>
      <c r="D528" s="17">
        <v>3.4362118006361297E-2</v>
      </c>
      <c r="E528" s="17">
        <v>3.4293901744779302E-2</v>
      </c>
      <c r="F528" s="17"/>
      <c r="G528" s="17">
        <v>3.8275614223402199E-2</v>
      </c>
      <c r="H528" s="17">
        <v>4.72193369388582E-2</v>
      </c>
      <c r="I528" s="17">
        <v>4.3209888648246202E-2</v>
      </c>
      <c r="J528" s="17">
        <v>2.31469767404987E-2</v>
      </c>
      <c r="K528" s="17">
        <v>2.68399666786544E-2</v>
      </c>
      <c r="L528" s="17">
        <v>2.8529633096294402E-2</v>
      </c>
      <c r="M528" s="17"/>
      <c r="N528" s="17">
        <v>3.3303575475162203E-2</v>
      </c>
      <c r="O528" s="17">
        <v>2.42425702208315E-2</v>
      </c>
      <c r="P528" s="17">
        <v>3.6123287965111599E-2</v>
      </c>
      <c r="Q528" s="17">
        <v>4.4674222981055403E-2</v>
      </c>
      <c r="R528" s="17"/>
      <c r="S528" s="17">
        <v>4.8689166223841403E-2</v>
      </c>
      <c r="T528" s="17">
        <v>2.9974598732211501E-2</v>
      </c>
      <c r="U528" s="17">
        <v>2.5429007148249801E-2</v>
      </c>
      <c r="V528" s="17">
        <v>2.7563103407028101E-2</v>
      </c>
      <c r="W528" s="17">
        <v>2.4628049495943299E-2</v>
      </c>
      <c r="X528" s="17">
        <v>2.4737313969422199E-2</v>
      </c>
      <c r="Y528" s="17">
        <v>4.2861786582715E-2</v>
      </c>
      <c r="Z528" s="17">
        <v>5.7024156340559198E-2</v>
      </c>
      <c r="AA528" s="17">
        <v>3.76849545658249E-2</v>
      </c>
      <c r="AB528" s="17">
        <v>3.87779149884677E-2</v>
      </c>
      <c r="AC528" s="17">
        <v>3.3206866315764597E-2</v>
      </c>
      <c r="AD528" s="17">
        <v>8.0714271879536292E-3</v>
      </c>
      <c r="AE528" s="17"/>
      <c r="AF528" s="17">
        <v>5.01141064002468E-2</v>
      </c>
      <c r="AG528" s="17">
        <v>3.2154788395836298E-2</v>
      </c>
      <c r="AH528" s="17">
        <v>2.3391689848749401E-2</v>
      </c>
      <c r="AI528" s="17">
        <v>2.8096149018447401E-2</v>
      </c>
      <c r="AJ528" s="17">
        <v>4.8432517102385102E-2</v>
      </c>
      <c r="AK528" s="17">
        <v>4.4498019604881901E-2</v>
      </c>
      <c r="AL528" s="17"/>
      <c r="AM528" s="17">
        <v>4.4321141255112002E-2</v>
      </c>
      <c r="AN528" s="17">
        <v>3.0988630249650401E-2</v>
      </c>
      <c r="AO528" s="17">
        <v>2.0361094448571801E-2</v>
      </c>
      <c r="AP528" s="17">
        <v>5.5908511640767503E-2</v>
      </c>
      <c r="AQ528" s="17">
        <v>1.37572482002771E-2</v>
      </c>
      <c r="AR528" s="17"/>
      <c r="AS528" s="17">
        <v>3.5878854897001697E-2</v>
      </c>
      <c r="AT528" s="17">
        <v>3.3200103167133198E-2</v>
      </c>
      <c r="AU528" s="17">
        <v>3.1434908343209299E-2</v>
      </c>
      <c r="AV528" s="17">
        <v>4.19388074092562E-2</v>
      </c>
      <c r="AW528" s="17">
        <v>2.2702648968127799E-2</v>
      </c>
      <c r="AX528" s="17">
        <v>3.89855798308094E-2</v>
      </c>
      <c r="AY528" s="17"/>
      <c r="AZ528" s="17">
        <v>2.3568755041736399E-2</v>
      </c>
      <c r="BA528" s="17">
        <v>3.3968690377155698E-2</v>
      </c>
      <c r="BB528" s="17">
        <v>3.43469389007919E-2</v>
      </c>
      <c r="BC528" s="17">
        <v>3.6538435245025598E-2</v>
      </c>
      <c r="BD528" s="17">
        <v>4.3854122775885102E-2</v>
      </c>
      <c r="BE528" s="17"/>
      <c r="BF528" s="17">
        <v>3.5156053288735001E-2</v>
      </c>
      <c r="BG528" s="17"/>
      <c r="BH528" s="17">
        <v>3.4692079113501702E-2</v>
      </c>
      <c r="BI528" s="17"/>
      <c r="BJ528" s="17">
        <v>3.0606618469634202E-2</v>
      </c>
      <c r="BK528" s="17">
        <v>3.0837290202641501E-2</v>
      </c>
      <c r="BL528" s="17">
        <v>3.5681092946787403E-2</v>
      </c>
      <c r="BM528" s="17">
        <v>4.5729160003010499E-2</v>
      </c>
      <c r="BN528" s="17">
        <v>4.0502491241337098E-2</v>
      </c>
      <c r="BO528" s="17">
        <v>1.5677563289716302E-2</v>
      </c>
      <c r="BP528" s="17"/>
      <c r="BQ528" s="17">
        <v>3.7578903749258499E-2</v>
      </c>
      <c r="BR528" s="17">
        <v>3.6269718324173403E-2</v>
      </c>
      <c r="BS528" s="17">
        <v>3.07584948563423E-2</v>
      </c>
      <c r="BT528" s="17"/>
      <c r="BU528" s="17">
        <v>5.96935099117075E-2</v>
      </c>
      <c r="BV528" s="17">
        <v>2.9304122360770499E-2</v>
      </c>
      <c r="BW528" s="17">
        <v>3.6133223055981697E-2</v>
      </c>
      <c r="BX528" s="17"/>
      <c r="BY528" s="17">
        <v>1.9059931411783099E-2</v>
      </c>
      <c r="BZ528" s="17"/>
      <c r="CA528" s="17">
        <v>2.6165336511830201E-2</v>
      </c>
    </row>
    <row r="529" spans="2:79"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row>
    <row r="530" spans="2:79" x14ac:dyDescent="0.35">
      <c r="B530" s="6" t="s">
        <v>378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2:79" x14ac:dyDescent="0.35">
      <c r="B531" s="24" t="s">
        <v>106</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row>
    <row r="532" spans="2:79" x14ac:dyDescent="0.35">
      <c r="B532" t="s">
        <v>365</v>
      </c>
      <c r="C532" s="17">
        <v>0.12715178634605501</v>
      </c>
      <c r="D532" s="17">
        <v>0.13272910174924399</v>
      </c>
      <c r="E532" s="17">
        <v>0.12148273340992199</v>
      </c>
      <c r="F532" s="17"/>
      <c r="G532" s="17">
        <v>0.117349840189072</v>
      </c>
      <c r="H532" s="17">
        <v>0.15066094444336001</v>
      </c>
      <c r="I532" s="17">
        <v>0.12118899036403501</v>
      </c>
      <c r="J532" s="17">
        <v>0.128883844268911</v>
      </c>
      <c r="K532" s="17">
        <v>0.117273846167866</v>
      </c>
      <c r="L532" s="17">
        <v>0.124630159724875</v>
      </c>
      <c r="M532" s="17"/>
      <c r="N532" s="17">
        <v>0.13850595531628099</v>
      </c>
      <c r="O532" s="17">
        <v>0.12888504684258401</v>
      </c>
      <c r="P532" s="17">
        <v>0.104176862661088</v>
      </c>
      <c r="Q532" s="17">
        <v>0.133521798422882</v>
      </c>
      <c r="R532" s="17"/>
      <c r="S532" s="17">
        <v>0.13668639910914401</v>
      </c>
      <c r="T532" s="17">
        <v>0.15124650307829199</v>
      </c>
      <c r="U532" s="17">
        <v>0.11734495959152701</v>
      </c>
      <c r="V532" s="17">
        <v>0.14173829620960501</v>
      </c>
      <c r="W532" s="17">
        <v>0.13485632294224201</v>
      </c>
      <c r="X532" s="17">
        <v>0.136443863953605</v>
      </c>
      <c r="Y532" s="17">
        <v>0.118517493297217</v>
      </c>
      <c r="Z532" s="17">
        <v>9.3823133242157394E-2</v>
      </c>
      <c r="AA532" s="17">
        <v>9.8124744161259797E-2</v>
      </c>
      <c r="AB532" s="17">
        <v>0.125351288650348</v>
      </c>
      <c r="AC532" s="17">
        <v>0.12669904475751201</v>
      </c>
      <c r="AD532" s="17">
        <v>9.4870489390196794E-2</v>
      </c>
      <c r="AE532" s="17"/>
      <c r="AF532" s="17">
        <v>0.11604917545632799</v>
      </c>
      <c r="AG532" s="17">
        <v>0.13026691090162701</v>
      </c>
      <c r="AH532" s="17">
        <v>0.108871106187011</v>
      </c>
      <c r="AI532" s="17">
        <v>0.13990284982061299</v>
      </c>
      <c r="AJ532" s="17">
        <v>0.122818563001569</v>
      </c>
      <c r="AK532" s="17">
        <v>0.23046709331945101</v>
      </c>
      <c r="AL532" s="17"/>
      <c r="AM532" s="17">
        <v>0.11365996697662301</v>
      </c>
      <c r="AN532" s="17">
        <v>0.11609720356638099</v>
      </c>
      <c r="AO532" s="17">
        <v>0.12788383709172901</v>
      </c>
      <c r="AP532" s="17">
        <v>0.174967572471845</v>
      </c>
      <c r="AQ532" s="17">
        <v>0.113888917040288</v>
      </c>
      <c r="AR532" s="17"/>
      <c r="AS532" s="17">
        <v>0.15430552275541601</v>
      </c>
      <c r="AT532" s="17">
        <v>0.124179945638957</v>
      </c>
      <c r="AU532" s="17">
        <v>0.11943963434095201</v>
      </c>
      <c r="AV532" s="17">
        <v>0.112151469655371</v>
      </c>
      <c r="AW532" s="17">
        <v>0.110322321951286</v>
      </c>
      <c r="AX532" s="17">
        <v>0.13856434395609801</v>
      </c>
      <c r="AY532" s="17"/>
      <c r="AZ532" s="17">
        <v>0.11248453600005499</v>
      </c>
      <c r="BA532" s="17">
        <v>0.123592341911234</v>
      </c>
      <c r="BB532" s="17">
        <v>0.112182356111486</v>
      </c>
      <c r="BC532" s="17">
        <v>0.16964165745430099</v>
      </c>
      <c r="BD532" s="17">
        <v>0.14427225682266201</v>
      </c>
      <c r="BE532" s="17"/>
      <c r="BF532" s="17">
        <v>0.12616918916948799</v>
      </c>
      <c r="BG532" s="17"/>
      <c r="BH532" s="17">
        <v>0.13091611801618</v>
      </c>
      <c r="BI532" s="17"/>
      <c r="BJ532" s="17">
        <v>0.118387168219421</v>
      </c>
      <c r="BK532" s="17">
        <v>0.11334212033759999</v>
      </c>
      <c r="BL532" s="17">
        <v>0.13337612595909901</v>
      </c>
      <c r="BM532" s="17">
        <v>0.141459405172605</v>
      </c>
      <c r="BN532" s="17">
        <v>0.21747284879578799</v>
      </c>
      <c r="BO532" s="17">
        <v>9.2621734559518096E-2</v>
      </c>
      <c r="BP532" s="17"/>
      <c r="BQ532" s="17">
        <v>0.14389927038414599</v>
      </c>
      <c r="BR532" s="17">
        <v>0.14351909152478001</v>
      </c>
      <c r="BS532" s="17">
        <v>0.116026273557623</v>
      </c>
      <c r="BT532" s="17"/>
      <c r="BU532" s="17">
        <v>0.138952258738998</v>
      </c>
      <c r="BV532" s="17">
        <v>0.13006524428820401</v>
      </c>
      <c r="BW532" s="17">
        <v>0.12597815617236799</v>
      </c>
      <c r="BX532" s="17"/>
      <c r="BY532" s="17">
        <v>0.122825417223849</v>
      </c>
      <c r="BZ532" s="17"/>
      <c r="CA532" s="17">
        <v>0.162722737983163</v>
      </c>
    </row>
    <row r="533" spans="2:79" x14ac:dyDescent="0.35">
      <c r="B533" t="s">
        <v>366</v>
      </c>
      <c r="C533" s="17">
        <v>0.42195980447492898</v>
      </c>
      <c r="D533" s="17">
        <v>0.43351837413648198</v>
      </c>
      <c r="E533" s="17">
        <v>0.40868497383895003</v>
      </c>
      <c r="F533" s="17"/>
      <c r="G533" s="17">
        <v>0.42732349036649098</v>
      </c>
      <c r="H533" s="17">
        <v>0.36727882253742899</v>
      </c>
      <c r="I533" s="17">
        <v>0.40677266100484</v>
      </c>
      <c r="J533" s="17">
        <v>0.454610520363604</v>
      </c>
      <c r="K533" s="17">
        <v>0.44036673945498001</v>
      </c>
      <c r="L533" s="17">
        <v>0.43635203121374999</v>
      </c>
      <c r="M533" s="17"/>
      <c r="N533" s="17">
        <v>0.42446950719398102</v>
      </c>
      <c r="O533" s="17">
        <v>0.41655743072951601</v>
      </c>
      <c r="P533" s="17">
        <v>0.43026970849343898</v>
      </c>
      <c r="Q533" s="17">
        <v>0.41896584485446198</v>
      </c>
      <c r="R533" s="17"/>
      <c r="S533" s="17">
        <v>0.40803542269804199</v>
      </c>
      <c r="T533" s="17">
        <v>0.41720921014900197</v>
      </c>
      <c r="U533" s="17">
        <v>0.45275620759554303</v>
      </c>
      <c r="V533" s="17">
        <v>0.40228040263647302</v>
      </c>
      <c r="W533" s="17">
        <v>0.43362871036137701</v>
      </c>
      <c r="X533" s="17">
        <v>0.41440301580094202</v>
      </c>
      <c r="Y533" s="17">
        <v>0.40350284501608402</v>
      </c>
      <c r="Z533" s="17">
        <v>0.43963826942018203</v>
      </c>
      <c r="AA533" s="17">
        <v>0.40259520308811397</v>
      </c>
      <c r="AB533" s="17">
        <v>0.41870652277036902</v>
      </c>
      <c r="AC533" s="17">
        <v>0.43924333611696997</v>
      </c>
      <c r="AD533" s="17">
        <v>0.55703761080868197</v>
      </c>
      <c r="AE533" s="17"/>
      <c r="AF533" s="17">
        <v>0.40105665018766101</v>
      </c>
      <c r="AG533" s="17">
        <v>0.41151811081930101</v>
      </c>
      <c r="AH533" s="17">
        <v>0.46867073881487997</v>
      </c>
      <c r="AI533" s="17">
        <v>0.43071813981829299</v>
      </c>
      <c r="AJ533" s="17">
        <v>0.45939431820730198</v>
      </c>
      <c r="AK533" s="17">
        <v>0.37942445405150999</v>
      </c>
      <c r="AL533" s="17"/>
      <c r="AM533" s="17">
        <v>0.39915119975677399</v>
      </c>
      <c r="AN533" s="17">
        <v>0.43784256061677701</v>
      </c>
      <c r="AO533" s="17">
        <v>0.45226123319977302</v>
      </c>
      <c r="AP533" s="17">
        <v>0.39530239490463898</v>
      </c>
      <c r="AQ533" s="17">
        <v>0.375026070904939</v>
      </c>
      <c r="AR533" s="17"/>
      <c r="AS533" s="17">
        <v>0.40446138494522299</v>
      </c>
      <c r="AT533" s="17">
        <v>0.412091745597848</v>
      </c>
      <c r="AU533" s="17">
        <v>0.41948995172421599</v>
      </c>
      <c r="AV533" s="17">
        <v>0.47392165401474601</v>
      </c>
      <c r="AW533" s="17">
        <v>0.413135400952645</v>
      </c>
      <c r="AX533" s="17">
        <v>0.38909452734348998</v>
      </c>
      <c r="AY533" s="17"/>
      <c r="AZ533" s="17">
        <v>0.45170069514061501</v>
      </c>
      <c r="BA533" s="17">
        <v>0.40340933528564199</v>
      </c>
      <c r="BB533" s="17">
        <v>0.429015589616419</v>
      </c>
      <c r="BC533" s="17">
        <v>0.40232023844536002</v>
      </c>
      <c r="BD533" s="17">
        <v>0.41919370493353098</v>
      </c>
      <c r="BE533" s="17"/>
      <c r="BF533" s="17">
        <v>0.42005612028642503</v>
      </c>
      <c r="BG533" s="17"/>
      <c r="BH533" s="17">
        <v>0.426245487170269</v>
      </c>
      <c r="BI533" s="17"/>
      <c r="BJ533" s="17">
        <v>0.42690588717330502</v>
      </c>
      <c r="BK533" s="17">
        <v>0.42712109677429899</v>
      </c>
      <c r="BL533" s="17">
        <v>0.43863726098332001</v>
      </c>
      <c r="BM533" s="17">
        <v>0.398912962879788</v>
      </c>
      <c r="BN533" s="17">
        <v>0.36065302168857999</v>
      </c>
      <c r="BO533" s="17">
        <v>0.43664307170924299</v>
      </c>
      <c r="BP533" s="17"/>
      <c r="BQ533" s="17">
        <v>0.43466910477225301</v>
      </c>
      <c r="BR533" s="17">
        <v>0.413647953046824</v>
      </c>
      <c r="BS533" s="17">
        <v>0.44020032731560299</v>
      </c>
      <c r="BT533" s="17"/>
      <c r="BU533" s="17">
        <v>0.39423239592088499</v>
      </c>
      <c r="BV533" s="17">
        <v>0.42605390632923201</v>
      </c>
      <c r="BW533" s="17">
        <v>0.432797877777575</v>
      </c>
      <c r="BX533" s="17"/>
      <c r="BY533" s="17">
        <v>0.40030863532681898</v>
      </c>
      <c r="BZ533" s="17"/>
      <c r="CA533" s="17">
        <v>0.43404544713853799</v>
      </c>
    </row>
    <row r="534" spans="2:79" x14ac:dyDescent="0.35">
      <c r="B534" t="s">
        <v>367</v>
      </c>
      <c r="C534" s="17">
        <v>0.24639134518240599</v>
      </c>
      <c r="D534" s="17">
        <v>0.22815499937831199</v>
      </c>
      <c r="E534" s="17">
        <v>0.26586925604467199</v>
      </c>
      <c r="F534" s="17"/>
      <c r="G534" s="17">
        <v>0.17789135371384601</v>
      </c>
      <c r="H534" s="17">
        <v>0.21053912105921499</v>
      </c>
      <c r="I534" s="17">
        <v>0.22054620370530101</v>
      </c>
      <c r="J534" s="17">
        <v>0.26071620535818602</v>
      </c>
      <c r="K534" s="17">
        <v>0.27115053233495001</v>
      </c>
      <c r="L534" s="17">
        <v>0.31404658890904702</v>
      </c>
      <c r="M534" s="17"/>
      <c r="N534" s="17">
        <v>0.239882474887679</v>
      </c>
      <c r="O534" s="17">
        <v>0.26398109654068502</v>
      </c>
      <c r="P534" s="17">
        <v>0.25283511932984198</v>
      </c>
      <c r="Q534" s="17">
        <v>0.229230342980768</v>
      </c>
      <c r="R534" s="17"/>
      <c r="S534" s="17">
        <v>0.20887688101437901</v>
      </c>
      <c r="T534" s="17">
        <v>0.25210070150946701</v>
      </c>
      <c r="U534" s="17">
        <v>0.274905178238529</v>
      </c>
      <c r="V534" s="17">
        <v>0.241964168317026</v>
      </c>
      <c r="W534" s="17">
        <v>0.23988461597810501</v>
      </c>
      <c r="X534" s="17">
        <v>0.23613958631652901</v>
      </c>
      <c r="Y534" s="17">
        <v>0.26766755639828799</v>
      </c>
      <c r="Z534" s="17">
        <v>0.251408179324138</v>
      </c>
      <c r="AA534" s="17">
        <v>0.24753824401060101</v>
      </c>
      <c r="AB534" s="17">
        <v>0.29402561864561</v>
      </c>
      <c r="AC534" s="17">
        <v>0.25785433745648001</v>
      </c>
      <c r="AD534" s="17">
        <v>0.15047855074063901</v>
      </c>
      <c r="AE534" s="17"/>
      <c r="AF534" s="17">
        <v>0.26446373795154798</v>
      </c>
      <c r="AG534" s="17">
        <v>0.23885360960867699</v>
      </c>
      <c r="AH534" s="17">
        <v>0.23152891537782899</v>
      </c>
      <c r="AI534" s="17">
        <v>0.249730889253412</v>
      </c>
      <c r="AJ534" s="17">
        <v>0.21733646118629499</v>
      </c>
      <c r="AK534" s="17">
        <v>0.18789176867841001</v>
      </c>
      <c r="AL534" s="17"/>
      <c r="AM534" s="17">
        <v>0.27954705130666502</v>
      </c>
      <c r="AN534" s="17">
        <v>0.24330836490171701</v>
      </c>
      <c r="AO534" s="17">
        <v>0.23347662863308399</v>
      </c>
      <c r="AP534" s="17">
        <v>0.198032989245921</v>
      </c>
      <c r="AQ534" s="17">
        <v>0.26202469285465702</v>
      </c>
      <c r="AR534" s="17"/>
      <c r="AS534" s="17">
        <v>0.20010196948137701</v>
      </c>
      <c r="AT534" s="17">
        <v>0.27397539019657602</v>
      </c>
      <c r="AU534" s="17">
        <v>0.241515708909878</v>
      </c>
      <c r="AV534" s="17">
        <v>0.23271471369080399</v>
      </c>
      <c r="AW534" s="17">
        <v>0.306036466859745</v>
      </c>
      <c r="AX534" s="17">
        <v>0.24650454654799001</v>
      </c>
      <c r="AY534" s="17"/>
      <c r="AZ534" s="17">
        <v>0.24780975051307599</v>
      </c>
      <c r="BA534" s="17">
        <v>0.25989783770948499</v>
      </c>
      <c r="BB534" s="17">
        <v>0.27608367108839998</v>
      </c>
      <c r="BC534" s="17">
        <v>0.262149806008797</v>
      </c>
      <c r="BD534" s="17">
        <v>0.199895757949618</v>
      </c>
      <c r="BE534" s="17"/>
      <c r="BF534" s="17">
        <v>0.25644927251196298</v>
      </c>
      <c r="BG534" s="17"/>
      <c r="BH534" s="17">
        <v>0.247041967885615</v>
      </c>
      <c r="BI534" s="17"/>
      <c r="BJ534" s="17">
        <v>0.24540179091822401</v>
      </c>
      <c r="BK534" s="17">
        <v>0.280787138703469</v>
      </c>
      <c r="BL534" s="17">
        <v>0.246831326492959</v>
      </c>
      <c r="BM534" s="17">
        <v>0.22957451967467599</v>
      </c>
      <c r="BN534" s="17">
        <v>0.16454406543071901</v>
      </c>
      <c r="BO534" s="17">
        <v>0.24573096325525101</v>
      </c>
      <c r="BP534" s="17"/>
      <c r="BQ534" s="17">
        <v>0.20640213118060399</v>
      </c>
      <c r="BR534" s="17">
        <v>0.255234164492041</v>
      </c>
      <c r="BS534" s="17">
        <v>0.23634893899808801</v>
      </c>
      <c r="BT534" s="17"/>
      <c r="BU534" s="17">
        <v>0.175207170530082</v>
      </c>
      <c r="BV534" s="17">
        <v>0.25646675052020002</v>
      </c>
      <c r="BW534" s="17">
        <v>0.229840992565325</v>
      </c>
      <c r="BX534" s="17"/>
      <c r="BY534" s="17">
        <v>0.16012906674616201</v>
      </c>
      <c r="BZ534" s="17"/>
      <c r="CA534" s="17">
        <v>0.212944210616306</v>
      </c>
    </row>
    <row r="535" spans="2:79" x14ac:dyDescent="0.35">
      <c r="B535" t="s">
        <v>368</v>
      </c>
      <c r="C535" s="17">
        <v>0.15482256083989501</v>
      </c>
      <c r="D535" s="17">
        <v>0.160149903529162</v>
      </c>
      <c r="E535" s="17">
        <v>0.150242930513029</v>
      </c>
      <c r="F535" s="17"/>
      <c r="G535" s="17">
        <v>0.24590183432388099</v>
      </c>
      <c r="H535" s="17">
        <v>0.21808355594700299</v>
      </c>
      <c r="I535" s="17">
        <v>0.16937224638503201</v>
      </c>
      <c r="J535" s="17">
        <v>0.115278052270139</v>
      </c>
      <c r="K535" s="17">
        <v>0.118415647873237</v>
      </c>
      <c r="L535" s="17">
        <v>8.71737737543892E-2</v>
      </c>
      <c r="M535" s="17"/>
      <c r="N535" s="17">
        <v>0.14707284682045599</v>
      </c>
      <c r="O535" s="17">
        <v>0.156483980752607</v>
      </c>
      <c r="P535" s="17">
        <v>0.16841510000847101</v>
      </c>
      <c r="Q535" s="17">
        <v>0.14666982983674101</v>
      </c>
      <c r="R535" s="17"/>
      <c r="S535" s="17">
        <v>0.16775716838596799</v>
      </c>
      <c r="T535" s="17">
        <v>0.14403685130035301</v>
      </c>
      <c r="U535" s="17">
        <v>0.130701424811486</v>
      </c>
      <c r="V535" s="17">
        <v>0.16534589473286901</v>
      </c>
      <c r="W535" s="17">
        <v>0.15434498753821599</v>
      </c>
      <c r="X535" s="17">
        <v>0.18197115953866</v>
      </c>
      <c r="Y535" s="17">
        <v>0.16786101933028</v>
      </c>
      <c r="Z535" s="17">
        <v>0.14516990802424501</v>
      </c>
      <c r="AA535" s="17">
        <v>0.184328478344398</v>
      </c>
      <c r="AB535" s="17">
        <v>0.10062126738013601</v>
      </c>
      <c r="AC535" s="17">
        <v>0.132877990829361</v>
      </c>
      <c r="AD535" s="17">
        <v>0.16275293604715599</v>
      </c>
      <c r="AE535" s="17"/>
      <c r="AF535" s="17">
        <v>0.15002168978584601</v>
      </c>
      <c r="AG535" s="17">
        <v>0.162676677946132</v>
      </c>
      <c r="AH535" s="17">
        <v>0.15354553173528901</v>
      </c>
      <c r="AI535" s="17">
        <v>0.13977070664260099</v>
      </c>
      <c r="AJ535" s="17">
        <v>0.16440213943458101</v>
      </c>
      <c r="AK535" s="17">
        <v>0.15070290211864901</v>
      </c>
      <c r="AL535" s="17"/>
      <c r="AM535" s="17">
        <v>0.14223808813317601</v>
      </c>
      <c r="AN535" s="17">
        <v>0.16055820498630899</v>
      </c>
      <c r="AO535" s="17">
        <v>0.15867293151373699</v>
      </c>
      <c r="AP535" s="17">
        <v>0.14993916466428001</v>
      </c>
      <c r="AQ535" s="17">
        <v>0.198010368030725</v>
      </c>
      <c r="AR535" s="17"/>
      <c r="AS535" s="17">
        <v>0.19013122620939399</v>
      </c>
      <c r="AT535" s="17">
        <v>0.13502851677691799</v>
      </c>
      <c r="AU535" s="17">
        <v>0.16818386380889</v>
      </c>
      <c r="AV535" s="17">
        <v>0.13791843603359899</v>
      </c>
      <c r="AW535" s="17">
        <v>0.131601549868366</v>
      </c>
      <c r="AX535" s="17">
        <v>0.16503854641464799</v>
      </c>
      <c r="AY535" s="17"/>
      <c r="AZ535" s="17">
        <v>0.14682449595959601</v>
      </c>
      <c r="BA535" s="17">
        <v>0.16205012615461201</v>
      </c>
      <c r="BB535" s="17">
        <v>0.124434548005201</v>
      </c>
      <c r="BC535" s="17">
        <v>0.11524774387075599</v>
      </c>
      <c r="BD535" s="17">
        <v>0.18906710792548501</v>
      </c>
      <c r="BE535" s="17"/>
      <c r="BF535" s="17">
        <v>0.146427642039242</v>
      </c>
      <c r="BG535" s="17"/>
      <c r="BH535" s="17">
        <v>0.14533854173622601</v>
      </c>
      <c r="BI535" s="17"/>
      <c r="BJ535" s="17">
        <v>0.16164668472261801</v>
      </c>
      <c r="BK535" s="17">
        <v>0.12903583383956799</v>
      </c>
      <c r="BL535" s="17">
        <v>0.134682452514988</v>
      </c>
      <c r="BM535" s="17">
        <v>0.17365680988962501</v>
      </c>
      <c r="BN535" s="17">
        <v>0.21565035355624301</v>
      </c>
      <c r="BO535" s="17">
        <v>0.21791693691830499</v>
      </c>
      <c r="BP535" s="17"/>
      <c r="BQ535" s="17">
        <v>0.14639855248067901</v>
      </c>
      <c r="BR535" s="17">
        <v>0.14556298904680801</v>
      </c>
      <c r="BS535" s="17">
        <v>0.16188440423819001</v>
      </c>
      <c r="BT535" s="17"/>
      <c r="BU535" s="17">
        <v>0.17385650923481599</v>
      </c>
      <c r="BV535" s="17">
        <v>0.14346837307294899</v>
      </c>
      <c r="BW535" s="17">
        <v>0.16230988532431401</v>
      </c>
      <c r="BX535" s="17"/>
      <c r="BY535" s="17">
        <v>0.26846250282668899</v>
      </c>
      <c r="BZ535" s="17"/>
      <c r="CA535" s="17">
        <v>0.15442892947635201</v>
      </c>
    </row>
    <row r="536" spans="2:79" x14ac:dyDescent="0.35">
      <c r="B536" t="s">
        <v>369</v>
      </c>
      <c r="C536" s="17">
        <v>4.9674503156715601E-2</v>
      </c>
      <c r="D536" s="17">
        <v>4.54476212067998E-2</v>
      </c>
      <c r="E536" s="17">
        <v>5.3720106193426397E-2</v>
      </c>
      <c r="F536" s="17"/>
      <c r="G536" s="17">
        <v>3.1533481406709002E-2</v>
      </c>
      <c r="H536" s="17">
        <v>5.3437556012993298E-2</v>
      </c>
      <c r="I536" s="17">
        <v>8.2119898540791006E-2</v>
      </c>
      <c r="J536" s="17">
        <v>4.0511377739159998E-2</v>
      </c>
      <c r="K536" s="17">
        <v>5.2793234168967099E-2</v>
      </c>
      <c r="L536" s="17">
        <v>3.7797446397938701E-2</v>
      </c>
      <c r="M536" s="17"/>
      <c r="N536" s="17">
        <v>5.0069215781603497E-2</v>
      </c>
      <c r="O536" s="17">
        <v>3.4092445134608698E-2</v>
      </c>
      <c r="P536" s="17">
        <v>4.4303209507160102E-2</v>
      </c>
      <c r="Q536" s="17">
        <v>7.1612183905146801E-2</v>
      </c>
      <c r="R536" s="17"/>
      <c r="S536" s="17">
        <v>7.8644128792466697E-2</v>
      </c>
      <c r="T536" s="17">
        <v>3.54067339628856E-2</v>
      </c>
      <c r="U536" s="17">
        <v>2.4292229762914699E-2</v>
      </c>
      <c r="V536" s="17">
        <v>4.86712381040268E-2</v>
      </c>
      <c r="W536" s="17">
        <v>3.7285363180058699E-2</v>
      </c>
      <c r="X536" s="17">
        <v>3.1042374390264499E-2</v>
      </c>
      <c r="Y536" s="17">
        <v>4.2451085958132503E-2</v>
      </c>
      <c r="Z536" s="17">
        <v>6.9960509989277497E-2</v>
      </c>
      <c r="AA536" s="17">
        <v>6.7413330395626803E-2</v>
      </c>
      <c r="AB536" s="17">
        <v>6.1295302553537302E-2</v>
      </c>
      <c r="AC536" s="17">
        <v>4.3325290839677198E-2</v>
      </c>
      <c r="AD536" s="17">
        <v>3.4860413013326097E-2</v>
      </c>
      <c r="AE536" s="17"/>
      <c r="AF536" s="17">
        <v>6.8408746618617303E-2</v>
      </c>
      <c r="AG536" s="17">
        <v>5.6684690724263201E-2</v>
      </c>
      <c r="AH536" s="17">
        <v>3.7383707884991103E-2</v>
      </c>
      <c r="AI536" s="17">
        <v>3.9877414465080203E-2</v>
      </c>
      <c r="AJ536" s="17">
        <v>3.6048518170252099E-2</v>
      </c>
      <c r="AK536" s="17">
        <v>5.1513781831980097E-2</v>
      </c>
      <c r="AL536" s="17"/>
      <c r="AM536" s="17">
        <v>6.5403693826762699E-2</v>
      </c>
      <c r="AN536" s="17">
        <v>4.2193665928815703E-2</v>
      </c>
      <c r="AO536" s="17">
        <v>2.77053695616775E-2</v>
      </c>
      <c r="AP536" s="17">
        <v>8.1757878713314497E-2</v>
      </c>
      <c r="AQ536" s="17">
        <v>5.1049951169390803E-2</v>
      </c>
      <c r="AR536" s="17"/>
      <c r="AS536" s="17">
        <v>5.0999896608589397E-2</v>
      </c>
      <c r="AT536" s="17">
        <v>5.47244017897014E-2</v>
      </c>
      <c r="AU536" s="17">
        <v>5.1370841216063501E-2</v>
      </c>
      <c r="AV536" s="17">
        <v>4.3293726605479997E-2</v>
      </c>
      <c r="AW536" s="17">
        <v>3.8904260367958E-2</v>
      </c>
      <c r="AX536" s="17">
        <v>6.0798035737774099E-2</v>
      </c>
      <c r="AY536" s="17"/>
      <c r="AZ536" s="17">
        <v>4.1180522386657301E-2</v>
      </c>
      <c r="BA536" s="17">
        <v>5.1050358939027499E-2</v>
      </c>
      <c r="BB536" s="17">
        <v>5.8283835178493601E-2</v>
      </c>
      <c r="BC536" s="17">
        <v>5.06405542207852E-2</v>
      </c>
      <c r="BD536" s="17">
        <v>4.7571172368704201E-2</v>
      </c>
      <c r="BE536" s="17"/>
      <c r="BF536" s="17">
        <v>5.08977759928812E-2</v>
      </c>
      <c r="BG536" s="17"/>
      <c r="BH536" s="17">
        <v>5.0457885191709302E-2</v>
      </c>
      <c r="BI536" s="17"/>
      <c r="BJ536" s="17">
        <v>4.7658468966431798E-2</v>
      </c>
      <c r="BK536" s="17">
        <v>4.9713810345064502E-2</v>
      </c>
      <c r="BL536" s="17">
        <v>4.6472834049634197E-2</v>
      </c>
      <c r="BM536" s="17">
        <v>5.6396302383306202E-2</v>
      </c>
      <c r="BN536" s="17">
        <v>4.1679710528670401E-2</v>
      </c>
      <c r="BO536" s="17">
        <v>7.08729355768221E-3</v>
      </c>
      <c r="BP536" s="17"/>
      <c r="BQ536" s="17">
        <v>6.8630941182317495E-2</v>
      </c>
      <c r="BR536" s="17">
        <v>4.2035801889546497E-2</v>
      </c>
      <c r="BS536" s="17">
        <v>4.55400558904967E-2</v>
      </c>
      <c r="BT536" s="17"/>
      <c r="BU536" s="17">
        <v>0.117751665575219</v>
      </c>
      <c r="BV536" s="17">
        <v>4.3945725789414899E-2</v>
      </c>
      <c r="BW536" s="17">
        <v>4.9073088160418603E-2</v>
      </c>
      <c r="BX536" s="17"/>
      <c r="BY536" s="17">
        <v>4.8274377876480597E-2</v>
      </c>
      <c r="BZ536" s="17"/>
      <c r="CA536" s="17">
        <v>3.5858674785640601E-2</v>
      </c>
    </row>
    <row r="537" spans="2:79" x14ac:dyDescent="0.3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row>
    <row r="538" spans="2:79" x14ac:dyDescent="0.35">
      <c r="B538" s="6" t="s">
        <v>392</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row>
    <row r="539" spans="2:79" x14ac:dyDescent="0.35">
      <c r="B539" s="24" t="s">
        <v>106</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row>
    <row r="540" spans="2:79" x14ac:dyDescent="0.35">
      <c r="B540" t="s">
        <v>385</v>
      </c>
      <c r="C540" s="17">
        <v>0.164643381171799</v>
      </c>
      <c r="D540" s="17">
        <v>0.169170188798069</v>
      </c>
      <c r="E540" s="17">
        <v>0.16135442525775001</v>
      </c>
      <c r="F540" s="17"/>
      <c r="G540" s="17">
        <v>0.169760068610707</v>
      </c>
      <c r="H540" s="17">
        <v>0.19471053715407</v>
      </c>
      <c r="I540" s="17">
        <v>0.14366594421686499</v>
      </c>
      <c r="J540" s="17">
        <v>0.128468092921694</v>
      </c>
      <c r="K540" s="17">
        <v>0.175596147487316</v>
      </c>
      <c r="L540" s="17">
        <v>0.175727499996498</v>
      </c>
      <c r="M540" s="17"/>
      <c r="N540" s="17">
        <v>0.18336585962949201</v>
      </c>
      <c r="O540" s="17">
        <v>0.16077732005619599</v>
      </c>
      <c r="P540" s="17">
        <v>0.14721377586239601</v>
      </c>
      <c r="Q540" s="17">
        <v>0.16594269158133099</v>
      </c>
      <c r="R540" s="17"/>
      <c r="S540" s="17">
        <v>0.193487039286451</v>
      </c>
      <c r="T540" s="17">
        <v>0.15463821196911101</v>
      </c>
      <c r="U540" s="17">
        <v>0.158803888795713</v>
      </c>
      <c r="V540" s="17">
        <v>0.14716467885419601</v>
      </c>
      <c r="W540" s="17">
        <v>0.17748353183223201</v>
      </c>
      <c r="X540" s="17">
        <v>0.20283971704470999</v>
      </c>
      <c r="Y540" s="17">
        <v>0.124117195733231</v>
      </c>
      <c r="Z540" s="17">
        <v>0.11879973395170799</v>
      </c>
      <c r="AA540" s="17">
        <v>0.16289777553735499</v>
      </c>
      <c r="AB540" s="17">
        <v>0.17093769907869999</v>
      </c>
      <c r="AC540" s="17">
        <v>0.146793163126234</v>
      </c>
      <c r="AD540" s="17">
        <v>0.183199679438031</v>
      </c>
      <c r="AE540" s="17"/>
      <c r="AF540" s="17">
        <v>0.18458144234450799</v>
      </c>
      <c r="AG540" s="17">
        <v>0.167385423358725</v>
      </c>
      <c r="AH540" s="17">
        <v>0.13144760189790899</v>
      </c>
      <c r="AI540" s="17">
        <v>0.191149723925569</v>
      </c>
      <c r="AJ540" s="17">
        <v>0.150483072366662</v>
      </c>
      <c r="AK540" s="17">
        <v>0.229050528230026</v>
      </c>
      <c r="AL540" s="17"/>
      <c r="AM540" s="17">
        <v>0.179719396855376</v>
      </c>
      <c r="AN540" s="17">
        <v>0.147234640127583</v>
      </c>
      <c r="AO540" s="17">
        <v>0.16070953841675401</v>
      </c>
      <c r="AP540" s="17">
        <v>0.18693424019642799</v>
      </c>
      <c r="AQ540" s="17">
        <v>0.20235342016684801</v>
      </c>
      <c r="AR540" s="17"/>
      <c r="AS540" s="17">
        <v>0.19110508620865799</v>
      </c>
      <c r="AT540" s="17">
        <v>0.15824078184263199</v>
      </c>
      <c r="AU540" s="17">
        <v>0.15935886326506299</v>
      </c>
      <c r="AV540" s="17">
        <v>0.157164742179316</v>
      </c>
      <c r="AW540" s="17">
        <v>0.144274641218299</v>
      </c>
      <c r="AX540" s="17">
        <v>0.16954705985680901</v>
      </c>
      <c r="AY540" s="17"/>
      <c r="AZ540" s="17">
        <v>0.173299960449531</v>
      </c>
      <c r="BA540" s="17">
        <v>0.114066144702931</v>
      </c>
      <c r="BB540" s="17">
        <v>0.159441423521791</v>
      </c>
      <c r="BC540" s="17">
        <v>0.22309473015280701</v>
      </c>
      <c r="BD540" s="17">
        <v>0.205167848439814</v>
      </c>
      <c r="BE540" s="17"/>
      <c r="BF540" s="17">
        <v>0.159554139187183</v>
      </c>
      <c r="BG540" s="17"/>
      <c r="BH540" s="17">
        <v>0.16316938083671401</v>
      </c>
      <c r="BI540" s="17"/>
      <c r="BJ540" s="17">
        <v>0.154838600778127</v>
      </c>
      <c r="BK540" s="17">
        <v>0.18154271855314399</v>
      </c>
      <c r="BL540" s="17">
        <v>0.166466467355213</v>
      </c>
      <c r="BM540" s="17">
        <v>0.168631546712528</v>
      </c>
      <c r="BN540" s="17">
        <v>0.15768639699314799</v>
      </c>
      <c r="BO540" s="17">
        <v>0.14263572406747699</v>
      </c>
      <c r="BP540" s="17"/>
      <c r="BQ540" s="17">
        <v>0.14457388668062901</v>
      </c>
      <c r="BR540" s="17">
        <v>0.180718688802747</v>
      </c>
      <c r="BS540" s="17">
        <v>0.16934384302414601</v>
      </c>
      <c r="BT540" s="17"/>
      <c r="BU540" s="17">
        <v>0.204302026543323</v>
      </c>
      <c r="BV540" s="17">
        <v>0.15364579732331901</v>
      </c>
      <c r="BW540" s="17">
        <v>0.174419379150002</v>
      </c>
      <c r="BX540" s="17"/>
      <c r="BY540" s="17">
        <v>0.18077550001822901</v>
      </c>
      <c r="BZ540" s="17"/>
      <c r="CA540" s="17">
        <v>0.194687099314275</v>
      </c>
    </row>
    <row r="541" spans="2:79" x14ac:dyDescent="0.35">
      <c r="B541" t="s">
        <v>386</v>
      </c>
      <c r="C541" s="17">
        <v>0.45876005589122898</v>
      </c>
      <c r="D541" s="17">
        <v>0.47204107372752802</v>
      </c>
      <c r="E541" s="17">
        <v>0.44641313431517199</v>
      </c>
      <c r="F541" s="17"/>
      <c r="G541" s="17">
        <v>0.46214635798605203</v>
      </c>
      <c r="H541" s="17">
        <v>0.42182749932792601</v>
      </c>
      <c r="I541" s="17">
        <v>0.49946193185056098</v>
      </c>
      <c r="J541" s="17">
        <v>0.48247205644216601</v>
      </c>
      <c r="K541" s="17">
        <v>0.44940042218493598</v>
      </c>
      <c r="L541" s="17">
        <v>0.44063341795176098</v>
      </c>
      <c r="M541" s="17"/>
      <c r="N541" s="17">
        <v>0.46447863887497198</v>
      </c>
      <c r="O541" s="17">
        <v>0.45961958147433402</v>
      </c>
      <c r="P541" s="17">
        <v>0.48135834960622398</v>
      </c>
      <c r="Q541" s="17">
        <v>0.43244534359336001</v>
      </c>
      <c r="R541" s="17"/>
      <c r="S541" s="17">
        <v>0.46892102154082999</v>
      </c>
      <c r="T541" s="17">
        <v>0.43344001127531701</v>
      </c>
      <c r="U541" s="17">
        <v>0.51311910058640198</v>
      </c>
      <c r="V541" s="17">
        <v>0.49642118905085397</v>
      </c>
      <c r="W541" s="17">
        <v>0.42917655222870799</v>
      </c>
      <c r="X541" s="17">
        <v>0.40468550058632702</v>
      </c>
      <c r="Y541" s="17">
        <v>0.48541032256577399</v>
      </c>
      <c r="Z541" s="17">
        <v>0.48818049276061898</v>
      </c>
      <c r="AA541" s="17">
        <v>0.407746924285664</v>
      </c>
      <c r="AB541" s="17">
        <v>0.45243925652302602</v>
      </c>
      <c r="AC541" s="17">
        <v>0.48554281210942801</v>
      </c>
      <c r="AD541" s="17">
        <v>0.54551492838429605</v>
      </c>
      <c r="AE541" s="17"/>
      <c r="AF541" s="17">
        <v>0.43496626094931201</v>
      </c>
      <c r="AG541" s="17">
        <v>0.459921741841817</v>
      </c>
      <c r="AH541" s="17">
        <v>0.49792372572146498</v>
      </c>
      <c r="AI541" s="17">
        <v>0.48504779527733499</v>
      </c>
      <c r="AJ541" s="17">
        <v>0.512740586562352</v>
      </c>
      <c r="AK541" s="17">
        <v>0.432827210467496</v>
      </c>
      <c r="AL541" s="17"/>
      <c r="AM541" s="17">
        <v>0.415852465136544</v>
      </c>
      <c r="AN541" s="17">
        <v>0.46344502036771801</v>
      </c>
      <c r="AO541" s="17">
        <v>0.47506436931275098</v>
      </c>
      <c r="AP541" s="17">
        <v>0.47959270201035697</v>
      </c>
      <c r="AQ541" s="17">
        <v>0.537108737854047</v>
      </c>
      <c r="AR541" s="17"/>
      <c r="AS541" s="17">
        <v>0.48406637265289099</v>
      </c>
      <c r="AT541" s="17">
        <v>0.43069307348312003</v>
      </c>
      <c r="AU541" s="17">
        <v>0.47515860474420901</v>
      </c>
      <c r="AV541" s="17">
        <v>0.46029363553486902</v>
      </c>
      <c r="AW541" s="17">
        <v>0.43150891228214899</v>
      </c>
      <c r="AX541" s="17">
        <v>0.47786752196205501</v>
      </c>
      <c r="AY541" s="17"/>
      <c r="AZ541" s="17">
        <v>0.48817080839384203</v>
      </c>
      <c r="BA541" s="17">
        <v>0.48883945775577498</v>
      </c>
      <c r="BB541" s="17">
        <v>0.43264498691143899</v>
      </c>
      <c r="BC541" s="17">
        <v>0.39667975713016201</v>
      </c>
      <c r="BD541" s="17">
        <v>0.43902100319548698</v>
      </c>
      <c r="BE541" s="17"/>
      <c r="BF541" s="17">
        <v>0.461210562859386</v>
      </c>
      <c r="BG541" s="17"/>
      <c r="BH541" s="17">
        <v>0.46915639243872997</v>
      </c>
      <c r="BI541" s="17"/>
      <c r="BJ541" s="17">
        <v>0.46605972396096002</v>
      </c>
      <c r="BK541" s="17">
        <v>0.41397051337469698</v>
      </c>
      <c r="BL541" s="17">
        <v>0.46842671815020498</v>
      </c>
      <c r="BM541" s="17">
        <v>0.45619999553547902</v>
      </c>
      <c r="BN541" s="17">
        <v>0.46271319252615101</v>
      </c>
      <c r="BO541" s="17">
        <v>0.486198325636444</v>
      </c>
      <c r="BP541" s="17"/>
      <c r="BQ541" s="17">
        <v>0.48314675979095301</v>
      </c>
      <c r="BR541" s="17">
        <v>0.44934208235267398</v>
      </c>
      <c r="BS541" s="17">
        <v>0.48131963253944399</v>
      </c>
      <c r="BT541" s="17"/>
      <c r="BU541" s="17">
        <v>0.47185721205115599</v>
      </c>
      <c r="BV541" s="17">
        <v>0.48948867004740299</v>
      </c>
      <c r="BW541" s="17">
        <v>0.46612213708369499</v>
      </c>
      <c r="BX541" s="17"/>
      <c r="BY541" s="17">
        <v>0.51533007460017699</v>
      </c>
      <c r="BZ541" s="17"/>
      <c r="CA541" s="17">
        <v>0.53271464819859204</v>
      </c>
    </row>
    <row r="542" spans="2:79" x14ac:dyDescent="0.35">
      <c r="B542" t="s">
        <v>387</v>
      </c>
      <c r="C542" s="17">
        <v>0.20281785619937001</v>
      </c>
      <c r="D542" s="17">
        <v>0.20329620147733801</v>
      </c>
      <c r="E542" s="17">
        <v>0.20089649977514101</v>
      </c>
      <c r="F542" s="17"/>
      <c r="G542" s="17">
        <v>0.23407380877373299</v>
      </c>
      <c r="H542" s="17">
        <v>0.20740485693291599</v>
      </c>
      <c r="I542" s="17">
        <v>0.207374494188694</v>
      </c>
      <c r="J542" s="17">
        <v>0.20760979694011</v>
      </c>
      <c r="K542" s="17">
        <v>0.17983540324817399</v>
      </c>
      <c r="L542" s="17">
        <v>0.18603144131735599</v>
      </c>
      <c r="M542" s="17"/>
      <c r="N542" s="17">
        <v>0.206282807460578</v>
      </c>
      <c r="O542" s="17">
        <v>0.20740381736646499</v>
      </c>
      <c r="P542" s="17">
        <v>0.19886763551636599</v>
      </c>
      <c r="Q542" s="17">
        <v>0.19642655163787301</v>
      </c>
      <c r="R542" s="17"/>
      <c r="S542" s="17">
        <v>0.201164781492605</v>
      </c>
      <c r="T542" s="17">
        <v>0.215324721422362</v>
      </c>
      <c r="U542" s="17">
        <v>0.14515193942275201</v>
      </c>
      <c r="V542" s="17">
        <v>0.20688431944524699</v>
      </c>
      <c r="W542" s="17">
        <v>0.223482711514947</v>
      </c>
      <c r="X542" s="17">
        <v>0.22126212953836999</v>
      </c>
      <c r="Y542" s="17">
        <v>0.22397381328778701</v>
      </c>
      <c r="Z542" s="17">
        <v>0.18732993956090799</v>
      </c>
      <c r="AA542" s="17">
        <v>0.22055477357709899</v>
      </c>
      <c r="AB542" s="17">
        <v>0.18381852895695899</v>
      </c>
      <c r="AC542" s="17">
        <v>0.175589464566725</v>
      </c>
      <c r="AD542" s="17">
        <v>0.195851336988907</v>
      </c>
      <c r="AE542" s="17"/>
      <c r="AF542" s="17">
        <v>0.19433158785462101</v>
      </c>
      <c r="AG542" s="17">
        <v>0.194553722348871</v>
      </c>
      <c r="AH542" s="17">
        <v>0.21350318870117499</v>
      </c>
      <c r="AI542" s="17">
        <v>0.18820316660285999</v>
      </c>
      <c r="AJ542" s="17">
        <v>0.18190065641396799</v>
      </c>
      <c r="AK542" s="17">
        <v>0.23862377300641199</v>
      </c>
      <c r="AL542" s="17"/>
      <c r="AM542" s="17">
        <v>0.19324772226989201</v>
      </c>
      <c r="AN542" s="17">
        <v>0.217583213681346</v>
      </c>
      <c r="AO542" s="17">
        <v>0.201282243927313</v>
      </c>
      <c r="AP542" s="17">
        <v>0.21027410894436799</v>
      </c>
      <c r="AQ542" s="17">
        <v>0.19221107075805799</v>
      </c>
      <c r="AR542" s="17"/>
      <c r="AS542" s="17">
        <v>0.18453537202675499</v>
      </c>
      <c r="AT542" s="17">
        <v>0.20767825640902501</v>
      </c>
      <c r="AU542" s="17">
        <v>0.226726061052103</v>
      </c>
      <c r="AV542" s="17">
        <v>0.193901724549218</v>
      </c>
      <c r="AW542" s="17">
        <v>0.20627496441061</v>
      </c>
      <c r="AX542" s="17">
        <v>0.21176486121677701</v>
      </c>
      <c r="AY542" s="17"/>
      <c r="AZ542" s="17">
        <v>0.19244225954918701</v>
      </c>
      <c r="BA542" s="17">
        <v>0.224532009107859</v>
      </c>
      <c r="BB542" s="17">
        <v>0.20181906689281301</v>
      </c>
      <c r="BC542" s="17">
        <v>0.17338674136096199</v>
      </c>
      <c r="BD542" s="17">
        <v>0.192651872241133</v>
      </c>
      <c r="BE542" s="17"/>
      <c r="BF542" s="17">
        <v>0.203814088189813</v>
      </c>
      <c r="BG542" s="17"/>
      <c r="BH542" s="17">
        <v>0.201456361770223</v>
      </c>
      <c r="BI542" s="17"/>
      <c r="BJ542" s="17">
        <v>0.20697945216972499</v>
      </c>
      <c r="BK542" s="17">
        <v>0.211853560567729</v>
      </c>
      <c r="BL542" s="17">
        <v>0.194696335665517</v>
      </c>
      <c r="BM542" s="17">
        <v>0.20682180434095501</v>
      </c>
      <c r="BN542" s="17">
        <v>0.257041914676649</v>
      </c>
      <c r="BO542" s="17">
        <v>0.21827695864983701</v>
      </c>
      <c r="BP542" s="17"/>
      <c r="BQ542" s="17">
        <v>0.198547295119368</v>
      </c>
      <c r="BR542" s="17">
        <v>0.209944741667212</v>
      </c>
      <c r="BS542" s="17">
        <v>0.202010291101962</v>
      </c>
      <c r="BT542" s="17"/>
      <c r="BU542" s="17">
        <v>0.17683682461428701</v>
      </c>
      <c r="BV542" s="17">
        <v>0.19794123007233799</v>
      </c>
      <c r="BW542" s="17">
        <v>0.205631874397355</v>
      </c>
      <c r="BX542" s="17"/>
      <c r="BY542" s="17">
        <v>0.22211008634298099</v>
      </c>
      <c r="BZ542" s="17"/>
      <c r="CA542" s="17">
        <v>0.156069900385025</v>
      </c>
    </row>
    <row r="543" spans="2:79" x14ac:dyDescent="0.35">
      <c r="B543" t="s">
        <v>388</v>
      </c>
      <c r="C543" s="17">
        <v>6.6693192879942298E-2</v>
      </c>
      <c r="D543" s="17">
        <v>6.1827284474684899E-2</v>
      </c>
      <c r="E543" s="17">
        <v>7.13350916603811E-2</v>
      </c>
      <c r="F543" s="17"/>
      <c r="G543" s="17">
        <v>6.1392860329829803E-2</v>
      </c>
      <c r="H543" s="17">
        <v>5.4242306253289699E-2</v>
      </c>
      <c r="I543" s="17">
        <v>9.0880812474964406E-2</v>
      </c>
      <c r="J543" s="17">
        <v>7.3833740583766197E-2</v>
      </c>
      <c r="K543" s="17">
        <v>6.4236099868537302E-2</v>
      </c>
      <c r="L543" s="17">
        <v>5.6635509217728398E-2</v>
      </c>
      <c r="M543" s="17"/>
      <c r="N543" s="17">
        <v>5.7779382879207399E-2</v>
      </c>
      <c r="O543" s="17">
        <v>6.2763161084715802E-2</v>
      </c>
      <c r="P543" s="17">
        <v>7.3727418640831294E-2</v>
      </c>
      <c r="Q543" s="17">
        <v>7.4152745102396195E-2</v>
      </c>
      <c r="R543" s="17"/>
      <c r="S543" s="17">
        <v>6.36315290834399E-2</v>
      </c>
      <c r="T543" s="17">
        <v>8.99469825911757E-2</v>
      </c>
      <c r="U543" s="17">
        <v>6.8955881345434802E-2</v>
      </c>
      <c r="V543" s="17">
        <v>5.1913014650298697E-2</v>
      </c>
      <c r="W543" s="17">
        <v>6.99469588919404E-2</v>
      </c>
      <c r="X543" s="17">
        <v>4.1263931531747303E-2</v>
      </c>
      <c r="Y543" s="17">
        <v>4.49726668382434E-2</v>
      </c>
      <c r="Z543" s="17">
        <v>0.119450482218148</v>
      </c>
      <c r="AA543" s="17">
        <v>8.1918534543873697E-2</v>
      </c>
      <c r="AB543" s="17">
        <v>6.1008558994592302E-2</v>
      </c>
      <c r="AC543" s="17">
        <v>6.5044173130945404E-2</v>
      </c>
      <c r="AD543" s="17">
        <v>3.8908511342596701E-2</v>
      </c>
      <c r="AE543" s="17"/>
      <c r="AF543" s="17">
        <v>6.1056466226187399E-2</v>
      </c>
      <c r="AG543" s="17">
        <v>7.4143403573596098E-2</v>
      </c>
      <c r="AH543" s="17">
        <v>6.6733663299068893E-2</v>
      </c>
      <c r="AI543" s="17">
        <v>5.4983711255845502E-2</v>
      </c>
      <c r="AJ543" s="17">
        <v>6.2933139364017898E-2</v>
      </c>
      <c r="AK543" s="17">
        <v>4.7905048721404997E-2</v>
      </c>
      <c r="AL543" s="17"/>
      <c r="AM543" s="17">
        <v>6.9075291469542999E-2</v>
      </c>
      <c r="AN543" s="17">
        <v>6.9884193550370705E-2</v>
      </c>
      <c r="AO543" s="17">
        <v>6.0936220942556303E-2</v>
      </c>
      <c r="AP543" s="17">
        <v>6.4111036700346499E-2</v>
      </c>
      <c r="AQ543" s="17">
        <v>5.2123617283150701E-2</v>
      </c>
      <c r="AR543" s="17"/>
      <c r="AS543" s="17">
        <v>5.6064842580299798E-2</v>
      </c>
      <c r="AT543" s="17">
        <v>6.8631786698846994E-2</v>
      </c>
      <c r="AU543" s="17">
        <v>6.3153818055584496E-2</v>
      </c>
      <c r="AV543" s="17">
        <v>7.3526195694655794E-2</v>
      </c>
      <c r="AW543" s="17">
        <v>7.2208109004847407E-2</v>
      </c>
      <c r="AX543" s="17">
        <v>6.9788446404790205E-2</v>
      </c>
      <c r="AY543" s="17"/>
      <c r="AZ543" s="17">
        <v>4.8851992741863498E-2</v>
      </c>
      <c r="BA543" s="17">
        <v>6.6416390426835004E-2</v>
      </c>
      <c r="BB543" s="17">
        <v>6.7558694302370603E-2</v>
      </c>
      <c r="BC543" s="17">
        <v>8.9762462294032702E-2</v>
      </c>
      <c r="BD543" s="17">
        <v>7.5059820470097002E-2</v>
      </c>
      <c r="BE543" s="17"/>
      <c r="BF543" s="17">
        <v>6.5338782758146599E-2</v>
      </c>
      <c r="BG543" s="17"/>
      <c r="BH543" s="17">
        <v>6.2102989721627803E-2</v>
      </c>
      <c r="BI543" s="17"/>
      <c r="BJ543" s="17">
        <v>6.1657445899756601E-2</v>
      </c>
      <c r="BK543" s="17">
        <v>7.2412884263832494E-2</v>
      </c>
      <c r="BL543" s="17">
        <v>6.9934572971380796E-2</v>
      </c>
      <c r="BM543" s="17">
        <v>7.1671729633880604E-2</v>
      </c>
      <c r="BN543" s="17">
        <v>6.4125875566326901E-2</v>
      </c>
      <c r="BO543" s="17">
        <v>4.3236280771410097E-2</v>
      </c>
      <c r="BP543" s="17"/>
      <c r="BQ543" s="17">
        <v>0.112492863924415</v>
      </c>
      <c r="BR543" s="17">
        <v>6.2444350005461398E-2</v>
      </c>
      <c r="BS543" s="17">
        <v>5.3770157308622703E-2</v>
      </c>
      <c r="BT543" s="17"/>
      <c r="BU543" s="17">
        <v>9.1580171092253804E-2</v>
      </c>
      <c r="BV543" s="17">
        <v>6.7659274941686998E-2</v>
      </c>
      <c r="BW543" s="17">
        <v>6.4089797401784804E-2</v>
      </c>
      <c r="BX543" s="17"/>
      <c r="BY543" s="17">
        <v>5.2370867620015298E-2</v>
      </c>
      <c r="BZ543" s="17"/>
      <c r="CA543" s="17">
        <v>3.8414077031267403E-2</v>
      </c>
    </row>
    <row r="544" spans="2:79" x14ac:dyDescent="0.35">
      <c r="B544" t="s">
        <v>136</v>
      </c>
      <c r="C544" s="17">
        <v>0.10708551385766001</v>
      </c>
      <c r="D544" s="17">
        <v>9.3665251522380796E-2</v>
      </c>
      <c r="E544" s="17">
        <v>0.120000848991556</v>
      </c>
      <c r="F544" s="17"/>
      <c r="G544" s="17">
        <v>7.2626904299678094E-2</v>
      </c>
      <c r="H544" s="17">
        <v>0.12181480033179801</v>
      </c>
      <c r="I544" s="17">
        <v>5.8616817268916301E-2</v>
      </c>
      <c r="J544" s="17">
        <v>0.10761631311226399</v>
      </c>
      <c r="K544" s="17">
        <v>0.130931927211037</v>
      </c>
      <c r="L544" s="17">
        <v>0.140972131516656</v>
      </c>
      <c r="M544" s="17"/>
      <c r="N544" s="17">
        <v>8.8093311155750295E-2</v>
      </c>
      <c r="O544" s="17">
        <v>0.10943612001829001</v>
      </c>
      <c r="P544" s="17">
        <v>9.88328203741832E-2</v>
      </c>
      <c r="Q544" s="17">
        <v>0.13103266808504099</v>
      </c>
      <c r="R544" s="17"/>
      <c r="S544" s="17">
        <v>7.2795628596673601E-2</v>
      </c>
      <c r="T544" s="17">
        <v>0.106650072742034</v>
      </c>
      <c r="U544" s="17">
        <v>0.113969189849698</v>
      </c>
      <c r="V544" s="17">
        <v>9.7616797999404301E-2</v>
      </c>
      <c r="W544" s="17">
        <v>9.9910245532171899E-2</v>
      </c>
      <c r="X544" s="17">
        <v>0.12994872129884599</v>
      </c>
      <c r="Y544" s="17">
        <v>0.121526001574964</v>
      </c>
      <c r="Z544" s="17">
        <v>8.6239351508617695E-2</v>
      </c>
      <c r="AA544" s="17">
        <v>0.126881992056008</v>
      </c>
      <c r="AB544" s="17">
        <v>0.13179595644672301</v>
      </c>
      <c r="AC544" s="17">
        <v>0.127030387066668</v>
      </c>
      <c r="AD544" s="17">
        <v>3.6525543846169503E-2</v>
      </c>
      <c r="AE544" s="17"/>
      <c r="AF544" s="17">
        <v>0.125064242625372</v>
      </c>
      <c r="AG544" s="17">
        <v>0.10399570887699</v>
      </c>
      <c r="AH544" s="17">
        <v>9.0391820380382806E-2</v>
      </c>
      <c r="AI544" s="17">
        <v>8.0615602938389999E-2</v>
      </c>
      <c r="AJ544" s="17">
        <v>9.1942545292999903E-2</v>
      </c>
      <c r="AK544" s="17">
        <v>5.1593439574661601E-2</v>
      </c>
      <c r="AL544" s="17"/>
      <c r="AM544" s="17">
        <v>0.142105124268644</v>
      </c>
      <c r="AN544" s="17">
        <v>0.10185293227298201</v>
      </c>
      <c r="AO544" s="17">
        <v>0.10200762740062599</v>
      </c>
      <c r="AP544" s="17">
        <v>5.90879121485001E-2</v>
      </c>
      <c r="AQ544" s="17">
        <v>1.6203153937895301E-2</v>
      </c>
      <c r="AR544" s="17"/>
      <c r="AS544" s="17">
        <v>8.4228326531395295E-2</v>
      </c>
      <c r="AT544" s="17">
        <v>0.13475610156637599</v>
      </c>
      <c r="AU544" s="17">
        <v>7.5602652883040702E-2</v>
      </c>
      <c r="AV544" s="17">
        <v>0.115113702041941</v>
      </c>
      <c r="AW544" s="17">
        <v>0.14573337308409501</v>
      </c>
      <c r="AX544" s="17">
        <v>7.1032110559568498E-2</v>
      </c>
      <c r="AY544" s="17"/>
      <c r="AZ544" s="17">
        <v>9.7234978865576305E-2</v>
      </c>
      <c r="BA544" s="17">
        <v>0.1061459980066</v>
      </c>
      <c r="BB544" s="17">
        <v>0.13853582837158701</v>
      </c>
      <c r="BC544" s="17">
        <v>0.117076309062036</v>
      </c>
      <c r="BD544" s="17">
        <v>8.8099455653469202E-2</v>
      </c>
      <c r="BE544" s="17"/>
      <c r="BF544" s="17">
        <v>0.110082427005471</v>
      </c>
      <c r="BG544" s="17"/>
      <c r="BH544" s="17">
        <v>0.104114875232706</v>
      </c>
      <c r="BI544" s="17"/>
      <c r="BJ544" s="17">
        <v>0.110464777191431</v>
      </c>
      <c r="BK544" s="17">
        <v>0.120220323240598</v>
      </c>
      <c r="BL544" s="17">
        <v>0.100475905857685</v>
      </c>
      <c r="BM544" s="17">
        <v>9.6674923777156696E-2</v>
      </c>
      <c r="BN544" s="17">
        <v>5.8432620237724997E-2</v>
      </c>
      <c r="BO544" s="17">
        <v>0.109652710874832</v>
      </c>
      <c r="BP544" s="17"/>
      <c r="BQ544" s="17">
        <v>6.1239194484634697E-2</v>
      </c>
      <c r="BR544" s="17">
        <v>9.7550137171905402E-2</v>
      </c>
      <c r="BS544" s="17">
        <v>9.3556076025824803E-2</v>
      </c>
      <c r="BT544" s="17"/>
      <c r="BU544" s="17">
        <v>5.54237656989797E-2</v>
      </c>
      <c r="BV544" s="17">
        <v>9.1265027615253305E-2</v>
      </c>
      <c r="BW544" s="17">
        <v>8.9736811967163294E-2</v>
      </c>
      <c r="BX544" s="17"/>
      <c r="BY544" s="17">
        <v>2.94134714185974E-2</v>
      </c>
      <c r="BZ544" s="17"/>
      <c r="CA544" s="17">
        <v>7.8114275070840497E-2</v>
      </c>
    </row>
    <row r="545" spans="2:79" x14ac:dyDescent="0.35">
      <c r="B545" t="s">
        <v>389</v>
      </c>
      <c r="C545" s="17">
        <v>0.62340343706302803</v>
      </c>
      <c r="D545" s="17">
        <v>0.64121126252559602</v>
      </c>
      <c r="E545" s="17">
        <v>0.60776755957292194</v>
      </c>
      <c r="F545" s="17"/>
      <c r="G545" s="17">
        <v>0.631906426596759</v>
      </c>
      <c r="H545" s="17">
        <v>0.61653803648199701</v>
      </c>
      <c r="I545" s="17">
        <v>0.64312787606742605</v>
      </c>
      <c r="J545" s="17">
        <v>0.61094014936385999</v>
      </c>
      <c r="K545" s="17">
        <v>0.62499656967225203</v>
      </c>
      <c r="L545" s="17">
        <v>0.61636091794825898</v>
      </c>
      <c r="M545" s="17"/>
      <c r="N545" s="17">
        <v>0.64784449850446502</v>
      </c>
      <c r="O545" s="17">
        <v>0.62039690153052895</v>
      </c>
      <c r="P545" s="17">
        <v>0.62857212546861996</v>
      </c>
      <c r="Q545" s="17">
        <v>0.59838803517468997</v>
      </c>
      <c r="R545" s="17"/>
      <c r="S545" s="17">
        <v>0.66240806082728099</v>
      </c>
      <c r="T545" s="17">
        <v>0.58807822324442804</v>
      </c>
      <c r="U545" s="17">
        <v>0.67192298938211503</v>
      </c>
      <c r="V545" s="17">
        <v>0.64358586790505001</v>
      </c>
      <c r="W545" s="17">
        <v>0.60666008406093996</v>
      </c>
      <c r="X545" s="17">
        <v>0.60752521763103695</v>
      </c>
      <c r="Y545" s="17">
        <v>0.60952751829900498</v>
      </c>
      <c r="Z545" s="17">
        <v>0.60698022671232599</v>
      </c>
      <c r="AA545" s="17">
        <v>0.57064469982301902</v>
      </c>
      <c r="AB545" s="17">
        <v>0.62337695560172601</v>
      </c>
      <c r="AC545" s="17">
        <v>0.63233597523566198</v>
      </c>
      <c r="AD545" s="17">
        <v>0.728714607822327</v>
      </c>
      <c r="AE545" s="17"/>
      <c r="AF545" s="17">
        <v>0.61954770329381903</v>
      </c>
      <c r="AG545" s="17">
        <v>0.62730716520054297</v>
      </c>
      <c r="AH545" s="17">
        <v>0.62937132761937398</v>
      </c>
      <c r="AI545" s="17">
        <v>0.67619751920290505</v>
      </c>
      <c r="AJ545" s="17">
        <v>0.66322365892901503</v>
      </c>
      <c r="AK545" s="17">
        <v>0.66187773869752098</v>
      </c>
      <c r="AL545" s="17"/>
      <c r="AM545" s="17">
        <v>0.59557186199192103</v>
      </c>
      <c r="AN545" s="17">
        <v>0.61067966049530098</v>
      </c>
      <c r="AO545" s="17">
        <v>0.63577390772950504</v>
      </c>
      <c r="AP545" s="17">
        <v>0.66652694220678499</v>
      </c>
      <c r="AQ545" s="17">
        <v>0.73946215802089599</v>
      </c>
      <c r="AR545" s="17"/>
      <c r="AS545" s="17">
        <v>0.67517145886154994</v>
      </c>
      <c r="AT545" s="17">
        <v>0.58893385532575204</v>
      </c>
      <c r="AU545" s="17">
        <v>0.634517468009272</v>
      </c>
      <c r="AV545" s="17">
        <v>0.61745837771418499</v>
      </c>
      <c r="AW545" s="17">
        <v>0.57578355350044796</v>
      </c>
      <c r="AX545" s="17">
        <v>0.64741458181886402</v>
      </c>
      <c r="AY545" s="17"/>
      <c r="AZ545" s="17">
        <v>0.66147076884337297</v>
      </c>
      <c r="BA545" s="17">
        <v>0.60290560245870595</v>
      </c>
      <c r="BB545" s="17">
        <v>0.59208641043322996</v>
      </c>
      <c r="BC545" s="17">
        <v>0.61977448728296902</v>
      </c>
      <c r="BD545" s="17">
        <v>0.64418885163530104</v>
      </c>
      <c r="BE545" s="17"/>
      <c r="BF545" s="17">
        <v>0.62076470204656897</v>
      </c>
      <c r="BG545" s="17"/>
      <c r="BH545" s="17">
        <v>0.63232577327544404</v>
      </c>
      <c r="BI545" s="17"/>
      <c r="BJ545" s="17">
        <v>0.62089832473908702</v>
      </c>
      <c r="BK545" s="17">
        <v>0.595513231927841</v>
      </c>
      <c r="BL545" s="17">
        <v>0.63489318550541696</v>
      </c>
      <c r="BM545" s="17">
        <v>0.62483154224800797</v>
      </c>
      <c r="BN545" s="17">
        <v>0.62039958951929897</v>
      </c>
      <c r="BO545" s="17">
        <v>0.62883404970392098</v>
      </c>
      <c r="BP545" s="17"/>
      <c r="BQ545" s="17">
        <v>0.62772064647158299</v>
      </c>
      <c r="BR545" s="17">
        <v>0.63006077115542103</v>
      </c>
      <c r="BS545" s="17">
        <v>0.65066347556359005</v>
      </c>
      <c r="BT545" s="17"/>
      <c r="BU545" s="17">
        <v>0.67615923859447902</v>
      </c>
      <c r="BV545" s="17">
        <v>0.643134467370722</v>
      </c>
      <c r="BW545" s="17">
        <v>0.64054151623369704</v>
      </c>
      <c r="BX545" s="17"/>
      <c r="BY545" s="17">
        <v>0.69610557461840605</v>
      </c>
      <c r="BZ545" s="17"/>
      <c r="CA545" s="17">
        <v>0.72740174751286701</v>
      </c>
    </row>
    <row r="546" spans="2:79" x14ac:dyDescent="0.35">
      <c r="B546" t="s">
        <v>390</v>
      </c>
      <c r="C546" s="17">
        <v>0.269511049079313</v>
      </c>
      <c r="D546" s="17">
        <v>0.26512348595202301</v>
      </c>
      <c r="E546" s="17">
        <v>0.272231591435522</v>
      </c>
      <c r="F546" s="17"/>
      <c r="G546" s="17">
        <v>0.29546666910356301</v>
      </c>
      <c r="H546" s="17">
        <v>0.26164716318620501</v>
      </c>
      <c r="I546" s="17">
        <v>0.29825530666365802</v>
      </c>
      <c r="J546" s="17">
        <v>0.28144353752387602</v>
      </c>
      <c r="K546" s="17">
        <v>0.244071503116711</v>
      </c>
      <c r="L546" s="17">
        <v>0.242666950535085</v>
      </c>
      <c r="M546" s="17"/>
      <c r="N546" s="17">
        <v>0.26406219033978501</v>
      </c>
      <c r="O546" s="17">
        <v>0.27016697845118098</v>
      </c>
      <c r="P546" s="17">
        <v>0.27259505415719698</v>
      </c>
      <c r="Q546" s="17">
        <v>0.27057929674026898</v>
      </c>
      <c r="R546" s="17"/>
      <c r="S546" s="17">
        <v>0.26479631057604502</v>
      </c>
      <c r="T546" s="17">
        <v>0.30527170401353798</v>
      </c>
      <c r="U546" s="17">
        <v>0.21410782076818699</v>
      </c>
      <c r="V546" s="17">
        <v>0.25879733409554601</v>
      </c>
      <c r="W546" s="17">
        <v>0.293429670406888</v>
      </c>
      <c r="X546" s="17">
        <v>0.262526061070118</v>
      </c>
      <c r="Y546" s="17">
        <v>0.26894648012603101</v>
      </c>
      <c r="Z546" s="17">
        <v>0.30678042177905601</v>
      </c>
      <c r="AA546" s="17">
        <v>0.30247330812097301</v>
      </c>
      <c r="AB546" s="17">
        <v>0.244827087951551</v>
      </c>
      <c r="AC546" s="17">
        <v>0.24063363769766999</v>
      </c>
      <c r="AD546" s="17">
        <v>0.23475984833150401</v>
      </c>
      <c r="AE546" s="17"/>
      <c r="AF546" s="17">
        <v>0.255388054080809</v>
      </c>
      <c r="AG546" s="17">
        <v>0.26869712592246697</v>
      </c>
      <c r="AH546" s="17">
        <v>0.28023685200024401</v>
      </c>
      <c r="AI546" s="17">
        <v>0.24318687785870499</v>
      </c>
      <c r="AJ546" s="17">
        <v>0.244833795777985</v>
      </c>
      <c r="AK546" s="17">
        <v>0.28652882172781702</v>
      </c>
      <c r="AL546" s="17"/>
      <c r="AM546" s="17">
        <v>0.26232301373943501</v>
      </c>
      <c r="AN546" s="17">
        <v>0.28746740723171599</v>
      </c>
      <c r="AO546" s="17">
        <v>0.26221846486986899</v>
      </c>
      <c r="AP546" s="17">
        <v>0.274385145644715</v>
      </c>
      <c r="AQ546" s="17">
        <v>0.244334688041209</v>
      </c>
      <c r="AR546" s="17"/>
      <c r="AS546" s="17">
        <v>0.240600214607055</v>
      </c>
      <c r="AT546" s="17">
        <v>0.27631004310787199</v>
      </c>
      <c r="AU546" s="17">
        <v>0.28987987910768698</v>
      </c>
      <c r="AV546" s="17">
        <v>0.26742792024387402</v>
      </c>
      <c r="AW546" s="17">
        <v>0.27848307341545703</v>
      </c>
      <c r="AX546" s="17">
        <v>0.28155330762156699</v>
      </c>
      <c r="AY546" s="17"/>
      <c r="AZ546" s="17">
        <v>0.24129425229105</v>
      </c>
      <c r="BA546" s="17">
        <v>0.29094839953469398</v>
      </c>
      <c r="BB546" s="17">
        <v>0.26937776119518397</v>
      </c>
      <c r="BC546" s="17">
        <v>0.263149203654995</v>
      </c>
      <c r="BD546" s="17">
        <v>0.26771169271123002</v>
      </c>
      <c r="BE546" s="17"/>
      <c r="BF546" s="17">
        <v>0.26915287094795998</v>
      </c>
      <c r="BG546" s="17"/>
      <c r="BH546" s="17">
        <v>0.26355935149185</v>
      </c>
      <c r="BI546" s="17"/>
      <c r="BJ546" s="17">
        <v>0.26863689806948199</v>
      </c>
      <c r="BK546" s="17">
        <v>0.28426644483156099</v>
      </c>
      <c r="BL546" s="17">
        <v>0.26463090863689798</v>
      </c>
      <c r="BM546" s="17">
        <v>0.27849353397483601</v>
      </c>
      <c r="BN546" s="17">
        <v>0.32116779024297598</v>
      </c>
      <c r="BO546" s="17">
        <v>0.26151323942124699</v>
      </c>
      <c r="BP546" s="17"/>
      <c r="BQ546" s="17">
        <v>0.31104015904378302</v>
      </c>
      <c r="BR546" s="17">
        <v>0.272389091672673</v>
      </c>
      <c r="BS546" s="17">
        <v>0.255780448410585</v>
      </c>
      <c r="BT546" s="17"/>
      <c r="BU546" s="17">
        <v>0.26841699570654098</v>
      </c>
      <c r="BV546" s="17">
        <v>0.26560050501402499</v>
      </c>
      <c r="BW546" s="17">
        <v>0.26972167179913897</v>
      </c>
      <c r="BX546" s="17"/>
      <c r="BY546" s="17">
        <v>0.27448095396299599</v>
      </c>
      <c r="BZ546" s="17"/>
      <c r="CA546" s="17">
        <v>0.194483977416293</v>
      </c>
    </row>
    <row r="547" spans="2:79" x14ac:dyDescent="0.35">
      <c r="B547" t="s">
        <v>202</v>
      </c>
      <c r="C547" s="17">
        <v>0.35389238798371497</v>
      </c>
      <c r="D547" s="17">
        <v>0.37608777657357301</v>
      </c>
      <c r="E547" s="17">
        <v>0.335535968137399</v>
      </c>
      <c r="F547" s="17"/>
      <c r="G547" s="17">
        <v>0.33643975749319599</v>
      </c>
      <c r="H547" s="17">
        <v>0.354890873295792</v>
      </c>
      <c r="I547" s="17">
        <v>0.34487256940376798</v>
      </c>
      <c r="J547" s="17">
        <v>0.32949661183998402</v>
      </c>
      <c r="K547" s="17">
        <v>0.38092506655554098</v>
      </c>
      <c r="L547" s="17">
        <v>0.37369396741317401</v>
      </c>
      <c r="M547" s="17"/>
      <c r="N547" s="17">
        <v>0.38378230816468001</v>
      </c>
      <c r="O547" s="17">
        <v>0.35022992307934803</v>
      </c>
      <c r="P547" s="17">
        <v>0.35597707131142198</v>
      </c>
      <c r="Q547" s="17">
        <v>0.32780873843442099</v>
      </c>
      <c r="R547" s="17"/>
      <c r="S547" s="17">
        <v>0.39761175025123602</v>
      </c>
      <c r="T547" s="17">
        <v>0.28280651923089001</v>
      </c>
      <c r="U547" s="17">
        <v>0.45781516861392801</v>
      </c>
      <c r="V547" s="17">
        <v>0.38478853380950401</v>
      </c>
      <c r="W547" s="17">
        <v>0.31323041365405202</v>
      </c>
      <c r="X547" s="17">
        <v>0.34499915656091901</v>
      </c>
      <c r="Y547" s="17">
        <v>0.34058103817297503</v>
      </c>
      <c r="Z547" s="17">
        <v>0.30019980493326998</v>
      </c>
      <c r="AA547" s="17">
        <v>0.26817139170204601</v>
      </c>
      <c r="AB547" s="17">
        <v>0.37854986765017501</v>
      </c>
      <c r="AC547" s="17">
        <v>0.391702337537992</v>
      </c>
      <c r="AD547" s="17">
        <v>0.49395475949082301</v>
      </c>
      <c r="AE547" s="17"/>
      <c r="AF547" s="17">
        <v>0.36415964921301103</v>
      </c>
      <c r="AG547" s="17">
        <v>0.358610039278075</v>
      </c>
      <c r="AH547" s="17">
        <v>0.34913447561913002</v>
      </c>
      <c r="AI547" s="17">
        <v>0.43301064134419998</v>
      </c>
      <c r="AJ547" s="17">
        <v>0.418389863151029</v>
      </c>
      <c r="AK547" s="17">
        <v>0.37534891696970402</v>
      </c>
      <c r="AL547" s="17"/>
      <c r="AM547" s="17">
        <v>0.33324884825248602</v>
      </c>
      <c r="AN547" s="17">
        <v>0.32321225326358499</v>
      </c>
      <c r="AO547" s="17">
        <v>0.37355544285963599</v>
      </c>
      <c r="AP547" s="17">
        <v>0.39214179656206999</v>
      </c>
      <c r="AQ547" s="17">
        <v>0.49512746997968698</v>
      </c>
      <c r="AR547" s="17"/>
      <c r="AS547" s="17">
        <v>0.434571244254495</v>
      </c>
      <c r="AT547" s="17">
        <v>0.31262381221787999</v>
      </c>
      <c r="AU547" s="17">
        <v>0.34463758890158502</v>
      </c>
      <c r="AV547" s="17">
        <v>0.35003045747031097</v>
      </c>
      <c r="AW547" s="17">
        <v>0.29730048008499099</v>
      </c>
      <c r="AX547" s="17">
        <v>0.36586127419729703</v>
      </c>
      <c r="AY547" s="17"/>
      <c r="AZ547" s="17">
        <v>0.42017651655232302</v>
      </c>
      <c r="BA547" s="17">
        <v>0.31195720292401202</v>
      </c>
      <c r="BB547" s="17">
        <v>0.32270864923804599</v>
      </c>
      <c r="BC547" s="17">
        <v>0.35662528362797402</v>
      </c>
      <c r="BD547" s="17">
        <v>0.37647715892407102</v>
      </c>
      <c r="BE547" s="17"/>
      <c r="BF547" s="17">
        <v>0.35161183109860999</v>
      </c>
      <c r="BG547" s="17"/>
      <c r="BH547" s="17">
        <v>0.36876642178359398</v>
      </c>
      <c r="BI547" s="17"/>
      <c r="BJ547" s="17">
        <v>0.35226142666960503</v>
      </c>
      <c r="BK547" s="17">
        <v>0.31124678709628001</v>
      </c>
      <c r="BL547" s="17">
        <v>0.37026227686851898</v>
      </c>
      <c r="BM547" s="17">
        <v>0.34633800827317202</v>
      </c>
      <c r="BN547" s="17">
        <v>0.29923179927632199</v>
      </c>
      <c r="BO547" s="17">
        <v>0.36732081028267399</v>
      </c>
      <c r="BP547" s="17"/>
      <c r="BQ547" s="17">
        <v>0.31668048742779997</v>
      </c>
      <c r="BR547" s="17">
        <v>0.35767167948274797</v>
      </c>
      <c r="BS547" s="17">
        <v>0.394883027153005</v>
      </c>
      <c r="BT547" s="17"/>
      <c r="BU547" s="17">
        <v>0.40774224288793798</v>
      </c>
      <c r="BV547" s="17">
        <v>0.37753396235669701</v>
      </c>
      <c r="BW547" s="17">
        <v>0.37081984443455801</v>
      </c>
      <c r="BX547" s="17"/>
      <c r="BY547" s="17">
        <v>0.42162462065541001</v>
      </c>
      <c r="BZ547" s="17"/>
      <c r="CA547" s="17">
        <v>0.53291777009657404</v>
      </c>
    </row>
    <row r="548" spans="2:79" x14ac:dyDescent="0.35">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row>
    <row r="549" spans="2:79" x14ac:dyDescent="0.35">
      <c r="B549" s="6" t="s">
        <v>393</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row>
    <row r="550" spans="2:79" x14ac:dyDescent="0.35">
      <c r="B550" s="24" t="s">
        <v>106</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row>
    <row r="551" spans="2:79" x14ac:dyDescent="0.35">
      <c r="B551" t="s">
        <v>385</v>
      </c>
      <c r="C551" s="17">
        <v>0.19813649205606201</v>
      </c>
      <c r="D551" s="17">
        <v>0.20797517860776901</v>
      </c>
      <c r="E551" s="17">
        <v>0.18989472320055001</v>
      </c>
      <c r="F551" s="17"/>
      <c r="G551" s="17">
        <v>0.19566815959484901</v>
      </c>
      <c r="H551" s="17">
        <v>0.231101300126061</v>
      </c>
      <c r="I551" s="17">
        <v>0.16313268520030499</v>
      </c>
      <c r="J551" s="17">
        <v>0.17308221939812701</v>
      </c>
      <c r="K551" s="17">
        <v>0.214347699111372</v>
      </c>
      <c r="L551" s="17">
        <v>0.21075855339570501</v>
      </c>
      <c r="M551" s="17"/>
      <c r="N551" s="17">
        <v>0.213226509044184</v>
      </c>
      <c r="O551" s="17">
        <v>0.17810771193487199</v>
      </c>
      <c r="P551" s="17">
        <v>0.17494840013339499</v>
      </c>
      <c r="Q551" s="17">
        <v>0.220934945350379</v>
      </c>
      <c r="R551" s="17"/>
      <c r="S551" s="17">
        <v>0.22972438746667401</v>
      </c>
      <c r="T551" s="17">
        <v>0.177937490214647</v>
      </c>
      <c r="U551" s="17">
        <v>0.18475984900300699</v>
      </c>
      <c r="V551" s="17">
        <v>0.196864679141493</v>
      </c>
      <c r="W551" s="17">
        <v>0.17633567583753201</v>
      </c>
      <c r="X551" s="17">
        <v>0.23550515474748601</v>
      </c>
      <c r="Y551" s="17">
        <v>0.15469387549675201</v>
      </c>
      <c r="Z551" s="17">
        <v>0.13936729220018601</v>
      </c>
      <c r="AA551" s="17">
        <v>0.21824069965234999</v>
      </c>
      <c r="AB551" s="17">
        <v>0.22378452622872899</v>
      </c>
      <c r="AC551" s="17">
        <v>0.20527288460614501</v>
      </c>
      <c r="AD551" s="17">
        <v>0.14817415110366799</v>
      </c>
      <c r="AE551" s="17"/>
      <c r="AF551" s="17">
        <v>0.227484150157374</v>
      </c>
      <c r="AG551" s="17">
        <v>0.20512376929854301</v>
      </c>
      <c r="AH551" s="17">
        <v>0.15905060893334899</v>
      </c>
      <c r="AI551" s="17">
        <v>0.209017633272614</v>
      </c>
      <c r="AJ551" s="17">
        <v>0.20327778321328299</v>
      </c>
      <c r="AK551" s="17">
        <v>0.234455375597176</v>
      </c>
      <c r="AL551" s="17"/>
      <c r="AM551" s="17">
        <v>0.20238289973389301</v>
      </c>
      <c r="AN551" s="17">
        <v>0.17836723228912699</v>
      </c>
      <c r="AO551" s="17">
        <v>0.181365262147025</v>
      </c>
      <c r="AP551" s="17">
        <v>0.24945001597535099</v>
      </c>
      <c r="AQ551" s="17">
        <v>0.33602348034353802</v>
      </c>
      <c r="AR551" s="17"/>
      <c r="AS551" s="17">
        <v>0.21471471445178</v>
      </c>
      <c r="AT551" s="17">
        <v>0.176132906211035</v>
      </c>
      <c r="AU551" s="17">
        <v>0.22463547111198001</v>
      </c>
      <c r="AV551" s="17">
        <v>0.19273664945241301</v>
      </c>
      <c r="AW551" s="17">
        <v>0.177109840663838</v>
      </c>
      <c r="AX551" s="17">
        <v>0.2100263106817</v>
      </c>
      <c r="AY551" s="17"/>
      <c r="AZ551" s="17">
        <v>0.20079204638373499</v>
      </c>
      <c r="BA551" s="17">
        <v>0.17312743141831799</v>
      </c>
      <c r="BB551" s="17">
        <v>0.18786410256960001</v>
      </c>
      <c r="BC551" s="17">
        <v>0.247081623894403</v>
      </c>
      <c r="BD551" s="17">
        <v>0.21995265603144101</v>
      </c>
      <c r="BE551" s="17"/>
      <c r="BF551" s="17">
        <v>0.19816500123289099</v>
      </c>
      <c r="BG551" s="17"/>
      <c r="BH551" s="17">
        <v>0.19808564500222101</v>
      </c>
      <c r="BI551" s="17"/>
      <c r="BJ551" s="17">
        <v>0.187632408638469</v>
      </c>
      <c r="BK551" s="17">
        <v>0.20759285318416601</v>
      </c>
      <c r="BL551" s="17">
        <v>0.21322529962551601</v>
      </c>
      <c r="BM551" s="17">
        <v>0.18856661651646101</v>
      </c>
      <c r="BN551" s="17">
        <v>0.22353818601726899</v>
      </c>
      <c r="BO551" s="17">
        <v>0.172964010438415</v>
      </c>
      <c r="BP551" s="17"/>
      <c r="BQ551" s="17">
        <v>0.19165525647981399</v>
      </c>
      <c r="BR551" s="17">
        <v>0.19612553062173399</v>
      </c>
      <c r="BS551" s="17">
        <v>0.20906350654984299</v>
      </c>
      <c r="BT551" s="17"/>
      <c r="BU551" s="17">
        <v>0.265528226765463</v>
      </c>
      <c r="BV551" s="17">
        <v>0.197580766491226</v>
      </c>
      <c r="BW551" s="17">
        <v>0.20849537847276101</v>
      </c>
      <c r="BX551" s="17"/>
      <c r="BY551" s="17">
        <v>0.321698093616963</v>
      </c>
      <c r="BZ551" s="17"/>
      <c r="CA551" s="17">
        <v>0.21593107284143001</v>
      </c>
    </row>
    <row r="552" spans="2:79" x14ac:dyDescent="0.35">
      <c r="B552" t="s">
        <v>386</v>
      </c>
      <c r="C552" s="17">
        <v>0.455681951812133</v>
      </c>
      <c r="D552" s="17">
        <v>0.45355823291943098</v>
      </c>
      <c r="E552" s="17">
        <v>0.45834762903888998</v>
      </c>
      <c r="F552" s="17"/>
      <c r="G552" s="17">
        <v>0.46807294151262102</v>
      </c>
      <c r="H552" s="17">
        <v>0.45639533546685701</v>
      </c>
      <c r="I552" s="17">
        <v>0.49128737352643098</v>
      </c>
      <c r="J552" s="17">
        <v>0.460314024090278</v>
      </c>
      <c r="K552" s="17">
        <v>0.44454024095158501</v>
      </c>
      <c r="L552" s="17">
        <v>0.42170543205702798</v>
      </c>
      <c r="M552" s="17"/>
      <c r="N552" s="17">
        <v>0.46589561036181698</v>
      </c>
      <c r="O552" s="17">
        <v>0.457016912272317</v>
      </c>
      <c r="P552" s="17">
        <v>0.47913143541152498</v>
      </c>
      <c r="Q552" s="17">
        <v>0.42450046146089598</v>
      </c>
      <c r="R552" s="17"/>
      <c r="S552" s="17">
        <v>0.42593159487946203</v>
      </c>
      <c r="T552" s="17">
        <v>0.46806708759286902</v>
      </c>
      <c r="U552" s="17">
        <v>0.50924302517419295</v>
      </c>
      <c r="V552" s="17">
        <v>0.48148807066237798</v>
      </c>
      <c r="W552" s="17">
        <v>0.47006552433252002</v>
      </c>
      <c r="X552" s="17">
        <v>0.40808963088755301</v>
      </c>
      <c r="Y552" s="17">
        <v>0.49064650247234898</v>
      </c>
      <c r="Z552" s="17">
        <v>0.45210237083078297</v>
      </c>
      <c r="AA552" s="17">
        <v>0.43040788123337798</v>
      </c>
      <c r="AB552" s="17">
        <v>0.41293781462141899</v>
      </c>
      <c r="AC552" s="17">
        <v>0.47595116995307502</v>
      </c>
      <c r="AD552" s="17">
        <v>0.52834224188280499</v>
      </c>
      <c r="AE552" s="17"/>
      <c r="AF552" s="17">
        <v>0.42630582561823099</v>
      </c>
      <c r="AG552" s="17">
        <v>0.45907255714134299</v>
      </c>
      <c r="AH552" s="17">
        <v>0.50118062862758295</v>
      </c>
      <c r="AI552" s="17">
        <v>0.49485698903409903</v>
      </c>
      <c r="AJ552" s="17">
        <v>0.44280948378762802</v>
      </c>
      <c r="AK552" s="17">
        <v>0.43701663869082502</v>
      </c>
      <c r="AL552" s="17"/>
      <c r="AM552" s="17">
        <v>0.43598883241948899</v>
      </c>
      <c r="AN552" s="17">
        <v>0.45983340959066998</v>
      </c>
      <c r="AO552" s="17">
        <v>0.48598659836865898</v>
      </c>
      <c r="AP552" s="17">
        <v>0.45056330384048598</v>
      </c>
      <c r="AQ552" s="17">
        <v>0.38210576924745798</v>
      </c>
      <c r="AR552" s="17"/>
      <c r="AS552" s="17">
        <v>0.489011002716496</v>
      </c>
      <c r="AT552" s="17">
        <v>0.42964015585670601</v>
      </c>
      <c r="AU552" s="17">
        <v>0.44057537050541001</v>
      </c>
      <c r="AV552" s="17">
        <v>0.46334691266378802</v>
      </c>
      <c r="AW552" s="17">
        <v>0.44430612239836098</v>
      </c>
      <c r="AX552" s="17">
        <v>0.46642070901590799</v>
      </c>
      <c r="AY552" s="17"/>
      <c r="AZ552" s="17">
        <v>0.48208535854071599</v>
      </c>
      <c r="BA552" s="17">
        <v>0.46769558792793198</v>
      </c>
      <c r="BB552" s="17">
        <v>0.43060730739278302</v>
      </c>
      <c r="BC552" s="17">
        <v>0.40311193717163102</v>
      </c>
      <c r="BD552" s="17">
        <v>0.45705597417592497</v>
      </c>
      <c r="BE552" s="17"/>
      <c r="BF552" s="17">
        <v>0.45591399429441198</v>
      </c>
      <c r="BG552" s="17"/>
      <c r="BH552" s="17">
        <v>0.46115736474307401</v>
      </c>
      <c r="BI552" s="17"/>
      <c r="BJ552" s="17">
        <v>0.48385502522638602</v>
      </c>
      <c r="BK552" s="17">
        <v>0.44359024074872599</v>
      </c>
      <c r="BL552" s="17">
        <v>0.450331174195503</v>
      </c>
      <c r="BM552" s="17">
        <v>0.39198637404492198</v>
      </c>
      <c r="BN552" s="17">
        <v>0.43169696485695203</v>
      </c>
      <c r="BO552" s="17">
        <v>0.46205292791768898</v>
      </c>
      <c r="BP552" s="17"/>
      <c r="BQ552" s="17">
        <v>0.48047875613775098</v>
      </c>
      <c r="BR552" s="17">
        <v>0.43282454187473501</v>
      </c>
      <c r="BS552" s="17">
        <v>0.47493737129681901</v>
      </c>
      <c r="BT552" s="17"/>
      <c r="BU552" s="17">
        <v>0.47144225823014402</v>
      </c>
      <c r="BV552" s="17">
        <v>0.46244036068636202</v>
      </c>
      <c r="BW552" s="17">
        <v>0.45638187576367201</v>
      </c>
      <c r="BX552" s="17"/>
      <c r="BY552" s="17">
        <v>0.42708531488310802</v>
      </c>
      <c r="BZ552" s="17"/>
      <c r="CA552" s="17">
        <v>0.51716501711263896</v>
      </c>
    </row>
    <row r="553" spans="2:79" x14ac:dyDescent="0.35">
      <c r="B553" t="s">
        <v>387</v>
      </c>
      <c r="C553" s="17">
        <v>0.18403370036512501</v>
      </c>
      <c r="D553" s="17">
        <v>0.19247291281992601</v>
      </c>
      <c r="E553" s="17">
        <v>0.174562558223051</v>
      </c>
      <c r="F553" s="17"/>
      <c r="G553" s="17">
        <v>0.20357795578995699</v>
      </c>
      <c r="H553" s="17">
        <v>0.156248113243035</v>
      </c>
      <c r="I553" s="17">
        <v>0.192193295461457</v>
      </c>
      <c r="J553" s="17">
        <v>0.21795560128751401</v>
      </c>
      <c r="K553" s="17">
        <v>0.159468551677414</v>
      </c>
      <c r="L553" s="17">
        <v>0.17594135178176201</v>
      </c>
      <c r="M553" s="17"/>
      <c r="N553" s="17">
        <v>0.17434723895673401</v>
      </c>
      <c r="O553" s="17">
        <v>0.201844888097095</v>
      </c>
      <c r="P553" s="17">
        <v>0.184007962227271</v>
      </c>
      <c r="Q553" s="17">
        <v>0.17494128194632599</v>
      </c>
      <c r="R553" s="17"/>
      <c r="S553" s="17">
        <v>0.20609339224776099</v>
      </c>
      <c r="T553" s="17">
        <v>0.19758391053555599</v>
      </c>
      <c r="U553" s="17">
        <v>0.14937061246658601</v>
      </c>
      <c r="V553" s="17">
        <v>0.20505429360532301</v>
      </c>
      <c r="W553" s="17">
        <v>0.16635260605094199</v>
      </c>
      <c r="X553" s="17">
        <v>0.17911560276782901</v>
      </c>
      <c r="Y553" s="17">
        <v>0.18962392842008799</v>
      </c>
      <c r="Z553" s="17">
        <v>0.17841087951492399</v>
      </c>
      <c r="AA553" s="17">
        <v>0.16285291657676201</v>
      </c>
      <c r="AB553" s="17">
        <v>0.17433045493898799</v>
      </c>
      <c r="AC553" s="17">
        <v>0.176890955763812</v>
      </c>
      <c r="AD553" s="17">
        <v>0.21898448845934201</v>
      </c>
      <c r="AE553" s="17"/>
      <c r="AF553" s="17">
        <v>0.16238559043922099</v>
      </c>
      <c r="AG553" s="17">
        <v>0.185241194696458</v>
      </c>
      <c r="AH553" s="17">
        <v>0.2070812953783</v>
      </c>
      <c r="AI553" s="17">
        <v>0.159773536241236</v>
      </c>
      <c r="AJ553" s="17">
        <v>0.16091148215206</v>
      </c>
      <c r="AK553" s="17">
        <v>0.21450386292465001</v>
      </c>
      <c r="AL553" s="17"/>
      <c r="AM553" s="17">
        <v>0.16869989187548201</v>
      </c>
      <c r="AN553" s="17">
        <v>0.200210059295402</v>
      </c>
      <c r="AO553" s="17">
        <v>0.19114073828219999</v>
      </c>
      <c r="AP553" s="17">
        <v>0.166517510197671</v>
      </c>
      <c r="AQ553" s="17">
        <v>0.19889360196494699</v>
      </c>
      <c r="AR553" s="17"/>
      <c r="AS553" s="17">
        <v>0.17305338641399601</v>
      </c>
      <c r="AT553" s="17">
        <v>0.18948648436968399</v>
      </c>
      <c r="AU553" s="17">
        <v>0.19245547999638099</v>
      </c>
      <c r="AV553" s="17">
        <v>0.183286062617427</v>
      </c>
      <c r="AW553" s="17">
        <v>0.18365473833593601</v>
      </c>
      <c r="AX553" s="17">
        <v>0.182258340136775</v>
      </c>
      <c r="AY553" s="17"/>
      <c r="AZ553" s="17">
        <v>0.17037433860994899</v>
      </c>
      <c r="BA553" s="17">
        <v>0.181030114992385</v>
      </c>
      <c r="BB553" s="17">
        <v>0.19050208074601199</v>
      </c>
      <c r="BC553" s="17">
        <v>0.179971065105477</v>
      </c>
      <c r="BD553" s="17">
        <v>0.19472051284428499</v>
      </c>
      <c r="BE553" s="17"/>
      <c r="BF553" s="17">
        <v>0.17901194177940699</v>
      </c>
      <c r="BG553" s="17"/>
      <c r="BH553" s="17">
        <v>0.184397452954531</v>
      </c>
      <c r="BI553" s="17"/>
      <c r="BJ553" s="17">
        <v>0.17660778099010199</v>
      </c>
      <c r="BK553" s="17">
        <v>0.18840831634189401</v>
      </c>
      <c r="BL553" s="17">
        <v>0.17797282649247101</v>
      </c>
      <c r="BM553" s="17">
        <v>0.21459807190534899</v>
      </c>
      <c r="BN553" s="17">
        <v>0.23971019825850701</v>
      </c>
      <c r="BO553" s="17">
        <v>0.127568128995039</v>
      </c>
      <c r="BP553" s="17"/>
      <c r="BQ553" s="17">
        <v>0.19865842817818299</v>
      </c>
      <c r="BR553" s="17">
        <v>0.188590798581942</v>
      </c>
      <c r="BS553" s="17">
        <v>0.18358210183269</v>
      </c>
      <c r="BT553" s="17"/>
      <c r="BU553" s="17">
        <v>0.17218428792914001</v>
      </c>
      <c r="BV553" s="17">
        <v>0.19957402263619101</v>
      </c>
      <c r="BW553" s="17">
        <v>0.183072178530128</v>
      </c>
      <c r="BX553" s="17"/>
      <c r="BY553" s="17">
        <v>0.15310533584469499</v>
      </c>
      <c r="BZ553" s="17"/>
      <c r="CA553" s="17">
        <v>0.14348344175590799</v>
      </c>
    </row>
    <row r="554" spans="2:79" x14ac:dyDescent="0.35">
      <c r="B554" t="s">
        <v>388</v>
      </c>
      <c r="C554" s="17">
        <v>8.1219415744874707E-2</v>
      </c>
      <c r="D554" s="17">
        <v>7.8839164250378999E-2</v>
      </c>
      <c r="E554" s="17">
        <v>8.3156075066504104E-2</v>
      </c>
      <c r="F554" s="17"/>
      <c r="G554" s="17">
        <v>7.7766667288497598E-2</v>
      </c>
      <c r="H554" s="17">
        <v>6.9325363430760095E-2</v>
      </c>
      <c r="I554" s="17">
        <v>0.10629061073230101</v>
      </c>
      <c r="J554" s="17">
        <v>8.5110554190515095E-2</v>
      </c>
      <c r="K554" s="17">
        <v>8.3837744126153593E-2</v>
      </c>
      <c r="L554" s="17">
        <v>6.7990440930122201E-2</v>
      </c>
      <c r="M554" s="17"/>
      <c r="N554" s="17">
        <v>8.0377564570312698E-2</v>
      </c>
      <c r="O554" s="17">
        <v>8.2755872951439102E-2</v>
      </c>
      <c r="P554" s="17">
        <v>8.3928111314538797E-2</v>
      </c>
      <c r="Q554" s="17">
        <v>8.0487225655969705E-2</v>
      </c>
      <c r="R554" s="17"/>
      <c r="S554" s="17">
        <v>7.6205585714701596E-2</v>
      </c>
      <c r="T554" s="17">
        <v>8.5806182975837003E-2</v>
      </c>
      <c r="U554" s="17">
        <v>8.3022530091382302E-2</v>
      </c>
      <c r="V554" s="17">
        <v>6.0578149415769202E-2</v>
      </c>
      <c r="W554" s="17">
        <v>0.105766345651868</v>
      </c>
      <c r="X554" s="17">
        <v>7.4406343801396796E-2</v>
      </c>
      <c r="Y554" s="17">
        <v>8.2310278625489994E-2</v>
      </c>
      <c r="Z554" s="17">
        <v>0.11958424084935899</v>
      </c>
      <c r="AA554" s="17">
        <v>0.100459150859654</v>
      </c>
      <c r="AB554" s="17">
        <v>6.9553757870465902E-2</v>
      </c>
      <c r="AC554" s="17">
        <v>6.1467586415364601E-2</v>
      </c>
      <c r="AD554" s="17">
        <v>4.8503325116940797E-2</v>
      </c>
      <c r="AE554" s="17"/>
      <c r="AF554" s="17">
        <v>8.3379835792256898E-2</v>
      </c>
      <c r="AG554" s="17">
        <v>7.8865507879390298E-2</v>
      </c>
      <c r="AH554" s="17">
        <v>8.3874068602730695E-2</v>
      </c>
      <c r="AI554" s="17">
        <v>7.7134072138282606E-2</v>
      </c>
      <c r="AJ554" s="17">
        <v>0.12184150473576601</v>
      </c>
      <c r="AK554" s="17">
        <v>5.9427770674523199E-2</v>
      </c>
      <c r="AL554" s="17"/>
      <c r="AM554" s="17">
        <v>8.0005140027897798E-2</v>
      </c>
      <c r="AN554" s="17">
        <v>9.0454154606627896E-2</v>
      </c>
      <c r="AO554" s="17">
        <v>7.0155424764789295E-2</v>
      </c>
      <c r="AP554" s="17">
        <v>7.50467242039696E-2</v>
      </c>
      <c r="AQ554" s="17">
        <v>4.0660175320989103E-2</v>
      </c>
      <c r="AR554" s="17"/>
      <c r="AS554" s="17">
        <v>7.0051939698962506E-2</v>
      </c>
      <c r="AT554" s="17">
        <v>9.0481236626290804E-2</v>
      </c>
      <c r="AU554" s="17">
        <v>8.3010505896458295E-2</v>
      </c>
      <c r="AV554" s="17">
        <v>8.1882706965976298E-2</v>
      </c>
      <c r="AW554" s="17">
        <v>8.4156102888600107E-2</v>
      </c>
      <c r="AX554" s="17">
        <v>7.6246265529263793E-2</v>
      </c>
      <c r="AY554" s="17"/>
      <c r="AZ554" s="17">
        <v>6.2327373286310897E-2</v>
      </c>
      <c r="BA554" s="17">
        <v>9.2523490826868907E-2</v>
      </c>
      <c r="BB554" s="17">
        <v>9.3618280071560603E-2</v>
      </c>
      <c r="BC554" s="17">
        <v>8.3921622535257506E-2</v>
      </c>
      <c r="BD554" s="17">
        <v>7.0876360066481695E-2</v>
      </c>
      <c r="BE554" s="17"/>
      <c r="BF554" s="17">
        <v>8.2716549562552102E-2</v>
      </c>
      <c r="BG554" s="17"/>
      <c r="BH554" s="17">
        <v>7.9648979370281897E-2</v>
      </c>
      <c r="BI554" s="17"/>
      <c r="BJ554" s="17">
        <v>7.1579062516217706E-2</v>
      </c>
      <c r="BK554" s="17">
        <v>7.5378860997632094E-2</v>
      </c>
      <c r="BL554" s="17">
        <v>7.8515455147301405E-2</v>
      </c>
      <c r="BM554" s="17">
        <v>0.12116307485486601</v>
      </c>
      <c r="BN554" s="17">
        <v>7.3116915201016194E-2</v>
      </c>
      <c r="BO554" s="17">
        <v>0.14602254967995301</v>
      </c>
      <c r="BP554" s="17"/>
      <c r="BQ554" s="17">
        <v>9.3719914501351795E-2</v>
      </c>
      <c r="BR554" s="17">
        <v>9.7821030820462895E-2</v>
      </c>
      <c r="BS554" s="17">
        <v>6.6657402781926806E-2</v>
      </c>
      <c r="BT554" s="17"/>
      <c r="BU554" s="17">
        <v>5.9761304785831901E-2</v>
      </c>
      <c r="BV554" s="17">
        <v>7.7338093294544497E-2</v>
      </c>
      <c r="BW554" s="17">
        <v>8.0284808754404594E-2</v>
      </c>
      <c r="BX554" s="17"/>
      <c r="BY554" s="17">
        <v>7.0300319474296297E-2</v>
      </c>
      <c r="BZ554" s="17"/>
      <c r="CA554" s="17">
        <v>5.4248468233920003E-2</v>
      </c>
    </row>
    <row r="555" spans="2:79" x14ac:dyDescent="0.35">
      <c r="B555" t="s">
        <v>136</v>
      </c>
      <c r="C555" s="17">
        <v>8.09284400218057E-2</v>
      </c>
      <c r="D555" s="17">
        <v>6.7154511402494205E-2</v>
      </c>
      <c r="E555" s="17">
        <v>9.4039014471005697E-2</v>
      </c>
      <c r="F555" s="17"/>
      <c r="G555" s="17">
        <v>5.4914275814076402E-2</v>
      </c>
      <c r="H555" s="17">
        <v>8.6929887733287206E-2</v>
      </c>
      <c r="I555" s="17">
        <v>4.7096035079506597E-2</v>
      </c>
      <c r="J555" s="17">
        <v>6.3537601033565497E-2</v>
      </c>
      <c r="K555" s="17">
        <v>9.7805764133475206E-2</v>
      </c>
      <c r="L555" s="17">
        <v>0.123604221835382</v>
      </c>
      <c r="M555" s="17"/>
      <c r="N555" s="17">
        <v>6.6153077066952101E-2</v>
      </c>
      <c r="O555" s="17">
        <v>8.0274614744276399E-2</v>
      </c>
      <c r="P555" s="17">
        <v>7.7984090913269702E-2</v>
      </c>
      <c r="Q555" s="17">
        <v>9.9136085586429307E-2</v>
      </c>
      <c r="R555" s="17"/>
      <c r="S555" s="17">
        <v>6.2045039691401002E-2</v>
      </c>
      <c r="T555" s="17">
        <v>7.0605328681090304E-2</v>
      </c>
      <c r="U555" s="17">
        <v>7.3603983264830905E-2</v>
      </c>
      <c r="V555" s="17">
        <v>5.60148071750367E-2</v>
      </c>
      <c r="W555" s="17">
        <v>8.1479848127137502E-2</v>
      </c>
      <c r="X555" s="17">
        <v>0.10288326779573601</v>
      </c>
      <c r="Y555" s="17">
        <v>8.2725414985321405E-2</v>
      </c>
      <c r="Z555" s="17">
        <v>0.11053521660474799</v>
      </c>
      <c r="AA555" s="17">
        <v>8.80393516778568E-2</v>
      </c>
      <c r="AB555" s="17">
        <v>0.119393446340398</v>
      </c>
      <c r="AC555" s="17">
        <v>8.0417403261603307E-2</v>
      </c>
      <c r="AD555" s="17">
        <v>5.5995793437244701E-2</v>
      </c>
      <c r="AE555" s="17"/>
      <c r="AF555" s="17">
        <v>0.100444597992916</v>
      </c>
      <c r="AG555" s="17">
        <v>7.1696970984265695E-2</v>
      </c>
      <c r="AH555" s="17">
        <v>4.8813398458037199E-2</v>
      </c>
      <c r="AI555" s="17">
        <v>5.9217769313768397E-2</v>
      </c>
      <c r="AJ555" s="17">
        <v>7.1159746111262606E-2</v>
      </c>
      <c r="AK555" s="17">
        <v>5.4596352112825403E-2</v>
      </c>
      <c r="AL555" s="17"/>
      <c r="AM555" s="17">
        <v>0.112923235943238</v>
      </c>
      <c r="AN555" s="17">
        <v>7.1135144218173005E-2</v>
      </c>
      <c r="AO555" s="17">
        <v>7.1351976437326395E-2</v>
      </c>
      <c r="AP555" s="17">
        <v>5.8422445782523001E-2</v>
      </c>
      <c r="AQ555" s="17">
        <v>4.2316973123067897E-2</v>
      </c>
      <c r="AR555" s="17"/>
      <c r="AS555" s="17">
        <v>5.3168956718764898E-2</v>
      </c>
      <c r="AT555" s="17">
        <v>0.11425921693628401</v>
      </c>
      <c r="AU555" s="17">
        <v>5.93231724897701E-2</v>
      </c>
      <c r="AV555" s="17">
        <v>7.8747668300395798E-2</v>
      </c>
      <c r="AW555" s="17">
        <v>0.11077319571326499</v>
      </c>
      <c r="AX555" s="17">
        <v>6.5048374636353407E-2</v>
      </c>
      <c r="AY555" s="17"/>
      <c r="AZ555" s="17">
        <v>8.44208831792881E-2</v>
      </c>
      <c r="BA555" s="17">
        <v>8.56233748344956E-2</v>
      </c>
      <c r="BB555" s="17">
        <v>9.7408229220044301E-2</v>
      </c>
      <c r="BC555" s="17">
        <v>8.5913751293231796E-2</v>
      </c>
      <c r="BD555" s="17">
        <v>5.7394496881867402E-2</v>
      </c>
      <c r="BE555" s="17"/>
      <c r="BF555" s="17">
        <v>8.4192513130737695E-2</v>
      </c>
      <c r="BG555" s="17"/>
      <c r="BH555" s="17">
        <v>7.6710557929891607E-2</v>
      </c>
      <c r="BI555" s="17"/>
      <c r="BJ555" s="17">
        <v>8.03257226288253E-2</v>
      </c>
      <c r="BK555" s="17">
        <v>8.5029728727581397E-2</v>
      </c>
      <c r="BL555" s="17">
        <v>7.9955244539208201E-2</v>
      </c>
      <c r="BM555" s="17">
        <v>8.3685862678402306E-2</v>
      </c>
      <c r="BN555" s="17">
        <v>3.1937735666256198E-2</v>
      </c>
      <c r="BO555" s="17">
        <v>9.1392382968904395E-2</v>
      </c>
      <c r="BP555" s="17"/>
      <c r="BQ555" s="17">
        <v>3.5487644702899598E-2</v>
      </c>
      <c r="BR555" s="17">
        <v>8.46380981011257E-2</v>
      </c>
      <c r="BS555" s="17">
        <v>6.5759617538721601E-2</v>
      </c>
      <c r="BT555" s="17"/>
      <c r="BU555" s="17">
        <v>3.1083922289421001E-2</v>
      </c>
      <c r="BV555" s="17">
        <v>6.3066756891676803E-2</v>
      </c>
      <c r="BW555" s="17">
        <v>7.1765758479033506E-2</v>
      </c>
      <c r="BX555" s="17"/>
      <c r="BY555" s="17">
        <v>2.7810936180937901E-2</v>
      </c>
      <c r="BZ555" s="17"/>
      <c r="CA555" s="17">
        <v>6.9172000056103494E-2</v>
      </c>
    </row>
    <row r="556" spans="2:79" x14ac:dyDescent="0.35">
      <c r="B556" t="s">
        <v>389</v>
      </c>
      <c r="C556" s="17">
        <v>0.65381844386819399</v>
      </c>
      <c r="D556" s="17">
        <v>0.66153341152720002</v>
      </c>
      <c r="E556" s="17">
        <v>0.64824235223944005</v>
      </c>
      <c r="F556" s="17"/>
      <c r="G556" s="17">
        <v>0.66374110110746898</v>
      </c>
      <c r="H556" s="17">
        <v>0.68749663559291796</v>
      </c>
      <c r="I556" s="17">
        <v>0.65442005872673503</v>
      </c>
      <c r="J556" s="17">
        <v>0.63339624348840495</v>
      </c>
      <c r="K556" s="17">
        <v>0.65888794006295703</v>
      </c>
      <c r="L556" s="17">
        <v>0.63246398545273297</v>
      </c>
      <c r="M556" s="17"/>
      <c r="N556" s="17">
        <v>0.67912211940600098</v>
      </c>
      <c r="O556" s="17">
        <v>0.63512462420718896</v>
      </c>
      <c r="P556" s="17">
        <v>0.65407983554492</v>
      </c>
      <c r="Q556" s="17">
        <v>0.64543540681127498</v>
      </c>
      <c r="R556" s="17"/>
      <c r="S556" s="17">
        <v>0.65565598234613598</v>
      </c>
      <c r="T556" s="17">
        <v>0.64600457780751697</v>
      </c>
      <c r="U556" s="17">
        <v>0.69400287417720097</v>
      </c>
      <c r="V556" s="17">
        <v>0.67835274980387195</v>
      </c>
      <c r="W556" s="17">
        <v>0.64640120017005198</v>
      </c>
      <c r="X556" s="17">
        <v>0.64359478563503902</v>
      </c>
      <c r="Y556" s="17">
        <v>0.64534037796910104</v>
      </c>
      <c r="Z556" s="17">
        <v>0.59146966303096904</v>
      </c>
      <c r="AA556" s="17">
        <v>0.64864858088572797</v>
      </c>
      <c r="AB556" s="17">
        <v>0.63672234085014801</v>
      </c>
      <c r="AC556" s="17">
        <v>0.68122405455922097</v>
      </c>
      <c r="AD556" s="17">
        <v>0.67651639298647304</v>
      </c>
      <c r="AE556" s="17"/>
      <c r="AF556" s="17">
        <v>0.65378997577560505</v>
      </c>
      <c r="AG556" s="17">
        <v>0.66419632643988602</v>
      </c>
      <c r="AH556" s="17">
        <v>0.66023123756093205</v>
      </c>
      <c r="AI556" s="17">
        <v>0.70387462230671305</v>
      </c>
      <c r="AJ556" s="17">
        <v>0.64608726700091201</v>
      </c>
      <c r="AK556" s="17">
        <v>0.67147201428800096</v>
      </c>
      <c r="AL556" s="17"/>
      <c r="AM556" s="17">
        <v>0.63837173215338205</v>
      </c>
      <c r="AN556" s="17">
        <v>0.63820064187979697</v>
      </c>
      <c r="AO556" s="17">
        <v>0.66735186051568396</v>
      </c>
      <c r="AP556" s="17">
        <v>0.70001331981583703</v>
      </c>
      <c r="AQ556" s="17">
        <v>0.718129249590996</v>
      </c>
      <c r="AR556" s="17"/>
      <c r="AS556" s="17">
        <v>0.70372571716827603</v>
      </c>
      <c r="AT556" s="17">
        <v>0.60577306206774095</v>
      </c>
      <c r="AU556" s="17">
        <v>0.66521084161739097</v>
      </c>
      <c r="AV556" s="17">
        <v>0.656083562116201</v>
      </c>
      <c r="AW556" s="17">
        <v>0.62141596306219904</v>
      </c>
      <c r="AX556" s="17">
        <v>0.67644701969760801</v>
      </c>
      <c r="AY556" s="17"/>
      <c r="AZ556" s="17">
        <v>0.68287740492445204</v>
      </c>
      <c r="BA556" s="17">
        <v>0.64082301934624997</v>
      </c>
      <c r="BB556" s="17">
        <v>0.61847140996238303</v>
      </c>
      <c r="BC556" s="17">
        <v>0.65019356106603399</v>
      </c>
      <c r="BD556" s="17">
        <v>0.67700863020736601</v>
      </c>
      <c r="BE556" s="17"/>
      <c r="BF556" s="17">
        <v>0.65407899552730298</v>
      </c>
      <c r="BG556" s="17"/>
      <c r="BH556" s="17">
        <v>0.65924300974529504</v>
      </c>
      <c r="BI556" s="17"/>
      <c r="BJ556" s="17">
        <v>0.67148743386485499</v>
      </c>
      <c r="BK556" s="17">
        <v>0.65118309393289198</v>
      </c>
      <c r="BL556" s="17">
        <v>0.66355647382102001</v>
      </c>
      <c r="BM556" s="17">
        <v>0.58055299056138299</v>
      </c>
      <c r="BN556" s="17">
        <v>0.65523515087422002</v>
      </c>
      <c r="BO556" s="17">
        <v>0.63501693835610395</v>
      </c>
      <c r="BP556" s="17"/>
      <c r="BQ556" s="17">
        <v>0.672134012617565</v>
      </c>
      <c r="BR556" s="17">
        <v>0.62895007249646895</v>
      </c>
      <c r="BS556" s="17">
        <v>0.68400087784666197</v>
      </c>
      <c r="BT556" s="17"/>
      <c r="BU556" s="17">
        <v>0.73697048499560702</v>
      </c>
      <c r="BV556" s="17">
        <v>0.66002112717758799</v>
      </c>
      <c r="BW556" s="17">
        <v>0.66487725423643396</v>
      </c>
      <c r="BX556" s="17"/>
      <c r="BY556" s="17">
        <v>0.74878340850007097</v>
      </c>
      <c r="BZ556" s="17"/>
      <c r="CA556" s="17">
        <v>0.73309608995406905</v>
      </c>
    </row>
    <row r="557" spans="2:79" x14ac:dyDescent="0.35">
      <c r="B557" t="s">
        <v>390</v>
      </c>
      <c r="C557" s="17">
        <v>0.26525311611000002</v>
      </c>
      <c r="D557" s="17">
        <v>0.27131207707030502</v>
      </c>
      <c r="E557" s="17">
        <v>0.25771863328955502</v>
      </c>
      <c r="F557" s="17"/>
      <c r="G557" s="17">
        <v>0.28134462307845398</v>
      </c>
      <c r="H557" s="17">
        <v>0.22557347667379499</v>
      </c>
      <c r="I557" s="17">
        <v>0.29848390619375798</v>
      </c>
      <c r="J557" s="17">
        <v>0.30306615547802901</v>
      </c>
      <c r="K557" s="17">
        <v>0.243306295803568</v>
      </c>
      <c r="L557" s="17">
        <v>0.243931792711884</v>
      </c>
      <c r="M557" s="17"/>
      <c r="N557" s="17">
        <v>0.25472480352704702</v>
      </c>
      <c r="O557" s="17">
        <v>0.28460076104853399</v>
      </c>
      <c r="P557" s="17">
        <v>0.26793607354180998</v>
      </c>
      <c r="Q557" s="17">
        <v>0.25542850760229602</v>
      </c>
      <c r="R557" s="17"/>
      <c r="S557" s="17">
        <v>0.282298977962463</v>
      </c>
      <c r="T557" s="17">
        <v>0.28339009351139299</v>
      </c>
      <c r="U557" s="17">
        <v>0.232393142557968</v>
      </c>
      <c r="V557" s="17">
        <v>0.26563244302109201</v>
      </c>
      <c r="W557" s="17">
        <v>0.27211895170281097</v>
      </c>
      <c r="X557" s="17">
        <v>0.253521946569226</v>
      </c>
      <c r="Y557" s="17">
        <v>0.27193420704557802</v>
      </c>
      <c r="Z557" s="17">
        <v>0.29799512036428299</v>
      </c>
      <c r="AA557" s="17">
        <v>0.263312067436415</v>
      </c>
      <c r="AB557" s="17">
        <v>0.24388421280945399</v>
      </c>
      <c r="AC557" s="17">
        <v>0.23835854217917599</v>
      </c>
      <c r="AD557" s="17">
        <v>0.26748781357628199</v>
      </c>
      <c r="AE557" s="17"/>
      <c r="AF557" s="17">
        <v>0.24576542623147801</v>
      </c>
      <c r="AG557" s="17">
        <v>0.26410670257584801</v>
      </c>
      <c r="AH557" s="17">
        <v>0.29095536398103</v>
      </c>
      <c r="AI557" s="17">
        <v>0.23690760837951799</v>
      </c>
      <c r="AJ557" s="17">
        <v>0.28275298688782602</v>
      </c>
      <c r="AK557" s="17">
        <v>0.273931633599173</v>
      </c>
      <c r="AL557" s="17"/>
      <c r="AM557" s="17">
        <v>0.248705031903379</v>
      </c>
      <c r="AN557" s="17">
        <v>0.29066421390203001</v>
      </c>
      <c r="AO557" s="17">
        <v>0.26129616304698899</v>
      </c>
      <c r="AP557" s="17">
        <v>0.24156423440163999</v>
      </c>
      <c r="AQ557" s="17">
        <v>0.23955377728593599</v>
      </c>
      <c r="AR557" s="17"/>
      <c r="AS557" s="17">
        <v>0.24310532611295901</v>
      </c>
      <c r="AT557" s="17">
        <v>0.279967720995975</v>
      </c>
      <c r="AU557" s="17">
        <v>0.27546598589283899</v>
      </c>
      <c r="AV557" s="17">
        <v>0.26516876958340302</v>
      </c>
      <c r="AW557" s="17">
        <v>0.26781084122453602</v>
      </c>
      <c r="AX557" s="17">
        <v>0.258504605666039</v>
      </c>
      <c r="AY557" s="17"/>
      <c r="AZ557" s="17">
        <v>0.23270171189625999</v>
      </c>
      <c r="BA557" s="17">
        <v>0.27355360581925398</v>
      </c>
      <c r="BB557" s="17">
        <v>0.28412036081757303</v>
      </c>
      <c r="BC557" s="17">
        <v>0.26389268764073398</v>
      </c>
      <c r="BD557" s="17">
        <v>0.265596872910767</v>
      </c>
      <c r="BE557" s="17"/>
      <c r="BF557" s="17">
        <v>0.26172849134195902</v>
      </c>
      <c r="BG557" s="17"/>
      <c r="BH557" s="17">
        <v>0.26404643232481301</v>
      </c>
      <c r="BI557" s="17"/>
      <c r="BJ557" s="17">
        <v>0.24818684350632</v>
      </c>
      <c r="BK557" s="17">
        <v>0.263787177339527</v>
      </c>
      <c r="BL557" s="17">
        <v>0.256488281639772</v>
      </c>
      <c r="BM557" s="17">
        <v>0.33576114676021401</v>
      </c>
      <c r="BN557" s="17">
        <v>0.31282711345952302</v>
      </c>
      <c r="BO557" s="17">
        <v>0.27359067867499198</v>
      </c>
      <c r="BP557" s="17"/>
      <c r="BQ557" s="17">
        <v>0.292378342679535</v>
      </c>
      <c r="BR557" s="17">
        <v>0.286411829402405</v>
      </c>
      <c r="BS557" s="17">
        <v>0.25023950461461703</v>
      </c>
      <c r="BT557" s="17"/>
      <c r="BU557" s="17">
        <v>0.231945592714972</v>
      </c>
      <c r="BV557" s="17">
        <v>0.276912115930735</v>
      </c>
      <c r="BW557" s="17">
        <v>0.263356987284533</v>
      </c>
      <c r="BX557" s="17"/>
      <c r="BY557" s="17">
        <v>0.22340565531899101</v>
      </c>
      <c r="BZ557" s="17"/>
      <c r="CA557" s="17">
        <v>0.19773190998982801</v>
      </c>
    </row>
    <row r="558" spans="2:79" x14ac:dyDescent="0.35">
      <c r="B558" t="s">
        <v>202</v>
      </c>
      <c r="C558" s="17">
        <v>0.38856532775819402</v>
      </c>
      <c r="D558" s="17">
        <v>0.390221334456895</v>
      </c>
      <c r="E558" s="17">
        <v>0.39052371894988502</v>
      </c>
      <c r="F558" s="17"/>
      <c r="G558" s="17">
        <v>0.382396478029015</v>
      </c>
      <c r="H558" s="17">
        <v>0.461923158919123</v>
      </c>
      <c r="I558" s="17">
        <v>0.355936152532977</v>
      </c>
      <c r="J558" s="17">
        <v>0.330330088010376</v>
      </c>
      <c r="K558" s="17">
        <v>0.41558164425938898</v>
      </c>
      <c r="L558" s="17">
        <v>0.38853219274084899</v>
      </c>
      <c r="M558" s="17"/>
      <c r="N558" s="17">
        <v>0.42439731587895402</v>
      </c>
      <c r="O558" s="17">
        <v>0.35052386315865502</v>
      </c>
      <c r="P558" s="17">
        <v>0.38614376200311001</v>
      </c>
      <c r="Q558" s="17">
        <v>0.39000689920897902</v>
      </c>
      <c r="R558" s="17"/>
      <c r="S558" s="17">
        <v>0.37335700438367397</v>
      </c>
      <c r="T558" s="17">
        <v>0.36261448429612297</v>
      </c>
      <c r="U558" s="17">
        <v>0.46160973161923302</v>
      </c>
      <c r="V558" s="17">
        <v>0.41272030678277999</v>
      </c>
      <c r="W558" s="17">
        <v>0.37428224846724101</v>
      </c>
      <c r="X558" s="17">
        <v>0.39007283906581303</v>
      </c>
      <c r="Y558" s="17">
        <v>0.37340617092352302</v>
      </c>
      <c r="Z558" s="17">
        <v>0.29347454266668599</v>
      </c>
      <c r="AA558" s="17">
        <v>0.38533651344931202</v>
      </c>
      <c r="AB558" s="17">
        <v>0.39283812804069401</v>
      </c>
      <c r="AC558" s="17">
        <v>0.44286551238004401</v>
      </c>
      <c r="AD558" s="17">
        <v>0.40902857941019</v>
      </c>
      <c r="AE558" s="17"/>
      <c r="AF558" s="17">
        <v>0.40802454954412698</v>
      </c>
      <c r="AG558" s="17">
        <v>0.40008962386403901</v>
      </c>
      <c r="AH558" s="17">
        <v>0.36927587357990199</v>
      </c>
      <c r="AI558" s="17">
        <v>0.46696701392719497</v>
      </c>
      <c r="AJ558" s="17">
        <v>0.36333428011308599</v>
      </c>
      <c r="AK558" s="17">
        <v>0.39754038068882802</v>
      </c>
      <c r="AL558" s="17"/>
      <c r="AM558" s="17">
        <v>0.389666700250003</v>
      </c>
      <c r="AN558" s="17">
        <v>0.34753642797776702</v>
      </c>
      <c r="AO558" s="17">
        <v>0.40605569746869502</v>
      </c>
      <c r="AP558" s="17">
        <v>0.45844908541419599</v>
      </c>
      <c r="AQ558" s="17">
        <v>0.47857547230505998</v>
      </c>
      <c r="AR558" s="17"/>
      <c r="AS558" s="17">
        <v>0.46062039105531699</v>
      </c>
      <c r="AT558" s="17">
        <v>0.32580534107176601</v>
      </c>
      <c r="AU558" s="17">
        <v>0.38974485572455098</v>
      </c>
      <c r="AV558" s="17">
        <v>0.39091479253279798</v>
      </c>
      <c r="AW558" s="17">
        <v>0.35360512183766302</v>
      </c>
      <c r="AX558" s="17">
        <v>0.41794241403156901</v>
      </c>
      <c r="AY558" s="17"/>
      <c r="AZ558" s="17">
        <v>0.45017569302819199</v>
      </c>
      <c r="BA558" s="17">
        <v>0.36726941352699599</v>
      </c>
      <c r="BB558" s="17">
        <v>0.33435104914481001</v>
      </c>
      <c r="BC558" s="17">
        <v>0.38630087342529901</v>
      </c>
      <c r="BD558" s="17">
        <v>0.41141175729659901</v>
      </c>
      <c r="BE558" s="17"/>
      <c r="BF558" s="17">
        <v>0.39235050418534501</v>
      </c>
      <c r="BG558" s="17"/>
      <c r="BH558" s="17">
        <v>0.39519657742048298</v>
      </c>
      <c r="BI558" s="17"/>
      <c r="BJ558" s="17">
        <v>0.42330059035853501</v>
      </c>
      <c r="BK558" s="17">
        <v>0.38739591659336597</v>
      </c>
      <c r="BL558" s="17">
        <v>0.40706819218124701</v>
      </c>
      <c r="BM558" s="17">
        <v>0.244791843801169</v>
      </c>
      <c r="BN558" s="17">
        <v>0.342408037414697</v>
      </c>
      <c r="BO558" s="17">
        <v>0.36142625968111203</v>
      </c>
      <c r="BP558" s="17"/>
      <c r="BQ558" s="17">
        <v>0.37975566993803</v>
      </c>
      <c r="BR558" s="17">
        <v>0.342538243094064</v>
      </c>
      <c r="BS558" s="17">
        <v>0.433761373232045</v>
      </c>
      <c r="BT558" s="17"/>
      <c r="BU558" s="17">
        <v>0.50502489228063596</v>
      </c>
      <c r="BV558" s="17">
        <v>0.38310901124685198</v>
      </c>
      <c r="BW558" s="17">
        <v>0.40152026695190102</v>
      </c>
      <c r="BX558" s="17"/>
      <c r="BY558" s="17">
        <v>0.52537775318108004</v>
      </c>
      <c r="BZ558" s="17"/>
      <c r="CA558" s="17">
        <v>0.53536417996424102</v>
      </c>
    </row>
    <row r="559" spans="2:79" x14ac:dyDescent="0.35">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row>
    <row r="560" spans="2:79" x14ac:dyDescent="0.35">
      <c r="B560" s="6" t="s">
        <v>394</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row>
    <row r="561" spans="2:79" x14ac:dyDescent="0.35">
      <c r="B561" s="24" t="s">
        <v>106</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row>
    <row r="562" spans="2:79" x14ac:dyDescent="0.35">
      <c r="B562" t="s">
        <v>385</v>
      </c>
      <c r="C562" s="17">
        <v>0.14567707055960599</v>
      </c>
      <c r="D562" s="17">
        <v>0.155805917531227</v>
      </c>
      <c r="E562" s="17">
        <v>0.136303991401622</v>
      </c>
      <c r="F562" s="17"/>
      <c r="G562" s="17">
        <v>0.184389332004853</v>
      </c>
      <c r="H562" s="17">
        <v>0.20803682787958599</v>
      </c>
      <c r="I562" s="17">
        <v>0.148059668542567</v>
      </c>
      <c r="J562" s="17">
        <v>9.9542137487867596E-2</v>
      </c>
      <c r="K562" s="17">
        <v>0.111770269361727</v>
      </c>
      <c r="L562" s="17">
        <v>0.12726669908333901</v>
      </c>
      <c r="M562" s="17"/>
      <c r="N562" s="17">
        <v>0.15209756991541801</v>
      </c>
      <c r="O562" s="17">
        <v>0.13657629742166</v>
      </c>
      <c r="P562" s="17">
        <v>0.12827694757486399</v>
      </c>
      <c r="Q562" s="17">
        <v>0.16366005039859299</v>
      </c>
      <c r="R562" s="17"/>
      <c r="S562" s="17">
        <v>0.18010478654012599</v>
      </c>
      <c r="T562" s="17">
        <v>0.14775438399084601</v>
      </c>
      <c r="U562" s="17">
        <v>0.13067009546745201</v>
      </c>
      <c r="V562" s="17">
        <v>0.118706452031609</v>
      </c>
      <c r="W562" s="17">
        <v>0.12396343626841</v>
      </c>
      <c r="X562" s="17">
        <v>0.166014483431485</v>
      </c>
      <c r="Y562" s="17">
        <v>0.12609749505415399</v>
      </c>
      <c r="Z562" s="17">
        <v>0.10722763898156699</v>
      </c>
      <c r="AA562" s="17">
        <v>0.15272917435248301</v>
      </c>
      <c r="AB562" s="17">
        <v>0.16835690172058901</v>
      </c>
      <c r="AC562" s="17">
        <v>0.11754507419504</v>
      </c>
      <c r="AD562" s="17">
        <v>0.14317969794619201</v>
      </c>
      <c r="AE562" s="17"/>
      <c r="AF562" s="17">
        <v>0.155672123864361</v>
      </c>
      <c r="AG562" s="17">
        <v>0.14322982624182501</v>
      </c>
      <c r="AH562" s="17">
        <v>0.13221701147347001</v>
      </c>
      <c r="AI562" s="17">
        <v>0.16677711692574201</v>
      </c>
      <c r="AJ562" s="17">
        <v>0.14259875379560899</v>
      </c>
      <c r="AK562" s="17">
        <v>0.187983231579327</v>
      </c>
      <c r="AL562" s="17"/>
      <c r="AM562" s="17">
        <v>0.13133883046661099</v>
      </c>
      <c r="AN562" s="17">
        <v>0.13855338668672401</v>
      </c>
      <c r="AO562" s="17">
        <v>0.139165207101757</v>
      </c>
      <c r="AP562" s="17">
        <v>0.178755902043255</v>
      </c>
      <c r="AQ562" s="17">
        <v>0.25373936873932201</v>
      </c>
      <c r="AR562" s="17"/>
      <c r="AS562" s="17">
        <v>0.19719199371789101</v>
      </c>
      <c r="AT562" s="17">
        <v>0.119337507617885</v>
      </c>
      <c r="AU562" s="17">
        <v>0.147083788729687</v>
      </c>
      <c r="AV562" s="17">
        <v>0.13154151594372401</v>
      </c>
      <c r="AW562" s="17">
        <v>0.13064393685758899</v>
      </c>
      <c r="AX562" s="17">
        <v>0.13232474324065199</v>
      </c>
      <c r="AY562" s="17"/>
      <c r="AZ562" s="17">
        <v>0.123963304761695</v>
      </c>
      <c r="BA562" s="17">
        <v>0.13307177579728499</v>
      </c>
      <c r="BB562" s="17">
        <v>0.150389440703665</v>
      </c>
      <c r="BC562" s="17">
        <v>0.16309863258121601</v>
      </c>
      <c r="BD562" s="17">
        <v>0.17082140408431601</v>
      </c>
      <c r="BE562" s="17"/>
      <c r="BF562" s="17">
        <v>0.14032065574390701</v>
      </c>
      <c r="BG562" s="17"/>
      <c r="BH562" s="17">
        <v>0.14101661738815399</v>
      </c>
      <c r="BI562" s="17"/>
      <c r="BJ562" s="17">
        <v>0.1466886151148</v>
      </c>
      <c r="BK562" s="17">
        <v>0.14322242446486999</v>
      </c>
      <c r="BL562" s="17">
        <v>0.12793423619271299</v>
      </c>
      <c r="BM562" s="17">
        <v>0.14677560698780101</v>
      </c>
      <c r="BN562" s="17">
        <v>0.200098640048927</v>
      </c>
      <c r="BO562" s="17">
        <v>0.182476981648449</v>
      </c>
      <c r="BP562" s="17"/>
      <c r="BQ562" s="17">
        <v>0.143803306568453</v>
      </c>
      <c r="BR562" s="17">
        <v>0.13399461772077101</v>
      </c>
      <c r="BS562" s="17">
        <v>0.158688009428819</v>
      </c>
      <c r="BT562" s="17"/>
      <c r="BU562" s="17">
        <v>0.22551765385092001</v>
      </c>
      <c r="BV562" s="17">
        <v>0.14233428106732901</v>
      </c>
      <c r="BW562" s="17">
        <v>0.147250060658874</v>
      </c>
      <c r="BX562" s="17"/>
      <c r="BY562" s="17">
        <v>0.19391902899374</v>
      </c>
      <c r="BZ562" s="17"/>
      <c r="CA562" s="17">
        <v>0.16522760024835001</v>
      </c>
    </row>
    <row r="563" spans="2:79" x14ac:dyDescent="0.35">
      <c r="B563" t="s">
        <v>386</v>
      </c>
      <c r="C563" s="17">
        <v>0.41632533341042099</v>
      </c>
      <c r="D563" s="17">
        <v>0.40197404458486002</v>
      </c>
      <c r="E563" s="17">
        <v>0.43077789141493</v>
      </c>
      <c r="F563" s="17"/>
      <c r="G563" s="17">
        <v>0.428406105167907</v>
      </c>
      <c r="H563" s="17">
        <v>0.44000820153049902</v>
      </c>
      <c r="I563" s="17">
        <v>0.441702674523753</v>
      </c>
      <c r="J563" s="17">
        <v>0.40129501674916601</v>
      </c>
      <c r="K563" s="17">
        <v>0.39876878387852999</v>
      </c>
      <c r="L563" s="17">
        <v>0.39238707186282801</v>
      </c>
      <c r="M563" s="17"/>
      <c r="N563" s="17">
        <v>0.40048955461512997</v>
      </c>
      <c r="O563" s="17">
        <v>0.42981438907000502</v>
      </c>
      <c r="P563" s="17">
        <v>0.43908693702162999</v>
      </c>
      <c r="Q563" s="17">
        <v>0.40195874346557497</v>
      </c>
      <c r="R563" s="17"/>
      <c r="S563" s="17">
        <v>0.43544165309259097</v>
      </c>
      <c r="T563" s="17">
        <v>0.385190046744601</v>
      </c>
      <c r="U563" s="17">
        <v>0.46720761124346399</v>
      </c>
      <c r="V563" s="17">
        <v>0.45096131019915298</v>
      </c>
      <c r="W563" s="17">
        <v>0.43333224684446198</v>
      </c>
      <c r="X563" s="17">
        <v>0.37342816757222702</v>
      </c>
      <c r="Y563" s="17">
        <v>0.42585476455839999</v>
      </c>
      <c r="Z563" s="17">
        <v>0.43703993650169298</v>
      </c>
      <c r="AA563" s="17">
        <v>0.40982585861198301</v>
      </c>
      <c r="AB563" s="17">
        <v>0.39363646164264998</v>
      </c>
      <c r="AC563" s="17">
        <v>0.38600313670993303</v>
      </c>
      <c r="AD563" s="17">
        <v>0.40124830702872999</v>
      </c>
      <c r="AE563" s="17"/>
      <c r="AF563" s="17">
        <v>0.43534464768241199</v>
      </c>
      <c r="AG563" s="17">
        <v>0.41054484909795902</v>
      </c>
      <c r="AH563" s="17">
        <v>0.43757266425041302</v>
      </c>
      <c r="AI563" s="17">
        <v>0.426461418829644</v>
      </c>
      <c r="AJ563" s="17">
        <v>0.39935056411361503</v>
      </c>
      <c r="AK563" s="17">
        <v>0.402112999272347</v>
      </c>
      <c r="AL563" s="17"/>
      <c r="AM563" s="17">
        <v>0.40128147931102498</v>
      </c>
      <c r="AN563" s="17">
        <v>0.40331428732969399</v>
      </c>
      <c r="AO563" s="17">
        <v>0.41843426080865498</v>
      </c>
      <c r="AP563" s="17">
        <v>0.50406607934792302</v>
      </c>
      <c r="AQ563" s="17">
        <v>0.37906347559192899</v>
      </c>
      <c r="AR563" s="17"/>
      <c r="AS563" s="17">
        <v>0.452997108697545</v>
      </c>
      <c r="AT563" s="17">
        <v>0.38792776494375197</v>
      </c>
      <c r="AU563" s="17">
        <v>0.42705606802171697</v>
      </c>
      <c r="AV563" s="17">
        <v>0.40897534596493901</v>
      </c>
      <c r="AW563" s="17">
        <v>0.40367577297340701</v>
      </c>
      <c r="AX563" s="17">
        <v>0.41142150758136897</v>
      </c>
      <c r="AY563" s="17"/>
      <c r="AZ563" s="17">
        <v>0.40670720994030302</v>
      </c>
      <c r="BA563" s="17">
        <v>0.41359872350131199</v>
      </c>
      <c r="BB563" s="17">
        <v>0.38104849583411499</v>
      </c>
      <c r="BC563" s="17">
        <v>0.42016866995306001</v>
      </c>
      <c r="BD563" s="17">
        <v>0.457721904553612</v>
      </c>
      <c r="BE563" s="17"/>
      <c r="BF563" s="17">
        <v>0.40321453698886101</v>
      </c>
      <c r="BG563" s="17"/>
      <c r="BH563" s="17">
        <v>0.40803245372090802</v>
      </c>
      <c r="BI563" s="17"/>
      <c r="BJ563" s="17">
        <v>0.42440414934919801</v>
      </c>
      <c r="BK563" s="17">
        <v>0.40245225247511901</v>
      </c>
      <c r="BL563" s="17">
        <v>0.40894642066047399</v>
      </c>
      <c r="BM563" s="17">
        <v>0.41707610305890902</v>
      </c>
      <c r="BN563" s="17">
        <v>0.43383576897548298</v>
      </c>
      <c r="BO563" s="17">
        <v>0.47167197003003902</v>
      </c>
      <c r="BP563" s="17"/>
      <c r="BQ563" s="17">
        <v>0.39857308747894599</v>
      </c>
      <c r="BR563" s="17">
        <v>0.43136816920474003</v>
      </c>
      <c r="BS563" s="17">
        <v>0.430410399594577</v>
      </c>
      <c r="BT563" s="17"/>
      <c r="BU563" s="17">
        <v>0.32968145012147798</v>
      </c>
      <c r="BV563" s="17">
        <v>0.438782066954301</v>
      </c>
      <c r="BW563" s="17">
        <v>0.42105971915442802</v>
      </c>
      <c r="BX563" s="17"/>
      <c r="BY563" s="17">
        <v>0.51067944047589398</v>
      </c>
      <c r="BZ563" s="17"/>
      <c r="CA563" s="17">
        <v>0.47356342634239801</v>
      </c>
    </row>
    <row r="564" spans="2:79" x14ac:dyDescent="0.35">
      <c r="B564" t="s">
        <v>387</v>
      </c>
      <c r="C564" s="17">
        <v>0.23029682938277199</v>
      </c>
      <c r="D564" s="17">
        <v>0.24135171800355401</v>
      </c>
      <c r="E564" s="17">
        <v>0.21929353155543299</v>
      </c>
      <c r="F564" s="17"/>
      <c r="G564" s="17">
        <v>0.24497186753880701</v>
      </c>
      <c r="H564" s="17">
        <v>0.18452355576670099</v>
      </c>
      <c r="I564" s="17">
        <v>0.212502278457846</v>
      </c>
      <c r="J564" s="17">
        <v>0.25900021453706501</v>
      </c>
      <c r="K564" s="17">
        <v>0.24487121479875301</v>
      </c>
      <c r="L564" s="17">
        <v>0.23910136094975401</v>
      </c>
      <c r="M564" s="17"/>
      <c r="N564" s="17">
        <v>0.25310836974801598</v>
      </c>
      <c r="O564" s="17">
        <v>0.22494175687652901</v>
      </c>
      <c r="P564" s="17">
        <v>0.22140786821367001</v>
      </c>
      <c r="Q564" s="17">
        <v>0.21679971209021801</v>
      </c>
      <c r="R564" s="17"/>
      <c r="S564" s="17">
        <v>0.19180204973279899</v>
      </c>
      <c r="T564" s="17">
        <v>0.26996692787231602</v>
      </c>
      <c r="U564" s="17">
        <v>0.183562077362034</v>
      </c>
      <c r="V564" s="17">
        <v>0.25714530267975499</v>
      </c>
      <c r="W564" s="17">
        <v>0.242401063518486</v>
      </c>
      <c r="X564" s="17">
        <v>0.23453676436863599</v>
      </c>
      <c r="Y564" s="17">
        <v>0.22018904860927599</v>
      </c>
      <c r="Z564" s="17">
        <v>0.216475037667134</v>
      </c>
      <c r="AA564" s="17">
        <v>0.23964004248378201</v>
      </c>
      <c r="AB564" s="17">
        <v>0.21362033376712</v>
      </c>
      <c r="AC564" s="17">
        <v>0.27137047040666901</v>
      </c>
      <c r="AD564" s="17">
        <v>0.23335590544549301</v>
      </c>
      <c r="AE564" s="17"/>
      <c r="AF564" s="17">
        <v>0.193591000663494</v>
      </c>
      <c r="AG564" s="17">
        <v>0.22327774659143501</v>
      </c>
      <c r="AH564" s="17">
        <v>0.25842838432762499</v>
      </c>
      <c r="AI564" s="17">
        <v>0.23258503221152599</v>
      </c>
      <c r="AJ564" s="17">
        <v>0.23525371622574401</v>
      </c>
      <c r="AK564" s="17">
        <v>0.256447013266141</v>
      </c>
      <c r="AL564" s="17"/>
      <c r="AM564" s="17">
        <v>0.21528844734359601</v>
      </c>
      <c r="AN564" s="17">
        <v>0.25775210437156298</v>
      </c>
      <c r="AO564" s="17">
        <v>0.24105660756397501</v>
      </c>
      <c r="AP564" s="17">
        <v>0.16034901614861599</v>
      </c>
      <c r="AQ564" s="17">
        <v>0.22344868848868399</v>
      </c>
      <c r="AR564" s="17"/>
      <c r="AS564" s="17">
        <v>0.18667864890202099</v>
      </c>
      <c r="AT564" s="17">
        <v>0.238135321451277</v>
      </c>
      <c r="AU564" s="17">
        <v>0.246303433932932</v>
      </c>
      <c r="AV564" s="17">
        <v>0.24512721534798301</v>
      </c>
      <c r="AW564" s="17">
        <v>0.23603034659663799</v>
      </c>
      <c r="AX564" s="17">
        <v>0.25629816707214897</v>
      </c>
      <c r="AY564" s="17"/>
      <c r="AZ564" s="17">
        <v>0.26272590226921699</v>
      </c>
      <c r="BA564" s="17">
        <v>0.235980709304034</v>
      </c>
      <c r="BB564" s="17">
        <v>0.22938619500173199</v>
      </c>
      <c r="BC564" s="17">
        <v>0.21800924646335201</v>
      </c>
      <c r="BD564" s="17">
        <v>0.19667889309625999</v>
      </c>
      <c r="BE564" s="17"/>
      <c r="BF564" s="17">
        <v>0.242070088612439</v>
      </c>
      <c r="BG564" s="17"/>
      <c r="BH564" s="17">
        <v>0.24484503888782899</v>
      </c>
      <c r="BI564" s="17"/>
      <c r="BJ564" s="17">
        <v>0.23028656470827299</v>
      </c>
      <c r="BK564" s="17">
        <v>0.220481302234486</v>
      </c>
      <c r="BL564" s="17">
        <v>0.253386846952942</v>
      </c>
      <c r="BM564" s="17">
        <v>0.23216731975912799</v>
      </c>
      <c r="BN564" s="17">
        <v>0.221717244675741</v>
      </c>
      <c r="BO564" s="17">
        <v>0.22249726756434901</v>
      </c>
      <c r="BP564" s="17"/>
      <c r="BQ564" s="17">
        <v>0.275487131374613</v>
      </c>
      <c r="BR564" s="17">
        <v>0.22402729922775699</v>
      </c>
      <c r="BS564" s="17">
        <v>0.224486639386934</v>
      </c>
      <c r="BT564" s="17"/>
      <c r="BU564" s="17">
        <v>0.267923583413882</v>
      </c>
      <c r="BV564" s="17">
        <v>0.23784209572082901</v>
      </c>
      <c r="BW564" s="17">
        <v>0.23070662449069301</v>
      </c>
      <c r="BX564" s="17"/>
      <c r="BY564" s="17">
        <v>0.20821774224083001</v>
      </c>
      <c r="BZ564" s="17"/>
      <c r="CA564" s="17">
        <v>0.218608045677466</v>
      </c>
    </row>
    <row r="565" spans="2:79" x14ac:dyDescent="0.35">
      <c r="B565" t="s">
        <v>388</v>
      </c>
      <c r="C565" s="17">
        <v>0.12888693629012599</v>
      </c>
      <c r="D565" s="17">
        <v>0.134773787690671</v>
      </c>
      <c r="E565" s="17">
        <v>0.12230107837874001</v>
      </c>
      <c r="F565" s="17"/>
      <c r="G565" s="17">
        <v>7.6602808743312406E-2</v>
      </c>
      <c r="H565" s="17">
        <v>7.6009221526328205E-2</v>
      </c>
      <c r="I565" s="17">
        <v>0.13295035179908801</v>
      </c>
      <c r="J565" s="17">
        <v>0.16766912129016601</v>
      </c>
      <c r="K565" s="17">
        <v>0.15678343587356899</v>
      </c>
      <c r="L565" s="17">
        <v>0.15341963163318101</v>
      </c>
      <c r="M565" s="17"/>
      <c r="N565" s="17">
        <v>0.12978195373366899</v>
      </c>
      <c r="O565" s="17">
        <v>0.1224636061349</v>
      </c>
      <c r="P565" s="17">
        <v>0.13298561544898299</v>
      </c>
      <c r="Q565" s="17">
        <v>0.13075552475175001</v>
      </c>
      <c r="R565" s="17"/>
      <c r="S565" s="17">
        <v>0.11611198234692199</v>
      </c>
      <c r="T565" s="17">
        <v>0.12584650375112</v>
      </c>
      <c r="U565" s="17">
        <v>0.13891985671492901</v>
      </c>
      <c r="V565" s="17">
        <v>0.10682111794770099</v>
      </c>
      <c r="W565" s="17">
        <v>0.13275808713463999</v>
      </c>
      <c r="X565" s="17">
        <v>0.11240449127109201</v>
      </c>
      <c r="Y565" s="17">
        <v>0.16212097018892199</v>
      </c>
      <c r="Z565" s="17">
        <v>0.137369599568437</v>
      </c>
      <c r="AA565" s="17">
        <v>0.130726636567007</v>
      </c>
      <c r="AB565" s="17">
        <v>0.137337926751704</v>
      </c>
      <c r="AC565" s="17">
        <v>0.124812312816445</v>
      </c>
      <c r="AD565" s="17">
        <v>0.156311676823953</v>
      </c>
      <c r="AE565" s="17"/>
      <c r="AF565" s="17">
        <v>0.122889070441313</v>
      </c>
      <c r="AG565" s="17">
        <v>0.149203912396696</v>
      </c>
      <c r="AH565" s="17">
        <v>0.111201108572287</v>
      </c>
      <c r="AI565" s="17">
        <v>0.11414375044382601</v>
      </c>
      <c r="AJ565" s="17">
        <v>0.14860573023036</v>
      </c>
      <c r="AK565" s="17">
        <v>0.101062393473266</v>
      </c>
      <c r="AL565" s="17"/>
      <c r="AM565" s="17">
        <v>0.146512669260664</v>
      </c>
      <c r="AN565" s="17">
        <v>0.13449979946264401</v>
      </c>
      <c r="AO565" s="17">
        <v>0.11149190702985</v>
      </c>
      <c r="AP565" s="17">
        <v>0.117934329561628</v>
      </c>
      <c r="AQ565" s="17">
        <v>9.8526771043880301E-2</v>
      </c>
      <c r="AR565" s="17"/>
      <c r="AS565" s="17">
        <v>9.6874067642387901E-2</v>
      </c>
      <c r="AT565" s="17">
        <v>0.154783941537596</v>
      </c>
      <c r="AU565" s="17">
        <v>0.121887961831654</v>
      </c>
      <c r="AV565" s="17">
        <v>0.13657636382934099</v>
      </c>
      <c r="AW565" s="17">
        <v>0.13742334632317699</v>
      </c>
      <c r="AX565" s="17">
        <v>0.12220743451499699</v>
      </c>
      <c r="AY565" s="17"/>
      <c r="AZ565" s="17">
        <v>0.12998529819628801</v>
      </c>
      <c r="BA565" s="17">
        <v>0.14374584016748701</v>
      </c>
      <c r="BB565" s="17">
        <v>0.132396860596115</v>
      </c>
      <c r="BC565" s="17">
        <v>0.123054226808924</v>
      </c>
      <c r="BD565" s="17">
        <v>0.108988559671334</v>
      </c>
      <c r="BE565" s="17"/>
      <c r="BF565" s="17">
        <v>0.13334408558993399</v>
      </c>
      <c r="BG565" s="17"/>
      <c r="BH565" s="17">
        <v>0.133327755860946</v>
      </c>
      <c r="BI565" s="17"/>
      <c r="BJ565" s="17">
        <v>0.1165469129928</v>
      </c>
      <c r="BK565" s="17">
        <v>0.15344728141373101</v>
      </c>
      <c r="BL565" s="17">
        <v>0.13643930862717801</v>
      </c>
      <c r="BM565" s="17">
        <v>0.13037073342246</v>
      </c>
      <c r="BN565" s="17">
        <v>9.5622710479546194E-2</v>
      </c>
      <c r="BO565" s="17">
        <v>5.5678247111998799E-2</v>
      </c>
      <c r="BP565" s="17"/>
      <c r="BQ565" s="17">
        <v>0.14399732698324</v>
      </c>
      <c r="BR565" s="17">
        <v>0.13993057040928</v>
      </c>
      <c r="BS565" s="17">
        <v>0.118643090232499</v>
      </c>
      <c r="BT565" s="17"/>
      <c r="BU565" s="17">
        <v>0.14568989640232699</v>
      </c>
      <c r="BV565" s="17">
        <v>0.11938941475336701</v>
      </c>
      <c r="BW565" s="17">
        <v>0.13468576625289999</v>
      </c>
      <c r="BX565" s="17"/>
      <c r="BY565" s="17">
        <v>3.6852831418426803E-2</v>
      </c>
      <c r="BZ565" s="17"/>
      <c r="CA565" s="17">
        <v>8.5700706868589605E-2</v>
      </c>
    </row>
    <row r="566" spans="2:79" x14ac:dyDescent="0.35">
      <c r="B566" t="s">
        <v>136</v>
      </c>
      <c r="C566" s="17">
        <v>7.8813830357075301E-2</v>
      </c>
      <c r="D566" s="17">
        <v>6.6094532189687694E-2</v>
      </c>
      <c r="E566" s="17">
        <v>9.1323507249275293E-2</v>
      </c>
      <c r="F566" s="17"/>
      <c r="G566" s="17">
        <v>6.5629886545120295E-2</v>
      </c>
      <c r="H566" s="17">
        <v>9.1422193296886001E-2</v>
      </c>
      <c r="I566" s="17">
        <v>6.4785026676747098E-2</v>
      </c>
      <c r="J566" s="17">
        <v>7.2493509935735903E-2</v>
      </c>
      <c r="K566" s="17">
        <v>8.7806296087421895E-2</v>
      </c>
      <c r="L566" s="17">
        <v>8.7825236470897503E-2</v>
      </c>
      <c r="M566" s="17"/>
      <c r="N566" s="17">
        <v>6.4522551987766602E-2</v>
      </c>
      <c r="O566" s="17">
        <v>8.6203950496906295E-2</v>
      </c>
      <c r="P566" s="17">
        <v>7.8242631740853594E-2</v>
      </c>
      <c r="Q566" s="17">
        <v>8.6825969293863103E-2</v>
      </c>
      <c r="R566" s="17"/>
      <c r="S566" s="17">
        <v>7.6539528287561998E-2</v>
      </c>
      <c r="T566" s="17">
        <v>7.1242137641117406E-2</v>
      </c>
      <c r="U566" s="17">
        <v>7.9640359212121994E-2</v>
      </c>
      <c r="V566" s="17">
        <v>6.6365817141781303E-2</v>
      </c>
      <c r="W566" s="17">
        <v>6.7545166234001794E-2</v>
      </c>
      <c r="X566" s="17">
        <v>0.11361609335656001</v>
      </c>
      <c r="Y566" s="17">
        <v>6.5737721589248899E-2</v>
      </c>
      <c r="Z566" s="17">
        <v>0.101887787281169</v>
      </c>
      <c r="AA566" s="17">
        <v>6.7078287984745605E-2</v>
      </c>
      <c r="AB566" s="17">
        <v>8.7048376117936102E-2</v>
      </c>
      <c r="AC566" s="17">
        <v>0.10026900587191399</v>
      </c>
      <c r="AD566" s="17">
        <v>6.5904412755632205E-2</v>
      </c>
      <c r="AE566" s="17"/>
      <c r="AF566" s="17">
        <v>9.2503157348420198E-2</v>
      </c>
      <c r="AG566" s="17">
        <v>7.3743665672084693E-2</v>
      </c>
      <c r="AH566" s="17">
        <v>6.0580831376203799E-2</v>
      </c>
      <c r="AI566" s="17">
        <v>6.0032681589262601E-2</v>
      </c>
      <c r="AJ566" s="17">
        <v>7.4191235634672503E-2</v>
      </c>
      <c r="AK566" s="17">
        <v>5.2394362408919898E-2</v>
      </c>
      <c r="AL566" s="17"/>
      <c r="AM566" s="17">
        <v>0.10557857361810399</v>
      </c>
      <c r="AN566" s="17">
        <v>6.5880422149374507E-2</v>
      </c>
      <c r="AO566" s="17">
        <v>8.9852017495763895E-2</v>
      </c>
      <c r="AP566" s="17">
        <v>3.88946728985771E-2</v>
      </c>
      <c r="AQ566" s="17">
        <v>4.5221696136185402E-2</v>
      </c>
      <c r="AR566" s="17"/>
      <c r="AS566" s="17">
        <v>6.6258181040155101E-2</v>
      </c>
      <c r="AT566" s="17">
        <v>9.9815464449489397E-2</v>
      </c>
      <c r="AU566" s="17">
        <v>5.7668747484009401E-2</v>
      </c>
      <c r="AV566" s="17">
        <v>7.7779558914012295E-2</v>
      </c>
      <c r="AW566" s="17">
        <v>9.22265972491884E-2</v>
      </c>
      <c r="AX566" s="17">
        <v>7.7748147590832303E-2</v>
      </c>
      <c r="AY566" s="17"/>
      <c r="AZ566" s="17">
        <v>7.6618284832497205E-2</v>
      </c>
      <c r="BA566" s="17">
        <v>7.3602951229882196E-2</v>
      </c>
      <c r="BB566" s="17">
        <v>0.106779007864373</v>
      </c>
      <c r="BC566" s="17">
        <v>7.5669224193447598E-2</v>
      </c>
      <c r="BD566" s="17">
        <v>6.5789238594478799E-2</v>
      </c>
      <c r="BE566" s="17"/>
      <c r="BF566" s="17">
        <v>8.1050633064857894E-2</v>
      </c>
      <c r="BG566" s="17"/>
      <c r="BH566" s="17">
        <v>7.2778134142162901E-2</v>
      </c>
      <c r="BI566" s="17"/>
      <c r="BJ566" s="17">
        <v>8.2073757834928998E-2</v>
      </c>
      <c r="BK566" s="17">
        <v>8.0396739411794302E-2</v>
      </c>
      <c r="BL566" s="17">
        <v>7.3293187566693396E-2</v>
      </c>
      <c r="BM566" s="17">
        <v>7.3610236771701407E-2</v>
      </c>
      <c r="BN566" s="17">
        <v>4.87256358203026E-2</v>
      </c>
      <c r="BO566" s="17">
        <v>6.7675533645164404E-2</v>
      </c>
      <c r="BP566" s="17"/>
      <c r="BQ566" s="17">
        <v>3.8139147594748402E-2</v>
      </c>
      <c r="BR566" s="17">
        <v>7.0679343437451705E-2</v>
      </c>
      <c r="BS566" s="17">
        <v>6.7771861357170907E-2</v>
      </c>
      <c r="BT566" s="17"/>
      <c r="BU566" s="17">
        <v>3.1187416211392802E-2</v>
      </c>
      <c r="BV566" s="17">
        <v>6.1652141504173197E-2</v>
      </c>
      <c r="BW566" s="17">
        <v>6.6297829443105E-2</v>
      </c>
      <c r="BX566" s="17"/>
      <c r="BY566" s="17">
        <v>5.0330956871108799E-2</v>
      </c>
      <c r="BZ566" s="17"/>
      <c r="CA566" s="17">
        <v>5.6900220863196002E-2</v>
      </c>
    </row>
    <row r="567" spans="2:79" x14ac:dyDescent="0.35">
      <c r="B567" t="s">
        <v>389</v>
      </c>
      <c r="C567" s="17">
        <v>0.56200240397002699</v>
      </c>
      <c r="D567" s="17">
        <v>0.55777996211608705</v>
      </c>
      <c r="E567" s="17">
        <v>0.56708188281655203</v>
      </c>
      <c r="F567" s="17"/>
      <c r="G567" s="17">
        <v>0.61279543717275997</v>
      </c>
      <c r="H567" s="17">
        <v>0.64804502941008502</v>
      </c>
      <c r="I567" s="17">
        <v>0.58976234306631903</v>
      </c>
      <c r="J567" s="17">
        <v>0.50083715423703301</v>
      </c>
      <c r="K567" s="17">
        <v>0.51053905324025695</v>
      </c>
      <c r="L567" s="17">
        <v>0.51965377094616705</v>
      </c>
      <c r="M567" s="17"/>
      <c r="N567" s="17">
        <v>0.55258712453054804</v>
      </c>
      <c r="O567" s="17">
        <v>0.56639068649166502</v>
      </c>
      <c r="P567" s="17">
        <v>0.56736388459649301</v>
      </c>
      <c r="Q567" s="17">
        <v>0.56561879386416802</v>
      </c>
      <c r="R567" s="17"/>
      <c r="S567" s="17">
        <v>0.61554643963271705</v>
      </c>
      <c r="T567" s="17">
        <v>0.53294443073544695</v>
      </c>
      <c r="U567" s="17">
        <v>0.597877706710915</v>
      </c>
      <c r="V567" s="17">
        <v>0.56966776223076299</v>
      </c>
      <c r="W567" s="17">
        <v>0.55729568311287203</v>
      </c>
      <c r="X567" s="17">
        <v>0.53944265100371203</v>
      </c>
      <c r="Y567" s="17">
        <v>0.55195225961255301</v>
      </c>
      <c r="Z567" s="17">
        <v>0.54426757548325999</v>
      </c>
      <c r="AA567" s="17">
        <v>0.56255503296446596</v>
      </c>
      <c r="AB567" s="17">
        <v>0.56199336336324002</v>
      </c>
      <c r="AC567" s="17">
        <v>0.50354821090497304</v>
      </c>
      <c r="AD567" s="17">
        <v>0.54442800497492105</v>
      </c>
      <c r="AE567" s="17"/>
      <c r="AF567" s="17">
        <v>0.59101677154677301</v>
      </c>
      <c r="AG567" s="17">
        <v>0.55377467533978397</v>
      </c>
      <c r="AH567" s="17">
        <v>0.56978967572388295</v>
      </c>
      <c r="AI567" s="17">
        <v>0.59323853575538499</v>
      </c>
      <c r="AJ567" s="17">
        <v>0.54194931790922396</v>
      </c>
      <c r="AK567" s="17">
        <v>0.59009623085167295</v>
      </c>
      <c r="AL567" s="17"/>
      <c r="AM567" s="17">
        <v>0.53262030977763597</v>
      </c>
      <c r="AN567" s="17">
        <v>0.541867674016419</v>
      </c>
      <c r="AO567" s="17">
        <v>0.55759946791041204</v>
      </c>
      <c r="AP567" s="17">
        <v>0.682821981391178</v>
      </c>
      <c r="AQ567" s="17">
        <v>0.63280284433125</v>
      </c>
      <c r="AR567" s="17"/>
      <c r="AS567" s="17">
        <v>0.65018910241543604</v>
      </c>
      <c r="AT567" s="17">
        <v>0.507265272561637</v>
      </c>
      <c r="AU567" s="17">
        <v>0.574139856751404</v>
      </c>
      <c r="AV567" s="17">
        <v>0.54051686190866299</v>
      </c>
      <c r="AW567" s="17">
        <v>0.53431970983099697</v>
      </c>
      <c r="AX567" s="17">
        <v>0.54374625082202099</v>
      </c>
      <c r="AY567" s="17"/>
      <c r="AZ567" s="17">
        <v>0.530670514701998</v>
      </c>
      <c r="BA567" s="17">
        <v>0.54667049929859701</v>
      </c>
      <c r="BB567" s="17">
        <v>0.53143793653778004</v>
      </c>
      <c r="BC567" s="17">
        <v>0.58326730253427606</v>
      </c>
      <c r="BD567" s="17">
        <v>0.62854330863792796</v>
      </c>
      <c r="BE567" s="17"/>
      <c r="BF567" s="17">
        <v>0.54353519273276896</v>
      </c>
      <c r="BG567" s="17"/>
      <c r="BH567" s="17">
        <v>0.54904907110906298</v>
      </c>
      <c r="BI567" s="17"/>
      <c r="BJ567" s="17">
        <v>0.57109276446399804</v>
      </c>
      <c r="BK567" s="17">
        <v>0.54567467693998895</v>
      </c>
      <c r="BL567" s="17">
        <v>0.53688065685318698</v>
      </c>
      <c r="BM567" s="17">
        <v>0.56385171004670998</v>
      </c>
      <c r="BN567" s="17">
        <v>0.63393440902441001</v>
      </c>
      <c r="BO567" s="17">
        <v>0.65414895167848797</v>
      </c>
      <c r="BP567" s="17"/>
      <c r="BQ567" s="17">
        <v>0.54237639404739901</v>
      </c>
      <c r="BR567" s="17">
        <v>0.56536278692551101</v>
      </c>
      <c r="BS567" s="17">
        <v>0.58909840902339605</v>
      </c>
      <c r="BT567" s="17"/>
      <c r="BU567" s="17">
        <v>0.55519910397239802</v>
      </c>
      <c r="BV567" s="17">
        <v>0.58111634802163004</v>
      </c>
      <c r="BW567" s="17">
        <v>0.568309779813302</v>
      </c>
      <c r="BX567" s="17"/>
      <c r="BY567" s="17">
        <v>0.704598469469634</v>
      </c>
      <c r="BZ567" s="17"/>
      <c r="CA567" s="17">
        <v>0.63879102659074805</v>
      </c>
    </row>
    <row r="568" spans="2:79" x14ac:dyDescent="0.35">
      <c r="B568" t="s">
        <v>390</v>
      </c>
      <c r="C568" s="17">
        <v>0.359183765672898</v>
      </c>
      <c r="D568" s="17">
        <v>0.37612550569422498</v>
      </c>
      <c r="E568" s="17">
        <v>0.34159460993417301</v>
      </c>
      <c r="F568" s="17"/>
      <c r="G568" s="17">
        <v>0.32157467628212</v>
      </c>
      <c r="H568" s="17">
        <v>0.26053277729302898</v>
      </c>
      <c r="I568" s="17">
        <v>0.34545263025693401</v>
      </c>
      <c r="J568" s="17">
        <v>0.42666933582723099</v>
      </c>
      <c r="K568" s="17">
        <v>0.40165465067232098</v>
      </c>
      <c r="L568" s="17">
        <v>0.39252099258293499</v>
      </c>
      <c r="M568" s="17"/>
      <c r="N568" s="17">
        <v>0.382890323481685</v>
      </c>
      <c r="O568" s="17">
        <v>0.34740536301142899</v>
      </c>
      <c r="P568" s="17">
        <v>0.354393483662653</v>
      </c>
      <c r="Q568" s="17">
        <v>0.34755523684196898</v>
      </c>
      <c r="R568" s="17"/>
      <c r="S568" s="17">
        <v>0.30791403207972101</v>
      </c>
      <c r="T568" s="17">
        <v>0.39581343162343602</v>
      </c>
      <c r="U568" s="17">
        <v>0.32248193407696302</v>
      </c>
      <c r="V568" s="17">
        <v>0.36396642062745599</v>
      </c>
      <c r="W568" s="17">
        <v>0.37515915065312599</v>
      </c>
      <c r="X568" s="17">
        <v>0.346941255639728</v>
      </c>
      <c r="Y568" s="17">
        <v>0.38231001879819798</v>
      </c>
      <c r="Z568" s="17">
        <v>0.35384463723557102</v>
      </c>
      <c r="AA568" s="17">
        <v>0.37036667905078902</v>
      </c>
      <c r="AB568" s="17">
        <v>0.35095826051882401</v>
      </c>
      <c r="AC568" s="17">
        <v>0.39618278322311301</v>
      </c>
      <c r="AD568" s="17">
        <v>0.38966758226944598</v>
      </c>
      <c r="AE568" s="17"/>
      <c r="AF568" s="17">
        <v>0.31648007110480703</v>
      </c>
      <c r="AG568" s="17">
        <v>0.37248165898813101</v>
      </c>
      <c r="AH568" s="17">
        <v>0.36962949289991298</v>
      </c>
      <c r="AI568" s="17">
        <v>0.34672878265535201</v>
      </c>
      <c r="AJ568" s="17">
        <v>0.38385944645610398</v>
      </c>
      <c r="AK568" s="17">
        <v>0.35750940673940701</v>
      </c>
      <c r="AL568" s="17"/>
      <c r="AM568" s="17">
        <v>0.36180111660426001</v>
      </c>
      <c r="AN568" s="17">
        <v>0.39225190383420699</v>
      </c>
      <c r="AO568" s="17">
        <v>0.35254851459382403</v>
      </c>
      <c r="AP568" s="17">
        <v>0.27828334571024499</v>
      </c>
      <c r="AQ568" s="17">
        <v>0.32197545953256401</v>
      </c>
      <c r="AR568" s="17"/>
      <c r="AS568" s="17">
        <v>0.283552716544409</v>
      </c>
      <c r="AT568" s="17">
        <v>0.39291926298887297</v>
      </c>
      <c r="AU568" s="17">
        <v>0.36819139576458598</v>
      </c>
      <c r="AV568" s="17">
        <v>0.381703579177325</v>
      </c>
      <c r="AW568" s="17">
        <v>0.37345369291981501</v>
      </c>
      <c r="AX568" s="17">
        <v>0.37850560158714702</v>
      </c>
      <c r="AY568" s="17"/>
      <c r="AZ568" s="17">
        <v>0.39271120046550501</v>
      </c>
      <c r="BA568" s="17">
        <v>0.37972654947152101</v>
      </c>
      <c r="BB568" s="17">
        <v>0.36178305559784701</v>
      </c>
      <c r="BC568" s="17">
        <v>0.34106347327227599</v>
      </c>
      <c r="BD568" s="17">
        <v>0.305667452767593</v>
      </c>
      <c r="BE568" s="17"/>
      <c r="BF568" s="17">
        <v>0.375414174202373</v>
      </c>
      <c r="BG568" s="17"/>
      <c r="BH568" s="17">
        <v>0.37817279474877402</v>
      </c>
      <c r="BI568" s="17"/>
      <c r="BJ568" s="17">
        <v>0.34683347770107298</v>
      </c>
      <c r="BK568" s="17">
        <v>0.37392858364821702</v>
      </c>
      <c r="BL568" s="17">
        <v>0.38982615558012002</v>
      </c>
      <c r="BM568" s="17">
        <v>0.36253805318158799</v>
      </c>
      <c r="BN568" s="17">
        <v>0.31733995515528801</v>
      </c>
      <c r="BO568" s="17">
        <v>0.27817551467634799</v>
      </c>
      <c r="BP568" s="17"/>
      <c r="BQ568" s="17">
        <v>0.41948445835785297</v>
      </c>
      <c r="BR568" s="17">
        <v>0.36395786963703702</v>
      </c>
      <c r="BS568" s="17">
        <v>0.343129729619433</v>
      </c>
      <c r="BT568" s="17"/>
      <c r="BU568" s="17">
        <v>0.413613479816209</v>
      </c>
      <c r="BV568" s="17">
        <v>0.35723151047419699</v>
      </c>
      <c r="BW568" s="17">
        <v>0.36539239074359298</v>
      </c>
      <c r="BX568" s="17"/>
      <c r="BY568" s="17">
        <v>0.245070573659257</v>
      </c>
      <c r="BZ568" s="17"/>
      <c r="CA568" s="17">
        <v>0.30430875254605599</v>
      </c>
    </row>
    <row r="569" spans="2:79" x14ac:dyDescent="0.35">
      <c r="B569" t="s">
        <v>202</v>
      </c>
      <c r="C569" s="17">
        <v>0.20281863829712901</v>
      </c>
      <c r="D569" s="17">
        <v>0.18165445642186201</v>
      </c>
      <c r="E569" s="17">
        <v>0.22548727288237899</v>
      </c>
      <c r="F569" s="17"/>
      <c r="G569" s="17">
        <v>0.29122076089063997</v>
      </c>
      <c r="H569" s="17">
        <v>0.38751225211705698</v>
      </c>
      <c r="I569" s="17">
        <v>0.24430971280938599</v>
      </c>
      <c r="J569" s="17">
        <v>7.4167818409802203E-2</v>
      </c>
      <c r="K569" s="17">
        <v>0.108884402567935</v>
      </c>
      <c r="L569" s="17">
        <v>0.127132778363232</v>
      </c>
      <c r="M569" s="17"/>
      <c r="N569" s="17">
        <v>0.16969680104886301</v>
      </c>
      <c r="O569" s="17">
        <v>0.218985323480236</v>
      </c>
      <c r="P569" s="17">
        <v>0.21297040093384101</v>
      </c>
      <c r="Q569" s="17">
        <v>0.21806355702220001</v>
      </c>
      <c r="R569" s="17"/>
      <c r="S569" s="17">
        <v>0.30763240755299598</v>
      </c>
      <c r="T569" s="17">
        <v>0.13713099911201099</v>
      </c>
      <c r="U569" s="17">
        <v>0.27539577263395199</v>
      </c>
      <c r="V569" s="17">
        <v>0.205701341603307</v>
      </c>
      <c r="W569" s="17">
        <v>0.18213653245974501</v>
      </c>
      <c r="X569" s="17">
        <v>0.192501395363984</v>
      </c>
      <c r="Y569" s="17">
        <v>0.169642240814356</v>
      </c>
      <c r="Z569" s="17">
        <v>0.19042293824768899</v>
      </c>
      <c r="AA569" s="17">
        <v>0.192188353913677</v>
      </c>
      <c r="AB569" s="17">
        <v>0.21103510284441501</v>
      </c>
      <c r="AC569" s="17">
        <v>0.107365427681859</v>
      </c>
      <c r="AD569" s="17">
        <v>0.15476042270547499</v>
      </c>
      <c r="AE569" s="17"/>
      <c r="AF569" s="17">
        <v>0.27453670044196699</v>
      </c>
      <c r="AG569" s="17">
        <v>0.18129301635165301</v>
      </c>
      <c r="AH569" s="17">
        <v>0.20016018282397</v>
      </c>
      <c r="AI569" s="17">
        <v>0.24650975310003401</v>
      </c>
      <c r="AJ569" s="17">
        <v>0.15808987145312001</v>
      </c>
      <c r="AK569" s="17">
        <v>0.232586824112266</v>
      </c>
      <c r="AL569" s="17"/>
      <c r="AM569" s="17">
        <v>0.17081919317337599</v>
      </c>
      <c r="AN569" s="17">
        <v>0.149615770182212</v>
      </c>
      <c r="AO569" s="17">
        <v>0.20505095331658801</v>
      </c>
      <c r="AP569" s="17">
        <v>0.40453863568093401</v>
      </c>
      <c r="AQ569" s="17">
        <v>0.31082738479868599</v>
      </c>
      <c r="AR569" s="17"/>
      <c r="AS569" s="17">
        <v>0.36663638587102698</v>
      </c>
      <c r="AT569" s="17">
        <v>0.114346009572764</v>
      </c>
      <c r="AU569" s="17">
        <v>0.20594846098681799</v>
      </c>
      <c r="AV569" s="17">
        <v>0.15881328273133899</v>
      </c>
      <c r="AW569" s="17">
        <v>0.16086601691118099</v>
      </c>
      <c r="AX569" s="17">
        <v>0.165240649234874</v>
      </c>
      <c r="AY569" s="17"/>
      <c r="AZ569" s="17">
        <v>0.13795931423649299</v>
      </c>
      <c r="BA569" s="17">
        <v>0.166943949827076</v>
      </c>
      <c r="BB569" s="17">
        <v>0.169654880939933</v>
      </c>
      <c r="BC569" s="17">
        <v>0.24220382926199899</v>
      </c>
      <c r="BD569" s="17">
        <v>0.32287585587033502</v>
      </c>
      <c r="BE569" s="17"/>
      <c r="BF569" s="17">
        <v>0.16812101853039499</v>
      </c>
      <c r="BG569" s="17"/>
      <c r="BH569" s="17">
        <v>0.17087627636028799</v>
      </c>
      <c r="BI569" s="17"/>
      <c r="BJ569" s="17">
        <v>0.224259286762925</v>
      </c>
      <c r="BK569" s="17">
        <v>0.17174609329177201</v>
      </c>
      <c r="BL569" s="17">
        <v>0.14705450127306699</v>
      </c>
      <c r="BM569" s="17">
        <v>0.20131365686512201</v>
      </c>
      <c r="BN569" s="17">
        <v>0.31659445386912199</v>
      </c>
      <c r="BO569" s="17">
        <v>0.37597343700214098</v>
      </c>
      <c r="BP569" s="17"/>
      <c r="BQ569" s="17">
        <v>0.122891935689546</v>
      </c>
      <c r="BR569" s="17">
        <v>0.20140491728847401</v>
      </c>
      <c r="BS569" s="17">
        <v>0.245968679403963</v>
      </c>
      <c r="BT569" s="17"/>
      <c r="BU569" s="17">
        <v>0.14158562415619</v>
      </c>
      <c r="BV569" s="17">
        <v>0.22388483754743299</v>
      </c>
      <c r="BW569" s="17">
        <v>0.20291738906970799</v>
      </c>
      <c r="BX569" s="17"/>
      <c r="BY569" s="17">
        <v>0.45952789581037801</v>
      </c>
      <c r="BZ569" s="17"/>
      <c r="CA569" s="17">
        <v>0.334482274044693</v>
      </c>
    </row>
    <row r="570" spans="2:79" x14ac:dyDescent="0.3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row>
    <row r="571" spans="2:79" x14ac:dyDescent="0.35">
      <c r="B571" s="6" t="s">
        <v>395</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row>
    <row r="572" spans="2:79" x14ac:dyDescent="0.35">
      <c r="B572" s="24" t="s">
        <v>106</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row>
    <row r="573" spans="2:79" x14ac:dyDescent="0.35">
      <c r="B573" t="s">
        <v>385</v>
      </c>
      <c r="C573" s="17">
        <v>0.168992833003173</v>
      </c>
      <c r="D573" s="17">
        <v>0.179076795896708</v>
      </c>
      <c r="E573" s="17">
        <v>0.15838430392536201</v>
      </c>
      <c r="F573" s="17"/>
      <c r="G573" s="17">
        <v>0.195595882506061</v>
      </c>
      <c r="H573" s="17">
        <v>0.22476112130069101</v>
      </c>
      <c r="I573" s="17">
        <v>0.17462617115179499</v>
      </c>
      <c r="J573" s="17">
        <v>0.12089258846090099</v>
      </c>
      <c r="K573" s="17">
        <v>0.16018621235140701</v>
      </c>
      <c r="L573" s="17">
        <v>0.14617489582100701</v>
      </c>
      <c r="M573" s="17"/>
      <c r="N573" s="17">
        <v>0.17478540991387501</v>
      </c>
      <c r="O573" s="17">
        <v>0.17353161768396</v>
      </c>
      <c r="P573" s="17">
        <v>0.15845881690428201</v>
      </c>
      <c r="Q573" s="17">
        <v>0.16623237032292601</v>
      </c>
      <c r="R573" s="17"/>
      <c r="S573" s="17">
        <v>0.23222559655032901</v>
      </c>
      <c r="T573" s="17">
        <v>0.18871389212678399</v>
      </c>
      <c r="U573" s="17">
        <v>0.15735222981417499</v>
      </c>
      <c r="V573" s="17">
        <v>0.144662631860178</v>
      </c>
      <c r="W573" s="17">
        <v>0.14970978462085799</v>
      </c>
      <c r="X573" s="17">
        <v>0.16668777778512001</v>
      </c>
      <c r="Y573" s="17">
        <v>0.14666991472458199</v>
      </c>
      <c r="Z573" s="17">
        <v>0.136657995574052</v>
      </c>
      <c r="AA573" s="17">
        <v>0.16607784121895799</v>
      </c>
      <c r="AB573" s="17">
        <v>0.14962893231838201</v>
      </c>
      <c r="AC573" s="17">
        <v>0.14340181229678101</v>
      </c>
      <c r="AD573" s="17">
        <v>0.158809622495241</v>
      </c>
      <c r="AE573" s="17"/>
      <c r="AF573" s="17">
        <v>0.16446705875169301</v>
      </c>
      <c r="AG573" s="17">
        <v>0.172589124418845</v>
      </c>
      <c r="AH573" s="17">
        <v>0.13914120283683601</v>
      </c>
      <c r="AI573" s="17">
        <v>0.189192479863384</v>
      </c>
      <c r="AJ573" s="17">
        <v>0.18633181885893799</v>
      </c>
      <c r="AK573" s="17">
        <v>0.27294025904640001</v>
      </c>
      <c r="AL573" s="17"/>
      <c r="AM573" s="17">
        <v>0.153229728453773</v>
      </c>
      <c r="AN573" s="17">
        <v>0.14792783424484099</v>
      </c>
      <c r="AO573" s="17">
        <v>0.169813235584301</v>
      </c>
      <c r="AP573" s="17">
        <v>0.22339127170984699</v>
      </c>
      <c r="AQ573" s="17">
        <v>0.33200162877260297</v>
      </c>
      <c r="AR573" s="17"/>
      <c r="AS573" s="17">
        <v>0.22927823131637301</v>
      </c>
      <c r="AT573" s="17">
        <v>0.15282716647344999</v>
      </c>
      <c r="AU573" s="17">
        <v>0.16736799344574499</v>
      </c>
      <c r="AV573" s="17">
        <v>0.143897773000046</v>
      </c>
      <c r="AW573" s="17">
        <v>0.12465564992594499</v>
      </c>
      <c r="AX573" s="17">
        <v>0.17984545038567801</v>
      </c>
      <c r="AY573" s="17"/>
      <c r="AZ573" s="17">
        <v>0.14808154646312799</v>
      </c>
      <c r="BA573" s="17">
        <v>0.14361111315660399</v>
      </c>
      <c r="BB573" s="17">
        <v>0.15876450427378699</v>
      </c>
      <c r="BC573" s="17">
        <v>0.21422619889934499</v>
      </c>
      <c r="BD573" s="17">
        <v>0.21442955669264999</v>
      </c>
      <c r="BE573" s="17"/>
      <c r="BF573" s="17">
        <v>0.16162270214638899</v>
      </c>
      <c r="BG573" s="17"/>
      <c r="BH573" s="17">
        <v>0.17031996352105999</v>
      </c>
      <c r="BI573" s="17"/>
      <c r="BJ573" s="17">
        <v>0.162421017607428</v>
      </c>
      <c r="BK573" s="17">
        <v>0.17568865790840199</v>
      </c>
      <c r="BL573" s="17">
        <v>0.16273257857887899</v>
      </c>
      <c r="BM573" s="17">
        <v>0.150882553409141</v>
      </c>
      <c r="BN573" s="17">
        <v>0.25832967777527899</v>
      </c>
      <c r="BO573" s="17">
        <v>0.17350764624050999</v>
      </c>
      <c r="BP573" s="17"/>
      <c r="BQ573" s="17">
        <v>0.183977688624854</v>
      </c>
      <c r="BR573" s="17">
        <v>0.157146578835584</v>
      </c>
      <c r="BS573" s="17">
        <v>0.18124158829128301</v>
      </c>
      <c r="BT573" s="17"/>
      <c r="BU573" s="17">
        <v>0.23090329421869901</v>
      </c>
      <c r="BV573" s="17">
        <v>0.16757426084618801</v>
      </c>
      <c r="BW573" s="17">
        <v>0.17531150603627599</v>
      </c>
      <c r="BX573" s="17"/>
      <c r="BY573" s="17">
        <v>0.29250274301728701</v>
      </c>
      <c r="BZ573" s="17"/>
      <c r="CA573" s="17">
        <v>0.200951186170676</v>
      </c>
    </row>
    <row r="574" spans="2:79" x14ac:dyDescent="0.35">
      <c r="B574" t="s">
        <v>386</v>
      </c>
      <c r="C574" s="17">
        <v>0.41120650031501599</v>
      </c>
      <c r="D574" s="17">
        <v>0.40708398792865003</v>
      </c>
      <c r="E574" s="17">
        <v>0.41609454962929399</v>
      </c>
      <c r="F574" s="17"/>
      <c r="G574" s="17">
        <v>0.429915961009187</v>
      </c>
      <c r="H574" s="17">
        <v>0.43612361721516102</v>
      </c>
      <c r="I574" s="17">
        <v>0.410865417242681</v>
      </c>
      <c r="J574" s="17">
        <v>0.43346770538901602</v>
      </c>
      <c r="K574" s="17">
        <v>0.37644284245182602</v>
      </c>
      <c r="L574" s="17">
        <v>0.383982463217175</v>
      </c>
      <c r="M574" s="17"/>
      <c r="N574" s="17">
        <v>0.42252809965607102</v>
      </c>
      <c r="O574" s="17">
        <v>0.41213199001489897</v>
      </c>
      <c r="P574" s="17">
        <v>0.41149628860281201</v>
      </c>
      <c r="Q574" s="17">
        <v>0.40138696008017599</v>
      </c>
      <c r="R574" s="17"/>
      <c r="S574" s="17">
        <v>0.38541868547782099</v>
      </c>
      <c r="T574" s="17">
        <v>0.378011718926197</v>
      </c>
      <c r="U574" s="17">
        <v>0.43948046502222499</v>
      </c>
      <c r="V574" s="17">
        <v>0.467519010761202</v>
      </c>
      <c r="W574" s="17">
        <v>0.418386687997433</v>
      </c>
      <c r="X574" s="17">
        <v>0.39813053055416903</v>
      </c>
      <c r="Y574" s="17">
        <v>0.42063384140952897</v>
      </c>
      <c r="Z574" s="17">
        <v>0.416519768925247</v>
      </c>
      <c r="AA574" s="17">
        <v>0.42579368574103499</v>
      </c>
      <c r="AB574" s="17">
        <v>0.38958316721693598</v>
      </c>
      <c r="AC574" s="17">
        <v>0.43399538541428201</v>
      </c>
      <c r="AD574" s="17">
        <v>0.39463861640351799</v>
      </c>
      <c r="AE574" s="17"/>
      <c r="AF574" s="17">
        <v>0.39795594961957098</v>
      </c>
      <c r="AG574" s="17">
        <v>0.41299748374380602</v>
      </c>
      <c r="AH574" s="17">
        <v>0.42529884869835999</v>
      </c>
      <c r="AI574" s="17">
        <v>0.447307258890625</v>
      </c>
      <c r="AJ574" s="17">
        <v>0.39016175393883401</v>
      </c>
      <c r="AK574" s="17">
        <v>0.44628553432186502</v>
      </c>
      <c r="AL574" s="17"/>
      <c r="AM574" s="17">
        <v>0.38268602120281697</v>
      </c>
      <c r="AN574" s="17">
        <v>0.40946474542184802</v>
      </c>
      <c r="AO574" s="17">
        <v>0.42961995393827002</v>
      </c>
      <c r="AP574" s="17">
        <v>0.46326784299351098</v>
      </c>
      <c r="AQ574" s="17">
        <v>0.325755275911845</v>
      </c>
      <c r="AR574" s="17"/>
      <c r="AS574" s="17">
        <v>0.42340179251760801</v>
      </c>
      <c r="AT574" s="17">
        <v>0.38986178816346201</v>
      </c>
      <c r="AU574" s="17">
        <v>0.43851371231082098</v>
      </c>
      <c r="AV574" s="17">
        <v>0.39860583085375301</v>
      </c>
      <c r="AW574" s="17">
        <v>0.42739347245449499</v>
      </c>
      <c r="AX574" s="17">
        <v>0.39101376350932399</v>
      </c>
      <c r="AY574" s="17"/>
      <c r="AZ574" s="17">
        <v>0.41671549578498801</v>
      </c>
      <c r="BA574" s="17">
        <v>0.42256505824671198</v>
      </c>
      <c r="BB574" s="17">
        <v>0.40632000290676001</v>
      </c>
      <c r="BC574" s="17">
        <v>0.371390315279644</v>
      </c>
      <c r="BD574" s="17">
        <v>0.407832313145569</v>
      </c>
      <c r="BE574" s="17"/>
      <c r="BF574" s="17">
        <v>0.41351274199342303</v>
      </c>
      <c r="BG574" s="17"/>
      <c r="BH574" s="17">
        <v>0.40156767055901799</v>
      </c>
      <c r="BI574" s="17"/>
      <c r="BJ574" s="17">
        <v>0.42429311759737398</v>
      </c>
      <c r="BK574" s="17">
        <v>0.40577748629364802</v>
      </c>
      <c r="BL574" s="17">
        <v>0.39836109716154</v>
      </c>
      <c r="BM574" s="17">
        <v>0.40647097988974801</v>
      </c>
      <c r="BN574" s="17">
        <v>0.40075667302890799</v>
      </c>
      <c r="BO574" s="17">
        <v>0.430648807816434</v>
      </c>
      <c r="BP574" s="17"/>
      <c r="BQ574" s="17">
        <v>0.36753351060059902</v>
      </c>
      <c r="BR574" s="17">
        <v>0.42466465497190398</v>
      </c>
      <c r="BS574" s="17">
        <v>0.43091499687275298</v>
      </c>
      <c r="BT574" s="17"/>
      <c r="BU574" s="17">
        <v>0.40802147959537299</v>
      </c>
      <c r="BV574" s="17">
        <v>0.413703680773022</v>
      </c>
      <c r="BW574" s="17">
        <v>0.420645624320995</v>
      </c>
      <c r="BX574" s="17"/>
      <c r="BY574" s="17">
        <v>0.44331986988740602</v>
      </c>
      <c r="BZ574" s="17"/>
      <c r="CA574" s="17">
        <v>0.45356204368872999</v>
      </c>
    </row>
    <row r="575" spans="2:79" x14ac:dyDescent="0.35">
      <c r="B575" t="s">
        <v>387</v>
      </c>
      <c r="C575" s="17">
        <v>0.20335040200857499</v>
      </c>
      <c r="D575" s="17">
        <v>0.202229488639876</v>
      </c>
      <c r="E575" s="17">
        <v>0.20448346130032499</v>
      </c>
      <c r="F575" s="17"/>
      <c r="G575" s="17">
        <v>0.20154626089863001</v>
      </c>
      <c r="H575" s="17">
        <v>0.167582079593146</v>
      </c>
      <c r="I575" s="17">
        <v>0.226907475684645</v>
      </c>
      <c r="J575" s="17">
        <v>0.21212813526529101</v>
      </c>
      <c r="K575" s="17">
        <v>0.20176706189108001</v>
      </c>
      <c r="L575" s="17">
        <v>0.208514458067138</v>
      </c>
      <c r="M575" s="17"/>
      <c r="N575" s="17">
        <v>0.21046948971617899</v>
      </c>
      <c r="O575" s="17">
        <v>0.20564026076098099</v>
      </c>
      <c r="P575" s="17">
        <v>0.19183620387904601</v>
      </c>
      <c r="Q575" s="17">
        <v>0.20352354897941899</v>
      </c>
      <c r="R575" s="17"/>
      <c r="S575" s="17">
        <v>0.211025294659441</v>
      </c>
      <c r="T575" s="17">
        <v>0.204395833107481</v>
      </c>
      <c r="U575" s="17">
        <v>0.190186919896664</v>
      </c>
      <c r="V575" s="17">
        <v>0.219501250577847</v>
      </c>
      <c r="W575" s="17">
        <v>0.18471665469651899</v>
      </c>
      <c r="X575" s="17">
        <v>0.18093169577884499</v>
      </c>
      <c r="Y575" s="17">
        <v>0.22837234942735599</v>
      </c>
      <c r="Z575" s="17">
        <v>0.21498847101211499</v>
      </c>
      <c r="AA575" s="17">
        <v>0.19546511737429201</v>
      </c>
      <c r="AB575" s="17">
        <v>0.19344665569566799</v>
      </c>
      <c r="AC575" s="17">
        <v>0.20660483331267401</v>
      </c>
      <c r="AD575" s="17">
        <v>0.231387995360121</v>
      </c>
      <c r="AE575" s="17"/>
      <c r="AF575" s="17">
        <v>0.196610042854235</v>
      </c>
      <c r="AG575" s="17">
        <v>0.18809481745442599</v>
      </c>
      <c r="AH575" s="17">
        <v>0.24267770301345201</v>
      </c>
      <c r="AI575" s="17">
        <v>0.18984966469645501</v>
      </c>
      <c r="AJ575" s="17">
        <v>0.206820110394035</v>
      </c>
      <c r="AK575" s="17">
        <v>0.16756722894304499</v>
      </c>
      <c r="AL575" s="17"/>
      <c r="AM575" s="17">
        <v>0.211499003721736</v>
      </c>
      <c r="AN575" s="17">
        <v>0.207813488597864</v>
      </c>
      <c r="AO575" s="17">
        <v>0.20538787393969299</v>
      </c>
      <c r="AP575" s="17">
        <v>0.17966140998000199</v>
      </c>
      <c r="AQ575" s="17">
        <v>0.22351482479651599</v>
      </c>
      <c r="AR575" s="17"/>
      <c r="AS575" s="17">
        <v>0.187224842475161</v>
      </c>
      <c r="AT575" s="17">
        <v>0.21609019134496801</v>
      </c>
      <c r="AU575" s="17">
        <v>0.197016260379069</v>
      </c>
      <c r="AV575" s="17">
        <v>0.21140838529418601</v>
      </c>
      <c r="AW575" s="17">
        <v>0.21332345766939501</v>
      </c>
      <c r="AX575" s="17">
        <v>0.18754958823690199</v>
      </c>
      <c r="AY575" s="17"/>
      <c r="AZ575" s="17">
        <v>0.20662981057702101</v>
      </c>
      <c r="BA575" s="17">
        <v>0.20713602903456199</v>
      </c>
      <c r="BB575" s="17">
        <v>0.19819265997045399</v>
      </c>
      <c r="BC575" s="17">
        <v>0.19826671952561201</v>
      </c>
      <c r="BD575" s="17">
        <v>0.20140004590419</v>
      </c>
      <c r="BE575" s="17"/>
      <c r="BF575" s="17">
        <v>0.200519164373613</v>
      </c>
      <c r="BG575" s="17"/>
      <c r="BH575" s="17">
        <v>0.207077745566248</v>
      </c>
      <c r="BI575" s="17"/>
      <c r="BJ575" s="17">
        <v>0.20530371592794999</v>
      </c>
      <c r="BK575" s="17">
        <v>0.205498550014583</v>
      </c>
      <c r="BL575" s="17">
        <v>0.21545710229263201</v>
      </c>
      <c r="BM575" s="17">
        <v>0.19390948051656501</v>
      </c>
      <c r="BN575" s="17">
        <v>0.16872182541026201</v>
      </c>
      <c r="BO575" s="17">
        <v>0.204981088646535</v>
      </c>
      <c r="BP575" s="17"/>
      <c r="BQ575" s="17">
        <v>0.232779991599178</v>
      </c>
      <c r="BR575" s="17">
        <v>0.203368487545939</v>
      </c>
      <c r="BS575" s="17">
        <v>0.196057425138811</v>
      </c>
      <c r="BT575" s="17"/>
      <c r="BU575" s="17">
        <v>0.19031818014763799</v>
      </c>
      <c r="BV575" s="17">
        <v>0.22136413586318199</v>
      </c>
      <c r="BW575" s="17">
        <v>0.20078630087761601</v>
      </c>
      <c r="BX575" s="17"/>
      <c r="BY575" s="17">
        <v>0.15706219176348099</v>
      </c>
      <c r="BZ575" s="17"/>
      <c r="CA575" s="17">
        <v>0.18944860728221499</v>
      </c>
    </row>
    <row r="576" spans="2:79" x14ac:dyDescent="0.35">
      <c r="B576" t="s">
        <v>388</v>
      </c>
      <c r="C576" s="17">
        <v>0.14052648912952301</v>
      </c>
      <c r="D576" s="17">
        <v>0.15112230389838399</v>
      </c>
      <c r="E576" s="17">
        <v>0.129973331829114</v>
      </c>
      <c r="F576" s="17"/>
      <c r="G576" s="17">
        <v>0.100702492359492</v>
      </c>
      <c r="H576" s="17">
        <v>8.4264627955124904E-2</v>
      </c>
      <c r="I576" s="17">
        <v>0.13582354033755401</v>
      </c>
      <c r="J576" s="17">
        <v>0.16783868214033101</v>
      </c>
      <c r="K576" s="17">
        <v>0.17157847207892099</v>
      </c>
      <c r="L576" s="17">
        <v>0.17376010324702901</v>
      </c>
      <c r="M576" s="17"/>
      <c r="N576" s="17">
        <v>0.131498069140426</v>
      </c>
      <c r="O576" s="17">
        <v>0.13467232361821199</v>
      </c>
      <c r="P576" s="17">
        <v>0.16504742999699901</v>
      </c>
      <c r="Q576" s="17">
        <v>0.13362120837233701</v>
      </c>
      <c r="R576" s="17"/>
      <c r="S576" s="17">
        <v>9.9924823737350205E-2</v>
      </c>
      <c r="T576" s="17">
        <v>0.14227398815172601</v>
      </c>
      <c r="U576" s="17">
        <v>0.14225437110887901</v>
      </c>
      <c r="V576" s="17">
        <v>0.118153729038908</v>
      </c>
      <c r="W576" s="17">
        <v>0.14768637247253999</v>
      </c>
      <c r="X576" s="17">
        <v>0.16648838091783</v>
      </c>
      <c r="Y576" s="17">
        <v>0.147606425723668</v>
      </c>
      <c r="Z576" s="17">
        <v>0.16702890574807699</v>
      </c>
      <c r="AA576" s="17">
        <v>0.13012875941605201</v>
      </c>
      <c r="AB576" s="17">
        <v>0.18760335428679101</v>
      </c>
      <c r="AC576" s="17">
        <v>0.133582587979823</v>
      </c>
      <c r="AD576" s="17">
        <v>0.14441324952398099</v>
      </c>
      <c r="AE576" s="17"/>
      <c r="AF576" s="17">
        <v>0.14157741207753999</v>
      </c>
      <c r="AG576" s="17">
        <v>0.157852486434678</v>
      </c>
      <c r="AH576" s="17">
        <v>0.137419414261295</v>
      </c>
      <c r="AI576" s="17">
        <v>0.122666816155651</v>
      </c>
      <c r="AJ576" s="17">
        <v>0.14530271523379901</v>
      </c>
      <c r="AK576" s="17">
        <v>7.7894073905614897E-2</v>
      </c>
      <c r="AL576" s="17"/>
      <c r="AM576" s="17">
        <v>0.139727703219132</v>
      </c>
      <c r="AN576" s="17">
        <v>0.164879838567423</v>
      </c>
      <c r="AO576" s="17">
        <v>0.127932928121157</v>
      </c>
      <c r="AP576" s="17">
        <v>9.7678272896312604E-2</v>
      </c>
      <c r="AQ576" s="17">
        <v>5.5564267099050102E-2</v>
      </c>
      <c r="AR576" s="17"/>
      <c r="AS576" s="17">
        <v>0.100015047259966</v>
      </c>
      <c r="AT576" s="17">
        <v>0.150426922414262</v>
      </c>
      <c r="AU576" s="17">
        <v>0.13054587253057301</v>
      </c>
      <c r="AV576" s="17">
        <v>0.16349205176994799</v>
      </c>
      <c r="AW576" s="17">
        <v>0.15446047027113399</v>
      </c>
      <c r="AX576" s="17">
        <v>0.16857967327937301</v>
      </c>
      <c r="AY576" s="17"/>
      <c r="AZ576" s="17">
        <v>0.13890871506184899</v>
      </c>
      <c r="BA576" s="17">
        <v>0.15525972294708301</v>
      </c>
      <c r="BB576" s="17">
        <v>0.147277003870252</v>
      </c>
      <c r="BC576" s="17">
        <v>0.147258388886439</v>
      </c>
      <c r="BD576" s="17">
        <v>0.115199080509929</v>
      </c>
      <c r="BE576" s="17"/>
      <c r="BF576" s="17">
        <v>0.15112203892461201</v>
      </c>
      <c r="BG576" s="17"/>
      <c r="BH576" s="17">
        <v>0.14886564605469299</v>
      </c>
      <c r="BI576" s="17"/>
      <c r="BJ576" s="17">
        <v>0.11725820455509101</v>
      </c>
      <c r="BK576" s="17">
        <v>0.13582452156122499</v>
      </c>
      <c r="BL576" s="17">
        <v>0.16581563708338101</v>
      </c>
      <c r="BM576" s="17">
        <v>0.15036033021610901</v>
      </c>
      <c r="BN576" s="17">
        <v>0.12282648237185601</v>
      </c>
      <c r="BO576" s="17">
        <v>0.119804359844391</v>
      </c>
      <c r="BP576" s="17"/>
      <c r="BQ576" s="17">
        <v>0.1716133199748</v>
      </c>
      <c r="BR576" s="17">
        <v>0.13463213606302701</v>
      </c>
      <c r="BS576" s="17">
        <v>0.13397689169506399</v>
      </c>
      <c r="BT576" s="17"/>
      <c r="BU576" s="17">
        <v>0.14267176362713899</v>
      </c>
      <c r="BV576" s="17">
        <v>0.13690358967695801</v>
      </c>
      <c r="BW576" s="17">
        <v>0.14015397092033699</v>
      </c>
      <c r="BX576" s="17"/>
      <c r="BY576" s="17">
        <v>5.7584520064452097E-2</v>
      </c>
      <c r="BZ576" s="17"/>
      <c r="CA576" s="17">
        <v>9.4942605002935998E-2</v>
      </c>
    </row>
    <row r="577" spans="2:79" x14ac:dyDescent="0.35">
      <c r="B577" t="s">
        <v>136</v>
      </c>
      <c r="C577" s="17">
        <v>7.5923775543712699E-2</v>
      </c>
      <c r="D577" s="17">
        <v>6.0487423636382501E-2</v>
      </c>
      <c r="E577" s="17">
        <v>9.1064353315905996E-2</v>
      </c>
      <c r="F577" s="17"/>
      <c r="G577" s="17">
        <v>7.22394032266305E-2</v>
      </c>
      <c r="H577" s="17">
        <v>8.7268553935877097E-2</v>
      </c>
      <c r="I577" s="17">
        <v>5.1777395583326002E-2</v>
      </c>
      <c r="J577" s="17">
        <v>6.5672888744460395E-2</v>
      </c>
      <c r="K577" s="17">
        <v>9.0025411226766106E-2</v>
      </c>
      <c r="L577" s="17">
        <v>8.7568079647650704E-2</v>
      </c>
      <c r="M577" s="17"/>
      <c r="N577" s="17">
        <v>6.0718931573449798E-2</v>
      </c>
      <c r="O577" s="17">
        <v>7.4023807921948306E-2</v>
      </c>
      <c r="P577" s="17">
        <v>7.3161260616861998E-2</v>
      </c>
      <c r="Q577" s="17">
        <v>9.5235912245141705E-2</v>
      </c>
      <c r="R577" s="17"/>
      <c r="S577" s="17">
        <v>7.1405599575059403E-2</v>
      </c>
      <c r="T577" s="17">
        <v>8.6604567687812203E-2</v>
      </c>
      <c r="U577" s="17">
        <v>7.0726014158057807E-2</v>
      </c>
      <c r="V577" s="17">
        <v>5.0163377761864303E-2</v>
      </c>
      <c r="W577" s="17">
        <v>9.9500500212651694E-2</v>
      </c>
      <c r="X577" s="17">
        <v>8.7761614964035603E-2</v>
      </c>
      <c r="Y577" s="17">
        <v>5.6717468714865202E-2</v>
      </c>
      <c r="Z577" s="17">
        <v>6.4804858740509397E-2</v>
      </c>
      <c r="AA577" s="17">
        <v>8.2534596249663097E-2</v>
      </c>
      <c r="AB577" s="17">
        <v>7.9737890482222906E-2</v>
      </c>
      <c r="AC577" s="17">
        <v>8.2415380996440898E-2</v>
      </c>
      <c r="AD577" s="17">
        <v>7.0750516217138307E-2</v>
      </c>
      <c r="AE577" s="17"/>
      <c r="AF577" s="17">
        <v>9.9389536696961198E-2</v>
      </c>
      <c r="AG577" s="17">
        <v>6.8466087948245297E-2</v>
      </c>
      <c r="AH577" s="17">
        <v>5.5462831190056502E-2</v>
      </c>
      <c r="AI577" s="17">
        <v>5.0983780393884001E-2</v>
      </c>
      <c r="AJ577" s="17">
        <v>7.1383601574393704E-2</v>
      </c>
      <c r="AK577" s="17">
        <v>3.5312903783074799E-2</v>
      </c>
      <c r="AL577" s="17"/>
      <c r="AM577" s="17">
        <v>0.112857543402542</v>
      </c>
      <c r="AN577" s="17">
        <v>6.9914093168024896E-2</v>
      </c>
      <c r="AO577" s="17">
        <v>6.7246008416579794E-2</v>
      </c>
      <c r="AP577" s="17">
        <v>3.6001202420327102E-2</v>
      </c>
      <c r="AQ577" s="17">
        <v>6.3164003419986403E-2</v>
      </c>
      <c r="AR577" s="17"/>
      <c r="AS577" s="17">
        <v>6.0080086430892403E-2</v>
      </c>
      <c r="AT577" s="17">
        <v>9.0793931603858902E-2</v>
      </c>
      <c r="AU577" s="17">
        <v>6.6556161333792205E-2</v>
      </c>
      <c r="AV577" s="17">
        <v>8.2595959082068293E-2</v>
      </c>
      <c r="AW577" s="17">
        <v>8.0166949679030194E-2</v>
      </c>
      <c r="AX577" s="17">
        <v>7.3011524588723398E-2</v>
      </c>
      <c r="AY577" s="17"/>
      <c r="AZ577" s="17">
        <v>8.9664432113013906E-2</v>
      </c>
      <c r="BA577" s="17">
        <v>7.1428076615038E-2</v>
      </c>
      <c r="BB577" s="17">
        <v>8.9445828978748296E-2</v>
      </c>
      <c r="BC577" s="17">
        <v>6.8858377408959698E-2</v>
      </c>
      <c r="BD577" s="17">
        <v>6.11390037476622E-2</v>
      </c>
      <c r="BE577" s="17"/>
      <c r="BF577" s="17">
        <v>7.3223352561963204E-2</v>
      </c>
      <c r="BG577" s="17"/>
      <c r="BH577" s="17">
        <v>7.2168974298981906E-2</v>
      </c>
      <c r="BI577" s="17"/>
      <c r="BJ577" s="17">
        <v>9.0723944312156898E-2</v>
      </c>
      <c r="BK577" s="17">
        <v>7.7210784222141199E-2</v>
      </c>
      <c r="BL577" s="17">
        <v>5.7633584883567297E-2</v>
      </c>
      <c r="BM577" s="17">
        <v>9.83766559684386E-2</v>
      </c>
      <c r="BN577" s="17">
        <v>4.93653414136953E-2</v>
      </c>
      <c r="BO577" s="17">
        <v>7.1058097452129904E-2</v>
      </c>
      <c r="BP577" s="17"/>
      <c r="BQ577" s="17">
        <v>4.4095489200568799E-2</v>
      </c>
      <c r="BR577" s="17">
        <v>8.0188142583546299E-2</v>
      </c>
      <c r="BS577" s="17">
        <v>5.7809098002088402E-2</v>
      </c>
      <c r="BT577" s="17"/>
      <c r="BU577" s="17">
        <v>2.8085282411152199E-2</v>
      </c>
      <c r="BV577" s="17">
        <v>6.0454332840650001E-2</v>
      </c>
      <c r="BW577" s="17">
        <v>6.3102597844774899E-2</v>
      </c>
      <c r="BX577" s="17"/>
      <c r="BY577" s="17">
        <v>4.9530675267373703E-2</v>
      </c>
      <c r="BZ577" s="17"/>
      <c r="CA577" s="17">
        <v>6.1095557855442899E-2</v>
      </c>
    </row>
    <row r="578" spans="2:79" x14ac:dyDescent="0.35">
      <c r="B578" t="s">
        <v>389</v>
      </c>
      <c r="C578" s="17">
        <v>0.58019933331818896</v>
      </c>
      <c r="D578" s="17">
        <v>0.58616078382535697</v>
      </c>
      <c r="E578" s="17">
        <v>0.574478853554655</v>
      </c>
      <c r="F578" s="17"/>
      <c r="G578" s="17">
        <v>0.62551184351524802</v>
      </c>
      <c r="H578" s="17">
        <v>0.66088473851585205</v>
      </c>
      <c r="I578" s="17">
        <v>0.58549158839447601</v>
      </c>
      <c r="J578" s="17">
        <v>0.55436029384991703</v>
      </c>
      <c r="K578" s="17">
        <v>0.53662905480323297</v>
      </c>
      <c r="L578" s="17">
        <v>0.53015735903818195</v>
      </c>
      <c r="M578" s="17"/>
      <c r="N578" s="17">
        <v>0.597313509569946</v>
      </c>
      <c r="O578" s="17">
        <v>0.58566360769885895</v>
      </c>
      <c r="P578" s="17">
        <v>0.56995510550709305</v>
      </c>
      <c r="Q578" s="17">
        <v>0.56761933040310197</v>
      </c>
      <c r="R578" s="17"/>
      <c r="S578" s="17">
        <v>0.61764428202815003</v>
      </c>
      <c r="T578" s="17">
        <v>0.56672561105298103</v>
      </c>
      <c r="U578" s="17">
        <v>0.5968326948364</v>
      </c>
      <c r="V578" s="17">
        <v>0.61218164262138097</v>
      </c>
      <c r="W578" s="17">
        <v>0.56809647261828999</v>
      </c>
      <c r="X578" s="17">
        <v>0.56481830833928903</v>
      </c>
      <c r="Y578" s="17">
        <v>0.56730375613411099</v>
      </c>
      <c r="Z578" s="17">
        <v>0.55317776449929901</v>
      </c>
      <c r="AA578" s="17">
        <v>0.59187152695999301</v>
      </c>
      <c r="AB578" s="17">
        <v>0.53921209953531801</v>
      </c>
      <c r="AC578" s="17">
        <v>0.57739719771106202</v>
      </c>
      <c r="AD578" s="17">
        <v>0.55344823889875905</v>
      </c>
      <c r="AE578" s="17"/>
      <c r="AF578" s="17">
        <v>0.56242300837126402</v>
      </c>
      <c r="AG578" s="17">
        <v>0.58558660816265096</v>
      </c>
      <c r="AH578" s="17">
        <v>0.56444005153519605</v>
      </c>
      <c r="AI578" s="17">
        <v>0.63649973875401</v>
      </c>
      <c r="AJ578" s="17">
        <v>0.57649357279777202</v>
      </c>
      <c r="AK578" s="17">
        <v>0.71922579336826498</v>
      </c>
      <c r="AL578" s="17"/>
      <c r="AM578" s="17">
        <v>0.53591574965658995</v>
      </c>
      <c r="AN578" s="17">
        <v>0.55739257966668798</v>
      </c>
      <c r="AO578" s="17">
        <v>0.59943318952257096</v>
      </c>
      <c r="AP578" s="17">
        <v>0.68665911470335805</v>
      </c>
      <c r="AQ578" s="17">
        <v>0.65775690468444803</v>
      </c>
      <c r="AR578" s="17"/>
      <c r="AS578" s="17">
        <v>0.65268002383398105</v>
      </c>
      <c r="AT578" s="17">
        <v>0.54268895463691202</v>
      </c>
      <c r="AU578" s="17">
        <v>0.60588170575656597</v>
      </c>
      <c r="AV578" s="17">
        <v>0.54250360385379803</v>
      </c>
      <c r="AW578" s="17">
        <v>0.55204912238044102</v>
      </c>
      <c r="AX578" s="17">
        <v>0.57085921389500205</v>
      </c>
      <c r="AY578" s="17"/>
      <c r="AZ578" s="17">
        <v>0.564797042248116</v>
      </c>
      <c r="BA578" s="17">
        <v>0.566176171403316</v>
      </c>
      <c r="BB578" s="17">
        <v>0.56508450718054704</v>
      </c>
      <c r="BC578" s="17">
        <v>0.58561651417898897</v>
      </c>
      <c r="BD578" s="17">
        <v>0.62226186983821896</v>
      </c>
      <c r="BE578" s="17"/>
      <c r="BF578" s="17">
        <v>0.57513544413981099</v>
      </c>
      <c r="BG578" s="17"/>
      <c r="BH578" s="17">
        <v>0.57188763408007703</v>
      </c>
      <c r="BI578" s="17"/>
      <c r="BJ578" s="17">
        <v>0.58671413520480198</v>
      </c>
      <c r="BK578" s="17">
        <v>0.58146614420205001</v>
      </c>
      <c r="BL578" s="17">
        <v>0.56109367574041902</v>
      </c>
      <c r="BM578" s="17">
        <v>0.55735353329888804</v>
      </c>
      <c r="BN578" s="17">
        <v>0.65908635080418598</v>
      </c>
      <c r="BO578" s="17">
        <v>0.60415645405694396</v>
      </c>
      <c r="BP578" s="17"/>
      <c r="BQ578" s="17">
        <v>0.551511199225453</v>
      </c>
      <c r="BR578" s="17">
        <v>0.581811233807489</v>
      </c>
      <c r="BS578" s="17">
        <v>0.61215658516403604</v>
      </c>
      <c r="BT578" s="17"/>
      <c r="BU578" s="17">
        <v>0.63892477381407198</v>
      </c>
      <c r="BV578" s="17">
        <v>0.58127794161920998</v>
      </c>
      <c r="BW578" s="17">
        <v>0.59595713035727105</v>
      </c>
      <c r="BX578" s="17"/>
      <c r="BY578" s="17">
        <v>0.73582261290469297</v>
      </c>
      <c r="BZ578" s="17"/>
      <c r="CA578" s="17">
        <v>0.65451322985940596</v>
      </c>
    </row>
    <row r="579" spans="2:79" x14ac:dyDescent="0.35">
      <c r="B579" t="s">
        <v>390</v>
      </c>
      <c r="C579" s="17">
        <v>0.343876891138098</v>
      </c>
      <c r="D579" s="17">
        <v>0.35335179253825999</v>
      </c>
      <c r="E579" s="17">
        <v>0.33445679312943899</v>
      </c>
      <c r="F579" s="17"/>
      <c r="G579" s="17">
        <v>0.302248753258122</v>
      </c>
      <c r="H579" s="17">
        <v>0.25184670754826999</v>
      </c>
      <c r="I579" s="17">
        <v>0.36273101602219798</v>
      </c>
      <c r="J579" s="17">
        <v>0.37996681740562199</v>
      </c>
      <c r="K579" s="17">
        <v>0.37334553397000098</v>
      </c>
      <c r="L579" s="17">
        <v>0.38227456131416698</v>
      </c>
      <c r="M579" s="17"/>
      <c r="N579" s="17">
        <v>0.34196755885660401</v>
      </c>
      <c r="O579" s="17">
        <v>0.34031258437919298</v>
      </c>
      <c r="P579" s="17">
        <v>0.35688363387604499</v>
      </c>
      <c r="Q579" s="17">
        <v>0.33714475735175597</v>
      </c>
      <c r="R579" s="17"/>
      <c r="S579" s="17">
        <v>0.31095011839679099</v>
      </c>
      <c r="T579" s="17">
        <v>0.34666982125920698</v>
      </c>
      <c r="U579" s="17">
        <v>0.33244129100554198</v>
      </c>
      <c r="V579" s="17">
        <v>0.337654979616755</v>
      </c>
      <c r="W579" s="17">
        <v>0.33240302716905801</v>
      </c>
      <c r="X579" s="17">
        <v>0.34742007669667502</v>
      </c>
      <c r="Y579" s="17">
        <v>0.37597877515102401</v>
      </c>
      <c r="Z579" s="17">
        <v>0.38201737676019198</v>
      </c>
      <c r="AA579" s="17">
        <v>0.32559387679034402</v>
      </c>
      <c r="AB579" s="17">
        <v>0.38105000998245903</v>
      </c>
      <c r="AC579" s="17">
        <v>0.34018742129249702</v>
      </c>
      <c r="AD579" s="17">
        <v>0.37580124488410199</v>
      </c>
      <c r="AE579" s="17"/>
      <c r="AF579" s="17">
        <v>0.33818745493177499</v>
      </c>
      <c r="AG579" s="17">
        <v>0.345947303889103</v>
      </c>
      <c r="AH579" s="17">
        <v>0.38009711727474799</v>
      </c>
      <c r="AI579" s="17">
        <v>0.31251648085210598</v>
      </c>
      <c r="AJ579" s="17">
        <v>0.35212282562783398</v>
      </c>
      <c r="AK579" s="17">
        <v>0.24546130284866</v>
      </c>
      <c r="AL579" s="17"/>
      <c r="AM579" s="17">
        <v>0.35122670694086799</v>
      </c>
      <c r="AN579" s="17">
        <v>0.37269332716528702</v>
      </c>
      <c r="AO579" s="17">
        <v>0.33332080206084902</v>
      </c>
      <c r="AP579" s="17">
        <v>0.277339682876315</v>
      </c>
      <c r="AQ579" s="17">
        <v>0.27907909189556601</v>
      </c>
      <c r="AR579" s="17"/>
      <c r="AS579" s="17">
        <v>0.28723988973512699</v>
      </c>
      <c r="AT579" s="17">
        <v>0.36651711375922902</v>
      </c>
      <c r="AU579" s="17">
        <v>0.32756213290964198</v>
      </c>
      <c r="AV579" s="17">
        <v>0.37490043706413401</v>
      </c>
      <c r="AW579" s="17">
        <v>0.367783927940529</v>
      </c>
      <c r="AX579" s="17">
        <v>0.356129261516275</v>
      </c>
      <c r="AY579" s="17"/>
      <c r="AZ579" s="17">
        <v>0.34553852563887</v>
      </c>
      <c r="BA579" s="17">
        <v>0.36239575198164597</v>
      </c>
      <c r="BB579" s="17">
        <v>0.34546966384070499</v>
      </c>
      <c r="BC579" s="17">
        <v>0.34552510841205097</v>
      </c>
      <c r="BD579" s="17">
        <v>0.31659912641411803</v>
      </c>
      <c r="BE579" s="17"/>
      <c r="BF579" s="17">
        <v>0.35164120329822601</v>
      </c>
      <c r="BG579" s="17"/>
      <c r="BH579" s="17">
        <v>0.35594339162094102</v>
      </c>
      <c r="BI579" s="17"/>
      <c r="BJ579" s="17">
        <v>0.322561920483041</v>
      </c>
      <c r="BK579" s="17">
        <v>0.34132307157580899</v>
      </c>
      <c r="BL579" s="17">
        <v>0.38127273937601303</v>
      </c>
      <c r="BM579" s="17">
        <v>0.34426981073267299</v>
      </c>
      <c r="BN579" s="17">
        <v>0.29154830778211799</v>
      </c>
      <c r="BO579" s="17">
        <v>0.324785448490926</v>
      </c>
      <c r="BP579" s="17"/>
      <c r="BQ579" s="17">
        <v>0.40439331157397801</v>
      </c>
      <c r="BR579" s="17">
        <v>0.33800062360896499</v>
      </c>
      <c r="BS579" s="17">
        <v>0.33003431683387502</v>
      </c>
      <c r="BT579" s="17"/>
      <c r="BU579" s="17">
        <v>0.33298994377477598</v>
      </c>
      <c r="BV579" s="17">
        <v>0.35826772554014003</v>
      </c>
      <c r="BW579" s="17">
        <v>0.340940271797954</v>
      </c>
      <c r="BX579" s="17"/>
      <c r="BY579" s="17">
        <v>0.21464671182793299</v>
      </c>
      <c r="BZ579" s="17"/>
      <c r="CA579" s="17">
        <v>0.28439121228515102</v>
      </c>
    </row>
    <row r="580" spans="2:79" x14ac:dyDescent="0.35">
      <c r="B580" t="s">
        <v>202</v>
      </c>
      <c r="C580" s="17">
        <v>0.23632244218009099</v>
      </c>
      <c r="D580" s="17">
        <v>0.23280899128709701</v>
      </c>
      <c r="E580" s="17">
        <v>0.24002206042521701</v>
      </c>
      <c r="F580" s="17"/>
      <c r="G580" s="17">
        <v>0.32326309025712602</v>
      </c>
      <c r="H580" s="17">
        <v>0.40903803096758201</v>
      </c>
      <c r="I580" s="17">
        <v>0.222760572372277</v>
      </c>
      <c r="J580" s="17">
        <v>0.17439347644429501</v>
      </c>
      <c r="K580" s="17">
        <v>0.163283520833231</v>
      </c>
      <c r="L580" s="17">
        <v>0.147882797724015</v>
      </c>
      <c r="M580" s="17"/>
      <c r="N580" s="17">
        <v>0.25534595071334198</v>
      </c>
      <c r="O580" s="17">
        <v>0.24535102331966599</v>
      </c>
      <c r="P580" s="17">
        <v>0.213071471631049</v>
      </c>
      <c r="Q580" s="17">
        <v>0.230474573051346</v>
      </c>
      <c r="R580" s="17"/>
      <c r="S580" s="17">
        <v>0.30669416363135898</v>
      </c>
      <c r="T580" s="17">
        <v>0.22005578979377399</v>
      </c>
      <c r="U580" s="17">
        <v>0.26439140383085702</v>
      </c>
      <c r="V580" s="17">
        <v>0.27452666300462603</v>
      </c>
      <c r="W580" s="17">
        <v>0.23569344544923199</v>
      </c>
      <c r="X580" s="17">
        <v>0.21739823164261399</v>
      </c>
      <c r="Y580" s="17">
        <v>0.19132498098308701</v>
      </c>
      <c r="Z580" s="17">
        <v>0.17116038773910799</v>
      </c>
      <c r="AA580" s="17">
        <v>0.26627765016964999</v>
      </c>
      <c r="AB580" s="17">
        <v>0.15816208955285899</v>
      </c>
      <c r="AC580" s="17">
        <v>0.237209776418565</v>
      </c>
      <c r="AD580" s="17">
        <v>0.177646994014657</v>
      </c>
      <c r="AE580" s="17"/>
      <c r="AF580" s="17">
        <v>0.224235553439489</v>
      </c>
      <c r="AG580" s="17">
        <v>0.23963930427354799</v>
      </c>
      <c r="AH580" s="17">
        <v>0.18434293426044801</v>
      </c>
      <c r="AI580" s="17">
        <v>0.32398325790190402</v>
      </c>
      <c r="AJ580" s="17">
        <v>0.22437074716993799</v>
      </c>
      <c r="AK580" s="17">
        <v>0.47376449051960601</v>
      </c>
      <c r="AL580" s="17"/>
      <c r="AM580" s="17">
        <v>0.18468904271572201</v>
      </c>
      <c r="AN580" s="17">
        <v>0.18469925250140101</v>
      </c>
      <c r="AO580" s="17">
        <v>0.266112387461721</v>
      </c>
      <c r="AP580" s="17">
        <v>0.409319431827043</v>
      </c>
      <c r="AQ580" s="17">
        <v>0.37867781278888202</v>
      </c>
      <c r="AR580" s="17"/>
      <c r="AS580" s="17">
        <v>0.36544013409885401</v>
      </c>
      <c r="AT580" s="17">
        <v>0.17617184087768201</v>
      </c>
      <c r="AU580" s="17">
        <v>0.27831957284692399</v>
      </c>
      <c r="AV580" s="17">
        <v>0.167603166789664</v>
      </c>
      <c r="AW580" s="17">
        <v>0.18426519443991199</v>
      </c>
      <c r="AX580" s="17">
        <v>0.214729952378727</v>
      </c>
      <c r="AY580" s="17"/>
      <c r="AZ580" s="17">
        <v>0.219258516609247</v>
      </c>
      <c r="BA580" s="17">
        <v>0.20378041942167099</v>
      </c>
      <c r="BB580" s="17">
        <v>0.21961484333984099</v>
      </c>
      <c r="BC580" s="17">
        <v>0.24009140576693799</v>
      </c>
      <c r="BD580" s="17">
        <v>0.30566274342410099</v>
      </c>
      <c r="BE580" s="17"/>
      <c r="BF580" s="17">
        <v>0.22349424084158601</v>
      </c>
      <c r="BG580" s="17"/>
      <c r="BH580" s="17">
        <v>0.21594424245913699</v>
      </c>
      <c r="BI580" s="17"/>
      <c r="BJ580" s="17">
        <v>0.26415221472176098</v>
      </c>
      <c r="BK580" s="17">
        <v>0.24014307262624099</v>
      </c>
      <c r="BL580" s="17">
        <v>0.17982093636440599</v>
      </c>
      <c r="BM580" s="17">
        <v>0.21308372256621499</v>
      </c>
      <c r="BN580" s="17">
        <v>0.367538043022068</v>
      </c>
      <c r="BO580" s="17">
        <v>0.27937100556601802</v>
      </c>
      <c r="BP580" s="17"/>
      <c r="BQ580" s="17">
        <v>0.14711788765147499</v>
      </c>
      <c r="BR580" s="17">
        <v>0.24381061019852299</v>
      </c>
      <c r="BS580" s="17">
        <v>0.28212226833016102</v>
      </c>
      <c r="BT580" s="17"/>
      <c r="BU580" s="17">
        <v>0.305934830039295</v>
      </c>
      <c r="BV580" s="17">
        <v>0.22301021607907001</v>
      </c>
      <c r="BW580" s="17">
        <v>0.25501685855931699</v>
      </c>
      <c r="BX580" s="17"/>
      <c r="BY580" s="17">
        <v>0.52117590107676104</v>
      </c>
      <c r="BZ580" s="17"/>
      <c r="CA580" s="17">
        <v>0.370122017574255</v>
      </c>
    </row>
    <row r="581" spans="2:79"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row>
    <row r="582" spans="2:79" x14ac:dyDescent="0.35">
      <c r="B582" s="6" t="s">
        <v>396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row>
    <row r="583" spans="2:79" x14ac:dyDescent="0.35">
      <c r="B583" s="24" t="s">
        <v>106</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row>
    <row r="584" spans="2:79" x14ac:dyDescent="0.35">
      <c r="B584" t="s">
        <v>385</v>
      </c>
      <c r="C584" s="17">
        <v>0.22701702934540399</v>
      </c>
      <c r="D584" s="17">
        <v>0.22628522242503599</v>
      </c>
      <c r="E584" s="17">
        <v>0.22795480955405001</v>
      </c>
      <c r="F584" s="17"/>
      <c r="G584" s="17">
        <v>0.26107435813290297</v>
      </c>
      <c r="H584" s="17">
        <v>0.25827372586738401</v>
      </c>
      <c r="I584" s="17">
        <v>0.208172754627833</v>
      </c>
      <c r="J584" s="17">
        <v>0.22419009040214499</v>
      </c>
      <c r="K584" s="17">
        <v>0.22177898002816801</v>
      </c>
      <c r="L584" s="17">
        <v>0.199904599870279</v>
      </c>
      <c r="M584" s="17"/>
      <c r="N584" s="17">
        <v>0.236236990001047</v>
      </c>
      <c r="O584" s="17">
        <v>0.22411212678990999</v>
      </c>
      <c r="P584" s="17">
        <v>0.22376845497577799</v>
      </c>
      <c r="Q584" s="17">
        <v>0.22264360504803599</v>
      </c>
      <c r="R584" s="17"/>
      <c r="S584" s="17">
        <v>0.269975416137683</v>
      </c>
      <c r="T584" s="17">
        <v>0.233032770394142</v>
      </c>
      <c r="U584" s="17">
        <v>0.24241540969507799</v>
      </c>
      <c r="V584" s="17">
        <v>0.19144987391350399</v>
      </c>
      <c r="W584" s="17">
        <v>0.218057831093666</v>
      </c>
      <c r="X584" s="17">
        <v>0.242637543187397</v>
      </c>
      <c r="Y584" s="17">
        <v>0.24400923333208699</v>
      </c>
      <c r="Z584" s="17">
        <v>0.15118483324788501</v>
      </c>
      <c r="AA584" s="17">
        <v>0.21142343541883399</v>
      </c>
      <c r="AB584" s="17">
        <v>0.193935789830773</v>
      </c>
      <c r="AC584" s="17">
        <v>0.22968037892641699</v>
      </c>
      <c r="AD584" s="17">
        <v>0.248133028183735</v>
      </c>
      <c r="AE584" s="17"/>
      <c r="AF584" s="17">
        <v>0.23466766783318799</v>
      </c>
      <c r="AG584" s="17">
        <v>0.23202391541492901</v>
      </c>
      <c r="AH584" s="17">
        <v>0.21168579862871301</v>
      </c>
      <c r="AI584" s="17">
        <v>0.225083743610307</v>
      </c>
      <c r="AJ584" s="17">
        <v>0.19811828109085799</v>
      </c>
      <c r="AK584" s="17">
        <v>0.32790855584857598</v>
      </c>
      <c r="AL584" s="17"/>
      <c r="AM584" s="17">
        <v>0.212629692397759</v>
      </c>
      <c r="AN584" s="17">
        <v>0.21344970803292801</v>
      </c>
      <c r="AO584" s="17">
        <v>0.23811564495597901</v>
      </c>
      <c r="AP584" s="17">
        <v>0.26740910117042599</v>
      </c>
      <c r="AQ584" s="17">
        <v>0.28875094872197199</v>
      </c>
      <c r="AR584" s="17"/>
      <c r="AS584" s="17">
        <v>0.27671829055193298</v>
      </c>
      <c r="AT584" s="17">
        <v>0.21015038327278701</v>
      </c>
      <c r="AU584" s="17">
        <v>0.199903751916746</v>
      </c>
      <c r="AV584" s="17">
        <v>0.19567667935475599</v>
      </c>
      <c r="AW584" s="17">
        <v>0.232158610130766</v>
      </c>
      <c r="AX584" s="17">
        <v>0.26135182211796898</v>
      </c>
      <c r="AY584" s="17"/>
      <c r="AZ584" s="17">
        <v>0.21920108754513901</v>
      </c>
      <c r="BA584" s="17">
        <v>0.20076773420587099</v>
      </c>
      <c r="BB584" s="17">
        <v>0.215944357706956</v>
      </c>
      <c r="BC584" s="17">
        <v>0.29986623387794298</v>
      </c>
      <c r="BD584" s="17">
        <v>0.253538799117626</v>
      </c>
      <c r="BE584" s="17"/>
      <c r="BF584" s="17">
        <v>0.22173162287140799</v>
      </c>
      <c r="BG584" s="17"/>
      <c r="BH584" s="17">
        <v>0.22091700732604599</v>
      </c>
      <c r="BI584" s="17"/>
      <c r="BJ584" s="17">
        <v>0.226088138425179</v>
      </c>
      <c r="BK584" s="17">
        <v>0.22084576215827301</v>
      </c>
      <c r="BL584" s="17">
        <v>0.23599370201953099</v>
      </c>
      <c r="BM584" s="17">
        <v>0.19418054227804499</v>
      </c>
      <c r="BN584" s="17">
        <v>0.28676952930211203</v>
      </c>
      <c r="BO584" s="17">
        <v>0.25157806831388102</v>
      </c>
      <c r="BP584" s="17"/>
      <c r="BQ584" s="17">
        <v>0.26340303008489702</v>
      </c>
      <c r="BR584" s="17">
        <v>0.22367084139100801</v>
      </c>
      <c r="BS584" s="17">
        <v>0.226526889417106</v>
      </c>
      <c r="BT584" s="17"/>
      <c r="BU584" s="17">
        <v>0.33426102517968498</v>
      </c>
      <c r="BV584" s="17">
        <v>0.228019632128347</v>
      </c>
      <c r="BW584" s="17">
        <v>0.225879430003221</v>
      </c>
      <c r="BX584" s="17"/>
      <c r="BY584" s="17">
        <v>0.31097615009980301</v>
      </c>
      <c r="BZ584" s="17"/>
      <c r="CA584" s="17">
        <v>0.318470487098512</v>
      </c>
    </row>
    <row r="585" spans="2:79" x14ac:dyDescent="0.35">
      <c r="B585" t="s">
        <v>386</v>
      </c>
      <c r="C585" s="17">
        <v>0.52714484017899299</v>
      </c>
      <c r="D585" s="17">
        <v>0.51510158947913298</v>
      </c>
      <c r="E585" s="17">
        <v>0.538417478569575</v>
      </c>
      <c r="F585" s="17"/>
      <c r="G585" s="17">
        <v>0.48321640921064501</v>
      </c>
      <c r="H585" s="17">
        <v>0.51019977926398397</v>
      </c>
      <c r="I585" s="17">
        <v>0.55759962367974003</v>
      </c>
      <c r="J585" s="17">
        <v>0.53473353259439904</v>
      </c>
      <c r="K585" s="17">
        <v>0.52378768235027295</v>
      </c>
      <c r="L585" s="17">
        <v>0.541717172407013</v>
      </c>
      <c r="M585" s="17"/>
      <c r="N585" s="17">
        <v>0.55309518309114902</v>
      </c>
      <c r="O585" s="17">
        <v>0.54011691881481105</v>
      </c>
      <c r="P585" s="17">
        <v>0.49935898627720199</v>
      </c>
      <c r="Q585" s="17">
        <v>0.51086882230508701</v>
      </c>
      <c r="R585" s="17"/>
      <c r="S585" s="17">
        <v>0.49330683177190499</v>
      </c>
      <c r="T585" s="17">
        <v>0.52101168804839604</v>
      </c>
      <c r="U585" s="17">
        <v>0.52621828239247204</v>
      </c>
      <c r="V585" s="17">
        <v>0.59733766809315503</v>
      </c>
      <c r="W585" s="17">
        <v>0.53847756357926801</v>
      </c>
      <c r="X585" s="17">
        <v>0.491683617102809</v>
      </c>
      <c r="Y585" s="17">
        <v>0.52846063730842596</v>
      </c>
      <c r="Z585" s="17">
        <v>0.56298260651293297</v>
      </c>
      <c r="AA585" s="17">
        <v>0.51902347030156404</v>
      </c>
      <c r="AB585" s="17">
        <v>0.52557954759729597</v>
      </c>
      <c r="AC585" s="17">
        <v>0.52115124462868501</v>
      </c>
      <c r="AD585" s="17">
        <v>0.57633061976732003</v>
      </c>
      <c r="AE585" s="17"/>
      <c r="AF585" s="17">
        <v>0.49053935445570201</v>
      </c>
      <c r="AG585" s="17">
        <v>0.51446541073905205</v>
      </c>
      <c r="AH585" s="17">
        <v>0.57768883455192399</v>
      </c>
      <c r="AI585" s="17">
        <v>0.57834898120105005</v>
      </c>
      <c r="AJ585" s="17">
        <v>0.534970649996383</v>
      </c>
      <c r="AK585" s="17">
        <v>0.480390680771482</v>
      </c>
      <c r="AL585" s="17"/>
      <c r="AM585" s="17">
        <v>0.49569934335321297</v>
      </c>
      <c r="AN585" s="17">
        <v>0.54543004726647903</v>
      </c>
      <c r="AO585" s="17">
        <v>0.55109603996256695</v>
      </c>
      <c r="AP585" s="17">
        <v>0.50192130732273099</v>
      </c>
      <c r="AQ585" s="17">
        <v>0.47636075114099602</v>
      </c>
      <c r="AR585" s="17"/>
      <c r="AS585" s="17">
        <v>0.494775815199192</v>
      </c>
      <c r="AT585" s="17">
        <v>0.53651680888367903</v>
      </c>
      <c r="AU585" s="17">
        <v>0.53117644524222496</v>
      </c>
      <c r="AV585" s="17">
        <v>0.55463082346813097</v>
      </c>
      <c r="AW585" s="17">
        <v>0.55550231936572503</v>
      </c>
      <c r="AX585" s="17">
        <v>0.47200654525183</v>
      </c>
      <c r="AY585" s="17"/>
      <c r="AZ585" s="17">
        <v>0.54375878396799304</v>
      </c>
      <c r="BA585" s="17">
        <v>0.53873664734397897</v>
      </c>
      <c r="BB585" s="17">
        <v>0.53614613549895396</v>
      </c>
      <c r="BC585" s="17">
        <v>0.48868884484517799</v>
      </c>
      <c r="BD585" s="17">
        <v>0.50655970424570396</v>
      </c>
      <c r="BE585" s="17"/>
      <c r="BF585" s="17">
        <v>0.531554758164001</v>
      </c>
      <c r="BG585" s="17"/>
      <c r="BH585" s="17">
        <v>0.53667379860159203</v>
      </c>
      <c r="BI585" s="17"/>
      <c r="BJ585" s="17">
        <v>0.55169605868376403</v>
      </c>
      <c r="BK585" s="17">
        <v>0.49915638092498799</v>
      </c>
      <c r="BL585" s="17">
        <v>0.54096558162448605</v>
      </c>
      <c r="BM585" s="17">
        <v>0.50854877392715903</v>
      </c>
      <c r="BN585" s="17">
        <v>0.44699909649231501</v>
      </c>
      <c r="BO585" s="17">
        <v>0.506404982715144</v>
      </c>
      <c r="BP585" s="17"/>
      <c r="BQ585" s="17">
        <v>0.51700186998458098</v>
      </c>
      <c r="BR585" s="17">
        <v>0.54223483483788104</v>
      </c>
      <c r="BS585" s="17">
        <v>0.54188116641665596</v>
      </c>
      <c r="BT585" s="17"/>
      <c r="BU585" s="17">
        <v>0.47849523766536201</v>
      </c>
      <c r="BV585" s="17">
        <v>0.54241396411893905</v>
      </c>
      <c r="BW585" s="17">
        <v>0.53664708703572805</v>
      </c>
      <c r="BX585" s="17"/>
      <c r="BY585" s="17">
        <v>0.51479478345198104</v>
      </c>
      <c r="BZ585" s="17"/>
      <c r="CA585" s="17">
        <v>0.53261119185476602</v>
      </c>
    </row>
    <row r="586" spans="2:79" x14ac:dyDescent="0.35">
      <c r="B586" t="s">
        <v>387</v>
      </c>
      <c r="C586" s="17">
        <v>0.12468020592147</v>
      </c>
      <c r="D586" s="17">
        <v>0.144990130832995</v>
      </c>
      <c r="E586" s="17">
        <v>0.105576375663259</v>
      </c>
      <c r="F586" s="17"/>
      <c r="G586" s="17">
        <v>0.161646226111479</v>
      </c>
      <c r="H586" s="17">
        <v>0.12711724907219499</v>
      </c>
      <c r="I586" s="17">
        <v>0.132867964883912</v>
      </c>
      <c r="J586" s="17">
        <v>0.115919072643201</v>
      </c>
      <c r="K586" s="17">
        <v>0.11233570321458999</v>
      </c>
      <c r="L586" s="17">
        <v>0.10673691114091501</v>
      </c>
      <c r="M586" s="17"/>
      <c r="N586" s="17">
        <v>0.116969272580582</v>
      </c>
      <c r="O586" s="17">
        <v>0.11420147045421</v>
      </c>
      <c r="P586" s="17">
        <v>0.150148359731401</v>
      </c>
      <c r="Q586" s="17">
        <v>0.120969723237489</v>
      </c>
      <c r="R586" s="17"/>
      <c r="S586" s="17">
        <v>0.12692388595992199</v>
      </c>
      <c r="T586" s="17">
        <v>0.13151134594584901</v>
      </c>
      <c r="U586" s="17">
        <v>0.10013748625362701</v>
      </c>
      <c r="V586" s="17">
        <v>9.0523199896872103E-2</v>
      </c>
      <c r="W586" s="17">
        <v>0.14410892975952599</v>
      </c>
      <c r="X586" s="17">
        <v>0.12724983154431799</v>
      </c>
      <c r="Y586" s="17">
        <v>0.106196625327504</v>
      </c>
      <c r="Z586" s="17">
        <v>0.16038021480296899</v>
      </c>
      <c r="AA586" s="17">
        <v>0.13647422503995499</v>
      </c>
      <c r="AB586" s="17">
        <v>0.14101858777343401</v>
      </c>
      <c r="AC586" s="17">
        <v>0.13611287808206601</v>
      </c>
      <c r="AD586" s="17">
        <v>8.9864051569950698E-2</v>
      </c>
      <c r="AE586" s="17"/>
      <c r="AF586" s="17">
        <v>0.10815852753586599</v>
      </c>
      <c r="AG586" s="17">
        <v>0.136188588101358</v>
      </c>
      <c r="AH586" s="17">
        <v>0.112805911708676</v>
      </c>
      <c r="AI586" s="17">
        <v>0.11754423715845499</v>
      </c>
      <c r="AJ586" s="17">
        <v>0.13144339560946999</v>
      </c>
      <c r="AK586" s="17">
        <v>0.110736007473551</v>
      </c>
      <c r="AL586" s="17"/>
      <c r="AM586" s="17">
        <v>0.13295335350423401</v>
      </c>
      <c r="AN586" s="17">
        <v>0.12826858221329099</v>
      </c>
      <c r="AO586" s="17">
        <v>0.111237871845299</v>
      </c>
      <c r="AP586" s="17">
        <v>0.13182738410900699</v>
      </c>
      <c r="AQ586" s="17">
        <v>0.12682467407272699</v>
      </c>
      <c r="AR586" s="17"/>
      <c r="AS586" s="17">
        <v>0.123706135131743</v>
      </c>
      <c r="AT586" s="17">
        <v>0.114132042276201</v>
      </c>
      <c r="AU586" s="17">
        <v>0.153073016106439</v>
      </c>
      <c r="AV586" s="17">
        <v>0.129075637676206</v>
      </c>
      <c r="AW586" s="17">
        <v>8.9202573789993106E-2</v>
      </c>
      <c r="AX586" s="17">
        <v>0.144028683804271</v>
      </c>
      <c r="AY586" s="17"/>
      <c r="AZ586" s="17">
        <v>0.12047901036289201</v>
      </c>
      <c r="BA586" s="17">
        <v>0.13904712960582899</v>
      </c>
      <c r="BB586" s="17">
        <v>0.107956457355248</v>
      </c>
      <c r="BC586" s="17">
        <v>9.8172570724172001E-2</v>
      </c>
      <c r="BD586" s="17">
        <v>0.130492541993428</v>
      </c>
      <c r="BE586" s="17"/>
      <c r="BF586" s="17">
        <v>0.12178458309574799</v>
      </c>
      <c r="BG586" s="17"/>
      <c r="BH586" s="17">
        <v>0.12349691916510799</v>
      </c>
      <c r="BI586" s="17"/>
      <c r="BJ586" s="17">
        <v>0.119983244737617</v>
      </c>
      <c r="BK586" s="17">
        <v>0.12264864132561699</v>
      </c>
      <c r="BL586" s="17">
        <v>0.112839362433222</v>
      </c>
      <c r="BM586" s="17">
        <v>0.13966801801878001</v>
      </c>
      <c r="BN586" s="17">
        <v>0.19529783396847999</v>
      </c>
      <c r="BO586" s="17">
        <v>0.135033435325358</v>
      </c>
      <c r="BP586" s="17"/>
      <c r="BQ586" s="17">
        <v>0.121189314784395</v>
      </c>
      <c r="BR586" s="17">
        <v>0.12432182217318601</v>
      </c>
      <c r="BS586" s="17">
        <v>0.12544782176934999</v>
      </c>
      <c r="BT586" s="17"/>
      <c r="BU586" s="17">
        <v>0.108332068242178</v>
      </c>
      <c r="BV586" s="17">
        <v>0.123058776348728</v>
      </c>
      <c r="BW586" s="17">
        <v>0.12955688177107499</v>
      </c>
      <c r="BX586" s="17"/>
      <c r="BY586" s="17">
        <v>0.123037831749468</v>
      </c>
      <c r="BZ586" s="17"/>
      <c r="CA586" s="17">
        <v>9.2183598024071806E-2</v>
      </c>
    </row>
    <row r="587" spans="2:79" x14ac:dyDescent="0.35">
      <c r="B587" t="s">
        <v>388</v>
      </c>
      <c r="C587" s="17">
        <v>4.38583449297196E-2</v>
      </c>
      <c r="D587" s="17">
        <v>4.64948463656761E-2</v>
      </c>
      <c r="E587" s="17">
        <v>4.0788629377141401E-2</v>
      </c>
      <c r="F587" s="17"/>
      <c r="G587" s="17">
        <v>2.9792548477550598E-2</v>
      </c>
      <c r="H587" s="17">
        <v>3.7830353517909601E-2</v>
      </c>
      <c r="I587" s="17">
        <v>5.1943546772237101E-2</v>
      </c>
      <c r="J587" s="17">
        <v>5.7022757841205099E-2</v>
      </c>
      <c r="K587" s="17">
        <v>3.80081565370586E-2</v>
      </c>
      <c r="L587" s="17">
        <v>4.4867640156296101E-2</v>
      </c>
      <c r="M587" s="17"/>
      <c r="N587" s="17">
        <v>4.0947711489459498E-2</v>
      </c>
      <c r="O587" s="17">
        <v>4.5989262715255601E-2</v>
      </c>
      <c r="P587" s="17">
        <v>4.2052052616255102E-2</v>
      </c>
      <c r="Q587" s="17">
        <v>4.76428235963035E-2</v>
      </c>
      <c r="R587" s="17"/>
      <c r="S587" s="17">
        <v>4.47487497505107E-2</v>
      </c>
      <c r="T587" s="17">
        <v>4.42116943524066E-2</v>
      </c>
      <c r="U587" s="17">
        <v>4.9052618425050598E-2</v>
      </c>
      <c r="V587" s="17">
        <v>4.62775244633441E-2</v>
      </c>
      <c r="W587" s="17">
        <v>4.0110015076996103E-2</v>
      </c>
      <c r="X587" s="17">
        <v>4.1858453952836799E-2</v>
      </c>
      <c r="Y587" s="17">
        <v>6.05372914389209E-2</v>
      </c>
      <c r="Z587" s="17">
        <v>6.4591198792924298E-2</v>
      </c>
      <c r="AA587" s="17">
        <v>4.5089502855288802E-2</v>
      </c>
      <c r="AB587" s="17">
        <v>2.98401239913221E-2</v>
      </c>
      <c r="AC587" s="17">
        <v>1.7878955423631201E-2</v>
      </c>
      <c r="AD587" s="17">
        <v>4.07089069685167E-2</v>
      </c>
      <c r="AE587" s="17"/>
      <c r="AF587" s="17">
        <v>5.9723525976983403E-2</v>
      </c>
      <c r="AG587" s="17">
        <v>3.6048074855565701E-2</v>
      </c>
      <c r="AH587" s="17">
        <v>5.0466503772224197E-2</v>
      </c>
      <c r="AI587" s="17">
        <v>3.7228608412471997E-2</v>
      </c>
      <c r="AJ587" s="17">
        <v>5.1824425946957998E-2</v>
      </c>
      <c r="AK587" s="17">
        <v>4.0016096053441801E-2</v>
      </c>
      <c r="AL587" s="17"/>
      <c r="AM587" s="17">
        <v>4.7442472355748798E-2</v>
      </c>
      <c r="AN587" s="17">
        <v>4.18104330928541E-2</v>
      </c>
      <c r="AO587" s="17">
        <v>3.84507423475473E-2</v>
      </c>
      <c r="AP587" s="17">
        <v>4.25376983511178E-2</v>
      </c>
      <c r="AQ587" s="17">
        <v>5.3664991031041803E-2</v>
      </c>
      <c r="AR587" s="17"/>
      <c r="AS587" s="17">
        <v>4.6335567423420203E-2</v>
      </c>
      <c r="AT587" s="17">
        <v>5.3066978345630997E-2</v>
      </c>
      <c r="AU587" s="17">
        <v>4.2975553238566E-2</v>
      </c>
      <c r="AV587" s="17">
        <v>3.6000515230006302E-2</v>
      </c>
      <c r="AW587" s="17">
        <v>2.8014824202087601E-2</v>
      </c>
      <c r="AX587" s="17">
        <v>5.5944036264522302E-2</v>
      </c>
      <c r="AY587" s="17"/>
      <c r="AZ587" s="17">
        <v>4.5638857269839003E-2</v>
      </c>
      <c r="BA587" s="17">
        <v>4.40200811065415E-2</v>
      </c>
      <c r="BB587" s="17">
        <v>4.3846271129883298E-2</v>
      </c>
      <c r="BC587" s="17">
        <v>3.9583174558883903E-2</v>
      </c>
      <c r="BD587" s="17">
        <v>4.1314166812111697E-2</v>
      </c>
      <c r="BE587" s="17"/>
      <c r="BF587" s="17">
        <v>4.6016380348629801E-2</v>
      </c>
      <c r="BG587" s="17"/>
      <c r="BH587" s="17">
        <v>4.3711140446319401E-2</v>
      </c>
      <c r="BI587" s="17"/>
      <c r="BJ587" s="17">
        <v>2.6148730545483698E-2</v>
      </c>
      <c r="BK587" s="17">
        <v>5.82982558618537E-2</v>
      </c>
      <c r="BL587" s="17">
        <v>3.8244648225850698E-2</v>
      </c>
      <c r="BM587" s="17">
        <v>8.3871303258715293E-2</v>
      </c>
      <c r="BN587" s="17">
        <v>4.1441350164333202E-2</v>
      </c>
      <c r="BO587" s="17">
        <v>3.7521305499095499E-2</v>
      </c>
      <c r="BP587" s="17"/>
      <c r="BQ587" s="17">
        <v>5.1835685532493202E-2</v>
      </c>
      <c r="BR587" s="17">
        <v>4.3422877003094801E-2</v>
      </c>
      <c r="BS587" s="17">
        <v>4.0457495438772903E-2</v>
      </c>
      <c r="BT587" s="17"/>
      <c r="BU587" s="17">
        <v>4.80082183945627E-2</v>
      </c>
      <c r="BV587" s="17">
        <v>4.0058157721779598E-2</v>
      </c>
      <c r="BW587" s="17">
        <v>4.5656293948055399E-2</v>
      </c>
      <c r="BX587" s="17"/>
      <c r="BY587" s="17">
        <v>1.6933804561035201E-2</v>
      </c>
      <c r="BZ587" s="17"/>
      <c r="CA587" s="17">
        <v>1.6861340821406501E-2</v>
      </c>
    </row>
    <row r="588" spans="2:79" x14ac:dyDescent="0.35">
      <c r="B588" t="s">
        <v>136</v>
      </c>
      <c r="C588" s="17">
        <v>7.7299579624413306E-2</v>
      </c>
      <c r="D588" s="17">
        <v>6.7128210897160007E-2</v>
      </c>
      <c r="E588" s="17">
        <v>8.7262706835974202E-2</v>
      </c>
      <c r="F588" s="17"/>
      <c r="G588" s="17">
        <v>6.4270458067422695E-2</v>
      </c>
      <c r="H588" s="17">
        <v>6.6578892278528201E-2</v>
      </c>
      <c r="I588" s="17">
        <v>4.9416110036278098E-2</v>
      </c>
      <c r="J588" s="17">
        <v>6.8134546519049197E-2</v>
      </c>
      <c r="K588" s="17">
        <v>0.10408947786991</v>
      </c>
      <c r="L588" s="17">
        <v>0.106773676425497</v>
      </c>
      <c r="M588" s="17"/>
      <c r="N588" s="17">
        <v>5.2750842837762803E-2</v>
      </c>
      <c r="O588" s="17">
        <v>7.5580221225812705E-2</v>
      </c>
      <c r="P588" s="17">
        <v>8.4672146399364198E-2</v>
      </c>
      <c r="Q588" s="17">
        <v>9.7875025813084507E-2</v>
      </c>
      <c r="R588" s="17"/>
      <c r="S588" s="17">
        <v>6.5045116379979603E-2</v>
      </c>
      <c r="T588" s="17">
        <v>7.0232501259206298E-2</v>
      </c>
      <c r="U588" s="17">
        <v>8.2176203233772102E-2</v>
      </c>
      <c r="V588" s="17">
        <v>7.4411733633124699E-2</v>
      </c>
      <c r="W588" s="17">
        <v>5.9245660490544E-2</v>
      </c>
      <c r="X588" s="17">
        <v>9.6570554212638895E-2</v>
      </c>
      <c r="Y588" s="17">
        <v>6.0796212593061803E-2</v>
      </c>
      <c r="Z588" s="17">
        <v>6.0861146643288899E-2</v>
      </c>
      <c r="AA588" s="17">
        <v>8.7989366384358905E-2</v>
      </c>
      <c r="AB588" s="17">
        <v>0.10962595080717499</v>
      </c>
      <c r="AC588" s="17">
        <v>9.5176542939200803E-2</v>
      </c>
      <c r="AD588" s="17">
        <v>4.4963393510478601E-2</v>
      </c>
      <c r="AE588" s="17"/>
      <c r="AF588" s="17">
        <v>0.10691092419826</v>
      </c>
      <c r="AG588" s="17">
        <v>8.1274010889095596E-2</v>
      </c>
      <c r="AH588" s="17">
        <v>4.7352951338462998E-2</v>
      </c>
      <c r="AI588" s="17">
        <v>4.1794429617715498E-2</v>
      </c>
      <c r="AJ588" s="17">
        <v>8.3643247356331205E-2</v>
      </c>
      <c r="AK588" s="17">
        <v>4.0948659852949397E-2</v>
      </c>
      <c r="AL588" s="17"/>
      <c r="AM588" s="17">
        <v>0.111275138389045</v>
      </c>
      <c r="AN588" s="17">
        <v>7.1041229394447097E-2</v>
      </c>
      <c r="AO588" s="17">
        <v>6.1099700888608298E-2</v>
      </c>
      <c r="AP588" s="17">
        <v>5.6304509046718201E-2</v>
      </c>
      <c r="AQ588" s="17">
        <v>5.4398635033263198E-2</v>
      </c>
      <c r="AR588" s="17"/>
      <c r="AS588" s="17">
        <v>5.8464191693711698E-2</v>
      </c>
      <c r="AT588" s="17">
        <v>8.6133787221701799E-2</v>
      </c>
      <c r="AU588" s="17">
        <v>7.2871233496024201E-2</v>
      </c>
      <c r="AV588" s="17">
        <v>8.46163442709012E-2</v>
      </c>
      <c r="AW588" s="17">
        <v>9.5121672511428099E-2</v>
      </c>
      <c r="AX588" s="17">
        <v>6.6668912561407306E-2</v>
      </c>
      <c r="AY588" s="17"/>
      <c r="AZ588" s="17">
        <v>7.0922260854137095E-2</v>
      </c>
      <c r="BA588" s="17">
        <v>7.7428407737779495E-2</v>
      </c>
      <c r="BB588" s="17">
        <v>9.6106778308959306E-2</v>
      </c>
      <c r="BC588" s="17">
        <v>7.3689175993823103E-2</v>
      </c>
      <c r="BD588" s="17">
        <v>6.8094787831130196E-2</v>
      </c>
      <c r="BE588" s="17"/>
      <c r="BF588" s="17">
        <v>7.8912655520213301E-2</v>
      </c>
      <c r="BG588" s="17"/>
      <c r="BH588" s="17">
        <v>7.5201134460935196E-2</v>
      </c>
      <c r="BI588" s="17"/>
      <c r="BJ588" s="17">
        <v>7.6083827607956706E-2</v>
      </c>
      <c r="BK588" s="17">
        <v>9.9050959729267807E-2</v>
      </c>
      <c r="BL588" s="17">
        <v>7.1956705696911094E-2</v>
      </c>
      <c r="BM588" s="17">
        <v>7.3731362517300003E-2</v>
      </c>
      <c r="BN588" s="17">
        <v>2.9492190072759699E-2</v>
      </c>
      <c r="BO588" s="17">
        <v>6.9462208146521001E-2</v>
      </c>
      <c r="BP588" s="17"/>
      <c r="BQ588" s="17">
        <v>4.6570099613633897E-2</v>
      </c>
      <c r="BR588" s="17">
        <v>6.6349624594830403E-2</v>
      </c>
      <c r="BS588" s="17">
        <v>6.5686626958115502E-2</v>
      </c>
      <c r="BT588" s="17"/>
      <c r="BU588" s="17">
        <v>3.0903450518212399E-2</v>
      </c>
      <c r="BV588" s="17">
        <v>6.6449469682206705E-2</v>
      </c>
      <c r="BW588" s="17">
        <v>6.2260307241920797E-2</v>
      </c>
      <c r="BX588" s="17"/>
      <c r="BY588" s="17">
        <v>3.4257430137713298E-2</v>
      </c>
      <c r="BZ588" s="17"/>
      <c r="CA588" s="17">
        <v>3.9873382201244097E-2</v>
      </c>
    </row>
    <row r="589" spans="2:79" x14ac:dyDescent="0.35">
      <c r="B589" t="s">
        <v>389</v>
      </c>
      <c r="C589" s="17">
        <v>0.75416186952439701</v>
      </c>
      <c r="D589" s="17">
        <v>0.741386811904169</v>
      </c>
      <c r="E589" s="17">
        <v>0.76637228812362501</v>
      </c>
      <c r="F589" s="17"/>
      <c r="G589" s="17">
        <v>0.74429076734354704</v>
      </c>
      <c r="H589" s="17">
        <v>0.76847350513136703</v>
      </c>
      <c r="I589" s="17">
        <v>0.76577237830757305</v>
      </c>
      <c r="J589" s="17">
        <v>0.75892362299654503</v>
      </c>
      <c r="K589" s="17">
        <v>0.74556666237844105</v>
      </c>
      <c r="L589" s="17">
        <v>0.74162177227729198</v>
      </c>
      <c r="M589" s="17"/>
      <c r="N589" s="17">
        <v>0.78933217309219605</v>
      </c>
      <c r="O589" s="17">
        <v>0.76422904560472205</v>
      </c>
      <c r="P589" s="17">
        <v>0.72312744125298001</v>
      </c>
      <c r="Q589" s="17">
        <v>0.73351242735312305</v>
      </c>
      <c r="R589" s="17"/>
      <c r="S589" s="17">
        <v>0.76328224790958799</v>
      </c>
      <c r="T589" s="17">
        <v>0.75404445844253798</v>
      </c>
      <c r="U589" s="17">
        <v>0.76863369208754995</v>
      </c>
      <c r="V589" s="17">
        <v>0.78878754200665901</v>
      </c>
      <c r="W589" s="17">
        <v>0.75653539467293396</v>
      </c>
      <c r="X589" s="17">
        <v>0.734321160290206</v>
      </c>
      <c r="Y589" s="17">
        <v>0.77246987064051298</v>
      </c>
      <c r="Z589" s="17">
        <v>0.71416743976081798</v>
      </c>
      <c r="AA589" s="17">
        <v>0.73044690572039706</v>
      </c>
      <c r="AB589" s="17">
        <v>0.71951533742806895</v>
      </c>
      <c r="AC589" s="17">
        <v>0.75083162355510202</v>
      </c>
      <c r="AD589" s="17">
        <v>0.82446364795105398</v>
      </c>
      <c r="AE589" s="17"/>
      <c r="AF589" s="17">
        <v>0.72520702228889</v>
      </c>
      <c r="AG589" s="17">
        <v>0.746489326153981</v>
      </c>
      <c r="AH589" s="17">
        <v>0.78937463318063705</v>
      </c>
      <c r="AI589" s="17">
        <v>0.80343272481135797</v>
      </c>
      <c r="AJ589" s="17">
        <v>0.73308893108724105</v>
      </c>
      <c r="AK589" s="17">
        <v>0.80829923662005798</v>
      </c>
      <c r="AL589" s="17"/>
      <c r="AM589" s="17">
        <v>0.70832903575097195</v>
      </c>
      <c r="AN589" s="17">
        <v>0.75887975529940699</v>
      </c>
      <c r="AO589" s="17">
        <v>0.78921168491854599</v>
      </c>
      <c r="AP589" s="17">
        <v>0.76933040849315704</v>
      </c>
      <c r="AQ589" s="17">
        <v>0.76511169986296901</v>
      </c>
      <c r="AR589" s="17"/>
      <c r="AS589" s="17">
        <v>0.77149410575112598</v>
      </c>
      <c r="AT589" s="17">
        <v>0.74666719215646604</v>
      </c>
      <c r="AU589" s="17">
        <v>0.73108019715897099</v>
      </c>
      <c r="AV589" s="17">
        <v>0.75030750282288705</v>
      </c>
      <c r="AW589" s="17">
        <v>0.78766092949649102</v>
      </c>
      <c r="AX589" s="17">
        <v>0.73335836736979898</v>
      </c>
      <c r="AY589" s="17"/>
      <c r="AZ589" s="17">
        <v>0.76295987151313205</v>
      </c>
      <c r="BA589" s="17">
        <v>0.73950438154984999</v>
      </c>
      <c r="BB589" s="17">
        <v>0.75209049320591004</v>
      </c>
      <c r="BC589" s="17">
        <v>0.78855507872312103</v>
      </c>
      <c r="BD589" s="17">
        <v>0.76009850336332996</v>
      </c>
      <c r="BE589" s="17"/>
      <c r="BF589" s="17">
        <v>0.75328638103540901</v>
      </c>
      <c r="BG589" s="17"/>
      <c r="BH589" s="17">
        <v>0.75759080592763695</v>
      </c>
      <c r="BI589" s="17"/>
      <c r="BJ589" s="17">
        <v>0.77778419710894298</v>
      </c>
      <c r="BK589" s="17">
        <v>0.72000214308326105</v>
      </c>
      <c r="BL589" s="17">
        <v>0.77695928364401601</v>
      </c>
      <c r="BM589" s="17">
        <v>0.70272931620520396</v>
      </c>
      <c r="BN589" s="17">
        <v>0.73376862579442703</v>
      </c>
      <c r="BO589" s="17">
        <v>0.75798305102902497</v>
      </c>
      <c r="BP589" s="17"/>
      <c r="BQ589" s="17">
        <v>0.78040490006947805</v>
      </c>
      <c r="BR589" s="17">
        <v>0.76590567622888805</v>
      </c>
      <c r="BS589" s="17">
        <v>0.76840805583376204</v>
      </c>
      <c r="BT589" s="17"/>
      <c r="BU589" s="17">
        <v>0.81275626284504698</v>
      </c>
      <c r="BV589" s="17">
        <v>0.77043359624728602</v>
      </c>
      <c r="BW589" s="17">
        <v>0.76252651703894903</v>
      </c>
      <c r="BX589" s="17"/>
      <c r="BY589" s="17">
        <v>0.82577093355178399</v>
      </c>
      <c r="BZ589" s="17"/>
      <c r="CA589" s="17">
        <v>0.85108167895327802</v>
      </c>
    </row>
    <row r="590" spans="2:79" x14ac:dyDescent="0.35">
      <c r="B590" t="s">
        <v>390</v>
      </c>
      <c r="C590" s="17">
        <v>0.16853855085118999</v>
      </c>
      <c r="D590" s="17">
        <v>0.191484977198671</v>
      </c>
      <c r="E590" s="17">
        <v>0.14636500504040101</v>
      </c>
      <c r="F590" s="17"/>
      <c r="G590" s="17">
        <v>0.19143877458903</v>
      </c>
      <c r="H590" s="17">
        <v>0.16494760259010499</v>
      </c>
      <c r="I590" s="17">
        <v>0.18481151165614901</v>
      </c>
      <c r="J590" s="17">
        <v>0.17294183048440601</v>
      </c>
      <c r="K590" s="17">
        <v>0.15034385975164899</v>
      </c>
      <c r="L590" s="17">
        <v>0.15160455129721101</v>
      </c>
      <c r="M590" s="17"/>
      <c r="N590" s="17">
        <v>0.15791698407004201</v>
      </c>
      <c r="O590" s="17">
        <v>0.160190733169466</v>
      </c>
      <c r="P590" s="17">
        <v>0.192200412347656</v>
      </c>
      <c r="Q590" s="17">
        <v>0.16861254683379201</v>
      </c>
      <c r="R590" s="17"/>
      <c r="S590" s="17">
        <v>0.17167263571043201</v>
      </c>
      <c r="T590" s="17">
        <v>0.175723040298256</v>
      </c>
      <c r="U590" s="17">
        <v>0.14919010467867799</v>
      </c>
      <c r="V590" s="17">
        <v>0.13680072436021601</v>
      </c>
      <c r="W590" s="17">
        <v>0.18421894483652199</v>
      </c>
      <c r="X590" s="17">
        <v>0.16910828549715501</v>
      </c>
      <c r="Y590" s="17">
        <v>0.16673391676642499</v>
      </c>
      <c r="Z590" s="17">
        <v>0.22497141359589301</v>
      </c>
      <c r="AA590" s="17">
        <v>0.181563727895244</v>
      </c>
      <c r="AB590" s="17">
        <v>0.170858711764756</v>
      </c>
      <c r="AC590" s="17">
        <v>0.15399183350569701</v>
      </c>
      <c r="AD590" s="17">
        <v>0.13057295853846701</v>
      </c>
      <c r="AE590" s="17"/>
      <c r="AF590" s="17">
        <v>0.16788205351284999</v>
      </c>
      <c r="AG590" s="17">
        <v>0.172236662956923</v>
      </c>
      <c r="AH590" s="17">
        <v>0.16327241548089999</v>
      </c>
      <c r="AI590" s="17">
        <v>0.15477284557092699</v>
      </c>
      <c r="AJ590" s="17">
        <v>0.18326782155642801</v>
      </c>
      <c r="AK590" s="17">
        <v>0.150752103526993</v>
      </c>
      <c r="AL590" s="17"/>
      <c r="AM590" s="17">
        <v>0.18039582585998201</v>
      </c>
      <c r="AN590" s="17">
        <v>0.170079015306146</v>
      </c>
      <c r="AO590" s="17">
        <v>0.14968861419284599</v>
      </c>
      <c r="AP590" s="17">
        <v>0.174365082460125</v>
      </c>
      <c r="AQ590" s="17">
        <v>0.18048966510376799</v>
      </c>
      <c r="AR590" s="17"/>
      <c r="AS590" s="17">
        <v>0.17004170255516299</v>
      </c>
      <c r="AT590" s="17">
        <v>0.16719902062183301</v>
      </c>
      <c r="AU590" s="17">
        <v>0.196048569345005</v>
      </c>
      <c r="AV590" s="17">
        <v>0.165076152906212</v>
      </c>
      <c r="AW590" s="17">
        <v>0.117217397992081</v>
      </c>
      <c r="AX590" s="17">
        <v>0.19997272006879399</v>
      </c>
      <c r="AY590" s="17"/>
      <c r="AZ590" s="17">
        <v>0.16611786763273101</v>
      </c>
      <c r="BA590" s="17">
        <v>0.18306721071237</v>
      </c>
      <c r="BB590" s="17">
        <v>0.15180272848513099</v>
      </c>
      <c r="BC590" s="17">
        <v>0.13775574528305601</v>
      </c>
      <c r="BD590" s="17">
        <v>0.171806708805539</v>
      </c>
      <c r="BE590" s="17"/>
      <c r="BF590" s="17">
        <v>0.167800963444378</v>
      </c>
      <c r="BG590" s="17"/>
      <c r="BH590" s="17">
        <v>0.16720805961142701</v>
      </c>
      <c r="BI590" s="17"/>
      <c r="BJ590" s="17">
        <v>0.14613197528310101</v>
      </c>
      <c r="BK590" s="17">
        <v>0.18094689718747101</v>
      </c>
      <c r="BL590" s="17">
        <v>0.15108401065907301</v>
      </c>
      <c r="BM590" s="17">
        <v>0.22353932127749601</v>
      </c>
      <c r="BN590" s="17">
        <v>0.236739184132814</v>
      </c>
      <c r="BO590" s="17">
        <v>0.17255474082445399</v>
      </c>
      <c r="BP590" s="17"/>
      <c r="BQ590" s="17">
        <v>0.173025000316889</v>
      </c>
      <c r="BR590" s="17">
        <v>0.16774469917628099</v>
      </c>
      <c r="BS590" s="17">
        <v>0.16590531720812199</v>
      </c>
      <c r="BT590" s="17"/>
      <c r="BU590" s="17">
        <v>0.15634028663674099</v>
      </c>
      <c r="BV590" s="17">
        <v>0.16311693407050801</v>
      </c>
      <c r="BW590" s="17">
        <v>0.17521317571913</v>
      </c>
      <c r="BX590" s="17"/>
      <c r="BY590" s="17">
        <v>0.13997163631050299</v>
      </c>
      <c r="BZ590" s="17"/>
      <c r="CA590" s="17">
        <v>0.109044938845478</v>
      </c>
    </row>
    <row r="591" spans="2:79" x14ac:dyDescent="0.35">
      <c r="B591" t="s">
        <v>202</v>
      </c>
      <c r="C591" s="17">
        <v>0.58562331867320705</v>
      </c>
      <c r="D591" s="17">
        <v>0.54990183470549803</v>
      </c>
      <c r="E591" s="17">
        <v>0.62000728308322495</v>
      </c>
      <c r="F591" s="17"/>
      <c r="G591" s="17">
        <v>0.55285199275451802</v>
      </c>
      <c r="H591" s="17">
        <v>0.60352590254126204</v>
      </c>
      <c r="I591" s="17">
        <v>0.58096086665142299</v>
      </c>
      <c r="J591" s="17">
        <v>0.585981792512138</v>
      </c>
      <c r="K591" s="17">
        <v>0.59522280262679195</v>
      </c>
      <c r="L591" s="17">
        <v>0.59001722098008103</v>
      </c>
      <c r="M591" s="17"/>
      <c r="N591" s="17">
        <v>0.63141518902215399</v>
      </c>
      <c r="O591" s="17">
        <v>0.60403831243525596</v>
      </c>
      <c r="P591" s="17">
        <v>0.53092702890532395</v>
      </c>
      <c r="Q591" s="17">
        <v>0.56489988051933104</v>
      </c>
      <c r="R591" s="17"/>
      <c r="S591" s="17">
        <v>0.59160961219915598</v>
      </c>
      <c r="T591" s="17">
        <v>0.57832141814428295</v>
      </c>
      <c r="U591" s="17">
        <v>0.61944358740887195</v>
      </c>
      <c r="V591" s="17">
        <v>0.65198681764644295</v>
      </c>
      <c r="W591" s="17">
        <v>0.57231644983641305</v>
      </c>
      <c r="X591" s="17">
        <v>0.56521287479305105</v>
      </c>
      <c r="Y591" s="17">
        <v>0.60573595387408796</v>
      </c>
      <c r="Z591" s="17">
        <v>0.48919602616492502</v>
      </c>
      <c r="AA591" s="17">
        <v>0.54888317782515395</v>
      </c>
      <c r="AB591" s="17">
        <v>0.54865662566331297</v>
      </c>
      <c r="AC591" s="17">
        <v>0.59683979004940502</v>
      </c>
      <c r="AD591" s="17">
        <v>0.69389068941258703</v>
      </c>
      <c r="AE591" s="17"/>
      <c r="AF591" s="17">
        <v>0.55732496877604099</v>
      </c>
      <c r="AG591" s="17">
        <v>0.57425266319705703</v>
      </c>
      <c r="AH591" s="17">
        <v>0.62610221769973695</v>
      </c>
      <c r="AI591" s="17">
        <v>0.648659879240431</v>
      </c>
      <c r="AJ591" s="17">
        <v>0.54982110953081398</v>
      </c>
      <c r="AK591" s="17">
        <v>0.65754713309306501</v>
      </c>
      <c r="AL591" s="17"/>
      <c r="AM591" s="17">
        <v>0.52793320989099002</v>
      </c>
      <c r="AN591" s="17">
        <v>0.58880073999326199</v>
      </c>
      <c r="AO591" s="17">
        <v>0.63952307072570003</v>
      </c>
      <c r="AP591" s="17">
        <v>0.59496532603303298</v>
      </c>
      <c r="AQ591" s="17">
        <v>0.58462203475920005</v>
      </c>
      <c r="AR591" s="17"/>
      <c r="AS591" s="17">
        <v>0.60145240319596305</v>
      </c>
      <c r="AT591" s="17">
        <v>0.57946817153463304</v>
      </c>
      <c r="AU591" s="17">
        <v>0.53503162781396596</v>
      </c>
      <c r="AV591" s="17">
        <v>0.58523134991667503</v>
      </c>
      <c r="AW591" s="17">
        <v>0.67044353150441005</v>
      </c>
      <c r="AX591" s="17">
        <v>0.53338564730100502</v>
      </c>
      <c r="AY591" s="17"/>
      <c r="AZ591" s="17">
        <v>0.59684200388040098</v>
      </c>
      <c r="BA591" s="17">
        <v>0.55643717083748001</v>
      </c>
      <c r="BB591" s="17">
        <v>0.60028776472077905</v>
      </c>
      <c r="BC591" s="17">
        <v>0.65079933344006502</v>
      </c>
      <c r="BD591" s="17">
        <v>0.58829179455779101</v>
      </c>
      <c r="BE591" s="17"/>
      <c r="BF591" s="17">
        <v>0.58548541759103201</v>
      </c>
      <c r="BG591" s="17"/>
      <c r="BH591" s="17">
        <v>0.59038274631621002</v>
      </c>
      <c r="BI591" s="17"/>
      <c r="BJ591" s="17">
        <v>0.63165222182584202</v>
      </c>
      <c r="BK591" s="17">
        <v>0.53905524589579001</v>
      </c>
      <c r="BL591" s="17">
        <v>0.62587527298494305</v>
      </c>
      <c r="BM591" s="17">
        <v>0.47918999492770897</v>
      </c>
      <c r="BN591" s="17">
        <v>0.497029441661613</v>
      </c>
      <c r="BO591" s="17">
        <v>0.58542831020457198</v>
      </c>
      <c r="BP591" s="17"/>
      <c r="BQ591" s="17">
        <v>0.60737989975258899</v>
      </c>
      <c r="BR591" s="17">
        <v>0.59816097705260796</v>
      </c>
      <c r="BS591" s="17">
        <v>0.60250273862563997</v>
      </c>
      <c r="BT591" s="17"/>
      <c r="BU591" s="17">
        <v>0.65641597620830605</v>
      </c>
      <c r="BV591" s="17">
        <v>0.60731666217677804</v>
      </c>
      <c r="BW591" s="17">
        <v>0.58731334131981805</v>
      </c>
      <c r="BX591" s="17"/>
      <c r="BY591" s="17">
        <v>0.68579929724128097</v>
      </c>
      <c r="BZ591" s="17"/>
      <c r="CA591" s="17">
        <v>0.74203674010779996</v>
      </c>
    </row>
    <row r="592" spans="2:79" x14ac:dyDescent="0.35">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row>
    <row r="593" spans="2:79" x14ac:dyDescent="0.35">
      <c r="B593" s="6" t="s">
        <v>397</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row>
    <row r="594" spans="2:79" x14ac:dyDescent="0.35">
      <c r="B594" s="24" t="s">
        <v>106</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row>
    <row r="595" spans="2:79" x14ac:dyDescent="0.35">
      <c r="B595" t="s">
        <v>385</v>
      </c>
      <c r="C595" s="17">
        <v>6.9634094589216503E-2</v>
      </c>
      <c r="D595" s="17">
        <v>6.8735406289361103E-2</v>
      </c>
      <c r="E595" s="17">
        <v>7.0569456120368496E-2</v>
      </c>
      <c r="F595" s="17"/>
      <c r="G595" s="17">
        <v>9.8863265968698502E-2</v>
      </c>
      <c r="H595" s="17">
        <v>9.9482865927466496E-2</v>
      </c>
      <c r="I595" s="17">
        <v>7.4148329957966705E-2</v>
      </c>
      <c r="J595" s="17">
        <v>5.1140036575440397E-2</v>
      </c>
      <c r="K595" s="17">
        <v>3.9414646248082399E-2</v>
      </c>
      <c r="L595" s="17">
        <v>5.7407672906601197E-2</v>
      </c>
      <c r="M595" s="17"/>
      <c r="N595" s="17">
        <v>6.1506542299542701E-2</v>
      </c>
      <c r="O595" s="17">
        <v>6.8353563536762502E-2</v>
      </c>
      <c r="P595" s="17">
        <v>5.6888201047333803E-2</v>
      </c>
      <c r="Q595" s="17">
        <v>9.1847680534383899E-2</v>
      </c>
      <c r="R595" s="17"/>
      <c r="S595" s="17">
        <v>7.21631062786139E-2</v>
      </c>
      <c r="T595" s="17">
        <v>5.7423784705543199E-2</v>
      </c>
      <c r="U595" s="17">
        <v>4.2429669486910203E-2</v>
      </c>
      <c r="V595" s="17">
        <v>4.0366419359711699E-2</v>
      </c>
      <c r="W595" s="17">
        <v>8.4054024933618604E-2</v>
      </c>
      <c r="X595" s="17">
        <v>8.8415112240296995E-2</v>
      </c>
      <c r="Y595" s="17">
        <v>8.0143443825039407E-2</v>
      </c>
      <c r="Z595" s="17">
        <v>8.8042538513248697E-2</v>
      </c>
      <c r="AA595" s="17">
        <v>9.6949449451820796E-2</v>
      </c>
      <c r="AB595" s="17">
        <v>7.5467463974093804E-2</v>
      </c>
      <c r="AC595" s="17">
        <v>4.9354007005370799E-2</v>
      </c>
      <c r="AD595" s="17">
        <v>4.4758795972953999E-2</v>
      </c>
      <c r="AE595" s="17"/>
      <c r="AF595" s="17">
        <v>8.9828076470710394E-2</v>
      </c>
      <c r="AG595" s="17">
        <v>7.5834168959244802E-2</v>
      </c>
      <c r="AH595" s="17">
        <v>4.3820685216696201E-2</v>
      </c>
      <c r="AI595" s="17">
        <v>5.4194381505412302E-2</v>
      </c>
      <c r="AJ595" s="17">
        <v>8.5989446169933204E-2</v>
      </c>
      <c r="AK595" s="17">
        <v>6.56986968467064E-2</v>
      </c>
      <c r="AL595" s="17"/>
      <c r="AM595" s="17">
        <v>0.10093832183561</v>
      </c>
      <c r="AN595" s="17">
        <v>5.0701301275965997E-2</v>
      </c>
      <c r="AO595" s="17">
        <v>5.8970594231594502E-2</v>
      </c>
      <c r="AP595" s="17">
        <v>8.1785229969203302E-2</v>
      </c>
      <c r="AQ595" s="17">
        <v>0.106568475758923</v>
      </c>
      <c r="AR595" s="17"/>
      <c r="AS595" s="17">
        <v>8.2360502600465596E-2</v>
      </c>
      <c r="AT595" s="17">
        <v>7.6465887111025102E-2</v>
      </c>
      <c r="AU595" s="17">
        <v>7.3861873889413704E-2</v>
      </c>
      <c r="AV595" s="17">
        <v>4.5418151029659203E-2</v>
      </c>
      <c r="AW595" s="17">
        <v>6.7498267232640102E-2</v>
      </c>
      <c r="AX595" s="17">
        <v>6.9407158297290397E-2</v>
      </c>
      <c r="AY595" s="17"/>
      <c r="AZ595" s="17">
        <v>7.2193576131771006E-2</v>
      </c>
      <c r="BA595" s="17">
        <v>7.2851837039260195E-2</v>
      </c>
      <c r="BB595" s="17">
        <v>7.9317022898793096E-2</v>
      </c>
      <c r="BC595" s="17">
        <v>6.2464446540581003E-2</v>
      </c>
      <c r="BD595" s="17">
        <v>5.6629741194567297E-2</v>
      </c>
      <c r="BE595" s="17"/>
      <c r="BF595" s="17">
        <v>7.0240655914649106E-2</v>
      </c>
      <c r="BG595" s="17"/>
      <c r="BH595" s="17">
        <v>7.1197392906014595E-2</v>
      </c>
      <c r="BI595" s="17"/>
      <c r="BJ595" s="17">
        <v>7.6665009949467094E-2</v>
      </c>
      <c r="BK595" s="17">
        <v>5.8507631089197702E-2</v>
      </c>
      <c r="BL595" s="17">
        <v>5.1895071979720202E-2</v>
      </c>
      <c r="BM595" s="17">
        <v>9.7862350972256498E-2</v>
      </c>
      <c r="BN595" s="17">
        <v>0.102058097192837</v>
      </c>
      <c r="BO595" s="17">
        <v>9.3900135121908299E-2</v>
      </c>
      <c r="BP595" s="17"/>
      <c r="BQ595" s="17">
        <v>8.55451109371521E-2</v>
      </c>
      <c r="BR595" s="17">
        <v>7.0710778294463705E-2</v>
      </c>
      <c r="BS595" s="17">
        <v>6.1946469623681E-2</v>
      </c>
      <c r="BT595" s="17"/>
      <c r="BU595" s="17">
        <v>0.127574624781924</v>
      </c>
      <c r="BV595" s="17">
        <v>6.2665333663626005E-2</v>
      </c>
      <c r="BW595" s="17">
        <v>7.1034312941055902E-2</v>
      </c>
      <c r="BX595" s="17"/>
      <c r="BY595" s="17">
        <v>8.2863655030670599E-2</v>
      </c>
      <c r="BZ595" s="17"/>
      <c r="CA595" s="17">
        <v>5.0549346385027803E-2</v>
      </c>
    </row>
    <row r="596" spans="2:79" x14ac:dyDescent="0.35">
      <c r="B596" t="s">
        <v>386</v>
      </c>
      <c r="C596" s="17">
        <v>0.21780123358550599</v>
      </c>
      <c r="D596" s="17">
        <v>0.21332660095096401</v>
      </c>
      <c r="E596" s="17">
        <v>0.222645358390924</v>
      </c>
      <c r="F596" s="17"/>
      <c r="G596" s="17">
        <v>0.24588943714997</v>
      </c>
      <c r="H596" s="17">
        <v>0.25427041015781698</v>
      </c>
      <c r="I596" s="17">
        <v>0.25117690505953999</v>
      </c>
      <c r="J596" s="17">
        <v>0.183963468292098</v>
      </c>
      <c r="K596" s="17">
        <v>0.19025224594565099</v>
      </c>
      <c r="L596" s="17">
        <v>0.188224184258584</v>
      </c>
      <c r="M596" s="17"/>
      <c r="N596" s="17">
        <v>0.211516072254188</v>
      </c>
      <c r="O596" s="17">
        <v>0.215965483232159</v>
      </c>
      <c r="P596" s="17">
        <v>0.232801054683999</v>
      </c>
      <c r="Q596" s="17">
        <v>0.216547932354865</v>
      </c>
      <c r="R596" s="17"/>
      <c r="S596" s="17">
        <v>0.211188306251723</v>
      </c>
      <c r="T596" s="17">
        <v>0.195181427164103</v>
      </c>
      <c r="U596" s="17">
        <v>0.237145880127418</v>
      </c>
      <c r="V596" s="17">
        <v>0.23880291994316499</v>
      </c>
      <c r="W596" s="17">
        <v>0.177886818102239</v>
      </c>
      <c r="X596" s="17">
        <v>0.186143656974499</v>
      </c>
      <c r="Y596" s="17">
        <v>0.22278818523642599</v>
      </c>
      <c r="Z596" s="17">
        <v>0.27283328657232098</v>
      </c>
      <c r="AA596" s="17">
        <v>0.238982802039651</v>
      </c>
      <c r="AB596" s="17">
        <v>0.20756603927700601</v>
      </c>
      <c r="AC596" s="17">
        <v>0.24031213841062901</v>
      </c>
      <c r="AD596" s="17">
        <v>0.24907621220197701</v>
      </c>
      <c r="AE596" s="17"/>
      <c r="AF596" s="17">
        <v>0.20032558063601899</v>
      </c>
      <c r="AG596" s="17">
        <v>0.221884100159807</v>
      </c>
      <c r="AH596" s="17">
        <v>0.235274858712782</v>
      </c>
      <c r="AI596" s="17">
        <v>0.24168553943233201</v>
      </c>
      <c r="AJ596" s="17">
        <v>0.208782769528254</v>
      </c>
      <c r="AK596" s="17">
        <v>0.19161297013745801</v>
      </c>
      <c r="AL596" s="17"/>
      <c r="AM596" s="17">
        <v>0.21729046344667599</v>
      </c>
      <c r="AN596" s="17">
        <v>0.22988499205874899</v>
      </c>
      <c r="AO596" s="17">
        <v>0.18520951146568701</v>
      </c>
      <c r="AP596" s="17">
        <v>0.259083023486541</v>
      </c>
      <c r="AQ596" s="17">
        <v>0.19826611164547001</v>
      </c>
      <c r="AR596" s="17"/>
      <c r="AS596" s="17">
        <v>0.19151329104648801</v>
      </c>
      <c r="AT596" s="17">
        <v>0.212224517672574</v>
      </c>
      <c r="AU596" s="17">
        <v>0.26566353606364101</v>
      </c>
      <c r="AV596" s="17">
        <v>0.22253129389044701</v>
      </c>
      <c r="AW596" s="17">
        <v>0.210527713003546</v>
      </c>
      <c r="AX596" s="17">
        <v>0.20859434626006801</v>
      </c>
      <c r="AY596" s="17"/>
      <c r="AZ596" s="17">
        <v>0.19903585134549701</v>
      </c>
      <c r="BA596" s="17">
        <v>0.23187065752914299</v>
      </c>
      <c r="BB596" s="17">
        <v>0.22456088573368499</v>
      </c>
      <c r="BC596" s="17">
        <v>0.16315806171005401</v>
      </c>
      <c r="BD596" s="17">
        <v>0.22756021444562899</v>
      </c>
      <c r="BE596" s="17"/>
      <c r="BF596" s="17">
        <v>0.21589129952035199</v>
      </c>
      <c r="BG596" s="17"/>
      <c r="BH596" s="17">
        <v>0.21541194607283201</v>
      </c>
      <c r="BI596" s="17"/>
      <c r="BJ596" s="17">
        <v>0.219247542007592</v>
      </c>
      <c r="BK596" s="17">
        <v>0.200925261848617</v>
      </c>
      <c r="BL596" s="17">
        <v>0.20840545234705601</v>
      </c>
      <c r="BM596" s="17">
        <v>0.25239385381990698</v>
      </c>
      <c r="BN596" s="17">
        <v>0.21751520690561801</v>
      </c>
      <c r="BO596" s="17">
        <v>0.26029257654603699</v>
      </c>
      <c r="BP596" s="17"/>
      <c r="BQ596" s="17">
        <v>0.222281236451257</v>
      </c>
      <c r="BR596" s="17">
        <v>0.23995767577341501</v>
      </c>
      <c r="BS596" s="17">
        <v>0.212873202170446</v>
      </c>
      <c r="BT596" s="17"/>
      <c r="BU596" s="17">
        <v>0.271197896968979</v>
      </c>
      <c r="BV596" s="17">
        <v>0.209388292485397</v>
      </c>
      <c r="BW596" s="17">
        <v>0.22070491404179399</v>
      </c>
      <c r="BX596" s="17"/>
      <c r="BY596" s="17">
        <v>0.31293334134245099</v>
      </c>
      <c r="BZ596" s="17"/>
      <c r="CA596" s="17">
        <v>0.17006243784838701</v>
      </c>
    </row>
    <row r="597" spans="2:79" x14ac:dyDescent="0.35">
      <c r="B597" t="s">
        <v>387</v>
      </c>
      <c r="C597" s="17">
        <v>0.33029655193698898</v>
      </c>
      <c r="D597" s="17">
        <v>0.33687515173802102</v>
      </c>
      <c r="E597" s="17">
        <v>0.32462029689451299</v>
      </c>
      <c r="F597" s="17"/>
      <c r="G597" s="17">
        <v>0.29016598432679902</v>
      </c>
      <c r="H597" s="17">
        <v>0.29277324165234198</v>
      </c>
      <c r="I597" s="17">
        <v>0.31417150469023802</v>
      </c>
      <c r="J597" s="17">
        <v>0.35123550591705899</v>
      </c>
      <c r="K597" s="17">
        <v>0.35691037782776902</v>
      </c>
      <c r="L597" s="17">
        <v>0.36588394277870601</v>
      </c>
      <c r="M597" s="17"/>
      <c r="N597" s="17">
        <v>0.335410713618571</v>
      </c>
      <c r="O597" s="17">
        <v>0.33791230246928</v>
      </c>
      <c r="P597" s="17">
        <v>0.32406563253265402</v>
      </c>
      <c r="Q597" s="17">
        <v>0.320331503009748</v>
      </c>
      <c r="R597" s="17"/>
      <c r="S597" s="17">
        <v>0.30969378442999101</v>
      </c>
      <c r="T597" s="17">
        <v>0.33496760034912998</v>
      </c>
      <c r="U597" s="17">
        <v>0.31462003116739201</v>
      </c>
      <c r="V597" s="17">
        <v>0.30532277616516401</v>
      </c>
      <c r="W597" s="17">
        <v>0.33928628552568602</v>
      </c>
      <c r="X597" s="17">
        <v>0.31012777616446602</v>
      </c>
      <c r="Y597" s="17">
        <v>0.37238851275606299</v>
      </c>
      <c r="Z597" s="17">
        <v>0.335699454363381</v>
      </c>
      <c r="AA597" s="17">
        <v>0.31222653817240098</v>
      </c>
      <c r="AB597" s="17">
        <v>0.356895479159272</v>
      </c>
      <c r="AC597" s="17">
        <v>0.38806611358962001</v>
      </c>
      <c r="AD597" s="17">
        <v>0.33303689104871997</v>
      </c>
      <c r="AE597" s="17"/>
      <c r="AF597" s="17">
        <v>0.307289389337151</v>
      </c>
      <c r="AG597" s="17">
        <v>0.33910414300395503</v>
      </c>
      <c r="AH597" s="17">
        <v>0.34963179863924898</v>
      </c>
      <c r="AI597" s="17">
        <v>0.34382875250942602</v>
      </c>
      <c r="AJ597" s="17">
        <v>0.25851313405545301</v>
      </c>
      <c r="AK597" s="17">
        <v>0.34705934921090897</v>
      </c>
      <c r="AL597" s="17"/>
      <c r="AM597" s="17">
        <v>0.37496628700118501</v>
      </c>
      <c r="AN597" s="17">
        <v>0.32183679768074702</v>
      </c>
      <c r="AO597" s="17">
        <v>0.32893098885131</v>
      </c>
      <c r="AP597" s="17">
        <v>0.29241432609248602</v>
      </c>
      <c r="AQ597" s="17">
        <v>0.30066080218277802</v>
      </c>
      <c r="AR597" s="17"/>
      <c r="AS597" s="17">
        <v>0.31280860798868698</v>
      </c>
      <c r="AT597" s="17">
        <v>0.32554946381302402</v>
      </c>
      <c r="AU597" s="17">
        <v>0.334547634076795</v>
      </c>
      <c r="AV597" s="17">
        <v>0.35998297569349902</v>
      </c>
      <c r="AW597" s="17">
        <v>0.32000734185784802</v>
      </c>
      <c r="AX597" s="17">
        <v>0.32829396750143502</v>
      </c>
      <c r="AY597" s="17"/>
      <c r="AZ597" s="17">
        <v>0.35168987805419</v>
      </c>
      <c r="BA597" s="17">
        <v>0.33707770695125899</v>
      </c>
      <c r="BB597" s="17">
        <v>0.31307359272225699</v>
      </c>
      <c r="BC597" s="17">
        <v>0.35709073586441298</v>
      </c>
      <c r="BD597" s="17">
        <v>0.310783678888926</v>
      </c>
      <c r="BE597" s="17"/>
      <c r="BF597" s="17">
        <v>0.33849282532732</v>
      </c>
      <c r="BG597" s="17"/>
      <c r="BH597" s="17">
        <v>0.340852752365495</v>
      </c>
      <c r="BI597" s="17"/>
      <c r="BJ597" s="17">
        <v>0.33092175590087203</v>
      </c>
      <c r="BK597" s="17">
        <v>0.35474735640937999</v>
      </c>
      <c r="BL597" s="17">
        <v>0.34965480412475503</v>
      </c>
      <c r="BM597" s="17">
        <v>0.28150833264617597</v>
      </c>
      <c r="BN597" s="17">
        <v>0.25542785134160401</v>
      </c>
      <c r="BO597" s="17">
        <v>0.289934942428067</v>
      </c>
      <c r="BP597" s="17"/>
      <c r="BQ597" s="17">
        <v>0.30356170325585302</v>
      </c>
      <c r="BR597" s="17">
        <v>0.33386170498607298</v>
      </c>
      <c r="BS597" s="17">
        <v>0.34946529833833001</v>
      </c>
      <c r="BT597" s="17"/>
      <c r="BU597" s="17">
        <v>0.25023057563337597</v>
      </c>
      <c r="BV597" s="17">
        <v>0.34025129866887299</v>
      </c>
      <c r="BW597" s="17">
        <v>0.337272732875735</v>
      </c>
      <c r="BX597" s="17"/>
      <c r="BY597" s="17">
        <v>0.26755969902288901</v>
      </c>
      <c r="BZ597" s="17"/>
      <c r="CA597" s="17">
        <v>0.29526492308894697</v>
      </c>
    </row>
    <row r="598" spans="2:79" x14ac:dyDescent="0.35">
      <c r="B598" t="s">
        <v>388</v>
      </c>
      <c r="C598" s="17">
        <v>0.30245338673301803</v>
      </c>
      <c r="D598" s="17">
        <v>0.31610783806510701</v>
      </c>
      <c r="E598" s="17">
        <v>0.28730690388925401</v>
      </c>
      <c r="F598" s="17"/>
      <c r="G598" s="17">
        <v>0.28861325969986201</v>
      </c>
      <c r="H598" s="17">
        <v>0.25109766320217902</v>
      </c>
      <c r="I598" s="17">
        <v>0.29735461136913599</v>
      </c>
      <c r="J598" s="17">
        <v>0.34257428862900802</v>
      </c>
      <c r="K598" s="17">
        <v>0.341537896416789</v>
      </c>
      <c r="L598" s="17">
        <v>0.298899230633004</v>
      </c>
      <c r="M598" s="17"/>
      <c r="N598" s="17">
        <v>0.32478582794373601</v>
      </c>
      <c r="O598" s="17">
        <v>0.31172332052064</v>
      </c>
      <c r="P598" s="17">
        <v>0.30589801407615902</v>
      </c>
      <c r="Q598" s="17">
        <v>0.26200285858827499</v>
      </c>
      <c r="R598" s="17"/>
      <c r="S598" s="17">
        <v>0.33159565753422099</v>
      </c>
      <c r="T598" s="17">
        <v>0.32129566587786701</v>
      </c>
      <c r="U598" s="17">
        <v>0.32320151877845898</v>
      </c>
      <c r="V598" s="17">
        <v>0.34044536302814699</v>
      </c>
      <c r="W598" s="17">
        <v>0.31580880888343998</v>
      </c>
      <c r="X598" s="17">
        <v>0.31682466687842897</v>
      </c>
      <c r="Y598" s="17">
        <v>0.25647171477799502</v>
      </c>
      <c r="Z598" s="17">
        <v>0.25071411294416801</v>
      </c>
      <c r="AA598" s="17">
        <v>0.27726001943578299</v>
      </c>
      <c r="AB598" s="17">
        <v>0.251727656653704</v>
      </c>
      <c r="AC598" s="17">
        <v>0.25823933429317902</v>
      </c>
      <c r="AD598" s="17">
        <v>0.35101137726241399</v>
      </c>
      <c r="AE598" s="17"/>
      <c r="AF598" s="17">
        <v>0.29585801114457599</v>
      </c>
      <c r="AG598" s="17">
        <v>0.29055616444632998</v>
      </c>
      <c r="AH598" s="17">
        <v>0.328198356681491</v>
      </c>
      <c r="AI598" s="17">
        <v>0.305263121756289</v>
      </c>
      <c r="AJ598" s="17">
        <v>0.355102929003621</v>
      </c>
      <c r="AK598" s="17">
        <v>0.33451947740378102</v>
      </c>
      <c r="AL598" s="17"/>
      <c r="AM598" s="17">
        <v>0.19894526361519299</v>
      </c>
      <c r="AN598" s="17">
        <v>0.32096367197935799</v>
      </c>
      <c r="AO598" s="17">
        <v>0.36217004584503998</v>
      </c>
      <c r="AP598" s="17">
        <v>0.31430333122097598</v>
      </c>
      <c r="AQ598" s="17">
        <v>0.31023336026943499</v>
      </c>
      <c r="AR598" s="17"/>
      <c r="AS598" s="17">
        <v>0.34468357004877698</v>
      </c>
      <c r="AT598" s="17">
        <v>0.28767924543765999</v>
      </c>
      <c r="AU598" s="17">
        <v>0.24968548029791399</v>
      </c>
      <c r="AV598" s="17">
        <v>0.29529596727694502</v>
      </c>
      <c r="AW598" s="17">
        <v>0.31007265923711502</v>
      </c>
      <c r="AX598" s="17">
        <v>0.34212255288438698</v>
      </c>
      <c r="AY598" s="17"/>
      <c r="AZ598" s="17">
        <v>0.303510667445893</v>
      </c>
      <c r="BA598" s="17">
        <v>0.27723802491094202</v>
      </c>
      <c r="BB598" s="17">
        <v>0.296516193751312</v>
      </c>
      <c r="BC598" s="17">
        <v>0.33692663811026402</v>
      </c>
      <c r="BD598" s="17">
        <v>0.32641473641345697</v>
      </c>
      <c r="BE598" s="17"/>
      <c r="BF598" s="17">
        <v>0.30038503727515498</v>
      </c>
      <c r="BG598" s="17"/>
      <c r="BH598" s="17">
        <v>0.30030699929688498</v>
      </c>
      <c r="BI598" s="17"/>
      <c r="BJ598" s="17">
        <v>0.28780371006007399</v>
      </c>
      <c r="BK598" s="17">
        <v>0.30985396926380598</v>
      </c>
      <c r="BL598" s="17">
        <v>0.31683804757693002</v>
      </c>
      <c r="BM598" s="17">
        <v>0.26588934322530799</v>
      </c>
      <c r="BN598" s="17">
        <v>0.37233823288298301</v>
      </c>
      <c r="BO598" s="17">
        <v>0.305761944964068</v>
      </c>
      <c r="BP598" s="17"/>
      <c r="BQ598" s="17">
        <v>0.34261527956376298</v>
      </c>
      <c r="BR598" s="17">
        <v>0.27974558039272202</v>
      </c>
      <c r="BS598" s="17">
        <v>0.31295377675122599</v>
      </c>
      <c r="BT598" s="17"/>
      <c r="BU598" s="17">
        <v>0.31145962554780299</v>
      </c>
      <c r="BV598" s="17">
        <v>0.315070953555176</v>
      </c>
      <c r="BW598" s="17">
        <v>0.30763300366868801</v>
      </c>
      <c r="BX598" s="17"/>
      <c r="BY598" s="17">
        <v>0.28396013075936899</v>
      </c>
      <c r="BZ598" s="17"/>
      <c r="CA598" s="17">
        <v>0.42705209453354998</v>
      </c>
    </row>
    <row r="599" spans="2:79" x14ac:dyDescent="0.35">
      <c r="B599" t="s">
        <v>136</v>
      </c>
      <c r="C599" s="17">
        <v>7.9814733155270906E-2</v>
      </c>
      <c r="D599" s="17">
        <v>6.4955002956547603E-2</v>
      </c>
      <c r="E599" s="17">
        <v>9.4857984704940904E-2</v>
      </c>
      <c r="F599" s="17"/>
      <c r="G599" s="17">
        <v>7.6468052854670204E-2</v>
      </c>
      <c r="H599" s="17">
        <v>0.10237581906019499</v>
      </c>
      <c r="I599" s="17">
        <v>6.3148648923118403E-2</v>
      </c>
      <c r="J599" s="17">
        <v>7.10867005863942E-2</v>
      </c>
      <c r="K599" s="17">
        <v>7.1884833561708397E-2</v>
      </c>
      <c r="L599" s="17">
        <v>8.9584969423104094E-2</v>
      </c>
      <c r="M599" s="17"/>
      <c r="N599" s="17">
        <v>6.6780843883961896E-2</v>
      </c>
      <c r="O599" s="17">
        <v>6.6045330241157704E-2</v>
      </c>
      <c r="P599" s="17">
        <v>8.0347097659854497E-2</v>
      </c>
      <c r="Q599" s="17">
        <v>0.10927002551272801</v>
      </c>
      <c r="R599" s="17"/>
      <c r="S599" s="17">
        <v>7.5359145505450906E-2</v>
      </c>
      <c r="T599" s="17">
        <v>9.1131521903356397E-2</v>
      </c>
      <c r="U599" s="17">
        <v>8.2602900439821103E-2</v>
      </c>
      <c r="V599" s="17">
        <v>7.5062521503812096E-2</v>
      </c>
      <c r="W599" s="17">
        <v>8.2964062555015997E-2</v>
      </c>
      <c r="X599" s="17">
        <v>9.84887877423095E-2</v>
      </c>
      <c r="Y599" s="17">
        <v>6.8208143404475993E-2</v>
      </c>
      <c r="Z599" s="17">
        <v>5.2710607606881003E-2</v>
      </c>
      <c r="AA599" s="17">
        <v>7.4581190900343305E-2</v>
      </c>
      <c r="AB599" s="17">
        <v>0.108343360935924</v>
      </c>
      <c r="AC599" s="17">
        <v>6.4028406701201995E-2</v>
      </c>
      <c r="AD599" s="17">
        <v>2.2116723513935201E-2</v>
      </c>
      <c r="AE599" s="17"/>
      <c r="AF599" s="17">
        <v>0.106698942411544</v>
      </c>
      <c r="AG599" s="17">
        <v>7.2621423430663398E-2</v>
      </c>
      <c r="AH599" s="17">
        <v>4.3074300749781698E-2</v>
      </c>
      <c r="AI599" s="17">
        <v>5.5028204796541302E-2</v>
      </c>
      <c r="AJ599" s="17">
        <v>9.1611721242738697E-2</v>
      </c>
      <c r="AK599" s="17">
        <v>6.1109506401146103E-2</v>
      </c>
      <c r="AL599" s="17"/>
      <c r="AM599" s="17">
        <v>0.107859664101337</v>
      </c>
      <c r="AN599" s="17">
        <v>7.6613237005179094E-2</v>
      </c>
      <c r="AO599" s="17">
        <v>6.4718859606369097E-2</v>
      </c>
      <c r="AP599" s="17">
        <v>5.2414089230794103E-2</v>
      </c>
      <c r="AQ599" s="17">
        <v>8.4271250143393803E-2</v>
      </c>
      <c r="AR599" s="17"/>
      <c r="AS599" s="17">
        <v>6.8634028315582504E-2</v>
      </c>
      <c r="AT599" s="17">
        <v>9.8080885965717499E-2</v>
      </c>
      <c r="AU599" s="17">
        <v>7.62414756722362E-2</v>
      </c>
      <c r="AV599" s="17">
        <v>7.67716121094493E-2</v>
      </c>
      <c r="AW599" s="17">
        <v>9.18940186688504E-2</v>
      </c>
      <c r="AX599" s="17">
        <v>5.1581975056819197E-2</v>
      </c>
      <c r="AY599" s="17"/>
      <c r="AZ599" s="17">
        <v>7.3570027022649295E-2</v>
      </c>
      <c r="BA599" s="17">
        <v>8.0961773569395296E-2</v>
      </c>
      <c r="BB599" s="17">
        <v>8.6532304893952597E-2</v>
      </c>
      <c r="BC599" s="17">
        <v>8.0360117774688003E-2</v>
      </c>
      <c r="BD599" s="17">
        <v>7.8611629057419793E-2</v>
      </c>
      <c r="BE599" s="17"/>
      <c r="BF599" s="17">
        <v>7.49901819625238E-2</v>
      </c>
      <c r="BG599" s="17"/>
      <c r="BH599" s="17">
        <v>7.2230909358774506E-2</v>
      </c>
      <c r="BI599" s="17"/>
      <c r="BJ599" s="17">
        <v>8.5361982081995497E-2</v>
      </c>
      <c r="BK599" s="17">
        <v>7.5965781389000106E-2</v>
      </c>
      <c r="BL599" s="17">
        <v>7.3206623971538307E-2</v>
      </c>
      <c r="BM599" s="17">
        <v>0.102346119336352</v>
      </c>
      <c r="BN599" s="17">
        <v>5.2660611676958201E-2</v>
      </c>
      <c r="BO599" s="17">
        <v>5.0110400939919503E-2</v>
      </c>
      <c r="BP599" s="17"/>
      <c r="BQ599" s="17">
        <v>4.5996669791975101E-2</v>
      </c>
      <c r="BR599" s="17">
        <v>7.5724260553325998E-2</v>
      </c>
      <c r="BS599" s="17">
        <v>6.2761253116317195E-2</v>
      </c>
      <c r="BT599" s="17"/>
      <c r="BU599" s="17">
        <v>3.9537277067918701E-2</v>
      </c>
      <c r="BV599" s="17">
        <v>7.2624121626927093E-2</v>
      </c>
      <c r="BW599" s="17">
        <v>6.3355036472728096E-2</v>
      </c>
      <c r="BX599" s="17"/>
      <c r="BY599" s="17">
        <v>5.2683173844621199E-2</v>
      </c>
      <c r="BZ599" s="17"/>
      <c r="CA599" s="17">
        <v>5.7071198144088502E-2</v>
      </c>
    </row>
    <row r="600" spans="2:79" x14ac:dyDescent="0.35">
      <c r="B600" t="s">
        <v>389</v>
      </c>
      <c r="C600" s="17">
        <v>0.287435328174722</v>
      </c>
      <c r="D600" s="17">
        <v>0.28206200724032499</v>
      </c>
      <c r="E600" s="17">
        <v>0.293214814511292</v>
      </c>
      <c r="F600" s="17"/>
      <c r="G600" s="17">
        <v>0.34475270311866901</v>
      </c>
      <c r="H600" s="17">
        <v>0.35375327608528401</v>
      </c>
      <c r="I600" s="17">
        <v>0.32532523501750699</v>
      </c>
      <c r="J600" s="17">
        <v>0.235103504867538</v>
      </c>
      <c r="K600" s="17">
        <v>0.22966689219373401</v>
      </c>
      <c r="L600" s="17">
        <v>0.24563185716518601</v>
      </c>
      <c r="M600" s="17"/>
      <c r="N600" s="17">
        <v>0.273022614553731</v>
      </c>
      <c r="O600" s="17">
        <v>0.284319046768922</v>
      </c>
      <c r="P600" s="17">
        <v>0.28968925573133297</v>
      </c>
      <c r="Q600" s="17">
        <v>0.30839561288924899</v>
      </c>
      <c r="R600" s="17"/>
      <c r="S600" s="17">
        <v>0.28335141253033702</v>
      </c>
      <c r="T600" s="17">
        <v>0.25260521186964702</v>
      </c>
      <c r="U600" s="17">
        <v>0.27957554961432801</v>
      </c>
      <c r="V600" s="17">
        <v>0.27916933930287702</v>
      </c>
      <c r="W600" s="17">
        <v>0.26194084303585802</v>
      </c>
      <c r="X600" s="17">
        <v>0.27455876921479599</v>
      </c>
      <c r="Y600" s="17">
        <v>0.30293162906146498</v>
      </c>
      <c r="Z600" s="17">
        <v>0.36087582508556998</v>
      </c>
      <c r="AA600" s="17">
        <v>0.33593225149147199</v>
      </c>
      <c r="AB600" s="17">
        <v>0.28303350325109999</v>
      </c>
      <c r="AC600" s="17">
        <v>0.289666145416</v>
      </c>
      <c r="AD600" s="17">
        <v>0.29383500817493102</v>
      </c>
      <c r="AE600" s="17"/>
      <c r="AF600" s="17">
        <v>0.29015365710672902</v>
      </c>
      <c r="AG600" s="17">
        <v>0.29771826911905203</v>
      </c>
      <c r="AH600" s="17">
        <v>0.279095543929478</v>
      </c>
      <c r="AI600" s="17">
        <v>0.29587992093774401</v>
      </c>
      <c r="AJ600" s="17">
        <v>0.29477221569818701</v>
      </c>
      <c r="AK600" s="17">
        <v>0.25731166698416402</v>
      </c>
      <c r="AL600" s="17"/>
      <c r="AM600" s="17">
        <v>0.31822878528228499</v>
      </c>
      <c r="AN600" s="17">
        <v>0.28058629333471502</v>
      </c>
      <c r="AO600" s="17">
        <v>0.24418010569728099</v>
      </c>
      <c r="AP600" s="17">
        <v>0.34086825345574401</v>
      </c>
      <c r="AQ600" s="17">
        <v>0.30483458740439301</v>
      </c>
      <c r="AR600" s="17"/>
      <c r="AS600" s="17">
        <v>0.27387379364695402</v>
      </c>
      <c r="AT600" s="17">
        <v>0.28869040478359898</v>
      </c>
      <c r="AU600" s="17">
        <v>0.33952540995305502</v>
      </c>
      <c r="AV600" s="17">
        <v>0.26794944492010597</v>
      </c>
      <c r="AW600" s="17">
        <v>0.27802598023618602</v>
      </c>
      <c r="AX600" s="17">
        <v>0.278001504557358</v>
      </c>
      <c r="AY600" s="17"/>
      <c r="AZ600" s="17">
        <v>0.27122942747726803</v>
      </c>
      <c r="BA600" s="17">
        <v>0.304722494568403</v>
      </c>
      <c r="BB600" s="17">
        <v>0.30387790863247899</v>
      </c>
      <c r="BC600" s="17">
        <v>0.22562250825063501</v>
      </c>
      <c r="BD600" s="17">
        <v>0.284189955640197</v>
      </c>
      <c r="BE600" s="17"/>
      <c r="BF600" s="17">
        <v>0.28613195543500097</v>
      </c>
      <c r="BG600" s="17"/>
      <c r="BH600" s="17">
        <v>0.286609338978846</v>
      </c>
      <c r="BI600" s="17"/>
      <c r="BJ600" s="17">
        <v>0.29591255195705901</v>
      </c>
      <c r="BK600" s="17">
        <v>0.25943289293781402</v>
      </c>
      <c r="BL600" s="17">
        <v>0.26030052432677597</v>
      </c>
      <c r="BM600" s="17">
        <v>0.35025620479216402</v>
      </c>
      <c r="BN600" s="17">
        <v>0.31957330409845502</v>
      </c>
      <c r="BO600" s="17">
        <v>0.35419271166794503</v>
      </c>
      <c r="BP600" s="17"/>
      <c r="BQ600" s="17">
        <v>0.30782634738840903</v>
      </c>
      <c r="BR600" s="17">
        <v>0.31066845406787902</v>
      </c>
      <c r="BS600" s="17">
        <v>0.27481967179412697</v>
      </c>
      <c r="BT600" s="17"/>
      <c r="BU600" s="17">
        <v>0.398772521750902</v>
      </c>
      <c r="BV600" s="17">
        <v>0.27205362614902301</v>
      </c>
      <c r="BW600" s="17">
        <v>0.29173922698284899</v>
      </c>
      <c r="BX600" s="17"/>
      <c r="BY600" s="17">
        <v>0.39579699637312099</v>
      </c>
      <c r="BZ600" s="17"/>
      <c r="CA600" s="17">
        <v>0.22061178423341499</v>
      </c>
    </row>
    <row r="601" spans="2:79" x14ac:dyDescent="0.35">
      <c r="B601" t="s">
        <v>390</v>
      </c>
      <c r="C601" s="17">
        <v>0.63274993867000695</v>
      </c>
      <c r="D601" s="17">
        <v>0.65298298980312797</v>
      </c>
      <c r="E601" s="17">
        <v>0.61192720078376694</v>
      </c>
      <c r="F601" s="17"/>
      <c r="G601" s="17">
        <v>0.57877924402666103</v>
      </c>
      <c r="H601" s="17">
        <v>0.54387090485452105</v>
      </c>
      <c r="I601" s="17">
        <v>0.61152611605937501</v>
      </c>
      <c r="J601" s="17">
        <v>0.69380979454606795</v>
      </c>
      <c r="K601" s="17">
        <v>0.69844827424455802</v>
      </c>
      <c r="L601" s="17">
        <v>0.66478317341171</v>
      </c>
      <c r="M601" s="17"/>
      <c r="N601" s="17">
        <v>0.660196541562307</v>
      </c>
      <c r="O601" s="17">
        <v>0.64963562298991995</v>
      </c>
      <c r="P601" s="17">
        <v>0.62996364660881199</v>
      </c>
      <c r="Q601" s="17">
        <v>0.58233436159802299</v>
      </c>
      <c r="R601" s="17"/>
      <c r="S601" s="17">
        <v>0.641289441964212</v>
      </c>
      <c r="T601" s="17">
        <v>0.65626326622699704</v>
      </c>
      <c r="U601" s="17">
        <v>0.63782154994585105</v>
      </c>
      <c r="V601" s="17">
        <v>0.645768139193311</v>
      </c>
      <c r="W601" s="17">
        <v>0.65509509440912606</v>
      </c>
      <c r="X601" s="17">
        <v>0.62695244304289499</v>
      </c>
      <c r="Y601" s="17">
        <v>0.62886022753405901</v>
      </c>
      <c r="Z601" s="17">
        <v>0.58641356730754901</v>
      </c>
      <c r="AA601" s="17">
        <v>0.58948655760818502</v>
      </c>
      <c r="AB601" s="17">
        <v>0.608623135812977</v>
      </c>
      <c r="AC601" s="17">
        <v>0.64630544788279798</v>
      </c>
      <c r="AD601" s="17">
        <v>0.68404826831113397</v>
      </c>
      <c r="AE601" s="17"/>
      <c r="AF601" s="17">
        <v>0.60314740048172699</v>
      </c>
      <c r="AG601" s="17">
        <v>0.62966030745028501</v>
      </c>
      <c r="AH601" s="17">
        <v>0.67783015532073998</v>
      </c>
      <c r="AI601" s="17">
        <v>0.64909187426571502</v>
      </c>
      <c r="AJ601" s="17">
        <v>0.61361606305907401</v>
      </c>
      <c r="AK601" s="17">
        <v>0.68157882661469005</v>
      </c>
      <c r="AL601" s="17"/>
      <c r="AM601" s="17">
        <v>0.573911550616378</v>
      </c>
      <c r="AN601" s="17">
        <v>0.64280046966010596</v>
      </c>
      <c r="AO601" s="17">
        <v>0.69110103469634998</v>
      </c>
      <c r="AP601" s="17">
        <v>0.60671765731346206</v>
      </c>
      <c r="AQ601" s="17">
        <v>0.61089416245221295</v>
      </c>
      <c r="AR601" s="17"/>
      <c r="AS601" s="17">
        <v>0.65749217803746396</v>
      </c>
      <c r="AT601" s="17">
        <v>0.61322870925068296</v>
      </c>
      <c r="AU601" s="17">
        <v>0.58423311437470904</v>
      </c>
      <c r="AV601" s="17">
        <v>0.65527894297044398</v>
      </c>
      <c r="AW601" s="17">
        <v>0.63008000109496398</v>
      </c>
      <c r="AX601" s="17">
        <v>0.670416520385823</v>
      </c>
      <c r="AY601" s="17"/>
      <c r="AZ601" s="17">
        <v>0.655200545500083</v>
      </c>
      <c r="BA601" s="17">
        <v>0.61431573186220101</v>
      </c>
      <c r="BB601" s="17">
        <v>0.60958978647356898</v>
      </c>
      <c r="BC601" s="17">
        <v>0.694017373974677</v>
      </c>
      <c r="BD601" s="17">
        <v>0.63719841530238397</v>
      </c>
      <c r="BE601" s="17"/>
      <c r="BF601" s="17">
        <v>0.63887786260247503</v>
      </c>
      <c r="BG601" s="17"/>
      <c r="BH601" s="17">
        <v>0.64115975166237904</v>
      </c>
      <c r="BI601" s="17"/>
      <c r="BJ601" s="17">
        <v>0.61872546596094602</v>
      </c>
      <c r="BK601" s="17">
        <v>0.66460132567318597</v>
      </c>
      <c r="BL601" s="17">
        <v>0.66649285170168504</v>
      </c>
      <c r="BM601" s="17">
        <v>0.54739767587148402</v>
      </c>
      <c r="BN601" s="17">
        <v>0.62776608422458702</v>
      </c>
      <c r="BO601" s="17">
        <v>0.595696887392135</v>
      </c>
      <c r="BP601" s="17"/>
      <c r="BQ601" s="17">
        <v>0.646176982819616</v>
      </c>
      <c r="BR601" s="17">
        <v>0.61360728537879505</v>
      </c>
      <c r="BS601" s="17">
        <v>0.662419075089556</v>
      </c>
      <c r="BT601" s="17"/>
      <c r="BU601" s="17">
        <v>0.56169020118117896</v>
      </c>
      <c r="BV601" s="17">
        <v>0.65532225222404905</v>
      </c>
      <c r="BW601" s="17">
        <v>0.64490573654442196</v>
      </c>
      <c r="BX601" s="17"/>
      <c r="BY601" s="17">
        <v>0.551519829782257</v>
      </c>
      <c r="BZ601" s="17"/>
      <c r="CA601" s="17">
        <v>0.722317017622497</v>
      </c>
    </row>
    <row r="602" spans="2:79" x14ac:dyDescent="0.35">
      <c r="B602" t="s">
        <v>202</v>
      </c>
      <c r="C602" s="17">
        <v>-0.345314610495285</v>
      </c>
      <c r="D602" s="17">
        <v>-0.37092098256280298</v>
      </c>
      <c r="E602" s="17">
        <v>-0.318712386272474</v>
      </c>
      <c r="F602" s="17"/>
      <c r="G602" s="17">
        <v>-0.23402654090799199</v>
      </c>
      <c r="H602" s="17">
        <v>-0.19011762876923699</v>
      </c>
      <c r="I602" s="17">
        <v>-0.28620088104186803</v>
      </c>
      <c r="J602" s="17">
        <v>-0.458706289678529</v>
      </c>
      <c r="K602" s="17">
        <v>-0.46878138205082398</v>
      </c>
      <c r="L602" s="17">
        <v>-0.41915131624652502</v>
      </c>
      <c r="M602" s="17"/>
      <c r="N602" s="17">
        <v>-0.387173927008576</v>
      </c>
      <c r="O602" s="17">
        <v>-0.365316576220998</v>
      </c>
      <c r="P602" s="17">
        <v>-0.34027439087747902</v>
      </c>
      <c r="Q602" s="17">
        <v>-0.27393874870877399</v>
      </c>
      <c r="R602" s="17"/>
      <c r="S602" s="17">
        <v>-0.35793802943387498</v>
      </c>
      <c r="T602" s="17">
        <v>-0.40365805435735003</v>
      </c>
      <c r="U602" s="17">
        <v>-0.35824600033152298</v>
      </c>
      <c r="V602" s="17">
        <v>-0.36659879989043398</v>
      </c>
      <c r="W602" s="17">
        <v>-0.39315425137326798</v>
      </c>
      <c r="X602" s="17">
        <v>-0.352393673828099</v>
      </c>
      <c r="Y602" s="17">
        <v>-0.32592859847259298</v>
      </c>
      <c r="Z602" s="17">
        <v>-0.225537742221979</v>
      </c>
      <c r="AA602" s="17">
        <v>-0.25355430611671198</v>
      </c>
      <c r="AB602" s="17">
        <v>-0.32558963256187701</v>
      </c>
      <c r="AC602" s="17">
        <v>-0.35663930246679898</v>
      </c>
      <c r="AD602" s="17">
        <v>-0.390213260136203</v>
      </c>
      <c r="AE602" s="17"/>
      <c r="AF602" s="17">
        <v>-0.31299374337499802</v>
      </c>
      <c r="AG602" s="17">
        <v>-0.33194203833123398</v>
      </c>
      <c r="AH602" s="17">
        <v>-0.39873461139126198</v>
      </c>
      <c r="AI602" s="17">
        <v>-0.35321195332797101</v>
      </c>
      <c r="AJ602" s="17">
        <v>-0.318843847360888</v>
      </c>
      <c r="AK602" s="17">
        <v>-0.42426715963052603</v>
      </c>
      <c r="AL602" s="17"/>
      <c r="AM602" s="17">
        <v>-0.25568276533409301</v>
      </c>
      <c r="AN602" s="17">
        <v>-0.36221417632538999</v>
      </c>
      <c r="AO602" s="17">
        <v>-0.44692092899906899</v>
      </c>
      <c r="AP602" s="17">
        <v>-0.26584940385771799</v>
      </c>
      <c r="AQ602" s="17">
        <v>-0.306059575047819</v>
      </c>
      <c r="AR602" s="17"/>
      <c r="AS602" s="17">
        <v>-0.38361838439050999</v>
      </c>
      <c r="AT602" s="17">
        <v>-0.32453830446708398</v>
      </c>
      <c r="AU602" s="17">
        <v>-0.24470770442165399</v>
      </c>
      <c r="AV602" s="17">
        <v>-0.38732949805033801</v>
      </c>
      <c r="AW602" s="17">
        <v>-0.35205402085877802</v>
      </c>
      <c r="AX602" s="17">
        <v>-0.392415015828465</v>
      </c>
      <c r="AY602" s="17"/>
      <c r="AZ602" s="17">
        <v>-0.38397111802281497</v>
      </c>
      <c r="BA602" s="17">
        <v>-0.30959323729379801</v>
      </c>
      <c r="BB602" s="17">
        <v>-0.30571187784109</v>
      </c>
      <c r="BC602" s="17">
        <v>-0.46839486572404199</v>
      </c>
      <c r="BD602" s="17">
        <v>-0.35300845966218702</v>
      </c>
      <c r="BE602" s="17"/>
      <c r="BF602" s="17">
        <v>-0.352745907167474</v>
      </c>
      <c r="BG602" s="17"/>
      <c r="BH602" s="17">
        <v>-0.35455041268353299</v>
      </c>
      <c r="BI602" s="17"/>
      <c r="BJ602" s="17">
        <v>-0.32281291400388701</v>
      </c>
      <c r="BK602" s="17">
        <v>-0.40516843273537101</v>
      </c>
      <c r="BL602" s="17">
        <v>-0.40619232737490901</v>
      </c>
      <c r="BM602" s="17">
        <v>-0.19714147107932001</v>
      </c>
      <c r="BN602" s="17">
        <v>-0.30819278012613199</v>
      </c>
      <c r="BO602" s="17">
        <v>-0.24150417572419</v>
      </c>
      <c r="BP602" s="17"/>
      <c r="BQ602" s="17">
        <v>-0.33835063543120703</v>
      </c>
      <c r="BR602" s="17">
        <v>-0.30293883131091598</v>
      </c>
      <c r="BS602" s="17">
        <v>-0.38759940329542802</v>
      </c>
      <c r="BT602" s="17"/>
      <c r="BU602" s="17">
        <v>-0.16291767943027599</v>
      </c>
      <c r="BV602" s="17">
        <v>-0.38326862607502599</v>
      </c>
      <c r="BW602" s="17">
        <v>-0.35316650956157303</v>
      </c>
      <c r="BX602" s="17"/>
      <c r="BY602" s="17">
        <v>-0.15572283340913601</v>
      </c>
      <c r="BZ602" s="17"/>
      <c r="CA602" s="17">
        <v>-0.50170523338908302</v>
      </c>
    </row>
    <row r="603" spans="2:79" x14ac:dyDescent="0.35">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row>
    <row r="604" spans="2:79" x14ac:dyDescent="0.35">
      <c r="B604" s="6" t="s">
        <v>402</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row>
    <row r="605" spans="2:79" x14ac:dyDescent="0.35">
      <c r="B605" s="24" t="s">
        <v>106</v>
      </c>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row>
    <row r="606" spans="2:79" x14ac:dyDescent="0.35">
      <c r="B606" t="s">
        <v>398</v>
      </c>
      <c r="C606" s="17">
        <v>0.16111789428972001</v>
      </c>
      <c r="D606" s="17">
        <v>0.20192522587992101</v>
      </c>
      <c r="E606" s="17">
        <v>0.121315773748582</v>
      </c>
      <c r="F606" s="17"/>
      <c r="G606" s="17">
        <v>0.11721048721230599</v>
      </c>
      <c r="H606" s="17">
        <v>0.16332051760938801</v>
      </c>
      <c r="I606" s="17">
        <v>0.17570172520411001</v>
      </c>
      <c r="J606" s="17">
        <v>0.18199646082755599</v>
      </c>
      <c r="K606" s="17">
        <v>0.188489737393813</v>
      </c>
      <c r="L606" s="17">
        <v>0.141604241456147</v>
      </c>
      <c r="M606" s="17"/>
      <c r="N606" s="17">
        <v>0.197107730729561</v>
      </c>
      <c r="O606" s="17">
        <v>0.15583501875844499</v>
      </c>
      <c r="P606" s="17">
        <v>0.16463130572167001</v>
      </c>
      <c r="Q606" s="17">
        <v>0.127282299579311</v>
      </c>
      <c r="R606" s="17"/>
      <c r="S606" s="17">
        <v>0.19857159813091799</v>
      </c>
      <c r="T606" s="17">
        <v>0.152251030796798</v>
      </c>
      <c r="U606" s="17">
        <v>0.14109764341137199</v>
      </c>
      <c r="V606" s="17">
        <v>0.163848497950286</v>
      </c>
      <c r="W606" s="17">
        <v>0.186673599233695</v>
      </c>
      <c r="X606" s="17">
        <v>0.212588140256008</v>
      </c>
      <c r="Y606" s="17">
        <v>0.13387258925416801</v>
      </c>
      <c r="Z606" s="17">
        <v>9.3357817421460904E-2</v>
      </c>
      <c r="AA606" s="17">
        <v>0.14792601004976999</v>
      </c>
      <c r="AB606" s="17">
        <v>0.14278610275471099</v>
      </c>
      <c r="AC606" s="17">
        <v>0.145061955293291</v>
      </c>
      <c r="AD606" s="17">
        <v>0.148990867397474</v>
      </c>
      <c r="AE606" s="17"/>
      <c r="AF606" s="17">
        <v>0.120109596771638</v>
      </c>
      <c r="AG606" s="17">
        <v>0.157014722260015</v>
      </c>
      <c r="AH606" s="17">
        <v>0.176904710471984</v>
      </c>
      <c r="AI606" s="17">
        <v>0.19624212562777299</v>
      </c>
      <c r="AJ606" s="17">
        <v>0.174418464526788</v>
      </c>
      <c r="AK606" s="17">
        <v>0.25974555862948601</v>
      </c>
      <c r="AL606" s="17"/>
      <c r="AM606" s="17">
        <v>0.155679972319719</v>
      </c>
      <c r="AN606" s="17">
        <v>0.152150178415182</v>
      </c>
      <c r="AO606" s="17">
        <v>0.15948353679194399</v>
      </c>
      <c r="AP606" s="17">
        <v>0.19610302618710601</v>
      </c>
      <c r="AQ606" s="17">
        <v>0.29679933223149202</v>
      </c>
      <c r="AR606" s="17"/>
      <c r="AS606" s="17">
        <v>0.19316529667829299</v>
      </c>
      <c r="AT606" s="17">
        <v>0.16223714253164201</v>
      </c>
      <c r="AU606" s="17">
        <v>0.15254504487466999</v>
      </c>
      <c r="AV606" s="17">
        <v>0.14542095298350399</v>
      </c>
      <c r="AW606" s="17">
        <v>0.145286834648019</v>
      </c>
      <c r="AX606" s="17">
        <v>0.14729271005780001</v>
      </c>
      <c r="AY606" s="17"/>
      <c r="AZ606" s="17">
        <v>0.17354297734527399</v>
      </c>
      <c r="BA606" s="17">
        <v>0.145284191189957</v>
      </c>
      <c r="BB606" s="17">
        <v>0.16294758416477001</v>
      </c>
      <c r="BC606" s="17">
        <v>0.14893147801915799</v>
      </c>
      <c r="BD606" s="17">
        <v>0.16808409041293201</v>
      </c>
      <c r="BE606" s="17"/>
      <c r="BF606" s="17">
        <v>0.16572564553790201</v>
      </c>
      <c r="BG606" s="17"/>
      <c r="BH606" s="17">
        <v>0.170769774762876</v>
      </c>
      <c r="BI606" s="17"/>
      <c r="BJ606" s="17">
        <v>0.156710920682156</v>
      </c>
      <c r="BK606" s="17">
        <v>0.17878316119743701</v>
      </c>
      <c r="BL606" s="17">
        <v>0.15796130878755699</v>
      </c>
      <c r="BM606" s="17">
        <v>0.141068718282994</v>
      </c>
      <c r="BN606" s="17">
        <v>0.13387378242759501</v>
      </c>
      <c r="BO606" s="17">
        <v>0.11780598147216199</v>
      </c>
      <c r="BP606" s="17"/>
      <c r="BQ606" s="17">
        <v>0.17249763150198</v>
      </c>
      <c r="BR606" s="17">
        <v>0.17762471597328899</v>
      </c>
      <c r="BS606" s="17">
        <v>0.15557167725863799</v>
      </c>
      <c r="BT606" s="17"/>
      <c r="BU606" s="17">
        <v>0.26877057791488901</v>
      </c>
      <c r="BV606" s="17">
        <v>0.17354046203094101</v>
      </c>
      <c r="BW606" s="17">
        <v>0.15813208290130401</v>
      </c>
      <c r="BX606" s="17"/>
      <c r="BY606" s="17">
        <v>0.17449339028342201</v>
      </c>
      <c r="BZ606" s="17"/>
      <c r="CA606" s="17">
        <v>0.18445081438047101</v>
      </c>
    </row>
    <row r="607" spans="2:79" x14ac:dyDescent="0.35">
      <c r="B607" t="s">
        <v>399</v>
      </c>
      <c r="C607" s="17">
        <v>0.34330983875816101</v>
      </c>
      <c r="D607" s="17">
        <v>0.343347605887247</v>
      </c>
      <c r="E607" s="17">
        <v>0.343246165623391</v>
      </c>
      <c r="F607" s="17"/>
      <c r="G607" s="17">
        <v>0.39106182693812602</v>
      </c>
      <c r="H607" s="17">
        <v>0.40212158658788799</v>
      </c>
      <c r="I607" s="17">
        <v>0.378586830260639</v>
      </c>
      <c r="J607" s="17">
        <v>0.33487932092649902</v>
      </c>
      <c r="K607" s="17">
        <v>0.29703047505828001</v>
      </c>
      <c r="L607" s="17">
        <v>0.272857579707251</v>
      </c>
      <c r="M607" s="17"/>
      <c r="N607" s="17">
        <v>0.34978359720601099</v>
      </c>
      <c r="O607" s="17">
        <v>0.38108598587180098</v>
      </c>
      <c r="P607" s="17">
        <v>0.32772098275676598</v>
      </c>
      <c r="Q607" s="17">
        <v>0.31147251968144501</v>
      </c>
      <c r="R607" s="17"/>
      <c r="S607" s="17">
        <v>0.35617716756582501</v>
      </c>
      <c r="T607" s="17">
        <v>0.36481707084919701</v>
      </c>
      <c r="U607" s="17">
        <v>0.34218241709661501</v>
      </c>
      <c r="V607" s="17">
        <v>0.32591850972137498</v>
      </c>
      <c r="W607" s="17">
        <v>0.38166604939822701</v>
      </c>
      <c r="X607" s="17">
        <v>0.342324531329187</v>
      </c>
      <c r="Y607" s="17">
        <v>0.35643276073622998</v>
      </c>
      <c r="Z607" s="17">
        <v>0.35006919935958802</v>
      </c>
      <c r="AA607" s="17">
        <v>0.36666415459507201</v>
      </c>
      <c r="AB607" s="17">
        <v>0.28560409222392102</v>
      </c>
      <c r="AC607" s="17">
        <v>0.29058461875967401</v>
      </c>
      <c r="AD607" s="17">
        <v>0.29045117114061297</v>
      </c>
      <c r="AE607" s="17"/>
      <c r="AF607" s="17">
        <v>0.31638516904518399</v>
      </c>
      <c r="AG607" s="17">
        <v>0.32473054250620997</v>
      </c>
      <c r="AH607" s="17">
        <v>0.37457684767379701</v>
      </c>
      <c r="AI607" s="17">
        <v>0.37392694751484901</v>
      </c>
      <c r="AJ607" s="17">
        <v>0.40273575400676598</v>
      </c>
      <c r="AK607" s="17">
        <v>0.39496889047675299</v>
      </c>
      <c r="AL607" s="17"/>
      <c r="AM607" s="17">
        <v>0.28695121470152102</v>
      </c>
      <c r="AN607" s="17">
        <v>0.35447193230174301</v>
      </c>
      <c r="AO607" s="17">
        <v>0.36257473398232398</v>
      </c>
      <c r="AP607" s="17">
        <v>0.40307802465096398</v>
      </c>
      <c r="AQ607" s="17">
        <v>0.30220500139182999</v>
      </c>
      <c r="AR607" s="17"/>
      <c r="AS607" s="17">
        <v>0.37345062539036999</v>
      </c>
      <c r="AT607" s="17">
        <v>0.337879429907878</v>
      </c>
      <c r="AU607" s="17">
        <v>0.344180402926619</v>
      </c>
      <c r="AV607" s="17">
        <v>0.33896554702890602</v>
      </c>
      <c r="AW607" s="17">
        <v>0.29466620727710402</v>
      </c>
      <c r="AX607" s="17">
        <v>0.35595571217384198</v>
      </c>
      <c r="AY607" s="17"/>
      <c r="AZ607" s="17">
        <v>0.36702801501195298</v>
      </c>
      <c r="BA607" s="17">
        <v>0.35164229682459303</v>
      </c>
      <c r="BB607" s="17">
        <v>0.30191012022749097</v>
      </c>
      <c r="BC607" s="17">
        <v>0.34652303269170398</v>
      </c>
      <c r="BD607" s="17">
        <v>0.35021936443221602</v>
      </c>
      <c r="BE607" s="17"/>
      <c r="BF607" s="17">
        <v>0.33653698466689502</v>
      </c>
      <c r="BG607" s="17"/>
      <c r="BH607" s="17">
        <v>0.34867990636674501</v>
      </c>
      <c r="BI607" s="17"/>
      <c r="BJ607" s="17">
        <v>0.37959680732971601</v>
      </c>
      <c r="BK607" s="17">
        <v>0.29629839759367899</v>
      </c>
      <c r="BL607" s="17">
        <v>0.322285279319864</v>
      </c>
      <c r="BM607" s="17">
        <v>0.36416512286941599</v>
      </c>
      <c r="BN607" s="17">
        <v>0.38877854028641201</v>
      </c>
      <c r="BO607" s="17">
        <v>0.37879432388359302</v>
      </c>
      <c r="BP607" s="17"/>
      <c r="BQ607" s="17">
        <v>0.40427453302454402</v>
      </c>
      <c r="BR607" s="17">
        <v>0.34377478904269698</v>
      </c>
      <c r="BS607" s="17">
        <v>0.33943901904624901</v>
      </c>
      <c r="BT607" s="17"/>
      <c r="BU607" s="17">
        <v>0.370976605508542</v>
      </c>
      <c r="BV607" s="17">
        <v>0.38164857143605802</v>
      </c>
      <c r="BW607" s="17">
        <v>0.33292960924770298</v>
      </c>
      <c r="BX607" s="17"/>
      <c r="BY607" s="17">
        <v>0.45899312211230298</v>
      </c>
      <c r="BZ607" s="17"/>
      <c r="CA607" s="17">
        <v>0.36998549318268098</v>
      </c>
    </row>
    <row r="608" spans="2:79" x14ac:dyDescent="0.35">
      <c r="B608" t="s">
        <v>400</v>
      </c>
      <c r="C608" s="17">
        <v>0.195955936456466</v>
      </c>
      <c r="D608" s="17">
        <v>0.18939291699580699</v>
      </c>
      <c r="E608" s="17">
        <v>0.20220176581521701</v>
      </c>
      <c r="F608" s="17"/>
      <c r="G608" s="17">
        <v>0.24319819293123701</v>
      </c>
      <c r="H608" s="17">
        <v>0.19062237202583601</v>
      </c>
      <c r="I608" s="17">
        <v>0.19335271715406199</v>
      </c>
      <c r="J608" s="17">
        <v>0.17884918389184001</v>
      </c>
      <c r="K608" s="17">
        <v>0.18795693076128001</v>
      </c>
      <c r="L608" s="17">
        <v>0.19005052898052999</v>
      </c>
      <c r="M608" s="17"/>
      <c r="N608" s="17">
        <v>0.20959578224915601</v>
      </c>
      <c r="O608" s="17">
        <v>0.17154452504717899</v>
      </c>
      <c r="P608" s="17">
        <v>0.16829027221471199</v>
      </c>
      <c r="Q608" s="17">
        <v>0.23044545917030901</v>
      </c>
      <c r="R608" s="17"/>
      <c r="S608" s="17">
        <v>0.19533928877397699</v>
      </c>
      <c r="T608" s="17">
        <v>0.18773102789635601</v>
      </c>
      <c r="U608" s="17">
        <v>0.230721934686522</v>
      </c>
      <c r="V608" s="17">
        <v>0.22303834255489099</v>
      </c>
      <c r="W608" s="17">
        <v>0.17009971430750401</v>
      </c>
      <c r="X608" s="17">
        <v>0.19706355288833299</v>
      </c>
      <c r="Y608" s="17">
        <v>0.18677456193702299</v>
      </c>
      <c r="Z608" s="17">
        <v>0.24863661157696201</v>
      </c>
      <c r="AA608" s="17">
        <v>0.161267816781618</v>
      </c>
      <c r="AB608" s="17">
        <v>0.18271373279435801</v>
      </c>
      <c r="AC608" s="17">
        <v>0.19087781650503899</v>
      </c>
      <c r="AD608" s="17">
        <v>0.24717950315376</v>
      </c>
      <c r="AE608" s="17"/>
      <c r="AF608" s="17">
        <v>0.21326301771354</v>
      </c>
      <c r="AG608" s="17">
        <v>0.20092896835945501</v>
      </c>
      <c r="AH608" s="17">
        <v>0.180131226272984</v>
      </c>
      <c r="AI608" s="17">
        <v>0.19602499434006301</v>
      </c>
      <c r="AJ608" s="17">
        <v>0.15940440537303999</v>
      </c>
      <c r="AK608" s="17">
        <v>0.20053605385818399</v>
      </c>
      <c r="AL608" s="17"/>
      <c r="AM608" s="17">
        <v>0.18765220145377701</v>
      </c>
      <c r="AN608" s="17">
        <v>0.19562303602673101</v>
      </c>
      <c r="AO608" s="17">
        <v>0.21493577659517499</v>
      </c>
      <c r="AP608" s="17">
        <v>0.17326540183849701</v>
      </c>
      <c r="AQ608" s="17">
        <v>0.181432625942093</v>
      </c>
      <c r="AR608" s="17"/>
      <c r="AS608" s="17">
        <v>0.18330538471893901</v>
      </c>
      <c r="AT608" s="17">
        <v>0.18610714171310799</v>
      </c>
      <c r="AU608" s="17">
        <v>0.22819133949873399</v>
      </c>
      <c r="AV608" s="17">
        <v>0.19324400581456799</v>
      </c>
      <c r="AW608" s="17">
        <v>0.193677685125553</v>
      </c>
      <c r="AX608" s="17">
        <v>0.206788717817489</v>
      </c>
      <c r="AY608" s="17"/>
      <c r="AZ608" s="17">
        <v>0.18923408505174599</v>
      </c>
      <c r="BA608" s="17">
        <v>0.19972802764375799</v>
      </c>
      <c r="BB608" s="17">
        <v>0.18491780723760601</v>
      </c>
      <c r="BC608" s="17">
        <v>0.19598677695050101</v>
      </c>
      <c r="BD608" s="17">
        <v>0.20189783841640499</v>
      </c>
      <c r="BE608" s="17"/>
      <c r="BF608" s="17">
        <v>0.19115619498176101</v>
      </c>
      <c r="BG608" s="17"/>
      <c r="BH608" s="17">
        <v>0.20260123475601099</v>
      </c>
      <c r="BI608" s="17"/>
      <c r="BJ608" s="17">
        <v>0.19936381360626701</v>
      </c>
      <c r="BK608" s="17">
        <v>0.177870014109344</v>
      </c>
      <c r="BL608" s="17">
        <v>0.20115582353314801</v>
      </c>
      <c r="BM608" s="17">
        <v>0.230617055629013</v>
      </c>
      <c r="BN608" s="17">
        <v>0.23049776082020099</v>
      </c>
      <c r="BO608" s="17">
        <v>0.16600447011984101</v>
      </c>
      <c r="BP608" s="17"/>
      <c r="BQ608" s="17">
        <v>0.202154613508956</v>
      </c>
      <c r="BR608" s="17">
        <v>0.20675850184720901</v>
      </c>
      <c r="BS608" s="17">
        <v>0.19843571001473501</v>
      </c>
      <c r="BT608" s="17"/>
      <c r="BU608" s="17">
        <v>0.22839570366687501</v>
      </c>
      <c r="BV608" s="17">
        <v>0.19009669441808899</v>
      </c>
      <c r="BW608" s="17">
        <v>0.21557889582430401</v>
      </c>
      <c r="BX608" s="17"/>
      <c r="BY608" s="17">
        <v>0.183129578863854</v>
      </c>
      <c r="BZ608" s="17"/>
      <c r="CA608" s="17">
        <v>0.16977375088854299</v>
      </c>
    </row>
    <row r="609" spans="2:79" x14ac:dyDescent="0.35">
      <c r="B609" t="s">
        <v>401</v>
      </c>
      <c r="C609" s="17">
        <v>5.6429427936045599E-2</v>
      </c>
      <c r="D609" s="17">
        <v>6.7542904975728998E-2</v>
      </c>
      <c r="E609" s="17">
        <v>4.5973764066373102E-2</v>
      </c>
      <c r="F609" s="17"/>
      <c r="G609" s="17">
        <v>4.2429980097723599E-2</v>
      </c>
      <c r="H609" s="17">
        <v>4.4581932826694898E-2</v>
      </c>
      <c r="I609" s="17">
        <v>4.3515976391497603E-2</v>
      </c>
      <c r="J609" s="17">
        <v>6.1674697363258202E-2</v>
      </c>
      <c r="K609" s="17">
        <v>6.6998856531958001E-2</v>
      </c>
      <c r="L609" s="17">
        <v>7.4542106775269706E-2</v>
      </c>
      <c r="M609" s="17"/>
      <c r="N609" s="17">
        <v>3.9247597696981502E-2</v>
      </c>
      <c r="O609" s="17">
        <v>4.6771553186327301E-2</v>
      </c>
      <c r="P609" s="17">
        <v>8.8958199816285902E-2</v>
      </c>
      <c r="Q609" s="17">
        <v>5.3766939831217997E-2</v>
      </c>
      <c r="R609" s="17"/>
      <c r="S609" s="17">
        <v>3.5772189291980297E-2</v>
      </c>
      <c r="T609" s="17">
        <v>4.9610966810916701E-2</v>
      </c>
      <c r="U609" s="17">
        <v>4.3535608733570402E-2</v>
      </c>
      <c r="V609" s="17">
        <v>4.9267281428467202E-2</v>
      </c>
      <c r="W609" s="17">
        <v>6.0591688669176601E-2</v>
      </c>
      <c r="X609" s="17">
        <v>4.4946350077824701E-2</v>
      </c>
      <c r="Y609" s="17">
        <v>6.0473765221716803E-2</v>
      </c>
      <c r="Z609" s="17">
        <v>7.9620201668170701E-2</v>
      </c>
      <c r="AA609" s="17">
        <v>5.1881888728584999E-2</v>
      </c>
      <c r="AB609" s="17">
        <v>9.9252908708192894E-2</v>
      </c>
      <c r="AC609" s="17">
        <v>9.7600384356684805E-2</v>
      </c>
      <c r="AD609" s="17">
        <v>4.0695539397412397E-2</v>
      </c>
      <c r="AE609" s="17"/>
      <c r="AF609" s="17">
        <v>5.3043149368316403E-2</v>
      </c>
      <c r="AG609" s="17">
        <v>6.9311324809340005E-2</v>
      </c>
      <c r="AH609" s="17">
        <v>6.3504321297514807E-2</v>
      </c>
      <c r="AI609" s="17">
        <v>4.3845588909588798E-2</v>
      </c>
      <c r="AJ609" s="17">
        <v>3.9649009321838499E-2</v>
      </c>
      <c r="AK609" s="17">
        <v>3.14161987118226E-2</v>
      </c>
      <c r="AL609" s="17"/>
      <c r="AM609" s="17">
        <v>6.5133210717158899E-2</v>
      </c>
      <c r="AN609" s="17">
        <v>5.7743821392089799E-2</v>
      </c>
      <c r="AO609" s="17">
        <v>5.2041442527578502E-2</v>
      </c>
      <c r="AP609" s="17">
        <v>3.9318965602305703E-2</v>
      </c>
      <c r="AQ609" s="17">
        <v>6.2661653766287101E-2</v>
      </c>
      <c r="AR609" s="17"/>
      <c r="AS609" s="17">
        <v>4.3728141083081998E-2</v>
      </c>
      <c r="AT609" s="17">
        <v>5.4965828721631402E-2</v>
      </c>
      <c r="AU609" s="17">
        <v>6.9602705393468398E-2</v>
      </c>
      <c r="AV609" s="17">
        <v>4.3566548615892799E-2</v>
      </c>
      <c r="AW609" s="17">
        <v>7.3004935711948299E-2</v>
      </c>
      <c r="AX609" s="17">
        <v>7.9725172673905595E-2</v>
      </c>
      <c r="AY609" s="17"/>
      <c r="AZ609" s="17">
        <v>4.4750405645830403E-2</v>
      </c>
      <c r="BA609" s="17">
        <v>6.11431607524228E-2</v>
      </c>
      <c r="BB609" s="17">
        <v>6.2843895483120304E-2</v>
      </c>
      <c r="BC609" s="17">
        <v>7.2415966193850601E-2</v>
      </c>
      <c r="BD609" s="17">
        <v>5.0813630699848102E-2</v>
      </c>
      <c r="BE609" s="17"/>
      <c r="BF609" s="17">
        <v>6.0871153311539097E-2</v>
      </c>
      <c r="BG609" s="17"/>
      <c r="BH609" s="17">
        <v>5.5777773501199501E-2</v>
      </c>
      <c r="BI609" s="17"/>
      <c r="BJ609" s="17">
        <v>4.39453475140449E-2</v>
      </c>
      <c r="BK609" s="17">
        <v>7.6863091097293196E-2</v>
      </c>
      <c r="BL609" s="17">
        <v>6.1707878586997097E-2</v>
      </c>
      <c r="BM609" s="17">
        <v>3.1384149582399101E-2</v>
      </c>
      <c r="BN609" s="17">
        <v>7.7476432515819593E-2</v>
      </c>
      <c r="BO609" s="17">
        <v>4.3760974767725003E-2</v>
      </c>
      <c r="BP609" s="17"/>
      <c r="BQ609" s="17">
        <v>6.1366138484076301E-2</v>
      </c>
      <c r="BR609" s="17">
        <v>3.8766209582799298E-2</v>
      </c>
      <c r="BS609" s="17">
        <v>6.5826856128589503E-2</v>
      </c>
      <c r="BT609" s="17"/>
      <c r="BU609" s="17">
        <v>6.3760280326033605E-2</v>
      </c>
      <c r="BV609" s="17">
        <v>4.7178519991806098E-2</v>
      </c>
      <c r="BW609" s="17">
        <v>6.3628282540321296E-2</v>
      </c>
      <c r="BX609" s="17"/>
      <c r="BY609" s="17">
        <v>3.6273215847255402E-2</v>
      </c>
      <c r="BZ609" s="17"/>
      <c r="CA609" s="17">
        <v>5.2396884648341503E-2</v>
      </c>
    </row>
    <row r="610" spans="2:79" x14ac:dyDescent="0.35">
      <c r="B610" t="s">
        <v>136</v>
      </c>
      <c r="C610" s="17">
        <v>0.24318690255960801</v>
      </c>
      <c r="D610" s="17">
        <v>0.19779134626129699</v>
      </c>
      <c r="E610" s="17">
        <v>0.28726253074643698</v>
      </c>
      <c r="F610" s="17"/>
      <c r="G610" s="17">
        <v>0.20609951282060701</v>
      </c>
      <c r="H610" s="17">
        <v>0.199353590950193</v>
      </c>
      <c r="I610" s="17">
        <v>0.20884275098969099</v>
      </c>
      <c r="J610" s="17">
        <v>0.24260033699084699</v>
      </c>
      <c r="K610" s="17">
        <v>0.25952400025466799</v>
      </c>
      <c r="L610" s="17">
        <v>0.32094554308080198</v>
      </c>
      <c r="M610" s="17"/>
      <c r="N610" s="17">
        <v>0.20426529211829</v>
      </c>
      <c r="O610" s="17">
        <v>0.24476291713624801</v>
      </c>
      <c r="P610" s="17">
        <v>0.25039923949056597</v>
      </c>
      <c r="Q610" s="17">
        <v>0.277032781737717</v>
      </c>
      <c r="R610" s="17"/>
      <c r="S610" s="17">
        <v>0.214139756237299</v>
      </c>
      <c r="T610" s="17">
        <v>0.245589903646732</v>
      </c>
      <c r="U610" s="17">
        <v>0.24246239607192099</v>
      </c>
      <c r="V610" s="17">
        <v>0.23792736834497999</v>
      </c>
      <c r="W610" s="17">
        <v>0.20096894839139701</v>
      </c>
      <c r="X610" s="17">
        <v>0.20307742544864801</v>
      </c>
      <c r="Y610" s="17">
        <v>0.262446322850862</v>
      </c>
      <c r="Z610" s="17">
        <v>0.22831616997381901</v>
      </c>
      <c r="AA610" s="17">
        <v>0.27226012984495501</v>
      </c>
      <c r="AB610" s="17">
        <v>0.28964316351881603</v>
      </c>
      <c r="AC610" s="17">
        <v>0.27587522508531098</v>
      </c>
      <c r="AD610" s="17">
        <v>0.27268291891074098</v>
      </c>
      <c r="AE610" s="17"/>
      <c r="AF610" s="17">
        <v>0.29719906710132099</v>
      </c>
      <c r="AG610" s="17">
        <v>0.24801444206498</v>
      </c>
      <c r="AH610" s="17">
        <v>0.204882894283721</v>
      </c>
      <c r="AI610" s="17">
        <v>0.18996034360772701</v>
      </c>
      <c r="AJ610" s="17">
        <v>0.223792366771567</v>
      </c>
      <c r="AK610" s="17">
        <v>0.11333329832375399</v>
      </c>
      <c r="AL610" s="17"/>
      <c r="AM610" s="17">
        <v>0.30458340080782398</v>
      </c>
      <c r="AN610" s="17">
        <v>0.24001103186425499</v>
      </c>
      <c r="AO610" s="17">
        <v>0.21096451010297901</v>
      </c>
      <c r="AP610" s="17">
        <v>0.188234581721127</v>
      </c>
      <c r="AQ610" s="17">
        <v>0.156901386668298</v>
      </c>
      <c r="AR610" s="17"/>
      <c r="AS610" s="17">
        <v>0.20635055212931599</v>
      </c>
      <c r="AT610" s="17">
        <v>0.25881045712574202</v>
      </c>
      <c r="AU610" s="17">
        <v>0.20548050730650899</v>
      </c>
      <c r="AV610" s="17">
        <v>0.27880294555712998</v>
      </c>
      <c r="AW610" s="17">
        <v>0.29336433723737598</v>
      </c>
      <c r="AX610" s="17">
        <v>0.21023768727696401</v>
      </c>
      <c r="AY610" s="17"/>
      <c r="AZ610" s="17">
        <v>0.22544451694519699</v>
      </c>
      <c r="BA610" s="17">
        <v>0.24220232358926999</v>
      </c>
      <c r="BB610" s="17">
        <v>0.28738059288701201</v>
      </c>
      <c r="BC610" s="17">
        <v>0.236142746144786</v>
      </c>
      <c r="BD610" s="17">
        <v>0.22898507603859999</v>
      </c>
      <c r="BE610" s="17"/>
      <c r="BF610" s="17">
        <v>0.24571002150190299</v>
      </c>
      <c r="BG610" s="17"/>
      <c r="BH610" s="17">
        <v>0.222171310613169</v>
      </c>
      <c r="BI610" s="17"/>
      <c r="BJ610" s="17">
        <v>0.22038311086781601</v>
      </c>
      <c r="BK610" s="17">
        <v>0.27018533600224698</v>
      </c>
      <c r="BL610" s="17">
        <v>0.25688970977243403</v>
      </c>
      <c r="BM610" s="17">
        <v>0.232764953636178</v>
      </c>
      <c r="BN610" s="17">
        <v>0.16937348394997301</v>
      </c>
      <c r="BO610" s="17">
        <v>0.29363424975667901</v>
      </c>
      <c r="BP610" s="17"/>
      <c r="BQ610" s="17">
        <v>0.15970708348044399</v>
      </c>
      <c r="BR610" s="17">
        <v>0.23307578355400599</v>
      </c>
      <c r="BS610" s="17">
        <v>0.240726737551788</v>
      </c>
      <c r="BT610" s="17"/>
      <c r="BU610" s="17">
        <v>6.8096832583661296E-2</v>
      </c>
      <c r="BV610" s="17">
        <v>0.20753575212310599</v>
      </c>
      <c r="BW610" s="17">
        <v>0.22973112948636701</v>
      </c>
      <c r="BX610" s="17"/>
      <c r="BY610" s="17">
        <v>0.147110692893166</v>
      </c>
      <c r="BZ610" s="17"/>
      <c r="CA610" s="17">
        <v>0.223393056899963</v>
      </c>
    </row>
    <row r="611" spans="2:79" x14ac:dyDescent="0.35">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row>
    <row r="612" spans="2:79" x14ac:dyDescent="0.35">
      <c r="B612" s="6" t="s">
        <v>411</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row>
    <row r="613" spans="2:79" x14ac:dyDescent="0.35">
      <c r="B613" s="24" t="s">
        <v>412</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2:79" x14ac:dyDescent="0.35">
      <c r="B614" t="s">
        <v>403</v>
      </c>
      <c r="C614" s="17">
        <v>0.50163993079924596</v>
      </c>
      <c r="D614" s="17">
        <v>0.47797585983098501</v>
      </c>
      <c r="E614" s="17">
        <v>0.52550047220502705</v>
      </c>
      <c r="F614" s="17"/>
      <c r="G614" s="17">
        <v>0.47705111683201501</v>
      </c>
      <c r="H614" s="17">
        <v>0.48334730629530198</v>
      </c>
      <c r="I614" s="17">
        <v>0.49689034942497901</v>
      </c>
      <c r="J614" s="17">
        <v>0.50606839121450198</v>
      </c>
      <c r="K614" s="17">
        <v>0.51205366412087105</v>
      </c>
      <c r="L614" s="17">
        <v>0.52622411845139205</v>
      </c>
      <c r="M614" s="17"/>
      <c r="N614" s="17">
        <v>0.50098673830752805</v>
      </c>
      <c r="O614" s="17">
        <v>0.50619992996991503</v>
      </c>
      <c r="P614" s="17">
        <v>0.47017527720875502</v>
      </c>
      <c r="Q614" s="17">
        <v>0.52386011137226196</v>
      </c>
      <c r="R614" s="17"/>
      <c r="S614" s="17">
        <v>0.47416305130863701</v>
      </c>
      <c r="T614" s="17">
        <v>0.45012865826215698</v>
      </c>
      <c r="U614" s="17">
        <v>0.444375621164524</v>
      </c>
      <c r="V614" s="17">
        <v>0.52658621865376598</v>
      </c>
      <c r="W614" s="17">
        <v>0.57685457451532995</v>
      </c>
      <c r="X614" s="17">
        <v>0.525837426057982</v>
      </c>
      <c r="Y614" s="17">
        <v>0.51397331557197701</v>
      </c>
      <c r="Z614" s="17">
        <v>0.44547395584079102</v>
      </c>
      <c r="AA614" s="17">
        <v>0.54333044098595895</v>
      </c>
      <c r="AB614" s="17">
        <v>0.50958887352169002</v>
      </c>
      <c r="AC614" s="17">
        <v>0.58495302038235297</v>
      </c>
      <c r="AD614" s="17">
        <v>0.408820118658209</v>
      </c>
      <c r="AE614" s="17"/>
      <c r="AF614" s="17">
        <v>0.48991994800963101</v>
      </c>
      <c r="AG614" s="17">
        <v>0.52754993017307705</v>
      </c>
      <c r="AH614" s="17">
        <v>0.50936126623128197</v>
      </c>
      <c r="AI614" s="17">
        <v>0.49752078728087701</v>
      </c>
      <c r="AJ614" s="17">
        <v>0.45278171204467599</v>
      </c>
      <c r="AK614" s="17">
        <v>0.55359691639740405</v>
      </c>
      <c r="AL614" s="17"/>
      <c r="AM614" s="17">
        <v>0.55722825043586799</v>
      </c>
      <c r="AN614" s="17">
        <v>0.47694412820386201</v>
      </c>
      <c r="AO614" s="17">
        <v>0.46943858420934398</v>
      </c>
      <c r="AP614" s="17">
        <v>0.54421569422284699</v>
      </c>
      <c r="AQ614" s="17">
        <v>0.47754619760498701</v>
      </c>
      <c r="AR614" s="17"/>
      <c r="AS614" s="17">
        <v>0.48805565244495303</v>
      </c>
      <c r="AT614" s="17">
        <v>0.50423505848025196</v>
      </c>
      <c r="AU614" s="17">
        <v>0.50174829052706504</v>
      </c>
      <c r="AV614" s="17">
        <v>0.50196123013704497</v>
      </c>
      <c r="AW614" s="17">
        <v>0.516825696695976</v>
      </c>
      <c r="AX614" s="17">
        <v>0.51062322000036797</v>
      </c>
      <c r="AY614" s="17"/>
      <c r="AZ614" s="17">
        <v>0.50331309059707896</v>
      </c>
      <c r="BA614" s="17">
        <v>0.50690870218767803</v>
      </c>
      <c r="BB614" s="17">
        <v>0.485836130930344</v>
      </c>
      <c r="BC614" s="17">
        <v>0.52832882189599495</v>
      </c>
      <c r="BD614" s="17">
        <v>0.49973459590061697</v>
      </c>
      <c r="BE614" s="17"/>
      <c r="BF614" s="17">
        <v>0.50982390536490796</v>
      </c>
      <c r="BG614" s="17"/>
      <c r="BH614" s="17">
        <v>0.52204201004064699</v>
      </c>
      <c r="BI614" s="17"/>
      <c r="BJ614" s="17">
        <v>0.47850104595128101</v>
      </c>
      <c r="BK614" s="17">
        <v>0.50597451808218197</v>
      </c>
      <c r="BL614" s="17">
        <v>0.52099113437045497</v>
      </c>
      <c r="BM614" s="17">
        <v>0.531577110407358</v>
      </c>
      <c r="BN614" s="17">
        <v>0.48681180141243502</v>
      </c>
      <c r="BO614" s="17">
        <v>0.44696001063122198</v>
      </c>
      <c r="BP614" s="17"/>
      <c r="BQ614" s="17">
        <v>0.48269040626823101</v>
      </c>
      <c r="BR614" s="17">
        <v>0.498616428356778</v>
      </c>
      <c r="BS614" s="17">
        <v>0.53410389369020494</v>
      </c>
      <c r="BT614" s="17"/>
      <c r="BU614" s="17">
        <v>0.47634445676915499</v>
      </c>
      <c r="BV614" s="17">
        <v>0.487828097382002</v>
      </c>
      <c r="BW614" s="17">
        <v>0.54046353735227604</v>
      </c>
      <c r="BX614" s="17"/>
      <c r="BY614" s="17">
        <v>0.52967977289241297</v>
      </c>
      <c r="BZ614" s="17"/>
      <c r="CA614" s="17">
        <v>0.50660647597191699</v>
      </c>
    </row>
    <row r="615" spans="2:79" x14ac:dyDescent="0.35">
      <c r="B615" t="s">
        <v>404</v>
      </c>
      <c r="C615" s="17">
        <v>0.34663449839225502</v>
      </c>
      <c r="D615" s="17">
        <v>0.36267656663590198</v>
      </c>
      <c r="E615" s="17">
        <v>0.33011138791553801</v>
      </c>
      <c r="F615" s="17"/>
      <c r="G615" s="17">
        <v>0.39335482888958201</v>
      </c>
      <c r="H615" s="17">
        <v>0.37843258484160902</v>
      </c>
      <c r="I615" s="17">
        <v>0.38186207195100402</v>
      </c>
      <c r="J615" s="17">
        <v>0.28496721430680699</v>
      </c>
      <c r="K615" s="17">
        <v>0.31884882358316702</v>
      </c>
      <c r="L615" s="17">
        <v>0.32960739835316999</v>
      </c>
      <c r="M615" s="17"/>
      <c r="N615" s="17">
        <v>0.33338270590056501</v>
      </c>
      <c r="O615" s="17">
        <v>0.37871348669602101</v>
      </c>
      <c r="P615" s="17">
        <v>0.32563747988502501</v>
      </c>
      <c r="Q615" s="17">
        <v>0.34594619519314201</v>
      </c>
      <c r="R615" s="17"/>
      <c r="S615" s="17">
        <v>0.380664875324145</v>
      </c>
      <c r="T615" s="17">
        <v>0.33756026442074799</v>
      </c>
      <c r="U615" s="17">
        <v>0.33770950274802097</v>
      </c>
      <c r="V615" s="17">
        <v>0.34805064936101598</v>
      </c>
      <c r="W615" s="17">
        <v>0.313426200593868</v>
      </c>
      <c r="X615" s="17">
        <v>0.32760107524865201</v>
      </c>
      <c r="Y615" s="17">
        <v>0.32525101878416601</v>
      </c>
      <c r="Z615" s="17">
        <v>0.39246943557643099</v>
      </c>
      <c r="AA615" s="17">
        <v>0.33357996325870498</v>
      </c>
      <c r="AB615" s="17">
        <v>0.368210603403408</v>
      </c>
      <c r="AC615" s="17">
        <v>0.30110388554058898</v>
      </c>
      <c r="AD615" s="17">
        <v>0.43625016237583703</v>
      </c>
      <c r="AE615" s="17"/>
      <c r="AF615" s="17">
        <v>0.33184097129804901</v>
      </c>
      <c r="AG615" s="17">
        <v>0.36472995543683001</v>
      </c>
      <c r="AH615" s="17">
        <v>0.34481608327970198</v>
      </c>
      <c r="AI615" s="17">
        <v>0.35888565890906199</v>
      </c>
      <c r="AJ615" s="17">
        <v>0.33144550651044802</v>
      </c>
      <c r="AK615" s="17">
        <v>0.40084443964190802</v>
      </c>
      <c r="AL615" s="17"/>
      <c r="AM615" s="17">
        <v>0.29546499508594798</v>
      </c>
      <c r="AN615" s="17">
        <v>0.347332397643349</v>
      </c>
      <c r="AO615" s="17">
        <v>0.36665811018044198</v>
      </c>
      <c r="AP615" s="17">
        <v>0.39220636014635202</v>
      </c>
      <c r="AQ615" s="17">
        <v>0.419728489600324</v>
      </c>
      <c r="AR615" s="17"/>
      <c r="AS615" s="17">
        <v>0.42641996126693499</v>
      </c>
      <c r="AT615" s="17">
        <v>0.305140400637822</v>
      </c>
      <c r="AU615" s="17">
        <v>0.34344676137381103</v>
      </c>
      <c r="AV615" s="17">
        <v>0.343411874041266</v>
      </c>
      <c r="AW615" s="17">
        <v>0.28103951370749403</v>
      </c>
      <c r="AX615" s="17">
        <v>0.35494347825184303</v>
      </c>
      <c r="AY615" s="17"/>
      <c r="AZ615" s="17">
        <v>0.31332531033046201</v>
      </c>
      <c r="BA615" s="17">
        <v>0.31567138457048699</v>
      </c>
      <c r="BB615" s="17">
        <v>0.341753075872891</v>
      </c>
      <c r="BC615" s="17">
        <v>0.33696390860262099</v>
      </c>
      <c r="BD615" s="17">
        <v>0.42200826580304601</v>
      </c>
      <c r="BE615" s="17"/>
      <c r="BF615" s="17">
        <v>0.32654124118637301</v>
      </c>
      <c r="BG615" s="17"/>
      <c r="BH615" s="17">
        <v>0.33129308828931803</v>
      </c>
      <c r="BI615" s="17"/>
      <c r="BJ615" s="17">
        <v>0.34229852072441402</v>
      </c>
      <c r="BK615" s="17">
        <v>0.347986178298482</v>
      </c>
      <c r="BL615" s="17">
        <v>0.31824315494134398</v>
      </c>
      <c r="BM615" s="17">
        <v>0.31659159107081503</v>
      </c>
      <c r="BN615" s="17">
        <v>0.44898346455369997</v>
      </c>
      <c r="BO615" s="17">
        <v>0.49355483909903303</v>
      </c>
      <c r="BP615" s="17"/>
      <c r="BQ615" s="17">
        <v>0.36574915079522502</v>
      </c>
      <c r="BR615" s="17">
        <v>0.34016608528519798</v>
      </c>
      <c r="BS615" s="17">
        <v>0.361959448215459</v>
      </c>
      <c r="BT615" s="17"/>
      <c r="BU615" s="17">
        <v>0.426786499351481</v>
      </c>
      <c r="BV615" s="17">
        <v>0.32074173298706299</v>
      </c>
      <c r="BW615" s="17">
        <v>0.37073022459765897</v>
      </c>
      <c r="BX615" s="17"/>
      <c r="BY615" s="17">
        <v>0.47736718722828098</v>
      </c>
      <c r="BZ615" s="17"/>
      <c r="CA615" s="17">
        <v>0.37794895121442601</v>
      </c>
    </row>
    <row r="616" spans="2:79" x14ac:dyDescent="0.35">
      <c r="B616" t="s">
        <v>405</v>
      </c>
      <c r="C616" s="17">
        <v>0.33641290921939099</v>
      </c>
      <c r="D616" s="17">
        <v>0.381737982227152</v>
      </c>
      <c r="E616" s="17">
        <v>0.29269795666960902</v>
      </c>
      <c r="F616" s="17"/>
      <c r="G616" s="17">
        <v>0.43319468146013901</v>
      </c>
      <c r="H616" s="17">
        <v>0.419264669031916</v>
      </c>
      <c r="I616" s="17">
        <v>0.375340410739541</v>
      </c>
      <c r="J616" s="17">
        <v>0.30298867574736699</v>
      </c>
      <c r="K616" s="17">
        <v>0.27092628496676902</v>
      </c>
      <c r="L616" s="17">
        <v>0.24381261020088099</v>
      </c>
      <c r="M616" s="17"/>
      <c r="N616" s="17">
        <v>0.34025821779334298</v>
      </c>
      <c r="O616" s="17">
        <v>0.32676624397357401</v>
      </c>
      <c r="P616" s="17">
        <v>0.30800656954306299</v>
      </c>
      <c r="Q616" s="17">
        <v>0.37154359590361002</v>
      </c>
      <c r="R616" s="17"/>
      <c r="S616" s="17">
        <v>0.42527102202588801</v>
      </c>
      <c r="T616" s="17">
        <v>0.313587220295304</v>
      </c>
      <c r="U616" s="17">
        <v>0.31697760727964902</v>
      </c>
      <c r="V616" s="17">
        <v>0.37212828931680603</v>
      </c>
      <c r="W616" s="17">
        <v>0.33012131383129401</v>
      </c>
      <c r="X616" s="17">
        <v>0.397822411029782</v>
      </c>
      <c r="Y616" s="17">
        <v>0.29996858257883602</v>
      </c>
      <c r="Z616" s="17">
        <v>0.36142979751448501</v>
      </c>
      <c r="AA616" s="17">
        <v>0.34122397091409601</v>
      </c>
      <c r="AB616" s="17">
        <v>0.21669136926010199</v>
      </c>
      <c r="AC616" s="17">
        <v>0.28509813096833397</v>
      </c>
      <c r="AD616" s="17">
        <v>0.28725491999902097</v>
      </c>
      <c r="AE616" s="17"/>
      <c r="AF616" s="17">
        <v>0.34118102864420602</v>
      </c>
      <c r="AG616" s="17">
        <v>0.32664349563220302</v>
      </c>
      <c r="AH616" s="17">
        <v>0.32983228997997099</v>
      </c>
      <c r="AI616" s="17">
        <v>0.36687693958168099</v>
      </c>
      <c r="AJ616" s="17">
        <v>0.319551308222492</v>
      </c>
      <c r="AK616" s="17">
        <v>0.46276567293422999</v>
      </c>
      <c r="AL616" s="17"/>
      <c r="AM616" s="17">
        <v>0.28429733482582498</v>
      </c>
      <c r="AN616" s="17">
        <v>0.32765978590397699</v>
      </c>
      <c r="AO616" s="17">
        <v>0.34077103372069201</v>
      </c>
      <c r="AP616" s="17">
        <v>0.45742273404970002</v>
      </c>
      <c r="AQ616" s="17">
        <v>0.35223644464697801</v>
      </c>
      <c r="AR616" s="17"/>
      <c r="AS616" s="17">
        <v>0.43672975609120301</v>
      </c>
      <c r="AT616" s="17">
        <v>0.294376766515206</v>
      </c>
      <c r="AU616" s="17">
        <v>0.36312116446189602</v>
      </c>
      <c r="AV616" s="17">
        <v>0.30165517811301201</v>
      </c>
      <c r="AW616" s="17">
        <v>0.247148177474172</v>
      </c>
      <c r="AX616" s="17">
        <v>0.34087642090036502</v>
      </c>
      <c r="AY616" s="17"/>
      <c r="AZ616" s="17">
        <v>0.30068772676955102</v>
      </c>
      <c r="BA616" s="17">
        <v>0.31565793084593902</v>
      </c>
      <c r="BB616" s="17">
        <v>0.34094784234541797</v>
      </c>
      <c r="BC616" s="17">
        <v>0.30037181368951799</v>
      </c>
      <c r="BD616" s="17">
        <v>0.40355922222122997</v>
      </c>
      <c r="BE616" s="17"/>
      <c r="BF616" s="17">
        <v>0.32085429590817599</v>
      </c>
      <c r="BG616" s="17"/>
      <c r="BH616" s="17">
        <v>0.31815276775638401</v>
      </c>
      <c r="BI616" s="17"/>
      <c r="BJ616" s="17">
        <v>0.36183251453618098</v>
      </c>
      <c r="BK616" s="17">
        <v>0.32569564893741099</v>
      </c>
      <c r="BL616" s="17">
        <v>0.28668062443888198</v>
      </c>
      <c r="BM616" s="17">
        <v>0.358590028726258</v>
      </c>
      <c r="BN616" s="17">
        <v>0.44618149007364399</v>
      </c>
      <c r="BO616" s="17">
        <v>0.39639340144351298</v>
      </c>
      <c r="BP616" s="17"/>
      <c r="BQ616" s="17">
        <v>0.31860516896851898</v>
      </c>
      <c r="BR616" s="17">
        <v>0.33696876205660897</v>
      </c>
      <c r="BS616" s="17">
        <v>0.35276151702612302</v>
      </c>
      <c r="BT616" s="17"/>
      <c r="BU616" s="17">
        <v>0.45563794155599902</v>
      </c>
      <c r="BV616" s="17">
        <v>0.31429304264535102</v>
      </c>
      <c r="BW616" s="17">
        <v>0.349005388806301</v>
      </c>
      <c r="BX616" s="17"/>
      <c r="BY616" s="17">
        <v>0.45289014782977999</v>
      </c>
      <c r="BZ616" s="17"/>
      <c r="CA616" s="17">
        <v>0.37682491098649401</v>
      </c>
    </row>
    <row r="617" spans="2:79" x14ac:dyDescent="0.35">
      <c r="B617" t="s">
        <v>406</v>
      </c>
      <c r="C617" s="17">
        <v>0.139808729738957</v>
      </c>
      <c r="D617" s="17">
        <v>0.13510894088629699</v>
      </c>
      <c r="E617" s="17">
        <v>0.14391209217378001</v>
      </c>
      <c r="F617" s="17"/>
      <c r="G617" s="17">
        <v>0.21854559291123801</v>
      </c>
      <c r="H617" s="17">
        <v>0.17908305256343199</v>
      </c>
      <c r="I617" s="17">
        <v>0.156133001911922</v>
      </c>
      <c r="J617" s="17">
        <v>0.103752345648389</v>
      </c>
      <c r="K617" s="17">
        <v>9.81385501198586E-2</v>
      </c>
      <c r="L617" s="17">
        <v>9.9174036982540306E-2</v>
      </c>
      <c r="M617" s="17"/>
      <c r="N617" s="17">
        <v>0.148433693677162</v>
      </c>
      <c r="O617" s="17">
        <v>0.14681510294380901</v>
      </c>
      <c r="P617" s="17">
        <v>0.15646703974104201</v>
      </c>
      <c r="Q617" s="17">
        <v>0.10911363721247599</v>
      </c>
      <c r="R617" s="17"/>
      <c r="S617" s="17">
        <v>0.18421313787999199</v>
      </c>
      <c r="T617" s="17">
        <v>0.149989370457425</v>
      </c>
      <c r="U617" s="17">
        <v>0.15048338518006699</v>
      </c>
      <c r="V617" s="17">
        <v>0.140826275661661</v>
      </c>
      <c r="W617" s="17">
        <v>0.14889763254187199</v>
      </c>
      <c r="X617" s="17">
        <v>0.123211411101648</v>
      </c>
      <c r="Y617" s="17">
        <v>0.14759618940886701</v>
      </c>
      <c r="Z617" s="17">
        <v>0.14320689529045699</v>
      </c>
      <c r="AA617" s="17">
        <v>0.16114686093774699</v>
      </c>
      <c r="AB617" s="17">
        <v>7.2007463829460702E-2</v>
      </c>
      <c r="AC617" s="17">
        <v>9.7342670214892804E-2</v>
      </c>
      <c r="AD617" s="17">
        <v>5.6864335458612997E-2</v>
      </c>
      <c r="AE617" s="17"/>
      <c r="AF617" s="17">
        <v>0.125608027975077</v>
      </c>
      <c r="AG617" s="17">
        <v>0.12855682632818</v>
      </c>
      <c r="AH617" s="17">
        <v>0.13984871496604501</v>
      </c>
      <c r="AI617" s="17">
        <v>0.15504232798076301</v>
      </c>
      <c r="AJ617" s="17">
        <v>0.17206929362492901</v>
      </c>
      <c r="AK617" s="17">
        <v>0.21681036998759501</v>
      </c>
      <c r="AL617" s="17"/>
      <c r="AM617" s="17">
        <v>9.3561549995551205E-2</v>
      </c>
      <c r="AN617" s="17">
        <v>0.131722083149556</v>
      </c>
      <c r="AO617" s="17">
        <v>0.164301382932839</v>
      </c>
      <c r="AP617" s="17">
        <v>0.19308360054386101</v>
      </c>
      <c r="AQ617" s="17">
        <v>0.161792503412855</v>
      </c>
      <c r="AR617" s="17"/>
      <c r="AS617" s="17">
        <v>0.19617335719683299</v>
      </c>
      <c r="AT617" s="17">
        <v>0.12803774936253401</v>
      </c>
      <c r="AU617" s="17">
        <v>0.124989183187764</v>
      </c>
      <c r="AV617" s="17">
        <v>0.127562684469441</v>
      </c>
      <c r="AW617" s="17">
        <v>0.112684829397928</v>
      </c>
      <c r="AX617" s="17">
        <v>0.111870578121151</v>
      </c>
      <c r="AY617" s="17"/>
      <c r="AZ617" s="17">
        <v>0.13413276748990299</v>
      </c>
      <c r="BA617" s="17">
        <v>0.13895254549438801</v>
      </c>
      <c r="BB617" s="17">
        <v>0.13053587527101099</v>
      </c>
      <c r="BC617" s="17">
        <v>0.119433279622067</v>
      </c>
      <c r="BD617" s="17">
        <v>0.16108446328332601</v>
      </c>
      <c r="BE617" s="17"/>
      <c r="BF617" s="17">
        <v>0.133083258181909</v>
      </c>
      <c r="BG617" s="17"/>
      <c r="BH617" s="17">
        <v>0.14061468177343101</v>
      </c>
      <c r="BI617" s="17"/>
      <c r="BJ617" s="17">
        <v>0.153111166989466</v>
      </c>
      <c r="BK617" s="17">
        <v>0.12872303822193701</v>
      </c>
      <c r="BL617" s="17">
        <v>0.121843085034543</v>
      </c>
      <c r="BM617" s="17">
        <v>0.138477874585334</v>
      </c>
      <c r="BN617" s="17">
        <v>0.121327320878805</v>
      </c>
      <c r="BO617" s="17">
        <v>0.192180229887947</v>
      </c>
      <c r="BP617" s="17"/>
      <c r="BQ617" s="17">
        <v>0.16045087384495399</v>
      </c>
      <c r="BR617" s="17">
        <v>0.13397166609448699</v>
      </c>
      <c r="BS617" s="17">
        <v>0.14169412663529701</v>
      </c>
      <c r="BT617" s="17"/>
      <c r="BU617" s="17">
        <v>0.15820845315603399</v>
      </c>
      <c r="BV617" s="17">
        <v>0.137211872303004</v>
      </c>
      <c r="BW617" s="17">
        <v>0.14637737352740199</v>
      </c>
      <c r="BX617" s="17"/>
      <c r="BY617" s="17">
        <v>0.23028896047372499</v>
      </c>
      <c r="BZ617" s="17"/>
      <c r="CA617" s="17">
        <v>0.174009649635505</v>
      </c>
    </row>
    <row r="618" spans="2:79" x14ac:dyDescent="0.35">
      <c r="B618" t="s">
        <v>407</v>
      </c>
      <c r="C618" s="17">
        <v>0.13924670267066899</v>
      </c>
      <c r="D618" s="17">
        <v>0.12497774843484299</v>
      </c>
      <c r="E618" s="17">
        <v>0.15346442886189299</v>
      </c>
      <c r="F618" s="17"/>
      <c r="G618" s="17">
        <v>0.16665779931490399</v>
      </c>
      <c r="H618" s="17">
        <v>0.15656335275393701</v>
      </c>
      <c r="I618" s="17">
        <v>0.15202900069292499</v>
      </c>
      <c r="J618" s="17">
        <v>0.123793940934603</v>
      </c>
      <c r="K618" s="17">
        <v>0.126545166433951</v>
      </c>
      <c r="L618" s="17">
        <v>0.117528865613007</v>
      </c>
      <c r="M618" s="17"/>
      <c r="N618" s="17">
        <v>0.15850816647966301</v>
      </c>
      <c r="O618" s="17">
        <v>0.13907038215300299</v>
      </c>
      <c r="P618" s="17">
        <v>0.136518400302683</v>
      </c>
      <c r="Q618" s="17">
        <v>0.11939073222400701</v>
      </c>
      <c r="R618" s="17"/>
      <c r="S618" s="17">
        <v>0.17662545607472599</v>
      </c>
      <c r="T618" s="17">
        <v>0.134197616952314</v>
      </c>
      <c r="U618" s="17">
        <v>0.14652096054909799</v>
      </c>
      <c r="V618" s="17">
        <v>0.12911663879183299</v>
      </c>
      <c r="W618" s="17">
        <v>0.15752985224693</v>
      </c>
      <c r="X618" s="17">
        <v>0.11534446590288</v>
      </c>
      <c r="Y618" s="17">
        <v>0.117675249327315</v>
      </c>
      <c r="Z618" s="17">
        <v>0.185262551753646</v>
      </c>
      <c r="AA618" s="17">
        <v>0.134609453484652</v>
      </c>
      <c r="AB618" s="17">
        <v>9.3991432214580006E-2</v>
      </c>
      <c r="AC618" s="17">
        <v>0.14369346226740001</v>
      </c>
      <c r="AD618" s="17">
        <v>0.16840504895300201</v>
      </c>
      <c r="AE618" s="17"/>
      <c r="AF618" s="17">
        <v>0.12559205275540999</v>
      </c>
      <c r="AG618" s="17">
        <v>0.11952113776484399</v>
      </c>
      <c r="AH618" s="17">
        <v>0.15816872553685099</v>
      </c>
      <c r="AI618" s="17">
        <v>0.15917518717653001</v>
      </c>
      <c r="AJ618" s="17">
        <v>0.172060465006246</v>
      </c>
      <c r="AK618" s="17">
        <v>0.20090627092430699</v>
      </c>
      <c r="AL618" s="17"/>
      <c r="AM618" s="17">
        <v>0.106172213757879</v>
      </c>
      <c r="AN618" s="17">
        <v>0.13603418231262299</v>
      </c>
      <c r="AO618" s="17">
        <v>0.161022950655238</v>
      </c>
      <c r="AP618" s="17">
        <v>0.153493537273626</v>
      </c>
      <c r="AQ618" s="17">
        <v>0.25922248020619099</v>
      </c>
      <c r="AR618" s="17"/>
      <c r="AS618" s="17">
        <v>0.15747929774816199</v>
      </c>
      <c r="AT618" s="17">
        <v>0.13727608687471299</v>
      </c>
      <c r="AU618" s="17">
        <v>0.119636981141011</v>
      </c>
      <c r="AV618" s="17">
        <v>0.132332468169505</v>
      </c>
      <c r="AW618" s="17">
        <v>0.15020707759795601</v>
      </c>
      <c r="AX618" s="17">
        <v>0.13097098199246801</v>
      </c>
      <c r="AY618" s="17"/>
      <c r="AZ618" s="17">
        <v>0.16299479235299</v>
      </c>
      <c r="BA618" s="17">
        <v>0.141006307420807</v>
      </c>
      <c r="BB618" s="17">
        <v>0.107745601857084</v>
      </c>
      <c r="BC618" s="17">
        <v>0.110011465226933</v>
      </c>
      <c r="BD618" s="17">
        <v>0.154779144016643</v>
      </c>
      <c r="BE618" s="17"/>
      <c r="BF618" s="17">
        <v>0.13689466567914799</v>
      </c>
      <c r="BG618" s="17"/>
      <c r="BH618" s="17">
        <v>0.14953529471546601</v>
      </c>
      <c r="BI618" s="17"/>
      <c r="BJ618" s="17">
        <v>0.1509820022518</v>
      </c>
      <c r="BK618" s="17">
        <v>0.123274114179387</v>
      </c>
      <c r="BL618" s="17">
        <v>0.13131027483499999</v>
      </c>
      <c r="BM618" s="17">
        <v>0.113621772044721</v>
      </c>
      <c r="BN618" s="17">
        <v>0.16995532158913501</v>
      </c>
      <c r="BO618" s="17">
        <v>0.21740882548381801</v>
      </c>
      <c r="BP618" s="17"/>
      <c r="BQ618" s="17">
        <v>0.155037858896137</v>
      </c>
      <c r="BR618" s="17">
        <v>0.14700170892447401</v>
      </c>
      <c r="BS618" s="17">
        <v>0.136564608607394</v>
      </c>
      <c r="BT618" s="17"/>
      <c r="BU618" s="17">
        <v>0.176633780179278</v>
      </c>
      <c r="BV618" s="17">
        <v>0.13449266911626401</v>
      </c>
      <c r="BW618" s="17">
        <v>0.14496977273577699</v>
      </c>
      <c r="BX618" s="17"/>
      <c r="BY618" s="17">
        <v>0.20775489585979201</v>
      </c>
      <c r="BZ618" s="17"/>
      <c r="CA618" s="17">
        <v>0.15866310899966399</v>
      </c>
    </row>
    <row r="619" spans="2:79" x14ac:dyDescent="0.35">
      <c r="B619" t="s">
        <v>408</v>
      </c>
      <c r="C619" s="17">
        <v>0.104094506078453</v>
      </c>
      <c r="D619" s="17">
        <v>0.11442344430061401</v>
      </c>
      <c r="E619" s="17">
        <v>9.3823367347040096E-2</v>
      </c>
      <c r="F619" s="17"/>
      <c r="G619" s="17">
        <v>0.18210831115234899</v>
      </c>
      <c r="H619" s="17">
        <v>0.13559696721133499</v>
      </c>
      <c r="I619" s="17">
        <v>0.11942146897733399</v>
      </c>
      <c r="J619" s="17">
        <v>8.9518130758329803E-2</v>
      </c>
      <c r="K619" s="17">
        <v>7.2493880224955898E-2</v>
      </c>
      <c r="L619" s="17">
        <v>4.6923444783948103E-2</v>
      </c>
      <c r="M619" s="17"/>
      <c r="N619" s="17">
        <v>0.12694922385830901</v>
      </c>
      <c r="O619" s="17">
        <v>0.100253911074726</v>
      </c>
      <c r="P619" s="17">
        <v>0.104640747278161</v>
      </c>
      <c r="Q619" s="17">
        <v>8.2891957763391602E-2</v>
      </c>
      <c r="R619" s="17"/>
      <c r="S619" s="17">
        <v>0.16605902915635601</v>
      </c>
      <c r="T619" s="17">
        <v>9.6685414068886005E-2</v>
      </c>
      <c r="U619" s="17">
        <v>0.11721045743275101</v>
      </c>
      <c r="V619" s="17">
        <v>7.8975658811767699E-2</v>
      </c>
      <c r="W619" s="17">
        <v>0.119910664893006</v>
      </c>
      <c r="X619" s="17">
        <v>0.112287925510124</v>
      </c>
      <c r="Y619" s="17">
        <v>8.0550737010009796E-2</v>
      </c>
      <c r="Z619" s="17">
        <v>7.62548601530912E-2</v>
      </c>
      <c r="AA619" s="17">
        <v>9.5526400780399603E-2</v>
      </c>
      <c r="AB619" s="17">
        <v>7.6239992605007897E-2</v>
      </c>
      <c r="AC619" s="17">
        <v>9.5651608005211206E-2</v>
      </c>
      <c r="AD619" s="17">
        <v>5.5303027787250901E-2</v>
      </c>
      <c r="AE619" s="17"/>
      <c r="AF619" s="17">
        <v>9.8139238534274004E-2</v>
      </c>
      <c r="AG619" s="17">
        <v>8.0347349408055393E-2</v>
      </c>
      <c r="AH619" s="17">
        <v>0.13751086382628</v>
      </c>
      <c r="AI619" s="17">
        <v>0.102812363581309</v>
      </c>
      <c r="AJ619" s="17">
        <v>9.74956284942812E-2</v>
      </c>
      <c r="AK619" s="17">
        <v>0.19398878194372601</v>
      </c>
      <c r="AL619" s="17"/>
      <c r="AM619" s="17">
        <v>7.8262873064984098E-2</v>
      </c>
      <c r="AN619" s="17">
        <v>9.0698578745806793E-2</v>
      </c>
      <c r="AO619" s="17">
        <v>0.12146019850117799</v>
      </c>
      <c r="AP619" s="17">
        <v>0.152381894675477</v>
      </c>
      <c r="AQ619" s="17">
        <v>0.23886537652445999</v>
      </c>
      <c r="AR619" s="17"/>
      <c r="AS619" s="17">
        <v>0.142002141431358</v>
      </c>
      <c r="AT619" s="17">
        <v>9.74445351451836E-2</v>
      </c>
      <c r="AU619" s="17">
        <v>0.11436816056286001</v>
      </c>
      <c r="AV619" s="17">
        <v>7.5855807050853596E-2</v>
      </c>
      <c r="AW619" s="17">
        <v>8.7041122521089004E-2</v>
      </c>
      <c r="AX619" s="17">
        <v>9.1980490268357903E-2</v>
      </c>
      <c r="AY619" s="17"/>
      <c r="AZ619" s="17">
        <v>0.11092022228295</v>
      </c>
      <c r="BA619" s="17">
        <v>8.4639738796451203E-2</v>
      </c>
      <c r="BB619" s="17">
        <v>7.5272556651198794E-2</v>
      </c>
      <c r="BC619" s="17">
        <v>0.101536788764801</v>
      </c>
      <c r="BD619" s="17">
        <v>0.147701098508876</v>
      </c>
      <c r="BE619" s="17"/>
      <c r="BF619" s="17">
        <v>9.2599199015890601E-2</v>
      </c>
      <c r="BG619" s="17"/>
      <c r="BH619" s="17">
        <v>0.107116465464153</v>
      </c>
      <c r="BI619" s="17"/>
      <c r="BJ619" s="17">
        <v>0.124759922521336</v>
      </c>
      <c r="BK619" s="17">
        <v>6.7288874551216002E-2</v>
      </c>
      <c r="BL619" s="17">
        <v>7.1307979216290604E-2</v>
      </c>
      <c r="BM619" s="17">
        <v>0.143109161822457</v>
      </c>
      <c r="BN619" s="17">
        <v>0.16518418338084401</v>
      </c>
      <c r="BO619" s="17">
        <v>0.213243232454745</v>
      </c>
      <c r="BP619" s="17"/>
      <c r="BQ619" s="17">
        <v>0.123212772154947</v>
      </c>
      <c r="BR619" s="17">
        <v>0.102835988332745</v>
      </c>
      <c r="BS619" s="17">
        <v>0.10004705998187401</v>
      </c>
      <c r="BT619" s="17"/>
      <c r="BU619" s="17">
        <v>0.16450152469860899</v>
      </c>
      <c r="BV619" s="17">
        <v>9.8875343748465905E-2</v>
      </c>
      <c r="BW619" s="17">
        <v>0.10493222983599899</v>
      </c>
      <c r="BX619" s="17"/>
      <c r="BY619" s="17">
        <v>0.129740657742347</v>
      </c>
      <c r="BZ619" s="17"/>
      <c r="CA619" s="17">
        <v>8.9237865894101598E-2</v>
      </c>
    </row>
    <row r="620" spans="2:79" x14ac:dyDescent="0.35">
      <c r="B620" t="s">
        <v>136</v>
      </c>
      <c r="C620" s="17">
        <v>0.10392209957812799</v>
      </c>
      <c r="D620" s="17">
        <v>7.8695750745218201E-2</v>
      </c>
      <c r="E620" s="17">
        <v>0.12924381932968301</v>
      </c>
      <c r="F620" s="17"/>
      <c r="G620" s="17">
        <v>7.7899921504450395E-2</v>
      </c>
      <c r="H620" s="17">
        <v>0.114266995487083</v>
      </c>
      <c r="I620" s="17">
        <v>0.10902300564244299</v>
      </c>
      <c r="J620" s="17">
        <v>0.116177685796845</v>
      </c>
      <c r="K620" s="17">
        <v>9.9045520509210894E-2</v>
      </c>
      <c r="L620" s="17">
        <v>0.10210824355718801</v>
      </c>
      <c r="M620" s="17"/>
      <c r="N620" s="17">
        <v>8.9557095233760597E-2</v>
      </c>
      <c r="O620" s="17">
        <v>0.112077009813444</v>
      </c>
      <c r="P620" s="17">
        <v>9.7887210510566106E-2</v>
      </c>
      <c r="Q620" s="17">
        <v>0.11314688573487799</v>
      </c>
      <c r="R620" s="17"/>
      <c r="S620" s="17">
        <v>9.5055519440357006E-2</v>
      </c>
      <c r="T620" s="17">
        <v>0.12657007439370399</v>
      </c>
      <c r="U620" s="17">
        <v>0.118542845276377</v>
      </c>
      <c r="V620" s="17">
        <v>7.3014883216799206E-2</v>
      </c>
      <c r="W620" s="17">
        <v>8.0626818305214398E-2</v>
      </c>
      <c r="X620" s="17">
        <v>0.123603259210202</v>
      </c>
      <c r="Y620" s="17">
        <v>0.114245638323695</v>
      </c>
      <c r="Z620" s="17">
        <v>0.12054721377722501</v>
      </c>
      <c r="AA620" s="17">
        <v>0.11154977485213199</v>
      </c>
      <c r="AB620" s="17">
        <v>8.8483082975463201E-2</v>
      </c>
      <c r="AC620" s="17">
        <v>0.108256490186593</v>
      </c>
      <c r="AD620" s="17">
        <v>5.7883833227654502E-2</v>
      </c>
      <c r="AE620" s="17"/>
      <c r="AF620" s="17">
        <v>0.12636474888055299</v>
      </c>
      <c r="AG620" s="17">
        <v>0.100424820571587</v>
      </c>
      <c r="AH620" s="17">
        <v>7.5885301265071495E-2</v>
      </c>
      <c r="AI620" s="17">
        <v>8.5863264318041296E-2</v>
      </c>
      <c r="AJ620" s="17">
        <v>9.5446882015373199E-2</v>
      </c>
      <c r="AK620" s="17">
        <v>6.3805671358363195E-2</v>
      </c>
      <c r="AL620" s="17"/>
      <c r="AM620" s="17">
        <v>9.7454537290088197E-2</v>
      </c>
      <c r="AN620" s="17">
        <v>0.117310184501698</v>
      </c>
      <c r="AO620" s="17">
        <v>0.106375208615458</v>
      </c>
      <c r="AP620" s="17">
        <v>7.0862616414664903E-2</v>
      </c>
      <c r="AQ620" s="17">
        <v>7.8450868206444604E-2</v>
      </c>
      <c r="AR620" s="17"/>
      <c r="AS620" s="17">
        <v>8.6509842932269904E-2</v>
      </c>
      <c r="AT620" s="17">
        <v>0.126605304881904</v>
      </c>
      <c r="AU620" s="17">
        <v>9.6953579650544797E-2</v>
      </c>
      <c r="AV620" s="17">
        <v>0.10354785775979999</v>
      </c>
      <c r="AW620" s="17">
        <v>0.125480980761249</v>
      </c>
      <c r="AX620" s="17">
        <v>6.76403267670702E-2</v>
      </c>
      <c r="AY620" s="17"/>
      <c r="AZ620" s="17">
        <v>0.101816244468731</v>
      </c>
      <c r="BA620" s="17">
        <v>9.8789618189767198E-2</v>
      </c>
      <c r="BB620" s="17">
        <v>0.12889902005283299</v>
      </c>
      <c r="BC620" s="17">
        <v>0.11972457821763501</v>
      </c>
      <c r="BD620" s="17">
        <v>8.7479335655984994E-2</v>
      </c>
      <c r="BE620" s="17"/>
      <c r="BF620" s="17">
        <v>0.106140695739206</v>
      </c>
      <c r="BG620" s="17"/>
      <c r="BH620" s="17">
        <v>9.9075677820182506E-2</v>
      </c>
      <c r="BI620" s="17"/>
      <c r="BJ620" s="17">
        <v>0.11618151841322</v>
      </c>
      <c r="BK620" s="17">
        <v>0.112724286049583</v>
      </c>
      <c r="BL620" s="17">
        <v>8.8801007654967304E-2</v>
      </c>
      <c r="BM620" s="17">
        <v>0.114319703568762</v>
      </c>
      <c r="BN620" s="17">
        <v>7.2838102599550897E-2</v>
      </c>
      <c r="BO620" s="17">
        <v>5.78612086923041E-2</v>
      </c>
      <c r="BP620" s="17"/>
      <c r="BQ620" s="17">
        <v>7.6353076792236296E-2</v>
      </c>
      <c r="BR620" s="17">
        <v>0.10008137767352</v>
      </c>
      <c r="BS620" s="17">
        <v>8.4900308879844205E-2</v>
      </c>
      <c r="BT620" s="17"/>
      <c r="BU620" s="17">
        <v>4.6163393338555701E-2</v>
      </c>
      <c r="BV620" s="17">
        <v>0.107467010416274</v>
      </c>
      <c r="BW620" s="17">
        <v>7.4746102318814706E-2</v>
      </c>
      <c r="BX620" s="17"/>
      <c r="BY620" s="17">
        <v>7.4779505315375305E-2</v>
      </c>
      <c r="BZ620" s="17"/>
      <c r="CA620" s="17">
        <v>9.0120584955663594E-2</v>
      </c>
    </row>
    <row r="621" spans="2:79" x14ac:dyDescent="0.35">
      <c r="B621" t="s">
        <v>409</v>
      </c>
      <c r="C621" s="17">
        <v>9.6448661363271807E-2</v>
      </c>
      <c r="D621" s="17">
        <v>9.9465589694329407E-2</v>
      </c>
      <c r="E621" s="17">
        <v>9.2410967791231105E-2</v>
      </c>
      <c r="F621" s="17"/>
      <c r="G621" s="17">
        <v>0.147060879825857</v>
      </c>
      <c r="H621" s="17">
        <v>0.14015412263586499</v>
      </c>
      <c r="I621" s="17">
        <v>8.4369791679989495E-2</v>
      </c>
      <c r="J621" s="17">
        <v>8.2471353704616904E-2</v>
      </c>
      <c r="K621" s="17">
        <v>6.7202113077928505E-2</v>
      </c>
      <c r="L621" s="17">
        <v>6.7793161701881502E-2</v>
      </c>
      <c r="M621" s="17"/>
      <c r="N621" s="17">
        <v>9.9354781505055403E-2</v>
      </c>
      <c r="O621" s="17">
        <v>8.1375460143866901E-2</v>
      </c>
      <c r="P621" s="17">
        <v>0.107239490117317</v>
      </c>
      <c r="Q621" s="17">
        <v>9.9339885017029006E-2</v>
      </c>
      <c r="R621" s="17"/>
      <c r="S621" s="17">
        <v>0.15821038930866399</v>
      </c>
      <c r="T621" s="17">
        <v>0.101764728448411</v>
      </c>
      <c r="U621" s="17">
        <v>0.100263949723252</v>
      </c>
      <c r="V621" s="17">
        <v>6.7013970887652596E-2</v>
      </c>
      <c r="W621" s="17">
        <v>8.1104694483491196E-2</v>
      </c>
      <c r="X621" s="17">
        <v>0.10424784101493</v>
      </c>
      <c r="Y621" s="17">
        <v>6.3415957514521407E-2</v>
      </c>
      <c r="Z621" s="17">
        <v>7.1442887380349401E-2</v>
      </c>
      <c r="AA621" s="17">
        <v>9.1813977537444594E-2</v>
      </c>
      <c r="AB621" s="17">
        <v>5.8725951367286998E-2</v>
      </c>
      <c r="AC621" s="17">
        <v>0.116539549722483</v>
      </c>
      <c r="AD621" s="17">
        <v>9.4062758751817105E-2</v>
      </c>
      <c r="AE621" s="17"/>
      <c r="AF621" s="17">
        <v>9.2535331741182503E-2</v>
      </c>
      <c r="AG621" s="17">
        <v>9.1785748134988895E-2</v>
      </c>
      <c r="AH621" s="17">
        <v>8.4756077241443004E-2</v>
      </c>
      <c r="AI621" s="17">
        <v>0.12985469480471101</v>
      </c>
      <c r="AJ621" s="17">
        <v>0.104691026374433</v>
      </c>
      <c r="AK621" s="17">
        <v>0.152897874194658</v>
      </c>
      <c r="AL621" s="17"/>
      <c r="AM621" s="17">
        <v>8.7423462349865894E-2</v>
      </c>
      <c r="AN621" s="17">
        <v>9.3084229960306505E-2</v>
      </c>
      <c r="AO621" s="17">
        <v>9.3060162244617606E-2</v>
      </c>
      <c r="AP621" s="17">
        <v>0.13084003700406299</v>
      </c>
      <c r="AQ621" s="17">
        <v>0.109267053868911</v>
      </c>
      <c r="AR621" s="17"/>
      <c r="AS621" s="17">
        <v>0.12549099512779099</v>
      </c>
      <c r="AT621" s="17">
        <v>7.8526751860153898E-2</v>
      </c>
      <c r="AU621" s="17">
        <v>9.9217367135924606E-2</v>
      </c>
      <c r="AV621" s="17">
        <v>8.4700125235903506E-2</v>
      </c>
      <c r="AW621" s="17">
        <v>9.6481605148591401E-2</v>
      </c>
      <c r="AX621" s="17">
        <v>9.0981909708533801E-2</v>
      </c>
      <c r="AY621" s="17"/>
      <c r="AZ621" s="17">
        <v>9.1807404599227802E-2</v>
      </c>
      <c r="BA621" s="17">
        <v>9.54123357670211E-2</v>
      </c>
      <c r="BB621" s="17">
        <v>6.9162982416041505E-2</v>
      </c>
      <c r="BC621" s="17">
        <v>9.8716733963701106E-2</v>
      </c>
      <c r="BD621" s="17">
        <v>0.125556426001453</v>
      </c>
      <c r="BE621" s="17"/>
      <c r="BF621" s="17">
        <v>8.9416770951381896E-2</v>
      </c>
      <c r="BG621" s="17"/>
      <c r="BH621" s="17">
        <v>9.9448912551772101E-2</v>
      </c>
      <c r="BI621" s="17"/>
      <c r="BJ621" s="17">
        <v>9.8505108089195104E-2</v>
      </c>
      <c r="BK621" s="17">
        <v>7.3924258956039601E-2</v>
      </c>
      <c r="BL621" s="17">
        <v>8.9265199085249103E-2</v>
      </c>
      <c r="BM621" s="17">
        <v>0.115313016325575</v>
      </c>
      <c r="BN621" s="17">
        <v>0.16233832891525399</v>
      </c>
      <c r="BO621" s="17">
        <v>0.12150835825996199</v>
      </c>
      <c r="BP621" s="17"/>
      <c r="BQ621" s="17">
        <v>0.11936422815369301</v>
      </c>
      <c r="BR621" s="17">
        <v>0.111885098568348</v>
      </c>
      <c r="BS621" s="17">
        <v>8.4845115592645307E-2</v>
      </c>
      <c r="BT621" s="17"/>
      <c r="BU621" s="17">
        <v>0.143957387220913</v>
      </c>
      <c r="BV621" s="17">
        <v>9.1461369939532994E-2</v>
      </c>
      <c r="BW621" s="17">
        <v>0.10365443340979399</v>
      </c>
      <c r="BX621" s="17"/>
      <c r="BY621" s="17">
        <v>0.14781321990507301</v>
      </c>
      <c r="BZ621" s="17"/>
      <c r="CA621" s="17">
        <v>0.100660358431827</v>
      </c>
    </row>
    <row r="622" spans="2:79" x14ac:dyDescent="0.35">
      <c r="B622" t="s">
        <v>410</v>
      </c>
      <c r="C622" s="17">
        <v>3.7125552252337199E-2</v>
      </c>
      <c r="D622" s="17">
        <v>4.2962133470048E-2</v>
      </c>
      <c r="E622" s="17">
        <v>3.1685723743646997E-2</v>
      </c>
      <c r="F622" s="17"/>
      <c r="G622" s="17">
        <v>1.4601177214058301E-2</v>
      </c>
      <c r="H622" s="17">
        <v>1.3914585269073101E-2</v>
      </c>
      <c r="I622" s="17">
        <v>1.89946645924342E-2</v>
      </c>
      <c r="J622" s="17">
        <v>2.1119657204726101E-2</v>
      </c>
      <c r="K622" s="17">
        <v>3.3829695896983897E-2</v>
      </c>
      <c r="L622" s="17">
        <v>0.10090244258018299</v>
      </c>
      <c r="M622" s="17"/>
      <c r="N622" s="17">
        <v>4.83776019263931E-2</v>
      </c>
      <c r="O622" s="17">
        <v>3.7036799211531801E-2</v>
      </c>
      <c r="P622" s="17">
        <v>3.6588896733830797E-2</v>
      </c>
      <c r="Q622" s="17">
        <v>2.6602665065158401E-2</v>
      </c>
      <c r="R622" s="17"/>
      <c r="S622" s="17">
        <v>0</v>
      </c>
      <c r="T622" s="17">
        <v>0</v>
      </c>
      <c r="U622" s="17">
        <v>0</v>
      </c>
      <c r="V622" s="17">
        <v>0</v>
      </c>
      <c r="W622" s="17">
        <v>0</v>
      </c>
      <c r="X622" s="17">
        <v>0</v>
      </c>
      <c r="Y622" s="17">
        <v>0</v>
      </c>
      <c r="Z622" s="17">
        <v>0</v>
      </c>
      <c r="AA622" s="17">
        <v>0</v>
      </c>
      <c r="AB622" s="17">
        <v>0.23833142100445501</v>
      </c>
      <c r="AC622" s="17">
        <v>0.16954210049840501</v>
      </c>
      <c r="AD622" s="17">
        <v>0.238547968451536</v>
      </c>
      <c r="AE622" s="17"/>
      <c r="AF622" s="17">
        <v>4.38637460249671E-2</v>
      </c>
      <c r="AG622" s="17">
        <v>4.3989855772399201E-2</v>
      </c>
      <c r="AH622" s="17">
        <v>3.84594036271593E-2</v>
      </c>
      <c r="AI622" s="17">
        <v>3.0514439822397502E-2</v>
      </c>
      <c r="AJ622" s="17">
        <v>2.6964641663230701E-2</v>
      </c>
      <c r="AK622" s="17">
        <v>2.1415009582255499E-2</v>
      </c>
      <c r="AL622" s="17"/>
      <c r="AM622" s="17">
        <v>3.5423776103403699E-2</v>
      </c>
      <c r="AN622" s="17">
        <v>3.68794806915307E-2</v>
      </c>
      <c r="AO622" s="17">
        <v>2.8259384447691702E-2</v>
      </c>
      <c r="AP622" s="17">
        <v>5.5089137433206398E-2</v>
      </c>
      <c r="AQ622" s="17">
        <v>5.4817978552945797E-2</v>
      </c>
      <c r="AR622" s="17"/>
      <c r="AS622" s="17">
        <v>3.0725607686404699E-2</v>
      </c>
      <c r="AT622" s="17">
        <v>2.5358521305251201E-2</v>
      </c>
      <c r="AU622" s="17">
        <v>2.993043953937E-2</v>
      </c>
      <c r="AV622" s="17">
        <v>4.8023691124538199E-2</v>
      </c>
      <c r="AW622" s="17">
        <v>5.9032112223470497E-2</v>
      </c>
      <c r="AX622" s="17">
        <v>4.4779436546900503E-2</v>
      </c>
      <c r="AY622" s="17"/>
      <c r="AZ622" s="17">
        <v>4.3459432157877703E-2</v>
      </c>
      <c r="BA622" s="17">
        <v>2.8594525286987301E-2</v>
      </c>
      <c r="BB622" s="17">
        <v>2.9839547552831601E-2</v>
      </c>
      <c r="BC622" s="17">
        <v>7.1992833658364494E-2</v>
      </c>
      <c r="BD622" s="17">
        <v>3.7669865723697897E-2</v>
      </c>
      <c r="BE622" s="17"/>
      <c r="BF622" s="17">
        <v>3.8208809974497299E-2</v>
      </c>
      <c r="BG622" s="17"/>
      <c r="BH622" s="17">
        <v>3.79847455747995E-2</v>
      </c>
      <c r="BI622" s="17"/>
      <c r="BJ622" s="17">
        <v>1.91613379624237E-2</v>
      </c>
      <c r="BK622" s="17">
        <v>6.1990413768353E-2</v>
      </c>
      <c r="BL622" s="17">
        <v>5.2529360530775601E-2</v>
      </c>
      <c r="BM622" s="17">
        <v>1.17016671283772E-2</v>
      </c>
      <c r="BN622" s="17">
        <v>0</v>
      </c>
      <c r="BO622" s="17">
        <v>6.6523260748192398E-2</v>
      </c>
      <c r="BP622" s="17"/>
      <c r="BQ622" s="17">
        <v>4.0360059411461598E-2</v>
      </c>
      <c r="BR622" s="17">
        <v>3.84500757320436E-2</v>
      </c>
      <c r="BS622" s="17">
        <v>3.8629964306136202E-2</v>
      </c>
      <c r="BT622" s="17"/>
      <c r="BU622" s="17">
        <v>3.50460123983828E-2</v>
      </c>
      <c r="BV622" s="17">
        <v>2.3187036731395001E-2</v>
      </c>
      <c r="BW622" s="17">
        <v>5.0751666496589701E-2</v>
      </c>
      <c r="BX622" s="17"/>
      <c r="BY622" s="17">
        <v>2.3470091236282198E-3</v>
      </c>
      <c r="BZ622" s="17"/>
      <c r="CA622" s="17">
        <v>4.8518619484579202E-2</v>
      </c>
    </row>
    <row r="623" spans="2:79" x14ac:dyDescent="0.35">
      <c r="B623" t="s">
        <v>103</v>
      </c>
      <c r="C623" s="17">
        <v>0.12851520046019499</v>
      </c>
      <c r="D623" s="17">
        <v>0.13254724158957601</v>
      </c>
      <c r="E623" s="17">
        <v>0.12531791723730801</v>
      </c>
      <c r="F623" s="17"/>
      <c r="G623" s="17">
        <v>6.9544933725129501E-2</v>
      </c>
      <c r="H623" s="17">
        <v>9.1416490500376701E-2</v>
      </c>
      <c r="I623" s="17">
        <v>9.7087117605923604E-2</v>
      </c>
      <c r="J623" s="17">
        <v>0.14968039924062199</v>
      </c>
      <c r="K623" s="17">
        <v>0.162900043918942</v>
      </c>
      <c r="L623" s="17">
        <v>0.18334668941070101</v>
      </c>
      <c r="M623" s="17"/>
      <c r="N623" s="17">
        <v>0.14395659151857701</v>
      </c>
      <c r="O623" s="17">
        <v>0.12526790871197299</v>
      </c>
      <c r="P623" s="17">
        <v>0.12508220978967699</v>
      </c>
      <c r="Q623" s="17">
        <v>0.120706472615296</v>
      </c>
      <c r="R623" s="17"/>
      <c r="S623" s="17">
        <v>0.10343516052044099</v>
      </c>
      <c r="T623" s="17">
        <v>0.14334879964815</v>
      </c>
      <c r="U623" s="17">
        <v>0.143554553603879</v>
      </c>
      <c r="V623" s="17">
        <v>0.161325636862924</v>
      </c>
      <c r="W623" s="17">
        <v>0.116492063222588</v>
      </c>
      <c r="X623" s="17">
        <v>9.8507177948896907E-2</v>
      </c>
      <c r="Y623" s="17">
        <v>0.124933901199609</v>
      </c>
      <c r="Z623" s="17">
        <v>0.12721598079232699</v>
      </c>
      <c r="AA623" s="17">
        <v>0.12668062001656</v>
      </c>
      <c r="AB623" s="17">
        <v>0.15575168946027401</v>
      </c>
      <c r="AC623" s="17">
        <v>9.7101841600934893E-2</v>
      </c>
      <c r="AD623" s="17">
        <v>0.149390539851394</v>
      </c>
      <c r="AE623" s="17"/>
      <c r="AF623" s="17">
        <v>0.12095251361336699</v>
      </c>
      <c r="AG623" s="17">
        <v>0.12523735350132401</v>
      </c>
      <c r="AH623" s="17">
        <v>0.13702023477786399</v>
      </c>
      <c r="AI623" s="17">
        <v>0.116521947419736</v>
      </c>
      <c r="AJ623" s="17">
        <v>0.13645414480082199</v>
      </c>
      <c r="AK623" s="17">
        <v>0.10146215124503399</v>
      </c>
      <c r="AL623" s="17"/>
      <c r="AM623" s="17">
        <v>0.13716696065589101</v>
      </c>
      <c r="AN623" s="17">
        <v>0.133319087515711</v>
      </c>
      <c r="AO623" s="17">
        <v>0.13144284938794201</v>
      </c>
      <c r="AP623" s="17">
        <v>9.4587791066575E-2</v>
      </c>
      <c r="AQ623" s="17">
        <v>5.4686304300141098E-2</v>
      </c>
      <c r="AR623" s="17"/>
      <c r="AS623" s="17">
        <v>9.5354848653755098E-2</v>
      </c>
      <c r="AT623" s="17">
        <v>0.13675088747588801</v>
      </c>
      <c r="AU623" s="17">
        <v>0.12748665553135899</v>
      </c>
      <c r="AV623" s="17">
        <v>0.134595025571949</v>
      </c>
      <c r="AW623" s="17">
        <v>0.14987753690672001</v>
      </c>
      <c r="AX623" s="17">
        <v>0.153779949211022</v>
      </c>
      <c r="AY623" s="17"/>
      <c r="AZ623" s="17">
        <v>0.127716408655353</v>
      </c>
      <c r="BA623" s="17">
        <v>0.14672719837038301</v>
      </c>
      <c r="BB623" s="17">
        <v>0.13389475559222699</v>
      </c>
      <c r="BC623" s="17">
        <v>0.157010982363333</v>
      </c>
      <c r="BD623" s="17">
        <v>9.00509989762701E-2</v>
      </c>
      <c r="BE623" s="17"/>
      <c r="BF623" s="17">
        <v>0.135110900278997</v>
      </c>
      <c r="BG623" s="17"/>
      <c r="BH623" s="17">
        <v>0.13827122591521901</v>
      </c>
      <c r="BI623" s="17"/>
      <c r="BJ623" s="17">
        <v>0.117993082692325</v>
      </c>
      <c r="BK623" s="17">
        <v>0.13202587971458801</v>
      </c>
      <c r="BL623" s="17">
        <v>0.16164252272054999</v>
      </c>
      <c r="BM623" s="17">
        <v>9.3594136778534898E-2</v>
      </c>
      <c r="BN623" s="17">
        <v>9.7979489184386995E-2</v>
      </c>
      <c r="BO623" s="17">
        <v>8.7496958225867005E-2</v>
      </c>
      <c r="BP623" s="17"/>
      <c r="BQ623" s="17">
        <v>0.12990553251936299</v>
      </c>
      <c r="BR623" s="17">
        <v>0.138034609658543</v>
      </c>
      <c r="BS623" s="17">
        <v>0.11990619167269299</v>
      </c>
      <c r="BT623" s="17"/>
      <c r="BU623" s="17">
        <v>0.106150568567508</v>
      </c>
      <c r="BV623" s="17">
        <v>0.14184202584809399</v>
      </c>
      <c r="BW623" s="17">
        <v>0.114954383004051</v>
      </c>
      <c r="BX623" s="17"/>
      <c r="BY623" s="17">
        <v>6.3678646431144903E-2</v>
      </c>
      <c r="BZ623" s="17"/>
      <c r="CA623" s="17">
        <v>0.109403071062405</v>
      </c>
    </row>
    <row r="624" spans="2:79" x14ac:dyDescent="0.35">
      <c r="B624" t="s">
        <v>135</v>
      </c>
      <c r="C624" s="17">
        <v>2.2140635232557899E-3</v>
      </c>
      <c r="D624" s="17">
        <v>1.97614909960259E-3</v>
      </c>
      <c r="E624" s="17">
        <v>2.4613260656740602E-3</v>
      </c>
      <c r="F624" s="17"/>
      <c r="G624" s="17">
        <v>1.6537778620209899E-3</v>
      </c>
      <c r="H624" s="17">
        <v>0</v>
      </c>
      <c r="I624" s="17">
        <v>2.0000315918760601E-3</v>
      </c>
      <c r="J624" s="17">
        <v>1.1260769657752601E-3</v>
      </c>
      <c r="K624" s="17">
        <v>2.0203270085205902E-3</v>
      </c>
      <c r="L624" s="17">
        <v>5.5730432525132297E-3</v>
      </c>
      <c r="M624" s="17"/>
      <c r="N624" s="17">
        <v>3.4148898983597598E-3</v>
      </c>
      <c r="O624" s="17">
        <v>3.7108495686702298E-3</v>
      </c>
      <c r="P624" s="17">
        <v>0</v>
      </c>
      <c r="Q624" s="17">
        <v>1.3740353428756101E-3</v>
      </c>
      <c r="R624" s="17"/>
      <c r="S624" s="17">
        <v>0</v>
      </c>
      <c r="T624" s="17">
        <v>7.4721641295332798E-3</v>
      </c>
      <c r="U624" s="17">
        <v>0</v>
      </c>
      <c r="V624" s="17">
        <v>5.9245681986237102E-3</v>
      </c>
      <c r="W624" s="17">
        <v>1.91201766046595E-3</v>
      </c>
      <c r="X624" s="17">
        <v>0</v>
      </c>
      <c r="Y624" s="17">
        <v>0</v>
      </c>
      <c r="Z624" s="17">
        <v>0</v>
      </c>
      <c r="AA624" s="17">
        <v>0</v>
      </c>
      <c r="AB624" s="17">
        <v>6.3905847971256202E-3</v>
      </c>
      <c r="AC624" s="17">
        <v>0</v>
      </c>
      <c r="AD624" s="17">
        <v>0</v>
      </c>
      <c r="AE624" s="17"/>
      <c r="AF624" s="17">
        <v>1.9569494397671801E-3</v>
      </c>
      <c r="AG624" s="17">
        <v>3.1362836277804701E-3</v>
      </c>
      <c r="AH624" s="17">
        <v>2.8152086397348701E-3</v>
      </c>
      <c r="AI624" s="17">
        <v>1.66512558798005E-3</v>
      </c>
      <c r="AJ624" s="17">
        <v>1.2453881668578501E-3</v>
      </c>
      <c r="AK624" s="17">
        <v>0</v>
      </c>
      <c r="AL624" s="17"/>
      <c r="AM624" s="17">
        <v>8.7910891630273201E-4</v>
      </c>
      <c r="AN624" s="17">
        <v>1.1016976482736401E-3</v>
      </c>
      <c r="AO624" s="17">
        <v>2.6682066233106698E-3</v>
      </c>
      <c r="AP624" s="17">
        <v>7.7346291892293603E-3</v>
      </c>
      <c r="AQ624" s="17">
        <v>0</v>
      </c>
      <c r="AR624" s="17"/>
      <c r="AS624" s="17">
        <v>1.66499071120875E-3</v>
      </c>
      <c r="AT624" s="17">
        <v>2.9708331701480501E-3</v>
      </c>
      <c r="AU624" s="17">
        <v>0</v>
      </c>
      <c r="AV624" s="17">
        <v>4.1352700574843297E-3</v>
      </c>
      <c r="AW624" s="17">
        <v>2.89454235020667E-3</v>
      </c>
      <c r="AX624" s="17">
        <v>0</v>
      </c>
      <c r="AY624" s="17"/>
      <c r="AZ624" s="17">
        <v>1.74931580808034E-3</v>
      </c>
      <c r="BA624" s="17">
        <v>1.8450736066901101E-3</v>
      </c>
      <c r="BB624" s="17">
        <v>2.4784762431346E-3</v>
      </c>
      <c r="BC624" s="17">
        <v>5.7391059678780698E-3</v>
      </c>
      <c r="BD624" s="17">
        <v>1.7641507639562901E-3</v>
      </c>
      <c r="BE624" s="17"/>
      <c r="BF624" s="17">
        <v>2.5312484484321602E-3</v>
      </c>
      <c r="BG624" s="17"/>
      <c r="BH624" s="17">
        <v>2.0766979529063699E-3</v>
      </c>
      <c r="BI624" s="17"/>
      <c r="BJ624" s="17">
        <v>0</v>
      </c>
      <c r="BK624" s="17">
        <v>7.1143890509974802E-3</v>
      </c>
      <c r="BL624" s="17">
        <v>2.7790973406944001E-3</v>
      </c>
      <c r="BM624" s="17">
        <v>0</v>
      </c>
      <c r="BN624" s="17">
        <v>0</v>
      </c>
      <c r="BO624" s="17">
        <v>0</v>
      </c>
      <c r="BP624" s="17"/>
      <c r="BQ624" s="17">
        <v>4.7167348548744796E-3</v>
      </c>
      <c r="BR624" s="17">
        <v>4.9873592079976504E-4</v>
      </c>
      <c r="BS624" s="17">
        <v>2.7414661555858299E-3</v>
      </c>
      <c r="BT624" s="17"/>
      <c r="BU624" s="17">
        <v>1.5467341179597799E-2</v>
      </c>
      <c r="BV624" s="17">
        <v>2.7472340809808898E-3</v>
      </c>
      <c r="BW624" s="17">
        <v>1.2204903411902801E-3</v>
      </c>
      <c r="BX624" s="17"/>
      <c r="BY624" s="17">
        <v>0</v>
      </c>
      <c r="BZ624" s="17"/>
      <c r="CA624" s="17">
        <v>2.29214262951058E-3</v>
      </c>
    </row>
    <row r="625" spans="2:79" x14ac:dyDescent="0.35">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row>
    <row r="626" spans="2:79" x14ac:dyDescent="0.35">
      <c r="B626" s="6" t="s">
        <v>418</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row>
    <row r="627" spans="2:79" x14ac:dyDescent="0.35">
      <c r="B627" s="24" t="s">
        <v>106</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row>
    <row r="628" spans="2:79" x14ac:dyDescent="0.35">
      <c r="B628" t="s">
        <v>413</v>
      </c>
      <c r="C628" s="17">
        <v>0.12468124065633999</v>
      </c>
      <c r="D628" s="17">
        <v>0.13669040639977001</v>
      </c>
      <c r="E628" s="17">
        <v>0.11238407756734101</v>
      </c>
      <c r="F628" s="17"/>
      <c r="G628" s="17">
        <v>0.158615521656681</v>
      </c>
      <c r="H628" s="17">
        <v>0.19057372749330401</v>
      </c>
      <c r="I628" s="17">
        <v>0.133583487855401</v>
      </c>
      <c r="J628" s="17">
        <v>8.8416313579881695E-2</v>
      </c>
      <c r="K628" s="17">
        <v>0.10888978500145</v>
      </c>
      <c r="L628" s="17">
        <v>8.1179269946846405E-2</v>
      </c>
      <c r="M628" s="17"/>
      <c r="N628" s="17">
        <v>0.122628891728363</v>
      </c>
      <c r="O628" s="17">
        <v>0.108388768570963</v>
      </c>
      <c r="P628" s="17">
        <v>0.12940869254503501</v>
      </c>
      <c r="Q628" s="17">
        <v>0.14132826839359999</v>
      </c>
      <c r="R628" s="17"/>
      <c r="S628" s="17">
        <v>0.16852353157831601</v>
      </c>
      <c r="T628" s="17">
        <v>0.110748061449069</v>
      </c>
      <c r="U628" s="17">
        <v>0.119247663699491</v>
      </c>
      <c r="V628" s="17">
        <v>0.115416149080976</v>
      </c>
      <c r="W628" s="17">
        <v>8.8736890123181894E-2</v>
      </c>
      <c r="X628" s="17">
        <v>0.151442831966282</v>
      </c>
      <c r="Y628" s="17">
        <v>0.12646485607712199</v>
      </c>
      <c r="Z628" s="17">
        <v>0.14041795026982401</v>
      </c>
      <c r="AA628" s="17">
        <v>0.12707004969764299</v>
      </c>
      <c r="AB628" s="17">
        <v>9.1762573561354394E-2</v>
      </c>
      <c r="AC628" s="17">
        <v>0.119461241233076</v>
      </c>
      <c r="AD628" s="17">
        <v>9.9670701393112696E-2</v>
      </c>
      <c r="AE628" s="17"/>
      <c r="AF628" s="17">
        <v>0.13120223747717699</v>
      </c>
      <c r="AG628" s="17">
        <v>0.118309792916813</v>
      </c>
      <c r="AH628" s="17">
        <v>0.116974346679711</v>
      </c>
      <c r="AI628" s="17">
        <v>0.10322631932742</v>
      </c>
      <c r="AJ628" s="17">
        <v>0.119700492795144</v>
      </c>
      <c r="AK628" s="17">
        <v>0.238733034331988</v>
      </c>
      <c r="AL628" s="17"/>
      <c r="AM628" s="17">
        <v>0.11828644013843501</v>
      </c>
      <c r="AN628" s="17">
        <v>0.120847253788399</v>
      </c>
      <c r="AO628" s="17">
        <v>0.109576907470132</v>
      </c>
      <c r="AP628" s="17">
        <v>0.17014541762903501</v>
      </c>
      <c r="AQ628" s="17">
        <v>0.176247749128325</v>
      </c>
      <c r="AR628" s="17"/>
      <c r="AS628" s="17">
        <v>0.17115245965641199</v>
      </c>
      <c r="AT628" s="17">
        <v>0.11046565106429899</v>
      </c>
      <c r="AU628" s="17">
        <v>0.13571476922152101</v>
      </c>
      <c r="AV628" s="17">
        <v>0.109336212299639</v>
      </c>
      <c r="AW628" s="17">
        <v>0.110124528951192</v>
      </c>
      <c r="AX628" s="17">
        <v>7.0542447458491295E-2</v>
      </c>
      <c r="AY628" s="17"/>
      <c r="AZ628" s="17">
        <v>0.121005285098701</v>
      </c>
      <c r="BA628" s="17">
        <v>0.110840991906502</v>
      </c>
      <c r="BB628" s="17">
        <v>0.117041821658756</v>
      </c>
      <c r="BC628" s="17">
        <v>0.121702521800191</v>
      </c>
      <c r="BD628" s="17">
        <v>0.15190730424940099</v>
      </c>
      <c r="BE628" s="17"/>
      <c r="BF628" s="17">
        <v>0.121339109514741</v>
      </c>
      <c r="BG628" s="17"/>
      <c r="BH628" s="17">
        <v>0.11840451042937999</v>
      </c>
      <c r="BI628" s="17"/>
      <c r="BJ628" s="17">
        <v>0.13213344314844699</v>
      </c>
      <c r="BK628" s="17">
        <v>0.103900214131951</v>
      </c>
      <c r="BL628" s="17">
        <v>0.110357642237691</v>
      </c>
      <c r="BM628" s="17">
        <v>0.16251219456348501</v>
      </c>
      <c r="BN628" s="17">
        <v>0.19035308739142101</v>
      </c>
      <c r="BO628" s="17">
        <v>0.14213725097473101</v>
      </c>
      <c r="BP628" s="17"/>
      <c r="BQ628" s="17">
        <v>0.13326419714346199</v>
      </c>
      <c r="BR628" s="17">
        <v>0.11928432397467</v>
      </c>
      <c r="BS628" s="17">
        <v>0.12742480837946099</v>
      </c>
      <c r="BT628" s="17"/>
      <c r="BU628" s="17">
        <v>0.249295264288241</v>
      </c>
      <c r="BV628" s="17">
        <v>0.104306990921875</v>
      </c>
      <c r="BW628" s="17">
        <v>0.127788008193366</v>
      </c>
      <c r="BX628" s="17"/>
      <c r="BY628" s="17">
        <v>0.165123633886397</v>
      </c>
      <c r="BZ628" s="17"/>
      <c r="CA628" s="17">
        <v>0.150750528857164</v>
      </c>
    </row>
    <row r="629" spans="2:79" x14ac:dyDescent="0.35">
      <c r="B629" t="s">
        <v>414</v>
      </c>
      <c r="C629" s="17">
        <v>0.29958149428500003</v>
      </c>
      <c r="D629" s="17">
        <v>0.30320738221600002</v>
      </c>
      <c r="E629" s="17">
        <v>0.29667478275818399</v>
      </c>
      <c r="F629" s="17"/>
      <c r="G629" s="17">
        <v>0.34858905223985598</v>
      </c>
      <c r="H629" s="17">
        <v>0.34501890018458597</v>
      </c>
      <c r="I629" s="17">
        <v>0.33588015421876399</v>
      </c>
      <c r="J629" s="17">
        <v>0.30969374983195802</v>
      </c>
      <c r="K629" s="17">
        <v>0.28575470251781199</v>
      </c>
      <c r="L629" s="17">
        <v>0.20157321561404601</v>
      </c>
      <c r="M629" s="17"/>
      <c r="N629" s="17">
        <v>0.30361571464197801</v>
      </c>
      <c r="O629" s="17">
        <v>0.29680676479110002</v>
      </c>
      <c r="P629" s="17">
        <v>0.34375343105999401</v>
      </c>
      <c r="Q629" s="17">
        <v>0.25592811560446199</v>
      </c>
      <c r="R629" s="17"/>
      <c r="S629" s="17">
        <v>0.33864092500936899</v>
      </c>
      <c r="T629" s="17">
        <v>0.33739147985040202</v>
      </c>
      <c r="U629" s="17">
        <v>0.26226908820191902</v>
      </c>
      <c r="V629" s="17">
        <v>0.33942861039766498</v>
      </c>
      <c r="W629" s="17">
        <v>0.28143242607126401</v>
      </c>
      <c r="X629" s="17">
        <v>0.30005873178734299</v>
      </c>
      <c r="Y629" s="17">
        <v>0.30909051796549097</v>
      </c>
      <c r="Z629" s="17">
        <v>0.25766950189503202</v>
      </c>
      <c r="AA629" s="17">
        <v>0.29921417788267601</v>
      </c>
      <c r="AB629" s="17">
        <v>0.23137802875990801</v>
      </c>
      <c r="AC629" s="17">
        <v>0.23284779409273701</v>
      </c>
      <c r="AD629" s="17">
        <v>0.322247276200192</v>
      </c>
      <c r="AE629" s="17"/>
      <c r="AF629" s="17">
        <v>0.28152649416869602</v>
      </c>
      <c r="AG629" s="17">
        <v>0.28664187819792802</v>
      </c>
      <c r="AH629" s="17">
        <v>0.33706286343957897</v>
      </c>
      <c r="AI629" s="17">
        <v>0.34699598651239699</v>
      </c>
      <c r="AJ629" s="17">
        <v>0.33230325815317902</v>
      </c>
      <c r="AK629" s="17">
        <v>0.287542853724432</v>
      </c>
      <c r="AL629" s="17"/>
      <c r="AM629" s="17">
        <v>0.27826467462499699</v>
      </c>
      <c r="AN629" s="17">
        <v>0.27587303329876101</v>
      </c>
      <c r="AO629" s="17">
        <v>0.32506526299689498</v>
      </c>
      <c r="AP629" s="17">
        <v>0.366330738165553</v>
      </c>
      <c r="AQ629" s="17">
        <v>0.33487432260368299</v>
      </c>
      <c r="AR629" s="17"/>
      <c r="AS629" s="17">
        <v>0.34047624722875403</v>
      </c>
      <c r="AT629" s="17">
        <v>0.26597754415963798</v>
      </c>
      <c r="AU629" s="17">
        <v>0.333731242370087</v>
      </c>
      <c r="AV629" s="17">
        <v>0.28748888168231801</v>
      </c>
      <c r="AW629" s="17">
        <v>0.24977885629532101</v>
      </c>
      <c r="AX629" s="17">
        <v>0.31961229079859699</v>
      </c>
      <c r="AY629" s="17"/>
      <c r="AZ629" s="17">
        <v>0.31463899920858202</v>
      </c>
      <c r="BA629" s="17">
        <v>0.30401417745412701</v>
      </c>
      <c r="BB629" s="17">
        <v>0.27471290668246001</v>
      </c>
      <c r="BC629" s="17">
        <v>0.21943575851244801</v>
      </c>
      <c r="BD629" s="17">
        <v>0.32825586519127797</v>
      </c>
      <c r="BE629" s="17"/>
      <c r="BF629" s="17">
        <v>0.28572885806053799</v>
      </c>
      <c r="BG629" s="17"/>
      <c r="BH629" s="17">
        <v>0.29569220809817398</v>
      </c>
      <c r="BI629" s="17"/>
      <c r="BJ629" s="17">
        <v>0.32769383557148801</v>
      </c>
      <c r="BK629" s="17">
        <v>0.27427412824699798</v>
      </c>
      <c r="BL629" s="17">
        <v>0.28022795751670199</v>
      </c>
      <c r="BM629" s="17">
        <v>0.32111203988683401</v>
      </c>
      <c r="BN629" s="17">
        <v>0.32054360435894103</v>
      </c>
      <c r="BO629" s="17">
        <v>0.262567568750811</v>
      </c>
      <c r="BP629" s="17"/>
      <c r="BQ629" s="17">
        <v>0.323455559960866</v>
      </c>
      <c r="BR629" s="17">
        <v>0.30029551231966001</v>
      </c>
      <c r="BS629" s="17">
        <v>0.30435187415739401</v>
      </c>
      <c r="BT629" s="17"/>
      <c r="BU629" s="17">
        <v>0.34079677797429297</v>
      </c>
      <c r="BV629" s="17">
        <v>0.312885315929817</v>
      </c>
      <c r="BW629" s="17">
        <v>0.30773174290718702</v>
      </c>
      <c r="BX629" s="17"/>
      <c r="BY629" s="17">
        <v>0.35277867960259501</v>
      </c>
      <c r="BZ629" s="17"/>
      <c r="CA629" s="17">
        <v>0.34593920341000101</v>
      </c>
    </row>
    <row r="630" spans="2:79" x14ac:dyDescent="0.35">
      <c r="B630" t="s">
        <v>415</v>
      </c>
      <c r="C630" s="17">
        <v>0.34537717802868401</v>
      </c>
      <c r="D630" s="17">
        <v>0.35330661815125403</v>
      </c>
      <c r="E630" s="17">
        <v>0.33793472720659001</v>
      </c>
      <c r="F630" s="17"/>
      <c r="G630" s="17">
        <v>0.27975196355909299</v>
      </c>
      <c r="H630" s="17">
        <v>0.25770584864214102</v>
      </c>
      <c r="I630" s="17">
        <v>0.32092542259513801</v>
      </c>
      <c r="J630" s="17">
        <v>0.37782466762786299</v>
      </c>
      <c r="K630" s="17">
        <v>0.368826049251819</v>
      </c>
      <c r="L630" s="17">
        <v>0.43831441668548099</v>
      </c>
      <c r="M630" s="17"/>
      <c r="N630" s="17">
        <v>0.34264990898591402</v>
      </c>
      <c r="O630" s="17">
        <v>0.34005365150248201</v>
      </c>
      <c r="P630" s="17">
        <v>0.34980436617926902</v>
      </c>
      <c r="Q630" s="17">
        <v>0.35324448202322301</v>
      </c>
      <c r="R630" s="17"/>
      <c r="S630" s="17">
        <v>0.27933189276272102</v>
      </c>
      <c r="T630" s="17">
        <v>0.32951239103076102</v>
      </c>
      <c r="U630" s="17">
        <v>0.41405518207244202</v>
      </c>
      <c r="V630" s="17">
        <v>0.33057996558143099</v>
      </c>
      <c r="W630" s="17">
        <v>0.41297234819110501</v>
      </c>
      <c r="X630" s="17">
        <v>0.34159150352798801</v>
      </c>
      <c r="Y630" s="17">
        <v>0.344496650699397</v>
      </c>
      <c r="Z630" s="17">
        <v>0.32223259278401101</v>
      </c>
      <c r="AA630" s="17">
        <v>0.30350055322077502</v>
      </c>
      <c r="AB630" s="17">
        <v>0.39604594871035098</v>
      </c>
      <c r="AC630" s="17">
        <v>0.40610058455514397</v>
      </c>
      <c r="AD630" s="17">
        <v>0.37024649764901202</v>
      </c>
      <c r="AE630" s="17"/>
      <c r="AF630" s="17">
        <v>0.35651144907756399</v>
      </c>
      <c r="AG630" s="17">
        <v>0.349640634870237</v>
      </c>
      <c r="AH630" s="17">
        <v>0.36377410571918301</v>
      </c>
      <c r="AI630" s="17">
        <v>0.32361247086252498</v>
      </c>
      <c r="AJ630" s="17">
        <v>0.324345036071993</v>
      </c>
      <c r="AK630" s="17">
        <v>0.28501003462240898</v>
      </c>
      <c r="AL630" s="17"/>
      <c r="AM630" s="17">
        <v>0.34750873329850301</v>
      </c>
      <c r="AN630" s="17">
        <v>0.37391667906947801</v>
      </c>
      <c r="AO630" s="17">
        <v>0.34127138129798301</v>
      </c>
      <c r="AP630" s="17">
        <v>0.25302824079119401</v>
      </c>
      <c r="AQ630" s="17">
        <v>0.28641845367311602</v>
      </c>
      <c r="AR630" s="17"/>
      <c r="AS630" s="17">
        <v>0.28843682430692102</v>
      </c>
      <c r="AT630" s="17">
        <v>0.38136892288814001</v>
      </c>
      <c r="AU630" s="17">
        <v>0.32071201919334102</v>
      </c>
      <c r="AV630" s="17">
        <v>0.36449161104796302</v>
      </c>
      <c r="AW630" s="17">
        <v>0.37614555235878999</v>
      </c>
      <c r="AX630" s="17">
        <v>0.35918559610258</v>
      </c>
      <c r="AY630" s="17"/>
      <c r="AZ630" s="17">
        <v>0.364609221985082</v>
      </c>
      <c r="BA630" s="17">
        <v>0.34211292998541798</v>
      </c>
      <c r="BB630" s="17">
        <v>0.356266996364764</v>
      </c>
      <c r="BC630" s="17">
        <v>0.39598210992007499</v>
      </c>
      <c r="BD630" s="17">
        <v>0.30551286133803202</v>
      </c>
      <c r="BE630" s="17"/>
      <c r="BF630" s="17">
        <v>0.36276241504072898</v>
      </c>
      <c r="BG630" s="17"/>
      <c r="BH630" s="17">
        <v>0.35995255804246401</v>
      </c>
      <c r="BI630" s="17"/>
      <c r="BJ630" s="17">
        <v>0.32009467982547002</v>
      </c>
      <c r="BK630" s="17">
        <v>0.37137277524656298</v>
      </c>
      <c r="BL630" s="17">
        <v>0.367732213972772</v>
      </c>
      <c r="BM630" s="17">
        <v>0.32628031772063398</v>
      </c>
      <c r="BN630" s="17">
        <v>0.30361982242698499</v>
      </c>
      <c r="BO630" s="17">
        <v>0.32269837543531399</v>
      </c>
      <c r="BP630" s="17"/>
      <c r="BQ630" s="17">
        <v>0.33036464761883499</v>
      </c>
      <c r="BR630" s="17">
        <v>0.36615524198499999</v>
      </c>
      <c r="BS630" s="17">
        <v>0.33855091039743401</v>
      </c>
      <c r="BT630" s="17"/>
      <c r="BU630" s="17">
        <v>0.23850527197444499</v>
      </c>
      <c r="BV630" s="17">
        <v>0.38408553114995803</v>
      </c>
      <c r="BW630" s="17">
        <v>0.32449992407821598</v>
      </c>
      <c r="BX630" s="17"/>
      <c r="BY630" s="17">
        <v>0.22788816124820099</v>
      </c>
      <c r="BZ630" s="17"/>
      <c r="CA630" s="17">
        <v>0.30897148184858703</v>
      </c>
    </row>
    <row r="631" spans="2:79" x14ac:dyDescent="0.35">
      <c r="B631" t="s">
        <v>416</v>
      </c>
      <c r="C631" s="17">
        <v>0.11469782387883699</v>
      </c>
      <c r="D631" s="17">
        <v>0.106117498922706</v>
      </c>
      <c r="E631" s="17">
        <v>0.122943559230134</v>
      </c>
      <c r="F631" s="17"/>
      <c r="G631" s="17">
        <v>0.103209195561351</v>
      </c>
      <c r="H631" s="17">
        <v>0.100009389554263</v>
      </c>
      <c r="I631" s="17">
        <v>0.115553360288215</v>
      </c>
      <c r="J631" s="17">
        <v>0.113487719192453</v>
      </c>
      <c r="K631" s="17">
        <v>0.12439389601574199</v>
      </c>
      <c r="L631" s="17">
        <v>0.12810792773246499</v>
      </c>
      <c r="M631" s="17"/>
      <c r="N631" s="17">
        <v>0.12747720461595599</v>
      </c>
      <c r="O631" s="17">
        <v>0.128725284417889</v>
      </c>
      <c r="P631" s="17">
        <v>7.7980314531440095E-2</v>
      </c>
      <c r="Q631" s="17">
        <v>0.119793763201673</v>
      </c>
      <c r="R631" s="17"/>
      <c r="S631" s="17">
        <v>0.11255611480913701</v>
      </c>
      <c r="T631" s="17">
        <v>0.106634075161386</v>
      </c>
      <c r="U631" s="17">
        <v>0.12797110623487101</v>
      </c>
      <c r="V631" s="17">
        <v>0.11585009236721899</v>
      </c>
      <c r="W631" s="17">
        <v>0.12683058387982599</v>
      </c>
      <c r="X631" s="17">
        <v>9.5254478602349701E-2</v>
      </c>
      <c r="Y631" s="17">
        <v>9.1545348998018694E-2</v>
      </c>
      <c r="Z631" s="17">
        <v>0.13638307146200501</v>
      </c>
      <c r="AA631" s="17">
        <v>0.13236908059243699</v>
      </c>
      <c r="AB631" s="17">
        <v>0.11705257403205301</v>
      </c>
      <c r="AC631" s="17">
        <v>0.124866199826624</v>
      </c>
      <c r="AD631" s="17">
        <v>9.48392241363408E-2</v>
      </c>
      <c r="AE631" s="17"/>
      <c r="AF631" s="17">
        <v>8.6044424750472095E-2</v>
      </c>
      <c r="AG631" s="17">
        <v>0.119922548698255</v>
      </c>
      <c r="AH631" s="17">
        <v>0.10887619352386101</v>
      </c>
      <c r="AI631" s="17">
        <v>0.12811729101365099</v>
      </c>
      <c r="AJ631" s="17">
        <v>0.12610363426444601</v>
      </c>
      <c r="AK631" s="17">
        <v>0.101008823692711</v>
      </c>
      <c r="AL631" s="17"/>
      <c r="AM631" s="17">
        <v>0.11533309578496</v>
      </c>
      <c r="AN631" s="17">
        <v>0.11684806342689601</v>
      </c>
      <c r="AO631" s="17">
        <v>0.121821936938943</v>
      </c>
      <c r="AP631" s="17">
        <v>0.104558191148758</v>
      </c>
      <c r="AQ631" s="17">
        <v>9.7861499245538996E-2</v>
      </c>
      <c r="AR631" s="17"/>
      <c r="AS631" s="17">
        <v>9.7006017156670801E-2</v>
      </c>
      <c r="AT631" s="17">
        <v>0.120994089582443</v>
      </c>
      <c r="AU631" s="17">
        <v>0.11096780489941201</v>
      </c>
      <c r="AV631" s="17">
        <v>0.122563928066682</v>
      </c>
      <c r="AW631" s="17">
        <v>0.11292607460847499</v>
      </c>
      <c r="AX631" s="17">
        <v>0.137062382754912</v>
      </c>
      <c r="AY631" s="17"/>
      <c r="AZ631" s="17">
        <v>9.7603662216690201E-2</v>
      </c>
      <c r="BA631" s="17">
        <v>0.136007487760333</v>
      </c>
      <c r="BB631" s="17">
        <v>0.10762776626411499</v>
      </c>
      <c r="BC631" s="17">
        <v>0.11382346947430901</v>
      </c>
      <c r="BD631" s="17">
        <v>0.11086909479608301</v>
      </c>
      <c r="BE631" s="17"/>
      <c r="BF631" s="17">
        <v>0.115435658109033</v>
      </c>
      <c r="BG631" s="17"/>
      <c r="BH631" s="17">
        <v>0.115069732577793</v>
      </c>
      <c r="BI631" s="17"/>
      <c r="BJ631" s="17">
        <v>0.11232382137378299</v>
      </c>
      <c r="BK631" s="17">
        <v>0.119186220991222</v>
      </c>
      <c r="BL631" s="17">
        <v>0.12889886315959101</v>
      </c>
      <c r="BM631" s="17">
        <v>8.4452077036417106E-2</v>
      </c>
      <c r="BN631" s="17">
        <v>8.5244860788406596E-2</v>
      </c>
      <c r="BO631" s="17">
        <v>0.13854572850825</v>
      </c>
      <c r="BP631" s="17"/>
      <c r="BQ631" s="17">
        <v>0.108063362052055</v>
      </c>
      <c r="BR631" s="17">
        <v>0.120214573439233</v>
      </c>
      <c r="BS631" s="17">
        <v>0.11532030338213101</v>
      </c>
      <c r="BT631" s="17"/>
      <c r="BU631" s="17">
        <v>0.11100404684389201</v>
      </c>
      <c r="BV631" s="17">
        <v>0.10590117635360401</v>
      </c>
      <c r="BW631" s="17">
        <v>0.122074694270089</v>
      </c>
      <c r="BX631" s="17"/>
      <c r="BY631" s="17">
        <v>0.13146242262453001</v>
      </c>
      <c r="BZ631" s="17"/>
      <c r="CA631" s="17">
        <v>0.102659496030046</v>
      </c>
    </row>
    <row r="632" spans="2:79" x14ac:dyDescent="0.35">
      <c r="B632" t="s">
        <v>417</v>
      </c>
      <c r="C632" s="17">
        <v>8.3173720154653005E-2</v>
      </c>
      <c r="D632" s="17">
        <v>7.1790931198223495E-2</v>
      </c>
      <c r="E632" s="17">
        <v>9.3838452601423594E-2</v>
      </c>
      <c r="F632" s="17"/>
      <c r="G632" s="17">
        <v>8.3665845817412599E-2</v>
      </c>
      <c r="H632" s="17">
        <v>6.9991604045089306E-2</v>
      </c>
      <c r="I632" s="17">
        <v>6.0540031115768701E-2</v>
      </c>
      <c r="J632" s="17">
        <v>7.0669437452738404E-2</v>
      </c>
      <c r="K632" s="17">
        <v>8.86296490418709E-2</v>
      </c>
      <c r="L632" s="17">
        <v>0.118362925025052</v>
      </c>
      <c r="M632" s="17"/>
      <c r="N632" s="17">
        <v>8.4781258380509594E-2</v>
      </c>
      <c r="O632" s="17">
        <v>8.3225971128190093E-2</v>
      </c>
      <c r="P632" s="17">
        <v>7.4353624143138897E-2</v>
      </c>
      <c r="Q632" s="17">
        <v>8.7682254863822195E-2</v>
      </c>
      <c r="R632" s="17"/>
      <c r="S632" s="17">
        <v>7.4454745231960301E-2</v>
      </c>
      <c r="T632" s="17">
        <v>7.8547047540491396E-2</v>
      </c>
      <c r="U632" s="17">
        <v>5.6066045915531902E-2</v>
      </c>
      <c r="V632" s="17">
        <v>7.9625251581419101E-2</v>
      </c>
      <c r="W632" s="17">
        <v>5.09137189326027E-2</v>
      </c>
      <c r="X632" s="17">
        <v>6.9059364308706003E-2</v>
      </c>
      <c r="Y632" s="17">
        <v>0.104345037621652</v>
      </c>
      <c r="Z632" s="17">
        <v>0.11852971299304101</v>
      </c>
      <c r="AA632" s="17">
        <v>9.9027549021660902E-2</v>
      </c>
      <c r="AB632" s="17">
        <v>0.116063224800492</v>
      </c>
      <c r="AC632" s="17">
        <v>8.8252098058220693E-2</v>
      </c>
      <c r="AD632" s="17">
        <v>7.5636835070079497E-2</v>
      </c>
      <c r="AE632" s="17"/>
      <c r="AF632" s="17">
        <v>9.0379834843056006E-2</v>
      </c>
      <c r="AG632" s="17">
        <v>9.1395106370727494E-2</v>
      </c>
      <c r="AH632" s="17">
        <v>5.9648106932314197E-2</v>
      </c>
      <c r="AI632" s="17">
        <v>8.6037328635520993E-2</v>
      </c>
      <c r="AJ632" s="17">
        <v>7.7094516836377705E-2</v>
      </c>
      <c r="AK632" s="17">
        <v>7.5142521660702705E-2</v>
      </c>
      <c r="AL632" s="17"/>
      <c r="AM632" s="17">
        <v>9.9983131111889598E-2</v>
      </c>
      <c r="AN632" s="17">
        <v>8.0577117275236296E-2</v>
      </c>
      <c r="AO632" s="17">
        <v>7.7363256510262005E-2</v>
      </c>
      <c r="AP632" s="17">
        <v>8.5878672871354894E-2</v>
      </c>
      <c r="AQ632" s="17">
        <v>3.0403788688908199E-2</v>
      </c>
      <c r="AR632" s="17"/>
      <c r="AS632" s="17">
        <v>7.26265020973135E-2</v>
      </c>
      <c r="AT632" s="17">
        <v>8.8735132599217795E-2</v>
      </c>
      <c r="AU632" s="17">
        <v>7.7774099217820095E-2</v>
      </c>
      <c r="AV632" s="17">
        <v>8.0473609559283593E-2</v>
      </c>
      <c r="AW632" s="17">
        <v>0.105733660286024</v>
      </c>
      <c r="AX632" s="17">
        <v>7.88725833133187E-2</v>
      </c>
      <c r="AY632" s="17"/>
      <c r="AZ632" s="17">
        <v>7.4405337871004798E-2</v>
      </c>
      <c r="BA632" s="17">
        <v>7.9860591510477599E-2</v>
      </c>
      <c r="BB632" s="17">
        <v>9.6289177489522995E-2</v>
      </c>
      <c r="BC632" s="17">
        <v>0.114589870872708</v>
      </c>
      <c r="BD632" s="17">
        <v>7.3184566141553303E-2</v>
      </c>
      <c r="BE632" s="17"/>
      <c r="BF632" s="17">
        <v>8.4197481561638698E-2</v>
      </c>
      <c r="BG632" s="17"/>
      <c r="BH632" s="17">
        <v>8.2624160986129194E-2</v>
      </c>
      <c r="BI632" s="17"/>
      <c r="BJ632" s="17">
        <v>8.0330154773673598E-2</v>
      </c>
      <c r="BK632" s="17">
        <v>8.5314026617715893E-2</v>
      </c>
      <c r="BL632" s="17">
        <v>8.9133625995812801E-2</v>
      </c>
      <c r="BM632" s="17">
        <v>6.6599136263554806E-2</v>
      </c>
      <c r="BN632" s="17">
        <v>7.1133522382916897E-2</v>
      </c>
      <c r="BO632" s="17">
        <v>0.100862110713032</v>
      </c>
      <c r="BP632" s="17"/>
      <c r="BQ632" s="17">
        <v>9.2285661271612501E-2</v>
      </c>
      <c r="BR632" s="17">
        <v>6.9965917754796894E-2</v>
      </c>
      <c r="BS632" s="17">
        <v>9.0956423178023493E-2</v>
      </c>
      <c r="BT632" s="17"/>
      <c r="BU632" s="17">
        <v>5.1360997105992297E-2</v>
      </c>
      <c r="BV632" s="17">
        <v>7.0883633223106507E-2</v>
      </c>
      <c r="BW632" s="17">
        <v>9.5009462235093101E-2</v>
      </c>
      <c r="BX632" s="17"/>
      <c r="BY632" s="17">
        <v>0.113191686268656</v>
      </c>
      <c r="BZ632" s="17"/>
      <c r="CA632" s="17">
        <v>5.9810357752544299E-2</v>
      </c>
    </row>
    <row r="633" spans="2:79" x14ac:dyDescent="0.35">
      <c r="B633" t="s">
        <v>199</v>
      </c>
      <c r="C633" s="17">
        <v>3.2488542996485702E-2</v>
      </c>
      <c r="D633" s="17">
        <v>2.8887163112045901E-2</v>
      </c>
      <c r="E633" s="17">
        <v>3.6224400636327501E-2</v>
      </c>
      <c r="F633" s="17"/>
      <c r="G633" s="17">
        <v>2.61684211656063E-2</v>
      </c>
      <c r="H633" s="17">
        <v>3.6700530080617702E-2</v>
      </c>
      <c r="I633" s="17">
        <v>3.35175439267133E-2</v>
      </c>
      <c r="J633" s="17">
        <v>3.9908112315106298E-2</v>
      </c>
      <c r="K633" s="17">
        <v>2.35059181713064E-2</v>
      </c>
      <c r="L633" s="17">
        <v>3.2462244996109703E-2</v>
      </c>
      <c r="M633" s="17"/>
      <c r="N633" s="17">
        <v>1.8847021647279302E-2</v>
      </c>
      <c r="O633" s="17">
        <v>4.2799559589375903E-2</v>
      </c>
      <c r="P633" s="17">
        <v>2.4699571541122602E-2</v>
      </c>
      <c r="Q633" s="17">
        <v>4.2023115913218501E-2</v>
      </c>
      <c r="R633" s="17"/>
      <c r="S633" s="17">
        <v>2.6492790608496301E-2</v>
      </c>
      <c r="T633" s="17">
        <v>3.7166944967889901E-2</v>
      </c>
      <c r="U633" s="17">
        <v>2.0390913875744501E-2</v>
      </c>
      <c r="V633" s="17">
        <v>1.9099930991289499E-2</v>
      </c>
      <c r="W633" s="17">
        <v>3.91140328020202E-2</v>
      </c>
      <c r="X633" s="17">
        <v>4.2593089807331501E-2</v>
      </c>
      <c r="Y633" s="17">
        <v>2.40575886383185E-2</v>
      </c>
      <c r="Z633" s="17">
        <v>2.4767170596086598E-2</v>
      </c>
      <c r="AA633" s="17">
        <v>3.8818589584808598E-2</v>
      </c>
      <c r="AB633" s="17">
        <v>4.7697650135841499E-2</v>
      </c>
      <c r="AC633" s="17">
        <v>2.84720822341974E-2</v>
      </c>
      <c r="AD633" s="17">
        <v>3.73594655512633E-2</v>
      </c>
      <c r="AE633" s="17"/>
      <c r="AF633" s="17">
        <v>5.4335559683034898E-2</v>
      </c>
      <c r="AG633" s="17">
        <v>3.4090038946039701E-2</v>
      </c>
      <c r="AH633" s="17">
        <v>1.36643837053526E-2</v>
      </c>
      <c r="AI633" s="17">
        <v>1.20106036484856E-2</v>
      </c>
      <c r="AJ633" s="17">
        <v>2.0453061878859501E-2</v>
      </c>
      <c r="AK633" s="17">
        <v>1.25627319677567E-2</v>
      </c>
      <c r="AL633" s="17"/>
      <c r="AM633" s="17">
        <v>4.0623925041215397E-2</v>
      </c>
      <c r="AN633" s="17">
        <v>3.1937853141230599E-2</v>
      </c>
      <c r="AO633" s="17">
        <v>2.4901254785785198E-2</v>
      </c>
      <c r="AP633" s="17">
        <v>2.0058739394104599E-2</v>
      </c>
      <c r="AQ633" s="17">
        <v>7.4194186660428402E-2</v>
      </c>
      <c r="AR633" s="17"/>
      <c r="AS633" s="17">
        <v>3.0301949553929099E-2</v>
      </c>
      <c r="AT633" s="17">
        <v>3.2458659706261099E-2</v>
      </c>
      <c r="AU633" s="17">
        <v>2.11000650978195E-2</v>
      </c>
      <c r="AV633" s="17">
        <v>3.5645757344115001E-2</v>
      </c>
      <c r="AW633" s="17">
        <v>4.5291327500196703E-2</v>
      </c>
      <c r="AX633" s="17">
        <v>3.4724699572100698E-2</v>
      </c>
      <c r="AY633" s="17"/>
      <c r="AZ633" s="17">
        <v>2.7737493619939699E-2</v>
      </c>
      <c r="BA633" s="17">
        <v>2.71638213831428E-2</v>
      </c>
      <c r="BB633" s="17">
        <v>4.8061331540381599E-2</v>
      </c>
      <c r="BC633" s="17">
        <v>3.4466269420269202E-2</v>
      </c>
      <c r="BD633" s="17">
        <v>3.0270308283653E-2</v>
      </c>
      <c r="BE633" s="17"/>
      <c r="BF633" s="17">
        <v>3.0536477713320902E-2</v>
      </c>
      <c r="BG633" s="17"/>
      <c r="BH633" s="17">
        <v>2.8256829866059398E-2</v>
      </c>
      <c r="BI633" s="17"/>
      <c r="BJ633" s="17">
        <v>2.7424065307138801E-2</v>
      </c>
      <c r="BK633" s="17">
        <v>4.5952634765549803E-2</v>
      </c>
      <c r="BL633" s="17">
        <v>2.36496971174304E-2</v>
      </c>
      <c r="BM633" s="17">
        <v>3.9044234529074698E-2</v>
      </c>
      <c r="BN633" s="17">
        <v>2.9105102651328599E-2</v>
      </c>
      <c r="BO633" s="17">
        <v>3.31889656178617E-2</v>
      </c>
      <c r="BP633" s="17"/>
      <c r="BQ633" s="17">
        <v>1.25665719531695E-2</v>
      </c>
      <c r="BR633" s="17">
        <v>2.4084430526640801E-2</v>
      </c>
      <c r="BS633" s="17">
        <v>2.3395680505555998E-2</v>
      </c>
      <c r="BT633" s="17"/>
      <c r="BU633" s="17">
        <v>9.0376418131368104E-3</v>
      </c>
      <c r="BV633" s="17">
        <v>2.1937352421639199E-2</v>
      </c>
      <c r="BW633" s="17">
        <v>2.2896168316048501E-2</v>
      </c>
      <c r="BX633" s="17"/>
      <c r="BY633" s="17">
        <v>9.5554163696210392E-3</v>
      </c>
      <c r="BZ633" s="17"/>
      <c r="CA633" s="17">
        <v>3.1868932101657498E-2</v>
      </c>
    </row>
    <row r="634" spans="2:79" x14ac:dyDescent="0.35">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row>
    <row r="635" spans="2:79" x14ac:dyDescent="0.35">
      <c r="B635" s="6" t="s">
        <v>430</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row>
    <row r="636" spans="2:79" x14ac:dyDescent="0.35">
      <c r="B636" s="24" t="s">
        <v>106</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row>
    <row r="637" spans="2:79" x14ac:dyDescent="0.35">
      <c r="B637" t="s">
        <v>423</v>
      </c>
      <c r="C637" s="17">
        <v>4.7877064073137798E-2</v>
      </c>
      <c r="D637" s="17">
        <v>4.5971716670257602E-2</v>
      </c>
      <c r="E637" s="17">
        <v>4.9645530302097202E-2</v>
      </c>
      <c r="F637" s="17"/>
      <c r="G637" s="17">
        <v>2.2805099000323702E-2</v>
      </c>
      <c r="H637" s="17">
        <v>3.4328197111085097E-2</v>
      </c>
      <c r="I637" s="17">
        <v>4.7389571531278797E-2</v>
      </c>
      <c r="J637" s="17">
        <v>4.88082252126062E-2</v>
      </c>
      <c r="K637" s="17">
        <v>6.20874969066494E-2</v>
      </c>
      <c r="L637" s="17">
        <v>6.5764960687470397E-2</v>
      </c>
      <c r="M637" s="17"/>
      <c r="N637" s="17">
        <v>4.5822464402158203E-2</v>
      </c>
      <c r="O637" s="17">
        <v>5.3277021358156998E-2</v>
      </c>
      <c r="P637" s="17">
        <v>4.1577867162979502E-2</v>
      </c>
      <c r="Q637" s="17">
        <v>5.0277710258671497E-2</v>
      </c>
      <c r="R637" s="17"/>
      <c r="S637" s="17">
        <v>2.9565770718735701E-2</v>
      </c>
      <c r="T637" s="17">
        <v>4.7354242696708002E-2</v>
      </c>
      <c r="U637" s="17">
        <v>5.1716542061600597E-2</v>
      </c>
      <c r="V637" s="17">
        <v>1.53524389945677E-2</v>
      </c>
      <c r="W637" s="17">
        <v>4.7947658118943998E-2</v>
      </c>
      <c r="X637" s="17">
        <v>4.7325519104459902E-2</v>
      </c>
      <c r="Y637" s="17">
        <v>5.3265031682677801E-2</v>
      </c>
      <c r="Z637" s="17">
        <v>7.2157108224269004E-2</v>
      </c>
      <c r="AA637" s="17">
        <v>7.0558937170415295E-2</v>
      </c>
      <c r="AB637" s="17">
        <v>7.1345093026902395E-2</v>
      </c>
      <c r="AC637" s="17">
        <v>2.51706733532201E-2</v>
      </c>
      <c r="AD637" s="17">
        <v>6.1936945949406297E-2</v>
      </c>
      <c r="AE637" s="17"/>
      <c r="AF637" s="17">
        <v>6.8060294334876995E-2</v>
      </c>
      <c r="AG637" s="17">
        <v>4.6304234260295597E-2</v>
      </c>
      <c r="AH637" s="17">
        <v>4.14097566361789E-2</v>
      </c>
      <c r="AI637" s="17">
        <v>3.7301225826396597E-2</v>
      </c>
      <c r="AJ637" s="17">
        <v>3.7463216610272403E-2</v>
      </c>
      <c r="AK637" s="17">
        <v>4.5165687726050702E-2</v>
      </c>
      <c r="AL637" s="17"/>
      <c r="AM637" s="17">
        <v>5.8468528613797803E-2</v>
      </c>
      <c r="AN637" s="17">
        <v>4.4126809357344698E-2</v>
      </c>
      <c r="AO637" s="17">
        <v>4.0683440900207798E-2</v>
      </c>
      <c r="AP637" s="17">
        <v>5.5147395392676102E-2</v>
      </c>
      <c r="AQ637" s="17">
        <v>3.96849751130844E-2</v>
      </c>
      <c r="AR637" s="17"/>
      <c r="AS637" s="17">
        <v>4.2336451891756499E-2</v>
      </c>
      <c r="AT637" s="17">
        <v>5.2020997028914398E-2</v>
      </c>
      <c r="AU637" s="17">
        <v>3.0449864120196301E-2</v>
      </c>
      <c r="AV637" s="17">
        <v>4.6564595267770403E-2</v>
      </c>
      <c r="AW637" s="17">
        <v>6.7963534120008898E-2</v>
      </c>
      <c r="AX637" s="17">
        <v>5.6567010229188898E-2</v>
      </c>
      <c r="AY637" s="17"/>
      <c r="AZ637" s="17">
        <v>4.3420174139576703E-2</v>
      </c>
      <c r="BA637" s="17">
        <v>4.9224494282424501E-2</v>
      </c>
      <c r="BB637" s="17">
        <v>4.4014140931187398E-2</v>
      </c>
      <c r="BC637" s="17">
        <v>8.5797551676602399E-2</v>
      </c>
      <c r="BD637" s="17">
        <v>4.04094017911487E-2</v>
      </c>
      <c r="BE637" s="17"/>
      <c r="BF637" s="17">
        <v>5.0194210769821099E-2</v>
      </c>
      <c r="BG637" s="17"/>
      <c r="BH637" s="17">
        <v>5.0080037014241303E-2</v>
      </c>
      <c r="BI637" s="17"/>
      <c r="BJ637" s="17">
        <v>3.6580896165919398E-2</v>
      </c>
      <c r="BK637" s="17">
        <v>7.1254184854478098E-2</v>
      </c>
      <c r="BL637" s="17">
        <v>4.7925987372997497E-2</v>
      </c>
      <c r="BM637" s="17">
        <v>2.3611572008023499E-2</v>
      </c>
      <c r="BN637" s="17">
        <v>3.8677974423109301E-2</v>
      </c>
      <c r="BO637" s="17">
        <v>3.5642364323288801E-2</v>
      </c>
      <c r="BP637" s="17"/>
      <c r="BQ637" s="17">
        <v>4.5610168211440497E-2</v>
      </c>
      <c r="BR637" s="17">
        <v>4.9022968290059601E-2</v>
      </c>
      <c r="BS637" s="17">
        <v>4.90313394185539E-2</v>
      </c>
      <c r="BT637" s="17"/>
      <c r="BU637" s="17">
        <v>3.3248353158385299E-2</v>
      </c>
      <c r="BV637" s="17">
        <v>5.08792453208134E-2</v>
      </c>
      <c r="BW637" s="17">
        <v>4.7417379419225802E-2</v>
      </c>
      <c r="BX637" s="17"/>
      <c r="BY637" s="17">
        <v>2.4397697986596901E-2</v>
      </c>
      <c r="BZ637" s="17"/>
      <c r="CA637" s="17">
        <v>2.9092581390346699E-2</v>
      </c>
    </row>
    <row r="638" spans="2:79" x14ac:dyDescent="0.35">
      <c r="B638" t="s">
        <v>369</v>
      </c>
      <c r="C638" s="17">
        <v>4.6962843962638098E-2</v>
      </c>
      <c r="D638" s="17">
        <v>5.2342577352686902E-2</v>
      </c>
      <c r="E638" s="17">
        <v>4.2036058679759299E-2</v>
      </c>
      <c r="F638" s="17"/>
      <c r="G638" s="17">
        <v>4.8629088232692699E-2</v>
      </c>
      <c r="H638" s="17">
        <v>2.7969385460520999E-2</v>
      </c>
      <c r="I638" s="17">
        <v>4.0560110870430897E-2</v>
      </c>
      <c r="J638" s="17">
        <v>3.4239946311074201E-2</v>
      </c>
      <c r="K638" s="17">
        <v>5.2966930595548203E-2</v>
      </c>
      <c r="L638" s="17">
        <v>7.27599348622327E-2</v>
      </c>
      <c r="M638" s="17"/>
      <c r="N638" s="17">
        <v>4.2176466107619999E-2</v>
      </c>
      <c r="O638" s="17">
        <v>4.71288768732612E-2</v>
      </c>
      <c r="P638" s="17">
        <v>4.76325948035091E-2</v>
      </c>
      <c r="Q638" s="17">
        <v>4.8817526449716701E-2</v>
      </c>
      <c r="R638" s="17"/>
      <c r="S638" s="17">
        <v>4.7449697481776798E-2</v>
      </c>
      <c r="T638" s="17">
        <v>5.0764339705372002E-2</v>
      </c>
      <c r="U638" s="17">
        <v>5.7347541781531397E-2</v>
      </c>
      <c r="V638" s="17">
        <v>5.8041599660673099E-2</v>
      </c>
      <c r="W638" s="17">
        <v>3.2098988326349498E-2</v>
      </c>
      <c r="X638" s="17">
        <v>4.9215881614442201E-2</v>
      </c>
      <c r="Y638" s="17">
        <v>3.6754249746241002E-2</v>
      </c>
      <c r="Z638" s="17">
        <v>4.0868551627598101E-2</v>
      </c>
      <c r="AA638" s="17">
        <v>3.8268911365503998E-2</v>
      </c>
      <c r="AB638" s="17">
        <v>6.5044359839621202E-2</v>
      </c>
      <c r="AC638" s="17">
        <v>4.38381707612511E-2</v>
      </c>
      <c r="AD638" s="17">
        <v>1.35074052727268E-2</v>
      </c>
      <c r="AE638" s="17"/>
      <c r="AF638" s="17">
        <v>4.92238407628054E-2</v>
      </c>
      <c r="AG638" s="17">
        <v>4.43957110833922E-2</v>
      </c>
      <c r="AH638" s="17">
        <v>5.7413286297558798E-2</v>
      </c>
      <c r="AI638" s="17">
        <v>4.8506127331157903E-2</v>
      </c>
      <c r="AJ638" s="17">
        <v>4.7110048431757E-2</v>
      </c>
      <c r="AK638" s="17">
        <v>2.5190928808889301E-2</v>
      </c>
      <c r="AL638" s="17"/>
      <c r="AM638" s="17">
        <v>4.7584700925432599E-2</v>
      </c>
      <c r="AN638" s="17">
        <v>4.8440562625730599E-2</v>
      </c>
      <c r="AO638" s="17">
        <v>4.4639393802709301E-2</v>
      </c>
      <c r="AP638" s="17">
        <v>4.5423997743238097E-2</v>
      </c>
      <c r="AQ638" s="17">
        <v>2.08122586100307E-2</v>
      </c>
      <c r="AR638" s="17"/>
      <c r="AS638" s="17">
        <v>4.62382121733277E-2</v>
      </c>
      <c r="AT638" s="17">
        <v>5.5946478446343602E-2</v>
      </c>
      <c r="AU638" s="17">
        <v>4.6050076399596601E-2</v>
      </c>
      <c r="AV638" s="17">
        <v>3.4564478243363402E-2</v>
      </c>
      <c r="AW638" s="17">
        <v>5.1102362043224298E-2</v>
      </c>
      <c r="AX638" s="17">
        <v>4.9796063025758397E-2</v>
      </c>
      <c r="AY638" s="17"/>
      <c r="AZ638" s="17">
        <v>5.0407823722560301E-2</v>
      </c>
      <c r="BA638" s="17">
        <v>4.9810302978021102E-2</v>
      </c>
      <c r="BB638" s="17">
        <v>3.74594746793337E-2</v>
      </c>
      <c r="BC638" s="17">
        <v>4.2747709497989901E-2</v>
      </c>
      <c r="BD638" s="17">
        <v>4.8574190248686498E-2</v>
      </c>
      <c r="BE638" s="17"/>
      <c r="BF638" s="17">
        <v>4.68482247914596E-2</v>
      </c>
      <c r="BG638" s="17"/>
      <c r="BH638" s="17">
        <v>5.0291611818986698E-2</v>
      </c>
      <c r="BI638" s="17"/>
      <c r="BJ638" s="17">
        <v>3.5222018861557097E-2</v>
      </c>
      <c r="BK638" s="17">
        <v>5.0427644275523299E-2</v>
      </c>
      <c r="BL638" s="17">
        <v>5.0428706764031002E-2</v>
      </c>
      <c r="BM638" s="17">
        <v>4.8936045794088903E-2</v>
      </c>
      <c r="BN638" s="17">
        <v>4.95340224790001E-2</v>
      </c>
      <c r="BO638" s="17">
        <v>2.1504675927582501E-2</v>
      </c>
      <c r="BP638" s="17"/>
      <c r="BQ638" s="17">
        <v>4.4060103230595997E-2</v>
      </c>
      <c r="BR638" s="17">
        <v>3.5093730554411499E-2</v>
      </c>
      <c r="BS638" s="17">
        <v>5.6201742375932298E-2</v>
      </c>
      <c r="BT638" s="17"/>
      <c r="BU638" s="17">
        <v>7.4724016936646306E-2</v>
      </c>
      <c r="BV638" s="17">
        <v>4.8065533246271101E-2</v>
      </c>
      <c r="BW638" s="17">
        <v>4.9749462383474503E-2</v>
      </c>
      <c r="BX638" s="17"/>
      <c r="BY638" s="17">
        <v>4.7494160801231797E-2</v>
      </c>
      <c r="BZ638" s="17"/>
      <c r="CA638" s="17">
        <v>3.3372381813303501E-2</v>
      </c>
    </row>
    <row r="639" spans="2:79" x14ac:dyDescent="0.35">
      <c r="B639" t="s">
        <v>424</v>
      </c>
      <c r="C639" s="17">
        <v>7.9834208177334595E-2</v>
      </c>
      <c r="D639" s="17">
        <v>9.2634045355989E-2</v>
      </c>
      <c r="E639" s="17">
        <v>6.7158621973959304E-2</v>
      </c>
      <c r="F639" s="17"/>
      <c r="G639" s="17">
        <v>7.3877271226102104E-2</v>
      </c>
      <c r="H639" s="17">
        <v>6.2402071160674498E-2</v>
      </c>
      <c r="I639" s="17">
        <v>5.0151414183643002E-2</v>
      </c>
      <c r="J639" s="17">
        <v>7.9135919836936505E-2</v>
      </c>
      <c r="K639" s="17">
        <v>9.8697132558721604E-2</v>
      </c>
      <c r="L639" s="17">
        <v>0.109949729567141</v>
      </c>
      <c r="M639" s="17"/>
      <c r="N639" s="17">
        <v>8.3358971120617201E-2</v>
      </c>
      <c r="O639" s="17">
        <v>6.5248320021682502E-2</v>
      </c>
      <c r="P639" s="17">
        <v>8.50330840578504E-2</v>
      </c>
      <c r="Q639" s="17">
        <v>8.8016050859689707E-2</v>
      </c>
      <c r="R639" s="17"/>
      <c r="S639" s="17">
        <v>7.1604951307926504E-2</v>
      </c>
      <c r="T639" s="17">
        <v>4.6754522471801202E-2</v>
      </c>
      <c r="U639" s="17">
        <v>7.8408868134100598E-2</v>
      </c>
      <c r="V639" s="17">
        <v>0.105084078946531</v>
      </c>
      <c r="W639" s="17">
        <v>5.3233318558892503E-2</v>
      </c>
      <c r="X639" s="17">
        <v>7.5524534863590301E-2</v>
      </c>
      <c r="Y639" s="17">
        <v>6.2311549670969898E-2</v>
      </c>
      <c r="Z639" s="17">
        <v>7.8131859805867301E-2</v>
      </c>
      <c r="AA639" s="17">
        <v>0.10400252690121101</v>
      </c>
      <c r="AB639" s="17">
        <v>0.10079200998924601</v>
      </c>
      <c r="AC639" s="17">
        <v>0.111548996394361</v>
      </c>
      <c r="AD639" s="17">
        <v>0.109005501442117</v>
      </c>
      <c r="AE639" s="17"/>
      <c r="AF639" s="17">
        <v>7.6703091192502307E-2</v>
      </c>
      <c r="AG639" s="17">
        <v>9.8021644372063593E-2</v>
      </c>
      <c r="AH639" s="17">
        <v>7.2231073434306403E-2</v>
      </c>
      <c r="AI639" s="17">
        <v>7.0319711816169098E-2</v>
      </c>
      <c r="AJ639" s="17">
        <v>5.1107746799065802E-2</v>
      </c>
      <c r="AK639" s="17">
        <v>4.2515058097346098E-2</v>
      </c>
      <c r="AL639" s="17"/>
      <c r="AM639" s="17">
        <v>7.3508378392507998E-2</v>
      </c>
      <c r="AN639" s="17">
        <v>9.4993336621352203E-2</v>
      </c>
      <c r="AO639" s="17">
        <v>7.5363728207152897E-2</v>
      </c>
      <c r="AP639" s="17">
        <v>5.92477519995806E-2</v>
      </c>
      <c r="AQ639" s="17">
        <v>9.1656354564678993E-2</v>
      </c>
      <c r="AR639" s="17"/>
      <c r="AS639" s="17">
        <v>6.9998000952771297E-2</v>
      </c>
      <c r="AT639" s="17">
        <v>7.0640181277525804E-2</v>
      </c>
      <c r="AU639" s="17">
        <v>8.8931418259760406E-2</v>
      </c>
      <c r="AV639" s="17">
        <v>8.1611820592847703E-2</v>
      </c>
      <c r="AW639" s="17">
        <v>0.105186320765512</v>
      </c>
      <c r="AX639" s="17">
        <v>7.4419935294786604E-2</v>
      </c>
      <c r="AY639" s="17"/>
      <c r="AZ639" s="17">
        <v>8.8388995039277704E-2</v>
      </c>
      <c r="BA639" s="17">
        <v>7.5583417875085504E-2</v>
      </c>
      <c r="BB639" s="17">
        <v>7.3461351179151799E-2</v>
      </c>
      <c r="BC639" s="17">
        <v>9.8027835450972906E-2</v>
      </c>
      <c r="BD639" s="17">
        <v>7.7008952682827106E-2</v>
      </c>
      <c r="BE639" s="17"/>
      <c r="BF639" s="17">
        <v>8.35778223653907E-2</v>
      </c>
      <c r="BG639" s="17"/>
      <c r="BH639" s="17">
        <v>8.2801766406233199E-2</v>
      </c>
      <c r="BI639" s="17"/>
      <c r="BJ639" s="17">
        <v>6.9211612902022102E-2</v>
      </c>
      <c r="BK639" s="17">
        <v>9.2225221386571202E-2</v>
      </c>
      <c r="BL639" s="17">
        <v>8.9786333385498102E-2</v>
      </c>
      <c r="BM639" s="17">
        <v>8.8156468558026599E-2</v>
      </c>
      <c r="BN639" s="17">
        <v>4.7223559756030598E-2</v>
      </c>
      <c r="BO639" s="17">
        <v>9.3482989046427503E-2</v>
      </c>
      <c r="BP639" s="17"/>
      <c r="BQ639" s="17">
        <v>8.6121341820247096E-2</v>
      </c>
      <c r="BR639" s="17">
        <v>8.2145721825291201E-2</v>
      </c>
      <c r="BS639" s="17">
        <v>7.7529012488307E-2</v>
      </c>
      <c r="BT639" s="17"/>
      <c r="BU639" s="17">
        <v>0.107416922532551</v>
      </c>
      <c r="BV639" s="17">
        <v>7.8552757191991604E-2</v>
      </c>
      <c r="BW639" s="17">
        <v>8.30066858743259E-2</v>
      </c>
      <c r="BX639" s="17"/>
      <c r="BY639" s="17">
        <v>3.8416775800318499E-2</v>
      </c>
      <c r="BZ639" s="17"/>
      <c r="CA639" s="17">
        <v>8.0075906065611602E-2</v>
      </c>
    </row>
    <row r="640" spans="2:79" x14ac:dyDescent="0.35">
      <c r="B640" t="s">
        <v>425</v>
      </c>
      <c r="C640" s="17">
        <v>0.16452503953049999</v>
      </c>
      <c r="D640" s="17">
        <v>0.16696484519107599</v>
      </c>
      <c r="E640" s="17">
        <v>0.16272450364285701</v>
      </c>
      <c r="F640" s="17"/>
      <c r="G640" s="17">
        <v>0.17035179613028201</v>
      </c>
      <c r="H640" s="17">
        <v>0.15624193198165201</v>
      </c>
      <c r="I640" s="17">
        <v>0.126438247467939</v>
      </c>
      <c r="J640" s="17">
        <v>0.167176011520527</v>
      </c>
      <c r="K640" s="17">
        <v>0.177966650577076</v>
      </c>
      <c r="L640" s="17">
        <v>0.18705239692235501</v>
      </c>
      <c r="M640" s="17"/>
      <c r="N640" s="17">
        <v>0.17522544399418999</v>
      </c>
      <c r="O640" s="17">
        <v>0.13913910908066601</v>
      </c>
      <c r="P640" s="17">
        <v>0.186425236105039</v>
      </c>
      <c r="Q640" s="17">
        <v>0.159161226795942</v>
      </c>
      <c r="R640" s="17"/>
      <c r="S640" s="17">
        <v>0.15455977318268399</v>
      </c>
      <c r="T640" s="17">
        <v>0.15335880679018901</v>
      </c>
      <c r="U640" s="17">
        <v>0.182762829204974</v>
      </c>
      <c r="V640" s="17">
        <v>0.19112954217348699</v>
      </c>
      <c r="W640" s="17">
        <v>0.13533971882382401</v>
      </c>
      <c r="X640" s="17">
        <v>0.19034557018258699</v>
      </c>
      <c r="Y640" s="17">
        <v>0.16531186050060001</v>
      </c>
      <c r="Z640" s="17">
        <v>0.11112952272719399</v>
      </c>
      <c r="AA640" s="17">
        <v>0.13894979530148499</v>
      </c>
      <c r="AB640" s="17">
        <v>0.18224700532443799</v>
      </c>
      <c r="AC640" s="17">
        <v>0.18461215212741</v>
      </c>
      <c r="AD640" s="17">
        <v>0.197601399838192</v>
      </c>
      <c r="AE640" s="17"/>
      <c r="AF640" s="17">
        <v>0.148582412384789</v>
      </c>
      <c r="AG640" s="17">
        <v>0.17699018452068199</v>
      </c>
      <c r="AH640" s="17">
        <v>0.15834332080885799</v>
      </c>
      <c r="AI640" s="17">
        <v>0.14596672240710101</v>
      </c>
      <c r="AJ640" s="17">
        <v>0.14720984081883501</v>
      </c>
      <c r="AK640" s="17">
        <v>0.15492294522109201</v>
      </c>
      <c r="AL640" s="17"/>
      <c r="AM640" s="17">
        <v>0.17041335308215599</v>
      </c>
      <c r="AN640" s="17">
        <v>0.173959138092138</v>
      </c>
      <c r="AO640" s="17">
        <v>0.14446591521646801</v>
      </c>
      <c r="AP640" s="17">
        <v>0.154369309187152</v>
      </c>
      <c r="AQ640" s="17">
        <v>0.21797342031339101</v>
      </c>
      <c r="AR640" s="17"/>
      <c r="AS640" s="17">
        <v>0.140231368383889</v>
      </c>
      <c r="AT640" s="17">
        <v>0.15351290184934999</v>
      </c>
      <c r="AU640" s="17">
        <v>0.17887233071560699</v>
      </c>
      <c r="AV640" s="17">
        <v>0.187944541849936</v>
      </c>
      <c r="AW640" s="17">
        <v>0.15098902764531999</v>
      </c>
      <c r="AX640" s="17">
        <v>0.202025727234455</v>
      </c>
      <c r="AY640" s="17"/>
      <c r="AZ640" s="17">
        <v>0.15378828429410701</v>
      </c>
      <c r="BA640" s="17">
        <v>0.17507273965176301</v>
      </c>
      <c r="BB640" s="17">
        <v>0.18988403333222201</v>
      </c>
      <c r="BC640" s="17">
        <v>0.16284726933643801</v>
      </c>
      <c r="BD640" s="17">
        <v>0.139780671674506</v>
      </c>
      <c r="BE640" s="17"/>
      <c r="BF640" s="17">
        <v>0.17006755811393701</v>
      </c>
      <c r="BG640" s="17"/>
      <c r="BH640" s="17">
        <v>0.16847405655787301</v>
      </c>
      <c r="BI640" s="17"/>
      <c r="BJ640" s="17">
        <v>0.157086415757413</v>
      </c>
      <c r="BK640" s="17">
        <v>0.12824979127748401</v>
      </c>
      <c r="BL640" s="17">
        <v>0.19248760518528399</v>
      </c>
      <c r="BM640" s="17">
        <v>0.15576858735956201</v>
      </c>
      <c r="BN640" s="17">
        <v>0.171748523262722</v>
      </c>
      <c r="BO640" s="17">
        <v>0.14076173427531299</v>
      </c>
      <c r="BP640" s="17"/>
      <c r="BQ640" s="17">
        <v>0.15631191776321099</v>
      </c>
      <c r="BR640" s="17">
        <v>0.169639290233981</v>
      </c>
      <c r="BS640" s="17">
        <v>0.16186308856088599</v>
      </c>
      <c r="BT640" s="17"/>
      <c r="BU640" s="17">
        <v>0.12739257498476</v>
      </c>
      <c r="BV640" s="17">
        <v>0.171407158726712</v>
      </c>
      <c r="BW640" s="17">
        <v>0.16206674070510499</v>
      </c>
      <c r="BX640" s="17"/>
      <c r="BY640" s="17">
        <v>0.167072341653523</v>
      </c>
      <c r="BZ640" s="17"/>
      <c r="CA640" s="17">
        <v>0.14411799400083</v>
      </c>
    </row>
    <row r="641" spans="2:79" x14ac:dyDescent="0.35">
      <c r="B641" t="s">
        <v>426</v>
      </c>
      <c r="C641" s="17">
        <v>0.25239611245006999</v>
      </c>
      <c r="D641" s="17">
        <v>0.249991199324304</v>
      </c>
      <c r="E641" s="17">
        <v>0.25511059429487798</v>
      </c>
      <c r="F641" s="17"/>
      <c r="G641" s="17">
        <v>0.26708296080772398</v>
      </c>
      <c r="H641" s="17">
        <v>0.24367868338926599</v>
      </c>
      <c r="I641" s="17">
        <v>0.31095630684060999</v>
      </c>
      <c r="J641" s="17">
        <v>0.26055928938565698</v>
      </c>
      <c r="K641" s="17">
        <v>0.21972128270237201</v>
      </c>
      <c r="L641" s="17">
        <v>0.217534196124437</v>
      </c>
      <c r="M641" s="17"/>
      <c r="N641" s="17">
        <v>0.246886394614002</v>
      </c>
      <c r="O641" s="17">
        <v>0.26596896311885998</v>
      </c>
      <c r="P641" s="17">
        <v>0.260036282887329</v>
      </c>
      <c r="Q641" s="17">
        <v>0.240661493753179</v>
      </c>
      <c r="R641" s="17"/>
      <c r="S641" s="17">
        <v>0.222213464583493</v>
      </c>
      <c r="T641" s="17">
        <v>0.26765256141724503</v>
      </c>
      <c r="U641" s="17">
        <v>0.23771588012947001</v>
      </c>
      <c r="V641" s="17">
        <v>0.29703658981949199</v>
      </c>
      <c r="W641" s="17">
        <v>0.31039737728504102</v>
      </c>
      <c r="X641" s="17">
        <v>0.24093236175844099</v>
      </c>
      <c r="Y641" s="17">
        <v>0.255760667450596</v>
      </c>
      <c r="Z641" s="17">
        <v>0.25604475558221801</v>
      </c>
      <c r="AA641" s="17">
        <v>0.21632253792956299</v>
      </c>
      <c r="AB641" s="17">
        <v>0.24871943201358501</v>
      </c>
      <c r="AC641" s="17">
        <v>0.25030874699320199</v>
      </c>
      <c r="AD641" s="17">
        <v>0.26404355909278798</v>
      </c>
      <c r="AE641" s="17"/>
      <c r="AF641" s="17">
        <v>0.232928355320699</v>
      </c>
      <c r="AG641" s="17">
        <v>0.24804663818904699</v>
      </c>
      <c r="AH641" s="17">
        <v>0.258044537765307</v>
      </c>
      <c r="AI641" s="17">
        <v>0.27791790166736002</v>
      </c>
      <c r="AJ641" s="17">
        <v>0.295430276896615</v>
      </c>
      <c r="AK641" s="17">
        <v>0.22577573661952599</v>
      </c>
      <c r="AL641" s="17"/>
      <c r="AM641" s="17">
        <v>0.24143071022109</v>
      </c>
      <c r="AN641" s="17">
        <v>0.256701737439407</v>
      </c>
      <c r="AO641" s="17">
        <v>0.26220399369726299</v>
      </c>
      <c r="AP641" s="17">
        <v>0.25442057950895602</v>
      </c>
      <c r="AQ641" s="17">
        <v>0.177106819292525</v>
      </c>
      <c r="AR641" s="17"/>
      <c r="AS641" s="17">
        <v>0.23711908267769199</v>
      </c>
      <c r="AT641" s="17">
        <v>0.26335830865919702</v>
      </c>
      <c r="AU641" s="17">
        <v>0.281208127129154</v>
      </c>
      <c r="AV641" s="17">
        <v>0.25494712230510003</v>
      </c>
      <c r="AW641" s="17">
        <v>0.22581156328990601</v>
      </c>
      <c r="AX641" s="17">
        <v>0.24036235372920101</v>
      </c>
      <c r="AY641" s="17"/>
      <c r="AZ641" s="17">
        <v>0.26810408019293602</v>
      </c>
      <c r="BA641" s="17">
        <v>0.26691854636397599</v>
      </c>
      <c r="BB641" s="17">
        <v>0.24602439217600899</v>
      </c>
      <c r="BC641" s="17">
        <v>0.19568163765820301</v>
      </c>
      <c r="BD641" s="17">
        <v>0.24767465245224701</v>
      </c>
      <c r="BE641" s="17"/>
      <c r="BF641" s="17">
        <v>0.24829165605957201</v>
      </c>
      <c r="BG641" s="17"/>
      <c r="BH641" s="17">
        <v>0.25086985765337999</v>
      </c>
      <c r="BI641" s="17"/>
      <c r="BJ641" s="17">
        <v>0.27803568126863198</v>
      </c>
      <c r="BK641" s="17">
        <v>0.25122274549809598</v>
      </c>
      <c r="BL641" s="17">
        <v>0.22774557922938199</v>
      </c>
      <c r="BM641" s="17">
        <v>0.28799271432780998</v>
      </c>
      <c r="BN641" s="17">
        <v>0.19782372002047299</v>
      </c>
      <c r="BO641" s="17">
        <v>0.31988279850840401</v>
      </c>
      <c r="BP641" s="17"/>
      <c r="BQ641" s="17">
        <v>0.25645174891704398</v>
      </c>
      <c r="BR641" s="17">
        <v>0.26827305181178401</v>
      </c>
      <c r="BS641" s="17">
        <v>0.24889016541241701</v>
      </c>
      <c r="BT641" s="17"/>
      <c r="BU641" s="17">
        <v>0.210037371324304</v>
      </c>
      <c r="BV641" s="17">
        <v>0.27621627467756199</v>
      </c>
      <c r="BW641" s="17">
        <v>0.248676189614392</v>
      </c>
      <c r="BX641" s="17"/>
      <c r="BY641" s="17">
        <v>0.30908831695329497</v>
      </c>
      <c r="BZ641" s="17"/>
      <c r="CA641" s="17">
        <v>0.26281853226840801</v>
      </c>
    </row>
    <row r="642" spans="2:79" x14ac:dyDescent="0.35">
      <c r="B642" t="s">
        <v>427</v>
      </c>
      <c r="C642" s="17">
        <v>0.183683086399486</v>
      </c>
      <c r="D642" s="17">
        <v>0.17932271831520299</v>
      </c>
      <c r="E642" s="17">
        <v>0.188752143020989</v>
      </c>
      <c r="F642" s="17"/>
      <c r="G642" s="17">
        <v>0.21894145249001901</v>
      </c>
      <c r="H642" s="17">
        <v>0.203332572836571</v>
      </c>
      <c r="I642" s="17">
        <v>0.20428022139000901</v>
      </c>
      <c r="J642" s="17">
        <v>0.19583036472790299</v>
      </c>
      <c r="K642" s="17">
        <v>0.142834964480408</v>
      </c>
      <c r="L642" s="17">
        <v>0.14499966638961001</v>
      </c>
      <c r="M642" s="17"/>
      <c r="N642" s="17">
        <v>0.182564118062849</v>
      </c>
      <c r="O642" s="17">
        <v>0.21002630673723299</v>
      </c>
      <c r="P642" s="17">
        <v>0.18330436125973201</v>
      </c>
      <c r="Q642" s="17">
        <v>0.15772474825778399</v>
      </c>
      <c r="R642" s="17"/>
      <c r="S642" s="17">
        <v>0.23037713285952699</v>
      </c>
      <c r="T642" s="17">
        <v>0.195879893369278</v>
      </c>
      <c r="U642" s="17">
        <v>0.19330623720958001</v>
      </c>
      <c r="V642" s="17">
        <v>0.149300228964132</v>
      </c>
      <c r="W642" s="17">
        <v>0.239494015704424</v>
      </c>
      <c r="X642" s="17">
        <v>0.14348142552288901</v>
      </c>
      <c r="Y642" s="17">
        <v>0.19892342840629401</v>
      </c>
      <c r="Z642" s="17">
        <v>0.16161916488196701</v>
      </c>
      <c r="AA642" s="17">
        <v>0.195219144345569</v>
      </c>
      <c r="AB642" s="17">
        <v>0.11513765508686299</v>
      </c>
      <c r="AC642" s="17">
        <v>0.16823019643529299</v>
      </c>
      <c r="AD642" s="17">
        <v>0.15907917750110201</v>
      </c>
      <c r="AE642" s="17"/>
      <c r="AF642" s="17">
        <v>0.17194399095340501</v>
      </c>
      <c r="AG642" s="17">
        <v>0.17381867147525901</v>
      </c>
      <c r="AH642" s="17">
        <v>0.20979597173940101</v>
      </c>
      <c r="AI642" s="17">
        <v>0.22103799860473</v>
      </c>
      <c r="AJ642" s="17">
        <v>0.17866314090064001</v>
      </c>
      <c r="AK642" s="17">
        <v>0.22872522049621399</v>
      </c>
      <c r="AL642" s="17"/>
      <c r="AM642" s="17">
        <v>0.169794878270079</v>
      </c>
      <c r="AN642" s="17">
        <v>0.18165014662715201</v>
      </c>
      <c r="AO642" s="17">
        <v>0.19184523375969001</v>
      </c>
      <c r="AP642" s="17">
        <v>0.205149183399644</v>
      </c>
      <c r="AQ642" s="17">
        <v>0.23502276827025201</v>
      </c>
      <c r="AR642" s="17"/>
      <c r="AS642" s="17">
        <v>0.20211992597300299</v>
      </c>
      <c r="AT642" s="17">
        <v>0.186998928579546</v>
      </c>
      <c r="AU642" s="17">
        <v>0.18912156318837001</v>
      </c>
      <c r="AV642" s="17">
        <v>0.16694536563252499</v>
      </c>
      <c r="AW642" s="17">
        <v>0.17965322433224401</v>
      </c>
      <c r="AX642" s="17">
        <v>0.15849279142295</v>
      </c>
      <c r="AY642" s="17"/>
      <c r="AZ642" s="17">
        <v>0.18939230615017899</v>
      </c>
      <c r="BA642" s="17">
        <v>0.172846266193631</v>
      </c>
      <c r="BB642" s="17">
        <v>0.17735071302328601</v>
      </c>
      <c r="BC642" s="17">
        <v>0.15346877399488101</v>
      </c>
      <c r="BD642" s="17">
        <v>0.20672250545292101</v>
      </c>
      <c r="BE642" s="17"/>
      <c r="BF642" s="17">
        <v>0.17735814371908701</v>
      </c>
      <c r="BG642" s="17"/>
      <c r="BH642" s="17">
        <v>0.184813890339971</v>
      </c>
      <c r="BI642" s="17"/>
      <c r="BJ642" s="17">
        <v>0.19612908366359599</v>
      </c>
      <c r="BK642" s="17">
        <v>0.17237072192706099</v>
      </c>
      <c r="BL642" s="17">
        <v>0.18106488325195999</v>
      </c>
      <c r="BM642" s="17">
        <v>0.15636603861489901</v>
      </c>
      <c r="BN642" s="17">
        <v>0.246679835600185</v>
      </c>
      <c r="BO642" s="17">
        <v>0.20907361867719901</v>
      </c>
      <c r="BP642" s="17"/>
      <c r="BQ642" s="17">
        <v>0.18667481650558801</v>
      </c>
      <c r="BR642" s="17">
        <v>0.184156301885328</v>
      </c>
      <c r="BS642" s="17">
        <v>0.193545276048568</v>
      </c>
      <c r="BT642" s="17"/>
      <c r="BU642" s="17">
        <v>0.17257401477081399</v>
      </c>
      <c r="BV642" s="17">
        <v>0.18508898168106899</v>
      </c>
      <c r="BW642" s="17">
        <v>0.191304902566659</v>
      </c>
      <c r="BX642" s="17"/>
      <c r="BY642" s="17">
        <v>0.234972507263807</v>
      </c>
      <c r="BZ642" s="17"/>
      <c r="CA642" s="17">
        <v>0.21217075075045</v>
      </c>
    </row>
    <row r="643" spans="2:79" x14ac:dyDescent="0.35">
      <c r="B643" t="s">
        <v>428</v>
      </c>
      <c r="C643" s="17">
        <v>0.15584023718236301</v>
      </c>
      <c r="D643" s="17">
        <v>0.15149636203483199</v>
      </c>
      <c r="E643" s="17">
        <v>0.157800401489395</v>
      </c>
      <c r="F643" s="17"/>
      <c r="G643" s="17">
        <v>0.15902039525526401</v>
      </c>
      <c r="H643" s="17">
        <v>0.21276532577007001</v>
      </c>
      <c r="I643" s="17">
        <v>0.173011380324811</v>
      </c>
      <c r="J643" s="17">
        <v>0.14809546500270601</v>
      </c>
      <c r="K643" s="17">
        <v>0.15589214576098601</v>
      </c>
      <c r="L643" s="17">
        <v>9.9765799706928796E-2</v>
      </c>
      <c r="M643" s="17"/>
      <c r="N643" s="17">
        <v>0.151744014634552</v>
      </c>
      <c r="O643" s="17">
        <v>0.1490905106082</v>
      </c>
      <c r="P643" s="17">
        <v>0.14852093804677199</v>
      </c>
      <c r="Q643" s="17">
        <v>0.174126913524384</v>
      </c>
      <c r="R643" s="17"/>
      <c r="S643" s="17">
        <v>0.18371388277848799</v>
      </c>
      <c r="T643" s="17">
        <v>0.171610561514773</v>
      </c>
      <c r="U643" s="17">
        <v>0.12622821219238101</v>
      </c>
      <c r="V643" s="17">
        <v>0.13826070802419901</v>
      </c>
      <c r="W643" s="17">
        <v>0.14755740536950801</v>
      </c>
      <c r="X643" s="17">
        <v>0.15636023878368199</v>
      </c>
      <c r="Y643" s="17">
        <v>0.165955000279987</v>
      </c>
      <c r="Z643" s="17">
        <v>0.20508589344497899</v>
      </c>
      <c r="AA643" s="17">
        <v>0.169399494651511</v>
      </c>
      <c r="AB643" s="17">
        <v>0.106750469242354</v>
      </c>
      <c r="AC643" s="17">
        <v>0.13787742090463101</v>
      </c>
      <c r="AD643" s="17">
        <v>0.14206221062139601</v>
      </c>
      <c r="AE643" s="17"/>
      <c r="AF643" s="17">
        <v>0.16911208544426101</v>
      </c>
      <c r="AG643" s="17">
        <v>0.14253737112461001</v>
      </c>
      <c r="AH643" s="17">
        <v>0.158394497146611</v>
      </c>
      <c r="AI643" s="17">
        <v>0.15531631379549901</v>
      </c>
      <c r="AJ643" s="17">
        <v>0.16907108302913201</v>
      </c>
      <c r="AK643" s="17">
        <v>0.235682622192257</v>
      </c>
      <c r="AL643" s="17"/>
      <c r="AM643" s="17">
        <v>0.16311761438483799</v>
      </c>
      <c r="AN643" s="17">
        <v>0.13412058739062699</v>
      </c>
      <c r="AO643" s="17">
        <v>0.16244773929094</v>
      </c>
      <c r="AP643" s="17">
        <v>0.19063383815161999</v>
      </c>
      <c r="AQ643" s="17">
        <v>0.15464783314304001</v>
      </c>
      <c r="AR643" s="17"/>
      <c r="AS643" s="17">
        <v>0.20026721983055601</v>
      </c>
      <c r="AT643" s="17">
        <v>0.13241555675042799</v>
      </c>
      <c r="AU643" s="17">
        <v>0.14449227490063901</v>
      </c>
      <c r="AV643" s="17">
        <v>0.15049064679065599</v>
      </c>
      <c r="AW643" s="17">
        <v>0.136949551045458</v>
      </c>
      <c r="AX643" s="17">
        <v>0.161609168433477</v>
      </c>
      <c r="AY643" s="17"/>
      <c r="AZ643" s="17">
        <v>0.140793408322828</v>
      </c>
      <c r="BA643" s="17">
        <v>0.14524979652277101</v>
      </c>
      <c r="BB643" s="17">
        <v>0.15611496325708299</v>
      </c>
      <c r="BC643" s="17">
        <v>0.17048634424460199</v>
      </c>
      <c r="BD643" s="17">
        <v>0.1752585178695</v>
      </c>
      <c r="BE643" s="17"/>
      <c r="BF643" s="17">
        <v>0.15577781072894301</v>
      </c>
      <c r="BG643" s="17"/>
      <c r="BH643" s="17">
        <v>0.15307184833652099</v>
      </c>
      <c r="BI643" s="17"/>
      <c r="BJ643" s="17">
        <v>0.17254384877495599</v>
      </c>
      <c r="BK643" s="17">
        <v>0.136874630687876</v>
      </c>
      <c r="BL643" s="17">
        <v>0.135960640098515</v>
      </c>
      <c r="BM643" s="17">
        <v>0.19014063527712</v>
      </c>
      <c r="BN643" s="17">
        <v>0.206203938302807</v>
      </c>
      <c r="BO643" s="17">
        <v>0.14427956552458199</v>
      </c>
      <c r="BP643" s="17"/>
      <c r="BQ643" s="17">
        <v>0.175803808884927</v>
      </c>
      <c r="BR643" s="17">
        <v>0.162793555010599</v>
      </c>
      <c r="BS643" s="17">
        <v>0.15107547874535501</v>
      </c>
      <c r="BT643" s="17"/>
      <c r="BU643" s="17">
        <v>0.23698828124000701</v>
      </c>
      <c r="BV643" s="17">
        <v>0.14877456919101001</v>
      </c>
      <c r="BW643" s="17">
        <v>0.156031660985992</v>
      </c>
      <c r="BX643" s="17"/>
      <c r="BY643" s="17">
        <v>0.142425570709623</v>
      </c>
      <c r="BZ643" s="17"/>
      <c r="CA643" s="17">
        <v>0.184302572446782</v>
      </c>
    </row>
    <row r="644" spans="2:79" x14ac:dyDescent="0.35">
      <c r="B644" t="s">
        <v>104</v>
      </c>
      <c r="C644" s="17">
        <v>6.8881408224470905E-2</v>
      </c>
      <c r="D644" s="17">
        <v>6.1276535755651597E-2</v>
      </c>
      <c r="E644" s="17">
        <v>7.6772146596065599E-2</v>
      </c>
      <c r="F644" s="17"/>
      <c r="G644" s="17">
        <v>3.9291936857592399E-2</v>
      </c>
      <c r="H644" s="17">
        <v>5.9281832290160201E-2</v>
      </c>
      <c r="I644" s="17">
        <v>4.7212747391278002E-2</v>
      </c>
      <c r="J644" s="17">
        <v>6.6154778002590398E-2</v>
      </c>
      <c r="K644" s="17">
        <v>8.9833396418237996E-2</v>
      </c>
      <c r="L644" s="17">
        <v>0.10217331573982601</v>
      </c>
      <c r="M644" s="17"/>
      <c r="N644" s="17">
        <v>7.2222127064011002E-2</v>
      </c>
      <c r="O644" s="17">
        <v>7.0120892201940302E-2</v>
      </c>
      <c r="P644" s="17">
        <v>4.74696356767886E-2</v>
      </c>
      <c r="Q644" s="17">
        <v>8.1214330100632906E-2</v>
      </c>
      <c r="R644" s="17"/>
      <c r="S644" s="17">
        <v>6.0515327087369203E-2</v>
      </c>
      <c r="T644" s="17">
        <v>6.6625072034633206E-2</v>
      </c>
      <c r="U644" s="17">
        <v>7.2513889286362099E-2</v>
      </c>
      <c r="V644" s="17">
        <v>4.5794813416918302E-2</v>
      </c>
      <c r="W644" s="17">
        <v>3.3931517813017599E-2</v>
      </c>
      <c r="X644" s="17">
        <v>9.6814468169909004E-2</v>
      </c>
      <c r="Y644" s="17">
        <v>6.1718212262633403E-2</v>
      </c>
      <c r="Z644" s="17">
        <v>7.4963143705908494E-2</v>
      </c>
      <c r="AA644" s="17">
        <v>6.7278652334742506E-2</v>
      </c>
      <c r="AB644" s="17">
        <v>0.10996397547698999</v>
      </c>
      <c r="AC644" s="17">
        <v>7.8413643030632793E-2</v>
      </c>
      <c r="AD644" s="17">
        <v>5.2763800282271497E-2</v>
      </c>
      <c r="AE644" s="17"/>
      <c r="AF644" s="17">
        <v>8.3445929606659905E-2</v>
      </c>
      <c r="AG644" s="17">
        <v>6.9885544974650604E-2</v>
      </c>
      <c r="AH644" s="17">
        <v>4.4367556171778899E-2</v>
      </c>
      <c r="AI644" s="17">
        <v>4.3633998551586499E-2</v>
      </c>
      <c r="AJ644" s="17">
        <v>7.3944646513682405E-2</v>
      </c>
      <c r="AK644" s="17">
        <v>4.2021800838625202E-2</v>
      </c>
      <c r="AL644" s="17"/>
      <c r="AM644" s="17">
        <v>7.5681836110099099E-2</v>
      </c>
      <c r="AN644" s="17">
        <v>6.6007681846248806E-2</v>
      </c>
      <c r="AO644" s="17">
        <v>7.8350555125568502E-2</v>
      </c>
      <c r="AP644" s="17">
        <v>3.5607944617133201E-2</v>
      </c>
      <c r="AQ644" s="17">
        <v>6.3095570692997899E-2</v>
      </c>
      <c r="AR644" s="17"/>
      <c r="AS644" s="17">
        <v>6.1689738117004303E-2</v>
      </c>
      <c r="AT644" s="17">
        <v>8.5106647408695807E-2</v>
      </c>
      <c r="AU644" s="17">
        <v>4.0874345286676501E-2</v>
      </c>
      <c r="AV644" s="17">
        <v>7.6931429317801905E-2</v>
      </c>
      <c r="AW644" s="17">
        <v>8.2344416758326502E-2</v>
      </c>
      <c r="AX644" s="17">
        <v>5.6726950630182703E-2</v>
      </c>
      <c r="AY644" s="17"/>
      <c r="AZ644" s="17">
        <v>6.5704928138534194E-2</v>
      </c>
      <c r="BA644" s="17">
        <v>6.5294436132327494E-2</v>
      </c>
      <c r="BB644" s="17">
        <v>7.5690931421726795E-2</v>
      </c>
      <c r="BC644" s="17">
        <v>9.0942878140310601E-2</v>
      </c>
      <c r="BD644" s="17">
        <v>6.4571107828163998E-2</v>
      </c>
      <c r="BE644" s="17"/>
      <c r="BF644" s="17">
        <v>6.7884573451789401E-2</v>
      </c>
      <c r="BG644" s="17"/>
      <c r="BH644" s="17">
        <v>5.9596931872793801E-2</v>
      </c>
      <c r="BI644" s="17"/>
      <c r="BJ644" s="17">
        <v>5.5190442605904097E-2</v>
      </c>
      <c r="BK644" s="17">
        <v>9.7375060092910901E-2</v>
      </c>
      <c r="BL644" s="17">
        <v>7.4600264712331804E-2</v>
      </c>
      <c r="BM644" s="17">
        <v>4.9027938060470802E-2</v>
      </c>
      <c r="BN644" s="17">
        <v>4.2108426155673201E-2</v>
      </c>
      <c r="BO644" s="17">
        <v>3.5372253717202401E-2</v>
      </c>
      <c r="BP644" s="17"/>
      <c r="BQ644" s="17">
        <v>4.8966094666946701E-2</v>
      </c>
      <c r="BR644" s="17">
        <v>4.8875380388545699E-2</v>
      </c>
      <c r="BS644" s="17">
        <v>6.1863896949981602E-2</v>
      </c>
      <c r="BT644" s="17"/>
      <c r="BU644" s="17">
        <v>3.7618465052531899E-2</v>
      </c>
      <c r="BV644" s="17">
        <v>4.1015479964571701E-2</v>
      </c>
      <c r="BW644" s="17">
        <v>6.1746978450826003E-2</v>
      </c>
      <c r="BX644" s="17"/>
      <c r="BY644" s="17">
        <v>3.6132628831606103E-2</v>
      </c>
      <c r="BZ644" s="17"/>
      <c r="CA644" s="17">
        <v>5.4049281264268501E-2</v>
      </c>
    </row>
    <row r="645" spans="2:79"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row>
    <row r="646" spans="2:79" x14ac:dyDescent="0.35">
      <c r="B646" s="6" t="s">
        <v>431</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row>
    <row r="647" spans="2:79" x14ac:dyDescent="0.35">
      <c r="B647" s="24" t="s">
        <v>106</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row>
    <row r="648" spans="2:79" x14ac:dyDescent="0.35">
      <c r="B648" t="s">
        <v>423</v>
      </c>
      <c r="C648" s="17">
        <v>5.4488116285480101E-2</v>
      </c>
      <c r="D648" s="17">
        <v>4.34568490541756E-2</v>
      </c>
      <c r="E648" s="17">
        <v>6.5204862508207104E-2</v>
      </c>
      <c r="F648" s="17"/>
      <c r="G648" s="17">
        <v>4.6088673048834398E-2</v>
      </c>
      <c r="H648" s="17">
        <v>5.6286361785274297E-2</v>
      </c>
      <c r="I648" s="17">
        <v>5.7489669317115903E-2</v>
      </c>
      <c r="J648" s="17">
        <v>4.0771825067252299E-2</v>
      </c>
      <c r="K648" s="17">
        <v>5.2159775263652702E-2</v>
      </c>
      <c r="L648" s="17">
        <v>6.8878475629494201E-2</v>
      </c>
      <c r="M648" s="17"/>
      <c r="N648" s="17">
        <v>4.7629947556672499E-2</v>
      </c>
      <c r="O648" s="17">
        <v>6.21277823998172E-2</v>
      </c>
      <c r="P648" s="17">
        <v>4.8938886942388897E-2</v>
      </c>
      <c r="Q648" s="17">
        <v>5.8443871283768198E-2</v>
      </c>
      <c r="R648" s="17"/>
      <c r="S648" s="17">
        <v>5.1977980743261598E-2</v>
      </c>
      <c r="T648" s="17">
        <v>4.87390059289236E-2</v>
      </c>
      <c r="U648" s="17">
        <v>4.7525616060908098E-2</v>
      </c>
      <c r="V648" s="17">
        <v>2.9043088141652001E-2</v>
      </c>
      <c r="W648" s="17">
        <v>3.1391359174100103E-2</v>
      </c>
      <c r="X648" s="17">
        <v>5.5200605893860298E-2</v>
      </c>
      <c r="Y648" s="17">
        <v>6.4848306448889101E-2</v>
      </c>
      <c r="Z648" s="17">
        <v>7.1415446426477097E-2</v>
      </c>
      <c r="AA648" s="17">
        <v>9.0698022731978897E-2</v>
      </c>
      <c r="AB648" s="17">
        <v>6.6750683405231895E-2</v>
      </c>
      <c r="AC648" s="17">
        <v>3.4896472557253103E-2</v>
      </c>
      <c r="AD648" s="17">
        <v>5.07871142286314E-2</v>
      </c>
      <c r="AE648" s="17"/>
      <c r="AF648" s="17">
        <v>6.5050524462665404E-2</v>
      </c>
      <c r="AG648" s="17">
        <v>5.8374442659912797E-2</v>
      </c>
      <c r="AH648" s="17">
        <v>4.95097514919755E-2</v>
      </c>
      <c r="AI648" s="17">
        <v>4.1383267465950897E-2</v>
      </c>
      <c r="AJ648" s="17">
        <v>4.5255055209743898E-2</v>
      </c>
      <c r="AK648" s="17">
        <v>6.9634797487574604E-2</v>
      </c>
      <c r="AL648" s="17"/>
      <c r="AM648" s="17">
        <v>6.5339969859686098E-2</v>
      </c>
      <c r="AN648" s="17">
        <v>5.2531404746590002E-2</v>
      </c>
      <c r="AO648" s="17">
        <v>5.2766674306585999E-2</v>
      </c>
      <c r="AP648" s="17">
        <v>4.0932652608828501E-2</v>
      </c>
      <c r="AQ648" s="17">
        <v>5.7153793340094898E-2</v>
      </c>
      <c r="AR648" s="17"/>
      <c r="AS648" s="17">
        <v>5.2621884897182697E-2</v>
      </c>
      <c r="AT648" s="17">
        <v>6.17374926980956E-2</v>
      </c>
      <c r="AU648" s="17">
        <v>6.1384722473203299E-2</v>
      </c>
      <c r="AV648" s="17">
        <v>3.7276707809138498E-2</v>
      </c>
      <c r="AW648" s="17">
        <v>5.8058240466585302E-2</v>
      </c>
      <c r="AX648" s="17">
        <v>5.9599778327647297E-2</v>
      </c>
      <c r="AY648" s="17"/>
      <c r="AZ648" s="17">
        <v>3.6590445356775102E-2</v>
      </c>
      <c r="BA648" s="17">
        <v>5.79140147169553E-2</v>
      </c>
      <c r="BB648" s="17">
        <v>4.7855024654809002E-2</v>
      </c>
      <c r="BC648" s="17">
        <v>7.2718662451238397E-2</v>
      </c>
      <c r="BD648" s="17">
        <v>6.5808964794654298E-2</v>
      </c>
      <c r="BE648" s="17"/>
      <c r="BF648" s="17">
        <v>5.1968922170163502E-2</v>
      </c>
      <c r="BG648" s="17"/>
      <c r="BH648" s="17">
        <v>5.4551070957263699E-2</v>
      </c>
      <c r="BI648" s="17"/>
      <c r="BJ648" s="17">
        <v>5.4250232594665597E-2</v>
      </c>
      <c r="BK648" s="17">
        <v>6.6120578935909599E-2</v>
      </c>
      <c r="BL648" s="17">
        <v>4.8096349956167697E-2</v>
      </c>
      <c r="BM648" s="17">
        <v>6.4710787900279607E-2</v>
      </c>
      <c r="BN648" s="17">
        <v>4.2518221890035401E-2</v>
      </c>
      <c r="BO648" s="17">
        <v>4.7807905425783302E-2</v>
      </c>
      <c r="BP648" s="17"/>
      <c r="BQ648" s="17">
        <v>5.4743012876850697E-2</v>
      </c>
      <c r="BR648" s="17">
        <v>4.4121366613867299E-2</v>
      </c>
      <c r="BS648" s="17">
        <v>6.0439811082846101E-2</v>
      </c>
      <c r="BT648" s="17"/>
      <c r="BU648" s="17">
        <v>4.2663620399172403E-2</v>
      </c>
      <c r="BV648" s="17">
        <v>5.91934309864659E-2</v>
      </c>
      <c r="BW648" s="17">
        <v>5.3856832064778502E-2</v>
      </c>
      <c r="BX648" s="17"/>
      <c r="BY648" s="17">
        <v>4.6955975555725497E-2</v>
      </c>
      <c r="BZ648" s="17"/>
      <c r="CA648" s="17">
        <v>3.73266097882618E-2</v>
      </c>
    </row>
    <row r="649" spans="2:79" x14ac:dyDescent="0.35">
      <c r="B649" t="s">
        <v>369</v>
      </c>
      <c r="C649" s="17">
        <v>4.5432878107836597E-2</v>
      </c>
      <c r="D649" s="17">
        <v>4.1775908659047997E-2</v>
      </c>
      <c r="E649" s="17">
        <v>4.8720240549952103E-2</v>
      </c>
      <c r="F649" s="17"/>
      <c r="G649" s="17">
        <v>4.2275929698304897E-2</v>
      </c>
      <c r="H649" s="17">
        <v>5.0260117561857699E-2</v>
      </c>
      <c r="I649" s="17">
        <v>4.7476533534769001E-2</v>
      </c>
      <c r="J649" s="17">
        <v>4.0614988580774697E-2</v>
      </c>
      <c r="K649" s="17">
        <v>4.8220126570077203E-2</v>
      </c>
      <c r="L649" s="17">
        <v>4.3997651268125097E-2</v>
      </c>
      <c r="M649" s="17"/>
      <c r="N649" s="17">
        <v>5.0191665590366398E-2</v>
      </c>
      <c r="O649" s="17">
        <v>3.7706349830739401E-2</v>
      </c>
      <c r="P649" s="17">
        <v>4.3431283042523701E-2</v>
      </c>
      <c r="Q649" s="17">
        <v>4.7496812227138599E-2</v>
      </c>
      <c r="R649" s="17"/>
      <c r="S649" s="17">
        <v>4.5667290773205603E-2</v>
      </c>
      <c r="T649" s="17">
        <v>5.9172304238107001E-2</v>
      </c>
      <c r="U649" s="17">
        <v>3.91121574692204E-2</v>
      </c>
      <c r="V649" s="17">
        <v>4.2501414511297499E-2</v>
      </c>
      <c r="W649" s="17">
        <v>3.1741596861262801E-2</v>
      </c>
      <c r="X649" s="17">
        <v>4.5303014438648398E-2</v>
      </c>
      <c r="Y649" s="17">
        <v>3.4952825020878001E-2</v>
      </c>
      <c r="Z649" s="17">
        <v>4.0738836566103102E-2</v>
      </c>
      <c r="AA649" s="17">
        <v>5.2902924073399797E-2</v>
      </c>
      <c r="AB649" s="17">
        <v>4.5245549934456397E-2</v>
      </c>
      <c r="AC649" s="17">
        <v>5.2763336102607597E-2</v>
      </c>
      <c r="AD649" s="17">
        <v>3.7930678242917903E-2</v>
      </c>
      <c r="AE649" s="17"/>
      <c r="AF649" s="17">
        <v>3.7939582884534702E-2</v>
      </c>
      <c r="AG649" s="17">
        <v>3.9308983132678402E-2</v>
      </c>
      <c r="AH649" s="17">
        <v>4.5132577459730101E-2</v>
      </c>
      <c r="AI649" s="17">
        <v>5.9230800811115099E-2</v>
      </c>
      <c r="AJ649" s="17">
        <v>7.2249502442974595E-2</v>
      </c>
      <c r="AK649" s="17">
        <v>2.71033590515747E-2</v>
      </c>
      <c r="AL649" s="17"/>
      <c r="AM649" s="17">
        <v>3.5993385342928202E-2</v>
      </c>
      <c r="AN649" s="17">
        <v>4.6391479146576403E-2</v>
      </c>
      <c r="AO649" s="17">
        <v>5.3802075613749403E-2</v>
      </c>
      <c r="AP649" s="17">
        <v>4.7945663718784698E-2</v>
      </c>
      <c r="AQ649" s="17">
        <v>2.2565320972718302E-2</v>
      </c>
      <c r="AR649" s="17"/>
      <c r="AS649" s="17">
        <v>4.63826812803615E-2</v>
      </c>
      <c r="AT649" s="17">
        <v>4.2062797761502499E-2</v>
      </c>
      <c r="AU649" s="17">
        <v>4.5739171785410301E-2</v>
      </c>
      <c r="AV649" s="17">
        <v>4.61019747788005E-2</v>
      </c>
      <c r="AW649" s="17">
        <v>4.8454694041748597E-2</v>
      </c>
      <c r="AX649" s="17">
        <v>4.6171602859703703E-2</v>
      </c>
      <c r="AY649" s="17"/>
      <c r="AZ649" s="17">
        <v>4.9756211727486503E-2</v>
      </c>
      <c r="BA649" s="17">
        <v>4.67346510718986E-2</v>
      </c>
      <c r="BB649" s="17">
        <v>3.4398501508455498E-2</v>
      </c>
      <c r="BC649" s="17">
        <v>4.96782517855065E-2</v>
      </c>
      <c r="BD649" s="17">
        <v>4.4774659059989598E-2</v>
      </c>
      <c r="BE649" s="17"/>
      <c r="BF649" s="17">
        <v>4.4276513813917701E-2</v>
      </c>
      <c r="BG649" s="17"/>
      <c r="BH649" s="17">
        <v>4.50131167568769E-2</v>
      </c>
      <c r="BI649" s="17"/>
      <c r="BJ649" s="17">
        <v>4.3516456345853403E-2</v>
      </c>
      <c r="BK649" s="17">
        <v>5.3397016951482898E-2</v>
      </c>
      <c r="BL649" s="17">
        <v>3.8120000934456902E-2</v>
      </c>
      <c r="BM649" s="17">
        <v>6.4899627010233801E-2</v>
      </c>
      <c r="BN649" s="17">
        <v>5.76394836571026E-2</v>
      </c>
      <c r="BO649" s="17">
        <v>3.0945166778162302E-2</v>
      </c>
      <c r="BP649" s="17"/>
      <c r="BQ649" s="17">
        <v>4.7068911029989398E-2</v>
      </c>
      <c r="BR649" s="17">
        <v>4.5989250594016297E-2</v>
      </c>
      <c r="BS649" s="17">
        <v>4.3252131897068599E-2</v>
      </c>
      <c r="BT649" s="17"/>
      <c r="BU649" s="17">
        <v>9.5858158101697205E-2</v>
      </c>
      <c r="BV649" s="17">
        <v>3.9098834579455601E-2</v>
      </c>
      <c r="BW649" s="17">
        <v>4.7323645201927299E-2</v>
      </c>
      <c r="BX649" s="17"/>
      <c r="BY649" s="17">
        <v>5.1381068714362897E-2</v>
      </c>
      <c r="BZ649" s="17"/>
      <c r="CA649" s="17">
        <v>2.80739119164574E-2</v>
      </c>
    </row>
    <row r="650" spans="2:79" x14ac:dyDescent="0.35">
      <c r="B650" t="s">
        <v>424</v>
      </c>
      <c r="C650" s="17">
        <v>0.10095625049427399</v>
      </c>
      <c r="D650" s="17">
        <v>0.104592862588874</v>
      </c>
      <c r="E650" s="17">
        <v>9.7103267882095098E-2</v>
      </c>
      <c r="F650" s="17"/>
      <c r="G650" s="17">
        <v>0.116777023629016</v>
      </c>
      <c r="H650" s="17">
        <v>9.5164332272545102E-2</v>
      </c>
      <c r="I650" s="17">
        <v>9.2387078926532099E-2</v>
      </c>
      <c r="J650" s="17">
        <v>9.9323684699574297E-2</v>
      </c>
      <c r="K650" s="17">
        <v>8.6398975532817696E-2</v>
      </c>
      <c r="L650" s="17">
        <v>0.113109203641708</v>
      </c>
      <c r="M650" s="17"/>
      <c r="N650" s="17">
        <v>0.106488365813233</v>
      </c>
      <c r="O650" s="17">
        <v>0.108996821210095</v>
      </c>
      <c r="P650" s="17">
        <v>0.10429383772621199</v>
      </c>
      <c r="Q650" s="17">
        <v>8.5691147806759099E-2</v>
      </c>
      <c r="R650" s="17"/>
      <c r="S650" s="17">
        <v>0.116267075978536</v>
      </c>
      <c r="T650" s="17">
        <v>9.6701181750306106E-2</v>
      </c>
      <c r="U650" s="17">
        <v>0.109530046887352</v>
      </c>
      <c r="V650" s="17">
        <v>0.109466495481613</v>
      </c>
      <c r="W650" s="17">
        <v>0.111915172771892</v>
      </c>
      <c r="X650" s="17">
        <v>7.7345654260529306E-2</v>
      </c>
      <c r="Y650" s="17">
        <v>7.7616809000658302E-2</v>
      </c>
      <c r="Z650" s="17">
        <v>9.9980604663731001E-2</v>
      </c>
      <c r="AA650" s="17">
        <v>9.9950763157242897E-2</v>
      </c>
      <c r="AB650" s="17">
        <v>0.113360974519543</v>
      </c>
      <c r="AC650" s="17">
        <v>0.10331981568250601</v>
      </c>
      <c r="AD650" s="17">
        <v>7.0987340745171004E-2</v>
      </c>
      <c r="AE650" s="17"/>
      <c r="AF650" s="17">
        <v>9.4391893513525005E-2</v>
      </c>
      <c r="AG650" s="17">
        <v>9.7080798189800796E-2</v>
      </c>
      <c r="AH650" s="17">
        <v>9.5084030709938594E-2</v>
      </c>
      <c r="AI650" s="17">
        <v>0.108771085525428</v>
      </c>
      <c r="AJ650" s="17">
        <v>0.11978715258455901</v>
      </c>
      <c r="AK650" s="17">
        <v>0.11463542205513801</v>
      </c>
      <c r="AL650" s="17"/>
      <c r="AM650" s="17">
        <v>0.102426959385753</v>
      </c>
      <c r="AN650" s="17">
        <v>9.4790363566190999E-2</v>
      </c>
      <c r="AO650" s="17">
        <v>0.10686126681284799</v>
      </c>
      <c r="AP650" s="17">
        <v>0.10941507948082201</v>
      </c>
      <c r="AQ650" s="17">
        <v>7.8418879497022906E-2</v>
      </c>
      <c r="AR650" s="17"/>
      <c r="AS650" s="17">
        <v>9.2719680759499407E-2</v>
      </c>
      <c r="AT650" s="17">
        <v>9.2062282945141793E-2</v>
      </c>
      <c r="AU650" s="17">
        <v>0.105045121213888</v>
      </c>
      <c r="AV650" s="17">
        <v>0.102932473754932</v>
      </c>
      <c r="AW650" s="17">
        <v>0.124405613403826</v>
      </c>
      <c r="AX650" s="17">
        <v>0.103034906696582</v>
      </c>
      <c r="AY650" s="17"/>
      <c r="AZ650" s="17">
        <v>9.2419721378418501E-2</v>
      </c>
      <c r="BA650" s="17">
        <v>9.59262009601861E-2</v>
      </c>
      <c r="BB650" s="17">
        <v>0.104577239488357</v>
      </c>
      <c r="BC650" s="17">
        <v>0.115714735509498</v>
      </c>
      <c r="BD650" s="17">
        <v>0.106260641393533</v>
      </c>
      <c r="BE650" s="17"/>
      <c r="BF650" s="17">
        <v>9.9662404212485997E-2</v>
      </c>
      <c r="BG650" s="17"/>
      <c r="BH650" s="17">
        <v>0.104819529269531</v>
      </c>
      <c r="BI650" s="17"/>
      <c r="BJ650" s="17">
        <v>9.7360439413098895E-2</v>
      </c>
      <c r="BK650" s="17">
        <v>9.9977563156349494E-2</v>
      </c>
      <c r="BL650" s="17">
        <v>0.111401154037279</v>
      </c>
      <c r="BM650" s="17">
        <v>9.2520686482625306E-2</v>
      </c>
      <c r="BN650" s="17">
        <v>4.4528801884465702E-2</v>
      </c>
      <c r="BO650" s="17">
        <v>0.148730284593833</v>
      </c>
      <c r="BP650" s="17"/>
      <c r="BQ650" s="17">
        <v>0.102190962240849</v>
      </c>
      <c r="BR650" s="17">
        <v>0.10436805945807701</v>
      </c>
      <c r="BS650" s="17">
        <v>0.10724477481697101</v>
      </c>
      <c r="BT650" s="17"/>
      <c r="BU650" s="17">
        <v>0.109216547236649</v>
      </c>
      <c r="BV650" s="17">
        <v>9.9540166450227494E-2</v>
      </c>
      <c r="BW650" s="17">
        <v>0.10866913793190899</v>
      </c>
      <c r="BX650" s="17"/>
      <c r="BY650" s="17">
        <v>0.15267660766794899</v>
      </c>
      <c r="BZ650" s="17"/>
      <c r="CA650" s="17">
        <v>9.4524368972770001E-2</v>
      </c>
    </row>
    <row r="651" spans="2:79" x14ac:dyDescent="0.35">
      <c r="B651" t="s">
        <v>425</v>
      </c>
      <c r="C651" s="17">
        <v>0.20137128327041501</v>
      </c>
      <c r="D651" s="17">
        <v>0.19216659277173001</v>
      </c>
      <c r="E651" s="17">
        <v>0.21023347332734499</v>
      </c>
      <c r="F651" s="17"/>
      <c r="G651" s="17">
        <v>0.20343529274293001</v>
      </c>
      <c r="H651" s="17">
        <v>0.18431579857625099</v>
      </c>
      <c r="I651" s="17">
        <v>0.183018478961048</v>
      </c>
      <c r="J651" s="17">
        <v>0.21940485183937</v>
      </c>
      <c r="K651" s="17">
        <v>0.214699061188553</v>
      </c>
      <c r="L651" s="17">
        <v>0.20518255497585999</v>
      </c>
      <c r="M651" s="17"/>
      <c r="N651" s="17">
        <v>0.20694656584285601</v>
      </c>
      <c r="O651" s="17">
        <v>0.19018371060405001</v>
      </c>
      <c r="P651" s="17">
        <v>0.190438109951029</v>
      </c>
      <c r="Q651" s="17">
        <v>0.21546916011533901</v>
      </c>
      <c r="R651" s="17"/>
      <c r="S651" s="17">
        <v>0.21177164475100099</v>
      </c>
      <c r="T651" s="17">
        <v>0.19776707146707001</v>
      </c>
      <c r="U651" s="17">
        <v>0.22204820234119599</v>
      </c>
      <c r="V651" s="17">
        <v>0.185770861887953</v>
      </c>
      <c r="W651" s="17">
        <v>0.23305896383208</v>
      </c>
      <c r="X651" s="17">
        <v>0.19582185563443</v>
      </c>
      <c r="Y651" s="17">
        <v>0.20518469275456699</v>
      </c>
      <c r="Z651" s="17">
        <v>0.162039353651699</v>
      </c>
      <c r="AA651" s="17">
        <v>0.17489687464381901</v>
      </c>
      <c r="AB651" s="17">
        <v>0.198551097023106</v>
      </c>
      <c r="AC651" s="17">
        <v>0.20754839784153201</v>
      </c>
      <c r="AD651" s="17">
        <v>0.24024691238901899</v>
      </c>
      <c r="AE651" s="17"/>
      <c r="AF651" s="17">
        <v>0.181366251913025</v>
      </c>
      <c r="AG651" s="17">
        <v>0.21533056796336</v>
      </c>
      <c r="AH651" s="17">
        <v>0.196044798366205</v>
      </c>
      <c r="AI651" s="17">
        <v>0.206888411134691</v>
      </c>
      <c r="AJ651" s="17">
        <v>0.153364079282932</v>
      </c>
      <c r="AK651" s="17">
        <v>0.206175185817316</v>
      </c>
      <c r="AL651" s="17"/>
      <c r="AM651" s="17">
        <v>0.21275914227877599</v>
      </c>
      <c r="AN651" s="17">
        <v>0.207831499027606</v>
      </c>
      <c r="AO651" s="17">
        <v>0.19527331564466299</v>
      </c>
      <c r="AP651" s="17">
        <v>0.182649311010807</v>
      </c>
      <c r="AQ651" s="17">
        <v>0.186845105431032</v>
      </c>
      <c r="AR651" s="17"/>
      <c r="AS651" s="17">
        <v>0.18541626578881901</v>
      </c>
      <c r="AT651" s="17">
        <v>0.216493325884696</v>
      </c>
      <c r="AU651" s="17">
        <v>0.21847825805068699</v>
      </c>
      <c r="AV651" s="17">
        <v>0.19405554823204901</v>
      </c>
      <c r="AW651" s="17">
        <v>0.18041730333398401</v>
      </c>
      <c r="AX651" s="17">
        <v>0.220198150058</v>
      </c>
      <c r="AY651" s="17"/>
      <c r="AZ651" s="17">
        <v>0.20417801872680499</v>
      </c>
      <c r="BA651" s="17">
        <v>0.217872389082922</v>
      </c>
      <c r="BB651" s="17">
        <v>0.207968871255341</v>
      </c>
      <c r="BC651" s="17">
        <v>0.19463358085141</v>
      </c>
      <c r="BD651" s="17">
        <v>0.17384979312827001</v>
      </c>
      <c r="BE651" s="17"/>
      <c r="BF651" s="17">
        <v>0.20692642644537201</v>
      </c>
      <c r="BG651" s="17"/>
      <c r="BH651" s="17">
        <v>0.19571496378126299</v>
      </c>
      <c r="BI651" s="17"/>
      <c r="BJ651" s="17">
        <v>0.209060250318375</v>
      </c>
      <c r="BK651" s="17">
        <v>0.177291022459728</v>
      </c>
      <c r="BL651" s="17">
        <v>0.21123393632023099</v>
      </c>
      <c r="BM651" s="17">
        <v>0.17484009949975099</v>
      </c>
      <c r="BN651" s="17">
        <v>0.18074081690514801</v>
      </c>
      <c r="BO651" s="17">
        <v>0.237450057045167</v>
      </c>
      <c r="BP651" s="17"/>
      <c r="BQ651" s="17">
        <v>0.19789960249456701</v>
      </c>
      <c r="BR651" s="17">
        <v>0.215168445409614</v>
      </c>
      <c r="BS651" s="17">
        <v>0.19658317047476401</v>
      </c>
      <c r="BT651" s="17"/>
      <c r="BU651" s="17">
        <v>0.187158689185594</v>
      </c>
      <c r="BV651" s="17">
        <v>0.21410846174781201</v>
      </c>
      <c r="BW651" s="17">
        <v>0.19511408640709799</v>
      </c>
      <c r="BX651" s="17"/>
      <c r="BY651" s="17">
        <v>0.186793313092386</v>
      </c>
      <c r="BZ651" s="17"/>
      <c r="CA651" s="17">
        <v>0.18051567032077701</v>
      </c>
    </row>
    <row r="652" spans="2:79" x14ac:dyDescent="0.35">
      <c r="B652" t="s">
        <v>426</v>
      </c>
      <c r="C652" s="17">
        <v>0.24463712937774501</v>
      </c>
      <c r="D652" s="17">
        <v>0.24588455726896899</v>
      </c>
      <c r="E652" s="17">
        <v>0.24361685071672901</v>
      </c>
      <c r="F652" s="17"/>
      <c r="G652" s="17">
        <v>0.27551750792539498</v>
      </c>
      <c r="H652" s="17">
        <v>0.25234344100671302</v>
      </c>
      <c r="I652" s="17">
        <v>0.26361696960414199</v>
      </c>
      <c r="J652" s="17">
        <v>0.24309287312235001</v>
      </c>
      <c r="K652" s="17">
        <v>0.23648316100455799</v>
      </c>
      <c r="L652" s="17">
        <v>0.20908369528884499</v>
      </c>
      <c r="M652" s="17"/>
      <c r="N652" s="17">
        <v>0.24096183219575101</v>
      </c>
      <c r="O652" s="17">
        <v>0.24529109597420801</v>
      </c>
      <c r="P652" s="17">
        <v>0.26498362818382898</v>
      </c>
      <c r="Q652" s="17">
        <v>0.22847532680635901</v>
      </c>
      <c r="R652" s="17"/>
      <c r="S652" s="17">
        <v>0.22804350875847201</v>
      </c>
      <c r="T652" s="17">
        <v>0.24584048861528199</v>
      </c>
      <c r="U652" s="17">
        <v>0.261987017427325</v>
      </c>
      <c r="V652" s="17">
        <v>0.244300403736363</v>
      </c>
      <c r="W652" s="17">
        <v>0.24417308791995501</v>
      </c>
      <c r="X652" s="17">
        <v>0.26097836453373502</v>
      </c>
      <c r="Y652" s="17">
        <v>0.28367713031982</v>
      </c>
      <c r="Z652" s="17">
        <v>0.24120818526990601</v>
      </c>
      <c r="AA652" s="17">
        <v>0.24579976540085099</v>
      </c>
      <c r="AB652" s="17">
        <v>0.21599243018640699</v>
      </c>
      <c r="AC652" s="17">
        <v>0.23391294978999999</v>
      </c>
      <c r="AD652" s="17">
        <v>0.22384141952040801</v>
      </c>
      <c r="AE652" s="17"/>
      <c r="AF652" s="17">
        <v>0.21410826524162099</v>
      </c>
      <c r="AG652" s="17">
        <v>0.24490817515420199</v>
      </c>
      <c r="AH652" s="17">
        <v>0.27892188676313701</v>
      </c>
      <c r="AI652" s="17">
        <v>0.25717019812150299</v>
      </c>
      <c r="AJ652" s="17">
        <v>0.26310696082366702</v>
      </c>
      <c r="AK652" s="17">
        <v>0.23186812371901999</v>
      </c>
      <c r="AL652" s="17"/>
      <c r="AM652" s="17">
        <v>0.22516655370782401</v>
      </c>
      <c r="AN652" s="17">
        <v>0.25879645447151101</v>
      </c>
      <c r="AO652" s="17">
        <v>0.24487537143982499</v>
      </c>
      <c r="AP652" s="17">
        <v>0.240879641065574</v>
      </c>
      <c r="AQ652" s="17">
        <v>0.29308341866473397</v>
      </c>
      <c r="AR652" s="17"/>
      <c r="AS652" s="17">
        <v>0.23772620321860699</v>
      </c>
      <c r="AT652" s="17">
        <v>0.249481499205114</v>
      </c>
      <c r="AU652" s="17">
        <v>0.26184691355922302</v>
      </c>
      <c r="AV652" s="17">
        <v>0.24036669934841801</v>
      </c>
      <c r="AW652" s="17">
        <v>0.23974747739524699</v>
      </c>
      <c r="AX652" s="17">
        <v>0.23175959687625799</v>
      </c>
      <c r="AY652" s="17"/>
      <c r="AZ652" s="17">
        <v>0.254954467770382</v>
      </c>
      <c r="BA652" s="17">
        <v>0.25744360503344399</v>
      </c>
      <c r="BB652" s="17">
        <v>0.23933204730199301</v>
      </c>
      <c r="BC652" s="17">
        <v>0.205290642683881</v>
      </c>
      <c r="BD652" s="17">
        <v>0.24056026809019301</v>
      </c>
      <c r="BE652" s="17"/>
      <c r="BF652" s="17">
        <v>0.246670341689705</v>
      </c>
      <c r="BG652" s="17"/>
      <c r="BH652" s="17">
        <v>0.25426456770279299</v>
      </c>
      <c r="BI652" s="17"/>
      <c r="BJ652" s="17">
        <v>0.250223886159602</v>
      </c>
      <c r="BK652" s="17">
        <v>0.238362423209734</v>
      </c>
      <c r="BL652" s="17">
        <v>0.24327937827107601</v>
      </c>
      <c r="BM652" s="17">
        <v>0.222149658203252</v>
      </c>
      <c r="BN652" s="17">
        <v>0.29727419195730398</v>
      </c>
      <c r="BO652" s="17">
        <v>0.23318642020809799</v>
      </c>
      <c r="BP652" s="17"/>
      <c r="BQ652" s="17">
        <v>0.26423939742895503</v>
      </c>
      <c r="BR652" s="17">
        <v>0.24148822862466901</v>
      </c>
      <c r="BS652" s="17">
        <v>0.24171951278114701</v>
      </c>
      <c r="BT652" s="17"/>
      <c r="BU652" s="17">
        <v>0.23610583171924801</v>
      </c>
      <c r="BV652" s="17">
        <v>0.253852093345309</v>
      </c>
      <c r="BW652" s="17">
        <v>0.23962429959335199</v>
      </c>
      <c r="BX652" s="17"/>
      <c r="BY652" s="17">
        <v>0.27661767912614699</v>
      </c>
      <c r="BZ652" s="17"/>
      <c r="CA652" s="17">
        <v>0.24732708533668099</v>
      </c>
    </row>
    <row r="653" spans="2:79" x14ac:dyDescent="0.35">
      <c r="B653" t="s">
        <v>427</v>
      </c>
      <c r="C653" s="17">
        <v>0.17201727006428999</v>
      </c>
      <c r="D653" s="17">
        <v>0.19189451929845899</v>
      </c>
      <c r="E653" s="17">
        <v>0.15242620012768601</v>
      </c>
      <c r="F653" s="17"/>
      <c r="G653" s="17">
        <v>0.16638130326457401</v>
      </c>
      <c r="H653" s="17">
        <v>0.15594418697818599</v>
      </c>
      <c r="I653" s="17">
        <v>0.174651062033053</v>
      </c>
      <c r="J653" s="17">
        <v>0.19750167516971101</v>
      </c>
      <c r="K653" s="17">
        <v>0.16971863656397301</v>
      </c>
      <c r="L653" s="17">
        <v>0.16761634917853399</v>
      </c>
      <c r="M653" s="17"/>
      <c r="N653" s="17">
        <v>0.17426192429613299</v>
      </c>
      <c r="O653" s="17">
        <v>0.16981299487797999</v>
      </c>
      <c r="P653" s="17">
        <v>0.188759226963018</v>
      </c>
      <c r="Q653" s="17">
        <v>0.15713185544984901</v>
      </c>
      <c r="R653" s="17"/>
      <c r="S653" s="17">
        <v>0.187351272695196</v>
      </c>
      <c r="T653" s="17">
        <v>0.18518372656412299</v>
      </c>
      <c r="U653" s="17">
        <v>0.15534204254220099</v>
      </c>
      <c r="V653" s="17">
        <v>0.223894140524454</v>
      </c>
      <c r="W653" s="17">
        <v>0.17946343206058499</v>
      </c>
      <c r="X653" s="17">
        <v>0.106408385163361</v>
      </c>
      <c r="Y653" s="17">
        <v>0.15559240501497301</v>
      </c>
      <c r="Z653" s="17">
        <v>0.170671713465985</v>
      </c>
      <c r="AA653" s="17">
        <v>0.14938959664162799</v>
      </c>
      <c r="AB653" s="17">
        <v>0.16112632140824201</v>
      </c>
      <c r="AC653" s="17">
        <v>0.19675137215092101</v>
      </c>
      <c r="AD653" s="17">
        <v>0.23146689020348499</v>
      </c>
      <c r="AE653" s="17"/>
      <c r="AF653" s="17">
        <v>0.17691666646450999</v>
      </c>
      <c r="AG653" s="17">
        <v>0.170915861022229</v>
      </c>
      <c r="AH653" s="17">
        <v>0.18312913900028499</v>
      </c>
      <c r="AI653" s="17">
        <v>0.187361739429804</v>
      </c>
      <c r="AJ653" s="17">
        <v>0.157315498714347</v>
      </c>
      <c r="AK653" s="17">
        <v>0.163651235741155</v>
      </c>
      <c r="AL653" s="17"/>
      <c r="AM653" s="17">
        <v>0.15608729646505701</v>
      </c>
      <c r="AN653" s="17">
        <v>0.160775753668086</v>
      </c>
      <c r="AO653" s="17">
        <v>0.184984142493819</v>
      </c>
      <c r="AP653" s="17">
        <v>0.20127973928307599</v>
      </c>
      <c r="AQ653" s="17">
        <v>0.192185564390041</v>
      </c>
      <c r="AR653" s="17"/>
      <c r="AS653" s="17">
        <v>0.178522842179695</v>
      </c>
      <c r="AT653" s="17">
        <v>0.154539544139394</v>
      </c>
      <c r="AU653" s="17">
        <v>0.151113879297123</v>
      </c>
      <c r="AV653" s="17">
        <v>0.19402901250732699</v>
      </c>
      <c r="AW653" s="17">
        <v>0.18167745869688601</v>
      </c>
      <c r="AX653" s="17">
        <v>0.17840883312703301</v>
      </c>
      <c r="AY653" s="17"/>
      <c r="AZ653" s="17">
        <v>0.18715643163031401</v>
      </c>
      <c r="BA653" s="17">
        <v>0.16434806849158701</v>
      </c>
      <c r="BB653" s="17">
        <v>0.16823256917808399</v>
      </c>
      <c r="BC653" s="17">
        <v>0.13811872753266899</v>
      </c>
      <c r="BD653" s="17">
        <v>0.18292008894807599</v>
      </c>
      <c r="BE653" s="17"/>
      <c r="BF653" s="17">
        <v>0.17337794474607299</v>
      </c>
      <c r="BG653" s="17"/>
      <c r="BH653" s="17">
        <v>0.17188962311151201</v>
      </c>
      <c r="BI653" s="17"/>
      <c r="BJ653" s="17">
        <v>0.17496822063579801</v>
      </c>
      <c r="BK653" s="17">
        <v>0.16178134287660201</v>
      </c>
      <c r="BL653" s="17">
        <v>0.17116992649284199</v>
      </c>
      <c r="BM653" s="17">
        <v>0.186842255276085</v>
      </c>
      <c r="BN653" s="17">
        <v>0.210186562982388</v>
      </c>
      <c r="BO653" s="17">
        <v>0.148985825004119</v>
      </c>
      <c r="BP653" s="17"/>
      <c r="BQ653" s="17">
        <v>0.18381389484942301</v>
      </c>
      <c r="BR653" s="17">
        <v>0.17346585710564699</v>
      </c>
      <c r="BS653" s="17">
        <v>0.17864421564569299</v>
      </c>
      <c r="BT653" s="17"/>
      <c r="BU653" s="17">
        <v>0.169483651295568</v>
      </c>
      <c r="BV653" s="17">
        <v>0.175858268019429</v>
      </c>
      <c r="BW653" s="17">
        <v>0.18230026071546299</v>
      </c>
      <c r="BX653" s="17"/>
      <c r="BY653" s="17">
        <v>0.188525849540808</v>
      </c>
      <c r="BZ653" s="17"/>
      <c r="CA653" s="17">
        <v>0.22094014535777901</v>
      </c>
    </row>
    <row r="654" spans="2:79" x14ac:dyDescent="0.35">
      <c r="B654" t="s">
        <v>428</v>
      </c>
      <c r="C654" s="17">
        <v>0.117139752359603</v>
      </c>
      <c r="D654" s="17">
        <v>0.12682823635775201</v>
      </c>
      <c r="E654" s="17">
        <v>0.108000890429229</v>
      </c>
      <c r="F654" s="17"/>
      <c r="G654" s="17">
        <v>0.11727972141661</v>
      </c>
      <c r="H654" s="17">
        <v>0.15000172785220001</v>
      </c>
      <c r="I654" s="17">
        <v>0.15154500256474801</v>
      </c>
      <c r="J654" s="17">
        <v>9.6734493021143397E-2</v>
      </c>
      <c r="K654" s="17">
        <v>0.10907659490112</v>
      </c>
      <c r="L654" s="17">
        <v>8.4399710479116902E-2</v>
      </c>
      <c r="M654" s="17"/>
      <c r="N654" s="17">
        <v>0.111680189948495</v>
      </c>
      <c r="O654" s="17">
        <v>0.111562721826189</v>
      </c>
      <c r="P654" s="17">
        <v>0.11979608047986</v>
      </c>
      <c r="Q654" s="17">
        <v>0.129088380976143</v>
      </c>
      <c r="R654" s="17"/>
      <c r="S654" s="17">
        <v>0.118804141431893</v>
      </c>
      <c r="T654" s="17">
        <v>0.103029585453559</v>
      </c>
      <c r="U654" s="17">
        <v>9.4828434016716104E-2</v>
      </c>
      <c r="V654" s="17">
        <v>0.113484319509413</v>
      </c>
      <c r="W654" s="17">
        <v>0.123564662730106</v>
      </c>
      <c r="X654" s="17">
        <v>0.16560658991260699</v>
      </c>
      <c r="Y654" s="17">
        <v>0.131451213622331</v>
      </c>
      <c r="Z654" s="17">
        <v>0.13837496431608701</v>
      </c>
      <c r="AA654" s="17">
        <v>0.12174605802508801</v>
      </c>
      <c r="AB654" s="17">
        <v>8.8709637709330796E-2</v>
      </c>
      <c r="AC654" s="17">
        <v>0.118106362074344</v>
      </c>
      <c r="AD654" s="17">
        <v>8.09857645120243E-2</v>
      </c>
      <c r="AE654" s="17"/>
      <c r="AF654" s="17">
        <v>0.13089681674717801</v>
      </c>
      <c r="AG654" s="17">
        <v>0.117117503505779</v>
      </c>
      <c r="AH654" s="17">
        <v>0.11428649484211501</v>
      </c>
      <c r="AI654" s="17">
        <v>0.10650070905693999</v>
      </c>
      <c r="AJ654" s="17">
        <v>0.12127290807576201</v>
      </c>
      <c r="AK654" s="17">
        <v>0.16476829870670601</v>
      </c>
      <c r="AL654" s="17"/>
      <c r="AM654" s="17">
        <v>0.118882192590338</v>
      </c>
      <c r="AN654" s="17">
        <v>0.11936267687030799</v>
      </c>
      <c r="AO654" s="17">
        <v>9.5505459959407998E-2</v>
      </c>
      <c r="AP654" s="17">
        <v>0.14767607313426201</v>
      </c>
      <c r="AQ654" s="17">
        <v>0.11410662582489001</v>
      </c>
      <c r="AR654" s="17"/>
      <c r="AS654" s="17">
        <v>0.157051506914163</v>
      </c>
      <c r="AT654" s="17">
        <v>0.112387345425825</v>
      </c>
      <c r="AU654" s="17">
        <v>0.118044081800889</v>
      </c>
      <c r="AV654" s="17">
        <v>0.105913115145606</v>
      </c>
      <c r="AW654" s="17">
        <v>7.2977405970610004E-2</v>
      </c>
      <c r="AX654" s="17">
        <v>0.11075284018923</v>
      </c>
      <c r="AY654" s="17"/>
      <c r="AZ654" s="17">
        <v>0.101166027313357</v>
      </c>
      <c r="BA654" s="17">
        <v>0.10936210775911701</v>
      </c>
      <c r="BB654" s="17">
        <v>0.12455717492424</v>
      </c>
      <c r="BC654" s="17">
        <v>0.13408094779982099</v>
      </c>
      <c r="BD654" s="17">
        <v>0.12831450233148101</v>
      </c>
      <c r="BE654" s="17"/>
      <c r="BF654" s="17">
        <v>0.113758878497773</v>
      </c>
      <c r="BG654" s="17"/>
      <c r="BH654" s="17">
        <v>0.11575900667202201</v>
      </c>
      <c r="BI654" s="17"/>
      <c r="BJ654" s="17">
        <v>0.12001151094988299</v>
      </c>
      <c r="BK654" s="17">
        <v>0.10994801865583401</v>
      </c>
      <c r="BL654" s="17">
        <v>0.103194110579489</v>
      </c>
      <c r="BM654" s="17">
        <v>0.15562168062689599</v>
      </c>
      <c r="BN654" s="17">
        <v>0.155405117304871</v>
      </c>
      <c r="BO654" s="17">
        <v>0.122187004324068</v>
      </c>
      <c r="BP654" s="17"/>
      <c r="BQ654" s="17">
        <v>0.111945354065976</v>
      </c>
      <c r="BR654" s="17">
        <v>0.124253407953358</v>
      </c>
      <c r="BS654" s="17">
        <v>0.114654780410263</v>
      </c>
      <c r="BT654" s="17"/>
      <c r="BU654" s="17">
        <v>0.141894025398556</v>
      </c>
      <c r="BV654" s="17">
        <v>0.11146828559078099</v>
      </c>
      <c r="BW654" s="17">
        <v>0.114964906780524</v>
      </c>
      <c r="BX654" s="17"/>
      <c r="BY654" s="17">
        <v>9.7049506302622199E-2</v>
      </c>
      <c r="BZ654" s="17"/>
      <c r="CA654" s="17">
        <v>0.14585028553040499</v>
      </c>
    </row>
    <row r="655" spans="2:79" x14ac:dyDescent="0.35">
      <c r="B655" t="s">
        <v>104</v>
      </c>
      <c r="C655" s="17">
        <v>6.39573200403563E-2</v>
      </c>
      <c r="D655" s="17">
        <v>5.3400474000992203E-2</v>
      </c>
      <c r="E655" s="17">
        <v>7.4694214458756403E-2</v>
      </c>
      <c r="F655" s="17"/>
      <c r="G655" s="17">
        <v>3.2244548274335698E-2</v>
      </c>
      <c r="H655" s="17">
        <v>5.56840339669726E-2</v>
      </c>
      <c r="I655" s="17">
        <v>2.98152050585925E-2</v>
      </c>
      <c r="J655" s="17">
        <v>6.25556084998245E-2</v>
      </c>
      <c r="K655" s="17">
        <v>8.3243668975248694E-2</v>
      </c>
      <c r="L655" s="17">
        <v>0.107732359538316</v>
      </c>
      <c r="M655" s="17"/>
      <c r="N655" s="17">
        <v>6.18395087564938E-2</v>
      </c>
      <c r="O655" s="17">
        <v>7.4318523276920803E-2</v>
      </c>
      <c r="P655" s="17">
        <v>3.9358946711139799E-2</v>
      </c>
      <c r="Q655" s="17">
        <v>7.8203445334643698E-2</v>
      </c>
      <c r="R655" s="17"/>
      <c r="S655" s="17">
        <v>4.0117084868434898E-2</v>
      </c>
      <c r="T655" s="17">
        <v>6.3566635982628794E-2</v>
      </c>
      <c r="U655" s="17">
        <v>6.9626483255081598E-2</v>
      </c>
      <c r="V655" s="17">
        <v>5.1539276207254202E-2</v>
      </c>
      <c r="W655" s="17">
        <v>4.4691724650018097E-2</v>
      </c>
      <c r="X655" s="17">
        <v>9.3335530162829E-2</v>
      </c>
      <c r="Y655" s="17">
        <v>4.6676617817883501E-2</v>
      </c>
      <c r="Z655" s="17">
        <v>7.5570895640012098E-2</v>
      </c>
      <c r="AA655" s="17">
        <v>6.4615995325991701E-2</v>
      </c>
      <c r="AB655" s="17">
        <v>0.110263305813683</v>
      </c>
      <c r="AC655" s="17">
        <v>5.2701293800837101E-2</v>
      </c>
      <c r="AD655" s="17">
        <v>6.3753880158343698E-2</v>
      </c>
      <c r="AE655" s="17"/>
      <c r="AF655" s="17">
        <v>9.9329998772940797E-2</v>
      </c>
      <c r="AG655" s="17">
        <v>5.6963668372038798E-2</v>
      </c>
      <c r="AH655" s="17">
        <v>3.7891321366614501E-2</v>
      </c>
      <c r="AI655" s="17">
        <v>3.2693788454568898E-2</v>
      </c>
      <c r="AJ655" s="17">
        <v>6.7648842866013095E-2</v>
      </c>
      <c r="AK655" s="17">
        <v>2.2163577421515299E-2</v>
      </c>
      <c r="AL655" s="17"/>
      <c r="AM655" s="17">
        <v>8.3344500369637503E-2</v>
      </c>
      <c r="AN655" s="17">
        <v>5.9520368503132498E-2</v>
      </c>
      <c r="AO655" s="17">
        <v>6.5931693729101307E-2</v>
      </c>
      <c r="AP655" s="17">
        <v>2.9221839697846499E-2</v>
      </c>
      <c r="AQ655" s="17">
        <v>5.5641291879467397E-2</v>
      </c>
      <c r="AR655" s="17"/>
      <c r="AS655" s="17">
        <v>4.9558934961672997E-2</v>
      </c>
      <c r="AT655" s="17">
        <v>7.12357119402314E-2</v>
      </c>
      <c r="AU655" s="17">
        <v>3.8347851819576201E-2</v>
      </c>
      <c r="AV655" s="17">
        <v>7.9324468423729297E-2</v>
      </c>
      <c r="AW655" s="17">
        <v>9.4261806691113198E-2</v>
      </c>
      <c r="AX655" s="17">
        <v>5.0074291865545503E-2</v>
      </c>
      <c r="AY655" s="17"/>
      <c r="AZ655" s="17">
        <v>7.3778676096461299E-2</v>
      </c>
      <c r="BA655" s="17">
        <v>5.0398962883889897E-2</v>
      </c>
      <c r="BB655" s="17">
        <v>7.30785716887207E-2</v>
      </c>
      <c r="BC655" s="17">
        <v>8.9764451385976204E-2</v>
      </c>
      <c r="BD655" s="17">
        <v>5.7511082253802998E-2</v>
      </c>
      <c r="BE655" s="17"/>
      <c r="BF655" s="17">
        <v>6.3358568424509501E-2</v>
      </c>
      <c r="BG655" s="17"/>
      <c r="BH655" s="17">
        <v>5.7988121748737798E-2</v>
      </c>
      <c r="BI655" s="17"/>
      <c r="BJ655" s="17">
        <v>5.06090035827233E-2</v>
      </c>
      <c r="BK655" s="17">
        <v>9.3122033754359707E-2</v>
      </c>
      <c r="BL655" s="17">
        <v>7.3505143408457194E-2</v>
      </c>
      <c r="BM655" s="17">
        <v>3.84152050008768E-2</v>
      </c>
      <c r="BN655" s="17">
        <v>1.17068034186853E-2</v>
      </c>
      <c r="BO655" s="17">
        <v>3.0707336620769202E-2</v>
      </c>
      <c r="BP655" s="17"/>
      <c r="BQ655" s="17">
        <v>3.8098865013389702E-2</v>
      </c>
      <c r="BR655" s="17">
        <v>5.11453842407526E-2</v>
      </c>
      <c r="BS655" s="17">
        <v>5.7461602891247597E-2</v>
      </c>
      <c r="BT655" s="17"/>
      <c r="BU655" s="17">
        <v>1.76194766635141E-2</v>
      </c>
      <c r="BV655" s="17">
        <v>4.6880459280519697E-2</v>
      </c>
      <c r="BW655" s="17">
        <v>5.8146831304947903E-2</v>
      </c>
      <c r="BX655" s="17"/>
      <c r="BY655" s="17">
        <v>0</v>
      </c>
      <c r="BZ655" s="17"/>
      <c r="CA655" s="17">
        <v>4.5441922776869502E-2</v>
      </c>
    </row>
    <row r="656" spans="2:79" x14ac:dyDescent="0.35">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row>
    <row r="657" spans="2:79" x14ac:dyDescent="0.35">
      <c r="B657" s="6" t="s">
        <v>432</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row>
    <row r="658" spans="2:79" x14ac:dyDescent="0.35">
      <c r="B658" s="24" t="s">
        <v>106</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row>
    <row r="659" spans="2:79" x14ac:dyDescent="0.35">
      <c r="B659" t="s">
        <v>423</v>
      </c>
      <c r="C659" s="17">
        <v>5.93202342288476E-2</v>
      </c>
      <c r="D659" s="17">
        <v>5.0215003286602299E-2</v>
      </c>
      <c r="E659" s="17">
        <v>6.7599718617980795E-2</v>
      </c>
      <c r="F659" s="17"/>
      <c r="G659" s="17">
        <v>6.8045405005195597E-2</v>
      </c>
      <c r="H659" s="17">
        <v>5.7272146916297999E-2</v>
      </c>
      <c r="I659" s="17">
        <v>5.9065693522392902E-2</v>
      </c>
      <c r="J659" s="17">
        <v>4.5969037371796799E-2</v>
      </c>
      <c r="K659" s="17">
        <v>5.2499146315434897E-2</v>
      </c>
      <c r="L659" s="17">
        <v>7.0746695350523303E-2</v>
      </c>
      <c r="M659" s="17"/>
      <c r="N659" s="17">
        <v>5.1539699570987599E-2</v>
      </c>
      <c r="O659" s="17">
        <v>5.3311742614008298E-2</v>
      </c>
      <c r="P659" s="17">
        <v>5.86128433841209E-2</v>
      </c>
      <c r="Q659" s="17">
        <v>7.4338461652986298E-2</v>
      </c>
      <c r="R659" s="17"/>
      <c r="S659" s="17">
        <v>4.55321505539844E-2</v>
      </c>
      <c r="T659" s="17">
        <v>6.3270769528009099E-2</v>
      </c>
      <c r="U659" s="17">
        <v>3.96707850655151E-2</v>
      </c>
      <c r="V659" s="17">
        <v>4.0563836381889103E-2</v>
      </c>
      <c r="W659" s="17">
        <v>4.0591562771058097E-2</v>
      </c>
      <c r="X659" s="17">
        <v>6.1903057009944702E-2</v>
      </c>
      <c r="Y659" s="17">
        <v>5.4862723019069998E-2</v>
      </c>
      <c r="Z659" s="17">
        <v>8.6784166825898706E-2</v>
      </c>
      <c r="AA659" s="17">
        <v>8.7275171285928294E-2</v>
      </c>
      <c r="AB659" s="17">
        <v>7.7611005242722103E-2</v>
      </c>
      <c r="AC659" s="17">
        <v>7.5286185681151002E-2</v>
      </c>
      <c r="AD659" s="17">
        <v>4.2392817818990902E-2</v>
      </c>
      <c r="AE659" s="17"/>
      <c r="AF659" s="17">
        <v>7.3174586879083306E-2</v>
      </c>
      <c r="AG659" s="17">
        <v>6.8667576515766202E-2</v>
      </c>
      <c r="AH659" s="17">
        <v>4.8366693538585498E-2</v>
      </c>
      <c r="AI659" s="17">
        <v>4.6480930296402302E-2</v>
      </c>
      <c r="AJ659" s="17">
        <v>3.2748550457902502E-2</v>
      </c>
      <c r="AK659" s="17">
        <v>5.4640026590465102E-2</v>
      </c>
      <c r="AL659" s="17"/>
      <c r="AM659" s="17">
        <v>7.5944189568587894E-2</v>
      </c>
      <c r="AN659" s="17">
        <v>5.5529902482484801E-2</v>
      </c>
      <c r="AO659" s="17">
        <v>4.6484337713545799E-2</v>
      </c>
      <c r="AP659" s="17">
        <v>5.9991852928002597E-2</v>
      </c>
      <c r="AQ659" s="17">
        <v>4.3880104143416497E-2</v>
      </c>
      <c r="AR659" s="17"/>
      <c r="AS659" s="17">
        <v>6.0697502567015199E-2</v>
      </c>
      <c r="AT659" s="17">
        <v>6.7304125454011099E-2</v>
      </c>
      <c r="AU659" s="17">
        <v>5.7275490897412802E-2</v>
      </c>
      <c r="AV659" s="17">
        <v>4.5243220456790502E-2</v>
      </c>
      <c r="AW659" s="17">
        <v>7.6158146161151699E-2</v>
      </c>
      <c r="AX659" s="17">
        <v>4.3666818552529997E-2</v>
      </c>
      <c r="AY659" s="17"/>
      <c r="AZ659" s="17">
        <v>4.3988852609293402E-2</v>
      </c>
      <c r="BA659" s="17">
        <v>6.2865884716507198E-2</v>
      </c>
      <c r="BB659" s="17">
        <v>5.9630493652291401E-2</v>
      </c>
      <c r="BC659" s="17">
        <v>6.9491203501499302E-2</v>
      </c>
      <c r="BD659" s="17">
        <v>6.3377070720273807E-2</v>
      </c>
      <c r="BE659" s="17"/>
      <c r="BF659" s="17">
        <v>5.58862936884571E-2</v>
      </c>
      <c r="BG659" s="17"/>
      <c r="BH659" s="17">
        <v>5.6372800502659699E-2</v>
      </c>
      <c r="BI659" s="17"/>
      <c r="BJ659" s="17">
        <v>5.7464020956401303E-2</v>
      </c>
      <c r="BK659" s="17">
        <v>5.6970191957009197E-2</v>
      </c>
      <c r="BL659" s="17">
        <v>5.2788607208368303E-2</v>
      </c>
      <c r="BM659" s="17">
        <v>7.4155720798711397E-2</v>
      </c>
      <c r="BN659" s="17">
        <v>4.7454039876513698E-2</v>
      </c>
      <c r="BO659" s="17">
        <v>7.0763366809750594E-2</v>
      </c>
      <c r="BP659" s="17"/>
      <c r="BQ659" s="17">
        <v>5.5906622334113899E-2</v>
      </c>
      <c r="BR659" s="17">
        <v>4.6379738613895397E-2</v>
      </c>
      <c r="BS659" s="17">
        <v>6.7405558805937002E-2</v>
      </c>
      <c r="BT659" s="17"/>
      <c r="BU659" s="17">
        <v>5.6443485126616399E-2</v>
      </c>
      <c r="BV659" s="17">
        <v>5.2379706118002099E-2</v>
      </c>
      <c r="BW659" s="17">
        <v>6.4300891932752693E-2</v>
      </c>
      <c r="BX659" s="17"/>
      <c r="BY659" s="17">
        <v>6.9538848825972596E-2</v>
      </c>
      <c r="BZ659" s="17"/>
      <c r="CA659" s="17">
        <v>4.4485846494793903E-2</v>
      </c>
    </row>
    <row r="660" spans="2:79" x14ac:dyDescent="0.35">
      <c r="B660" t="s">
        <v>369</v>
      </c>
      <c r="C660" s="17">
        <v>5.76266823907561E-2</v>
      </c>
      <c r="D660" s="17">
        <v>5.6038457640517597E-2</v>
      </c>
      <c r="E660" s="17">
        <v>5.9570673217110098E-2</v>
      </c>
      <c r="F660" s="17"/>
      <c r="G660" s="17">
        <v>8.0081681205810801E-2</v>
      </c>
      <c r="H660" s="17">
        <v>4.4694318637752299E-2</v>
      </c>
      <c r="I660" s="17">
        <v>6.0774436749109997E-2</v>
      </c>
      <c r="J660" s="17">
        <v>4.7384252063825801E-2</v>
      </c>
      <c r="K660" s="17">
        <v>5.7341995083336497E-2</v>
      </c>
      <c r="L660" s="17">
        <v>5.90762822921456E-2</v>
      </c>
      <c r="M660" s="17"/>
      <c r="N660" s="17">
        <v>6.1445653865018303E-2</v>
      </c>
      <c r="O660" s="17">
        <v>6.7938772952743198E-2</v>
      </c>
      <c r="P660" s="17">
        <v>5.1154413201540003E-2</v>
      </c>
      <c r="Q660" s="17">
        <v>4.5203684087352501E-2</v>
      </c>
      <c r="R660" s="17"/>
      <c r="S660" s="17">
        <v>7.4580358172264397E-2</v>
      </c>
      <c r="T660" s="17">
        <v>5.4566112703017103E-2</v>
      </c>
      <c r="U660" s="17">
        <v>7.8591578671887596E-2</v>
      </c>
      <c r="V660" s="17">
        <v>5.24442255001559E-2</v>
      </c>
      <c r="W660" s="17">
        <v>5.8814061078555899E-2</v>
      </c>
      <c r="X660" s="17">
        <v>3.8528717152875001E-2</v>
      </c>
      <c r="Y660" s="17">
        <v>4.3125417424389502E-2</v>
      </c>
      <c r="Z660" s="17">
        <v>3.1328514230747298E-2</v>
      </c>
      <c r="AA660" s="17">
        <v>5.5095780651571002E-2</v>
      </c>
      <c r="AB660" s="17">
        <v>6.7737067346172505E-2</v>
      </c>
      <c r="AC660" s="17">
        <v>5.8998736780395598E-2</v>
      </c>
      <c r="AD660" s="17">
        <v>5.6410934772396101E-2</v>
      </c>
      <c r="AE660" s="17"/>
      <c r="AF660" s="17">
        <v>5.7717997638610498E-2</v>
      </c>
      <c r="AG660" s="17">
        <v>4.9726395496723801E-2</v>
      </c>
      <c r="AH660" s="17">
        <v>5.93147492558454E-2</v>
      </c>
      <c r="AI660" s="17">
        <v>4.94902997208563E-2</v>
      </c>
      <c r="AJ660" s="17">
        <v>7.7352691854082195E-2</v>
      </c>
      <c r="AK660" s="17">
        <v>6.4392064778108396E-2</v>
      </c>
      <c r="AL660" s="17"/>
      <c r="AM660" s="17">
        <v>4.3850798890939097E-2</v>
      </c>
      <c r="AN660" s="17">
        <v>5.6759098254452002E-2</v>
      </c>
      <c r="AO660" s="17">
        <v>6.7099806882565505E-2</v>
      </c>
      <c r="AP660" s="17">
        <v>6.4329652323731404E-2</v>
      </c>
      <c r="AQ660" s="17">
        <v>7.9927637038047603E-2</v>
      </c>
      <c r="AR660" s="17"/>
      <c r="AS660" s="17">
        <v>7.2223042846535801E-2</v>
      </c>
      <c r="AT660" s="17">
        <v>4.9276032806817999E-2</v>
      </c>
      <c r="AU660" s="17">
        <v>3.55195847017548E-2</v>
      </c>
      <c r="AV660" s="17">
        <v>6.6227051268086798E-2</v>
      </c>
      <c r="AW660" s="17">
        <v>6.0939382598003702E-2</v>
      </c>
      <c r="AX660" s="17">
        <v>5.8731188201472398E-2</v>
      </c>
      <c r="AY660" s="17"/>
      <c r="AZ660" s="17">
        <v>6.4011721029261198E-2</v>
      </c>
      <c r="BA660" s="17">
        <v>6.0327575212418501E-2</v>
      </c>
      <c r="BB660" s="17">
        <v>4.9818638788115398E-2</v>
      </c>
      <c r="BC660" s="17">
        <v>4.1208086611515399E-2</v>
      </c>
      <c r="BD660" s="17">
        <v>6.1727576543368801E-2</v>
      </c>
      <c r="BE660" s="17"/>
      <c r="BF660" s="17">
        <v>5.6135217834356703E-2</v>
      </c>
      <c r="BG660" s="17"/>
      <c r="BH660" s="17">
        <v>5.6005818378152598E-2</v>
      </c>
      <c r="BI660" s="17"/>
      <c r="BJ660" s="17">
        <v>5.2490662556682499E-2</v>
      </c>
      <c r="BK660" s="17">
        <v>6.53645791531689E-2</v>
      </c>
      <c r="BL660" s="17">
        <v>5.1949370112243702E-2</v>
      </c>
      <c r="BM660" s="17">
        <v>6.1967193895358402E-2</v>
      </c>
      <c r="BN660" s="17">
        <v>9.9325406810990294E-2</v>
      </c>
      <c r="BO660" s="17">
        <v>7.7598671757874493E-2</v>
      </c>
      <c r="BP660" s="17"/>
      <c r="BQ660" s="17">
        <v>6.9457767702803402E-2</v>
      </c>
      <c r="BR660" s="17">
        <v>4.3753123722417298E-2</v>
      </c>
      <c r="BS660" s="17">
        <v>6.0147414732465099E-2</v>
      </c>
      <c r="BT660" s="17"/>
      <c r="BU660" s="17">
        <v>6.8875304630332396E-2</v>
      </c>
      <c r="BV660" s="17">
        <v>5.5318750399843297E-2</v>
      </c>
      <c r="BW660" s="17">
        <v>5.9684079008271697E-2</v>
      </c>
      <c r="BX660" s="17"/>
      <c r="BY660" s="17">
        <v>6.3921366259522494E-2</v>
      </c>
      <c r="BZ660" s="17"/>
      <c r="CA660" s="17">
        <v>4.4312525763616002E-2</v>
      </c>
    </row>
    <row r="661" spans="2:79" x14ac:dyDescent="0.35">
      <c r="B661" t="s">
        <v>424</v>
      </c>
      <c r="C661" s="17">
        <v>0.106985927824609</v>
      </c>
      <c r="D661" s="17">
        <v>0.102408708526721</v>
      </c>
      <c r="E661" s="17">
        <v>0.111273533163696</v>
      </c>
      <c r="F661" s="17"/>
      <c r="G661" s="17">
        <v>0.108561297196607</v>
      </c>
      <c r="H661" s="17">
        <v>0.103885806648973</v>
      </c>
      <c r="I661" s="17">
        <v>0.124026433840493</v>
      </c>
      <c r="J661" s="17">
        <v>0.103321071662937</v>
      </c>
      <c r="K661" s="17">
        <v>9.6981005453798799E-2</v>
      </c>
      <c r="L661" s="17">
        <v>0.104328158766504</v>
      </c>
      <c r="M661" s="17"/>
      <c r="N661" s="17">
        <v>0.105346947650718</v>
      </c>
      <c r="O661" s="17">
        <v>0.106633033348081</v>
      </c>
      <c r="P661" s="17">
        <v>0.101872947131599</v>
      </c>
      <c r="Q661" s="17">
        <v>0.11367700588875999</v>
      </c>
      <c r="R661" s="17"/>
      <c r="S661" s="17">
        <v>0.10085523599908899</v>
      </c>
      <c r="T661" s="17">
        <v>0.10839887294039401</v>
      </c>
      <c r="U661" s="17">
        <v>0.12703117252756099</v>
      </c>
      <c r="V661" s="17">
        <v>0.10754219734560599</v>
      </c>
      <c r="W661" s="17">
        <v>0.111419295316872</v>
      </c>
      <c r="X661" s="17">
        <v>0.117688100663056</v>
      </c>
      <c r="Y661" s="17">
        <v>0.114402923452059</v>
      </c>
      <c r="Z661" s="17">
        <v>9.3410527628038698E-2</v>
      </c>
      <c r="AA661" s="17">
        <v>0.107814206239254</v>
      </c>
      <c r="AB661" s="17">
        <v>9.3244720976421905E-2</v>
      </c>
      <c r="AC661" s="17">
        <v>0.10223634359498</v>
      </c>
      <c r="AD661" s="17">
        <v>7.6449578416507194E-2</v>
      </c>
      <c r="AE661" s="17"/>
      <c r="AF661" s="17">
        <v>9.7601801610116098E-2</v>
      </c>
      <c r="AG661" s="17">
        <v>0.110520528755692</v>
      </c>
      <c r="AH661" s="17">
        <v>0.10247519704334</v>
      </c>
      <c r="AI661" s="17">
        <v>0.141510140557704</v>
      </c>
      <c r="AJ661" s="17">
        <v>8.4774995225406796E-2</v>
      </c>
      <c r="AK661" s="17">
        <v>0.108570847197984</v>
      </c>
      <c r="AL661" s="17"/>
      <c r="AM661" s="17">
        <v>0.119998875253799</v>
      </c>
      <c r="AN661" s="17">
        <v>0.102207747295765</v>
      </c>
      <c r="AO661" s="17">
        <v>0.113800465387218</v>
      </c>
      <c r="AP661" s="17">
        <v>0.100733192988596</v>
      </c>
      <c r="AQ661" s="17">
        <v>5.84612632230238E-2</v>
      </c>
      <c r="AR661" s="17"/>
      <c r="AS661" s="17">
        <v>7.8490257813055395E-2</v>
      </c>
      <c r="AT661" s="17">
        <v>0.11100908746747799</v>
      </c>
      <c r="AU661" s="17">
        <v>0.11987476695877999</v>
      </c>
      <c r="AV661" s="17">
        <v>0.10749823781027699</v>
      </c>
      <c r="AW661" s="17">
        <v>0.11317277079704199</v>
      </c>
      <c r="AX661" s="17">
        <v>0.140734613461345</v>
      </c>
      <c r="AY661" s="17"/>
      <c r="AZ661" s="17">
        <v>9.5990765009924303E-2</v>
      </c>
      <c r="BA661" s="17">
        <v>0.122094989477877</v>
      </c>
      <c r="BB661" s="17">
        <v>0.109368915401439</v>
      </c>
      <c r="BC661" s="17">
        <v>9.42205315109403E-2</v>
      </c>
      <c r="BD661" s="17">
        <v>0.10044170546834801</v>
      </c>
      <c r="BE661" s="17"/>
      <c r="BF661" s="17">
        <v>0.106837489268949</v>
      </c>
      <c r="BG661" s="17"/>
      <c r="BH661" s="17">
        <v>0.10524506523770601</v>
      </c>
      <c r="BI661" s="17"/>
      <c r="BJ661" s="17">
        <v>0.107071750967033</v>
      </c>
      <c r="BK661" s="17">
        <v>0.101297905028798</v>
      </c>
      <c r="BL661" s="17">
        <v>0.115959710921672</v>
      </c>
      <c r="BM661" s="17">
        <v>0.109746382677483</v>
      </c>
      <c r="BN661" s="17">
        <v>0.104541719170352</v>
      </c>
      <c r="BO661" s="17">
        <v>9.9864847398173598E-2</v>
      </c>
      <c r="BP661" s="17"/>
      <c r="BQ661" s="17">
        <v>0.12341258473632601</v>
      </c>
      <c r="BR661" s="17">
        <v>0.103830544481708</v>
      </c>
      <c r="BS661" s="17">
        <v>0.107274314088107</v>
      </c>
      <c r="BT661" s="17"/>
      <c r="BU661" s="17">
        <v>0.122096131704427</v>
      </c>
      <c r="BV661" s="17">
        <v>9.6672827564002195E-2</v>
      </c>
      <c r="BW661" s="17">
        <v>0.116919657394884</v>
      </c>
      <c r="BX661" s="17"/>
      <c r="BY661" s="17">
        <v>8.9987675725932498E-2</v>
      </c>
      <c r="BZ661" s="17"/>
      <c r="CA661" s="17">
        <v>8.1345266670403205E-2</v>
      </c>
    </row>
    <row r="662" spans="2:79" x14ac:dyDescent="0.35">
      <c r="B662" t="s">
        <v>425</v>
      </c>
      <c r="C662" s="17">
        <v>0.18871904043789201</v>
      </c>
      <c r="D662" s="17">
        <v>0.194742206884504</v>
      </c>
      <c r="E662" s="17">
        <v>0.18308705276971499</v>
      </c>
      <c r="F662" s="17"/>
      <c r="G662" s="17">
        <v>0.19700508536662101</v>
      </c>
      <c r="H662" s="17">
        <v>0.155277594547891</v>
      </c>
      <c r="I662" s="17">
        <v>0.167294404035019</v>
      </c>
      <c r="J662" s="17">
        <v>0.22830971170551601</v>
      </c>
      <c r="K662" s="17">
        <v>0.19645042398347301</v>
      </c>
      <c r="L662" s="17">
        <v>0.19047124604620499</v>
      </c>
      <c r="M662" s="17"/>
      <c r="N662" s="17">
        <v>0.178519254104308</v>
      </c>
      <c r="O662" s="17">
        <v>0.186773869198334</v>
      </c>
      <c r="P662" s="17">
        <v>0.194523879773006</v>
      </c>
      <c r="Q662" s="17">
        <v>0.198387843955564</v>
      </c>
      <c r="R662" s="17"/>
      <c r="S662" s="17">
        <v>0.18323520061284401</v>
      </c>
      <c r="T662" s="17">
        <v>0.18595996470980899</v>
      </c>
      <c r="U662" s="17">
        <v>0.1955965892673</v>
      </c>
      <c r="V662" s="17">
        <v>0.19071667721652699</v>
      </c>
      <c r="W662" s="17">
        <v>0.16345217010409999</v>
      </c>
      <c r="X662" s="17">
        <v>0.20985070831458799</v>
      </c>
      <c r="Y662" s="17">
        <v>0.22699353214089099</v>
      </c>
      <c r="Z662" s="17">
        <v>0.177464677612377</v>
      </c>
      <c r="AA662" s="17">
        <v>0.15578927873731499</v>
      </c>
      <c r="AB662" s="17">
        <v>0.203896023570805</v>
      </c>
      <c r="AC662" s="17">
        <v>0.174423606457943</v>
      </c>
      <c r="AD662" s="17">
        <v>0.20954109166794199</v>
      </c>
      <c r="AE662" s="17"/>
      <c r="AF662" s="17">
        <v>0.18413663957842399</v>
      </c>
      <c r="AG662" s="17">
        <v>0.19851791948727099</v>
      </c>
      <c r="AH662" s="17">
        <v>0.186086035219587</v>
      </c>
      <c r="AI662" s="17">
        <v>0.174028115113184</v>
      </c>
      <c r="AJ662" s="17">
        <v>0.17610190910152199</v>
      </c>
      <c r="AK662" s="17">
        <v>0.160515806967713</v>
      </c>
      <c r="AL662" s="17"/>
      <c r="AM662" s="17">
        <v>0.18549508351291799</v>
      </c>
      <c r="AN662" s="17">
        <v>0.217402825559287</v>
      </c>
      <c r="AO662" s="17">
        <v>0.17513935916555701</v>
      </c>
      <c r="AP662" s="17">
        <v>0.141449306308185</v>
      </c>
      <c r="AQ662" s="17">
        <v>0.238456338532651</v>
      </c>
      <c r="AR662" s="17"/>
      <c r="AS662" s="17">
        <v>0.16227607970390701</v>
      </c>
      <c r="AT662" s="17">
        <v>0.188223853754062</v>
      </c>
      <c r="AU662" s="17">
        <v>0.20807213456410401</v>
      </c>
      <c r="AV662" s="17">
        <v>0.19717384159698501</v>
      </c>
      <c r="AW662" s="17">
        <v>0.204030822500088</v>
      </c>
      <c r="AX662" s="17">
        <v>0.18042321819896301</v>
      </c>
      <c r="AY662" s="17"/>
      <c r="AZ662" s="17">
        <v>0.19851575425807899</v>
      </c>
      <c r="BA662" s="17">
        <v>0.185981994768567</v>
      </c>
      <c r="BB662" s="17">
        <v>0.20242769438119099</v>
      </c>
      <c r="BC662" s="17">
        <v>0.19987001146729499</v>
      </c>
      <c r="BD662" s="17">
        <v>0.16817793832377401</v>
      </c>
      <c r="BE662" s="17"/>
      <c r="BF662" s="17">
        <v>0.19443779442754999</v>
      </c>
      <c r="BG662" s="17"/>
      <c r="BH662" s="17">
        <v>0.19302055217622299</v>
      </c>
      <c r="BI662" s="17"/>
      <c r="BJ662" s="17">
        <v>0.185549090087719</v>
      </c>
      <c r="BK662" s="17">
        <v>0.19048167808612099</v>
      </c>
      <c r="BL662" s="17">
        <v>0.19917715891874899</v>
      </c>
      <c r="BM662" s="17">
        <v>0.18533270460222401</v>
      </c>
      <c r="BN662" s="17">
        <v>0.14888362906666799</v>
      </c>
      <c r="BO662" s="17">
        <v>0.18811212482147099</v>
      </c>
      <c r="BP662" s="17"/>
      <c r="BQ662" s="17">
        <v>0.184497772864228</v>
      </c>
      <c r="BR662" s="17">
        <v>0.21443552672468699</v>
      </c>
      <c r="BS662" s="17">
        <v>0.17993990007826699</v>
      </c>
      <c r="BT662" s="17"/>
      <c r="BU662" s="17">
        <v>0.175293110240825</v>
      </c>
      <c r="BV662" s="17">
        <v>0.19538963696341599</v>
      </c>
      <c r="BW662" s="17">
        <v>0.18876189133661</v>
      </c>
      <c r="BX662" s="17"/>
      <c r="BY662" s="17">
        <v>0.168273839034771</v>
      </c>
      <c r="BZ662" s="17"/>
      <c r="CA662" s="17">
        <v>0.151977918251398</v>
      </c>
    </row>
    <row r="663" spans="2:79" x14ac:dyDescent="0.35">
      <c r="B663" t="s">
        <v>426</v>
      </c>
      <c r="C663" s="17">
        <v>0.23320741993916799</v>
      </c>
      <c r="D663" s="17">
        <v>0.23212201560950901</v>
      </c>
      <c r="E663" s="17">
        <v>0.23440813163157401</v>
      </c>
      <c r="F663" s="17"/>
      <c r="G663" s="17">
        <v>0.25607258605438998</v>
      </c>
      <c r="H663" s="17">
        <v>0.24143768596354101</v>
      </c>
      <c r="I663" s="17">
        <v>0.26079509529464301</v>
      </c>
      <c r="J663" s="17">
        <v>0.21215171869537</v>
      </c>
      <c r="K663" s="17">
        <v>0.22608312485100299</v>
      </c>
      <c r="L663" s="17">
        <v>0.210728448979073</v>
      </c>
      <c r="M663" s="17"/>
      <c r="N663" s="17">
        <v>0.24438035309997799</v>
      </c>
      <c r="O663" s="17">
        <v>0.21943059758206501</v>
      </c>
      <c r="P663" s="17">
        <v>0.25638120943963899</v>
      </c>
      <c r="Q663" s="17">
        <v>0.21775285625167501</v>
      </c>
      <c r="R663" s="17"/>
      <c r="S663" s="17">
        <v>0.228457717866316</v>
      </c>
      <c r="T663" s="17">
        <v>0.23438971784943999</v>
      </c>
      <c r="U663" s="17">
        <v>0.243404455103782</v>
      </c>
      <c r="V663" s="17">
        <v>0.240082313416801</v>
      </c>
      <c r="W663" s="17">
        <v>0.262313935071601</v>
      </c>
      <c r="X663" s="17">
        <v>0.22285837478950399</v>
      </c>
      <c r="Y663" s="17">
        <v>0.26304142699194</v>
      </c>
      <c r="Z663" s="17">
        <v>0.23598698008188701</v>
      </c>
      <c r="AA663" s="17">
        <v>0.24738174026311599</v>
      </c>
      <c r="AB663" s="17">
        <v>0.19009590409126001</v>
      </c>
      <c r="AC663" s="17">
        <v>0.19558068061151099</v>
      </c>
      <c r="AD663" s="17">
        <v>0.22257309515871099</v>
      </c>
      <c r="AE663" s="17"/>
      <c r="AF663" s="17">
        <v>0.217251260544916</v>
      </c>
      <c r="AG663" s="17">
        <v>0.22715077258156299</v>
      </c>
      <c r="AH663" s="17">
        <v>0.26462836811315599</v>
      </c>
      <c r="AI663" s="17">
        <v>0.218352330460753</v>
      </c>
      <c r="AJ663" s="17">
        <v>0.23319635969160801</v>
      </c>
      <c r="AK663" s="17">
        <v>0.26314658773924199</v>
      </c>
      <c r="AL663" s="17"/>
      <c r="AM663" s="17">
        <v>0.21627754715400799</v>
      </c>
      <c r="AN663" s="17">
        <v>0.24451926344875299</v>
      </c>
      <c r="AO663" s="17">
        <v>0.231935854350102</v>
      </c>
      <c r="AP663" s="17">
        <v>0.25611907413096402</v>
      </c>
      <c r="AQ663" s="17">
        <v>0.20061276639880399</v>
      </c>
      <c r="AR663" s="17"/>
      <c r="AS663" s="17">
        <v>0.22518586238167801</v>
      </c>
      <c r="AT663" s="17">
        <v>0.23040040744082799</v>
      </c>
      <c r="AU663" s="17">
        <v>0.24472970191978899</v>
      </c>
      <c r="AV663" s="17">
        <v>0.246373615353082</v>
      </c>
      <c r="AW663" s="17">
        <v>0.22718588526691799</v>
      </c>
      <c r="AX663" s="17">
        <v>0.217800614622775</v>
      </c>
      <c r="AY663" s="17"/>
      <c r="AZ663" s="17">
        <v>0.23791044286350399</v>
      </c>
      <c r="BA663" s="17">
        <v>0.24998015327206999</v>
      </c>
      <c r="BB663" s="17">
        <v>0.24285000773282001</v>
      </c>
      <c r="BC663" s="17">
        <v>0.21217870474914299</v>
      </c>
      <c r="BD663" s="17">
        <v>0.20823052032016501</v>
      </c>
      <c r="BE663" s="17"/>
      <c r="BF663" s="17">
        <v>0.240061168197191</v>
      </c>
      <c r="BG663" s="17"/>
      <c r="BH663" s="17">
        <v>0.23622051543546299</v>
      </c>
      <c r="BI663" s="17"/>
      <c r="BJ663" s="17">
        <v>0.26163096599883501</v>
      </c>
      <c r="BK663" s="17">
        <v>0.222056923231405</v>
      </c>
      <c r="BL663" s="17">
        <v>0.208249739501255</v>
      </c>
      <c r="BM663" s="17">
        <v>0.22144300475758599</v>
      </c>
      <c r="BN663" s="17">
        <v>0.24032848621151101</v>
      </c>
      <c r="BO663" s="17">
        <v>0.275301702949655</v>
      </c>
      <c r="BP663" s="17"/>
      <c r="BQ663" s="17">
        <v>0.218059131015097</v>
      </c>
      <c r="BR663" s="17">
        <v>0.25223078893509299</v>
      </c>
      <c r="BS663" s="17">
        <v>0.234699185213401</v>
      </c>
      <c r="BT663" s="17"/>
      <c r="BU663" s="17">
        <v>0.18373197273939201</v>
      </c>
      <c r="BV663" s="17">
        <v>0.25349843017739299</v>
      </c>
      <c r="BW663" s="17">
        <v>0.22222902859812199</v>
      </c>
      <c r="BX663" s="17"/>
      <c r="BY663" s="17">
        <v>0.241467038249321</v>
      </c>
      <c r="BZ663" s="17"/>
      <c r="CA663" s="17">
        <v>0.26077760717088999</v>
      </c>
    </row>
    <row r="664" spans="2:79" x14ac:dyDescent="0.35">
      <c r="B664" t="s">
        <v>427</v>
      </c>
      <c r="C664" s="17">
        <v>0.16310546449145699</v>
      </c>
      <c r="D664" s="17">
        <v>0.172493396128684</v>
      </c>
      <c r="E664" s="17">
        <v>0.15357810753176501</v>
      </c>
      <c r="F664" s="17"/>
      <c r="G664" s="17">
        <v>0.148236806535853</v>
      </c>
      <c r="H664" s="17">
        <v>0.16808935808309</v>
      </c>
      <c r="I664" s="17">
        <v>0.14891150016556501</v>
      </c>
      <c r="J664" s="17">
        <v>0.19107599892354701</v>
      </c>
      <c r="K664" s="17">
        <v>0.17858830920246299</v>
      </c>
      <c r="L664" s="17">
        <v>0.147450498850935</v>
      </c>
      <c r="M664" s="17"/>
      <c r="N664" s="17">
        <v>0.173755209195076</v>
      </c>
      <c r="O664" s="17">
        <v>0.158558894654798</v>
      </c>
      <c r="P664" s="17">
        <v>0.168082953150958</v>
      </c>
      <c r="Q664" s="17">
        <v>0.153607365911235</v>
      </c>
      <c r="R664" s="17"/>
      <c r="S664" s="17">
        <v>0.17811629230596099</v>
      </c>
      <c r="T664" s="17">
        <v>0.15969292850242001</v>
      </c>
      <c r="U664" s="17">
        <v>0.14433278026730301</v>
      </c>
      <c r="V664" s="17">
        <v>0.201487605110441</v>
      </c>
      <c r="W664" s="17">
        <v>0.18203923170748801</v>
      </c>
      <c r="X664" s="17">
        <v>0.123835825629439</v>
      </c>
      <c r="Y664" s="17">
        <v>0.13684770289447801</v>
      </c>
      <c r="Z664" s="17">
        <v>0.17660416134137399</v>
      </c>
      <c r="AA664" s="17">
        <v>0.16113158862358201</v>
      </c>
      <c r="AB664" s="17">
        <v>0.14269448822335801</v>
      </c>
      <c r="AC664" s="17">
        <v>0.16810337016656601</v>
      </c>
      <c r="AD664" s="17">
        <v>0.22828937434110899</v>
      </c>
      <c r="AE664" s="17"/>
      <c r="AF664" s="17">
        <v>0.15336420027043601</v>
      </c>
      <c r="AG664" s="17">
        <v>0.165162061857552</v>
      </c>
      <c r="AH664" s="17">
        <v>0.17106095028626001</v>
      </c>
      <c r="AI664" s="17">
        <v>0.185460331909687</v>
      </c>
      <c r="AJ664" s="17">
        <v>0.190680638192256</v>
      </c>
      <c r="AK664" s="17">
        <v>0.140739424273645</v>
      </c>
      <c r="AL664" s="17"/>
      <c r="AM664" s="17">
        <v>0.15353393540077301</v>
      </c>
      <c r="AN664" s="17">
        <v>0.14236294638317601</v>
      </c>
      <c r="AO664" s="17">
        <v>0.18265309300517599</v>
      </c>
      <c r="AP664" s="17">
        <v>0.19636539717200699</v>
      </c>
      <c r="AQ664" s="17">
        <v>0.16291229962385401</v>
      </c>
      <c r="AR664" s="17"/>
      <c r="AS664" s="17">
        <v>0.18857505670542299</v>
      </c>
      <c r="AT664" s="17">
        <v>0.16144031920874899</v>
      </c>
      <c r="AU664" s="17">
        <v>0.15847314080768199</v>
      </c>
      <c r="AV664" s="17">
        <v>0.154901044849277</v>
      </c>
      <c r="AW664" s="17">
        <v>0.147472587745581</v>
      </c>
      <c r="AX664" s="17">
        <v>0.149185909382024</v>
      </c>
      <c r="AY664" s="17"/>
      <c r="AZ664" s="17">
        <v>0.169436392661377</v>
      </c>
      <c r="BA664" s="17">
        <v>0.149589213420663</v>
      </c>
      <c r="BB664" s="17">
        <v>0.15872213261128201</v>
      </c>
      <c r="BC664" s="17">
        <v>0.12126983573580601</v>
      </c>
      <c r="BD664" s="17">
        <v>0.19142424624513299</v>
      </c>
      <c r="BE664" s="17"/>
      <c r="BF664" s="17">
        <v>0.159913747803442</v>
      </c>
      <c r="BG664" s="17"/>
      <c r="BH664" s="17">
        <v>0.16560204065996001</v>
      </c>
      <c r="BI664" s="17"/>
      <c r="BJ664" s="17">
        <v>0.157645070492553</v>
      </c>
      <c r="BK664" s="17">
        <v>0.14635811304533</v>
      </c>
      <c r="BL664" s="17">
        <v>0.18209476385898701</v>
      </c>
      <c r="BM664" s="17">
        <v>0.15927601495761001</v>
      </c>
      <c r="BN664" s="17">
        <v>0.16661819847975001</v>
      </c>
      <c r="BO664" s="17">
        <v>0.15724060515503899</v>
      </c>
      <c r="BP664" s="17"/>
      <c r="BQ664" s="17">
        <v>0.175776762027716</v>
      </c>
      <c r="BR664" s="17">
        <v>0.157223707517328</v>
      </c>
      <c r="BS664" s="17">
        <v>0.17034227333653501</v>
      </c>
      <c r="BT664" s="17"/>
      <c r="BU664" s="17">
        <v>0.18777038296852</v>
      </c>
      <c r="BV664" s="17">
        <v>0.17718456546001901</v>
      </c>
      <c r="BW664" s="17">
        <v>0.163856798205643</v>
      </c>
      <c r="BX664" s="17"/>
      <c r="BY664" s="17">
        <v>0.22343372389080501</v>
      </c>
      <c r="BZ664" s="17"/>
      <c r="CA664" s="17">
        <v>0.21169804638713099</v>
      </c>
    </row>
    <row r="665" spans="2:79" x14ac:dyDescent="0.35">
      <c r="B665" t="s">
        <v>428</v>
      </c>
      <c r="C665" s="17">
        <v>0.12905755971220501</v>
      </c>
      <c r="D665" s="17">
        <v>0.13431089553497499</v>
      </c>
      <c r="E665" s="17">
        <v>0.123877641352305</v>
      </c>
      <c r="F665" s="17"/>
      <c r="G665" s="17">
        <v>0.115460387959942</v>
      </c>
      <c r="H665" s="17">
        <v>0.182628361293939</v>
      </c>
      <c r="I665" s="17">
        <v>0.13687536836771799</v>
      </c>
      <c r="J665" s="17">
        <v>0.11018761526935</v>
      </c>
      <c r="K665" s="17">
        <v>0.11524481297365401</v>
      </c>
      <c r="L665" s="17">
        <v>0.112795541957524</v>
      </c>
      <c r="M665" s="17"/>
      <c r="N665" s="17">
        <v>0.12354612442332701</v>
      </c>
      <c r="O665" s="17">
        <v>0.13849639987725701</v>
      </c>
      <c r="P665" s="17">
        <v>0.123856073377432</v>
      </c>
      <c r="Q665" s="17">
        <v>0.12765137551913699</v>
      </c>
      <c r="R665" s="17"/>
      <c r="S665" s="17">
        <v>0.149257691560438</v>
      </c>
      <c r="T665" s="17">
        <v>0.13295200200527099</v>
      </c>
      <c r="U665" s="17">
        <v>9.6423629360344099E-2</v>
      </c>
      <c r="V665" s="17">
        <v>0.11492122339965</v>
      </c>
      <c r="W665" s="17">
        <v>0.12932162401855801</v>
      </c>
      <c r="X665" s="17">
        <v>0.14080135925072401</v>
      </c>
      <c r="Y665" s="17">
        <v>0.128158895505356</v>
      </c>
      <c r="Z665" s="17">
        <v>0.13429359962514401</v>
      </c>
      <c r="AA665" s="17">
        <v>0.12631864022658501</v>
      </c>
      <c r="AB665" s="17">
        <v>0.12179835603549501</v>
      </c>
      <c r="AC665" s="17">
        <v>0.15927576171229299</v>
      </c>
      <c r="AD665" s="17">
        <v>8.8449589068797796E-2</v>
      </c>
      <c r="AE665" s="17"/>
      <c r="AF665" s="17">
        <v>0.13097819198441901</v>
      </c>
      <c r="AG665" s="17">
        <v>0.12468480780161199</v>
      </c>
      <c r="AH665" s="17">
        <v>0.12720376733849401</v>
      </c>
      <c r="AI665" s="17">
        <v>0.14500384159263299</v>
      </c>
      <c r="AJ665" s="17">
        <v>0.14080892148393201</v>
      </c>
      <c r="AK665" s="17">
        <v>0.185132599883676</v>
      </c>
      <c r="AL665" s="17"/>
      <c r="AM665" s="17">
        <v>0.134191584395248</v>
      </c>
      <c r="AN665" s="17">
        <v>0.119910980597698</v>
      </c>
      <c r="AO665" s="17">
        <v>0.120861322683106</v>
      </c>
      <c r="AP665" s="17">
        <v>0.14715704727815901</v>
      </c>
      <c r="AQ665" s="17">
        <v>0.178915621910679</v>
      </c>
      <c r="AR665" s="17"/>
      <c r="AS665" s="17">
        <v>0.170326352515419</v>
      </c>
      <c r="AT665" s="17">
        <v>0.10580536790860701</v>
      </c>
      <c r="AU665" s="17">
        <v>0.13870376614082</v>
      </c>
      <c r="AV665" s="17">
        <v>0.112255799502104</v>
      </c>
      <c r="AW665" s="17">
        <v>9.0459584795528902E-2</v>
      </c>
      <c r="AX665" s="17">
        <v>0.16402021617388399</v>
      </c>
      <c r="AY665" s="17"/>
      <c r="AZ665" s="17">
        <v>0.122452499722614</v>
      </c>
      <c r="BA665" s="17">
        <v>0.111738310131306</v>
      </c>
      <c r="BB665" s="17">
        <v>0.116577790752837</v>
      </c>
      <c r="BC665" s="17">
        <v>0.16978060298175199</v>
      </c>
      <c r="BD665" s="17">
        <v>0.15230109295956101</v>
      </c>
      <c r="BE665" s="17"/>
      <c r="BF665" s="17">
        <v>0.12555879079953799</v>
      </c>
      <c r="BG665" s="17"/>
      <c r="BH665" s="17">
        <v>0.127086827394497</v>
      </c>
      <c r="BI665" s="17"/>
      <c r="BJ665" s="17">
        <v>0.12889938447490201</v>
      </c>
      <c r="BK665" s="17">
        <v>0.129169323484885</v>
      </c>
      <c r="BL665" s="17">
        <v>0.118939044893454</v>
      </c>
      <c r="BM665" s="17">
        <v>0.13905629682353901</v>
      </c>
      <c r="BN665" s="17">
        <v>0.165918313358764</v>
      </c>
      <c r="BO665" s="17">
        <v>0.1207747316244</v>
      </c>
      <c r="BP665" s="17"/>
      <c r="BQ665" s="17">
        <v>0.133743806323364</v>
      </c>
      <c r="BR665" s="17">
        <v>0.13775567856804799</v>
      </c>
      <c r="BS665" s="17">
        <v>0.12530470824461701</v>
      </c>
      <c r="BT665" s="17"/>
      <c r="BU665" s="17">
        <v>0.17335268100572199</v>
      </c>
      <c r="BV665" s="17">
        <v>0.12724068665344801</v>
      </c>
      <c r="BW665" s="17">
        <v>0.12756251120772399</v>
      </c>
      <c r="BX665" s="17"/>
      <c r="BY665" s="17">
        <v>0.14161601884181901</v>
      </c>
      <c r="BZ665" s="17"/>
      <c r="CA665" s="17">
        <v>0.15324958232428601</v>
      </c>
    </row>
    <row r="666" spans="2:79" x14ac:dyDescent="0.35">
      <c r="B666" t="s">
        <v>104</v>
      </c>
      <c r="C666" s="17">
        <v>6.1977670975064299E-2</v>
      </c>
      <c r="D666" s="17">
        <v>5.7669316388487497E-2</v>
      </c>
      <c r="E666" s="17">
        <v>6.6605141715853897E-2</v>
      </c>
      <c r="F666" s="17"/>
      <c r="G666" s="17">
        <v>2.6536750675580801E-2</v>
      </c>
      <c r="H666" s="17">
        <v>4.6714727908515198E-2</v>
      </c>
      <c r="I666" s="17">
        <v>4.2257068025058901E-2</v>
      </c>
      <c r="J666" s="17">
        <v>6.1600594307656402E-2</v>
      </c>
      <c r="K666" s="17">
        <v>7.6811182136836395E-2</v>
      </c>
      <c r="L666" s="17">
        <v>0.104403127757092</v>
      </c>
      <c r="M666" s="17"/>
      <c r="N666" s="17">
        <v>6.14667580905877E-2</v>
      </c>
      <c r="O666" s="17">
        <v>6.8856689772714003E-2</v>
      </c>
      <c r="P666" s="17">
        <v>4.5515680541705898E-2</v>
      </c>
      <c r="Q666" s="17">
        <v>6.9381406733291004E-2</v>
      </c>
      <c r="R666" s="17"/>
      <c r="S666" s="17">
        <v>3.9965352929101902E-2</v>
      </c>
      <c r="T666" s="17">
        <v>6.0769631761638902E-2</v>
      </c>
      <c r="U666" s="17">
        <v>7.4949009736308206E-2</v>
      </c>
      <c r="V666" s="17">
        <v>5.2241921628930002E-2</v>
      </c>
      <c r="W666" s="17">
        <v>5.2048119931766897E-2</v>
      </c>
      <c r="X666" s="17">
        <v>8.4533857189869499E-2</v>
      </c>
      <c r="Y666" s="17">
        <v>3.2567378571815297E-2</v>
      </c>
      <c r="Z666" s="17">
        <v>6.4127372654534207E-2</v>
      </c>
      <c r="AA666" s="17">
        <v>5.9193593972648499E-2</v>
      </c>
      <c r="AB666" s="17">
        <v>0.102922434513765</v>
      </c>
      <c r="AC666" s="17">
        <v>6.6095314995161206E-2</v>
      </c>
      <c r="AD666" s="17">
        <v>7.5893518755545494E-2</v>
      </c>
      <c r="AE666" s="17"/>
      <c r="AF666" s="17">
        <v>8.5775321493995596E-2</v>
      </c>
      <c r="AG666" s="17">
        <v>5.5569937503819999E-2</v>
      </c>
      <c r="AH666" s="17">
        <v>4.0864239204733199E-2</v>
      </c>
      <c r="AI666" s="17">
        <v>3.9674010348780597E-2</v>
      </c>
      <c r="AJ666" s="17">
        <v>6.4335933993290503E-2</v>
      </c>
      <c r="AK666" s="17">
        <v>2.2862642569166199E-2</v>
      </c>
      <c r="AL666" s="17"/>
      <c r="AM666" s="17">
        <v>7.0707985823725894E-2</v>
      </c>
      <c r="AN666" s="17">
        <v>6.13072359783845E-2</v>
      </c>
      <c r="AO666" s="17">
        <v>6.2025760812729501E-2</v>
      </c>
      <c r="AP666" s="17">
        <v>3.3854476870354901E-2</v>
      </c>
      <c r="AQ666" s="17">
        <v>3.6833969129524302E-2</v>
      </c>
      <c r="AR666" s="17"/>
      <c r="AS666" s="17">
        <v>4.2225845466966998E-2</v>
      </c>
      <c r="AT666" s="17">
        <v>8.6540805959447298E-2</v>
      </c>
      <c r="AU666" s="17">
        <v>3.7351414009656699E-2</v>
      </c>
      <c r="AV666" s="17">
        <v>7.0327189163397405E-2</v>
      </c>
      <c r="AW666" s="17">
        <v>8.0580820135687195E-2</v>
      </c>
      <c r="AX666" s="17">
        <v>4.5437421407006698E-2</v>
      </c>
      <c r="AY666" s="17"/>
      <c r="AZ666" s="17">
        <v>6.7693571845946904E-2</v>
      </c>
      <c r="BA666" s="17">
        <v>5.7421879000590703E-2</v>
      </c>
      <c r="BB666" s="17">
        <v>6.0604326680023503E-2</v>
      </c>
      <c r="BC666" s="17">
        <v>9.1981023442048906E-2</v>
      </c>
      <c r="BD666" s="17">
        <v>5.4319849419376003E-2</v>
      </c>
      <c r="BE666" s="17"/>
      <c r="BF666" s="17">
        <v>6.1169497980517101E-2</v>
      </c>
      <c r="BG666" s="17"/>
      <c r="BH666" s="17">
        <v>6.0446380215337901E-2</v>
      </c>
      <c r="BI666" s="17"/>
      <c r="BJ666" s="17">
        <v>4.9249054465873299E-2</v>
      </c>
      <c r="BK666" s="17">
        <v>8.8301286013284006E-2</v>
      </c>
      <c r="BL666" s="17">
        <v>7.0841604585272097E-2</v>
      </c>
      <c r="BM666" s="17">
        <v>4.9022681487487403E-2</v>
      </c>
      <c r="BN666" s="17">
        <v>2.6930207025450299E-2</v>
      </c>
      <c r="BO666" s="17">
        <v>1.03439494836361E-2</v>
      </c>
      <c r="BP666" s="17"/>
      <c r="BQ666" s="17">
        <v>3.9145552996352799E-2</v>
      </c>
      <c r="BR666" s="17">
        <v>4.4390891436822698E-2</v>
      </c>
      <c r="BS666" s="17">
        <v>5.4886645500671301E-2</v>
      </c>
      <c r="BT666" s="17"/>
      <c r="BU666" s="17">
        <v>3.2436931584165003E-2</v>
      </c>
      <c r="BV666" s="17">
        <v>4.2315396663875703E-2</v>
      </c>
      <c r="BW666" s="17">
        <v>5.6685142315992802E-2</v>
      </c>
      <c r="BX666" s="17"/>
      <c r="BY666" s="17">
        <v>1.76148917185604E-3</v>
      </c>
      <c r="BZ666" s="17"/>
      <c r="CA666" s="17">
        <v>5.2153206937482002E-2</v>
      </c>
    </row>
    <row r="667" spans="2:79" x14ac:dyDescent="0.35">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row>
    <row r="668" spans="2:79" x14ac:dyDescent="0.35">
      <c r="B668" s="6" t="s">
        <v>433</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row>
    <row r="669" spans="2:79" x14ac:dyDescent="0.35">
      <c r="B669" s="24" t="s">
        <v>106</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row>
    <row r="670" spans="2:79" x14ac:dyDescent="0.35">
      <c r="B670" t="s">
        <v>423</v>
      </c>
      <c r="C670" s="17">
        <v>6.7285253255108202E-2</v>
      </c>
      <c r="D670" s="17">
        <v>6.2008368384573402E-2</v>
      </c>
      <c r="E670" s="17">
        <v>7.1479365039147105E-2</v>
      </c>
      <c r="F670" s="17"/>
      <c r="G670" s="17">
        <v>3.6837054150408097E-2</v>
      </c>
      <c r="H670" s="17">
        <v>7.6285187121643394E-2</v>
      </c>
      <c r="I670" s="17">
        <v>6.0037775977760298E-2</v>
      </c>
      <c r="J670" s="17">
        <v>5.5021986612896201E-2</v>
      </c>
      <c r="K670" s="17">
        <v>7.4429500140614002E-2</v>
      </c>
      <c r="L670" s="17">
        <v>9.13275201556428E-2</v>
      </c>
      <c r="M670" s="17"/>
      <c r="N670" s="17">
        <v>6.1835144865037203E-2</v>
      </c>
      <c r="O670" s="17">
        <v>7.3260619777961597E-2</v>
      </c>
      <c r="P670" s="17">
        <v>6.0655536453783E-2</v>
      </c>
      <c r="Q670" s="17">
        <v>7.0830575180380606E-2</v>
      </c>
      <c r="R670" s="17"/>
      <c r="S670" s="17">
        <v>5.7523723546003602E-2</v>
      </c>
      <c r="T670" s="17">
        <v>5.4377299574606297E-2</v>
      </c>
      <c r="U670" s="17">
        <v>5.7399307354782901E-2</v>
      </c>
      <c r="V670" s="17">
        <v>6.2508110327169297E-2</v>
      </c>
      <c r="W670" s="17">
        <v>4.49128167544273E-2</v>
      </c>
      <c r="X670" s="17">
        <v>6.12201200114455E-2</v>
      </c>
      <c r="Y670" s="17">
        <v>9.2699344840182302E-2</v>
      </c>
      <c r="Z670" s="17">
        <v>0.105972244481739</v>
      </c>
      <c r="AA670" s="17">
        <v>8.5646928871295797E-2</v>
      </c>
      <c r="AB670" s="17">
        <v>7.8410098712772699E-2</v>
      </c>
      <c r="AC670" s="17">
        <v>6.0305246649993302E-2</v>
      </c>
      <c r="AD670" s="17">
        <v>7.1524226327349893E-2</v>
      </c>
      <c r="AE670" s="17"/>
      <c r="AF670" s="17">
        <v>8.2467489333641897E-2</v>
      </c>
      <c r="AG670" s="17">
        <v>7.2992783612437898E-2</v>
      </c>
      <c r="AH670" s="17">
        <v>5.6543500898386903E-2</v>
      </c>
      <c r="AI670" s="17">
        <v>4.4139104772983502E-2</v>
      </c>
      <c r="AJ670" s="17">
        <v>7.7602295809856697E-2</v>
      </c>
      <c r="AK670" s="17">
        <v>5.5690558245608902E-2</v>
      </c>
      <c r="AL670" s="17"/>
      <c r="AM670" s="17">
        <v>9.1715912416383702E-2</v>
      </c>
      <c r="AN670" s="17">
        <v>6.5294259271699503E-2</v>
      </c>
      <c r="AO670" s="17">
        <v>5.0726501919509899E-2</v>
      </c>
      <c r="AP670" s="17">
        <v>6.2972272969543899E-2</v>
      </c>
      <c r="AQ670" s="17">
        <v>4.1487518254850003E-2</v>
      </c>
      <c r="AR670" s="17"/>
      <c r="AS670" s="17">
        <v>5.98109568385298E-2</v>
      </c>
      <c r="AT670" s="17">
        <v>7.2990690709687903E-2</v>
      </c>
      <c r="AU670" s="17">
        <v>6.5948163128848394E-2</v>
      </c>
      <c r="AV670" s="17">
        <v>5.6347643158123399E-2</v>
      </c>
      <c r="AW670" s="17">
        <v>8.4830545963411094E-2</v>
      </c>
      <c r="AX670" s="17">
        <v>7.2687764443321104E-2</v>
      </c>
      <c r="AY670" s="17"/>
      <c r="AZ670" s="17">
        <v>5.17739614376969E-2</v>
      </c>
      <c r="BA670" s="17">
        <v>7.0863747581602105E-2</v>
      </c>
      <c r="BB670" s="17">
        <v>6.4127654702190201E-2</v>
      </c>
      <c r="BC670" s="17">
        <v>0.11884368709899699</v>
      </c>
      <c r="BD670" s="17">
        <v>6.2096923297466397E-2</v>
      </c>
      <c r="BE670" s="17"/>
      <c r="BF670" s="17">
        <v>6.66720907063761E-2</v>
      </c>
      <c r="BG670" s="17"/>
      <c r="BH670" s="17">
        <v>7.0576726894034505E-2</v>
      </c>
      <c r="BI670" s="17"/>
      <c r="BJ670" s="17">
        <v>6.3315174622943005E-2</v>
      </c>
      <c r="BK670" s="17">
        <v>8.4735215046221696E-2</v>
      </c>
      <c r="BL670" s="17">
        <v>6.1543603524336202E-2</v>
      </c>
      <c r="BM670" s="17">
        <v>6.1311278573985897E-2</v>
      </c>
      <c r="BN670" s="17">
        <v>4.7008087482788501E-2</v>
      </c>
      <c r="BO670" s="17">
        <v>7.5527519444872807E-2</v>
      </c>
      <c r="BP670" s="17"/>
      <c r="BQ670" s="17">
        <v>8.2761294399933197E-2</v>
      </c>
      <c r="BR670" s="17">
        <v>4.5129771905925098E-2</v>
      </c>
      <c r="BS670" s="17">
        <v>7.4178470265240604E-2</v>
      </c>
      <c r="BT670" s="17"/>
      <c r="BU670" s="17">
        <v>4.0222981135327199E-2</v>
      </c>
      <c r="BV670" s="17">
        <v>5.9487874667920201E-2</v>
      </c>
      <c r="BW670" s="17">
        <v>7.2623406537126498E-2</v>
      </c>
      <c r="BX670" s="17"/>
      <c r="BY670" s="17">
        <v>3.8933582559971799E-2</v>
      </c>
      <c r="BZ670" s="17"/>
      <c r="CA670" s="17">
        <v>4.7962548553063998E-2</v>
      </c>
    </row>
    <row r="671" spans="2:79" x14ac:dyDescent="0.35">
      <c r="B671" t="s">
        <v>369</v>
      </c>
      <c r="C671" s="17">
        <v>6.1039742677061103E-2</v>
      </c>
      <c r="D671" s="17">
        <v>6.1209761669978803E-2</v>
      </c>
      <c r="E671" s="17">
        <v>6.0700449788391501E-2</v>
      </c>
      <c r="F671" s="17"/>
      <c r="G671" s="17">
        <v>6.5558245426806397E-2</v>
      </c>
      <c r="H671" s="17">
        <v>5.1802381453951198E-2</v>
      </c>
      <c r="I671" s="17">
        <v>5.7104453879202599E-2</v>
      </c>
      <c r="J671" s="17">
        <v>5.8434310230247102E-2</v>
      </c>
      <c r="K671" s="17">
        <v>7.1015252733458198E-2</v>
      </c>
      <c r="L671" s="17">
        <v>6.4144306970380094E-2</v>
      </c>
      <c r="M671" s="17"/>
      <c r="N671" s="17">
        <v>7.1181234631255794E-2</v>
      </c>
      <c r="O671" s="17">
        <v>5.6625428653508197E-2</v>
      </c>
      <c r="P671" s="17">
        <v>5.6970494238992198E-2</v>
      </c>
      <c r="Q671" s="17">
        <v>5.8972364963265501E-2</v>
      </c>
      <c r="R671" s="17"/>
      <c r="S671" s="17">
        <v>4.7708758708156898E-2</v>
      </c>
      <c r="T671" s="17">
        <v>7.0549664787158795E-2</v>
      </c>
      <c r="U671" s="17">
        <v>6.5870234769732902E-2</v>
      </c>
      <c r="V671" s="17">
        <v>6.6108490440873496E-2</v>
      </c>
      <c r="W671" s="17">
        <v>5.3198264532992999E-2</v>
      </c>
      <c r="X671" s="17">
        <v>6.9283940997108495E-2</v>
      </c>
      <c r="Y671" s="17">
        <v>5.4011324099798301E-2</v>
      </c>
      <c r="Z671" s="17">
        <v>6.9130140529063897E-2</v>
      </c>
      <c r="AA671" s="17">
        <v>5.8033621342511298E-2</v>
      </c>
      <c r="AB671" s="17">
        <v>5.96480734777637E-2</v>
      </c>
      <c r="AC671" s="17">
        <v>7.0744347355057996E-2</v>
      </c>
      <c r="AD671" s="17">
        <v>5.4439992065400802E-2</v>
      </c>
      <c r="AE671" s="17"/>
      <c r="AF671" s="17">
        <v>5.3877436303712799E-2</v>
      </c>
      <c r="AG671" s="17">
        <v>5.3039676669522799E-2</v>
      </c>
      <c r="AH671" s="17">
        <v>6.6789664298160301E-2</v>
      </c>
      <c r="AI671" s="17">
        <v>6.3342550168462894E-2</v>
      </c>
      <c r="AJ671" s="17">
        <v>8.6249255538480493E-2</v>
      </c>
      <c r="AK671" s="17">
        <v>5.4423354838656797E-2</v>
      </c>
      <c r="AL671" s="17"/>
      <c r="AM671" s="17">
        <v>5.5428135785034E-2</v>
      </c>
      <c r="AN671" s="17">
        <v>6.0328970747172299E-2</v>
      </c>
      <c r="AO671" s="17">
        <v>7.1850123721779693E-2</v>
      </c>
      <c r="AP671" s="17">
        <v>5.9466215592287701E-2</v>
      </c>
      <c r="AQ671" s="17">
        <v>3.6129737581793699E-2</v>
      </c>
      <c r="AR671" s="17"/>
      <c r="AS671" s="17">
        <v>4.8107023783837299E-2</v>
      </c>
      <c r="AT671" s="17">
        <v>6.1537451271014898E-2</v>
      </c>
      <c r="AU671" s="17">
        <v>4.3486813250974997E-2</v>
      </c>
      <c r="AV671" s="17">
        <v>6.9730715332638402E-2</v>
      </c>
      <c r="AW671" s="17">
        <v>8.3193763615255101E-2</v>
      </c>
      <c r="AX671" s="17">
        <v>7.7646376823806804E-2</v>
      </c>
      <c r="AY671" s="17"/>
      <c r="AZ671" s="17">
        <v>7.5773708991459202E-2</v>
      </c>
      <c r="BA671" s="17">
        <v>6.42857816948081E-2</v>
      </c>
      <c r="BB671" s="17">
        <v>5.5476410585404902E-2</v>
      </c>
      <c r="BC671" s="17">
        <v>5.0389253394038797E-2</v>
      </c>
      <c r="BD671" s="17">
        <v>5.0701528362633697E-2</v>
      </c>
      <c r="BE671" s="17"/>
      <c r="BF671" s="17">
        <v>6.1425194479029603E-2</v>
      </c>
      <c r="BG671" s="17"/>
      <c r="BH671" s="17">
        <v>6.2250096299467698E-2</v>
      </c>
      <c r="BI671" s="17"/>
      <c r="BJ671" s="17">
        <v>5.9586147389774802E-2</v>
      </c>
      <c r="BK671" s="17">
        <v>6.9750926477086195E-2</v>
      </c>
      <c r="BL671" s="17">
        <v>6.2276135510694497E-2</v>
      </c>
      <c r="BM671" s="17">
        <v>5.4616087827043101E-2</v>
      </c>
      <c r="BN671" s="17">
        <v>4.7339989917110803E-2</v>
      </c>
      <c r="BO671" s="17">
        <v>6.6316464735659206E-2</v>
      </c>
      <c r="BP671" s="17"/>
      <c r="BQ671" s="17">
        <v>5.32602052487973E-2</v>
      </c>
      <c r="BR671" s="17">
        <v>6.3426196705507795E-2</v>
      </c>
      <c r="BS671" s="17">
        <v>6.1021983471145499E-2</v>
      </c>
      <c r="BT671" s="17"/>
      <c r="BU671" s="17">
        <v>9.38907829093341E-2</v>
      </c>
      <c r="BV671" s="17">
        <v>5.8440560499297703E-2</v>
      </c>
      <c r="BW671" s="17">
        <v>6.2945264327366496E-2</v>
      </c>
      <c r="BX671" s="17"/>
      <c r="BY671" s="17">
        <v>7.8177535984943397E-2</v>
      </c>
      <c r="BZ671" s="17"/>
      <c r="CA671" s="17">
        <v>3.9328498530788202E-2</v>
      </c>
    </row>
    <row r="672" spans="2:79" x14ac:dyDescent="0.35">
      <c r="B672" t="s">
        <v>424</v>
      </c>
      <c r="C672" s="17">
        <v>0.106344273419192</v>
      </c>
      <c r="D672" s="17">
        <v>0.103968041744331</v>
      </c>
      <c r="E672" s="17">
        <v>0.109246938009608</v>
      </c>
      <c r="F672" s="17"/>
      <c r="G672" s="17">
        <v>0.107022736057725</v>
      </c>
      <c r="H672" s="17">
        <v>8.9721947923394205E-2</v>
      </c>
      <c r="I672" s="17">
        <v>9.5111848119373593E-2</v>
      </c>
      <c r="J672" s="17">
        <v>0.109729367584032</v>
      </c>
      <c r="K672" s="17">
        <v>0.107640021672557</v>
      </c>
      <c r="L672" s="17">
        <v>0.124891039750642</v>
      </c>
      <c r="M672" s="17"/>
      <c r="N672" s="17">
        <v>0.116012632898644</v>
      </c>
      <c r="O672" s="17">
        <v>0.10685088466822</v>
      </c>
      <c r="P672" s="17">
        <v>9.0770680271646795E-2</v>
      </c>
      <c r="Q672" s="17">
        <v>0.111111282171291</v>
      </c>
      <c r="R672" s="17"/>
      <c r="S672" s="17">
        <v>0.12589437802322101</v>
      </c>
      <c r="T672" s="17">
        <v>8.4550413169911701E-2</v>
      </c>
      <c r="U672" s="17">
        <v>0.11759399828779001</v>
      </c>
      <c r="V672" s="17">
        <v>0.111436515927703</v>
      </c>
      <c r="W672" s="17">
        <v>8.7695790843139595E-2</v>
      </c>
      <c r="X672" s="17">
        <v>9.3631895278829202E-2</v>
      </c>
      <c r="Y672" s="17">
        <v>0.120266247899028</v>
      </c>
      <c r="Z672" s="17">
        <v>8.13675520531775E-2</v>
      </c>
      <c r="AA672" s="17">
        <v>0.106626550051069</v>
      </c>
      <c r="AB672" s="17">
        <v>0.12300092112526</v>
      </c>
      <c r="AC672" s="17">
        <v>0.112233324621329</v>
      </c>
      <c r="AD672" s="17">
        <v>8.1491415296113701E-2</v>
      </c>
      <c r="AE672" s="17"/>
      <c r="AF672" s="17">
        <v>8.5167057623582898E-2</v>
      </c>
      <c r="AG672" s="17">
        <v>0.11199260709789</v>
      </c>
      <c r="AH672" s="17">
        <v>0.10789255422311</v>
      </c>
      <c r="AI672" s="17">
        <v>0.130521595435663</v>
      </c>
      <c r="AJ672" s="17">
        <v>9.1039983334736799E-2</v>
      </c>
      <c r="AK672" s="17">
        <v>0.109467471489026</v>
      </c>
      <c r="AL672" s="17"/>
      <c r="AM672" s="17">
        <v>0.109521417555041</v>
      </c>
      <c r="AN672" s="17">
        <v>0.111866600094552</v>
      </c>
      <c r="AO672" s="17">
        <v>0.104631477095988</v>
      </c>
      <c r="AP672" s="17">
        <v>0.107843621105897</v>
      </c>
      <c r="AQ672" s="17">
        <v>8.6827059310193702E-2</v>
      </c>
      <c r="AR672" s="17"/>
      <c r="AS672" s="17">
        <v>0.10213478584335201</v>
      </c>
      <c r="AT672" s="17">
        <v>0.109119664053792</v>
      </c>
      <c r="AU672" s="17">
        <v>0.122655101008281</v>
      </c>
      <c r="AV672" s="17">
        <v>0.100421144224478</v>
      </c>
      <c r="AW672" s="17">
        <v>0.10124242743630001</v>
      </c>
      <c r="AX672" s="17">
        <v>0.100444739387999</v>
      </c>
      <c r="AY672" s="17"/>
      <c r="AZ672" s="17">
        <v>9.7773827446880401E-2</v>
      </c>
      <c r="BA672" s="17">
        <v>0.10261084329395</v>
      </c>
      <c r="BB672" s="17">
        <v>0.11710780324659301</v>
      </c>
      <c r="BC672" s="17">
        <v>0.12717080590886201</v>
      </c>
      <c r="BD672" s="17">
        <v>0.102231287408081</v>
      </c>
      <c r="BE672" s="17"/>
      <c r="BF672" s="17">
        <v>0.107056626929091</v>
      </c>
      <c r="BG672" s="17"/>
      <c r="BH672" s="17">
        <v>0.10645407175175201</v>
      </c>
      <c r="BI672" s="17"/>
      <c r="BJ672" s="17">
        <v>9.4623230241449405E-2</v>
      </c>
      <c r="BK672" s="17">
        <v>0.101282145852362</v>
      </c>
      <c r="BL672" s="17">
        <v>0.115380192842912</v>
      </c>
      <c r="BM672" s="17">
        <v>0.124040270433668</v>
      </c>
      <c r="BN672" s="17">
        <v>0.106184364134492</v>
      </c>
      <c r="BO672" s="17">
        <v>0.112380674549932</v>
      </c>
      <c r="BP672" s="17"/>
      <c r="BQ672" s="17">
        <v>0.11889098460829001</v>
      </c>
      <c r="BR672" s="17">
        <v>0.103403740033352</v>
      </c>
      <c r="BS672" s="17">
        <v>0.10698482371259201</v>
      </c>
      <c r="BT672" s="17"/>
      <c r="BU672" s="17">
        <v>9.8381141390961199E-2</v>
      </c>
      <c r="BV672" s="17">
        <v>8.7061828593365906E-2</v>
      </c>
      <c r="BW672" s="17">
        <v>0.123254222379735</v>
      </c>
      <c r="BX672" s="17"/>
      <c r="BY672" s="17">
        <v>0.113888597243982</v>
      </c>
      <c r="BZ672" s="17"/>
      <c r="CA672" s="17">
        <v>8.5406988488903504E-2</v>
      </c>
    </row>
    <row r="673" spans="2:79" x14ac:dyDescent="0.35">
      <c r="B673" t="s">
        <v>425</v>
      </c>
      <c r="C673" s="17">
        <v>0.19307491265090401</v>
      </c>
      <c r="D673" s="17">
        <v>0.19362053318442499</v>
      </c>
      <c r="E673" s="17">
        <v>0.19147593641306301</v>
      </c>
      <c r="F673" s="17"/>
      <c r="G673" s="17">
        <v>0.22684108641696399</v>
      </c>
      <c r="H673" s="17">
        <v>0.15898782393406899</v>
      </c>
      <c r="I673" s="17">
        <v>0.17812494172453</v>
      </c>
      <c r="J673" s="17">
        <v>0.220448453023149</v>
      </c>
      <c r="K673" s="17">
        <v>0.189188366032046</v>
      </c>
      <c r="L673" s="17">
        <v>0.19076463664160501</v>
      </c>
      <c r="M673" s="17"/>
      <c r="N673" s="17">
        <v>0.17317641359091601</v>
      </c>
      <c r="O673" s="17">
        <v>0.18182989384621301</v>
      </c>
      <c r="P673" s="17">
        <v>0.22447387280509901</v>
      </c>
      <c r="Q673" s="17">
        <v>0.193550257756435</v>
      </c>
      <c r="R673" s="17"/>
      <c r="S673" s="17">
        <v>0.20675442491992899</v>
      </c>
      <c r="T673" s="17">
        <v>0.20601093591841299</v>
      </c>
      <c r="U673" s="17">
        <v>0.18676296645232901</v>
      </c>
      <c r="V673" s="17">
        <v>0.17953763350823801</v>
      </c>
      <c r="W673" s="17">
        <v>0.195451150030269</v>
      </c>
      <c r="X673" s="17">
        <v>0.208974315376073</v>
      </c>
      <c r="Y673" s="17">
        <v>0.18002467925454799</v>
      </c>
      <c r="Z673" s="17">
        <v>0.17923709263458301</v>
      </c>
      <c r="AA673" s="17">
        <v>0.15669470998988799</v>
      </c>
      <c r="AB673" s="17">
        <v>0.19844484564085901</v>
      </c>
      <c r="AC673" s="17">
        <v>0.22125382727113399</v>
      </c>
      <c r="AD673" s="17">
        <v>0.20086352165632601</v>
      </c>
      <c r="AE673" s="17"/>
      <c r="AF673" s="17">
        <v>0.205904453858583</v>
      </c>
      <c r="AG673" s="17">
        <v>0.18476389776733901</v>
      </c>
      <c r="AH673" s="17">
        <v>0.216695096080052</v>
      </c>
      <c r="AI673" s="17">
        <v>0.18514138516748599</v>
      </c>
      <c r="AJ673" s="17">
        <v>0.14132537620623301</v>
      </c>
      <c r="AK673" s="17">
        <v>0.209764249865796</v>
      </c>
      <c r="AL673" s="17"/>
      <c r="AM673" s="17">
        <v>0.192749141506598</v>
      </c>
      <c r="AN673" s="17">
        <v>0.21921701701306401</v>
      </c>
      <c r="AO673" s="17">
        <v>0.17775465142268301</v>
      </c>
      <c r="AP673" s="17">
        <v>0.151284632559751</v>
      </c>
      <c r="AQ673" s="17">
        <v>0.226863613109865</v>
      </c>
      <c r="AR673" s="17"/>
      <c r="AS673" s="17">
        <v>0.202369907348808</v>
      </c>
      <c r="AT673" s="17">
        <v>0.198329180272904</v>
      </c>
      <c r="AU673" s="17">
        <v>0.21268213724048801</v>
      </c>
      <c r="AV673" s="17">
        <v>0.17719288036811601</v>
      </c>
      <c r="AW673" s="17">
        <v>0.189815856852318</v>
      </c>
      <c r="AX673" s="17">
        <v>0.15592444186086801</v>
      </c>
      <c r="AY673" s="17"/>
      <c r="AZ673" s="17">
        <v>0.195738573495287</v>
      </c>
      <c r="BA673" s="17">
        <v>0.183942190406849</v>
      </c>
      <c r="BB673" s="17">
        <v>0.219713395584924</v>
      </c>
      <c r="BC673" s="17">
        <v>0.18564378740322501</v>
      </c>
      <c r="BD673" s="17">
        <v>0.184705061643886</v>
      </c>
      <c r="BE673" s="17"/>
      <c r="BF673" s="17">
        <v>0.19686199160201201</v>
      </c>
      <c r="BG673" s="17"/>
      <c r="BH673" s="17">
        <v>0.18748815605932501</v>
      </c>
      <c r="BI673" s="17"/>
      <c r="BJ673" s="17">
        <v>0.211700968760275</v>
      </c>
      <c r="BK673" s="17">
        <v>0.18176976744717299</v>
      </c>
      <c r="BL673" s="17">
        <v>0.194049018222272</v>
      </c>
      <c r="BM673" s="17">
        <v>0.17182270287586801</v>
      </c>
      <c r="BN673" s="17">
        <v>0.16116228814849001</v>
      </c>
      <c r="BO673" s="17">
        <v>0.200177435570146</v>
      </c>
      <c r="BP673" s="17"/>
      <c r="BQ673" s="17">
        <v>0.17963309555384799</v>
      </c>
      <c r="BR673" s="17">
        <v>0.21041740898689501</v>
      </c>
      <c r="BS673" s="17">
        <v>0.19178949383966801</v>
      </c>
      <c r="BT673" s="17"/>
      <c r="BU673" s="17">
        <v>0.191313963709413</v>
      </c>
      <c r="BV673" s="17">
        <v>0.21524693453482699</v>
      </c>
      <c r="BW673" s="17">
        <v>0.18451753888723699</v>
      </c>
      <c r="BX673" s="17"/>
      <c r="BY673" s="17">
        <v>0.15832298938897801</v>
      </c>
      <c r="BZ673" s="17"/>
      <c r="CA673" s="17">
        <v>0.17665792394393801</v>
      </c>
    </row>
    <row r="674" spans="2:79" x14ac:dyDescent="0.35">
      <c r="B674" t="s">
        <v>426</v>
      </c>
      <c r="C674" s="17">
        <v>0.23552359796283201</v>
      </c>
      <c r="D674" s="17">
        <v>0.23979777093573601</v>
      </c>
      <c r="E674" s="17">
        <v>0.232966409611786</v>
      </c>
      <c r="F674" s="17"/>
      <c r="G674" s="17">
        <v>0.28214901719622398</v>
      </c>
      <c r="H674" s="17">
        <v>0.23787743856657301</v>
      </c>
      <c r="I674" s="17">
        <v>0.26470604363348199</v>
      </c>
      <c r="J674" s="17">
        <v>0.21855689127417299</v>
      </c>
      <c r="K674" s="17">
        <v>0.216378957314109</v>
      </c>
      <c r="L674" s="17">
        <v>0.20539699649406501</v>
      </c>
      <c r="M674" s="17"/>
      <c r="N674" s="17">
        <v>0.249309976083081</v>
      </c>
      <c r="O674" s="17">
        <v>0.23771402652367599</v>
      </c>
      <c r="P674" s="17">
        <v>0.25329063548028602</v>
      </c>
      <c r="Q674" s="17">
        <v>0.20658543955605299</v>
      </c>
      <c r="R674" s="17"/>
      <c r="S674" s="17">
        <v>0.23049122445459799</v>
      </c>
      <c r="T674" s="17">
        <v>0.23725022479843799</v>
      </c>
      <c r="U674" s="17">
        <v>0.22579373461993399</v>
      </c>
      <c r="V674" s="17">
        <v>0.21622390650393</v>
      </c>
      <c r="W674" s="17">
        <v>0.26359743618023601</v>
      </c>
      <c r="X674" s="17">
        <v>0.22023243292385999</v>
      </c>
      <c r="Y674" s="17">
        <v>0.240051236209399</v>
      </c>
      <c r="Z674" s="17">
        <v>0.281496173940674</v>
      </c>
      <c r="AA674" s="17">
        <v>0.27084431472767201</v>
      </c>
      <c r="AB674" s="17">
        <v>0.20173184327294599</v>
      </c>
      <c r="AC674" s="17">
        <v>0.19810366311428401</v>
      </c>
      <c r="AD674" s="17">
        <v>0.27659142418555499</v>
      </c>
      <c r="AE674" s="17"/>
      <c r="AF674" s="17">
        <v>0.18781709027722199</v>
      </c>
      <c r="AG674" s="17">
        <v>0.23908512523815301</v>
      </c>
      <c r="AH674" s="17">
        <v>0.253316284255865</v>
      </c>
      <c r="AI674" s="17">
        <v>0.27686940468069099</v>
      </c>
      <c r="AJ674" s="17">
        <v>0.235616380754157</v>
      </c>
      <c r="AK674" s="17">
        <v>0.24719504843116</v>
      </c>
      <c r="AL674" s="17"/>
      <c r="AM674" s="17">
        <v>0.22168458381074699</v>
      </c>
      <c r="AN674" s="17">
        <v>0.22619254143872999</v>
      </c>
      <c r="AO674" s="17">
        <v>0.25455457434725498</v>
      </c>
      <c r="AP674" s="17">
        <v>0.25130639966894902</v>
      </c>
      <c r="AQ674" s="17">
        <v>0.22382066380299101</v>
      </c>
      <c r="AR674" s="17"/>
      <c r="AS674" s="17">
        <v>0.23048687506304699</v>
      </c>
      <c r="AT674" s="17">
        <v>0.22533752114644601</v>
      </c>
      <c r="AU674" s="17">
        <v>0.25530146941957499</v>
      </c>
      <c r="AV674" s="17">
        <v>0.25863462574861401</v>
      </c>
      <c r="AW674" s="17">
        <v>0.21426988402312599</v>
      </c>
      <c r="AX674" s="17">
        <v>0.21148745509186101</v>
      </c>
      <c r="AY674" s="17"/>
      <c r="AZ674" s="17">
        <v>0.21901591234051099</v>
      </c>
      <c r="BA674" s="17">
        <v>0.26154416669187602</v>
      </c>
      <c r="BB674" s="17">
        <v>0.21029417515559201</v>
      </c>
      <c r="BC674" s="17">
        <v>0.192734086124245</v>
      </c>
      <c r="BD674" s="17">
        <v>0.253029073794173</v>
      </c>
      <c r="BE674" s="17"/>
      <c r="BF674" s="17">
        <v>0.23204827329618499</v>
      </c>
      <c r="BG674" s="17"/>
      <c r="BH674" s="17">
        <v>0.23701066559124401</v>
      </c>
      <c r="BI674" s="17"/>
      <c r="BJ674" s="17">
        <v>0.25237439977281201</v>
      </c>
      <c r="BK674" s="17">
        <v>0.22155719937705201</v>
      </c>
      <c r="BL674" s="17">
        <v>0.238112638642408</v>
      </c>
      <c r="BM674" s="17">
        <v>0.186939310287733</v>
      </c>
      <c r="BN674" s="17">
        <v>0.28247574100960898</v>
      </c>
      <c r="BO674" s="17">
        <v>0.23276026417440801</v>
      </c>
      <c r="BP674" s="17"/>
      <c r="BQ674" s="17">
        <v>0.24082200218565999</v>
      </c>
      <c r="BR674" s="17">
        <v>0.24773025722804401</v>
      </c>
      <c r="BS674" s="17">
        <v>0.232623202412371</v>
      </c>
      <c r="BT674" s="17"/>
      <c r="BU674" s="17">
        <v>0.22218704815194201</v>
      </c>
      <c r="BV674" s="17">
        <v>0.240851630508853</v>
      </c>
      <c r="BW674" s="17">
        <v>0.234702640891151</v>
      </c>
      <c r="BX674" s="17"/>
      <c r="BY674" s="17">
        <v>0.27604004719566599</v>
      </c>
      <c r="BZ674" s="17"/>
      <c r="CA674" s="17">
        <v>0.24448524319071299</v>
      </c>
    </row>
    <row r="675" spans="2:79" x14ac:dyDescent="0.35">
      <c r="B675" t="s">
        <v>427</v>
      </c>
      <c r="C675" s="17">
        <v>0.16898305888196399</v>
      </c>
      <c r="D675" s="17">
        <v>0.174835703430054</v>
      </c>
      <c r="E675" s="17">
        <v>0.16304938117526499</v>
      </c>
      <c r="F675" s="17"/>
      <c r="G675" s="17">
        <v>0.171698280925068</v>
      </c>
      <c r="H675" s="17">
        <v>0.175944581620256</v>
      </c>
      <c r="I675" s="17">
        <v>0.19328327445384499</v>
      </c>
      <c r="J675" s="17">
        <v>0.188039997071627</v>
      </c>
      <c r="K675" s="17">
        <v>0.15256823025763599</v>
      </c>
      <c r="L675" s="17">
        <v>0.13739415095417001</v>
      </c>
      <c r="M675" s="17"/>
      <c r="N675" s="17">
        <v>0.163363489985105</v>
      </c>
      <c r="O675" s="17">
        <v>0.18032133590213101</v>
      </c>
      <c r="P675" s="17">
        <v>0.16954579174852699</v>
      </c>
      <c r="Q675" s="17">
        <v>0.16242879588857601</v>
      </c>
      <c r="R675" s="17"/>
      <c r="S675" s="17">
        <v>0.17403620712249701</v>
      </c>
      <c r="T675" s="17">
        <v>0.183306384728605</v>
      </c>
      <c r="U675" s="17">
        <v>0.17269095631480399</v>
      </c>
      <c r="V675" s="17">
        <v>0.19784166202012601</v>
      </c>
      <c r="W675" s="17">
        <v>0.199005189127965</v>
      </c>
      <c r="X675" s="17">
        <v>0.14700943445951101</v>
      </c>
      <c r="Y675" s="17">
        <v>0.176952664980255</v>
      </c>
      <c r="Z675" s="17">
        <v>0.135664220871068</v>
      </c>
      <c r="AA675" s="17">
        <v>0.14153960683081099</v>
      </c>
      <c r="AB675" s="17">
        <v>0.15748796671295201</v>
      </c>
      <c r="AC675" s="17">
        <v>0.16298278716530301</v>
      </c>
      <c r="AD675" s="17">
        <v>0.151070834804786</v>
      </c>
      <c r="AE675" s="17"/>
      <c r="AF675" s="17">
        <v>0.16692027304014401</v>
      </c>
      <c r="AG675" s="17">
        <v>0.17305335589515</v>
      </c>
      <c r="AH675" s="17">
        <v>0.17746650573254499</v>
      </c>
      <c r="AI675" s="17">
        <v>0.16337559852926101</v>
      </c>
      <c r="AJ675" s="17">
        <v>0.19369201750592499</v>
      </c>
      <c r="AK675" s="17">
        <v>0.149354531249385</v>
      </c>
      <c r="AL675" s="17"/>
      <c r="AM675" s="17">
        <v>0.14837947071763599</v>
      </c>
      <c r="AN675" s="17">
        <v>0.166941363896981</v>
      </c>
      <c r="AO675" s="17">
        <v>0.17695812512943199</v>
      </c>
      <c r="AP675" s="17">
        <v>0.19181663720787701</v>
      </c>
      <c r="AQ675" s="17">
        <v>0.25526174279289499</v>
      </c>
      <c r="AR675" s="17"/>
      <c r="AS675" s="17">
        <v>0.171991833724666</v>
      </c>
      <c r="AT675" s="17">
        <v>0.162294818993059</v>
      </c>
      <c r="AU675" s="17">
        <v>0.148148882434253</v>
      </c>
      <c r="AV675" s="17">
        <v>0.172008621369558</v>
      </c>
      <c r="AW675" s="17">
        <v>0.167022752034408</v>
      </c>
      <c r="AX675" s="17">
        <v>0.221177077215542</v>
      </c>
      <c r="AY675" s="17"/>
      <c r="AZ675" s="17">
        <v>0.18626190121212099</v>
      </c>
      <c r="BA675" s="17">
        <v>0.16737738885772499</v>
      </c>
      <c r="BB675" s="17">
        <v>0.16144942555352201</v>
      </c>
      <c r="BC675" s="17">
        <v>0.119575070121652</v>
      </c>
      <c r="BD675" s="17">
        <v>0.17680208228716801</v>
      </c>
      <c r="BE675" s="17"/>
      <c r="BF675" s="17">
        <v>0.16879033596988399</v>
      </c>
      <c r="BG675" s="17"/>
      <c r="BH675" s="17">
        <v>0.175507202232347</v>
      </c>
      <c r="BI675" s="17"/>
      <c r="BJ675" s="17">
        <v>0.17707497557032301</v>
      </c>
      <c r="BK675" s="17">
        <v>0.15780278392837499</v>
      </c>
      <c r="BL675" s="17">
        <v>0.160157544786422</v>
      </c>
      <c r="BM675" s="17">
        <v>0.18203371737065899</v>
      </c>
      <c r="BN675" s="17">
        <v>0.17714478426935101</v>
      </c>
      <c r="BO675" s="17">
        <v>0.18694346184692101</v>
      </c>
      <c r="BP675" s="17"/>
      <c r="BQ675" s="17">
        <v>0.17275169522081299</v>
      </c>
      <c r="BR675" s="17">
        <v>0.16991943899473799</v>
      </c>
      <c r="BS675" s="17">
        <v>0.17697530167893299</v>
      </c>
      <c r="BT675" s="17"/>
      <c r="BU675" s="17">
        <v>0.18631046841364099</v>
      </c>
      <c r="BV675" s="17">
        <v>0.189038031020131</v>
      </c>
      <c r="BW675" s="17">
        <v>0.16608398477138001</v>
      </c>
      <c r="BX675" s="17"/>
      <c r="BY675" s="17">
        <v>0.15664702666584099</v>
      </c>
      <c r="BZ675" s="17"/>
      <c r="CA675" s="17">
        <v>0.22637163827003501</v>
      </c>
    </row>
    <row r="676" spans="2:79" x14ac:dyDescent="0.35">
      <c r="B676" t="s">
        <v>428</v>
      </c>
      <c r="C676" s="17">
        <v>0.101853869302982</v>
      </c>
      <c r="D676" s="17">
        <v>0.112752226700881</v>
      </c>
      <c r="E676" s="17">
        <v>9.0991455461783E-2</v>
      </c>
      <c r="F676" s="17"/>
      <c r="G676" s="17">
        <v>7.2943718420963602E-2</v>
      </c>
      <c r="H676" s="17">
        <v>0.15401491841798401</v>
      </c>
      <c r="I676" s="17">
        <v>0.118509877320236</v>
      </c>
      <c r="J676" s="17">
        <v>9.2025052993407699E-2</v>
      </c>
      <c r="K676" s="17">
        <v>0.107011712299711</v>
      </c>
      <c r="L676" s="17">
        <v>6.9779132753323397E-2</v>
      </c>
      <c r="M676" s="17"/>
      <c r="N676" s="17">
        <v>0.105798174486941</v>
      </c>
      <c r="O676" s="17">
        <v>9.1190993874759499E-2</v>
      </c>
      <c r="P676" s="17">
        <v>9.4740796746559594E-2</v>
      </c>
      <c r="Q676" s="17">
        <v>0.117007567610781</v>
      </c>
      <c r="R676" s="17"/>
      <c r="S676" s="17">
        <v>0.107587992516463</v>
      </c>
      <c r="T676" s="17">
        <v>0.10606980781155601</v>
      </c>
      <c r="U676" s="17">
        <v>0.101512814463059</v>
      </c>
      <c r="V676" s="17">
        <v>0.11565185970995701</v>
      </c>
      <c r="W676" s="17">
        <v>9.0946627460825893E-2</v>
      </c>
      <c r="X676" s="17">
        <v>0.11616327051900401</v>
      </c>
      <c r="Y676" s="17">
        <v>8.8392151873920896E-2</v>
      </c>
      <c r="Z676" s="17">
        <v>9.4360987062481999E-2</v>
      </c>
      <c r="AA676" s="17">
        <v>0.10466149999694201</v>
      </c>
      <c r="AB676" s="17">
        <v>8.4031547513498395E-2</v>
      </c>
      <c r="AC676" s="17">
        <v>0.100750202217117</v>
      </c>
      <c r="AD676" s="17">
        <v>8.9788970158076006E-2</v>
      </c>
      <c r="AE676" s="17"/>
      <c r="AF676" s="17">
        <v>0.118982631479453</v>
      </c>
      <c r="AG676" s="17">
        <v>0.10620643902865499</v>
      </c>
      <c r="AH676" s="17">
        <v>8.7918634192665907E-2</v>
      </c>
      <c r="AI676" s="17">
        <v>8.9578262509177595E-2</v>
      </c>
      <c r="AJ676" s="17">
        <v>0.105885363112027</v>
      </c>
      <c r="AK676" s="17">
        <v>0.14262569921406301</v>
      </c>
      <c r="AL676" s="17"/>
      <c r="AM676" s="17">
        <v>0.10324579241748</v>
      </c>
      <c r="AN676" s="17">
        <v>8.5756036740418595E-2</v>
      </c>
      <c r="AO676" s="17">
        <v>9.7048014781878605E-2</v>
      </c>
      <c r="AP676" s="17">
        <v>0.139110524818785</v>
      </c>
      <c r="AQ676" s="17">
        <v>0.102595792752249</v>
      </c>
      <c r="AR676" s="17"/>
      <c r="AS676" s="17">
        <v>0.135815487464789</v>
      </c>
      <c r="AT676" s="17">
        <v>9.32837503846254E-2</v>
      </c>
      <c r="AU676" s="17">
        <v>0.111001512140567</v>
      </c>
      <c r="AV676" s="17">
        <v>8.6212186475595406E-2</v>
      </c>
      <c r="AW676" s="17">
        <v>6.1488075478308903E-2</v>
      </c>
      <c r="AX676" s="17">
        <v>0.113523718297756</v>
      </c>
      <c r="AY676" s="17"/>
      <c r="AZ676" s="17">
        <v>9.3100177499302994E-2</v>
      </c>
      <c r="BA676" s="17">
        <v>9.7719930241384895E-2</v>
      </c>
      <c r="BB676" s="17">
        <v>0.105100939886401</v>
      </c>
      <c r="BC676" s="17">
        <v>8.6530369921054201E-2</v>
      </c>
      <c r="BD676" s="17">
        <v>0.117220676614797</v>
      </c>
      <c r="BE676" s="17"/>
      <c r="BF676" s="17">
        <v>0.101372140506323</v>
      </c>
      <c r="BG676" s="17"/>
      <c r="BH676" s="17">
        <v>9.5400036002539296E-2</v>
      </c>
      <c r="BI676" s="17"/>
      <c r="BJ676" s="17">
        <v>9.7069578668804696E-2</v>
      </c>
      <c r="BK676" s="17">
        <v>9.7128088240088103E-2</v>
      </c>
      <c r="BL676" s="17">
        <v>9.2427753713954702E-2</v>
      </c>
      <c r="BM676" s="17">
        <v>0.14108341086557599</v>
      </c>
      <c r="BN676" s="17">
        <v>0.149579642386829</v>
      </c>
      <c r="BO676" s="17">
        <v>8.5439074375887894E-2</v>
      </c>
      <c r="BP676" s="17"/>
      <c r="BQ676" s="17">
        <v>0.111626456764052</v>
      </c>
      <c r="BR676" s="17">
        <v>0.110782778316762</v>
      </c>
      <c r="BS676" s="17">
        <v>9.7594883155816201E-2</v>
      </c>
      <c r="BT676" s="17"/>
      <c r="BU676" s="17">
        <v>0.15456521117069799</v>
      </c>
      <c r="BV676" s="17">
        <v>0.101816831689679</v>
      </c>
      <c r="BW676" s="17">
        <v>9.6717449900044702E-2</v>
      </c>
      <c r="BX676" s="17"/>
      <c r="BY676" s="17">
        <v>0.17127596117996899</v>
      </c>
      <c r="BZ676" s="17"/>
      <c r="CA676" s="17">
        <v>0.121353157612326</v>
      </c>
    </row>
    <row r="677" spans="2:79" x14ac:dyDescent="0.35">
      <c r="B677" t="s">
        <v>104</v>
      </c>
      <c r="C677" s="17">
        <v>6.5895291849955601E-2</v>
      </c>
      <c r="D677" s="17">
        <v>5.1807593950020797E-2</v>
      </c>
      <c r="E677" s="17">
        <v>8.0090064500956404E-2</v>
      </c>
      <c r="F677" s="17"/>
      <c r="G677" s="17">
        <v>3.6949861405840202E-2</v>
      </c>
      <c r="H677" s="17">
        <v>5.5365720962128599E-2</v>
      </c>
      <c r="I677" s="17">
        <v>3.3121784891571499E-2</v>
      </c>
      <c r="J677" s="17">
        <v>5.7743941210468101E-2</v>
      </c>
      <c r="K677" s="17">
        <v>8.1767959549868999E-2</v>
      </c>
      <c r="L677" s="17">
        <v>0.116302216280171</v>
      </c>
      <c r="M677" s="17"/>
      <c r="N677" s="17">
        <v>5.9322933459018901E-2</v>
      </c>
      <c r="O677" s="17">
        <v>7.2206816753530606E-2</v>
      </c>
      <c r="P677" s="17">
        <v>4.9552192255106299E-2</v>
      </c>
      <c r="Q677" s="17">
        <v>7.9513716873218093E-2</v>
      </c>
      <c r="R677" s="17"/>
      <c r="S677" s="17">
        <v>5.00032907091306E-2</v>
      </c>
      <c r="T677" s="17">
        <v>5.78852692113117E-2</v>
      </c>
      <c r="U677" s="17">
        <v>7.2375987737568107E-2</v>
      </c>
      <c r="V677" s="17">
        <v>5.06918215620034E-2</v>
      </c>
      <c r="W677" s="17">
        <v>6.5192725070144897E-2</v>
      </c>
      <c r="X677" s="17">
        <v>8.3484590434170294E-2</v>
      </c>
      <c r="Y677" s="17">
        <v>4.7602350842867999E-2</v>
      </c>
      <c r="Z677" s="17">
        <v>5.2771588427212197E-2</v>
      </c>
      <c r="AA677" s="17">
        <v>7.5952768189811698E-2</v>
      </c>
      <c r="AB677" s="17">
        <v>9.7244703543948E-2</v>
      </c>
      <c r="AC677" s="17">
        <v>7.3626601605780606E-2</v>
      </c>
      <c r="AD677" s="17">
        <v>7.4229615506392899E-2</v>
      </c>
      <c r="AE677" s="17"/>
      <c r="AF677" s="17">
        <v>9.8863568083661202E-2</v>
      </c>
      <c r="AG677" s="17">
        <v>5.8866114690851901E-2</v>
      </c>
      <c r="AH677" s="17">
        <v>3.3377760319214397E-2</v>
      </c>
      <c r="AI677" s="17">
        <v>4.7032098736274598E-2</v>
      </c>
      <c r="AJ677" s="17">
        <v>6.8589327738585198E-2</v>
      </c>
      <c r="AK677" s="17">
        <v>3.1479086666304598E-2</v>
      </c>
      <c r="AL677" s="17"/>
      <c r="AM677" s="17">
        <v>7.7275545791079397E-2</v>
      </c>
      <c r="AN677" s="17">
        <v>6.4403210797383703E-2</v>
      </c>
      <c r="AO677" s="17">
        <v>6.6476531581473194E-2</v>
      </c>
      <c r="AP677" s="17">
        <v>3.61996960769101E-2</v>
      </c>
      <c r="AQ677" s="17">
        <v>2.7013872395162099E-2</v>
      </c>
      <c r="AR677" s="17"/>
      <c r="AS677" s="17">
        <v>4.9283129932970099E-2</v>
      </c>
      <c r="AT677" s="17">
        <v>7.7106923168471703E-2</v>
      </c>
      <c r="AU677" s="17">
        <v>4.0775921377013101E-2</v>
      </c>
      <c r="AV677" s="17">
        <v>7.9452183322877401E-2</v>
      </c>
      <c r="AW677" s="17">
        <v>9.8136694596874005E-2</v>
      </c>
      <c r="AX677" s="17">
        <v>4.7108426878846102E-2</v>
      </c>
      <c r="AY677" s="17"/>
      <c r="AZ677" s="17">
        <v>8.0561937576741696E-2</v>
      </c>
      <c r="BA677" s="17">
        <v>5.16559512318049E-2</v>
      </c>
      <c r="BB677" s="17">
        <v>6.67301952853733E-2</v>
      </c>
      <c r="BC677" s="17">
        <v>0.119112940027925</v>
      </c>
      <c r="BD677" s="17">
        <v>5.3213366591794903E-2</v>
      </c>
      <c r="BE677" s="17"/>
      <c r="BF677" s="17">
        <v>6.5773346511099104E-2</v>
      </c>
      <c r="BG677" s="17"/>
      <c r="BH677" s="17">
        <v>6.5313045169290804E-2</v>
      </c>
      <c r="BI677" s="17"/>
      <c r="BJ677" s="17">
        <v>4.42555249736181E-2</v>
      </c>
      <c r="BK677" s="17">
        <v>8.5973873631640801E-2</v>
      </c>
      <c r="BL677" s="17">
        <v>7.6053112757001204E-2</v>
      </c>
      <c r="BM677" s="17">
        <v>7.8153221765467407E-2</v>
      </c>
      <c r="BN677" s="17">
        <v>2.9105102651328599E-2</v>
      </c>
      <c r="BO677" s="17">
        <v>4.04551053021742E-2</v>
      </c>
      <c r="BP677" s="17"/>
      <c r="BQ677" s="17">
        <v>4.0254266018608501E-2</v>
      </c>
      <c r="BR677" s="17">
        <v>4.9190407828775998E-2</v>
      </c>
      <c r="BS677" s="17">
        <v>5.8831841464233599E-2</v>
      </c>
      <c r="BT677" s="17"/>
      <c r="BU677" s="17">
        <v>1.31284031186839E-2</v>
      </c>
      <c r="BV677" s="17">
        <v>4.8056308485926499E-2</v>
      </c>
      <c r="BW677" s="17">
        <v>5.91554923059599E-2</v>
      </c>
      <c r="BX677" s="17"/>
      <c r="BY677" s="17">
        <v>6.7142597806486501E-3</v>
      </c>
      <c r="BZ677" s="17"/>
      <c r="CA677" s="17">
        <v>5.84340014102325E-2</v>
      </c>
    </row>
    <row r="678" spans="2:79" x14ac:dyDescent="0.35">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row>
    <row r="679" spans="2:79" x14ac:dyDescent="0.35">
      <c r="B679" s="6" t="s">
        <v>434</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row>
    <row r="680" spans="2:79" x14ac:dyDescent="0.35">
      <c r="B680" s="24" t="s">
        <v>106</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row>
    <row r="681" spans="2:79" x14ac:dyDescent="0.35">
      <c r="B681" t="s">
        <v>413</v>
      </c>
      <c r="C681" s="17">
        <v>0.111689194762945</v>
      </c>
      <c r="D681" s="17">
        <v>0.107719349008276</v>
      </c>
      <c r="E681" s="17">
        <v>0.115399162522989</v>
      </c>
      <c r="F681" s="17"/>
      <c r="G681" s="17">
        <v>0.13629542968576999</v>
      </c>
      <c r="H681" s="17">
        <v>0.15940406426606099</v>
      </c>
      <c r="I681" s="17">
        <v>0.124113085748918</v>
      </c>
      <c r="J681" s="17">
        <v>7.8794177594904202E-2</v>
      </c>
      <c r="K681" s="17">
        <v>0.10533146291513</v>
      </c>
      <c r="L681" s="17">
        <v>7.7297725457463606E-2</v>
      </c>
      <c r="M681" s="17"/>
      <c r="N681" s="17">
        <v>0.118937208791184</v>
      </c>
      <c r="O681" s="17">
        <v>0.104218118820636</v>
      </c>
      <c r="P681" s="17">
        <v>0.117975901100713</v>
      </c>
      <c r="Q681" s="17">
        <v>0.106279875389884</v>
      </c>
      <c r="R681" s="17"/>
      <c r="S681" s="17">
        <v>0.156227846340765</v>
      </c>
      <c r="T681" s="17">
        <v>0.119192494492577</v>
      </c>
      <c r="U681" s="17">
        <v>9.02246266487962E-2</v>
      </c>
      <c r="V681" s="17">
        <v>0.10704514991670799</v>
      </c>
      <c r="W681" s="17">
        <v>9.8793938000229301E-2</v>
      </c>
      <c r="X681" s="17">
        <v>0.122399963562677</v>
      </c>
      <c r="Y681" s="17">
        <v>0.10048462375928401</v>
      </c>
      <c r="Z681" s="17">
        <v>0.107095107317091</v>
      </c>
      <c r="AA681" s="17">
        <v>0.12647100047516699</v>
      </c>
      <c r="AB681" s="17">
        <v>7.1808202850084102E-2</v>
      </c>
      <c r="AC681" s="17">
        <v>8.6499216579915494E-2</v>
      </c>
      <c r="AD681" s="17">
        <v>8.4198910693682599E-2</v>
      </c>
      <c r="AE681" s="17"/>
      <c r="AF681" s="17">
        <v>0.11198874543286499</v>
      </c>
      <c r="AG681" s="17">
        <v>0.102235791337687</v>
      </c>
      <c r="AH681" s="17">
        <v>9.8622394883841905E-2</v>
      </c>
      <c r="AI681" s="17">
        <v>0.118614446645183</v>
      </c>
      <c r="AJ681" s="17">
        <v>0.121698836402917</v>
      </c>
      <c r="AK681" s="17">
        <v>0.230068150064727</v>
      </c>
      <c r="AL681" s="17"/>
      <c r="AM681" s="17">
        <v>9.4346928039395594E-2</v>
      </c>
      <c r="AN681" s="17">
        <v>0.102867659415236</v>
      </c>
      <c r="AO681" s="17">
        <v>0.119800277876826</v>
      </c>
      <c r="AP681" s="17">
        <v>0.14747211341942601</v>
      </c>
      <c r="AQ681" s="17">
        <v>0.18882742184166201</v>
      </c>
      <c r="AR681" s="17"/>
      <c r="AS681" s="17">
        <v>0.15734215458735901</v>
      </c>
      <c r="AT681" s="17">
        <v>8.9603874800625094E-2</v>
      </c>
      <c r="AU681" s="17">
        <v>8.9907964306500596E-2</v>
      </c>
      <c r="AV681" s="17">
        <v>0.107581431039457</v>
      </c>
      <c r="AW681" s="17">
        <v>0.100820967917434</v>
      </c>
      <c r="AX681" s="17">
        <v>0.11529449935698401</v>
      </c>
      <c r="AY681" s="17"/>
      <c r="AZ681" s="17">
        <v>0.105580520252579</v>
      </c>
      <c r="BA681" s="17">
        <v>9.1809780499835902E-2</v>
      </c>
      <c r="BB681" s="17">
        <v>0.100993635147237</v>
      </c>
      <c r="BC681" s="17">
        <v>0.123020092528212</v>
      </c>
      <c r="BD681" s="17">
        <v>0.147723803489412</v>
      </c>
      <c r="BE681" s="17"/>
      <c r="BF681" s="17">
        <v>0.104553432940863</v>
      </c>
      <c r="BG681" s="17"/>
      <c r="BH681" s="17">
        <v>0.11098400788328899</v>
      </c>
      <c r="BI681" s="17"/>
      <c r="BJ681" s="17">
        <v>0.10992281515878</v>
      </c>
      <c r="BK681" s="17">
        <v>9.5541469547355901E-2</v>
      </c>
      <c r="BL681" s="17">
        <v>0.10441416074271399</v>
      </c>
      <c r="BM681" s="17">
        <v>0.16004891323107201</v>
      </c>
      <c r="BN681" s="17">
        <v>0.13122484981884899</v>
      </c>
      <c r="BO681" s="17">
        <v>0.118240078839168</v>
      </c>
      <c r="BP681" s="17"/>
      <c r="BQ681" s="17">
        <v>0.11777456252722</v>
      </c>
      <c r="BR681" s="17">
        <v>0.110723370068882</v>
      </c>
      <c r="BS681" s="17">
        <v>0.112849028316565</v>
      </c>
      <c r="BT681" s="17"/>
      <c r="BU681" s="17">
        <v>0.16928576505106299</v>
      </c>
      <c r="BV681" s="17">
        <v>0.104623102992043</v>
      </c>
      <c r="BW681" s="17">
        <v>0.11316014790743301</v>
      </c>
      <c r="BX681" s="17"/>
      <c r="BY681" s="17">
        <v>0.14755155725104299</v>
      </c>
      <c r="BZ681" s="17"/>
      <c r="CA681" s="17">
        <v>0.14631283031039899</v>
      </c>
    </row>
    <row r="682" spans="2:79" x14ac:dyDescent="0.35">
      <c r="B682" t="s">
        <v>414</v>
      </c>
      <c r="C682" s="17">
        <v>0.233990642945831</v>
      </c>
      <c r="D682" s="17">
        <v>0.23269586952346799</v>
      </c>
      <c r="E682" s="17">
        <v>0.236264526836897</v>
      </c>
      <c r="F682" s="17"/>
      <c r="G682" s="17">
        <v>0.23667289505142799</v>
      </c>
      <c r="H682" s="17">
        <v>0.21267588360842199</v>
      </c>
      <c r="I682" s="17">
        <v>0.23420700399425801</v>
      </c>
      <c r="J682" s="17">
        <v>0.27782880812327598</v>
      </c>
      <c r="K682" s="17">
        <v>0.235449518177512</v>
      </c>
      <c r="L682" s="17">
        <v>0.212866401512461</v>
      </c>
      <c r="M682" s="17"/>
      <c r="N682" s="17">
        <v>0.24604286734102901</v>
      </c>
      <c r="O682" s="17">
        <v>0.24205289139922001</v>
      </c>
      <c r="P682" s="17">
        <v>0.222866609243278</v>
      </c>
      <c r="Q682" s="17">
        <v>0.22514910081665401</v>
      </c>
      <c r="R682" s="17"/>
      <c r="S682" s="17">
        <v>0.25241303347555499</v>
      </c>
      <c r="T682" s="17">
        <v>0.2655091921462</v>
      </c>
      <c r="U682" s="17">
        <v>0.22785574863424199</v>
      </c>
      <c r="V682" s="17">
        <v>0.21215256558631801</v>
      </c>
      <c r="W682" s="17">
        <v>0.209050640398001</v>
      </c>
      <c r="X682" s="17">
        <v>0.19723418978671101</v>
      </c>
      <c r="Y682" s="17">
        <v>0.26994424605963802</v>
      </c>
      <c r="Z682" s="17">
        <v>0.22380614976139701</v>
      </c>
      <c r="AA682" s="17">
        <v>0.216230090857118</v>
      </c>
      <c r="AB682" s="17">
        <v>0.23648026346762599</v>
      </c>
      <c r="AC682" s="17">
        <v>0.22284872911949399</v>
      </c>
      <c r="AD682" s="17">
        <v>0.25593682152820801</v>
      </c>
      <c r="AE682" s="17"/>
      <c r="AF682" s="17">
        <v>0.21563448362069801</v>
      </c>
      <c r="AG682" s="17">
        <v>0.237144167133228</v>
      </c>
      <c r="AH682" s="17">
        <v>0.25249951922418501</v>
      </c>
      <c r="AI682" s="17">
        <v>0.264975285060145</v>
      </c>
      <c r="AJ682" s="17">
        <v>0.23296732728758601</v>
      </c>
      <c r="AK682" s="17">
        <v>0.213954767373502</v>
      </c>
      <c r="AL682" s="17"/>
      <c r="AM682" s="17">
        <v>0.23483421059380999</v>
      </c>
      <c r="AN682" s="17">
        <v>0.22817452300166199</v>
      </c>
      <c r="AO682" s="17">
        <v>0.23573422504014699</v>
      </c>
      <c r="AP682" s="17">
        <v>0.250199652321837</v>
      </c>
      <c r="AQ682" s="17">
        <v>0.19936080886895999</v>
      </c>
      <c r="AR682" s="17"/>
      <c r="AS682" s="17">
        <v>0.220631017853466</v>
      </c>
      <c r="AT682" s="17">
        <v>0.214161931717158</v>
      </c>
      <c r="AU682" s="17">
        <v>0.25342149792351198</v>
      </c>
      <c r="AV682" s="17">
        <v>0.23046020432489001</v>
      </c>
      <c r="AW682" s="17">
        <v>0.25779240660389502</v>
      </c>
      <c r="AX682" s="17">
        <v>0.268252789311965</v>
      </c>
      <c r="AY682" s="17"/>
      <c r="AZ682" s="17">
        <v>0.25711240131260299</v>
      </c>
      <c r="BA682" s="17">
        <v>0.24618752364548199</v>
      </c>
      <c r="BB682" s="17">
        <v>0.217962600232321</v>
      </c>
      <c r="BC682" s="17">
        <v>0.191727936886253</v>
      </c>
      <c r="BD682" s="17">
        <v>0.22465394236830799</v>
      </c>
      <c r="BE682" s="17"/>
      <c r="BF682" s="17">
        <v>0.235950080506801</v>
      </c>
      <c r="BG682" s="17"/>
      <c r="BH682" s="17">
        <v>0.23954281029607799</v>
      </c>
      <c r="BI682" s="17"/>
      <c r="BJ682" s="17">
        <v>0.25278864022928499</v>
      </c>
      <c r="BK682" s="17">
        <v>0.24825915668156501</v>
      </c>
      <c r="BL682" s="17">
        <v>0.230897947979811</v>
      </c>
      <c r="BM682" s="17">
        <v>0.207315348711133</v>
      </c>
      <c r="BN682" s="17">
        <v>0.153976166514323</v>
      </c>
      <c r="BO682" s="17">
        <v>0.24825814377988401</v>
      </c>
      <c r="BP682" s="17"/>
      <c r="BQ682" s="17">
        <v>0.24300069232208199</v>
      </c>
      <c r="BR682" s="17">
        <v>0.25725809028623903</v>
      </c>
      <c r="BS682" s="17">
        <v>0.232715854404075</v>
      </c>
      <c r="BT682" s="17"/>
      <c r="BU682" s="17">
        <v>0.25967983956692597</v>
      </c>
      <c r="BV682" s="17">
        <v>0.256411492649054</v>
      </c>
      <c r="BW682" s="17">
        <v>0.23117444886452301</v>
      </c>
      <c r="BX682" s="17"/>
      <c r="BY682" s="17">
        <v>0.23419812092422601</v>
      </c>
      <c r="BZ682" s="17"/>
      <c r="CA682" s="17">
        <v>0.25609733793983502</v>
      </c>
    </row>
    <row r="683" spans="2:79" x14ac:dyDescent="0.35">
      <c r="B683" t="s">
        <v>415</v>
      </c>
      <c r="C683" s="17">
        <v>0.32202580170175898</v>
      </c>
      <c r="D683" s="17">
        <v>0.33891825391103497</v>
      </c>
      <c r="E683" s="17">
        <v>0.30599006932414602</v>
      </c>
      <c r="F683" s="17"/>
      <c r="G683" s="17">
        <v>0.24310769256277301</v>
      </c>
      <c r="H683" s="17">
        <v>0.29788176026261598</v>
      </c>
      <c r="I683" s="17">
        <v>0.31847511329261102</v>
      </c>
      <c r="J683" s="17">
        <v>0.343169239421382</v>
      </c>
      <c r="K683" s="17">
        <v>0.329584441325941</v>
      </c>
      <c r="L683" s="17">
        <v>0.375072045955617</v>
      </c>
      <c r="M683" s="17"/>
      <c r="N683" s="17">
        <v>0.319576350393449</v>
      </c>
      <c r="O683" s="17">
        <v>0.32453712606743002</v>
      </c>
      <c r="P683" s="17">
        <v>0.32229129182858002</v>
      </c>
      <c r="Q683" s="17">
        <v>0.32623862250525199</v>
      </c>
      <c r="R683" s="17"/>
      <c r="S683" s="17">
        <v>0.286275308516314</v>
      </c>
      <c r="T683" s="17">
        <v>0.31623594754706902</v>
      </c>
      <c r="U683" s="17">
        <v>0.33967380000006098</v>
      </c>
      <c r="V683" s="17">
        <v>0.33365165419856702</v>
      </c>
      <c r="W683" s="17">
        <v>0.36285710399863502</v>
      </c>
      <c r="X683" s="17">
        <v>0.32728033624425601</v>
      </c>
      <c r="Y683" s="17">
        <v>0.34979366253544403</v>
      </c>
      <c r="Z683" s="17">
        <v>0.28061416496506397</v>
      </c>
      <c r="AA683" s="17">
        <v>0.293709013927763</v>
      </c>
      <c r="AB683" s="17">
        <v>0.357792972469264</v>
      </c>
      <c r="AC683" s="17">
        <v>0.311490538468496</v>
      </c>
      <c r="AD683" s="17">
        <v>0.316055366700628</v>
      </c>
      <c r="AE683" s="17"/>
      <c r="AF683" s="17">
        <v>0.321410142113429</v>
      </c>
      <c r="AG683" s="17">
        <v>0.33661495744884301</v>
      </c>
      <c r="AH683" s="17">
        <v>0.348149999669771</v>
      </c>
      <c r="AI683" s="17">
        <v>0.28326338823262298</v>
      </c>
      <c r="AJ683" s="17">
        <v>0.27857873291483298</v>
      </c>
      <c r="AK683" s="17">
        <v>0.27136529123402398</v>
      </c>
      <c r="AL683" s="17"/>
      <c r="AM683" s="17">
        <v>0.32596148518825702</v>
      </c>
      <c r="AN683" s="17">
        <v>0.347302756378986</v>
      </c>
      <c r="AO683" s="17">
        <v>0.32080868058769701</v>
      </c>
      <c r="AP683" s="17">
        <v>0.25568693069161302</v>
      </c>
      <c r="AQ683" s="17">
        <v>0.27065981957937502</v>
      </c>
      <c r="AR683" s="17"/>
      <c r="AS683" s="17">
        <v>0.31504356000527101</v>
      </c>
      <c r="AT683" s="17">
        <v>0.33921698134033801</v>
      </c>
      <c r="AU683" s="17">
        <v>0.312636978788979</v>
      </c>
      <c r="AV683" s="17">
        <v>0.336731388646622</v>
      </c>
      <c r="AW683" s="17">
        <v>0.31724177302708101</v>
      </c>
      <c r="AX683" s="17">
        <v>0.27794149747406299</v>
      </c>
      <c r="AY683" s="17"/>
      <c r="AZ683" s="17">
        <v>0.30720745827586299</v>
      </c>
      <c r="BA683" s="17">
        <v>0.33571530253847198</v>
      </c>
      <c r="BB683" s="17">
        <v>0.32949520919351299</v>
      </c>
      <c r="BC683" s="17">
        <v>0.34033229355229699</v>
      </c>
      <c r="BD683" s="17">
        <v>0.30736660193004101</v>
      </c>
      <c r="BE683" s="17"/>
      <c r="BF683" s="17">
        <v>0.33031843085003598</v>
      </c>
      <c r="BG683" s="17"/>
      <c r="BH683" s="17">
        <v>0.32285395196002398</v>
      </c>
      <c r="BI683" s="17"/>
      <c r="BJ683" s="17">
        <v>0.28390607080799002</v>
      </c>
      <c r="BK683" s="17">
        <v>0.34211012587108702</v>
      </c>
      <c r="BL683" s="17">
        <v>0.34472737822118699</v>
      </c>
      <c r="BM683" s="17">
        <v>0.30105457398111501</v>
      </c>
      <c r="BN683" s="17">
        <v>0.39525144830352998</v>
      </c>
      <c r="BO683" s="17">
        <v>0.29486152931353499</v>
      </c>
      <c r="BP683" s="17"/>
      <c r="BQ683" s="17">
        <v>0.317248440772956</v>
      </c>
      <c r="BR683" s="17">
        <v>0.31888675364083502</v>
      </c>
      <c r="BS683" s="17">
        <v>0.32367138970682702</v>
      </c>
      <c r="BT683" s="17"/>
      <c r="BU683" s="17">
        <v>0.251512444079385</v>
      </c>
      <c r="BV683" s="17">
        <v>0.35187310993486498</v>
      </c>
      <c r="BW683" s="17">
        <v>0.310648204319382</v>
      </c>
      <c r="BX683" s="17"/>
      <c r="BY683" s="17">
        <v>0.203447305777189</v>
      </c>
      <c r="BZ683" s="17"/>
      <c r="CA683" s="17">
        <v>0.28863052852662602</v>
      </c>
    </row>
    <row r="684" spans="2:79" x14ac:dyDescent="0.35">
      <c r="B684" t="s">
        <v>416</v>
      </c>
      <c r="C684" s="17">
        <v>0.157577642797223</v>
      </c>
      <c r="D684" s="17">
        <v>0.15509282938180199</v>
      </c>
      <c r="E684" s="17">
        <v>0.159595186075839</v>
      </c>
      <c r="F684" s="17"/>
      <c r="G684" s="17">
        <v>0.21490910757684401</v>
      </c>
      <c r="H684" s="17">
        <v>0.16686593924514601</v>
      </c>
      <c r="I684" s="17">
        <v>0.14878841042803601</v>
      </c>
      <c r="J684" s="17">
        <v>0.13892900875375799</v>
      </c>
      <c r="K684" s="17">
        <v>0.13564318559021499</v>
      </c>
      <c r="L684" s="17">
        <v>0.148637163971093</v>
      </c>
      <c r="M684" s="17"/>
      <c r="N684" s="17">
        <v>0.159276204970206</v>
      </c>
      <c r="O684" s="17">
        <v>0.149757012046036</v>
      </c>
      <c r="P684" s="17">
        <v>0.167500565503265</v>
      </c>
      <c r="Q684" s="17">
        <v>0.153303810319389</v>
      </c>
      <c r="R684" s="17"/>
      <c r="S684" s="17">
        <v>0.160291178200895</v>
      </c>
      <c r="T684" s="17">
        <v>0.145256707909307</v>
      </c>
      <c r="U684" s="17">
        <v>0.17306145393511099</v>
      </c>
      <c r="V684" s="17">
        <v>0.16576087725647401</v>
      </c>
      <c r="W684" s="17">
        <v>0.156491933788975</v>
      </c>
      <c r="X684" s="17">
        <v>0.15933461318421699</v>
      </c>
      <c r="Y684" s="17">
        <v>0.13625078040952601</v>
      </c>
      <c r="Z684" s="17">
        <v>0.18954872973267101</v>
      </c>
      <c r="AA684" s="17">
        <v>0.150550101830634</v>
      </c>
      <c r="AB684" s="17">
        <v>0.14398998261093601</v>
      </c>
      <c r="AC684" s="17">
        <v>0.17174263922539401</v>
      </c>
      <c r="AD684" s="17">
        <v>0.186812526918165</v>
      </c>
      <c r="AE684" s="17"/>
      <c r="AF684" s="17">
        <v>0.15325508182351599</v>
      </c>
      <c r="AG684" s="17">
        <v>0.157440021263275</v>
      </c>
      <c r="AH684" s="17">
        <v>0.154040732829303</v>
      </c>
      <c r="AI684" s="17">
        <v>0.17050124426410901</v>
      </c>
      <c r="AJ684" s="17">
        <v>0.16823816847450199</v>
      </c>
      <c r="AK684" s="17">
        <v>0.15631388383237299</v>
      </c>
      <c r="AL684" s="17"/>
      <c r="AM684" s="17">
        <v>0.146047751419315</v>
      </c>
      <c r="AN684" s="17">
        <v>0.151347828008664</v>
      </c>
      <c r="AO684" s="17">
        <v>0.166974373235282</v>
      </c>
      <c r="AP684" s="17">
        <v>0.18311643807480699</v>
      </c>
      <c r="AQ684" s="17">
        <v>0.17267116765326601</v>
      </c>
      <c r="AR684" s="17"/>
      <c r="AS684" s="17">
        <v>0.14240518869669999</v>
      </c>
      <c r="AT684" s="17">
        <v>0.16732881972406999</v>
      </c>
      <c r="AU684" s="17">
        <v>0.183864328869696</v>
      </c>
      <c r="AV684" s="17">
        <v>0.16626500102175701</v>
      </c>
      <c r="AW684" s="17">
        <v>0.117892350944189</v>
      </c>
      <c r="AX684" s="17">
        <v>0.156192784192517</v>
      </c>
      <c r="AY684" s="17"/>
      <c r="AZ684" s="17">
        <v>0.17116967026872401</v>
      </c>
      <c r="BA684" s="17">
        <v>0.15331706772078599</v>
      </c>
      <c r="BB684" s="17">
        <v>0.17303425841747999</v>
      </c>
      <c r="BC684" s="17">
        <v>0.117239802107116</v>
      </c>
      <c r="BD684" s="17">
        <v>0.15424674018375201</v>
      </c>
      <c r="BE684" s="17"/>
      <c r="BF684" s="17">
        <v>0.15566581797899801</v>
      </c>
      <c r="BG684" s="17"/>
      <c r="BH684" s="17">
        <v>0.15370520747167299</v>
      </c>
      <c r="BI684" s="17"/>
      <c r="BJ684" s="17">
        <v>0.177130082407981</v>
      </c>
      <c r="BK684" s="17">
        <v>0.141243348041419</v>
      </c>
      <c r="BL684" s="17">
        <v>0.14798450758978901</v>
      </c>
      <c r="BM684" s="17">
        <v>0.171320769849441</v>
      </c>
      <c r="BN684" s="17">
        <v>0.16274026509138501</v>
      </c>
      <c r="BO684" s="17">
        <v>0.14244364289645001</v>
      </c>
      <c r="BP684" s="17"/>
      <c r="BQ684" s="17">
        <v>0.160988600853395</v>
      </c>
      <c r="BR684" s="17">
        <v>0.15505266672724299</v>
      </c>
      <c r="BS684" s="17">
        <v>0.157498144379105</v>
      </c>
      <c r="BT684" s="17"/>
      <c r="BU684" s="17">
        <v>0.137465902752748</v>
      </c>
      <c r="BV684" s="17">
        <v>0.15291284170307801</v>
      </c>
      <c r="BW684" s="17">
        <v>0.16366345249365799</v>
      </c>
      <c r="BX684" s="17"/>
      <c r="BY684" s="17">
        <v>0.229378015932031</v>
      </c>
      <c r="BZ684" s="17"/>
      <c r="CA684" s="17">
        <v>0.16165629751545399</v>
      </c>
    </row>
    <row r="685" spans="2:79" x14ac:dyDescent="0.35">
      <c r="B685" t="s">
        <v>417</v>
      </c>
      <c r="C685" s="17">
        <v>0.13899150265115501</v>
      </c>
      <c r="D685" s="17">
        <v>0.132490989194749</v>
      </c>
      <c r="E685" s="17">
        <v>0.144645725829321</v>
      </c>
      <c r="F685" s="17"/>
      <c r="G685" s="17">
        <v>0.14100226450102399</v>
      </c>
      <c r="H685" s="17">
        <v>0.120224217479203</v>
      </c>
      <c r="I685" s="17">
        <v>0.14261930980663901</v>
      </c>
      <c r="J685" s="17">
        <v>0.12552309305812701</v>
      </c>
      <c r="K685" s="17">
        <v>0.16697057087702699</v>
      </c>
      <c r="L685" s="17">
        <v>0.14213264544360499</v>
      </c>
      <c r="M685" s="17"/>
      <c r="N685" s="17">
        <v>0.13297406532310299</v>
      </c>
      <c r="O685" s="17">
        <v>0.13418095210064199</v>
      </c>
      <c r="P685" s="17">
        <v>0.137218097248129</v>
      </c>
      <c r="Q685" s="17">
        <v>0.148668050026287</v>
      </c>
      <c r="R685" s="17"/>
      <c r="S685" s="17">
        <v>0.112605820238462</v>
      </c>
      <c r="T685" s="17">
        <v>0.125950215498282</v>
      </c>
      <c r="U685" s="17">
        <v>0.133340860368132</v>
      </c>
      <c r="V685" s="17">
        <v>0.155799315239985</v>
      </c>
      <c r="W685" s="17">
        <v>0.129603479047526</v>
      </c>
      <c r="X685" s="17">
        <v>0.14744277485583299</v>
      </c>
      <c r="Y685" s="17">
        <v>0.126600373541808</v>
      </c>
      <c r="Z685" s="17">
        <v>0.17048259171671701</v>
      </c>
      <c r="AA685" s="17">
        <v>0.174248516680998</v>
      </c>
      <c r="AB685" s="17">
        <v>0.12690580031318599</v>
      </c>
      <c r="AC685" s="17">
        <v>0.161129326265781</v>
      </c>
      <c r="AD685" s="17">
        <v>0.14076432399852801</v>
      </c>
      <c r="AE685" s="17"/>
      <c r="AF685" s="17">
        <v>0.13928701387313899</v>
      </c>
      <c r="AG685" s="17">
        <v>0.136325920780898</v>
      </c>
      <c r="AH685" s="17">
        <v>0.13265976871015001</v>
      </c>
      <c r="AI685" s="17">
        <v>0.13500474865670301</v>
      </c>
      <c r="AJ685" s="17">
        <v>0.171706744403857</v>
      </c>
      <c r="AK685" s="17">
        <v>0.122416497409591</v>
      </c>
      <c r="AL685" s="17"/>
      <c r="AM685" s="17">
        <v>0.15884248083747801</v>
      </c>
      <c r="AN685" s="17">
        <v>0.14006495225190299</v>
      </c>
      <c r="AO685" s="17">
        <v>0.120540325397027</v>
      </c>
      <c r="AP685" s="17">
        <v>0.13719315415494601</v>
      </c>
      <c r="AQ685" s="17">
        <v>0.14719835744492599</v>
      </c>
      <c r="AR685" s="17"/>
      <c r="AS685" s="17">
        <v>0.12568929801398901</v>
      </c>
      <c r="AT685" s="17">
        <v>0.15004657612009101</v>
      </c>
      <c r="AU685" s="17">
        <v>0.14478767967078399</v>
      </c>
      <c r="AV685" s="17">
        <v>0.12516910935085501</v>
      </c>
      <c r="AW685" s="17">
        <v>0.154239270417596</v>
      </c>
      <c r="AX685" s="17">
        <v>0.14580860190356801</v>
      </c>
      <c r="AY685" s="17"/>
      <c r="AZ685" s="17">
        <v>0.12772128967792601</v>
      </c>
      <c r="BA685" s="17">
        <v>0.14764657314205601</v>
      </c>
      <c r="BB685" s="17">
        <v>0.13447887039848</v>
      </c>
      <c r="BC685" s="17">
        <v>0.16830100710276399</v>
      </c>
      <c r="BD685" s="17">
        <v>0.12817589955170999</v>
      </c>
      <c r="BE685" s="17"/>
      <c r="BF685" s="17">
        <v>0.13962795391574301</v>
      </c>
      <c r="BG685" s="17"/>
      <c r="BH685" s="17">
        <v>0.14086086329976699</v>
      </c>
      <c r="BI685" s="17"/>
      <c r="BJ685" s="17">
        <v>0.14643749904970499</v>
      </c>
      <c r="BK685" s="17">
        <v>0.122389595952209</v>
      </c>
      <c r="BL685" s="17">
        <v>0.14352540727409799</v>
      </c>
      <c r="BM685" s="17">
        <v>0.12752727483908599</v>
      </c>
      <c r="BN685" s="17">
        <v>0.115749280153256</v>
      </c>
      <c r="BO685" s="17">
        <v>0.169763159894883</v>
      </c>
      <c r="BP685" s="17"/>
      <c r="BQ685" s="17">
        <v>0.13741310105266299</v>
      </c>
      <c r="BR685" s="17">
        <v>0.13598491759484199</v>
      </c>
      <c r="BS685" s="17">
        <v>0.14443044730843699</v>
      </c>
      <c r="BT685" s="17"/>
      <c r="BU685" s="17">
        <v>0.133689216143588</v>
      </c>
      <c r="BV685" s="17">
        <v>0.11431403982343601</v>
      </c>
      <c r="BW685" s="17">
        <v>0.15341854170181801</v>
      </c>
      <c r="BX685" s="17"/>
      <c r="BY685" s="17">
        <v>0.16518971241857899</v>
      </c>
      <c r="BZ685" s="17"/>
      <c r="CA685" s="17">
        <v>0.108134829889472</v>
      </c>
    </row>
    <row r="686" spans="2:79" x14ac:dyDescent="0.35">
      <c r="B686" t="s">
        <v>199</v>
      </c>
      <c r="C686" s="17">
        <v>3.5725215141087299E-2</v>
      </c>
      <c r="D686" s="17">
        <v>3.3082708980669298E-2</v>
      </c>
      <c r="E686" s="17">
        <v>3.8105329410807597E-2</v>
      </c>
      <c r="F686" s="17"/>
      <c r="G686" s="17">
        <v>2.8012610622161802E-2</v>
      </c>
      <c r="H686" s="17">
        <v>4.2948135138551398E-2</v>
      </c>
      <c r="I686" s="17">
        <v>3.1797076729538701E-2</v>
      </c>
      <c r="J686" s="17">
        <v>3.57556730485529E-2</v>
      </c>
      <c r="K686" s="17">
        <v>2.7020821114173501E-2</v>
      </c>
      <c r="L686" s="17">
        <v>4.3994017659760902E-2</v>
      </c>
      <c r="M686" s="17"/>
      <c r="N686" s="17">
        <v>2.3193303181029301E-2</v>
      </c>
      <c r="O686" s="17">
        <v>4.5253899566034303E-2</v>
      </c>
      <c r="P686" s="17">
        <v>3.2147535076033698E-2</v>
      </c>
      <c r="Q686" s="17">
        <v>4.0360540942534703E-2</v>
      </c>
      <c r="R686" s="17"/>
      <c r="S686" s="17">
        <v>3.2186813228008399E-2</v>
      </c>
      <c r="T686" s="17">
        <v>2.78554424065654E-2</v>
      </c>
      <c r="U686" s="17">
        <v>3.5843510413658103E-2</v>
      </c>
      <c r="V686" s="17">
        <v>2.5590437801946898E-2</v>
      </c>
      <c r="W686" s="17">
        <v>4.3202904766634097E-2</v>
      </c>
      <c r="X686" s="17">
        <v>4.6308122366305403E-2</v>
      </c>
      <c r="Y686" s="17">
        <v>1.6926313694299901E-2</v>
      </c>
      <c r="Z686" s="17">
        <v>2.8453256507060602E-2</v>
      </c>
      <c r="AA686" s="17">
        <v>3.8791276228319599E-2</v>
      </c>
      <c r="AB686" s="17">
        <v>6.3022778288903694E-2</v>
      </c>
      <c r="AC686" s="17">
        <v>4.6289550340920298E-2</v>
      </c>
      <c r="AD686" s="17">
        <v>1.6232050160787801E-2</v>
      </c>
      <c r="AE686" s="17"/>
      <c r="AF686" s="17">
        <v>5.8424533136352701E-2</v>
      </c>
      <c r="AG686" s="17">
        <v>3.02391420360686E-2</v>
      </c>
      <c r="AH686" s="17">
        <v>1.40275846827484E-2</v>
      </c>
      <c r="AI686" s="17">
        <v>2.76408871412374E-2</v>
      </c>
      <c r="AJ686" s="17">
        <v>2.68101905163056E-2</v>
      </c>
      <c r="AK686" s="17">
        <v>5.8814100857825201E-3</v>
      </c>
      <c r="AL686" s="17"/>
      <c r="AM686" s="17">
        <v>3.9967143921744899E-2</v>
      </c>
      <c r="AN686" s="17">
        <v>3.0242280943550099E-2</v>
      </c>
      <c r="AO686" s="17">
        <v>3.6142117863021003E-2</v>
      </c>
      <c r="AP686" s="17">
        <v>2.6331711337371201E-2</v>
      </c>
      <c r="AQ686" s="17">
        <v>2.1282424611811401E-2</v>
      </c>
      <c r="AR686" s="17"/>
      <c r="AS686" s="17">
        <v>3.8888780843215398E-2</v>
      </c>
      <c r="AT686" s="17">
        <v>3.96418162977175E-2</v>
      </c>
      <c r="AU686" s="17">
        <v>1.53815504405283E-2</v>
      </c>
      <c r="AV686" s="17">
        <v>3.3792865616420101E-2</v>
      </c>
      <c r="AW686" s="17">
        <v>5.2013231089805899E-2</v>
      </c>
      <c r="AX686" s="17">
        <v>3.6509827760902398E-2</v>
      </c>
      <c r="AY686" s="17"/>
      <c r="AZ686" s="17">
        <v>3.1208660212304899E-2</v>
      </c>
      <c r="BA686" s="17">
        <v>2.5323752453368001E-2</v>
      </c>
      <c r="BB686" s="17">
        <v>4.4035426610969298E-2</v>
      </c>
      <c r="BC686" s="17">
        <v>5.9378867823358598E-2</v>
      </c>
      <c r="BD686" s="17">
        <v>3.7833012476776298E-2</v>
      </c>
      <c r="BE686" s="17"/>
      <c r="BF686" s="17">
        <v>3.3884283807559201E-2</v>
      </c>
      <c r="BG686" s="17"/>
      <c r="BH686" s="17">
        <v>3.2053159089168601E-2</v>
      </c>
      <c r="BI686" s="17"/>
      <c r="BJ686" s="17">
        <v>2.9814892346258299E-2</v>
      </c>
      <c r="BK686" s="17">
        <v>5.0456303906364998E-2</v>
      </c>
      <c r="BL686" s="17">
        <v>2.84505981924013E-2</v>
      </c>
      <c r="BM686" s="17">
        <v>3.27331193881528E-2</v>
      </c>
      <c r="BN686" s="17">
        <v>4.1057990118656899E-2</v>
      </c>
      <c r="BO686" s="17">
        <v>2.6433445276079801E-2</v>
      </c>
      <c r="BP686" s="17"/>
      <c r="BQ686" s="17">
        <v>2.3574602471684102E-2</v>
      </c>
      <c r="BR686" s="17">
        <v>2.20942016819584E-2</v>
      </c>
      <c r="BS686" s="17">
        <v>2.8835135884990599E-2</v>
      </c>
      <c r="BT686" s="17"/>
      <c r="BU686" s="17">
        <v>4.8366832406289702E-2</v>
      </c>
      <c r="BV686" s="17">
        <v>1.9865412897523901E-2</v>
      </c>
      <c r="BW686" s="17">
        <v>2.79352047131857E-2</v>
      </c>
      <c r="BX686" s="17"/>
      <c r="BY686" s="17">
        <v>2.0235287696931101E-2</v>
      </c>
      <c r="BZ686" s="17"/>
      <c r="CA686" s="17">
        <v>3.91681758182141E-2</v>
      </c>
    </row>
    <row r="687" spans="2:79"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row>
    <row r="688" spans="2:79" x14ac:dyDescent="0.35">
      <c r="B688" s="6" t="s">
        <v>436</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row>
    <row r="689" spans="2:79" x14ac:dyDescent="0.35">
      <c r="B689" s="24" t="s">
        <v>106</v>
      </c>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row>
    <row r="690" spans="2:79" x14ac:dyDescent="0.35">
      <c r="B690" t="s">
        <v>423</v>
      </c>
      <c r="C690" s="17">
        <v>6.2535747171752601E-2</v>
      </c>
      <c r="D690" s="17">
        <v>5.98907209232276E-2</v>
      </c>
      <c r="E690" s="17">
        <v>6.5126190543720194E-2</v>
      </c>
      <c r="F690" s="17"/>
      <c r="G690" s="17">
        <v>3.6472656753215198E-2</v>
      </c>
      <c r="H690" s="17">
        <v>4.7438047259005599E-2</v>
      </c>
      <c r="I690" s="17">
        <v>6.5529654454808406E-2</v>
      </c>
      <c r="J690" s="17">
        <v>6.13138514347343E-2</v>
      </c>
      <c r="K690" s="17">
        <v>8.6320915049302102E-2</v>
      </c>
      <c r="L690" s="17">
        <v>7.4854952049291795E-2</v>
      </c>
      <c r="M690" s="17"/>
      <c r="N690" s="17">
        <v>5.1986293296337603E-2</v>
      </c>
      <c r="O690" s="17">
        <v>6.16540042205991E-2</v>
      </c>
      <c r="P690" s="17">
        <v>6.85230665452701E-2</v>
      </c>
      <c r="Q690" s="17">
        <v>7.05143508173353E-2</v>
      </c>
      <c r="R690" s="17"/>
      <c r="S690" s="17">
        <v>3.9721471172194302E-2</v>
      </c>
      <c r="T690" s="17">
        <v>5.72170940932442E-2</v>
      </c>
      <c r="U690" s="17">
        <v>6.3633289693793102E-2</v>
      </c>
      <c r="V690" s="17">
        <v>5.55424658436749E-2</v>
      </c>
      <c r="W690" s="17">
        <v>6.7621373722560205E-2</v>
      </c>
      <c r="X690" s="17">
        <v>6.2242337329686301E-2</v>
      </c>
      <c r="Y690" s="17">
        <v>6.7042821457119206E-2</v>
      </c>
      <c r="Z690" s="17">
        <v>6.9405317806056396E-2</v>
      </c>
      <c r="AA690" s="17">
        <v>7.7074441439317007E-2</v>
      </c>
      <c r="AB690" s="17">
        <v>7.4070557766945599E-2</v>
      </c>
      <c r="AC690" s="17">
        <v>7.9172434158080604E-2</v>
      </c>
      <c r="AD690" s="17">
        <v>6.21550488364059E-2</v>
      </c>
      <c r="AE690" s="17"/>
      <c r="AF690" s="17">
        <v>9.4338835051543293E-2</v>
      </c>
      <c r="AG690" s="17">
        <v>5.5494849886048303E-2</v>
      </c>
      <c r="AH690" s="17">
        <v>6.2916520136926196E-2</v>
      </c>
      <c r="AI690" s="17">
        <v>6.2586606210177198E-2</v>
      </c>
      <c r="AJ690" s="17">
        <v>4.70790665301387E-2</v>
      </c>
      <c r="AK690" s="17">
        <v>3.1068479066427099E-2</v>
      </c>
      <c r="AL690" s="17"/>
      <c r="AM690" s="17">
        <v>8.8810146976315105E-2</v>
      </c>
      <c r="AN690" s="17">
        <v>5.8497662413217397E-2</v>
      </c>
      <c r="AO690" s="17">
        <v>4.4744174526498599E-2</v>
      </c>
      <c r="AP690" s="17">
        <v>7.0043262722188193E-2</v>
      </c>
      <c r="AQ690" s="17">
        <v>3.4326380036854801E-2</v>
      </c>
      <c r="AR690" s="17"/>
      <c r="AS690" s="17">
        <v>5.4846188845610599E-2</v>
      </c>
      <c r="AT690" s="17">
        <v>7.0697315026093305E-2</v>
      </c>
      <c r="AU690" s="17">
        <v>3.9745534054081003E-2</v>
      </c>
      <c r="AV690" s="17">
        <v>6.1752332990295103E-2</v>
      </c>
      <c r="AW690" s="17">
        <v>8.1084887115553395E-2</v>
      </c>
      <c r="AX690" s="17">
        <v>7.9658961352962201E-2</v>
      </c>
      <c r="AY690" s="17"/>
      <c r="AZ690" s="17">
        <v>6.0384841805552703E-2</v>
      </c>
      <c r="BA690" s="17">
        <v>7.3947294840797706E-2</v>
      </c>
      <c r="BB690" s="17">
        <v>5.2837930606005001E-2</v>
      </c>
      <c r="BC690" s="17">
        <v>6.23992079467088E-2</v>
      </c>
      <c r="BD690" s="17">
        <v>5.7627197000703602E-2</v>
      </c>
      <c r="BE690" s="17"/>
      <c r="BF690" s="17">
        <v>6.4259800466808001E-2</v>
      </c>
      <c r="BG690" s="17"/>
      <c r="BH690" s="17">
        <v>6.6860729864787402E-2</v>
      </c>
      <c r="BI690" s="17"/>
      <c r="BJ690" s="17">
        <v>4.6416064458165103E-2</v>
      </c>
      <c r="BK690" s="17">
        <v>7.4442489155411198E-2</v>
      </c>
      <c r="BL690" s="17">
        <v>6.7658524929903499E-2</v>
      </c>
      <c r="BM690" s="17">
        <v>6.78481162692708E-2</v>
      </c>
      <c r="BN690" s="17">
        <v>4.6823522699504301E-2</v>
      </c>
      <c r="BO690" s="17">
        <v>6.7238921814720798E-2</v>
      </c>
      <c r="BP690" s="17"/>
      <c r="BQ690" s="17">
        <v>6.2200516736124402E-2</v>
      </c>
      <c r="BR690" s="17">
        <v>7.5928798634623998E-2</v>
      </c>
      <c r="BS690" s="17">
        <v>5.6102581688215303E-2</v>
      </c>
      <c r="BT690" s="17"/>
      <c r="BU690" s="17">
        <v>6.1939286563149301E-2</v>
      </c>
      <c r="BV690" s="17">
        <v>6.5174420821617299E-2</v>
      </c>
      <c r="BW690" s="17">
        <v>6.2836858448598695E-2</v>
      </c>
      <c r="BX690" s="17"/>
      <c r="BY690" s="17">
        <v>5.5974990223960901E-2</v>
      </c>
      <c r="BZ690" s="17"/>
      <c r="CA690" s="17">
        <v>3.7386141021983801E-2</v>
      </c>
    </row>
    <row r="691" spans="2:79" x14ac:dyDescent="0.35">
      <c r="B691" t="s">
        <v>369</v>
      </c>
      <c r="C691" s="17">
        <v>5.1945020657872903E-2</v>
      </c>
      <c r="D691" s="17">
        <v>5.0479915118410802E-2</v>
      </c>
      <c r="E691" s="17">
        <v>5.3586352223406498E-2</v>
      </c>
      <c r="F691" s="17"/>
      <c r="G691" s="17">
        <v>6.7219610215477801E-2</v>
      </c>
      <c r="H691" s="17">
        <v>4.2064124560403697E-2</v>
      </c>
      <c r="I691" s="17">
        <v>3.59030121981E-2</v>
      </c>
      <c r="J691" s="17">
        <v>4.4349487876357098E-2</v>
      </c>
      <c r="K691" s="17">
        <v>5.34891730881372E-2</v>
      </c>
      <c r="L691" s="17">
        <v>6.7880174254154602E-2</v>
      </c>
      <c r="M691" s="17"/>
      <c r="N691" s="17">
        <v>5.5630488396810097E-2</v>
      </c>
      <c r="O691" s="17">
        <v>5.8612341789783799E-2</v>
      </c>
      <c r="P691" s="17">
        <v>3.9893316383028801E-2</v>
      </c>
      <c r="Q691" s="17">
        <v>5.1201242270295398E-2</v>
      </c>
      <c r="R691" s="17"/>
      <c r="S691" s="17">
        <v>6.1205530498558397E-2</v>
      </c>
      <c r="T691" s="17">
        <v>5.0126901383210402E-2</v>
      </c>
      <c r="U691" s="17">
        <v>7.2474156929272102E-2</v>
      </c>
      <c r="V691" s="17">
        <v>4.4063213523430102E-2</v>
      </c>
      <c r="W691" s="17">
        <v>3.1932775926684101E-2</v>
      </c>
      <c r="X691" s="17">
        <v>5.9263074141094003E-2</v>
      </c>
      <c r="Y691" s="17">
        <v>3.6343505114936198E-2</v>
      </c>
      <c r="Z691" s="17">
        <v>4.6416194216461697E-2</v>
      </c>
      <c r="AA691" s="17">
        <v>5.10202000853264E-2</v>
      </c>
      <c r="AB691" s="17">
        <v>7.3793286395156199E-2</v>
      </c>
      <c r="AC691" s="17">
        <v>2.13785082787268E-2</v>
      </c>
      <c r="AD691" s="17">
        <v>4.8166333518821297E-2</v>
      </c>
      <c r="AE691" s="17"/>
      <c r="AF691" s="17">
        <v>5.5614744265127802E-2</v>
      </c>
      <c r="AG691" s="17">
        <v>5.3277556980364897E-2</v>
      </c>
      <c r="AH691" s="17">
        <v>4.7378241098253199E-2</v>
      </c>
      <c r="AI691" s="17">
        <v>3.6592323076914797E-2</v>
      </c>
      <c r="AJ691" s="17">
        <v>7.2164278556256803E-2</v>
      </c>
      <c r="AK691" s="17">
        <v>1.9588172304902101E-2</v>
      </c>
      <c r="AL691" s="17"/>
      <c r="AM691" s="17">
        <v>4.1188368060438997E-2</v>
      </c>
      <c r="AN691" s="17">
        <v>5.6256114187155003E-2</v>
      </c>
      <c r="AO691" s="17">
        <v>5.1747743197562798E-2</v>
      </c>
      <c r="AP691" s="17">
        <v>5.6193813803055701E-2</v>
      </c>
      <c r="AQ691" s="17">
        <v>1.8830522591533401E-2</v>
      </c>
      <c r="AR691" s="17"/>
      <c r="AS691" s="17">
        <v>5.9757209422567299E-2</v>
      </c>
      <c r="AT691" s="17">
        <v>4.9675696347422797E-2</v>
      </c>
      <c r="AU691" s="17">
        <v>4.763079856151E-2</v>
      </c>
      <c r="AV691" s="17">
        <v>4.2895270626007301E-2</v>
      </c>
      <c r="AW691" s="17">
        <v>4.6284664990457199E-2</v>
      </c>
      <c r="AX691" s="17">
        <v>7.61189445949539E-2</v>
      </c>
      <c r="AY691" s="17"/>
      <c r="AZ691" s="17">
        <v>4.6658319991852701E-2</v>
      </c>
      <c r="BA691" s="17">
        <v>6.0510142576435798E-2</v>
      </c>
      <c r="BB691" s="17">
        <v>4.1985426079894701E-2</v>
      </c>
      <c r="BC691" s="17">
        <v>6.9403977870563502E-2</v>
      </c>
      <c r="BD691" s="17">
        <v>4.6706587050516703E-2</v>
      </c>
      <c r="BE691" s="17"/>
      <c r="BF691" s="17">
        <v>5.3363937843096898E-2</v>
      </c>
      <c r="BG691" s="17"/>
      <c r="BH691" s="17">
        <v>5.2160346145135199E-2</v>
      </c>
      <c r="BI691" s="17"/>
      <c r="BJ691" s="17">
        <v>4.1910994322038798E-2</v>
      </c>
      <c r="BK691" s="17">
        <v>6.3165294933294494E-2</v>
      </c>
      <c r="BL691" s="17">
        <v>4.8115172359945002E-2</v>
      </c>
      <c r="BM691" s="17">
        <v>6.4136101638209195E-2</v>
      </c>
      <c r="BN691" s="17">
        <v>5.7839206730828499E-2</v>
      </c>
      <c r="BO691" s="17">
        <v>6.5002046161114393E-2</v>
      </c>
      <c r="BP691" s="17"/>
      <c r="BQ691" s="17">
        <v>3.5700401907051101E-2</v>
      </c>
      <c r="BR691" s="17">
        <v>4.95519979657554E-2</v>
      </c>
      <c r="BS691" s="17">
        <v>5.7175674573597603E-2</v>
      </c>
      <c r="BT691" s="17"/>
      <c r="BU691" s="17">
        <v>3.9865504552547198E-2</v>
      </c>
      <c r="BV691" s="17">
        <v>4.3889380893103701E-2</v>
      </c>
      <c r="BW691" s="17">
        <v>6.1108504281008703E-2</v>
      </c>
      <c r="BX691" s="17"/>
      <c r="BY691" s="17">
        <v>7.4220148336771097E-2</v>
      </c>
      <c r="BZ691" s="17"/>
      <c r="CA691" s="17">
        <v>4.2406116292199703E-2</v>
      </c>
    </row>
    <row r="692" spans="2:79" x14ac:dyDescent="0.35">
      <c r="B692" t="s">
        <v>424</v>
      </c>
      <c r="C692" s="17">
        <v>8.5705924077539797E-2</v>
      </c>
      <c r="D692" s="17">
        <v>9.4460660848960695E-2</v>
      </c>
      <c r="E692" s="17">
        <v>7.7584796295942601E-2</v>
      </c>
      <c r="F692" s="17"/>
      <c r="G692" s="17">
        <v>8.68802703554339E-2</v>
      </c>
      <c r="H692" s="17">
        <v>4.5378420026610501E-2</v>
      </c>
      <c r="I692" s="17">
        <v>8.8796405255981703E-2</v>
      </c>
      <c r="J692" s="17">
        <v>9.02285564180694E-2</v>
      </c>
      <c r="K692" s="17">
        <v>9.3174881016995698E-2</v>
      </c>
      <c r="L692" s="17">
        <v>0.106540334213882</v>
      </c>
      <c r="M692" s="17"/>
      <c r="N692" s="17">
        <v>9.6339289435839706E-2</v>
      </c>
      <c r="O692" s="17">
        <v>8.0240513002410696E-2</v>
      </c>
      <c r="P692" s="17">
        <v>8.3639314893861602E-2</v>
      </c>
      <c r="Q692" s="17">
        <v>8.2190734909193805E-2</v>
      </c>
      <c r="R692" s="17"/>
      <c r="S692" s="17">
        <v>8.4839264078705803E-2</v>
      </c>
      <c r="T692" s="17">
        <v>8.0960373759458706E-2</v>
      </c>
      <c r="U692" s="17">
        <v>8.2802424229846405E-2</v>
      </c>
      <c r="V692" s="17">
        <v>7.2905968093467305E-2</v>
      </c>
      <c r="W692" s="17">
        <v>6.8154420528934098E-2</v>
      </c>
      <c r="X692" s="17">
        <v>7.2262089942836796E-2</v>
      </c>
      <c r="Y692" s="17">
        <v>7.2835453787923596E-2</v>
      </c>
      <c r="Z692" s="17">
        <v>8.23701177015361E-2</v>
      </c>
      <c r="AA692" s="17">
        <v>0.102617655115326</v>
      </c>
      <c r="AB692" s="17">
        <v>0.108258005814783</v>
      </c>
      <c r="AC692" s="17">
        <v>0.103805273776417</v>
      </c>
      <c r="AD692" s="17">
        <v>0.116518963096401</v>
      </c>
      <c r="AE692" s="17"/>
      <c r="AF692" s="17">
        <v>5.9043819230695203E-2</v>
      </c>
      <c r="AG692" s="17">
        <v>0.106236073729204</v>
      </c>
      <c r="AH692" s="17">
        <v>0.10382861119754699</v>
      </c>
      <c r="AI692" s="17">
        <v>7.89537211507855E-2</v>
      </c>
      <c r="AJ692" s="17">
        <v>3.4411593186476998E-2</v>
      </c>
      <c r="AK692" s="17">
        <v>6.0303515664264201E-2</v>
      </c>
      <c r="AL692" s="17"/>
      <c r="AM692" s="17">
        <v>8.8372453741518003E-2</v>
      </c>
      <c r="AN692" s="17">
        <v>9.4724967365701601E-2</v>
      </c>
      <c r="AO692" s="17">
        <v>7.7552328401358506E-2</v>
      </c>
      <c r="AP692" s="17">
        <v>8.1517052729194003E-2</v>
      </c>
      <c r="AQ692" s="17">
        <v>9.0569259085592102E-2</v>
      </c>
      <c r="AR692" s="17"/>
      <c r="AS692" s="17">
        <v>6.6071274059778806E-2</v>
      </c>
      <c r="AT692" s="17">
        <v>9.0038836354559199E-2</v>
      </c>
      <c r="AU692" s="17">
        <v>0.10063973506172599</v>
      </c>
      <c r="AV692" s="17">
        <v>0.102171774820131</v>
      </c>
      <c r="AW692" s="17">
        <v>8.3517031173019202E-2</v>
      </c>
      <c r="AX692" s="17">
        <v>5.9860205556798302E-2</v>
      </c>
      <c r="AY692" s="17"/>
      <c r="AZ692" s="17">
        <v>7.2928625093911001E-2</v>
      </c>
      <c r="BA692" s="17">
        <v>8.2768733070985201E-2</v>
      </c>
      <c r="BB692" s="17">
        <v>9.6809905097373999E-2</v>
      </c>
      <c r="BC692" s="17">
        <v>9.1044882308044306E-2</v>
      </c>
      <c r="BD692" s="17">
        <v>8.7192413367253405E-2</v>
      </c>
      <c r="BE692" s="17"/>
      <c r="BF692" s="17">
        <v>8.3679026870840695E-2</v>
      </c>
      <c r="BG692" s="17"/>
      <c r="BH692" s="17">
        <v>8.5113103241819102E-2</v>
      </c>
      <c r="BI692" s="17"/>
      <c r="BJ692" s="17">
        <v>7.7143822308756299E-2</v>
      </c>
      <c r="BK692" s="17">
        <v>9.7329421922994194E-2</v>
      </c>
      <c r="BL692" s="17">
        <v>8.6236883777691994E-2</v>
      </c>
      <c r="BM692" s="17">
        <v>9.5493129942247401E-2</v>
      </c>
      <c r="BN692" s="17">
        <v>6.23591690310994E-2</v>
      </c>
      <c r="BO692" s="17">
        <v>7.7096815601205002E-2</v>
      </c>
      <c r="BP692" s="17"/>
      <c r="BQ692" s="17">
        <v>8.7645119132172794E-2</v>
      </c>
      <c r="BR692" s="17">
        <v>8.6930803222864797E-2</v>
      </c>
      <c r="BS692" s="17">
        <v>8.5660720408486296E-2</v>
      </c>
      <c r="BT692" s="17"/>
      <c r="BU692" s="17">
        <v>0.104770355515209</v>
      </c>
      <c r="BV692" s="17">
        <v>8.4697498810620303E-2</v>
      </c>
      <c r="BW692" s="17">
        <v>8.4344447958309296E-2</v>
      </c>
      <c r="BX692" s="17"/>
      <c r="BY692" s="17">
        <v>3.5575734114860098E-2</v>
      </c>
      <c r="BZ692" s="17"/>
      <c r="CA692" s="17">
        <v>6.9270675023357195E-2</v>
      </c>
    </row>
    <row r="693" spans="2:79" x14ac:dyDescent="0.35">
      <c r="B693" t="s">
        <v>425</v>
      </c>
      <c r="C693" s="17">
        <v>0.17279144200225899</v>
      </c>
      <c r="D693" s="17">
        <v>0.185200482592174</v>
      </c>
      <c r="E693" s="17">
        <v>0.16099975685401699</v>
      </c>
      <c r="F693" s="17"/>
      <c r="G693" s="17">
        <v>0.17824129774765199</v>
      </c>
      <c r="H693" s="17">
        <v>0.15324113586103999</v>
      </c>
      <c r="I693" s="17">
        <v>0.14855065228277001</v>
      </c>
      <c r="J693" s="17">
        <v>0.17363406366942</v>
      </c>
      <c r="K693" s="17">
        <v>0.18638503521821101</v>
      </c>
      <c r="L693" s="17">
        <v>0.194883373142439</v>
      </c>
      <c r="M693" s="17"/>
      <c r="N693" s="17">
        <v>0.164248875251363</v>
      </c>
      <c r="O693" s="17">
        <v>0.15601100070673801</v>
      </c>
      <c r="P693" s="17">
        <v>0.182897854358474</v>
      </c>
      <c r="Q693" s="17">
        <v>0.192758286935172</v>
      </c>
      <c r="R693" s="17"/>
      <c r="S693" s="17">
        <v>0.146230049889048</v>
      </c>
      <c r="T693" s="17">
        <v>0.173062371589879</v>
      </c>
      <c r="U693" s="17">
        <v>0.16856554769736401</v>
      </c>
      <c r="V693" s="17">
        <v>0.148444816322332</v>
      </c>
      <c r="W693" s="17">
        <v>0.18708678251204</v>
      </c>
      <c r="X693" s="17">
        <v>0.18818944996145101</v>
      </c>
      <c r="Y693" s="17">
        <v>0.220585039136521</v>
      </c>
      <c r="Z693" s="17">
        <v>0.20792079754821399</v>
      </c>
      <c r="AA693" s="17">
        <v>0.163023024796733</v>
      </c>
      <c r="AB693" s="17">
        <v>0.18559769328738901</v>
      </c>
      <c r="AC693" s="17">
        <v>0.13834592496433101</v>
      </c>
      <c r="AD693" s="17">
        <v>0.18092104901068801</v>
      </c>
      <c r="AE693" s="17"/>
      <c r="AF693" s="17">
        <v>0.17148677249703601</v>
      </c>
      <c r="AG693" s="17">
        <v>0.177896269607032</v>
      </c>
      <c r="AH693" s="17">
        <v>0.16838531577052401</v>
      </c>
      <c r="AI693" s="17">
        <v>0.174468734965747</v>
      </c>
      <c r="AJ693" s="17">
        <v>0.15755510547898099</v>
      </c>
      <c r="AK693" s="17">
        <v>0.16266126794650099</v>
      </c>
      <c r="AL693" s="17"/>
      <c r="AM693" s="17">
        <v>0.172786485749301</v>
      </c>
      <c r="AN693" s="17">
        <v>0.18197589231824901</v>
      </c>
      <c r="AO693" s="17">
        <v>0.168112422716968</v>
      </c>
      <c r="AP693" s="17">
        <v>0.16261885496140599</v>
      </c>
      <c r="AQ693" s="17">
        <v>0.18341574781536499</v>
      </c>
      <c r="AR693" s="17"/>
      <c r="AS693" s="17">
        <v>0.16539583912556299</v>
      </c>
      <c r="AT693" s="17">
        <v>0.16540481528149301</v>
      </c>
      <c r="AU693" s="17">
        <v>0.198371434839793</v>
      </c>
      <c r="AV693" s="17">
        <v>0.16617066022409399</v>
      </c>
      <c r="AW693" s="17">
        <v>0.18471292700681699</v>
      </c>
      <c r="AX693" s="17">
        <v>0.163855187588898</v>
      </c>
      <c r="AY693" s="17"/>
      <c r="AZ693" s="17">
        <v>0.17329362840604701</v>
      </c>
      <c r="BA693" s="17">
        <v>0.184259951159254</v>
      </c>
      <c r="BB693" s="17">
        <v>0.16867765430500101</v>
      </c>
      <c r="BC693" s="17">
        <v>0.167819095686848</v>
      </c>
      <c r="BD693" s="17">
        <v>0.16407280486892201</v>
      </c>
      <c r="BE693" s="17"/>
      <c r="BF693" s="17">
        <v>0.17748655643428099</v>
      </c>
      <c r="BG693" s="17"/>
      <c r="BH693" s="17">
        <v>0.172683057592836</v>
      </c>
      <c r="BI693" s="17"/>
      <c r="BJ693" s="17">
        <v>0.169742784766859</v>
      </c>
      <c r="BK693" s="17">
        <v>0.157300563812033</v>
      </c>
      <c r="BL693" s="17">
        <v>0.188643951130925</v>
      </c>
      <c r="BM693" s="17">
        <v>0.17378397280194299</v>
      </c>
      <c r="BN693" s="17">
        <v>0.18088473169004499</v>
      </c>
      <c r="BO693" s="17">
        <v>0.16270900656971099</v>
      </c>
      <c r="BP693" s="17"/>
      <c r="BQ693" s="17">
        <v>0.187512887375992</v>
      </c>
      <c r="BR693" s="17">
        <v>0.174404649793058</v>
      </c>
      <c r="BS693" s="17">
        <v>0.16723152664160901</v>
      </c>
      <c r="BT693" s="17"/>
      <c r="BU693" s="17">
        <v>0.12939602478996301</v>
      </c>
      <c r="BV693" s="17">
        <v>0.177155904791723</v>
      </c>
      <c r="BW693" s="17">
        <v>0.17028179583788</v>
      </c>
      <c r="BX693" s="17"/>
      <c r="BY693" s="17">
        <v>0.13241803912870601</v>
      </c>
      <c r="BZ693" s="17"/>
      <c r="CA693" s="17">
        <v>0.166883451469375</v>
      </c>
    </row>
    <row r="694" spans="2:79" x14ac:dyDescent="0.35">
      <c r="B694" t="s">
        <v>426</v>
      </c>
      <c r="C694" s="17">
        <v>0.236006142747063</v>
      </c>
      <c r="D694" s="17">
        <v>0.237897343674389</v>
      </c>
      <c r="E694" s="17">
        <v>0.23486669911493899</v>
      </c>
      <c r="F694" s="17"/>
      <c r="G694" s="17">
        <v>0.226292293864229</v>
      </c>
      <c r="H694" s="17">
        <v>0.24052735557810201</v>
      </c>
      <c r="I694" s="17">
        <v>0.26112052624663101</v>
      </c>
      <c r="J694" s="17">
        <v>0.24363195690044401</v>
      </c>
      <c r="K694" s="17">
        <v>0.239867459892253</v>
      </c>
      <c r="L694" s="17">
        <v>0.209720864602326</v>
      </c>
      <c r="M694" s="17"/>
      <c r="N694" s="17">
        <v>0.246103039114696</v>
      </c>
      <c r="O694" s="17">
        <v>0.23172736154592599</v>
      </c>
      <c r="P694" s="17">
        <v>0.26385429935515098</v>
      </c>
      <c r="Q694" s="17">
        <v>0.205313326152673</v>
      </c>
      <c r="R694" s="17"/>
      <c r="S694" s="17">
        <v>0.23164139939109499</v>
      </c>
      <c r="T694" s="17">
        <v>0.25062257080211497</v>
      </c>
      <c r="U694" s="17">
        <v>0.24551566517935799</v>
      </c>
      <c r="V694" s="17">
        <v>0.27891289581721901</v>
      </c>
      <c r="W694" s="17">
        <v>0.26261990049928002</v>
      </c>
      <c r="X694" s="17">
        <v>0.19088119620118199</v>
      </c>
      <c r="Y694" s="17">
        <v>0.223588316205069</v>
      </c>
      <c r="Z694" s="17">
        <v>0.22786531397003801</v>
      </c>
      <c r="AA694" s="17">
        <v>0.22605308521793999</v>
      </c>
      <c r="AB694" s="17">
        <v>0.213355913675355</v>
      </c>
      <c r="AC694" s="17">
        <v>0.25917390711385502</v>
      </c>
      <c r="AD694" s="17">
        <v>0.22196830894687</v>
      </c>
      <c r="AE694" s="17"/>
      <c r="AF694" s="17">
        <v>0.21132741115651499</v>
      </c>
      <c r="AG694" s="17">
        <v>0.23203848411386699</v>
      </c>
      <c r="AH694" s="17">
        <v>0.25357678343752099</v>
      </c>
      <c r="AI694" s="17">
        <v>0.26249653800218897</v>
      </c>
      <c r="AJ694" s="17">
        <v>0.24504162370892399</v>
      </c>
      <c r="AK694" s="17">
        <v>0.233003820249223</v>
      </c>
      <c r="AL694" s="17"/>
      <c r="AM694" s="17">
        <v>0.230587058204476</v>
      </c>
      <c r="AN694" s="17">
        <v>0.23446126522602201</v>
      </c>
      <c r="AO694" s="17">
        <v>0.247649420514237</v>
      </c>
      <c r="AP694" s="17">
        <v>0.237854764010933</v>
      </c>
      <c r="AQ694" s="17">
        <v>0.211500155019963</v>
      </c>
      <c r="AR694" s="17"/>
      <c r="AS694" s="17">
        <v>0.22048816311495201</v>
      </c>
      <c r="AT694" s="17">
        <v>0.25656055910521702</v>
      </c>
      <c r="AU694" s="17">
        <v>0.26602025744687302</v>
      </c>
      <c r="AV694" s="17">
        <v>0.22138457782336099</v>
      </c>
      <c r="AW694" s="17">
        <v>0.22046119719847501</v>
      </c>
      <c r="AX694" s="17">
        <v>0.22028511054526201</v>
      </c>
      <c r="AY694" s="17"/>
      <c r="AZ694" s="17">
        <v>0.24469110406528199</v>
      </c>
      <c r="BA694" s="17">
        <v>0.262951261375028</v>
      </c>
      <c r="BB694" s="17">
        <v>0.21947979496522699</v>
      </c>
      <c r="BC694" s="17">
        <v>0.21894669787028301</v>
      </c>
      <c r="BD694" s="17">
        <v>0.217745458335146</v>
      </c>
      <c r="BE694" s="17"/>
      <c r="BF694" s="17">
        <v>0.241455401599523</v>
      </c>
      <c r="BG694" s="17"/>
      <c r="BH694" s="17">
        <v>0.24136971616700401</v>
      </c>
      <c r="BI694" s="17"/>
      <c r="BJ694" s="17">
        <v>0.26560818205326803</v>
      </c>
      <c r="BK694" s="17">
        <v>0.215264535171626</v>
      </c>
      <c r="BL694" s="17">
        <v>0.23597015527370799</v>
      </c>
      <c r="BM694" s="17">
        <v>0.19430169228952501</v>
      </c>
      <c r="BN694" s="17">
        <v>0.23714241762178101</v>
      </c>
      <c r="BO694" s="17">
        <v>0.233514555004636</v>
      </c>
      <c r="BP694" s="17"/>
      <c r="BQ694" s="17">
        <v>0.22980211578477999</v>
      </c>
      <c r="BR694" s="17">
        <v>0.25269028654500802</v>
      </c>
      <c r="BS694" s="17">
        <v>0.23893658491705799</v>
      </c>
      <c r="BT694" s="17"/>
      <c r="BU694" s="17">
        <v>0.21209094763994499</v>
      </c>
      <c r="BV694" s="17">
        <v>0.26066304357358999</v>
      </c>
      <c r="BW694" s="17">
        <v>0.23648721525027</v>
      </c>
      <c r="BX694" s="17"/>
      <c r="BY694" s="17">
        <v>0.32785158768820399</v>
      </c>
      <c r="BZ694" s="17"/>
      <c r="CA694" s="17">
        <v>0.23297855048427701</v>
      </c>
    </row>
    <row r="695" spans="2:79" x14ac:dyDescent="0.35">
      <c r="B695" t="s">
        <v>427</v>
      </c>
      <c r="C695" s="17">
        <v>0.16968502107618</v>
      </c>
      <c r="D695" s="17">
        <v>0.163016548058359</v>
      </c>
      <c r="E695" s="17">
        <v>0.17582955233023201</v>
      </c>
      <c r="F695" s="17"/>
      <c r="G695" s="17">
        <v>0.187886567227078</v>
      </c>
      <c r="H695" s="17">
        <v>0.205065932793942</v>
      </c>
      <c r="I695" s="17">
        <v>0.19034800564679899</v>
      </c>
      <c r="J695" s="17">
        <v>0.174744716924113</v>
      </c>
      <c r="K695" s="17">
        <v>0.13922187745908299</v>
      </c>
      <c r="L695" s="17">
        <v>0.12833730802319801</v>
      </c>
      <c r="M695" s="17"/>
      <c r="N695" s="17">
        <v>0.17396954139307899</v>
      </c>
      <c r="O695" s="17">
        <v>0.19075360125708701</v>
      </c>
      <c r="P695" s="17">
        <v>0.14611385532617799</v>
      </c>
      <c r="Q695" s="17">
        <v>0.162541795012936</v>
      </c>
      <c r="R695" s="17"/>
      <c r="S695" s="17">
        <v>0.187365267058172</v>
      </c>
      <c r="T695" s="17">
        <v>0.15917915513085901</v>
      </c>
      <c r="U695" s="17">
        <v>0.17501887668215099</v>
      </c>
      <c r="V695" s="17">
        <v>0.16649893057630999</v>
      </c>
      <c r="W695" s="17">
        <v>0.21052854187844899</v>
      </c>
      <c r="X695" s="17">
        <v>0.159068433127111</v>
      </c>
      <c r="Y695" s="17">
        <v>0.1859510878283</v>
      </c>
      <c r="Z695" s="17">
        <v>0.154433650712825</v>
      </c>
      <c r="AA695" s="17">
        <v>0.151668129290464</v>
      </c>
      <c r="AB695" s="17">
        <v>0.13702355735511201</v>
      </c>
      <c r="AC695" s="17">
        <v>0.171666151801497</v>
      </c>
      <c r="AD695" s="17">
        <v>0.20228316465579099</v>
      </c>
      <c r="AE695" s="17"/>
      <c r="AF695" s="17">
        <v>0.155549882500678</v>
      </c>
      <c r="AG695" s="17">
        <v>0.173483130506255</v>
      </c>
      <c r="AH695" s="17">
        <v>0.159265131470154</v>
      </c>
      <c r="AI695" s="17">
        <v>0.196192285418232</v>
      </c>
      <c r="AJ695" s="17">
        <v>0.19043827864421001</v>
      </c>
      <c r="AK695" s="17">
        <v>0.193634466649554</v>
      </c>
      <c r="AL695" s="17"/>
      <c r="AM695" s="17">
        <v>0.143873214781675</v>
      </c>
      <c r="AN695" s="17">
        <v>0.17024061573347801</v>
      </c>
      <c r="AO695" s="17">
        <v>0.187662073297132</v>
      </c>
      <c r="AP695" s="17">
        <v>0.17890308599516899</v>
      </c>
      <c r="AQ695" s="17">
        <v>0.190860062180777</v>
      </c>
      <c r="AR695" s="17"/>
      <c r="AS695" s="17">
        <v>0.193880346352863</v>
      </c>
      <c r="AT695" s="17">
        <v>0.15733991340429901</v>
      </c>
      <c r="AU695" s="17">
        <v>0.15141668879973799</v>
      </c>
      <c r="AV695" s="17">
        <v>0.17745737600984701</v>
      </c>
      <c r="AW695" s="17">
        <v>0.15603114088891501</v>
      </c>
      <c r="AX695" s="17">
        <v>0.176174929739144</v>
      </c>
      <c r="AY695" s="17"/>
      <c r="AZ695" s="17">
        <v>0.18379471460847799</v>
      </c>
      <c r="BA695" s="17">
        <v>0.159083611842883</v>
      </c>
      <c r="BB695" s="17">
        <v>0.17570998408583199</v>
      </c>
      <c r="BC695" s="17">
        <v>0.119096006490042</v>
      </c>
      <c r="BD695" s="17">
        <v>0.180136339952751</v>
      </c>
      <c r="BE695" s="17"/>
      <c r="BF695" s="17">
        <v>0.165448219828842</v>
      </c>
      <c r="BG695" s="17"/>
      <c r="BH695" s="17">
        <v>0.17675569151489801</v>
      </c>
      <c r="BI695" s="17"/>
      <c r="BJ695" s="17">
        <v>0.19476053701993401</v>
      </c>
      <c r="BK695" s="17">
        <v>0.15752278121796001</v>
      </c>
      <c r="BL695" s="17">
        <v>0.14558929274198201</v>
      </c>
      <c r="BM695" s="17">
        <v>0.17819576631787701</v>
      </c>
      <c r="BN695" s="17">
        <v>0.204519812796955</v>
      </c>
      <c r="BO695" s="17">
        <v>0.20849271876757999</v>
      </c>
      <c r="BP695" s="17"/>
      <c r="BQ695" s="17">
        <v>0.19663708684588299</v>
      </c>
      <c r="BR695" s="17">
        <v>0.15548126338732701</v>
      </c>
      <c r="BS695" s="17">
        <v>0.17500235479016801</v>
      </c>
      <c r="BT695" s="17"/>
      <c r="BU695" s="17">
        <v>0.184711732467252</v>
      </c>
      <c r="BV695" s="17">
        <v>0.17321341407222501</v>
      </c>
      <c r="BW695" s="17">
        <v>0.175335776818976</v>
      </c>
      <c r="BX695" s="17"/>
      <c r="BY695" s="17">
        <v>0.21328186937670601</v>
      </c>
      <c r="BZ695" s="17"/>
      <c r="CA695" s="17">
        <v>0.208188046899555</v>
      </c>
    </row>
    <row r="696" spans="2:79" x14ac:dyDescent="0.35">
      <c r="B696" t="s">
        <v>428</v>
      </c>
      <c r="C696" s="17">
        <v>0.15423527213409799</v>
      </c>
      <c r="D696" s="17">
        <v>0.14872139126640099</v>
      </c>
      <c r="E696" s="17">
        <v>0.15785451675889201</v>
      </c>
      <c r="F696" s="17"/>
      <c r="G696" s="17">
        <v>0.17633082836761399</v>
      </c>
      <c r="H696" s="17">
        <v>0.20543845322538401</v>
      </c>
      <c r="I696" s="17">
        <v>0.16269555920056</v>
      </c>
      <c r="J696" s="17">
        <v>0.15089046031231201</v>
      </c>
      <c r="K696" s="17">
        <v>0.125463602417443</v>
      </c>
      <c r="L696" s="17">
        <v>0.11297616837088501</v>
      </c>
      <c r="M696" s="17"/>
      <c r="N696" s="17">
        <v>0.14934035801552201</v>
      </c>
      <c r="O696" s="17">
        <v>0.145013371470118</v>
      </c>
      <c r="P696" s="17">
        <v>0.16150132191901301</v>
      </c>
      <c r="Q696" s="17">
        <v>0.16303536030066701</v>
      </c>
      <c r="R696" s="17"/>
      <c r="S696" s="17">
        <v>0.19553951319757301</v>
      </c>
      <c r="T696" s="17">
        <v>0.16294976838310399</v>
      </c>
      <c r="U696" s="17">
        <v>0.13338442076887699</v>
      </c>
      <c r="V696" s="17">
        <v>0.15612368410781099</v>
      </c>
      <c r="W696" s="17">
        <v>0.119101857160369</v>
      </c>
      <c r="X696" s="17">
        <v>0.18928629585776799</v>
      </c>
      <c r="Y696" s="17">
        <v>0.14732119793019699</v>
      </c>
      <c r="Z696" s="17">
        <v>0.15450074073477901</v>
      </c>
      <c r="AA696" s="17">
        <v>0.15835906464452301</v>
      </c>
      <c r="AB696" s="17">
        <v>0.107693888956397</v>
      </c>
      <c r="AC696" s="17">
        <v>0.14786886576170799</v>
      </c>
      <c r="AD696" s="17">
        <v>0.104039187700061</v>
      </c>
      <c r="AE696" s="17"/>
      <c r="AF696" s="17">
        <v>0.18025127536227301</v>
      </c>
      <c r="AG696" s="17">
        <v>0.136160409226216</v>
      </c>
      <c r="AH696" s="17">
        <v>0.15229645881838899</v>
      </c>
      <c r="AI696" s="17">
        <v>0.154679989430242</v>
      </c>
      <c r="AJ696" s="17">
        <v>0.163293333635563</v>
      </c>
      <c r="AK696" s="17">
        <v>0.26461930062123801</v>
      </c>
      <c r="AL696" s="17"/>
      <c r="AM696" s="17">
        <v>0.148881026845854</v>
      </c>
      <c r="AN696" s="17">
        <v>0.14135145819166101</v>
      </c>
      <c r="AO696" s="17">
        <v>0.15491619849937799</v>
      </c>
      <c r="AP696" s="17">
        <v>0.18416848596010399</v>
      </c>
      <c r="AQ696" s="17">
        <v>0.22936397892148599</v>
      </c>
      <c r="AR696" s="17"/>
      <c r="AS696" s="17">
        <v>0.183420524801479</v>
      </c>
      <c r="AT696" s="17">
        <v>0.13322837684486899</v>
      </c>
      <c r="AU696" s="17">
        <v>0.146200028477351</v>
      </c>
      <c r="AV696" s="17">
        <v>0.15466153950950001</v>
      </c>
      <c r="AW696" s="17">
        <v>0.14112896729056401</v>
      </c>
      <c r="AX696" s="17">
        <v>0.16676738978952599</v>
      </c>
      <c r="AY696" s="17"/>
      <c r="AZ696" s="17">
        <v>0.15186684330199601</v>
      </c>
      <c r="BA696" s="17">
        <v>0.11804528701601499</v>
      </c>
      <c r="BB696" s="17">
        <v>0.16471730866402801</v>
      </c>
      <c r="BC696" s="17">
        <v>0.16899444943917899</v>
      </c>
      <c r="BD696" s="17">
        <v>0.18910284590463999</v>
      </c>
      <c r="BE696" s="17"/>
      <c r="BF696" s="17">
        <v>0.147706588034097</v>
      </c>
      <c r="BG696" s="17"/>
      <c r="BH696" s="17">
        <v>0.13961023022907099</v>
      </c>
      <c r="BI696" s="17"/>
      <c r="BJ696" s="17">
        <v>0.14902577350544399</v>
      </c>
      <c r="BK696" s="17">
        <v>0.147355164161876</v>
      </c>
      <c r="BL696" s="17">
        <v>0.151790650978055</v>
      </c>
      <c r="BM696" s="17">
        <v>0.17566001259882399</v>
      </c>
      <c r="BN696" s="17">
        <v>0.17366853537638099</v>
      </c>
      <c r="BO696" s="17">
        <v>0.15435053480622399</v>
      </c>
      <c r="BP696" s="17"/>
      <c r="BQ696" s="17">
        <v>0.163481454486267</v>
      </c>
      <c r="BR696" s="17">
        <v>0.157748983069979</v>
      </c>
      <c r="BS696" s="17">
        <v>0.15582948958870299</v>
      </c>
      <c r="BT696" s="17"/>
      <c r="BU696" s="17">
        <v>0.22580985891258701</v>
      </c>
      <c r="BV696" s="17">
        <v>0.15142097390642401</v>
      </c>
      <c r="BW696" s="17">
        <v>0.15197590671019001</v>
      </c>
      <c r="BX696" s="17"/>
      <c r="BY696" s="17">
        <v>0.13591285898582101</v>
      </c>
      <c r="BZ696" s="17"/>
      <c r="CA696" s="17">
        <v>0.19409014822697401</v>
      </c>
    </row>
    <row r="697" spans="2:79" x14ac:dyDescent="0.35">
      <c r="B697" t="s">
        <v>104</v>
      </c>
      <c r="C697" s="17">
        <v>6.7095430133235198E-2</v>
      </c>
      <c r="D697" s="17">
        <v>6.0332937518078E-2</v>
      </c>
      <c r="E697" s="17">
        <v>7.4152135878851097E-2</v>
      </c>
      <c r="F697" s="17"/>
      <c r="G697" s="17">
        <v>4.0676475469300998E-2</v>
      </c>
      <c r="H697" s="17">
        <v>6.0846530695511901E-2</v>
      </c>
      <c r="I697" s="17">
        <v>4.70561847143506E-2</v>
      </c>
      <c r="J697" s="17">
        <v>6.1206906464550299E-2</v>
      </c>
      <c r="K697" s="17">
        <v>7.6077055858574799E-2</v>
      </c>
      <c r="L697" s="17">
        <v>0.104806825343824</v>
      </c>
      <c r="M697" s="17"/>
      <c r="N697" s="17">
        <v>6.2382115096352497E-2</v>
      </c>
      <c r="O697" s="17">
        <v>7.5987806007337205E-2</v>
      </c>
      <c r="P697" s="17">
        <v>5.3576971219024397E-2</v>
      </c>
      <c r="Q697" s="17">
        <v>7.2444903601728103E-2</v>
      </c>
      <c r="R697" s="17"/>
      <c r="S697" s="17">
        <v>5.3457504714653097E-2</v>
      </c>
      <c r="T697" s="17">
        <v>6.5881764858130507E-2</v>
      </c>
      <c r="U697" s="17">
        <v>5.8605618819337402E-2</v>
      </c>
      <c r="V697" s="17">
        <v>7.75080257157542E-2</v>
      </c>
      <c r="W697" s="17">
        <v>5.2954347771683501E-2</v>
      </c>
      <c r="X697" s="17">
        <v>7.88071234388701E-2</v>
      </c>
      <c r="Y697" s="17">
        <v>4.6332578539934E-2</v>
      </c>
      <c r="Z697" s="17">
        <v>5.70878673100906E-2</v>
      </c>
      <c r="AA697" s="17">
        <v>7.0184399410370898E-2</v>
      </c>
      <c r="AB697" s="17">
        <v>0.10020709674886299</v>
      </c>
      <c r="AC697" s="17">
        <v>7.8588934145383704E-2</v>
      </c>
      <c r="AD697" s="17">
        <v>6.3947944234961904E-2</v>
      </c>
      <c r="AE697" s="17"/>
      <c r="AF697" s="17">
        <v>7.2387259936131404E-2</v>
      </c>
      <c r="AG697" s="17">
        <v>6.5413225951013093E-2</v>
      </c>
      <c r="AH697" s="17">
        <v>5.2352938070686E-2</v>
      </c>
      <c r="AI697" s="17">
        <v>3.40298017457124E-2</v>
      </c>
      <c r="AJ697" s="17">
        <v>9.0016720259451094E-2</v>
      </c>
      <c r="AK697" s="17">
        <v>3.5120977497890199E-2</v>
      </c>
      <c r="AL697" s="17"/>
      <c r="AM697" s="17">
        <v>8.5501245640422593E-2</v>
      </c>
      <c r="AN697" s="17">
        <v>6.2492024564515102E-2</v>
      </c>
      <c r="AO697" s="17">
        <v>6.7615638846865306E-2</v>
      </c>
      <c r="AP697" s="17">
        <v>2.8700679817949899E-2</v>
      </c>
      <c r="AQ697" s="17">
        <v>4.1133894348429102E-2</v>
      </c>
      <c r="AR697" s="17"/>
      <c r="AS697" s="17">
        <v>5.6140454277186697E-2</v>
      </c>
      <c r="AT697" s="17">
        <v>7.7054487636048094E-2</v>
      </c>
      <c r="AU697" s="17">
        <v>4.9975522758927797E-2</v>
      </c>
      <c r="AV697" s="17">
        <v>7.3506467996763594E-2</v>
      </c>
      <c r="AW697" s="17">
        <v>8.6779184336198995E-2</v>
      </c>
      <c r="AX697" s="17">
        <v>5.7279270832456E-2</v>
      </c>
      <c r="AY697" s="17"/>
      <c r="AZ697" s="17">
        <v>6.6381922726880996E-2</v>
      </c>
      <c r="BA697" s="17">
        <v>5.8433718118601902E-2</v>
      </c>
      <c r="BB697" s="17">
        <v>7.9781996196637797E-2</v>
      </c>
      <c r="BC697" s="17">
        <v>0.102295682388333</v>
      </c>
      <c r="BD697" s="17">
        <v>5.7416353520067402E-2</v>
      </c>
      <c r="BE697" s="17"/>
      <c r="BF697" s="17">
        <v>6.6600468922512104E-2</v>
      </c>
      <c r="BG697" s="17"/>
      <c r="BH697" s="17">
        <v>6.5447125244449803E-2</v>
      </c>
      <c r="BI697" s="17"/>
      <c r="BJ697" s="17">
        <v>5.5391841565534103E-2</v>
      </c>
      <c r="BK697" s="17">
        <v>8.7619749624804594E-2</v>
      </c>
      <c r="BL697" s="17">
        <v>7.5995368807788996E-2</v>
      </c>
      <c r="BM697" s="17">
        <v>5.0581208142103602E-2</v>
      </c>
      <c r="BN697" s="17">
        <v>3.6762604053406603E-2</v>
      </c>
      <c r="BO697" s="17">
        <v>3.1595401274808997E-2</v>
      </c>
      <c r="BP697" s="17"/>
      <c r="BQ697" s="17">
        <v>3.7020417731730197E-2</v>
      </c>
      <c r="BR697" s="17">
        <v>4.7263217381382901E-2</v>
      </c>
      <c r="BS697" s="17">
        <v>6.4061067392162399E-2</v>
      </c>
      <c r="BT697" s="17"/>
      <c r="BU697" s="17">
        <v>4.1416289559347598E-2</v>
      </c>
      <c r="BV697" s="17">
        <v>4.3785363130696503E-2</v>
      </c>
      <c r="BW697" s="17">
        <v>5.76294946947674E-2</v>
      </c>
      <c r="BX697" s="17"/>
      <c r="BY697" s="17">
        <v>2.4764772144969902E-2</v>
      </c>
      <c r="BZ697" s="17"/>
      <c r="CA697" s="17">
        <v>4.8796870582277697E-2</v>
      </c>
    </row>
    <row r="698" spans="2:79" x14ac:dyDescent="0.35">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row>
    <row r="699" spans="2:79" x14ac:dyDescent="0.35">
      <c r="B699" s="6" t="s">
        <v>437</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row>
    <row r="700" spans="2:79" x14ac:dyDescent="0.35">
      <c r="B700" s="24" t="s">
        <v>106</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row>
    <row r="701" spans="2:79" x14ac:dyDescent="0.35">
      <c r="B701" t="s">
        <v>423</v>
      </c>
      <c r="C701" s="17">
        <v>6.6861171717634296E-2</v>
      </c>
      <c r="D701" s="17">
        <v>5.8895643286993801E-2</v>
      </c>
      <c r="E701" s="17">
        <v>7.4671777116414498E-2</v>
      </c>
      <c r="F701" s="17"/>
      <c r="G701" s="17">
        <v>6.3335205373758002E-2</v>
      </c>
      <c r="H701" s="17">
        <v>4.73754547811144E-2</v>
      </c>
      <c r="I701" s="17">
        <v>7.8410627115216805E-2</v>
      </c>
      <c r="J701" s="17">
        <v>7.1303565782678505E-2</v>
      </c>
      <c r="K701" s="17">
        <v>7.7566956188838299E-2</v>
      </c>
      <c r="L701" s="17">
        <v>6.4937136126835701E-2</v>
      </c>
      <c r="M701" s="17"/>
      <c r="N701" s="17">
        <v>6.58327149656215E-2</v>
      </c>
      <c r="O701" s="17">
        <v>6.3514118182340304E-2</v>
      </c>
      <c r="P701" s="17">
        <v>5.9305483450835597E-2</v>
      </c>
      <c r="Q701" s="17">
        <v>7.8035068900915203E-2</v>
      </c>
      <c r="R701" s="17"/>
      <c r="S701" s="17">
        <v>5.9856662324699599E-2</v>
      </c>
      <c r="T701" s="17">
        <v>6.0473651562900799E-2</v>
      </c>
      <c r="U701" s="17">
        <v>6.0503482242544503E-2</v>
      </c>
      <c r="V701" s="17">
        <v>5.4234290177179803E-2</v>
      </c>
      <c r="W701" s="17">
        <v>9.5521554474798903E-2</v>
      </c>
      <c r="X701" s="17">
        <v>6.1039419135472103E-2</v>
      </c>
      <c r="Y701" s="17">
        <v>6.8768436884335704E-2</v>
      </c>
      <c r="Z701" s="17">
        <v>6.9253956739337305E-2</v>
      </c>
      <c r="AA701" s="17">
        <v>8.7181762137971006E-2</v>
      </c>
      <c r="AB701" s="17">
        <v>7.3286057037544594E-2</v>
      </c>
      <c r="AC701" s="17">
        <v>4.4865742832356503E-2</v>
      </c>
      <c r="AD701" s="17">
        <v>6.7214558090908094E-2</v>
      </c>
      <c r="AE701" s="17"/>
      <c r="AF701" s="17">
        <v>8.2583335207921604E-2</v>
      </c>
      <c r="AG701" s="17">
        <v>6.5730115886659807E-2</v>
      </c>
      <c r="AH701" s="17">
        <v>5.9647382404067202E-2</v>
      </c>
      <c r="AI701" s="17">
        <v>6.14772301887496E-2</v>
      </c>
      <c r="AJ701" s="17">
        <v>5.3648384491423201E-2</v>
      </c>
      <c r="AK701" s="17">
        <v>5.4418160965029702E-2</v>
      </c>
      <c r="AL701" s="17"/>
      <c r="AM701" s="17">
        <v>9.3324012012630103E-2</v>
      </c>
      <c r="AN701" s="17">
        <v>5.8119794047655299E-2</v>
      </c>
      <c r="AO701" s="17">
        <v>5.3801460741154203E-2</v>
      </c>
      <c r="AP701" s="17">
        <v>7.6022434038705997E-2</v>
      </c>
      <c r="AQ701" s="17">
        <v>2.5044976962026198E-2</v>
      </c>
      <c r="AR701" s="17"/>
      <c r="AS701" s="17">
        <v>5.7704079991710101E-2</v>
      </c>
      <c r="AT701" s="17">
        <v>7.0768330600360904E-2</v>
      </c>
      <c r="AU701" s="17">
        <v>8.1131162859156197E-2</v>
      </c>
      <c r="AV701" s="17">
        <v>5.4127066079800001E-2</v>
      </c>
      <c r="AW701" s="17">
        <v>8.1192162088209896E-2</v>
      </c>
      <c r="AX701" s="17">
        <v>6.1623472059647098E-2</v>
      </c>
      <c r="AY701" s="17"/>
      <c r="AZ701" s="17">
        <v>5.1220861648872601E-2</v>
      </c>
      <c r="BA701" s="17">
        <v>7.2322434151890796E-2</v>
      </c>
      <c r="BB701" s="17">
        <v>7.2288521148155899E-2</v>
      </c>
      <c r="BC701" s="17">
        <v>7.8783786344580803E-2</v>
      </c>
      <c r="BD701" s="17">
        <v>6.3242029157383903E-2</v>
      </c>
      <c r="BE701" s="17"/>
      <c r="BF701" s="17">
        <v>6.6734656307708903E-2</v>
      </c>
      <c r="BG701" s="17"/>
      <c r="BH701" s="17">
        <v>6.8789895637732898E-2</v>
      </c>
      <c r="BI701" s="17"/>
      <c r="BJ701" s="17">
        <v>6.0982338240516201E-2</v>
      </c>
      <c r="BK701" s="17">
        <v>7.3129788272684806E-2</v>
      </c>
      <c r="BL701" s="17">
        <v>6.2526358019032294E-2</v>
      </c>
      <c r="BM701" s="17">
        <v>7.9478235344023498E-2</v>
      </c>
      <c r="BN701" s="17">
        <v>6.4718489728830805E-2</v>
      </c>
      <c r="BO701" s="17">
        <v>7.6779257209305396E-2</v>
      </c>
      <c r="BP701" s="17"/>
      <c r="BQ701" s="17">
        <v>6.4509201113596495E-2</v>
      </c>
      <c r="BR701" s="17">
        <v>7.2801383947420195E-2</v>
      </c>
      <c r="BS701" s="17">
        <v>6.1728663954703299E-2</v>
      </c>
      <c r="BT701" s="17"/>
      <c r="BU701" s="17">
        <v>3.4580969863524103E-2</v>
      </c>
      <c r="BV701" s="17">
        <v>5.9917638185679203E-2</v>
      </c>
      <c r="BW701" s="17">
        <v>7.0087381763805107E-2</v>
      </c>
      <c r="BX701" s="17"/>
      <c r="BY701" s="17">
        <v>9.2469532438364296E-2</v>
      </c>
      <c r="BZ701" s="17"/>
      <c r="CA701" s="17">
        <v>3.1895012216054897E-2</v>
      </c>
    </row>
    <row r="702" spans="2:79" x14ac:dyDescent="0.35">
      <c r="B702" t="s">
        <v>369</v>
      </c>
      <c r="C702" s="17">
        <v>6.1798881191994601E-2</v>
      </c>
      <c r="D702" s="17">
        <v>5.63860605613766E-2</v>
      </c>
      <c r="E702" s="17">
        <v>6.6448644657535402E-2</v>
      </c>
      <c r="F702" s="17"/>
      <c r="G702" s="17">
        <v>8.1718102491291994E-2</v>
      </c>
      <c r="H702" s="17">
        <v>7.6705322985986799E-2</v>
      </c>
      <c r="I702" s="17">
        <v>3.2617998093987001E-2</v>
      </c>
      <c r="J702" s="17">
        <v>5.2939258647292001E-2</v>
      </c>
      <c r="K702" s="17">
        <v>6.0877095248101303E-2</v>
      </c>
      <c r="L702" s="17">
        <v>6.7791536921352799E-2</v>
      </c>
      <c r="M702" s="17"/>
      <c r="N702" s="17">
        <v>5.2862664756073499E-2</v>
      </c>
      <c r="O702" s="17">
        <v>6.8415253608371293E-2</v>
      </c>
      <c r="P702" s="17">
        <v>6.5750861623120105E-2</v>
      </c>
      <c r="Q702" s="17">
        <v>5.7985091830449802E-2</v>
      </c>
      <c r="R702" s="17"/>
      <c r="S702" s="17">
        <v>4.0571265377535401E-2</v>
      </c>
      <c r="T702" s="17">
        <v>6.20703041274401E-2</v>
      </c>
      <c r="U702" s="17">
        <v>6.5831156705089405E-2</v>
      </c>
      <c r="V702" s="17">
        <v>7.7527754788606795E-2</v>
      </c>
      <c r="W702" s="17">
        <v>4.0083322859718697E-2</v>
      </c>
      <c r="X702" s="17">
        <v>5.6658162798981601E-2</v>
      </c>
      <c r="Y702" s="17">
        <v>4.4075971572733602E-2</v>
      </c>
      <c r="Z702" s="17">
        <v>7.5847126468737897E-2</v>
      </c>
      <c r="AA702" s="17">
        <v>8.2163428864356403E-2</v>
      </c>
      <c r="AB702" s="17">
        <v>7.33396705651575E-2</v>
      </c>
      <c r="AC702" s="17">
        <v>8.9856036582728199E-2</v>
      </c>
      <c r="AD702" s="17">
        <v>4.0201254139225401E-2</v>
      </c>
      <c r="AE702" s="17"/>
      <c r="AF702" s="17">
        <v>6.3064459030118397E-2</v>
      </c>
      <c r="AG702" s="17">
        <v>5.3974927778314398E-2</v>
      </c>
      <c r="AH702" s="17">
        <v>6.2141786645056998E-2</v>
      </c>
      <c r="AI702" s="17">
        <v>5.2714716088274799E-2</v>
      </c>
      <c r="AJ702" s="17">
        <v>8.6978995018971897E-2</v>
      </c>
      <c r="AK702" s="17">
        <v>4.4954394214261201E-2</v>
      </c>
      <c r="AL702" s="17"/>
      <c r="AM702" s="17">
        <v>6.5485554866522397E-2</v>
      </c>
      <c r="AN702" s="17">
        <v>6.6434494333437497E-2</v>
      </c>
      <c r="AO702" s="17">
        <v>5.5714232462469697E-2</v>
      </c>
      <c r="AP702" s="17">
        <v>6.4267166572725201E-2</v>
      </c>
      <c r="AQ702" s="17">
        <v>5.4710103529737701E-2</v>
      </c>
      <c r="AR702" s="17"/>
      <c r="AS702" s="17">
        <v>6.4373650160440901E-2</v>
      </c>
      <c r="AT702" s="17">
        <v>5.4768572678588902E-2</v>
      </c>
      <c r="AU702" s="17">
        <v>4.7903534026935701E-2</v>
      </c>
      <c r="AV702" s="17">
        <v>7.0653168030290703E-2</v>
      </c>
      <c r="AW702" s="17">
        <v>3.8811441186300498E-2</v>
      </c>
      <c r="AX702" s="17">
        <v>0.11703886229895499</v>
      </c>
      <c r="AY702" s="17"/>
      <c r="AZ702" s="17">
        <v>6.0313150875704297E-2</v>
      </c>
      <c r="BA702" s="17">
        <v>6.0878523162241599E-2</v>
      </c>
      <c r="BB702" s="17">
        <v>5.7323710513268802E-2</v>
      </c>
      <c r="BC702" s="17">
        <v>5.93957452628689E-2</v>
      </c>
      <c r="BD702" s="17">
        <v>6.7364452621616305E-2</v>
      </c>
      <c r="BE702" s="17"/>
      <c r="BF702" s="17">
        <v>6.0986171662715E-2</v>
      </c>
      <c r="BG702" s="17"/>
      <c r="BH702" s="17">
        <v>5.9538572165432103E-2</v>
      </c>
      <c r="BI702" s="17"/>
      <c r="BJ702" s="17">
        <v>5.4086339129728801E-2</v>
      </c>
      <c r="BK702" s="17">
        <v>6.3769580200003395E-2</v>
      </c>
      <c r="BL702" s="17">
        <v>6.5500246646490304E-2</v>
      </c>
      <c r="BM702" s="17">
        <v>7.3712504999042805E-2</v>
      </c>
      <c r="BN702" s="17">
        <v>6.4079407597450205E-2</v>
      </c>
      <c r="BO702" s="17">
        <v>8.4491157397870095E-2</v>
      </c>
      <c r="BP702" s="17"/>
      <c r="BQ702" s="17">
        <v>6.77916514515991E-2</v>
      </c>
      <c r="BR702" s="17">
        <v>5.8903512763545898E-2</v>
      </c>
      <c r="BS702" s="17">
        <v>6.3187422400234006E-2</v>
      </c>
      <c r="BT702" s="17"/>
      <c r="BU702" s="17">
        <v>7.6316388156291395E-2</v>
      </c>
      <c r="BV702" s="17">
        <v>4.95488307358702E-2</v>
      </c>
      <c r="BW702" s="17">
        <v>7.0965027789385696E-2</v>
      </c>
      <c r="BX702" s="17"/>
      <c r="BY702" s="17">
        <v>8.8100379738475093E-2</v>
      </c>
      <c r="BZ702" s="17"/>
      <c r="CA702" s="17">
        <v>6.5640852186510598E-2</v>
      </c>
    </row>
    <row r="703" spans="2:79" x14ac:dyDescent="0.35">
      <c r="B703" t="s">
        <v>424</v>
      </c>
      <c r="C703" s="17">
        <v>0.100571725557215</v>
      </c>
      <c r="D703" s="17">
        <v>0.104451373010021</v>
      </c>
      <c r="E703" s="17">
        <v>9.7308394331773101E-2</v>
      </c>
      <c r="F703" s="17"/>
      <c r="G703" s="17">
        <v>0.10919669346664999</v>
      </c>
      <c r="H703" s="17">
        <v>9.0315328441205503E-2</v>
      </c>
      <c r="I703" s="17">
        <v>9.24781914577993E-2</v>
      </c>
      <c r="J703" s="17">
        <v>9.6603681085912801E-2</v>
      </c>
      <c r="K703" s="17">
        <v>0.10417664643326099</v>
      </c>
      <c r="L703" s="17">
        <v>0.11050020474760899</v>
      </c>
      <c r="M703" s="17"/>
      <c r="N703" s="17">
        <v>0.11717757411596701</v>
      </c>
      <c r="O703" s="17">
        <v>9.8546934254606797E-2</v>
      </c>
      <c r="P703" s="17">
        <v>8.6502720115473594E-2</v>
      </c>
      <c r="Q703" s="17">
        <v>9.5326594763142397E-2</v>
      </c>
      <c r="R703" s="17"/>
      <c r="S703" s="17">
        <v>0.102073031241235</v>
      </c>
      <c r="T703" s="17">
        <v>0.10419767919648899</v>
      </c>
      <c r="U703" s="17">
        <v>0.110677725473892</v>
      </c>
      <c r="V703" s="17">
        <v>8.6512857085984898E-2</v>
      </c>
      <c r="W703" s="17">
        <v>9.8668826904783305E-2</v>
      </c>
      <c r="X703" s="17">
        <v>0.106266493749504</v>
      </c>
      <c r="Y703" s="17">
        <v>9.5900372553105503E-2</v>
      </c>
      <c r="Z703" s="17">
        <v>0.107649796852261</v>
      </c>
      <c r="AA703" s="17">
        <v>9.7233335554230402E-2</v>
      </c>
      <c r="AB703" s="17">
        <v>9.3630634507214802E-2</v>
      </c>
      <c r="AC703" s="17">
        <v>9.8231243479789093E-2</v>
      </c>
      <c r="AD703" s="17">
        <v>0.120417566551151</v>
      </c>
      <c r="AE703" s="17"/>
      <c r="AF703" s="17">
        <v>7.4743802248000604E-2</v>
      </c>
      <c r="AG703" s="17">
        <v>0.116996250643049</v>
      </c>
      <c r="AH703" s="17">
        <v>0.11404777292667601</v>
      </c>
      <c r="AI703" s="17">
        <v>8.7988894546114998E-2</v>
      </c>
      <c r="AJ703" s="17">
        <v>0.11085601614882901</v>
      </c>
      <c r="AK703" s="17">
        <v>0.104995437084913</v>
      </c>
      <c r="AL703" s="17"/>
      <c r="AM703" s="17">
        <v>8.8328070887472104E-2</v>
      </c>
      <c r="AN703" s="17">
        <v>0.102199376069199</v>
      </c>
      <c r="AO703" s="17">
        <v>0.11365813771259101</v>
      </c>
      <c r="AP703" s="17">
        <v>9.41103757669286E-2</v>
      </c>
      <c r="AQ703" s="17">
        <v>0.15226061251776901</v>
      </c>
      <c r="AR703" s="17"/>
      <c r="AS703" s="17">
        <v>8.0964427500522601E-2</v>
      </c>
      <c r="AT703" s="17">
        <v>0.108539232483318</v>
      </c>
      <c r="AU703" s="17">
        <v>0.111006900723421</v>
      </c>
      <c r="AV703" s="17">
        <v>0.11488815085724099</v>
      </c>
      <c r="AW703" s="17">
        <v>9.5751320308299998E-2</v>
      </c>
      <c r="AX703" s="17">
        <v>8.2835187367579804E-2</v>
      </c>
      <c r="AY703" s="17"/>
      <c r="AZ703" s="17">
        <v>0.110425944605113</v>
      </c>
      <c r="BA703" s="17">
        <v>9.9749562039357406E-2</v>
      </c>
      <c r="BB703" s="17">
        <v>0.109503901148676</v>
      </c>
      <c r="BC703" s="17">
        <v>9.9508577709659096E-2</v>
      </c>
      <c r="BD703" s="17">
        <v>8.6752818222872605E-2</v>
      </c>
      <c r="BE703" s="17"/>
      <c r="BF703" s="17">
        <v>0.10410995570136999</v>
      </c>
      <c r="BG703" s="17"/>
      <c r="BH703" s="17">
        <v>0.10149541240816699</v>
      </c>
      <c r="BI703" s="17"/>
      <c r="BJ703" s="17">
        <v>9.6224972087009697E-2</v>
      </c>
      <c r="BK703" s="17">
        <v>0.107603481512612</v>
      </c>
      <c r="BL703" s="17">
        <v>9.9985387572260498E-2</v>
      </c>
      <c r="BM703" s="17">
        <v>0.12134316242764399</v>
      </c>
      <c r="BN703" s="17">
        <v>8.5878774369750999E-2</v>
      </c>
      <c r="BO703" s="17">
        <v>0.108553193028183</v>
      </c>
      <c r="BP703" s="17"/>
      <c r="BQ703" s="17">
        <v>9.90978883595246E-2</v>
      </c>
      <c r="BR703" s="17">
        <v>0.106220834508209</v>
      </c>
      <c r="BS703" s="17">
        <v>9.7805914562546906E-2</v>
      </c>
      <c r="BT703" s="17"/>
      <c r="BU703" s="17">
        <v>9.1165511509580105E-2</v>
      </c>
      <c r="BV703" s="17">
        <v>9.7652790166632697E-2</v>
      </c>
      <c r="BW703" s="17">
        <v>0.109977142657684</v>
      </c>
      <c r="BX703" s="17"/>
      <c r="BY703" s="17">
        <v>5.8260351651258702E-2</v>
      </c>
      <c r="BZ703" s="17"/>
      <c r="CA703" s="17">
        <v>9.1267946612856796E-2</v>
      </c>
    </row>
    <row r="704" spans="2:79" x14ac:dyDescent="0.35">
      <c r="B704" t="s">
        <v>425</v>
      </c>
      <c r="C704" s="17">
        <v>0.195787267443606</v>
      </c>
      <c r="D704" s="17">
        <v>0.196925006080647</v>
      </c>
      <c r="E704" s="17">
        <v>0.194643877270326</v>
      </c>
      <c r="F704" s="17"/>
      <c r="G704" s="17">
        <v>0.16132970793611801</v>
      </c>
      <c r="H704" s="17">
        <v>0.17406806390215801</v>
      </c>
      <c r="I704" s="17">
        <v>0.21855820954656599</v>
      </c>
      <c r="J704" s="17">
        <v>0.208973038872937</v>
      </c>
      <c r="K704" s="17">
        <v>0.20598177848889301</v>
      </c>
      <c r="L704" s="17">
        <v>0.20052108444028399</v>
      </c>
      <c r="M704" s="17"/>
      <c r="N704" s="17">
        <v>0.19408959380499399</v>
      </c>
      <c r="O704" s="17">
        <v>0.186340442563414</v>
      </c>
      <c r="P704" s="17">
        <v>0.194940304033353</v>
      </c>
      <c r="Q704" s="17">
        <v>0.207590720231278</v>
      </c>
      <c r="R704" s="17"/>
      <c r="S704" s="17">
        <v>0.193521796961062</v>
      </c>
      <c r="T704" s="17">
        <v>0.186043232056748</v>
      </c>
      <c r="U704" s="17">
        <v>0.223837395587594</v>
      </c>
      <c r="V704" s="17">
        <v>0.19982839830931601</v>
      </c>
      <c r="W704" s="17">
        <v>0.18601305436655699</v>
      </c>
      <c r="X704" s="17">
        <v>0.21578782345023201</v>
      </c>
      <c r="Y704" s="17">
        <v>0.18789929270442399</v>
      </c>
      <c r="Z704" s="17">
        <v>0.21525110037961301</v>
      </c>
      <c r="AA704" s="17">
        <v>0.18957953352383</v>
      </c>
      <c r="AB704" s="17">
        <v>0.17713565562085901</v>
      </c>
      <c r="AC704" s="17">
        <v>0.17267178286864901</v>
      </c>
      <c r="AD704" s="17">
        <v>0.23679627465339301</v>
      </c>
      <c r="AE704" s="17"/>
      <c r="AF704" s="17">
        <v>0.186470650287822</v>
      </c>
      <c r="AG704" s="17">
        <v>0.20598624101958601</v>
      </c>
      <c r="AH704" s="17">
        <v>0.19056391110599</v>
      </c>
      <c r="AI704" s="17">
        <v>0.20885456755233101</v>
      </c>
      <c r="AJ704" s="17">
        <v>0.15735326083394599</v>
      </c>
      <c r="AK704" s="17">
        <v>0.18537314412243899</v>
      </c>
      <c r="AL704" s="17"/>
      <c r="AM704" s="17">
        <v>0.194106249329729</v>
      </c>
      <c r="AN704" s="17">
        <v>0.217602657057796</v>
      </c>
      <c r="AO704" s="17">
        <v>0.17346893805990901</v>
      </c>
      <c r="AP704" s="17">
        <v>0.18850800886031999</v>
      </c>
      <c r="AQ704" s="17">
        <v>0.14287927235466799</v>
      </c>
      <c r="AR704" s="17"/>
      <c r="AS704" s="17">
        <v>0.17159469328249399</v>
      </c>
      <c r="AT704" s="17">
        <v>0.22465939301065899</v>
      </c>
      <c r="AU704" s="17">
        <v>0.215488278158596</v>
      </c>
      <c r="AV704" s="17">
        <v>0.18200219244398899</v>
      </c>
      <c r="AW704" s="17">
        <v>0.19654505024757199</v>
      </c>
      <c r="AX704" s="17">
        <v>0.173611280277674</v>
      </c>
      <c r="AY704" s="17"/>
      <c r="AZ704" s="17">
        <v>0.20482403403510999</v>
      </c>
      <c r="BA704" s="17">
        <v>0.21573742362124501</v>
      </c>
      <c r="BB704" s="17">
        <v>0.18972734513025999</v>
      </c>
      <c r="BC704" s="17">
        <v>0.178909940484518</v>
      </c>
      <c r="BD704" s="17">
        <v>0.17405124778574499</v>
      </c>
      <c r="BE704" s="17"/>
      <c r="BF704" s="17">
        <v>0.20482114262397799</v>
      </c>
      <c r="BG704" s="17"/>
      <c r="BH704" s="17">
        <v>0.20267277128827799</v>
      </c>
      <c r="BI704" s="17"/>
      <c r="BJ704" s="17">
        <v>0.21602910690646601</v>
      </c>
      <c r="BK704" s="17">
        <v>0.17216668008198199</v>
      </c>
      <c r="BL704" s="17">
        <v>0.20832892801108199</v>
      </c>
      <c r="BM704" s="17">
        <v>0.175578817728477</v>
      </c>
      <c r="BN704" s="17">
        <v>0.18374093062659899</v>
      </c>
      <c r="BO704" s="17">
        <v>0.15300910656647701</v>
      </c>
      <c r="BP704" s="17"/>
      <c r="BQ704" s="17">
        <v>0.17846177933646301</v>
      </c>
      <c r="BR704" s="17">
        <v>0.206937728598756</v>
      </c>
      <c r="BS704" s="17">
        <v>0.20230831747765299</v>
      </c>
      <c r="BT704" s="17"/>
      <c r="BU704" s="17">
        <v>0.18198463523282801</v>
      </c>
      <c r="BV704" s="17">
        <v>0.20468652844023799</v>
      </c>
      <c r="BW704" s="17">
        <v>0.19298739391821601</v>
      </c>
      <c r="BX704" s="17"/>
      <c r="BY704" s="17">
        <v>0.191882256004275</v>
      </c>
      <c r="BZ704" s="17"/>
      <c r="CA704" s="17">
        <v>0.18527887665700499</v>
      </c>
    </row>
    <row r="705" spans="2:79" x14ac:dyDescent="0.35">
      <c r="B705" t="s">
        <v>426</v>
      </c>
      <c r="C705" s="17">
        <v>0.223549655620912</v>
      </c>
      <c r="D705" s="17">
        <v>0.232982305729619</v>
      </c>
      <c r="E705" s="17">
        <v>0.21549825067109099</v>
      </c>
      <c r="F705" s="17"/>
      <c r="G705" s="17">
        <v>0.22926051207770701</v>
      </c>
      <c r="H705" s="17">
        <v>0.20230849654827801</v>
      </c>
      <c r="I705" s="17">
        <v>0.22678734680728399</v>
      </c>
      <c r="J705" s="17">
        <v>0.241011033957585</v>
      </c>
      <c r="K705" s="17">
        <v>0.22096695162375199</v>
      </c>
      <c r="L705" s="17">
        <v>0.22196924356613401</v>
      </c>
      <c r="M705" s="17"/>
      <c r="N705" s="17">
        <v>0.23381930950733601</v>
      </c>
      <c r="O705" s="17">
        <v>0.21358401291515</v>
      </c>
      <c r="P705" s="17">
        <v>0.22867954006076799</v>
      </c>
      <c r="Q705" s="17">
        <v>0.22013696523142101</v>
      </c>
      <c r="R705" s="17"/>
      <c r="S705" s="17">
        <v>0.21918985965644899</v>
      </c>
      <c r="T705" s="17">
        <v>0.240866145016466</v>
      </c>
      <c r="U705" s="17">
        <v>0.23813977069474099</v>
      </c>
      <c r="V705" s="17">
        <v>0.19886995755112299</v>
      </c>
      <c r="W705" s="17">
        <v>0.25752316821261201</v>
      </c>
      <c r="X705" s="17">
        <v>0.19863963436646001</v>
      </c>
      <c r="Y705" s="17">
        <v>0.246711240428725</v>
      </c>
      <c r="Z705" s="17">
        <v>0.20930987935169099</v>
      </c>
      <c r="AA705" s="17">
        <v>0.20558577368072001</v>
      </c>
      <c r="AB705" s="17">
        <v>0.210211824397178</v>
      </c>
      <c r="AC705" s="17">
        <v>0.24689766219697301</v>
      </c>
      <c r="AD705" s="17">
        <v>0.22366285874463199</v>
      </c>
      <c r="AE705" s="17"/>
      <c r="AF705" s="17">
        <v>0.21902403180801699</v>
      </c>
      <c r="AG705" s="17">
        <v>0.22884204963898899</v>
      </c>
      <c r="AH705" s="17">
        <v>0.22554557982204801</v>
      </c>
      <c r="AI705" s="17">
        <v>0.23218205730136801</v>
      </c>
      <c r="AJ705" s="17">
        <v>0.26222312573300499</v>
      </c>
      <c r="AK705" s="17">
        <v>0.21256239843379701</v>
      </c>
      <c r="AL705" s="17"/>
      <c r="AM705" s="17">
        <v>0.21069168100143501</v>
      </c>
      <c r="AN705" s="17">
        <v>0.22869740242262901</v>
      </c>
      <c r="AO705" s="17">
        <v>0.228710509137865</v>
      </c>
      <c r="AP705" s="17">
        <v>0.229840716470707</v>
      </c>
      <c r="AQ705" s="17">
        <v>0.24751177275224701</v>
      </c>
      <c r="AR705" s="17"/>
      <c r="AS705" s="17">
        <v>0.22442367793919599</v>
      </c>
      <c r="AT705" s="17">
        <v>0.200122339090613</v>
      </c>
      <c r="AU705" s="17">
        <v>0.24510903211482599</v>
      </c>
      <c r="AV705" s="17">
        <v>0.23962476514949399</v>
      </c>
      <c r="AW705" s="17">
        <v>0.242954075906504</v>
      </c>
      <c r="AX705" s="17">
        <v>0.17622476888619401</v>
      </c>
      <c r="AY705" s="17"/>
      <c r="AZ705" s="17">
        <v>0.22513898090675399</v>
      </c>
      <c r="BA705" s="17">
        <v>0.22901112698435599</v>
      </c>
      <c r="BB705" s="17">
        <v>0.219547435314568</v>
      </c>
      <c r="BC705" s="17">
        <v>0.21049941543062201</v>
      </c>
      <c r="BD705" s="17">
        <v>0.22426762197779601</v>
      </c>
      <c r="BE705" s="17"/>
      <c r="BF705" s="17">
        <v>0.22436272557027401</v>
      </c>
      <c r="BG705" s="17"/>
      <c r="BH705" s="17">
        <v>0.228970035744542</v>
      </c>
      <c r="BI705" s="17"/>
      <c r="BJ705" s="17">
        <v>0.22921816362552999</v>
      </c>
      <c r="BK705" s="17">
        <v>0.21052712687968</v>
      </c>
      <c r="BL705" s="17">
        <v>0.23035363898595801</v>
      </c>
      <c r="BM705" s="17">
        <v>0.21894613433169399</v>
      </c>
      <c r="BN705" s="17">
        <v>0.23729889235047699</v>
      </c>
      <c r="BO705" s="17">
        <v>0.190762818148494</v>
      </c>
      <c r="BP705" s="17"/>
      <c r="BQ705" s="17">
        <v>0.233618093853704</v>
      </c>
      <c r="BR705" s="17">
        <v>0.22674931256096001</v>
      </c>
      <c r="BS705" s="17">
        <v>0.224667431009866</v>
      </c>
      <c r="BT705" s="17"/>
      <c r="BU705" s="17">
        <v>0.23310024016014999</v>
      </c>
      <c r="BV705" s="17">
        <v>0.23990682727784099</v>
      </c>
      <c r="BW705" s="17">
        <v>0.21982664954109801</v>
      </c>
      <c r="BX705" s="17"/>
      <c r="BY705" s="17">
        <v>0.21842074819488699</v>
      </c>
      <c r="BZ705" s="17"/>
      <c r="CA705" s="17">
        <v>0.240642219007346</v>
      </c>
    </row>
    <row r="706" spans="2:79" x14ac:dyDescent="0.35">
      <c r="B706" t="s">
        <v>427</v>
      </c>
      <c r="C706" s="17">
        <v>0.17051223692392101</v>
      </c>
      <c r="D706" s="17">
        <v>0.174184328895921</v>
      </c>
      <c r="E706" s="17">
        <v>0.16656741788999799</v>
      </c>
      <c r="F706" s="17"/>
      <c r="G706" s="17">
        <v>0.19570561192795299</v>
      </c>
      <c r="H706" s="17">
        <v>0.19752682936883401</v>
      </c>
      <c r="I706" s="17">
        <v>0.195735655387477</v>
      </c>
      <c r="J706" s="17">
        <v>0.17407904336861599</v>
      </c>
      <c r="K706" s="17">
        <v>0.14230298014803999</v>
      </c>
      <c r="L706" s="17">
        <v>0.12730163958233701</v>
      </c>
      <c r="M706" s="17"/>
      <c r="N706" s="17">
        <v>0.16540920361644201</v>
      </c>
      <c r="O706" s="17">
        <v>0.18916610528531999</v>
      </c>
      <c r="P706" s="17">
        <v>0.19832688001349499</v>
      </c>
      <c r="Q706" s="17">
        <v>0.13513432396927899</v>
      </c>
      <c r="R706" s="17"/>
      <c r="S706" s="17">
        <v>0.21445151772112001</v>
      </c>
      <c r="T706" s="17">
        <v>0.167103881875514</v>
      </c>
      <c r="U706" s="17">
        <v>0.157155416369087</v>
      </c>
      <c r="V706" s="17">
        <v>0.17637585526921701</v>
      </c>
      <c r="W706" s="17">
        <v>0.13423634007308999</v>
      </c>
      <c r="X706" s="17">
        <v>0.116762459545997</v>
      </c>
      <c r="Y706" s="17">
        <v>0.20958499763869201</v>
      </c>
      <c r="Z706" s="17">
        <v>0.13598815351990701</v>
      </c>
      <c r="AA706" s="17">
        <v>0.15739567780473099</v>
      </c>
      <c r="AB706" s="17">
        <v>0.16097985837922499</v>
      </c>
      <c r="AC706" s="17">
        <v>0.19490678851651499</v>
      </c>
      <c r="AD706" s="17">
        <v>0.222166838072451</v>
      </c>
      <c r="AE706" s="17"/>
      <c r="AF706" s="17">
        <v>0.15041629918117899</v>
      </c>
      <c r="AG706" s="17">
        <v>0.15952326373652001</v>
      </c>
      <c r="AH706" s="17">
        <v>0.20768787784315801</v>
      </c>
      <c r="AI706" s="17">
        <v>0.21112048216270499</v>
      </c>
      <c r="AJ706" s="17">
        <v>0.12479365197895501</v>
      </c>
      <c r="AK706" s="17">
        <v>0.170235384815587</v>
      </c>
      <c r="AL706" s="17"/>
      <c r="AM706" s="17">
        <v>0.14318080193479099</v>
      </c>
      <c r="AN706" s="17">
        <v>0.17157303574958399</v>
      </c>
      <c r="AO706" s="17">
        <v>0.197827764475731</v>
      </c>
      <c r="AP706" s="17">
        <v>0.162967168854454</v>
      </c>
      <c r="AQ706" s="17">
        <v>0.152718683407054</v>
      </c>
      <c r="AR706" s="17"/>
      <c r="AS706" s="17">
        <v>0.20751001632092</v>
      </c>
      <c r="AT706" s="17">
        <v>0.143989572629073</v>
      </c>
      <c r="AU706" s="17">
        <v>0.165388768417119</v>
      </c>
      <c r="AV706" s="17">
        <v>0.167392475444917</v>
      </c>
      <c r="AW706" s="17">
        <v>0.168787490553686</v>
      </c>
      <c r="AX706" s="17">
        <v>0.16200948293096801</v>
      </c>
      <c r="AY706" s="17"/>
      <c r="AZ706" s="17">
        <v>0.16916679446985</v>
      </c>
      <c r="BA706" s="17">
        <v>0.15463070186351199</v>
      </c>
      <c r="BB706" s="17">
        <v>0.18230392734718501</v>
      </c>
      <c r="BC706" s="17">
        <v>0.14165305137993001</v>
      </c>
      <c r="BD706" s="17">
        <v>0.19193321151838799</v>
      </c>
      <c r="BE706" s="17"/>
      <c r="BF706" s="17">
        <v>0.160876193137903</v>
      </c>
      <c r="BG706" s="17"/>
      <c r="BH706" s="17">
        <v>0.165017305428907</v>
      </c>
      <c r="BI706" s="17"/>
      <c r="BJ706" s="17">
        <v>0.18715557355825799</v>
      </c>
      <c r="BK706" s="17">
        <v>0.15987189500591201</v>
      </c>
      <c r="BL706" s="17">
        <v>0.15098606720105701</v>
      </c>
      <c r="BM706" s="17">
        <v>0.15609487206720701</v>
      </c>
      <c r="BN706" s="17">
        <v>0.16720550184532401</v>
      </c>
      <c r="BO706" s="17">
        <v>0.23134746699960801</v>
      </c>
      <c r="BP706" s="17"/>
      <c r="BQ706" s="17">
        <v>0.198207460883983</v>
      </c>
      <c r="BR706" s="17">
        <v>0.165221800586934</v>
      </c>
      <c r="BS706" s="17">
        <v>0.17465641611986801</v>
      </c>
      <c r="BT706" s="17"/>
      <c r="BU706" s="17">
        <v>0.143104372074948</v>
      </c>
      <c r="BV706" s="17">
        <v>0.19117867624721499</v>
      </c>
      <c r="BW706" s="17">
        <v>0.17190733875752201</v>
      </c>
      <c r="BX706" s="17"/>
      <c r="BY706" s="17">
        <v>0.170500182698575</v>
      </c>
      <c r="BZ706" s="17"/>
      <c r="CA706" s="17">
        <v>0.18858887145968201</v>
      </c>
    </row>
    <row r="707" spans="2:79" x14ac:dyDescent="0.35">
      <c r="B707" t="s">
        <v>428</v>
      </c>
      <c r="C707" s="17">
        <v>0.11885396575391401</v>
      </c>
      <c r="D707" s="17">
        <v>0.12521154160468301</v>
      </c>
      <c r="E707" s="17">
        <v>0.111541394501432</v>
      </c>
      <c r="F707" s="17"/>
      <c r="G707" s="17">
        <v>0.111375649510449</v>
      </c>
      <c r="H707" s="17">
        <v>0.157047745611163</v>
      </c>
      <c r="I707" s="17">
        <v>0.12972940868539101</v>
      </c>
      <c r="J707" s="17">
        <v>9.1617080656346495E-2</v>
      </c>
      <c r="K707" s="17">
        <v>0.11143584178876401</v>
      </c>
      <c r="L707" s="17">
        <v>0.11102316364794999</v>
      </c>
      <c r="M707" s="17"/>
      <c r="N707" s="17">
        <v>0.11866479545759299</v>
      </c>
      <c r="O707" s="17">
        <v>0.107253408440574</v>
      </c>
      <c r="P707" s="17">
        <v>0.116674362334088</v>
      </c>
      <c r="Q707" s="17">
        <v>0.13458268618212799</v>
      </c>
      <c r="R707" s="17"/>
      <c r="S707" s="17">
        <v>0.123618008690642</v>
      </c>
      <c r="T707" s="17">
        <v>0.12606611566564899</v>
      </c>
      <c r="U707" s="17">
        <v>7.9815391359751006E-2</v>
      </c>
      <c r="V707" s="17">
        <v>0.148983414192527</v>
      </c>
      <c r="W707" s="17">
        <v>0.137250797825066</v>
      </c>
      <c r="X707" s="17">
        <v>0.15711641245174601</v>
      </c>
      <c r="Y707" s="17">
        <v>9.5523848602816805E-2</v>
      </c>
      <c r="Z707" s="17">
        <v>0.114232667430838</v>
      </c>
      <c r="AA707" s="17">
        <v>0.11222278253236399</v>
      </c>
      <c r="AB707" s="17">
        <v>0.112970523522727</v>
      </c>
      <c r="AC707" s="17">
        <v>0.100685844389162</v>
      </c>
      <c r="AD707" s="17">
        <v>6.1962497822500802E-2</v>
      </c>
      <c r="AE707" s="17"/>
      <c r="AF707" s="17">
        <v>0.144419334352347</v>
      </c>
      <c r="AG707" s="17">
        <v>0.11418237445457299</v>
      </c>
      <c r="AH707" s="17">
        <v>9.5790376736912305E-2</v>
      </c>
      <c r="AI707" s="17">
        <v>0.122320836640152</v>
      </c>
      <c r="AJ707" s="17">
        <v>0.126383644409269</v>
      </c>
      <c r="AK707" s="17">
        <v>0.20244224772081101</v>
      </c>
      <c r="AL707" s="17"/>
      <c r="AM707" s="17">
        <v>0.12866841027249101</v>
      </c>
      <c r="AN707" s="17">
        <v>9.9035021401196299E-2</v>
      </c>
      <c r="AO707" s="17">
        <v>0.110324153947256</v>
      </c>
      <c r="AP707" s="17">
        <v>0.15537811328656201</v>
      </c>
      <c r="AQ707" s="17">
        <v>0.16885735591840101</v>
      </c>
      <c r="AR707" s="17"/>
      <c r="AS707" s="17">
        <v>0.14671087665451299</v>
      </c>
      <c r="AT707" s="17">
        <v>0.11968006408491599</v>
      </c>
      <c r="AU707" s="17">
        <v>9.83507111778089E-2</v>
      </c>
      <c r="AV707" s="17">
        <v>0.102659897178817</v>
      </c>
      <c r="AW707" s="17">
        <v>9.5447305788769504E-2</v>
      </c>
      <c r="AX707" s="17">
        <v>0.15697588521869801</v>
      </c>
      <c r="AY707" s="17"/>
      <c r="AZ707" s="17">
        <v>0.106137044353599</v>
      </c>
      <c r="BA707" s="17">
        <v>0.10734881059276</v>
      </c>
      <c r="BB707" s="17">
        <v>0.10854390630109199</v>
      </c>
      <c r="BC707" s="17">
        <v>0.14143747197869799</v>
      </c>
      <c r="BD707" s="17">
        <v>0.14482268323587799</v>
      </c>
      <c r="BE707" s="17"/>
      <c r="BF707" s="17">
        <v>0.115518784880939</v>
      </c>
      <c r="BG707" s="17"/>
      <c r="BH707" s="17">
        <v>0.115929411819223</v>
      </c>
      <c r="BI707" s="17"/>
      <c r="BJ707" s="17">
        <v>0.109195402439746</v>
      </c>
      <c r="BK707" s="17">
        <v>0.12831029296580601</v>
      </c>
      <c r="BL707" s="17">
        <v>0.11476688521982201</v>
      </c>
      <c r="BM707" s="17">
        <v>0.13021517655069001</v>
      </c>
      <c r="BN707" s="17">
        <v>0.167176970107487</v>
      </c>
      <c r="BO707" s="17">
        <v>0.11702230460846599</v>
      </c>
      <c r="BP707" s="17"/>
      <c r="BQ707" s="17">
        <v>0.11970574245696999</v>
      </c>
      <c r="BR707" s="17">
        <v>0.117310798621816</v>
      </c>
      <c r="BS707" s="17">
        <v>0.122557221380898</v>
      </c>
      <c r="BT707" s="17"/>
      <c r="BU707" s="17">
        <v>0.203683702066117</v>
      </c>
      <c r="BV707" s="17">
        <v>0.115109641140268</v>
      </c>
      <c r="BW707" s="17">
        <v>0.113411100744206</v>
      </c>
      <c r="BX707" s="17"/>
      <c r="BY707" s="17">
        <v>0.145914136073096</v>
      </c>
      <c r="BZ707" s="17"/>
      <c r="CA707" s="17">
        <v>0.154475188712143</v>
      </c>
    </row>
    <row r="708" spans="2:79" x14ac:dyDescent="0.35">
      <c r="B708" t="s">
        <v>104</v>
      </c>
      <c r="C708" s="17">
        <v>6.2065095790803999E-2</v>
      </c>
      <c r="D708" s="17">
        <v>5.0963740830737701E-2</v>
      </c>
      <c r="E708" s="17">
        <v>7.3320243561429396E-2</v>
      </c>
      <c r="F708" s="17"/>
      <c r="G708" s="17">
        <v>4.8078517216073202E-2</v>
      </c>
      <c r="H708" s="17">
        <v>5.4652758361260503E-2</v>
      </c>
      <c r="I708" s="17">
        <v>2.5682562906278499E-2</v>
      </c>
      <c r="J708" s="17">
        <v>6.3473297628631797E-2</v>
      </c>
      <c r="K708" s="17">
        <v>7.6691750080351506E-2</v>
      </c>
      <c r="L708" s="17">
        <v>9.5955990967497795E-2</v>
      </c>
      <c r="M708" s="17"/>
      <c r="N708" s="17">
        <v>5.2144143775972998E-2</v>
      </c>
      <c r="O708" s="17">
        <v>7.3179724750223302E-2</v>
      </c>
      <c r="P708" s="17">
        <v>4.9819848368867402E-2</v>
      </c>
      <c r="Q708" s="17">
        <v>7.1208548891386503E-2</v>
      </c>
      <c r="R708" s="17"/>
      <c r="S708" s="17">
        <v>4.6717858027257399E-2</v>
      </c>
      <c r="T708" s="17">
        <v>5.3178990498793197E-2</v>
      </c>
      <c r="U708" s="17">
        <v>6.4039661567301398E-2</v>
      </c>
      <c r="V708" s="17">
        <v>5.7667472626044602E-2</v>
      </c>
      <c r="W708" s="17">
        <v>5.0702935283373697E-2</v>
      </c>
      <c r="X708" s="17">
        <v>8.7729594501607194E-2</v>
      </c>
      <c r="Y708" s="17">
        <v>5.1535839615168201E-2</v>
      </c>
      <c r="Z708" s="17">
        <v>7.2467319257615501E-2</v>
      </c>
      <c r="AA708" s="17">
        <v>6.8637705901797602E-2</v>
      </c>
      <c r="AB708" s="17">
        <v>9.8445775970093699E-2</v>
      </c>
      <c r="AC708" s="17">
        <v>5.18848991338281E-2</v>
      </c>
      <c r="AD708" s="17">
        <v>2.75781519257394E-2</v>
      </c>
      <c r="AE708" s="17"/>
      <c r="AF708" s="17">
        <v>7.9278087884592494E-2</v>
      </c>
      <c r="AG708" s="17">
        <v>5.4764776842308398E-2</v>
      </c>
      <c r="AH708" s="17">
        <v>4.45753125160918E-2</v>
      </c>
      <c r="AI708" s="17">
        <v>2.3341215520304E-2</v>
      </c>
      <c r="AJ708" s="17">
        <v>7.77629213856008E-2</v>
      </c>
      <c r="AK708" s="17">
        <v>2.50188326431614E-2</v>
      </c>
      <c r="AL708" s="17"/>
      <c r="AM708" s="17">
        <v>7.6215219694928907E-2</v>
      </c>
      <c r="AN708" s="17">
        <v>5.6338218918503102E-2</v>
      </c>
      <c r="AO708" s="17">
        <v>6.6494803463024305E-2</v>
      </c>
      <c r="AP708" s="17">
        <v>2.89060161495979E-2</v>
      </c>
      <c r="AQ708" s="17">
        <v>5.60172225580974E-2</v>
      </c>
      <c r="AR708" s="17"/>
      <c r="AS708" s="17">
        <v>4.6718578150203798E-2</v>
      </c>
      <c r="AT708" s="17">
        <v>7.7472495422471296E-2</v>
      </c>
      <c r="AU708" s="17">
        <v>3.5621612522137601E-2</v>
      </c>
      <c r="AV708" s="17">
        <v>6.8652284815451506E-2</v>
      </c>
      <c r="AW708" s="17">
        <v>8.0511153920658093E-2</v>
      </c>
      <c r="AX708" s="17">
        <v>6.9681060960285299E-2</v>
      </c>
      <c r="AY708" s="17"/>
      <c r="AZ708" s="17">
        <v>7.2773189104996097E-2</v>
      </c>
      <c r="BA708" s="17">
        <v>6.0321417584636897E-2</v>
      </c>
      <c r="BB708" s="17">
        <v>6.0761253096794698E-2</v>
      </c>
      <c r="BC708" s="17">
        <v>8.9812011409122802E-2</v>
      </c>
      <c r="BD708" s="17">
        <v>4.7565935480321002E-2</v>
      </c>
      <c r="BE708" s="17"/>
      <c r="BF708" s="17">
        <v>6.2590370115111801E-2</v>
      </c>
      <c r="BG708" s="17"/>
      <c r="BH708" s="17">
        <v>5.7586595507718399E-2</v>
      </c>
      <c r="BI708" s="17"/>
      <c r="BJ708" s="17">
        <v>4.7108104012745802E-2</v>
      </c>
      <c r="BK708" s="17">
        <v>8.4621155081320107E-2</v>
      </c>
      <c r="BL708" s="17">
        <v>6.7552488344297806E-2</v>
      </c>
      <c r="BM708" s="17">
        <v>4.4631096551220897E-2</v>
      </c>
      <c r="BN708" s="17">
        <v>2.99010333740811E-2</v>
      </c>
      <c r="BO708" s="17">
        <v>3.8034696041597003E-2</v>
      </c>
      <c r="BP708" s="17"/>
      <c r="BQ708" s="17">
        <v>3.860818254416E-2</v>
      </c>
      <c r="BR708" s="17">
        <v>4.5854628412359898E-2</v>
      </c>
      <c r="BS708" s="17">
        <v>5.3088613094230103E-2</v>
      </c>
      <c r="BT708" s="17"/>
      <c r="BU708" s="17">
        <v>3.6064180936560199E-2</v>
      </c>
      <c r="BV708" s="17">
        <v>4.1999067806256701E-2</v>
      </c>
      <c r="BW708" s="17">
        <v>5.0837964828082803E-2</v>
      </c>
      <c r="BX708" s="17"/>
      <c r="BY708" s="17">
        <v>3.44524132010686E-2</v>
      </c>
      <c r="BZ708" s="17"/>
      <c r="CA708" s="17">
        <v>4.22110331484013E-2</v>
      </c>
    </row>
    <row r="709" spans="2:79" x14ac:dyDescent="0.35">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row>
    <row r="710" spans="2:79" x14ac:dyDescent="0.35">
      <c r="B710" s="6" t="s">
        <v>438</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row>
    <row r="711" spans="2:79" x14ac:dyDescent="0.35">
      <c r="B711" s="24" t="s">
        <v>106</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row>
    <row r="712" spans="2:79" x14ac:dyDescent="0.35">
      <c r="B712" t="s">
        <v>423</v>
      </c>
      <c r="C712" s="17">
        <v>7.8662363163986601E-2</v>
      </c>
      <c r="D712" s="17">
        <v>7.0741732381585196E-2</v>
      </c>
      <c r="E712" s="17">
        <v>8.6071397519780102E-2</v>
      </c>
      <c r="F712" s="17"/>
      <c r="G712" s="17">
        <v>7.7652404505395303E-2</v>
      </c>
      <c r="H712" s="17">
        <v>6.7740358998536004E-2</v>
      </c>
      <c r="I712" s="17">
        <v>9.0183606601653601E-2</v>
      </c>
      <c r="J712" s="17">
        <v>7.9715598499437296E-2</v>
      </c>
      <c r="K712" s="17">
        <v>8.4093710100442406E-2</v>
      </c>
      <c r="L712" s="17">
        <v>7.4396389493874698E-2</v>
      </c>
      <c r="M712" s="17"/>
      <c r="N712" s="17">
        <v>7.6753202020727496E-2</v>
      </c>
      <c r="O712" s="17">
        <v>7.4491069137459703E-2</v>
      </c>
      <c r="P712" s="17">
        <v>8.0681803420260295E-2</v>
      </c>
      <c r="Q712" s="17">
        <v>8.1493528796537498E-2</v>
      </c>
      <c r="R712" s="17"/>
      <c r="S712" s="17">
        <v>6.18779281288558E-2</v>
      </c>
      <c r="T712" s="17">
        <v>7.4490830982996803E-2</v>
      </c>
      <c r="U712" s="17">
        <v>7.77645779391508E-2</v>
      </c>
      <c r="V712" s="17">
        <v>9.7403503401521402E-2</v>
      </c>
      <c r="W712" s="17">
        <v>7.3999983770025105E-2</v>
      </c>
      <c r="X712" s="17">
        <v>8.1904108714593402E-2</v>
      </c>
      <c r="Y712" s="17">
        <v>7.4180341341568701E-2</v>
      </c>
      <c r="Z712" s="17">
        <v>7.68996138647845E-2</v>
      </c>
      <c r="AA712" s="17">
        <v>9.6867092960976203E-2</v>
      </c>
      <c r="AB712" s="17">
        <v>8.1967349377869606E-2</v>
      </c>
      <c r="AC712" s="17">
        <v>7.5421485167076197E-2</v>
      </c>
      <c r="AD712" s="17">
        <v>6.5353118739999799E-2</v>
      </c>
      <c r="AE712" s="17"/>
      <c r="AF712" s="17">
        <v>9.1904042777942493E-2</v>
      </c>
      <c r="AG712" s="17">
        <v>7.4082531226629306E-2</v>
      </c>
      <c r="AH712" s="17">
        <v>7.5762770538762694E-2</v>
      </c>
      <c r="AI712" s="17">
        <v>6.7333489648230105E-2</v>
      </c>
      <c r="AJ712" s="17">
        <v>8.8038318737088006E-2</v>
      </c>
      <c r="AK712" s="17">
        <v>8.3316156280250506E-2</v>
      </c>
      <c r="AL712" s="17"/>
      <c r="AM712" s="17">
        <v>9.3277277806509601E-2</v>
      </c>
      <c r="AN712" s="17">
        <v>7.4193028275442094E-2</v>
      </c>
      <c r="AO712" s="17">
        <v>7.0171729147564005E-2</v>
      </c>
      <c r="AP712" s="17">
        <v>9.0211101359539803E-2</v>
      </c>
      <c r="AQ712" s="17">
        <v>1.2098155898191101E-2</v>
      </c>
      <c r="AR712" s="17"/>
      <c r="AS712" s="17">
        <v>6.74755567444041E-2</v>
      </c>
      <c r="AT712" s="17">
        <v>7.8419869791920699E-2</v>
      </c>
      <c r="AU712" s="17">
        <v>9.0681068953209695E-2</v>
      </c>
      <c r="AV712" s="17">
        <v>7.7474516423095094E-2</v>
      </c>
      <c r="AW712" s="17">
        <v>8.4071505520085701E-2</v>
      </c>
      <c r="AX712" s="17">
        <v>7.8946820640454093E-2</v>
      </c>
      <c r="AY712" s="17"/>
      <c r="AZ712" s="17">
        <v>6.5578505229658399E-2</v>
      </c>
      <c r="BA712" s="17">
        <v>8.4146959733056498E-2</v>
      </c>
      <c r="BB712" s="17">
        <v>9.0358029011378099E-2</v>
      </c>
      <c r="BC712" s="17">
        <v>8.2537467819274402E-2</v>
      </c>
      <c r="BD712" s="17">
        <v>7.05510576742161E-2</v>
      </c>
      <c r="BE712" s="17"/>
      <c r="BF712" s="17">
        <v>7.7945173696555903E-2</v>
      </c>
      <c r="BG712" s="17"/>
      <c r="BH712" s="17">
        <v>8.0584701515573606E-2</v>
      </c>
      <c r="BI712" s="17"/>
      <c r="BJ712" s="17">
        <v>7.7838926647922205E-2</v>
      </c>
      <c r="BK712" s="17">
        <v>7.2995878861211796E-2</v>
      </c>
      <c r="BL712" s="17">
        <v>7.6550183510363606E-2</v>
      </c>
      <c r="BM712" s="17">
        <v>8.1260051242329601E-2</v>
      </c>
      <c r="BN712" s="17">
        <v>5.3820452078169601E-2</v>
      </c>
      <c r="BO712" s="17">
        <v>0.10133132288701199</v>
      </c>
      <c r="BP712" s="17"/>
      <c r="BQ712" s="17">
        <v>8.1384831485660405E-2</v>
      </c>
      <c r="BR712" s="17">
        <v>8.2451021150135306E-2</v>
      </c>
      <c r="BS712" s="17">
        <v>7.3844402617943797E-2</v>
      </c>
      <c r="BT712" s="17"/>
      <c r="BU712" s="17">
        <v>5.9630647281449699E-2</v>
      </c>
      <c r="BV712" s="17">
        <v>7.0488776336419007E-2</v>
      </c>
      <c r="BW712" s="17">
        <v>8.29420109644292E-2</v>
      </c>
      <c r="BX712" s="17"/>
      <c r="BY712" s="17">
        <v>8.1432671314981595E-2</v>
      </c>
      <c r="BZ712" s="17"/>
      <c r="CA712" s="17">
        <v>4.4192895727563401E-2</v>
      </c>
    </row>
    <row r="713" spans="2:79" x14ac:dyDescent="0.35">
      <c r="B713" t="s">
        <v>369</v>
      </c>
      <c r="C713" s="17">
        <v>7.4104288085606998E-2</v>
      </c>
      <c r="D713" s="17">
        <v>7.3096688297512896E-2</v>
      </c>
      <c r="E713" s="17">
        <v>7.4517287287201694E-2</v>
      </c>
      <c r="F713" s="17"/>
      <c r="G713" s="17">
        <v>8.8343223006316696E-2</v>
      </c>
      <c r="H713" s="17">
        <v>8.9230065570818001E-2</v>
      </c>
      <c r="I713" s="17">
        <v>6.4458568082755102E-2</v>
      </c>
      <c r="J713" s="17">
        <v>6.8378473722224595E-2</v>
      </c>
      <c r="K713" s="17">
        <v>7.0624044027410196E-2</v>
      </c>
      <c r="L713" s="17">
        <v>6.7071911270467605E-2</v>
      </c>
      <c r="M713" s="17"/>
      <c r="N713" s="17">
        <v>6.2537062080085901E-2</v>
      </c>
      <c r="O713" s="17">
        <v>8.0702802933629303E-2</v>
      </c>
      <c r="P713" s="17">
        <v>6.15774710849896E-2</v>
      </c>
      <c r="Q713" s="17">
        <v>8.5246489005621401E-2</v>
      </c>
      <c r="R713" s="17"/>
      <c r="S713" s="17">
        <v>6.5535610977871098E-2</v>
      </c>
      <c r="T713" s="17">
        <v>7.7946404253049495E-2</v>
      </c>
      <c r="U713" s="17">
        <v>7.9186651451818704E-2</v>
      </c>
      <c r="V713" s="17">
        <v>6.9215691811940802E-2</v>
      </c>
      <c r="W713" s="17">
        <v>6.0067042982951603E-2</v>
      </c>
      <c r="X713" s="17">
        <v>6.5295776598455493E-2</v>
      </c>
      <c r="Y713" s="17">
        <v>8.3272612993501596E-2</v>
      </c>
      <c r="Z713" s="17">
        <v>8.46772115092356E-2</v>
      </c>
      <c r="AA713" s="17">
        <v>8.1557087293929895E-2</v>
      </c>
      <c r="AB713" s="17">
        <v>8.25338050590569E-2</v>
      </c>
      <c r="AC713" s="17">
        <v>8.4541832606905301E-2</v>
      </c>
      <c r="AD713" s="17">
        <v>4.9270402743191999E-2</v>
      </c>
      <c r="AE713" s="17"/>
      <c r="AF713" s="17">
        <v>7.1996623470237706E-2</v>
      </c>
      <c r="AG713" s="17">
        <v>6.7157136089036701E-2</v>
      </c>
      <c r="AH713" s="17">
        <v>8.7885504690129193E-2</v>
      </c>
      <c r="AI713" s="17">
        <v>6.4429492051555695E-2</v>
      </c>
      <c r="AJ713" s="17">
        <v>8.5327515173618099E-2</v>
      </c>
      <c r="AK713" s="17">
        <v>4.9920303658728502E-2</v>
      </c>
      <c r="AL713" s="17"/>
      <c r="AM713" s="17">
        <v>6.67410589146539E-2</v>
      </c>
      <c r="AN713" s="17">
        <v>6.5465712521371899E-2</v>
      </c>
      <c r="AO713" s="17">
        <v>8.7256868470164103E-2</v>
      </c>
      <c r="AP713" s="17">
        <v>7.9042680058902304E-2</v>
      </c>
      <c r="AQ713" s="17">
        <v>0.15341303857236999</v>
      </c>
      <c r="AR713" s="17"/>
      <c r="AS713" s="17">
        <v>7.0508934382038799E-2</v>
      </c>
      <c r="AT713" s="17">
        <v>7.3380864274677299E-2</v>
      </c>
      <c r="AU713" s="17">
        <v>6.6000084756476396E-2</v>
      </c>
      <c r="AV713" s="17">
        <v>9.1118184033508007E-2</v>
      </c>
      <c r="AW713" s="17">
        <v>5.2825941957269397E-2</v>
      </c>
      <c r="AX713" s="17">
        <v>9.3367643807241496E-2</v>
      </c>
      <c r="AY713" s="17"/>
      <c r="AZ713" s="17">
        <v>7.43030115892854E-2</v>
      </c>
      <c r="BA713" s="17">
        <v>7.0980119679283193E-2</v>
      </c>
      <c r="BB713" s="17">
        <v>6.8737606043182395E-2</v>
      </c>
      <c r="BC713" s="17">
        <v>6.3687558010186995E-2</v>
      </c>
      <c r="BD713" s="17">
        <v>8.21538235032548E-2</v>
      </c>
      <c r="BE713" s="17"/>
      <c r="BF713" s="17">
        <v>7.0690919220082499E-2</v>
      </c>
      <c r="BG713" s="17"/>
      <c r="BH713" s="17">
        <v>6.9554107928229705E-2</v>
      </c>
      <c r="BI713" s="17"/>
      <c r="BJ713" s="17">
        <v>6.1138741823882799E-2</v>
      </c>
      <c r="BK713" s="17">
        <v>9.9804254155852104E-2</v>
      </c>
      <c r="BL713" s="17">
        <v>7.1225329605528798E-2</v>
      </c>
      <c r="BM713" s="17">
        <v>6.9762378364684602E-2</v>
      </c>
      <c r="BN713" s="17">
        <v>0.108241813277497</v>
      </c>
      <c r="BO713" s="17">
        <v>4.72800916319343E-2</v>
      </c>
      <c r="BP713" s="17"/>
      <c r="BQ713" s="17">
        <v>8.7535462144105902E-2</v>
      </c>
      <c r="BR713" s="17">
        <v>6.7993140052932305E-2</v>
      </c>
      <c r="BS713" s="17">
        <v>7.2239859202917395E-2</v>
      </c>
      <c r="BT713" s="17"/>
      <c r="BU713" s="17">
        <v>8.9938029472365899E-2</v>
      </c>
      <c r="BV713" s="17">
        <v>6.6853280182070707E-2</v>
      </c>
      <c r="BW713" s="17">
        <v>7.6816975947991598E-2</v>
      </c>
      <c r="BX713" s="17"/>
      <c r="BY713" s="17">
        <v>9.0856319449552095E-2</v>
      </c>
      <c r="BZ713" s="17"/>
      <c r="CA713" s="17">
        <v>6.9235060928839007E-2</v>
      </c>
    </row>
    <row r="714" spans="2:79" x14ac:dyDescent="0.35">
      <c r="B714" t="s">
        <v>424</v>
      </c>
      <c r="C714" s="17">
        <v>0.122822510842877</v>
      </c>
      <c r="D714" s="17">
        <v>0.12898595522179501</v>
      </c>
      <c r="E714" s="17">
        <v>0.11706445658319201</v>
      </c>
      <c r="F714" s="17"/>
      <c r="G714" s="17">
        <v>0.122192076043807</v>
      </c>
      <c r="H714" s="17">
        <v>0.10413292155668601</v>
      </c>
      <c r="I714" s="17">
        <v>0.112639033410667</v>
      </c>
      <c r="J714" s="17">
        <v>0.14040770294685401</v>
      </c>
      <c r="K714" s="17">
        <v>0.127051795328043</v>
      </c>
      <c r="L714" s="17">
        <v>0.129607410257809</v>
      </c>
      <c r="M714" s="17"/>
      <c r="N714" s="17">
        <v>0.12884555828246599</v>
      </c>
      <c r="O714" s="17">
        <v>0.12515224492657401</v>
      </c>
      <c r="P714" s="17">
        <v>0.123419836015946</v>
      </c>
      <c r="Q714" s="17">
        <v>0.11690667415572201</v>
      </c>
      <c r="R714" s="17"/>
      <c r="S714" s="17">
        <v>0.13328927405298999</v>
      </c>
      <c r="T714" s="17">
        <v>0.13683703643554401</v>
      </c>
      <c r="U714" s="17">
        <v>0.116943399417229</v>
      </c>
      <c r="V714" s="17">
        <v>7.6301751072525306E-2</v>
      </c>
      <c r="W714" s="17">
        <v>0.101541305872746</v>
      </c>
      <c r="X714" s="17">
        <v>0.13591463909210499</v>
      </c>
      <c r="Y714" s="17">
        <v>0.112044599108945</v>
      </c>
      <c r="Z714" s="17">
        <v>0.102040961382593</v>
      </c>
      <c r="AA714" s="17">
        <v>0.15696510792594601</v>
      </c>
      <c r="AB714" s="17">
        <v>0.13179258721905099</v>
      </c>
      <c r="AC714" s="17">
        <v>9.7452574429295905E-2</v>
      </c>
      <c r="AD714" s="17">
        <v>0.12558510296306799</v>
      </c>
      <c r="AE714" s="17"/>
      <c r="AF714" s="17">
        <v>0.10920846670006901</v>
      </c>
      <c r="AG714" s="17">
        <v>0.135198870713712</v>
      </c>
      <c r="AH714" s="17">
        <v>0.115464498139131</v>
      </c>
      <c r="AI714" s="17">
        <v>0.12268429624182101</v>
      </c>
      <c r="AJ714" s="17">
        <v>0.119935739649074</v>
      </c>
      <c r="AK714" s="17">
        <v>0.12467795285909999</v>
      </c>
      <c r="AL714" s="17"/>
      <c r="AM714" s="17">
        <v>0.124195271001517</v>
      </c>
      <c r="AN714" s="17">
        <v>0.13463280603640301</v>
      </c>
      <c r="AO714" s="17">
        <v>0.11796939293443701</v>
      </c>
      <c r="AP714" s="17">
        <v>0.104939785242774</v>
      </c>
      <c r="AQ714" s="17">
        <v>8.2248968677068102E-2</v>
      </c>
      <c r="AR714" s="17"/>
      <c r="AS714" s="17">
        <v>0.102216182829224</v>
      </c>
      <c r="AT714" s="17">
        <v>0.135602014636799</v>
      </c>
      <c r="AU714" s="17">
        <v>0.132227215226075</v>
      </c>
      <c r="AV714" s="17">
        <v>0.124556325414391</v>
      </c>
      <c r="AW714" s="17">
        <v>0.12929910172153899</v>
      </c>
      <c r="AX714" s="17">
        <v>0.11097389014867</v>
      </c>
      <c r="AY714" s="17"/>
      <c r="AZ714" s="17">
        <v>0.12003501770023201</v>
      </c>
      <c r="BA714" s="17">
        <v>0.12916757229966899</v>
      </c>
      <c r="BB714" s="17">
        <v>0.128371948565632</v>
      </c>
      <c r="BC714" s="17">
        <v>0.11232094969127999</v>
      </c>
      <c r="BD714" s="17">
        <v>0.11486445746407099</v>
      </c>
      <c r="BE714" s="17"/>
      <c r="BF714" s="17">
        <v>0.124232506751834</v>
      </c>
      <c r="BG714" s="17"/>
      <c r="BH714" s="17">
        <v>0.11949219759553099</v>
      </c>
      <c r="BI714" s="17"/>
      <c r="BJ714" s="17">
        <v>0.11585314263001401</v>
      </c>
      <c r="BK714" s="17">
        <v>0.134541238956328</v>
      </c>
      <c r="BL714" s="17">
        <v>0.122484082586863</v>
      </c>
      <c r="BM714" s="17">
        <v>0.13502719843970501</v>
      </c>
      <c r="BN714" s="17">
        <v>0.15598064278776699</v>
      </c>
      <c r="BO714" s="17">
        <v>0.11935631947789101</v>
      </c>
      <c r="BP714" s="17"/>
      <c r="BQ714" s="17">
        <v>0.109658449262081</v>
      </c>
      <c r="BR714" s="17">
        <v>0.112363414785626</v>
      </c>
      <c r="BS714" s="17">
        <v>0.134113274881311</v>
      </c>
      <c r="BT714" s="17"/>
      <c r="BU714" s="17">
        <v>0.12070790323672199</v>
      </c>
      <c r="BV714" s="17">
        <v>0.123268769235445</v>
      </c>
      <c r="BW714" s="17">
        <v>0.130674873300933</v>
      </c>
      <c r="BX714" s="17"/>
      <c r="BY714" s="17">
        <v>0.15521912064463</v>
      </c>
      <c r="BZ714" s="17"/>
      <c r="CA714" s="17">
        <v>9.6198879665720799E-2</v>
      </c>
    </row>
    <row r="715" spans="2:79" x14ac:dyDescent="0.35">
      <c r="B715" t="s">
        <v>425</v>
      </c>
      <c r="C715" s="17">
        <v>0.181873599670896</v>
      </c>
      <c r="D715" s="17">
        <v>0.18467590235328701</v>
      </c>
      <c r="E715" s="17">
        <v>0.17907373617216801</v>
      </c>
      <c r="F715" s="17"/>
      <c r="G715" s="17">
        <v>0.21397841886913499</v>
      </c>
      <c r="H715" s="17">
        <v>0.158599101950292</v>
      </c>
      <c r="I715" s="17">
        <v>0.16602167459445699</v>
      </c>
      <c r="J715" s="17">
        <v>0.17600900196890601</v>
      </c>
      <c r="K715" s="17">
        <v>0.19635619759915399</v>
      </c>
      <c r="L715" s="17">
        <v>0.187228046023177</v>
      </c>
      <c r="M715" s="17"/>
      <c r="N715" s="17">
        <v>0.17216710482536199</v>
      </c>
      <c r="O715" s="17">
        <v>0.18708250285137301</v>
      </c>
      <c r="P715" s="17">
        <v>0.176090013224632</v>
      </c>
      <c r="Q715" s="17">
        <v>0.19235869856565199</v>
      </c>
      <c r="R715" s="17"/>
      <c r="S715" s="17">
        <v>0.19404929246423899</v>
      </c>
      <c r="T715" s="17">
        <v>0.16262604961381999</v>
      </c>
      <c r="U715" s="17">
        <v>0.206815673604271</v>
      </c>
      <c r="V715" s="17">
        <v>0.185237290771777</v>
      </c>
      <c r="W715" s="17">
        <v>0.190952054699704</v>
      </c>
      <c r="X715" s="17">
        <v>0.15907103701200601</v>
      </c>
      <c r="Y715" s="17">
        <v>0.17884405734518999</v>
      </c>
      <c r="Z715" s="17">
        <v>0.241678030088983</v>
      </c>
      <c r="AA715" s="17">
        <v>0.150199393224307</v>
      </c>
      <c r="AB715" s="17">
        <v>0.19172987754207199</v>
      </c>
      <c r="AC715" s="17">
        <v>0.158410778117484</v>
      </c>
      <c r="AD715" s="17">
        <v>0.23319311719965</v>
      </c>
      <c r="AE715" s="17"/>
      <c r="AF715" s="17">
        <v>0.18199524252015101</v>
      </c>
      <c r="AG715" s="17">
        <v>0.19357101457158499</v>
      </c>
      <c r="AH715" s="17">
        <v>0.16011046588113401</v>
      </c>
      <c r="AI715" s="17">
        <v>0.20373727039015399</v>
      </c>
      <c r="AJ715" s="17">
        <v>0.13416124133833399</v>
      </c>
      <c r="AK715" s="17">
        <v>0.18776576991986699</v>
      </c>
      <c r="AL715" s="17"/>
      <c r="AM715" s="17">
        <v>0.16846045329930101</v>
      </c>
      <c r="AN715" s="17">
        <v>0.20696480707586601</v>
      </c>
      <c r="AO715" s="17">
        <v>0.17352212275759701</v>
      </c>
      <c r="AP715" s="17">
        <v>0.15507597330112999</v>
      </c>
      <c r="AQ715" s="17">
        <v>0.18303129864308201</v>
      </c>
      <c r="AR715" s="17"/>
      <c r="AS715" s="17">
        <v>0.166924638023766</v>
      </c>
      <c r="AT715" s="17">
        <v>0.18086199191063601</v>
      </c>
      <c r="AU715" s="17">
        <v>0.20668455465480201</v>
      </c>
      <c r="AV715" s="17">
        <v>0.193420559039399</v>
      </c>
      <c r="AW715" s="17">
        <v>0.178165245124315</v>
      </c>
      <c r="AX715" s="17">
        <v>0.15387572562990101</v>
      </c>
      <c r="AY715" s="17"/>
      <c r="AZ715" s="17">
        <v>0.170195699891632</v>
      </c>
      <c r="BA715" s="17">
        <v>0.194036078032327</v>
      </c>
      <c r="BB715" s="17">
        <v>0.18070869580891599</v>
      </c>
      <c r="BC715" s="17">
        <v>0.18860868724753499</v>
      </c>
      <c r="BD715" s="17">
        <v>0.176430496496678</v>
      </c>
      <c r="BE715" s="17"/>
      <c r="BF715" s="17">
        <v>0.18972619114179001</v>
      </c>
      <c r="BG715" s="17"/>
      <c r="BH715" s="17">
        <v>0.18520843708760101</v>
      </c>
      <c r="BI715" s="17"/>
      <c r="BJ715" s="17">
        <v>0.21217770200318101</v>
      </c>
      <c r="BK715" s="17">
        <v>0.15207454133852799</v>
      </c>
      <c r="BL715" s="17">
        <v>0.17904433193713601</v>
      </c>
      <c r="BM715" s="17">
        <v>0.15101879346497801</v>
      </c>
      <c r="BN715" s="17">
        <v>0.20824339635530201</v>
      </c>
      <c r="BO715" s="17">
        <v>0.19532211211925801</v>
      </c>
      <c r="BP715" s="17"/>
      <c r="BQ715" s="17">
        <v>0.18214623807606201</v>
      </c>
      <c r="BR715" s="17">
        <v>0.20984513469340299</v>
      </c>
      <c r="BS715" s="17">
        <v>0.17096372138490901</v>
      </c>
      <c r="BT715" s="17"/>
      <c r="BU715" s="17">
        <v>0.159856014140346</v>
      </c>
      <c r="BV715" s="17">
        <v>0.18157044215950199</v>
      </c>
      <c r="BW715" s="17">
        <v>0.186258737772551</v>
      </c>
      <c r="BX715" s="17"/>
      <c r="BY715" s="17">
        <v>0.155111191339626</v>
      </c>
      <c r="BZ715" s="17"/>
      <c r="CA715" s="17">
        <v>0.193788349182588</v>
      </c>
    </row>
    <row r="716" spans="2:79" x14ac:dyDescent="0.35">
      <c r="B716" t="s">
        <v>426</v>
      </c>
      <c r="C716" s="17">
        <v>0.210402339480279</v>
      </c>
      <c r="D716" s="17">
        <v>0.22070296243026999</v>
      </c>
      <c r="E716" s="17">
        <v>0.20079747426321601</v>
      </c>
      <c r="F716" s="17"/>
      <c r="G716" s="17">
        <v>0.21053711936521999</v>
      </c>
      <c r="H716" s="17">
        <v>0.19939175460390901</v>
      </c>
      <c r="I716" s="17">
        <v>0.219322978473107</v>
      </c>
      <c r="J716" s="17">
        <v>0.20804941250693201</v>
      </c>
      <c r="K716" s="17">
        <v>0.21107169500796299</v>
      </c>
      <c r="L716" s="17">
        <v>0.21349898074742901</v>
      </c>
      <c r="M716" s="17"/>
      <c r="N716" s="17">
        <v>0.22999566151588199</v>
      </c>
      <c r="O716" s="17">
        <v>0.19230058785389201</v>
      </c>
      <c r="P716" s="17">
        <v>0.21662492155992299</v>
      </c>
      <c r="Q716" s="17">
        <v>0.203981416364758</v>
      </c>
      <c r="R716" s="17"/>
      <c r="S716" s="17">
        <v>0.20167894709197201</v>
      </c>
      <c r="T716" s="17">
        <v>0.196827593117232</v>
      </c>
      <c r="U716" s="17">
        <v>0.22243212048386701</v>
      </c>
      <c r="V716" s="17">
        <v>0.24513649390130901</v>
      </c>
      <c r="W716" s="17">
        <v>0.23294171459021501</v>
      </c>
      <c r="X716" s="17">
        <v>0.19563284161352201</v>
      </c>
      <c r="Y716" s="17">
        <v>0.23674149105557801</v>
      </c>
      <c r="Z716" s="17">
        <v>0.20882099099741699</v>
      </c>
      <c r="AA716" s="17">
        <v>0.183678598890433</v>
      </c>
      <c r="AB716" s="17">
        <v>0.18774218535811499</v>
      </c>
      <c r="AC716" s="17">
        <v>0.24235389106487601</v>
      </c>
      <c r="AD716" s="17">
        <v>0.20990805329312701</v>
      </c>
      <c r="AE716" s="17"/>
      <c r="AF716" s="17">
        <v>0.208050139692533</v>
      </c>
      <c r="AG716" s="17">
        <v>0.21243207686763199</v>
      </c>
      <c r="AH716" s="17">
        <v>0.22824784225091199</v>
      </c>
      <c r="AI716" s="17">
        <v>0.22731123201782899</v>
      </c>
      <c r="AJ716" s="17">
        <v>0.20630977850155299</v>
      </c>
      <c r="AK716" s="17">
        <v>0.14440901177915699</v>
      </c>
      <c r="AL716" s="17"/>
      <c r="AM716" s="17">
        <v>0.21244283164144201</v>
      </c>
      <c r="AN716" s="17">
        <v>0.22125260416270001</v>
      </c>
      <c r="AO716" s="17">
        <v>0.198388004701159</v>
      </c>
      <c r="AP716" s="17">
        <v>0.215704497350374</v>
      </c>
      <c r="AQ716" s="17">
        <v>0.24174570380451499</v>
      </c>
      <c r="AR716" s="17"/>
      <c r="AS716" s="17">
        <v>0.20018142185226601</v>
      </c>
      <c r="AT716" s="17">
        <v>0.20615208579946401</v>
      </c>
      <c r="AU716" s="17">
        <v>0.22473923100797399</v>
      </c>
      <c r="AV716" s="17">
        <v>0.20198248964278101</v>
      </c>
      <c r="AW716" s="17">
        <v>0.21988544130212601</v>
      </c>
      <c r="AX716" s="17">
        <v>0.23000612248095301</v>
      </c>
      <c r="AY716" s="17"/>
      <c r="AZ716" s="17">
        <v>0.22041721383120599</v>
      </c>
      <c r="BA716" s="17">
        <v>0.216145142444192</v>
      </c>
      <c r="BB716" s="17">
        <v>0.20497885178456099</v>
      </c>
      <c r="BC716" s="17">
        <v>0.205889617605787</v>
      </c>
      <c r="BD716" s="17">
        <v>0.20366765225963099</v>
      </c>
      <c r="BE716" s="17"/>
      <c r="BF716" s="17">
        <v>0.21114846737224299</v>
      </c>
      <c r="BG716" s="17"/>
      <c r="BH716" s="17">
        <v>0.219788765593843</v>
      </c>
      <c r="BI716" s="17"/>
      <c r="BJ716" s="17">
        <v>0.221320618409627</v>
      </c>
      <c r="BK716" s="17">
        <v>0.19033737106962301</v>
      </c>
      <c r="BL716" s="17">
        <v>0.21413126467079499</v>
      </c>
      <c r="BM716" s="17">
        <v>0.20273649077422601</v>
      </c>
      <c r="BN716" s="17">
        <v>0.20978095031642499</v>
      </c>
      <c r="BO716" s="17">
        <v>0.227767943931517</v>
      </c>
      <c r="BP716" s="17"/>
      <c r="BQ716" s="17">
        <v>0.21410789699077401</v>
      </c>
      <c r="BR716" s="17">
        <v>0.21254813337633599</v>
      </c>
      <c r="BS716" s="17">
        <v>0.21632255080822799</v>
      </c>
      <c r="BT716" s="17"/>
      <c r="BU716" s="17">
        <v>0.20759710459852601</v>
      </c>
      <c r="BV716" s="17">
        <v>0.23590130011258501</v>
      </c>
      <c r="BW716" s="17">
        <v>0.204531762630144</v>
      </c>
      <c r="BX716" s="17"/>
      <c r="BY716" s="17">
        <v>0.171190780841222</v>
      </c>
      <c r="BZ716" s="17"/>
      <c r="CA716" s="17">
        <v>0.21502809677603699</v>
      </c>
    </row>
    <row r="717" spans="2:79" x14ac:dyDescent="0.35">
      <c r="B717" t="s">
        <v>427</v>
      </c>
      <c r="C717" s="17">
        <v>0.15400225120408001</v>
      </c>
      <c r="D717" s="17">
        <v>0.15333685488762</v>
      </c>
      <c r="E717" s="17">
        <v>0.15476728908016599</v>
      </c>
      <c r="F717" s="17"/>
      <c r="G717" s="17">
        <v>0.14780005016768</v>
      </c>
      <c r="H717" s="17">
        <v>0.165917712732713</v>
      </c>
      <c r="I717" s="17">
        <v>0.175401267670863</v>
      </c>
      <c r="J717" s="17">
        <v>0.18199712891684999</v>
      </c>
      <c r="K717" s="17">
        <v>0.13742388004945399</v>
      </c>
      <c r="L717" s="17">
        <v>0.11956264475834701</v>
      </c>
      <c r="M717" s="17"/>
      <c r="N717" s="17">
        <v>0.16207508738255</v>
      </c>
      <c r="O717" s="17">
        <v>0.16878005367398499</v>
      </c>
      <c r="P717" s="17">
        <v>0.15962662458447899</v>
      </c>
      <c r="Q717" s="17">
        <v>0.125538060828149</v>
      </c>
      <c r="R717" s="17"/>
      <c r="S717" s="17">
        <v>0.18001391280721801</v>
      </c>
      <c r="T717" s="17">
        <v>0.16805217482312401</v>
      </c>
      <c r="U717" s="17">
        <v>0.14796142503927001</v>
      </c>
      <c r="V717" s="17">
        <v>0.158749004668853</v>
      </c>
      <c r="W717" s="17">
        <v>0.18433785651765</v>
      </c>
      <c r="X717" s="17">
        <v>0.13344634414525899</v>
      </c>
      <c r="Y717" s="17">
        <v>0.14784532711467299</v>
      </c>
      <c r="Z717" s="17">
        <v>0.11497651712165601</v>
      </c>
      <c r="AA717" s="17">
        <v>0.158949893699146</v>
      </c>
      <c r="AB717" s="17">
        <v>0.10489236393616901</v>
      </c>
      <c r="AC717" s="17">
        <v>0.155862425162475</v>
      </c>
      <c r="AD717" s="17">
        <v>0.159055324189249</v>
      </c>
      <c r="AE717" s="17"/>
      <c r="AF717" s="17">
        <v>0.122720905124122</v>
      </c>
      <c r="AG717" s="17">
        <v>0.152831161765665</v>
      </c>
      <c r="AH717" s="17">
        <v>0.188317853050436</v>
      </c>
      <c r="AI717" s="17">
        <v>0.16908709388020099</v>
      </c>
      <c r="AJ717" s="17">
        <v>0.16245587760518501</v>
      </c>
      <c r="AK717" s="17">
        <v>0.17613757031410099</v>
      </c>
      <c r="AL717" s="17"/>
      <c r="AM717" s="17">
        <v>0.14587652906954701</v>
      </c>
      <c r="AN717" s="17">
        <v>0.138102913239739</v>
      </c>
      <c r="AO717" s="17">
        <v>0.17175339303141099</v>
      </c>
      <c r="AP717" s="17">
        <v>0.18003327435645999</v>
      </c>
      <c r="AQ717" s="17">
        <v>0.15263931080135301</v>
      </c>
      <c r="AR717" s="17"/>
      <c r="AS717" s="17">
        <v>0.19509433004858601</v>
      </c>
      <c r="AT717" s="17">
        <v>0.14845092758832201</v>
      </c>
      <c r="AU717" s="17">
        <v>0.12414082693473</v>
      </c>
      <c r="AV717" s="17">
        <v>0.14849494577730099</v>
      </c>
      <c r="AW717" s="17">
        <v>0.152954859183038</v>
      </c>
      <c r="AX717" s="17">
        <v>0.12809487831954999</v>
      </c>
      <c r="AY717" s="17"/>
      <c r="AZ717" s="17">
        <v>0.174916393521064</v>
      </c>
      <c r="BA717" s="17">
        <v>0.14823038719387899</v>
      </c>
      <c r="BB717" s="17">
        <v>0.14355036072666899</v>
      </c>
      <c r="BC717" s="17">
        <v>0.123309350036217</v>
      </c>
      <c r="BD717" s="17">
        <v>0.16329093185723401</v>
      </c>
      <c r="BE717" s="17"/>
      <c r="BF717" s="17">
        <v>0.15221293502109401</v>
      </c>
      <c r="BG717" s="17"/>
      <c r="BH717" s="17">
        <v>0.15578433751474499</v>
      </c>
      <c r="BI717" s="17"/>
      <c r="BJ717" s="17">
        <v>0.14545245733700099</v>
      </c>
      <c r="BK717" s="17">
        <v>0.143317369052299</v>
      </c>
      <c r="BL717" s="17">
        <v>0.164773379929048</v>
      </c>
      <c r="BM717" s="17">
        <v>0.17021269412225501</v>
      </c>
      <c r="BN717" s="17">
        <v>0.119760098939124</v>
      </c>
      <c r="BO717" s="17">
        <v>0.194584336513868</v>
      </c>
      <c r="BP717" s="17"/>
      <c r="BQ717" s="17">
        <v>0.155468282498156</v>
      </c>
      <c r="BR717" s="17">
        <v>0.148145608646331</v>
      </c>
      <c r="BS717" s="17">
        <v>0.160317562685097</v>
      </c>
      <c r="BT717" s="17"/>
      <c r="BU717" s="17">
        <v>0.19134679267193799</v>
      </c>
      <c r="BV717" s="17">
        <v>0.159232845504583</v>
      </c>
      <c r="BW717" s="17">
        <v>0.14828557542745799</v>
      </c>
      <c r="BX717" s="17"/>
      <c r="BY717" s="17">
        <v>0.21051150633243601</v>
      </c>
      <c r="BZ717" s="17"/>
      <c r="CA717" s="17">
        <v>0.21219645875659801</v>
      </c>
    </row>
    <row r="718" spans="2:79" x14ac:dyDescent="0.35">
      <c r="B718" t="s">
        <v>428</v>
      </c>
      <c r="C718" s="17">
        <v>0.12020778041817801</v>
      </c>
      <c r="D718" s="17">
        <v>0.115861606542267</v>
      </c>
      <c r="E718" s="17">
        <v>0.124190425675646</v>
      </c>
      <c r="F718" s="17"/>
      <c r="G718" s="17">
        <v>0.10761669074274299</v>
      </c>
      <c r="H718" s="17">
        <v>0.16605083224946601</v>
      </c>
      <c r="I718" s="17">
        <v>0.138845021039704</v>
      </c>
      <c r="J718" s="17">
        <v>9.1006409873040706E-2</v>
      </c>
      <c r="K718" s="17">
        <v>0.103092180455903</v>
      </c>
      <c r="L718" s="17">
        <v>0.11137778830533999</v>
      </c>
      <c r="M718" s="17"/>
      <c r="N718" s="17">
        <v>0.11568137368380001</v>
      </c>
      <c r="O718" s="17">
        <v>0.10957296917385</v>
      </c>
      <c r="P718" s="17">
        <v>0.12557645512830401</v>
      </c>
      <c r="Q718" s="17">
        <v>0.133823760232191</v>
      </c>
      <c r="R718" s="17"/>
      <c r="S718" s="17">
        <v>0.108182633682083</v>
      </c>
      <c r="T718" s="17">
        <v>0.133420883817856</v>
      </c>
      <c r="U718" s="17">
        <v>8.2081494774637095E-2</v>
      </c>
      <c r="V718" s="17">
        <v>0.13497458972891299</v>
      </c>
      <c r="W718" s="17">
        <v>0.106090039614776</v>
      </c>
      <c r="X718" s="17">
        <v>0.17003369743111299</v>
      </c>
      <c r="Y718" s="17">
        <v>0.11121862152327899</v>
      </c>
      <c r="Z718" s="17">
        <v>0.120546816829933</v>
      </c>
      <c r="AA718" s="17">
        <v>0.11395539850306401</v>
      </c>
      <c r="AB718" s="17">
        <v>0.12248827214946199</v>
      </c>
      <c r="AC718" s="17">
        <v>0.12866156211608401</v>
      </c>
      <c r="AD718" s="17">
        <v>8.5278861819017004E-2</v>
      </c>
      <c r="AE718" s="17"/>
      <c r="AF718" s="17">
        <v>0.13970389497824101</v>
      </c>
      <c r="AG718" s="17">
        <v>0.11639585910332</v>
      </c>
      <c r="AH718" s="17">
        <v>0.100650523190183</v>
      </c>
      <c r="AI718" s="17">
        <v>0.11410837532969501</v>
      </c>
      <c r="AJ718" s="17">
        <v>0.12897926208232599</v>
      </c>
      <c r="AK718" s="17">
        <v>0.208136352053476</v>
      </c>
      <c r="AL718" s="17"/>
      <c r="AM718" s="17">
        <v>0.123287381269419</v>
      </c>
      <c r="AN718" s="17">
        <v>0.107520601357128</v>
      </c>
      <c r="AO718" s="17">
        <v>0.11791204745164</v>
      </c>
      <c r="AP718" s="17">
        <v>0.137817049346732</v>
      </c>
      <c r="AQ718" s="17">
        <v>0.15080993001464099</v>
      </c>
      <c r="AR718" s="17"/>
      <c r="AS718" s="17">
        <v>0.15682625822902099</v>
      </c>
      <c r="AT718" s="17">
        <v>9.82668851595907E-2</v>
      </c>
      <c r="AU718" s="17">
        <v>0.112002223953272</v>
      </c>
      <c r="AV718" s="17">
        <v>0.10519971694116299</v>
      </c>
      <c r="AW718" s="17">
        <v>0.102854085777746</v>
      </c>
      <c r="AX718" s="17">
        <v>0.164259674601442</v>
      </c>
      <c r="AY718" s="17"/>
      <c r="AZ718" s="17">
        <v>0.108736930388009</v>
      </c>
      <c r="BA718" s="17">
        <v>0.10668079889436401</v>
      </c>
      <c r="BB718" s="17">
        <v>0.124655743465496</v>
      </c>
      <c r="BC718" s="17">
        <v>0.143663694913722</v>
      </c>
      <c r="BD718" s="17">
        <v>0.13610978717515099</v>
      </c>
      <c r="BE718" s="17"/>
      <c r="BF718" s="17">
        <v>0.118557146939769</v>
      </c>
      <c r="BG718" s="17"/>
      <c r="BH718" s="17">
        <v>0.113259735001283</v>
      </c>
      <c r="BI718" s="17"/>
      <c r="BJ718" s="17">
        <v>0.12090087317312601</v>
      </c>
      <c r="BK718" s="17">
        <v>0.124502226371286</v>
      </c>
      <c r="BL718" s="17">
        <v>0.11017750300181001</v>
      </c>
      <c r="BM718" s="17">
        <v>0.13745803300956599</v>
      </c>
      <c r="BN718" s="17">
        <v>0.118506059684495</v>
      </c>
      <c r="BO718" s="17">
        <v>8.0537971192764596E-2</v>
      </c>
      <c r="BP718" s="17"/>
      <c r="BQ718" s="17">
        <v>0.13085108229171299</v>
      </c>
      <c r="BR718" s="17">
        <v>0.123791729499121</v>
      </c>
      <c r="BS718" s="17">
        <v>0.118404765545308</v>
      </c>
      <c r="BT718" s="17"/>
      <c r="BU718" s="17">
        <v>0.15104652443394001</v>
      </c>
      <c r="BV718" s="17">
        <v>0.12060291455997101</v>
      </c>
      <c r="BW718" s="17">
        <v>0.120435796914151</v>
      </c>
      <c r="BX718" s="17"/>
      <c r="BY718" s="17">
        <v>0.111595353836851</v>
      </c>
      <c r="BZ718" s="17"/>
      <c r="CA718" s="17">
        <v>0.130954086295655</v>
      </c>
    </row>
    <row r="719" spans="2:79" x14ac:dyDescent="0.35">
      <c r="B719" t="s">
        <v>104</v>
      </c>
      <c r="C719" s="17">
        <v>5.7924867134097398E-2</v>
      </c>
      <c r="D719" s="17">
        <v>5.2598297885663697E-2</v>
      </c>
      <c r="E719" s="17">
        <v>6.3517933418630296E-2</v>
      </c>
      <c r="F719" s="17"/>
      <c r="G719" s="17">
        <v>3.1880017299703099E-2</v>
      </c>
      <c r="H719" s="17">
        <v>4.8937252337579097E-2</v>
      </c>
      <c r="I719" s="17">
        <v>3.3127850126794402E-2</v>
      </c>
      <c r="J719" s="17">
        <v>5.4436271565756103E-2</v>
      </c>
      <c r="K719" s="17">
        <v>7.0286497431629305E-2</v>
      </c>
      <c r="L719" s="17">
        <v>9.7256829143554893E-2</v>
      </c>
      <c r="M719" s="17"/>
      <c r="N719" s="17">
        <v>5.1944950209126803E-2</v>
      </c>
      <c r="O719" s="17">
        <v>6.1917769449238401E-2</v>
      </c>
      <c r="P719" s="17">
        <v>5.6402874981464998E-2</v>
      </c>
      <c r="Q719" s="17">
        <v>6.06513720513688E-2</v>
      </c>
      <c r="R719" s="17"/>
      <c r="S719" s="17">
        <v>5.5372400794770099E-2</v>
      </c>
      <c r="T719" s="17">
        <v>4.9799026956377203E-2</v>
      </c>
      <c r="U719" s="17">
        <v>6.6814657289756801E-2</v>
      </c>
      <c r="V719" s="17">
        <v>3.2981674643159702E-2</v>
      </c>
      <c r="W719" s="17">
        <v>5.0070001951933001E-2</v>
      </c>
      <c r="X719" s="17">
        <v>5.8701555392945699E-2</v>
      </c>
      <c r="Y719" s="17">
        <v>5.5852949517264203E-2</v>
      </c>
      <c r="Z719" s="17">
        <v>5.0359858205396998E-2</v>
      </c>
      <c r="AA719" s="17">
        <v>5.78274275021987E-2</v>
      </c>
      <c r="AB719" s="17">
        <v>9.6853559358205304E-2</v>
      </c>
      <c r="AC719" s="17">
        <v>5.72954513358035E-2</v>
      </c>
      <c r="AD719" s="17">
        <v>7.2356019052697798E-2</v>
      </c>
      <c r="AE719" s="17"/>
      <c r="AF719" s="17">
        <v>7.4420684736704296E-2</v>
      </c>
      <c r="AG719" s="17">
        <v>4.8331349662420302E-2</v>
      </c>
      <c r="AH719" s="17">
        <v>4.3560542259312697E-2</v>
      </c>
      <c r="AI719" s="17">
        <v>3.13087504405146E-2</v>
      </c>
      <c r="AJ719" s="17">
        <v>7.4792266912821398E-2</v>
      </c>
      <c r="AK719" s="17">
        <v>2.56368831353198E-2</v>
      </c>
      <c r="AL719" s="17"/>
      <c r="AM719" s="17">
        <v>6.5719196997609197E-2</v>
      </c>
      <c r="AN719" s="17">
        <v>5.1867527331349902E-2</v>
      </c>
      <c r="AO719" s="17">
        <v>6.3026441506028194E-2</v>
      </c>
      <c r="AP719" s="17">
        <v>3.7175638984088599E-2</v>
      </c>
      <c r="AQ719" s="17">
        <v>2.4013593588779698E-2</v>
      </c>
      <c r="AR719" s="17"/>
      <c r="AS719" s="17">
        <v>4.0772677890693998E-2</v>
      </c>
      <c r="AT719" s="17">
        <v>7.8865360838590304E-2</v>
      </c>
      <c r="AU719" s="17">
        <v>4.3524794513461001E-2</v>
      </c>
      <c r="AV719" s="17">
        <v>5.7753262728362703E-2</v>
      </c>
      <c r="AW719" s="17">
        <v>7.9943819413881206E-2</v>
      </c>
      <c r="AX719" s="17">
        <v>4.0475244371787698E-2</v>
      </c>
      <c r="AY719" s="17"/>
      <c r="AZ719" s="17">
        <v>6.5817227848913001E-2</v>
      </c>
      <c r="BA719" s="17">
        <v>5.0612941723227799E-2</v>
      </c>
      <c r="BB719" s="17">
        <v>5.8638764594165803E-2</v>
      </c>
      <c r="BC719" s="17">
        <v>7.9982674675996998E-2</v>
      </c>
      <c r="BD719" s="17">
        <v>5.2931793569763297E-2</v>
      </c>
      <c r="BE719" s="17"/>
      <c r="BF719" s="17">
        <v>5.5486659856632099E-2</v>
      </c>
      <c r="BG719" s="17"/>
      <c r="BH719" s="17">
        <v>5.6327717763193397E-2</v>
      </c>
      <c r="BI719" s="17"/>
      <c r="BJ719" s="17">
        <v>4.5317537975246E-2</v>
      </c>
      <c r="BK719" s="17">
        <v>8.2427120194873402E-2</v>
      </c>
      <c r="BL719" s="17">
        <v>6.1613924758456201E-2</v>
      </c>
      <c r="BM719" s="17">
        <v>5.2524360582256402E-2</v>
      </c>
      <c r="BN719" s="17">
        <v>2.5666586561220499E-2</v>
      </c>
      <c r="BO719" s="17">
        <v>3.3819902245755998E-2</v>
      </c>
      <c r="BP719" s="17"/>
      <c r="BQ719" s="17">
        <v>3.8847757251447103E-2</v>
      </c>
      <c r="BR719" s="17">
        <v>4.28618177961156E-2</v>
      </c>
      <c r="BS719" s="17">
        <v>5.37938628742856E-2</v>
      </c>
      <c r="BT719" s="17"/>
      <c r="BU719" s="17">
        <v>1.9876984164711901E-2</v>
      </c>
      <c r="BV719" s="17">
        <v>4.2081671909425099E-2</v>
      </c>
      <c r="BW719" s="17">
        <v>5.0054267042341997E-2</v>
      </c>
      <c r="BX719" s="17"/>
      <c r="BY719" s="17">
        <v>2.4083056240701499E-2</v>
      </c>
      <c r="BZ719" s="17"/>
      <c r="CA719" s="17">
        <v>3.8406172666998098E-2</v>
      </c>
    </row>
    <row r="720" spans="2:79" x14ac:dyDescent="0.3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row>
    <row r="721" spans="2:79" x14ac:dyDescent="0.35">
      <c r="B721" s="6" t="s">
        <v>439</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row>
    <row r="722" spans="2:79" x14ac:dyDescent="0.35">
      <c r="B722" s="24" t="s">
        <v>106</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row>
    <row r="723" spans="2:79" x14ac:dyDescent="0.35">
      <c r="B723" t="s">
        <v>423</v>
      </c>
      <c r="C723" s="17">
        <v>8.9775473130793093E-2</v>
      </c>
      <c r="D723" s="17">
        <v>8.3660714656661306E-2</v>
      </c>
      <c r="E723" s="17">
        <v>9.56267166999797E-2</v>
      </c>
      <c r="F723" s="17"/>
      <c r="G723" s="17">
        <v>8.59455942390175E-2</v>
      </c>
      <c r="H723" s="17">
        <v>6.2089569234627398E-2</v>
      </c>
      <c r="I723" s="17">
        <v>0.101303906956776</v>
      </c>
      <c r="J723" s="17">
        <v>9.2181285909091207E-2</v>
      </c>
      <c r="K723" s="17">
        <v>0.100800044584461</v>
      </c>
      <c r="L723" s="17">
        <v>9.6174982400707695E-2</v>
      </c>
      <c r="M723" s="17"/>
      <c r="N723" s="17">
        <v>7.7329113885629602E-2</v>
      </c>
      <c r="O723" s="17">
        <v>9.3514173249242105E-2</v>
      </c>
      <c r="P723" s="17">
        <v>8.4485107683574007E-2</v>
      </c>
      <c r="Q723" s="17">
        <v>0.10145144788508501</v>
      </c>
      <c r="R723" s="17"/>
      <c r="S723" s="17">
        <v>5.8526016203670102E-2</v>
      </c>
      <c r="T723" s="17">
        <v>9.7032249865935796E-2</v>
      </c>
      <c r="U723" s="17">
        <v>8.0169739252652097E-2</v>
      </c>
      <c r="V723" s="17">
        <v>8.0976795012586297E-2</v>
      </c>
      <c r="W723" s="17">
        <v>0.10644913342722701</v>
      </c>
      <c r="X723" s="17">
        <v>9.5481974687833995E-2</v>
      </c>
      <c r="Y723" s="17">
        <v>7.9423738879146402E-2</v>
      </c>
      <c r="Z723" s="17">
        <v>9.3434789205762106E-2</v>
      </c>
      <c r="AA723" s="17">
        <v>0.107550617387312</v>
      </c>
      <c r="AB723" s="17">
        <v>0.11752651478279499</v>
      </c>
      <c r="AC723" s="17">
        <v>8.67465302003841E-2</v>
      </c>
      <c r="AD723" s="17">
        <v>7.9276218753122296E-2</v>
      </c>
      <c r="AE723" s="17"/>
      <c r="AF723" s="17">
        <v>0.114714031659685</v>
      </c>
      <c r="AG723" s="17">
        <v>8.5827507871438696E-2</v>
      </c>
      <c r="AH723" s="17">
        <v>7.9785003909847704E-2</v>
      </c>
      <c r="AI723" s="17">
        <v>7.0259969904864106E-2</v>
      </c>
      <c r="AJ723" s="17">
        <v>0.102622732825213</v>
      </c>
      <c r="AK723" s="17">
        <v>6.3919683383190595E-2</v>
      </c>
      <c r="AL723" s="17"/>
      <c r="AM723" s="17">
        <v>0.11886499622291299</v>
      </c>
      <c r="AN723" s="17">
        <v>7.8199121643916694E-2</v>
      </c>
      <c r="AO723" s="17">
        <v>7.6539895942898506E-2</v>
      </c>
      <c r="AP723" s="17">
        <v>9.3305830374258505E-2</v>
      </c>
      <c r="AQ723" s="17">
        <v>5.6955537706024698E-2</v>
      </c>
      <c r="AR723" s="17"/>
      <c r="AS723" s="17">
        <v>8.8137824217848507E-2</v>
      </c>
      <c r="AT723" s="17">
        <v>9.4107170055375999E-2</v>
      </c>
      <c r="AU723" s="17">
        <v>8.4289100618820098E-2</v>
      </c>
      <c r="AV723" s="17">
        <v>7.6658294650019304E-2</v>
      </c>
      <c r="AW723" s="17">
        <v>0.10026318051406299</v>
      </c>
      <c r="AX723" s="17">
        <v>0.11170956034111</v>
      </c>
      <c r="AY723" s="17"/>
      <c r="AZ723" s="17">
        <v>7.2490509998338296E-2</v>
      </c>
      <c r="BA723" s="17">
        <v>9.9731655286421098E-2</v>
      </c>
      <c r="BB723" s="17">
        <v>9.2256089638208097E-2</v>
      </c>
      <c r="BC723" s="17">
        <v>0.108284134109733</v>
      </c>
      <c r="BD723" s="17">
        <v>8.3150204558233007E-2</v>
      </c>
      <c r="BE723" s="17"/>
      <c r="BF723" s="17">
        <v>8.9112333811465202E-2</v>
      </c>
      <c r="BG723" s="17"/>
      <c r="BH723" s="17">
        <v>9.2501105902823094E-2</v>
      </c>
      <c r="BI723" s="17"/>
      <c r="BJ723" s="17">
        <v>7.8173251261349497E-2</v>
      </c>
      <c r="BK723" s="17">
        <v>9.8903251347077004E-2</v>
      </c>
      <c r="BL723" s="17">
        <v>8.7438828611550806E-2</v>
      </c>
      <c r="BM723" s="17">
        <v>9.6123943449792901E-2</v>
      </c>
      <c r="BN723" s="17">
        <v>0.106505820777688</v>
      </c>
      <c r="BO723" s="17">
        <v>8.4792439009939394E-2</v>
      </c>
      <c r="BP723" s="17"/>
      <c r="BQ723" s="17">
        <v>9.6774904913417406E-2</v>
      </c>
      <c r="BR723" s="17">
        <v>9.6687346736596097E-2</v>
      </c>
      <c r="BS723" s="17">
        <v>8.4616666220092798E-2</v>
      </c>
      <c r="BT723" s="17"/>
      <c r="BU723" s="17">
        <v>9.37645169588915E-2</v>
      </c>
      <c r="BV723" s="17">
        <v>8.3724766324251104E-2</v>
      </c>
      <c r="BW723" s="17">
        <v>9.2440014498208004E-2</v>
      </c>
      <c r="BX723" s="17"/>
      <c r="BY723" s="17">
        <v>0.106961004347101</v>
      </c>
      <c r="BZ723" s="17"/>
      <c r="CA723" s="17">
        <v>5.6974497884984203E-2</v>
      </c>
    </row>
    <row r="724" spans="2:79" x14ac:dyDescent="0.35">
      <c r="B724" t="s">
        <v>369</v>
      </c>
      <c r="C724" s="17">
        <v>7.6047870304374002E-2</v>
      </c>
      <c r="D724" s="17">
        <v>7.1851762959171103E-2</v>
      </c>
      <c r="E724" s="17">
        <v>7.9309393970307104E-2</v>
      </c>
      <c r="F724" s="17"/>
      <c r="G724" s="17">
        <v>8.0928276310073405E-2</v>
      </c>
      <c r="H724" s="17">
        <v>6.95923677509903E-2</v>
      </c>
      <c r="I724" s="17">
        <v>6.6057030086496105E-2</v>
      </c>
      <c r="J724" s="17">
        <v>6.6812481697382201E-2</v>
      </c>
      <c r="K724" s="17">
        <v>8.7301406165444503E-2</v>
      </c>
      <c r="L724" s="17">
        <v>8.6066125598728102E-2</v>
      </c>
      <c r="M724" s="17"/>
      <c r="N724" s="17">
        <v>8.1169820558293193E-2</v>
      </c>
      <c r="O724" s="17">
        <v>7.1333121237086697E-2</v>
      </c>
      <c r="P724" s="17">
        <v>9.0245697747861897E-2</v>
      </c>
      <c r="Q724" s="17">
        <v>6.1264894333411202E-2</v>
      </c>
      <c r="R724" s="17"/>
      <c r="S724" s="17">
        <v>6.1498910109997203E-2</v>
      </c>
      <c r="T724" s="17">
        <v>7.5547682306702099E-2</v>
      </c>
      <c r="U724" s="17">
        <v>6.9637318548951804E-2</v>
      </c>
      <c r="V724" s="17">
        <v>8.8976616896050395E-2</v>
      </c>
      <c r="W724" s="17">
        <v>4.7583951809715398E-2</v>
      </c>
      <c r="X724" s="17">
        <v>8.7867170599160896E-2</v>
      </c>
      <c r="Y724" s="17">
        <v>8.6742389277770698E-2</v>
      </c>
      <c r="Z724" s="17">
        <v>7.4445163928482105E-2</v>
      </c>
      <c r="AA724" s="17">
        <v>8.0710413087150101E-2</v>
      </c>
      <c r="AB724" s="17">
        <v>8.4384840453181995E-2</v>
      </c>
      <c r="AC724" s="17">
        <v>8.54379451574553E-2</v>
      </c>
      <c r="AD724" s="17">
        <v>7.1184435885723693E-2</v>
      </c>
      <c r="AE724" s="17"/>
      <c r="AF724" s="17">
        <v>6.0211657402796E-2</v>
      </c>
      <c r="AG724" s="17">
        <v>8.1531106399798894E-2</v>
      </c>
      <c r="AH724" s="17">
        <v>7.3732200031806305E-2</v>
      </c>
      <c r="AI724" s="17">
        <v>7.4143408930506194E-2</v>
      </c>
      <c r="AJ724" s="17">
        <v>9.2711797999078596E-2</v>
      </c>
      <c r="AK724" s="17">
        <v>6.3644213878763206E-2</v>
      </c>
      <c r="AL724" s="17"/>
      <c r="AM724" s="17">
        <v>6.0924168714988597E-2</v>
      </c>
      <c r="AN724" s="17">
        <v>8.0414739650465097E-2</v>
      </c>
      <c r="AO724" s="17">
        <v>8.6271926631338203E-2</v>
      </c>
      <c r="AP724" s="17">
        <v>7.7495034038982794E-2</v>
      </c>
      <c r="AQ724" s="17">
        <v>5.9764394459484602E-2</v>
      </c>
      <c r="AR724" s="17"/>
      <c r="AS724" s="17">
        <v>7.3960515395760498E-2</v>
      </c>
      <c r="AT724" s="17">
        <v>7.6450998833770503E-2</v>
      </c>
      <c r="AU724" s="17">
        <v>8.4192473103668605E-2</v>
      </c>
      <c r="AV724" s="17">
        <v>7.6519341616340303E-2</v>
      </c>
      <c r="AW724" s="17">
        <v>5.9088298264977197E-2</v>
      </c>
      <c r="AX724" s="17">
        <v>8.6241938690357497E-2</v>
      </c>
      <c r="AY724" s="17"/>
      <c r="AZ724" s="17">
        <v>7.2137436339245603E-2</v>
      </c>
      <c r="BA724" s="17">
        <v>7.7210852233035795E-2</v>
      </c>
      <c r="BB724" s="17">
        <v>8.6406406168157895E-2</v>
      </c>
      <c r="BC724" s="17">
        <v>6.3254875130467306E-2</v>
      </c>
      <c r="BD724" s="17">
        <v>7.2652138498374E-2</v>
      </c>
      <c r="BE724" s="17"/>
      <c r="BF724" s="17">
        <v>7.7428337362264496E-2</v>
      </c>
      <c r="BG724" s="17"/>
      <c r="BH724" s="17">
        <v>7.1769995537370401E-2</v>
      </c>
      <c r="BI724" s="17"/>
      <c r="BJ724" s="17">
        <v>6.62693249205627E-2</v>
      </c>
      <c r="BK724" s="17">
        <v>7.9602259871481798E-2</v>
      </c>
      <c r="BL724" s="17">
        <v>8.7721644077373997E-2</v>
      </c>
      <c r="BM724" s="17">
        <v>7.5024341402286504E-2</v>
      </c>
      <c r="BN724" s="17">
        <v>6.9851337248652404E-2</v>
      </c>
      <c r="BO724" s="17">
        <v>7.7145394003592702E-2</v>
      </c>
      <c r="BP724" s="17"/>
      <c r="BQ724" s="17">
        <v>7.9257691668768601E-2</v>
      </c>
      <c r="BR724" s="17">
        <v>6.9148859325785406E-2</v>
      </c>
      <c r="BS724" s="17">
        <v>8.0231921451141705E-2</v>
      </c>
      <c r="BT724" s="17"/>
      <c r="BU724" s="17">
        <v>8.5779128041049493E-2</v>
      </c>
      <c r="BV724" s="17">
        <v>5.7084721758521702E-2</v>
      </c>
      <c r="BW724" s="17">
        <v>8.6407757602366603E-2</v>
      </c>
      <c r="BX724" s="17"/>
      <c r="BY724" s="17">
        <v>9.1718682584400496E-2</v>
      </c>
      <c r="BZ724" s="17"/>
      <c r="CA724" s="17">
        <v>6.9823742519383294E-2</v>
      </c>
    </row>
    <row r="725" spans="2:79" x14ac:dyDescent="0.35">
      <c r="B725" t="s">
        <v>424</v>
      </c>
      <c r="C725" s="17">
        <v>0.108267540727155</v>
      </c>
      <c r="D725" s="17">
        <v>0.11391134316705299</v>
      </c>
      <c r="E725" s="17">
        <v>0.103502878213021</v>
      </c>
      <c r="F725" s="17"/>
      <c r="G725" s="17">
        <v>0.12355234898418101</v>
      </c>
      <c r="H725" s="17">
        <v>8.6327885115184605E-2</v>
      </c>
      <c r="I725" s="17">
        <v>9.7047148622988105E-2</v>
      </c>
      <c r="J725" s="17">
        <v>0.119085791335739</v>
      </c>
      <c r="K725" s="17">
        <v>0.11295574906414201</v>
      </c>
      <c r="L725" s="17">
        <v>0.11307425018202</v>
      </c>
      <c r="M725" s="17"/>
      <c r="N725" s="17">
        <v>0.116642117891194</v>
      </c>
      <c r="O725" s="17">
        <v>0.108037505573291</v>
      </c>
      <c r="P725" s="17">
        <v>9.7793903657612605E-2</v>
      </c>
      <c r="Q725" s="17">
        <v>0.109086815794934</v>
      </c>
      <c r="R725" s="17"/>
      <c r="S725" s="17">
        <v>8.83882693008642E-2</v>
      </c>
      <c r="T725" s="17">
        <v>0.10311716106605701</v>
      </c>
      <c r="U725" s="17">
        <v>0.107563349900762</v>
      </c>
      <c r="V725" s="17">
        <v>0.139802395568147</v>
      </c>
      <c r="W725" s="17">
        <v>0.109536624721759</v>
      </c>
      <c r="X725" s="17">
        <v>9.97350985724684E-2</v>
      </c>
      <c r="Y725" s="17">
        <v>7.7911487522791895E-2</v>
      </c>
      <c r="Z725" s="17">
        <v>0.123287563828161</v>
      </c>
      <c r="AA725" s="17">
        <v>0.116652932124731</v>
      </c>
      <c r="AB725" s="17">
        <v>0.124479293729261</v>
      </c>
      <c r="AC725" s="17">
        <v>9.92673742092893E-2</v>
      </c>
      <c r="AD725" s="17">
        <v>0.14949368045743</v>
      </c>
      <c r="AE725" s="17"/>
      <c r="AF725" s="17">
        <v>9.1917752465609598E-2</v>
      </c>
      <c r="AG725" s="17">
        <v>0.117113910728675</v>
      </c>
      <c r="AH725" s="17">
        <v>0.113383132805876</v>
      </c>
      <c r="AI725" s="17">
        <v>8.7365421507708596E-2</v>
      </c>
      <c r="AJ725" s="17">
        <v>0.10762885164847801</v>
      </c>
      <c r="AK725" s="17">
        <v>0.109495281262625</v>
      </c>
      <c r="AL725" s="17"/>
      <c r="AM725" s="17">
        <v>0.111936327458226</v>
      </c>
      <c r="AN725" s="17">
        <v>0.11112409668619</v>
      </c>
      <c r="AO725" s="17">
        <v>0.113124735892508</v>
      </c>
      <c r="AP725" s="17">
        <v>9.5207189595611003E-2</v>
      </c>
      <c r="AQ725" s="17">
        <v>6.9985918038815501E-2</v>
      </c>
      <c r="AR725" s="17"/>
      <c r="AS725" s="17">
        <v>9.1140562496129104E-2</v>
      </c>
      <c r="AT725" s="17">
        <v>9.0854380893655898E-2</v>
      </c>
      <c r="AU725" s="17">
        <v>0.107708432337694</v>
      </c>
      <c r="AV725" s="17">
        <v>0.12573762480258999</v>
      </c>
      <c r="AW725" s="17">
        <v>0.127001036209444</v>
      </c>
      <c r="AX725" s="17">
        <v>0.13987798685897901</v>
      </c>
      <c r="AY725" s="17"/>
      <c r="AZ725" s="17">
        <v>0.11364289537236801</v>
      </c>
      <c r="BA725" s="17">
        <v>0.10317135412978</v>
      </c>
      <c r="BB725" s="17">
        <v>0.10781402548614601</v>
      </c>
      <c r="BC725" s="17">
        <v>0.122653304109813</v>
      </c>
      <c r="BD725" s="17">
        <v>0.10457399435666</v>
      </c>
      <c r="BE725" s="17"/>
      <c r="BF725" s="17">
        <v>0.107259958215508</v>
      </c>
      <c r="BG725" s="17"/>
      <c r="BH725" s="17">
        <v>0.105382859529609</v>
      </c>
      <c r="BI725" s="17"/>
      <c r="BJ725" s="17">
        <v>0.100629296076511</v>
      </c>
      <c r="BK725" s="17">
        <v>0.125471673974625</v>
      </c>
      <c r="BL725" s="17">
        <v>0.109624354951143</v>
      </c>
      <c r="BM725" s="17">
        <v>0.103632482515464</v>
      </c>
      <c r="BN725" s="17">
        <v>8.6815383817365893E-2</v>
      </c>
      <c r="BO725" s="17">
        <v>0.121376243878284</v>
      </c>
      <c r="BP725" s="17"/>
      <c r="BQ725" s="17">
        <v>0.103552247099369</v>
      </c>
      <c r="BR725" s="17">
        <v>0.11391402376849501</v>
      </c>
      <c r="BS725" s="17">
        <v>0.11104311649284999</v>
      </c>
      <c r="BT725" s="17"/>
      <c r="BU725" s="17">
        <v>0.10048647467933999</v>
      </c>
      <c r="BV725" s="17">
        <v>0.10929825880389001</v>
      </c>
      <c r="BW725" s="17">
        <v>0.111854087924739</v>
      </c>
      <c r="BX725" s="17"/>
      <c r="BY725" s="17">
        <v>4.3872583126897097E-2</v>
      </c>
      <c r="BZ725" s="17"/>
      <c r="CA725" s="17">
        <v>9.4909402694811906E-2</v>
      </c>
    </row>
    <row r="726" spans="2:79" x14ac:dyDescent="0.35">
      <c r="B726" t="s">
        <v>425</v>
      </c>
      <c r="C726" s="17">
        <v>0.17844573101344899</v>
      </c>
      <c r="D726" s="17">
        <v>0.17047578774372299</v>
      </c>
      <c r="E726" s="17">
        <v>0.186953732346473</v>
      </c>
      <c r="F726" s="17"/>
      <c r="G726" s="17">
        <v>0.186326112581015</v>
      </c>
      <c r="H726" s="17">
        <v>0.159933544893652</v>
      </c>
      <c r="I726" s="17">
        <v>0.17096269148131199</v>
      </c>
      <c r="J726" s="17">
        <v>0.18522174076551601</v>
      </c>
      <c r="K726" s="17">
        <v>0.172599379744413</v>
      </c>
      <c r="L726" s="17">
        <v>0.19271968351986399</v>
      </c>
      <c r="M726" s="17"/>
      <c r="N726" s="17">
        <v>0.163908746194565</v>
      </c>
      <c r="O726" s="17">
        <v>0.16806868953413401</v>
      </c>
      <c r="P726" s="17">
        <v>0.17699852547283901</v>
      </c>
      <c r="Q726" s="17">
        <v>0.20381750852430899</v>
      </c>
      <c r="R726" s="17"/>
      <c r="S726" s="17">
        <v>0.180324697380155</v>
      </c>
      <c r="T726" s="17">
        <v>0.17080238225774699</v>
      </c>
      <c r="U726" s="17">
        <v>0.20674770638234899</v>
      </c>
      <c r="V726" s="17">
        <v>0.13749709271819299</v>
      </c>
      <c r="W726" s="17">
        <v>0.193127230680323</v>
      </c>
      <c r="X726" s="17">
        <v>0.19241807537952399</v>
      </c>
      <c r="Y726" s="17">
        <v>0.17133726956454701</v>
      </c>
      <c r="Z726" s="17">
        <v>0.16135193926632499</v>
      </c>
      <c r="AA726" s="17">
        <v>0.19571521664927599</v>
      </c>
      <c r="AB726" s="17">
        <v>0.15957688352503699</v>
      </c>
      <c r="AC726" s="17">
        <v>0.162901841432633</v>
      </c>
      <c r="AD726" s="17">
        <v>0.23485469960225899</v>
      </c>
      <c r="AE726" s="17"/>
      <c r="AF726" s="17">
        <v>0.18197163437807101</v>
      </c>
      <c r="AG726" s="17">
        <v>0.185385724043033</v>
      </c>
      <c r="AH726" s="17">
        <v>0.17666439874919501</v>
      </c>
      <c r="AI726" s="17">
        <v>0.19495855711987001</v>
      </c>
      <c r="AJ726" s="17">
        <v>0.124367501417758</v>
      </c>
      <c r="AK726" s="17">
        <v>0.146146697123338</v>
      </c>
      <c r="AL726" s="17"/>
      <c r="AM726" s="17">
        <v>0.17316888026826099</v>
      </c>
      <c r="AN726" s="17">
        <v>0.20965777342036501</v>
      </c>
      <c r="AO726" s="17">
        <v>0.15305458563916599</v>
      </c>
      <c r="AP726" s="17">
        <v>0.146271928910673</v>
      </c>
      <c r="AQ726" s="17">
        <v>0.24303206773779201</v>
      </c>
      <c r="AR726" s="17"/>
      <c r="AS726" s="17">
        <v>0.16491270228230401</v>
      </c>
      <c r="AT726" s="17">
        <v>0.19205631130957099</v>
      </c>
      <c r="AU726" s="17">
        <v>0.18855195732409799</v>
      </c>
      <c r="AV726" s="17">
        <v>0.183138317557755</v>
      </c>
      <c r="AW726" s="17">
        <v>0.17588692785011201</v>
      </c>
      <c r="AX726" s="17">
        <v>0.148038665002869</v>
      </c>
      <c r="AY726" s="17"/>
      <c r="AZ726" s="17">
        <v>0.186131959246742</v>
      </c>
      <c r="BA726" s="17">
        <v>0.198991054273985</v>
      </c>
      <c r="BB726" s="17">
        <v>0.17325401364771101</v>
      </c>
      <c r="BC726" s="17">
        <v>0.151132000199872</v>
      </c>
      <c r="BD726" s="17">
        <v>0.159967485810423</v>
      </c>
      <c r="BE726" s="17"/>
      <c r="BF726" s="17">
        <v>0.18821190272400801</v>
      </c>
      <c r="BG726" s="17"/>
      <c r="BH726" s="17">
        <v>0.18220249393253299</v>
      </c>
      <c r="BI726" s="17"/>
      <c r="BJ726" s="17">
        <v>0.203573248046827</v>
      </c>
      <c r="BK726" s="17">
        <v>0.16055153014217199</v>
      </c>
      <c r="BL726" s="17">
        <v>0.17098945863475901</v>
      </c>
      <c r="BM726" s="17">
        <v>0.16732312265313401</v>
      </c>
      <c r="BN726" s="17">
        <v>0.22608228619699799</v>
      </c>
      <c r="BO726" s="17">
        <v>0.120372349777254</v>
      </c>
      <c r="BP726" s="17"/>
      <c r="BQ726" s="17">
        <v>0.19957433557837301</v>
      </c>
      <c r="BR726" s="17">
        <v>0.18388355206377599</v>
      </c>
      <c r="BS726" s="17">
        <v>0.16607096273675701</v>
      </c>
      <c r="BT726" s="17"/>
      <c r="BU726" s="17">
        <v>0.12664306098565101</v>
      </c>
      <c r="BV726" s="17">
        <v>0.18819205766851699</v>
      </c>
      <c r="BW726" s="17">
        <v>0.17407930441487099</v>
      </c>
      <c r="BX726" s="17"/>
      <c r="BY726" s="17">
        <v>0.239560290866007</v>
      </c>
      <c r="BZ726" s="17"/>
      <c r="CA726" s="17">
        <v>0.165368018822559</v>
      </c>
    </row>
    <row r="727" spans="2:79" x14ac:dyDescent="0.35">
      <c r="B727" t="s">
        <v>426</v>
      </c>
      <c r="C727" s="17">
        <v>0.216120161508769</v>
      </c>
      <c r="D727" s="17">
        <v>0.22411287608609401</v>
      </c>
      <c r="E727" s="17">
        <v>0.20798377633220799</v>
      </c>
      <c r="F727" s="17"/>
      <c r="G727" s="17">
        <v>0.18501231379069999</v>
      </c>
      <c r="H727" s="17">
        <v>0.224425080584231</v>
      </c>
      <c r="I727" s="17">
        <v>0.239796435758513</v>
      </c>
      <c r="J727" s="17">
        <v>0.227651037059317</v>
      </c>
      <c r="K727" s="17">
        <v>0.20721158089309499</v>
      </c>
      <c r="L727" s="17">
        <v>0.207610915781132</v>
      </c>
      <c r="M727" s="17"/>
      <c r="N727" s="17">
        <v>0.211047722990991</v>
      </c>
      <c r="O727" s="17">
        <v>0.22869422370874901</v>
      </c>
      <c r="P727" s="17">
        <v>0.21133388216448701</v>
      </c>
      <c r="Q727" s="17">
        <v>0.21792451140545599</v>
      </c>
      <c r="R727" s="17"/>
      <c r="S727" s="17">
        <v>0.234318423308045</v>
      </c>
      <c r="T727" s="17">
        <v>0.205724258669783</v>
      </c>
      <c r="U727" s="17">
        <v>0.24062049663936799</v>
      </c>
      <c r="V727" s="17">
        <v>0.231529648619166</v>
      </c>
      <c r="W727" s="17">
        <v>0.20790248809464901</v>
      </c>
      <c r="X727" s="17">
        <v>0.16412345298603001</v>
      </c>
      <c r="Y727" s="17">
        <v>0.24392187194510201</v>
      </c>
      <c r="Z727" s="17">
        <v>0.26648536958485403</v>
      </c>
      <c r="AA727" s="17">
        <v>0.173748110143119</v>
      </c>
      <c r="AB727" s="17">
        <v>0.20620403304565299</v>
      </c>
      <c r="AC727" s="17">
        <v>0.26048817880347402</v>
      </c>
      <c r="AD727" s="17">
        <v>0.210007364697407</v>
      </c>
      <c r="AE727" s="17"/>
      <c r="AF727" s="17">
        <v>0.20292551987517901</v>
      </c>
      <c r="AG727" s="17">
        <v>0.22568364827481999</v>
      </c>
      <c r="AH727" s="17">
        <v>0.24543204742059399</v>
      </c>
      <c r="AI727" s="17">
        <v>0.20623219489040501</v>
      </c>
      <c r="AJ727" s="17">
        <v>0.22177748432363201</v>
      </c>
      <c r="AK727" s="17">
        <v>0.189831818210763</v>
      </c>
      <c r="AL727" s="17"/>
      <c r="AM727" s="17">
        <v>0.212651129635932</v>
      </c>
      <c r="AN727" s="17">
        <v>0.225186972487914</v>
      </c>
      <c r="AO727" s="17">
        <v>0.21545824095166799</v>
      </c>
      <c r="AP727" s="17">
        <v>0.212514630291576</v>
      </c>
      <c r="AQ727" s="17">
        <v>0.20343689029227599</v>
      </c>
      <c r="AR727" s="17"/>
      <c r="AS727" s="17">
        <v>0.210882169732175</v>
      </c>
      <c r="AT727" s="17">
        <v>0.215453667912167</v>
      </c>
      <c r="AU727" s="17">
        <v>0.24224542590221801</v>
      </c>
      <c r="AV727" s="17">
        <v>0.198456580918803</v>
      </c>
      <c r="AW727" s="17">
        <v>0.23758946788633201</v>
      </c>
      <c r="AX727" s="17">
        <v>0.19305849699635999</v>
      </c>
      <c r="AY727" s="17"/>
      <c r="AZ727" s="17">
        <v>0.22736614044647399</v>
      </c>
      <c r="BA727" s="17">
        <v>0.22493591241685501</v>
      </c>
      <c r="BB727" s="17">
        <v>0.190437418188286</v>
      </c>
      <c r="BC727" s="17">
        <v>0.19923421368945901</v>
      </c>
      <c r="BD727" s="17">
        <v>0.222296540853853</v>
      </c>
      <c r="BE727" s="17"/>
      <c r="BF727" s="17">
        <v>0.217202358195068</v>
      </c>
      <c r="BG727" s="17"/>
      <c r="BH727" s="17">
        <v>0.22615202786342201</v>
      </c>
      <c r="BI727" s="17"/>
      <c r="BJ727" s="17">
        <v>0.226910667350739</v>
      </c>
      <c r="BK727" s="17">
        <v>0.19584126961819401</v>
      </c>
      <c r="BL727" s="17">
        <v>0.21000127842197799</v>
      </c>
      <c r="BM727" s="17">
        <v>0.208236896675252</v>
      </c>
      <c r="BN727" s="17">
        <v>0.20387847380947599</v>
      </c>
      <c r="BO727" s="17">
        <v>0.24554444060303701</v>
      </c>
      <c r="BP727" s="17"/>
      <c r="BQ727" s="17">
        <v>0.19556006175405999</v>
      </c>
      <c r="BR727" s="17">
        <v>0.22261299874964999</v>
      </c>
      <c r="BS727" s="17">
        <v>0.22739722316907299</v>
      </c>
      <c r="BT727" s="17"/>
      <c r="BU727" s="17">
        <v>0.17890460460756999</v>
      </c>
      <c r="BV727" s="17">
        <v>0.23613221861521</v>
      </c>
      <c r="BW727" s="17">
        <v>0.219731388777094</v>
      </c>
      <c r="BX727" s="17"/>
      <c r="BY727" s="17">
        <v>0.17385541803899801</v>
      </c>
      <c r="BZ727" s="17"/>
      <c r="CA727" s="17">
        <v>0.21721070249587199</v>
      </c>
    </row>
    <row r="728" spans="2:79" x14ac:dyDescent="0.35">
      <c r="B728" t="s">
        <v>427</v>
      </c>
      <c r="C728" s="17">
        <v>0.16021780494391699</v>
      </c>
      <c r="D728" s="17">
        <v>0.166660601353955</v>
      </c>
      <c r="E728" s="17">
        <v>0.15349947305210901</v>
      </c>
      <c r="F728" s="17"/>
      <c r="G728" s="17">
        <v>0.18331233110665601</v>
      </c>
      <c r="H728" s="17">
        <v>0.17949736929288701</v>
      </c>
      <c r="I728" s="17">
        <v>0.169020573248677</v>
      </c>
      <c r="J728" s="17">
        <v>0.16418157313201501</v>
      </c>
      <c r="K728" s="17">
        <v>0.14760555334064701</v>
      </c>
      <c r="L728" s="17">
        <v>0.12722286367011601</v>
      </c>
      <c r="M728" s="17"/>
      <c r="N728" s="17">
        <v>0.17541123774179801</v>
      </c>
      <c r="O728" s="17">
        <v>0.17068760315461901</v>
      </c>
      <c r="P728" s="17">
        <v>0.16025354765463401</v>
      </c>
      <c r="Q728" s="17">
        <v>0.13360326871175299</v>
      </c>
      <c r="R728" s="17"/>
      <c r="S728" s="17">
        <v>0.197840872041533</v>
      </c>
      <c r="T728" s="17">
        <v>0.172597665168432</v>
      </c>
      <c r="U728" s="17">
        <v>0.152418173376073</v>
      </c>
      <c r="V728" s="17">
        <v>0.153612933975425</v>
      </c>
      <c r="W728" s="17">
        <v>0.17098233927645801</v>
      </c>
      <c r="X728" s="17">
        <v>0.143557595179372</v>
      </c>
      <c r="Y728" s="17">
        <v>0.18128167952981</v>
      </c>
      <c r="Z728" s="17">
        <v>9.8569637294254997E-2</v>
      </c>
      <c r="AA728" s="17">
        <v>0.155392385870189</v>
      </c>
      <c r="AB728" s="17">
        <v>0.13532416625480401</v>
      </c>
      <c r="AC728" s="17">
        <v>0.14028825766227701</v>
      </c>
      <c r="AD728" s="17">
        <v>0.14834345858912801</v>
      </c>
      <c r="AE728" s="17"/>
      <c r="AF728" s="17">
        <v>0.15267597211139999</v>
      </c>
      <c r="AG728" s="17">
        <v>0.14861458500899</v>
      </c>
      <c r="AH728" s="17">
        <v>0.18249603466313999</v>
      </c>
      <c r="AI728" s="17">
        <v>0.18391720453541899</v>
      </c>
      <c r="AJ728" s="17">
        <v>0.14251044736971599</v>
      </c>
      <c r="AK728" s="17">
        <v>0.20405182330107399</v>
      </c>
      <c r="AL728" s="17"/>
      <c r="AM728" s="17">
        <v>0.163351867242465</v>
      </c>
      <c r="AN728" s="17">
        <v>0.13980267214221501</v>
      </c>
      <c r="AO728" s="17">
        <v>0.16617307330723799</v>
      </c>
      <c r="AP728" s="17">
        <v>0.19882302434812199</v>
      </c>
      <c r="AQ728" s="17">
        <v>0.189112640959929</v>
      </c>
      <c r="AR728" s="17"/>
      <c r="AS728" s="17">
        <v>0.18263196499887199</v>
      </c>
      <c r="AT728" s="17">
        <v>0.17093465197225399</v>
      </c>
      <c r="AU728" s="17">
        <v>0.14401042384410101</v>
      </c>
      <c r="AV728" s="17">
        <v>0.165884958088242</v>
      </c>
      <c r="AW728" s="17">
        <v>0.127311494525707</v>
      </c>
      <c r="AX728" s="17">
        <v>0.13177908057606799</v>
      </c>
      <c r="AY728" s="17"/>
      <c r="AZ728" s="17">
        <v>0.14971109597645599</v>
      </c>
      <c r="BA728" s="17">
        <v>0.13949154355697899</v>
      </c>
      <c r="BB728" s="17">
        <v>0.18203019344252599</v>
      </c>
      <c r="BC728" s="17">
        <v>0.14115258247589699</v>
      </c>
      <c r="BD728" s="17">
        <v>0.18550018372126001</v>
      </c>
      <c r="BE728" s="17"/>
      <c r="BF728" s="17">
        <v>0.15192781201125899</v>
      </c>
      <c r="BG728" s="17"/>
      <c r="BH728" s="17">
        <v>0.15596123264343201</v>
      </c>
      <c r="BI728" s="17"/>
      <c r="BJ728" s="17">
        <v>0.16218069097990601</v>
      </c>
      <c r="BK728" s="17">
        <v>0.15132612873099999</v>
      </c>
      <c r="BL728" s="17">
        <v>0.152227069193133</v>
      </c>
      <c r="BM728" s="17">
        <v>0.19253939896661601</v>
      </c>
      <c r="BN728" s="17">
        <v>0.13781610000950301</v>
      </c>
      <c r="BO728" s="17">
        <v>0.210816969606968</v>
      </c>
      <c r="BP728" s="17"/>
      <c r="BQ728" s="17">
        <v>0.17881649802611299</v>
      </c>
      <c r="BR728" s="17">
        <v>0.14475605414357201</v>
      </c>
      <c r="BS728" s="17">
        <v>0.16614433993371799</v>
      </c>
      <c r="BT728" s="17"/>
      <c r="BU728" s="17">
        <v>0.217834128942266</v>
      </c>
      <c r="BV728" s="17">
        <v>0.15846373605219799</v>
      </c>
      <c r="BW728" s="17">
        <v>0.162049419125401</v>
      </c>
      <c r="BX728" s="17"/>
      <c r="BY728" s="17">
        <v>0.186744567265716</v>
      </c>
      <c r="BZ728" s="17"/>
      <c r="CA728" s="17">
        <v>0.208583527106943</v>
      </c>
    </row>
    <row r="729" spans="2:79" x14ac:dyDescent="0.35">
      <c r="B729" t="s">
        <v>428</v>
      </c>
      <c r="C729" s="17">
        <v>0.11488091639829499</v>
      </c>
      <c r="D729" s="17">
        <v>0.12524856206462601</v>
      </c>
      <c r="E729" s="17">
        <v>0.104625445189457</v>
      </c>
      <c r="F729" s="17"/>
      <c r="G729" s="17">
        <v>0.12134151972380899</v>
      </c>
      <c r="H729" s="17">
        <v>0.16667385989891401</v>
      </c>
      <c r="I729" s="17">
        <v>0.123818483288544</v>
      </c>
      <c r="J729" s="17">
        <v>8.7671293539778705E-2</v>
      </c>
      <c r="K729" s="17">
        <v>0.102545923494301</v>
      </c>
      <c r="L729" s="17">
        <v>9.1520754723585798E-2</v>
      </c>
      <c r="M729" s="17"/>
      <c r="N729" s="17">
        <v>0.119701081441089</v>
      </c>
      <c r="O729" s="17">
        <v>9.9444616551182502E-2</v>
      </c>
      <c r="P729" s="17">
        <v>0.131181543273833</v>
      </c>
      <c r="Q729" s="17">
        <v>0.113745086579046</v>
      </c>
      <c r="R729" s="17"/>
      <c r="S729" s="17">
        <v>0.13982723940841901</v>
      </c>
      <c r="T729" s="17">
        <v>0.11588001894581799</v>
      </c>
      <c r="U729" s="17">
        <v>7.9692245335050496E-2</v>
      </c>
      <c r="V729" s="17">
        <v>0.121823864998672</v>
      </c>
      <c r="W729" s="17">
        <v>0.11621818590720399</v>
      </c>
      <c r="X729" s="17">
        <v>0.147597181503171</v>
      </c>
      <c r="Y729" s="17">
        <v>0.102854625889801</v>
      </c>
      <c r="Z729" s="17">
        <v>0.114199781476232</v>
      </c>
      <c r="AA729" s="17">
        <v>0.10937930977233799</v>
      </c>
      <c r="AB729" s="17">
        <v>9.4328698149395193E-2</v>
      </c>
      <c r="AC729" s="17">
        <v>0.120308458838857</v>
      </c>
      <c r="AD729" s="17">
        <v>7.1723769792660097E-2</v>
      </c>
      <c r="AE729" s="17"/>
      <c r="AF729" s="17">
        <v>0.122125755411465</v>
      </c>
      <c r="AG729" s="17">
        <v>0.108320069433555</v>
      </c>
      <c r="AH729" s="17">
        <v>9.4979863787478594E-2</v>
      </c>
      <c r="AI729" s="17">
        <v>0.13588499404061899</v>
      </c>
      <c r="AJ729" s="17">
        <v>0.13259657681282799</v>
      </c>
      <c r="AK729" s="17">
        <v>0.198324176490283</v>
      </c>
      <c r="AL729" s="17"/>
      <c r="AM729" s="17">
        <v>9.7089792739182404E-2</v>
      </c>
      <c r="AN729" s="17">
        <v>0.107466180765113</v>
      </c>
      <c r="AO729" s="17">
        <v>0.121002052123312</v>
      </c>
      <c r="AP729" s="17">
        <v>0.14293344186118101</v>
      </c>
      <c r="AQ729" s="17">
        <v>0.120931151852936</v>
      </c>
      <c r="AR729" s="17"/>
      <c r="AS729" s="17">
        <v>0.14812371774022001</v>
      </c>
      <c r="AT729" s="17">
        <v>8.3935083230178301E-2</v>
      </c>
      <c r="AU729" s="17">
        <v>0.11298257197230401</v>
      </c>
      <c r="AV729" s="17">
        <v>0.116773889155635</v>
      </c>
      <c r="AW729" s="17">
        <v>9.5537389962669902E-2</v>
      </c>
      <c r="AX729" s="17">
        <v>0.13900663698151899</v>
      </c>
      <c r="AY729" s="17"/>
      <c r="AZ729" s="17">
        <v>0.10845789594599101</v>
      </c>
      <c r="BA729" s="17">
        <v>0.10044144071634201</v>
      </c>
      <c r="BB729" s="17">
        <v>0.10682655486840301</v>
      </c>
      <c r="BC729" s="17">
        <v>0.15458180249459999</v>
      </c>
      <c r="BD729" s="17">
        <v>0.13188581379584299</v>
      </c>
      <c r="BE729" s="17"/>
      <c r="BF729" s="17">
        <v>0.11263526601302699</v>
      </c>
      <c r="BG729" s="17"/>
      <c r="BH729" s="17">
        <v>0.110210359071423</v>
      </c>
      <c r="BI729" s="17"/>
      <c r="BJ729" s="17">
        <v>0.11404616132725599</v>
      </c>
      <c r="BK729" s="17">
        <v>0.114804939366059</v>
      </c>
      <c r="BL729" s="17">
        <v>0.121047536967577</v>
      </c>
      <c r="BM729" s="17">
        <v>0.112644216843746</v>
      </c>
      <c r="BN729" s="17">
        <v>0.13914956476623599</v>
      </c>
      <c r="BO729" s="17">
        <v>0.11463914531207001</v>
      </c>
      <c r="BP729" s="17"/>
      <c r="BQ729" s="17">
        <v>0.118478554766028</v>
      </c>
      <c r="BR729" s="17">
        <v>0.12502875553817999</v>
      </c>
      <c r="BS729" s="17">
        <v>0.113874272333661</v>
      </c>
      <c r="BT729" s="17"/>
      <c r="BU729" s="17">
        <v>0.15393682991834601</v>
      </c>
      <c r="BV729" s="17">
        <v>0.12518883479133699</v>
      </c>
      <c r="BW729" s="17">
        <v>0.10955928997608499</v>
      </c>
      <c r="BX729" s="17"/>
      <c r="BY729" s="17">
        <v>0.13118286781246499</v>
      </c>
      <c r="BZ729" s="17"/>
      <c r="CA729" s="17">
        <v>0.148447485861157</v>
      </c>
    </row>
    <row r="730" spans="2:79" x14ac:dyDescent="0.35">
      <c r="B730" t="s">
        <v>104</v>
      </c>
      <c r="C730" s="17">
        <v>5.6244501973247603E-2</v>
      </c>
      <c r="D730" s="17">
        <v>4.4078351968716102E-2</v>
      </c>
      <c r="E730" s="17">
        <v>6.8498584196444806E-2</v>
      </c>
      <c r="F730" s="17"/>
      <c r="G730" s="17">
        <v>3.3581503264548597E-2</v>
      </c>
      <c r="H730" s="17">
        <v>5.1460323229513001E-2</v>
      </c>
      <c r="I730" s="17">
        <v>3.1993730556692801E-2</v>
      </c>
      <c r="J730" s="17">
        <v>5.719479656116E-2</v>
      </c>
      <c r="K730" s="17">
        <v>6.8980362713496807E-2</v>
      </c>
      <c r="L730" s="17">
        <v>8.5610424123845896E-2</v>
      </c>
      <c r="M730" s="17"/>
      <c r="N730" s="17">
        <v>5.4790159296440703E-2</v>
      </c>
      <c r="O730" s="17">
        <v>6.0220066991695798E-2</v>
      </c>
      <c r="P730" s="17">
        <v>4.7707792345157797E-2</v>
      </c>
      <c r="Q730" s="17">
        <v>5.9106466766005603E-2</v>
      </c>
      <c r="R730" s="17"/>
      <c r="S730" s="17">
        <v>3.9275572247316801E-2</v>
      </c>
      <c r="T730" s="17">
        <v>5.9298581719525401E-2</v>
      </c>
      <c r="U730" s="17">
        <v>6.3150970564794004E-2</v>
      </c>
      <c r="V730" s="17">
        <v>4.5780652211761398E-2</v>
      </c>
      <c r="W730" s="17">
        <v>4.8200046082666002E-2</v>
      </c>
      <c r="X730" s="17">
        <v>6.9219451092439599E-2</v>
      </c>
      <c r="Y730" s="17">
        <v>5.6526937391030901E-2</v>
      </c>
      <c r="Z730" s="17">
        <v>6.8225755415929498E-2</v>
      </c>
      <c r="AA730" s="17">
        <v>6.0851014965885103E-2</v>
      </c>
      <c r="AB730" s="17">
        <v>7.8175570059873301E-2</v>
      </c>
      <c r="AC730" s="17">
        <v>4.4561413695630499E-2</v>
      </c>
      <c r="AD730" s="17">
        <v>3.5116372222270299E-2</v>
      </c>
      <c r="AE730" s="17"/>
      <c r="AF730" s="17">
        <v>7.3457676695793894E-2</v>
      </c>
      <c r="AG730" s="17">
        <v>4.7523448239689098E-2</v>
      </c>
      <c r="AH730" s="17">
        <v>3.35273186320625E-2</v>
      </c>
      <c r="AI730" s="17">
        <v>4.7238249070608598E-2</v>
      </c>
      <c r="AJ730" s="17">
        <v>7.5784607603296306E-2</v>
      </c>
      <c r="AK730" s="17">
        <v>2.45863063499633E-2</v>
      </c>
      <c r="AL730" s="17"/>
      <c r="AM730" s="17">
        <v>6.2012837718032003E-2</v>
      </c>
      <c r="AN730" s="17">
        <v>4.8148443203820897E-2</v>
      </c>
      <c r="AO730" s="17">
        <v>6.8375489511870294E-2</v>
      </c>
      <c r="AP730" s="17">
        <v>3.3448920579595198E-2</v>
      </c>
      <c r="AQ730" s="17">
        <v>5.6781398952741598E-2</v>
      </c>
      <c r="AR730" s="17"/>
      <c r="AS730" s="17">
        <v>4.0210543136690702E-2</v>
      </c>
      <c r="AT730" s="17">
        <v>7.6207735793027503E-2</v>
      </c>
      <c r="AU730" s="17">
        <v>3.6019614897096701E-2</v>
      </c>
      <c r="AV730" s="17">
        <v>5.6830993210614203E-2</v>
      </c>
      <c r="AW730" s="17">
        <v>7.7322204786695395E-2</v>
      </c>
      <c r="AX730" s="17">
        <v>5.0287634552737E-2</v>
      </c>
      <c r="AY730" s="17"/>
      <c r="AZ730" s="17">
        <v>7.0062066674384305E-2</v>
      </c>
      <c r="BA730" s="17">
        <v>5.6026187386602498E-2</v>
      </c>
      <c r="BB730" s="17">
        <v>6.0975298560561997E-2</v>
      </c>
      <c r="BC730" s="17">
        <v>5.9707087790157702E-2</v>
      </c>
      <c r="BD730" s="17">
        <v>3.9973638405353701E-2</v>
      </c>
      <c r="BE730" s="17"/>
      <c r="BF730" s="17">
        <v>5.62220316674008E-2</v>
      </c>
      <c r="BG730" s="17"/>
      <c r="BH730" s="17">
        <v>5.5819925519386901E-2</v>
      </c>
      <c r="BI730" s="17"/>
      <c r="BJ730" s="17">
        <v>4.8217360036849399E-2</v>
      </c>
      <c r="BK730" s="17">
        <v>7.3498946949390895E-2</v>
      </c>
      <c r="BL730" s="17">
        <v>6.0949829142485597E-2</v>
      </c>
      <c r="BM730" s="17">
        <v>4.4475597493708399E-2</v>
      </c>
      <c r="BN730" s="17">
        <v>2.99010333740811E-2</v>
      </c>
      <c r="BO730" s="17">
        <v>2.53130178088538E-2</v>
      </c>
      <c r="BP730" s="17"/>
      <c r="BQ730" s="17">
        <v>2.7985706193871699E-2</v>
      </c>
      <c r="BR730" s="17">
        <v>4.3968409673945802E-2</v>
      </c>
      <c r="BS730" s="17">
        <v>5.0621497662707002E-2</v>
      </c>
      <c r="BT730" s="17"/>
      <c r="BU730" s="17">
        <v>4.2651255866885597E-2</v>
      </c>
      <c r="BV730" s="17">
        <v>4.1915405986074697E-2</v>
      </c>
      <c r="BW730" s="17">
        <v>4.3878737681236298E-2</v>
      </c>
      <c r="BX730" s="17"/>
      <c r="BY730" s="17">
        <v>2.6104585958415E-2</v>
      </c>
      <c r="BZ730" s="17"/>
      <c r="CA730" s="17">
        <v>3.8682622614291298E-2</v>
      </c>
    </row>
    <row r="731" spans="2:79" x14ac:dyDescent="0.35">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row>
    <row r="732" spans="2:79" x14ac:dyDescent="0.35">
      <c r="B732" s="6" t="s">
        <v>440</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row>
    <row r="733" spans="2:79" x14ac:dyDescent="0.35">
      <c r="B733" s="24" t="s">
        <v>106</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row>
    <row r="734" spans="2:79" x14ac:dyDescent="0.35">
      <c r="B734" t="s">
        <v>413</v>
      </c>
      <c r="C734" s="17">
        <v>0.11670301221859899</v>
      </c>
      <c r="D734" s="17">
        <v>0.121871210782035</v>
      </c>
      <c r="E734" s="17">
        <v>0.111971035549221</v>
      </c>
      <c r="F734" s="17"/>
      <c r="G734" s="17">
        <v>0.13571925783001701</v>
      </c>
      <c r="H734" s="17">
        <v>0.15854248564043399</v>
      </c>
      <c r="I734" s="17">
        <v>0.14690612988381699</v>
      </c>
      <c r="J734" s="17">
        <v>8.5837979934405104E-2</v>
      </c>
      <c r="K734" s="17">
        <v>9.5425127396579101E-2</v>
      </c>
      <c r="L734" s="17">
        <v>8.4780265939316105E-2</v>
      </c>
      <c r="M734" s="17"/>
      <c r="N734" s="17">
        <v>0.136325667691652</v>
      </c>
      <c r="O734" s="17">
        <v>9.2679563855855795E-2</v>
      </c>
      <c r="P734" s="17">
        <v>0.121462311680876</v>
      </c>
      <c r="Q734" s="17">
        <v>0.11326799076777</v>
      </c>
      <c r="R734" s="17"/>
      <c r="S734" s="17">
        <v>0.14409056640815501</v>
      </c>
      <c r="T734" s="17">
        <v>0.10634103281714</v>
      </c>
      <c r="U734" s="17">
        <v>0.123783147377344</v>
      </c>
      <c r="V734" s="17">
        <v>0.106341485415232</v>
      </c>
      <c r="W734" s="17">
        <v>9.1449064400856997E-2</v>
      </c>
      <c r="X734" s="17">
        <v>0.15728956086155299</v>
      </c>
      <c r="Y734" s="17">
        <v>0.12632246939533501</v>
      </c>
      <c r="Z734" s="17">
        <v>0.14520082968476</v>
      </c>
      <c r="AA734" s="17">
        <v>0.101353970025926</v>
      </c>
      <c r="AB734" s="17">
        <v>8.3823600403785906E-2</v>
      </c>
      <c r="AC734" s="17">
        <v>9.3888031897621002E-2</v>
      </c>
      <c r="AD734" s="17">
        <v>0.11278820123278401</v>
      </c>
      <c r="AE734" s="17"/>
      <c r="AF734" s="17">
        <v>0.113319421620954</v>
      </c>
      <c r="AG734" s="17">
        <v>0.106093238573195</v>
      </c>
      <c r="AH734" s="17">
        <v>0.112981086728718</v>
      </c>
      <c r="AI734" s="17">
        <v>0.114978493112273</v>
      </c>
      <c r="AJ734" s="17">
        <v>0.11609233462456001</v>
      </c>
      <c r="AK734" s="17">
        <v>0.231799826570392</v>
      </c>
      <c r="AL734" s="17"/>
      <c r="AM734" s="17">
        <v>0.106560692071867</v>
      </c>
      <c r="AN734" s="17">
        <v>9.8033886941061896E-2</v>
      </c>
      <c r="AO734" s="17">
        <v>0.127456508261833</v>
      </c>
      <c r="AP734" s="17">
        <v>0.15654928699537299</v>
      </c>
      <c r="AQ734" s="17">
        <v>0.18764423997424501</v>
      </c>
      <c r="AR734" s="17"/>
      <c r="AS734" s="17">
        <v>0.15747256013569499</v>
      </c>
      <c r="AT734" s="17">
        <v>0.10642109578542901</v>
      </c>
      <c r="AU734" s="17">
        <v>0.11268739710409099</v>
      </c>
      <c r="AV734" s="17">
        <v>8.8515832601387595E-2</v>
      </c>
      <c r="AW734" s="17">
        <v>0.117604216482074</v>
      </c>
      <c r="AX734" s="17">
        <v>0.106020857702296</v>
      </c>
      <c r="AY734" s="17"/>
      <c r="AZ734" s="17">
        <v>0.122711833683008</v>
      </c>
      <c r="BA734" s="17">
        <v>8.8858743581435307E-2</v>
      </c>
      <c r="BB734" s="17">
        <v>0.121375917669605</v>
      </c>
      <c r="BC734" s="17">
        <v>0.126233430599933</v>
      </c>
      <c r="BD734" s="17">
        <v>0.14186040313516399</v>
      </c>
      <c r="BE734" s="17"/>
      <c r="BF734" s="17">
        <v>0.11178550899048501</v>
      </c>
      <c r="BG734" s="17"/>
      <c r="BH734" s="17">
        <v>0.119007596164804</v>
      </c>
      <c r="BI734" s="17"/>
      <c r="BJ734" s="17">
        <v>0.129569996076487</v>
      </c>
      <c r="BK734" s="17">
        <v>9.9284998976990405E-2</v>
      </c>
      <c r="BL734" s="17">
        <v>0.107580759459543</v>
      </c>
      <c r="BM734" s="17">
        <v>9.7712527334162094E-2</v>
      </c>
      <c r="BN734" s="17">
        <v>0.159860691227834</v>
      </c>
      <c r="BO734" s="17">
        <v>0.124779676691052</v>
      </c>
      <c r="BP734" s="17"/>
      <c r="BQ734" s="17">
        <v>0.13227099989938701</v>
      </c>
      <c r="BR734" s="17">
        <v>0.12450500081751199</v>
      </c>
      <c r="BS734" s="17">
        <v>0.10911051393781999</v>
      </c>
      <c r="BT734" s="17"/>
      <c r="BU734" s="17">
        <v>0.15404693795829499</v>
      </c>
      <c r="BV734" s="17">
        <v>0.116685692943995</v>
      </c>
      <c r="BW734" s="17">
        <v>0.114455186827834</v>
      </c>
      <c r="BX734" s="17"/>
      <c r="BY734" s="17">
        <v>0.162938755712148</v>
      </c>
      <c r="BZ734" s="17"/>
      <c r="CA734" s="17">
        <v>0.13860909758020501</v>
      </c>
    </row>
    <row r="735" spans="2:79" x14ac:dyDescent="0.35">
      <c r="B735" t="s">
        <v>414</v>
      </c>
      <c r="C735" s="17">
        <v>0.222708726569642</v>
      </c>
      <c r="D735" s="17">
        <v>0.23243012448502301</v>
      </c>
      <c r="E735" s="17">
        <v>0.21383929691588099</v>
      </c>
      <c r="F735" s="17"/>
      <c r="G735" s="17">
        <v>0.240609638077079</v>
      </c>
      <c r="H735" s="17">
        <v>0.233610519268411</v>
      </c>
      <c r="I735" s="17">
        <v>0.20602573100814001</v>
      </c>
      <c r="J735" s="17">
        <v>0.25565615332070102</v>
      </c>
      <c r="K735" s="17">
        <v>0.22717420842521799</v>
      </c>
      <c r="L735" s="17">
        <v>0.185712088972802</v>
      </c>
      <c r="M735" s="17"/>
      <c r="N735" s="17">
        <v>0.244158021208978</v>
      </c>
      <c r="O735" s="17">
        <v>0.23108738396412001</v>
      </c>
      <c r="P735" s="17">
        <v>0.20657606845461099</v>
      </c>
      <c r="Q735" s="17">
        <v>0.20728008508850601</v>
      </c>
      <c r="R735" s="17"/>
      <c r="S735" s="17">
        <v>0.26036556405710998</v>
      </c>
      <c r="T735" s="17">
        <v>0.233894636898964</v>
      </c>
      <c r="U735" s="17">
        <v>0.15956316448917199</v>
      </c>
      <c r="V735" s="17">
        <v>0.241878333851866</v>
      </c>
      <c r="W735" s="17">
        <v>0.19520170413989299</v>
      </c>
      <c r="X735" s="17">
        <v>0.23291468850508301</v>
      </c>
      <c r="Y735" s="17">
        <v>0.18141724564718201</v>
      </c>
      <c r="Z735" s="17">
        <v>0.169986068113684</v>
      </c>
      <c r="AA735" s="17">
        <v>0.24775894407754501</v>
      </c>
      <c r="AB735" s="17">
        <v>0.19678261879800599</v>
      </c>
      <c r="AC735" s="17">
        <v>0.251346142124663</v>
      </c>
      <c r="AD735" s="17">
        <v>0.26122712280778299</v>
      </c>
      <c r="AE735" s="17"/>
      <c r="AF735" s="17">
        <v>0.18964445708495101</v>
      </c>
      <c r="AG735" s="17">
        <v>0.21540230797363699</v>
      </c>
      <c r="AH735" s="17">
        <v>0.267260189681161</v>
      </c>
      <c r="AI735" s="17">
        <v>0.25537516436250501</v>
      </c>
      <c r="AJ735" s="17">
        <v>0.200286918989453</v>
      </c>
      <c r="AK735" s="17">
        <v>0.24032704893645801</v>
      </c>
      <c r="AL735" s="17"/>
      <c r="AM735" s="17">
        <v>0.20023724500036699</v>
      </c>
      <c r="AN735" s="17">
        <v>0.21642645089282</v>
      </c>
      <c r="AO735" s="17">
        <v>0.23743249075811801</v>
      </c>
      <c r="AP735" s="17">
        <v>0.26141736191577403</v>
      </c>
      <c r="AQ735" s="17">
        <v>0.22022979843375201</v>
      </c>
      <c r="AR735" s="17"/>
      <c r="AS735" s="17">
        <v>0.27810625273300998</v>
      </c>
      <c r="AT735" s="17">
        <v>0.20515682795114601</v>
      </c>
      <c r="AU735" s="17">
        <v>0.22497653611996499</v>
      </c>
      <c r="AV735" s="17">
        <v>0.19849925263205001</v>
      </c>
      <c r="AW735" s="17">
        <v>0.196786542312539</v>
      </c>
      <c r="AX735" s="17">
        <v>0.213073448763892</v>
      </c>
      <c r="AY735" s="17"/>
      <c r="AZ735" s="17">
        <v>0.238841317026907</v>
      </c>
      <c r="BA735" s="17">
        <v>0.218049779410736</v>
      </c>
      <c r="BB735" s="17">
        <v>0.211502922025046</v>
      </c>
      <c r="BC735" s="17">
        <v>0.18437668480970701</v>
      </c>
      <c r="BD735" s="17">
        <v>0.23560954789984601</v>
      </c>
      <c r="BE735" s="17"/>
      <c r="BF735" s="17">
        <v>0.22089581463285901</v>
      </c>
      <c r="BG735" s="17"/>
      <c r="BH735" s="17">
        <v>0.22296155106222501</v>
      </c>
      <c r="BI735" s="17"/>
      <c r="BJ735" s="17">
        <v>0.22294465036897601</v>
      </c>
      <c r="BK735" s="17">
        <v>0.20820902810356501</v>
      </c>
      <c r="BL735" s="17">
        <v>0.21322443934000901</v>
      </c>
      <c r="BM735" s="17">
        <v>0.282583645723606</v>
      </c>
      <c r="BN735" s="17">
        <v>0.20816915938644201</v>
      </c>
      <c r="BO735" s="17">
        <v>0.1922055690999</v>
      </c>
      <c r="BP735" s="17"/>
      <c r="BQ735" s="17">
        <v>0.219114691000284</v>
      </c>
      <c r="BR735" s="17">
        <v>0.21714089884063101</v>
      </c>
      <c r="BS735" s="17">
        <v>0.23348133570576399</v>
      </c>
      <c r="BT735" s="17"/>
      <c r="BU735" s="17">
        <v>0.26596406127586902</v>
      </c>
      <c r="BV735" s="17">
        <v>0.22606989743633499</v>
      </c>
      <c r="BW735" s="17">
        <v>0.22592304293342499</v>
      </c>
      <c r="BX735" s="17"/>
      <c r="BY735" s="17">
        <v>0.26302839073424999</v>
      </c>
      <c r="BZ735" s="17"/>
      <c r="CA735" s="17">
        <v>0.28509717647104299</v>
      </c>
    </row>
    <row r="736" spans="2:79" x14ac:dyDescent="0.35">
      <c r="B736" t="s">
        <v>415</v>
      </c>
      <c r="C736" s="17">
        <v>0.32727553601819598</v>
      </c>
      <c r="D736" s="17">
        <v>0.33252810810505501</v>
      </c>
      <c r="E736" s="17">
        <v>0.322065134586277</v>
      </c>
      <c r="F736" s="17"/>
      <c r="G736" s="17">
        <v>0.25854781390292397</v>
      </c>
      <c r="H736" s="17">
        <v>0.28732265634231002</v>
      </c>
      <c r="I736" s="17">
        <v>0.28406444681480097</v>
      </c>
      <c r="J736" s="17">
        <v>0.37859897662925002</v>
      </c>
      <c r="K736" s="17">
        <v>0.34939280157135999</v>
      </c>
      <c r="L736" s="17">
        <v>0.38427907891221902</v>
      </c>
      <c r="M736" s="17"/>
      <c r="N736" s="17">
        <v>0.29867911532108299</v>
      </c>
      <c r="O736" s="17">
        <v>0.34674259595352402</v>
      </c>
      <c r="P736" s="17">
        <v>0.33878133832389301</v>
      </c>
      <c r="Q736" s="17">
        <v>0.32881920621009098</v>
      </c>
      <c r="R736" s="17"/>
      <c r="S736" s="17">
        <v>0.27100062933379598</v>
      </c>
      <c r="T736" s="17">
        <v>0.33674769477161598</v>
      </c>
      <c r="U736" s="17">
        <v>0.36810468984838901</v>
      </c>
      <c r="V736" s="17">
        <v>0.32146717620448501</v>
      </c>
      <c r="W736" s="17">
        <v>0.42075335593770502</v>
      </c>
      <c r="X736" s="17">
        <v>0.31702876368174099</v>
      </c>
      <c r="Y736" s="17">
        <v>0.39333119124238802</v>
      </c>
      <c r="Z736" s="17">
        <v>0.25608228105661301</v>
      </c>
      <c r="AA736" s="17">
        <v>0.27018616397308898</v>
      </c>
      <c r="AB736" s="17">
        <v>0.35151524856258698</v>
      </c>
      <c r="AC736" s="17">
        <v>0.322603989704147</v>
      </c>
      <c r="AD736" s="17">
        <v>0.33296399164222101</v>
      </c>
      <c r="AE736" s="17"/>
      <c r="AF736" s="17">
        <v>0.33651262364451701</v>
      </c>
      <c r="AG736" s="17">
        <v>0.34686414090498202</v>
      </c>
      <c r="AH736" s="17">
        <v>0.32714769130421301</v>
      </c>
      <c r="AI736" s="17">
        <v>0.28813911288067701</v>
      </c>
      <c r="AJ736" s="17">
        <v>0.30222207326990302</v>
      </c>
      <c r="AK736" s="17">
        <v>0.26704255560125201</v>
      </c>
      <c r="AL736" s="17"/>
      <c r="AM736" s="17">
        <v>0.33627960811115598</v>
      </c>
      <c r="AN736" s="17">
        <v>0.36390602121821503</v>
      </c>
      <c r="AO736" s="17">
        <v>0.31321428696160403</v>
      </c>
      <c r="AP736" s="17">
        <v>0.25700239967869898</v>
      </c>
      <c r="AQ736" s="17">
        <v>0.283584724461524</v>
      </c>
      <c r="AR736" s="17"/>
      <c r="AS736" s="17">
        <v>0.27899144629331302</v>
      </c>
      <c r="AT736" s="17">
        <v>0.33983061337692</v>
      </c>
      <c r="AU736" s="17">
        <v>0.315447322174295</v>
      </c>
      <c r="AV736" s="17">
        <v>0.38618217853168602</v>
      </c>
      <c r="AW736" s="17">
        <v>0.33327943204577598</v>
      </c>
      <c r="AX736" s="17">
        <v>0.29236510369351398</v>
      </c>
      <c r="AY736" s="17"/>
      <c r="AZ736" s="17">
        <v>0.32657023370912103</v>
      </c>
      <c r="BA736" s="17">
        <v>0.35660415060916301</v>
      </c>
      <c r="BB736" s="17">
        <v>0.33208543780833999</v>
      </c>
      <c r="BC736" s="17">
        <v>0.32614053708818103</v>
      </c>
      <c r="BD736" s="17">
        <v>0.29020695204221297</v>
      </c>
      <c r="BE736" s="17"/>
      <c r="BF736" s="17">
        <v>0.338344810605264</v>
      </c>
      <c r="BG736" s="17"/>
      <c r="BH736" s="17">
        <v>0.33201276668850399</v>
      </c>
      <c r="BI736" s="17"/>
      <c r="BJ736" s="17">
        <v>0.307814556686967</v>
      </c>
      <c r="BK736" s="17">
        <v>0.35772303492178698</v>
      </c>
      <c r="BL736" s="17">
        <v>0.34928791147903898</v>
      </c>
      <c r="BM736" s="17">
        <v>0.28028651008568101</v>
      </c>
      <c r="BN736" s="17">
        <v>0.31667649126488601</v>
      </c>
      <c r="BO736" s="17">
        <v>0.339687171881984</v>
      </c>
      <c r="BP736" s="17"/>
      <c r="BQ736" s="17">
        <v>0.33636189236610498</v>
      </c>
      <c r="BR736" s="17">
        <v>0.33469464752997602</v>
      </c>
      <c r="BS736" s="17">
        <v>0.31867088316574999</v>
      </c>
      <c r="BT736" s="17"/>
      <c r="BU736" s="17">
        <v>0.274194351501302</v>
      </c>
      <c r="BV736" s="17">
        <v>0.361142552999758</v>
      </c>
      <c r="BW736" s="17">
        <v>0.31292372112776601</v>
      </c>
      <c r="BX736" s="17"/>
      <c r="BY736" s="17">
        <v>0.22462868461965599</v>
      </c>
      <c r="BZ736" s="17"/>
      <c r="CA736" s="17">
        <v>0.30444043017239603</v>
      </c>
    </row>
    <row r="737" spans="2:79" x14ac:dyDescent="0.35">
      <c r="B737" t="s">
        <v>416</v>
      </c>
      <c r="C737" s="17">
        <v>0.147955270406046</v>
      </c>
      <c r="D737" s="17">
        <v>0.14651414427421899</v>
      </c>
      <c r="E737" s="17">
        <v>0.14936176111899499</v>
      </c>
      <c r="F737" s="17"/>
      <c r="G737" s="17">
        <v>0.18334579651114</v>
      </c>
      <c r="H737" s="17">
        <v>0.150732905652182</v>
      </c>
      <c r="I737" s="17">
        <v>0.147161724551998</v>
      </c>
      <c r="J737" s="17">
        <v>0.12869256486369701</v>
      </c>
      <c r="K737" s="17">
        <v>0.14985200487419401</v>
      </c>
      <c r="L737" s="17">
        <v>0.13702453927546401</v>
      </c>
      <c r="M737" s="17"/>
      <c r="N737" s="17">
        <v>0.153284912196954</v>
      </c>
      <c r="O737" s="17">
        <v>0.14450905898869501</v>
      </c>
      <c r="P737" s="17">
        <v>0.15332218795507299</v>
      </c>
      <c r="Q737" s="17">
        <v>0.14428817255853099</v>
      </c>
      <c r="R737" s="17"/>
      <c r="S737" s="17">
        <v>0.15279743885587899</v>
      </c>
      <c r="T737" s="17">
        <v>0.16008734665469401</v>
      </c>
      <c r="U737" s="17">
        <v>0.15820741073945799</v>
      </c>
      <c r="V737" s="17">
        <v>0.16544433433126199</v>
      </c>
      <c r="W737" s="17">
        <v>0.13936698875078599</v>
      </c>
      <c r="X737" s="17">
        <v>0.102502039112445</v>
      </c>
      <c r="Y737" s="17">
        <v>0.14922678346790999</v>
      </c>
      <c r="Z737" s="17">
        <v>0.179152684660073</v>
      </c>
      <c r="AA737" s="17">
        <v>0.14595181186165099</v>
      </c>
      <c r="AB737" s="17">
        <v>0.15023607354972399</v>
      </c>
      <c r="AC737" s="17">
        <v>0.127461753861526</v>
      </c>
      <c r="AD737" s="17">
        <v>0.13927026319387001</v>
      </c>
      <c r="AE737" s="17"/>
      <c r="AF737" s="17">
        <v>0.149259164049031</v>
      </c>
      <c r="AG737" s="17">
        <v>0.14083680520720801</v>
      </c>
      <c r="AH737" s="17">
        <v>0.144401762324009</v>
      </c>
      <c r="AI737" s="17">
        <v>0.17526250512257899</v>
      </c>
      <c r="AJ737" s="17">
        <v>0.15511470622451301</v>
      </c>
      <c r="AK737" s="17">
        <v>0.15556876279270099</v>
      </c>
      <c r="AL737" s="17"/>
      <c r="AM737" s="17">
        <v>0.13741404126671</v>
      </c>
      <c r="AN737" s="17">
        <v>0.15126403803904101</v>
      </c>
      <c r="AO737" s="17">
        <v>0.143011310863629</v>
      </c>
      <c r="AP737" s="17">
        <v>0.15774528894619699</v>
      </c>
      <c r="AQ737" s="17">
        <v>0.227773107922423</v>
      </c>
      <c r="AR737" s="17"/>
      <c r="AS737" s="17">
        <v>0.128107263590895</v>
      </c>
      <c r="AT737" s="17">
        <v>0.14807532299061399</v>
      </c>
      <c r="AU737" s="17">
        <v>0.159915070997418</v>
      </c>
      <c r="AV737" s="17">
        <v>0.15569602738427099</v>
      </c>
      <c r="AW737" s="17">
        <v>0.148098582015804</v>
      </c>
      <c r="AX737" s="17">
        <v>0.16222896204575399</v>
      </c>
      <c r="AY737" s="17"/>
      <c r="AZ737" s="17">
        <v>0.144921623012496</v>
      </c>
      <c r="BA737" s="17">
        <v>0.15207123844613099</v>
      </c>
      <c r="BB737" s="17">
        <v>0.14632796466989201</v>
      </c>
      <c r="BC737" s="17">
        <v>0.137042970475618</v>
      </c>
      <c r="BD737" s="17">
        <v>0.14912193115872399</v>
      </c>
      <c r="BE737" s="17"/>
      <c r="BF737" s="17">
        <v>0.14452145054575</v>
      </c>
      <c r="BG737" s="17"/>
      <c r="BH737" s="17">
        <v>0.14473469199970301</v>
      </c>
      <c r="BI737" s="17"/>
      <c r="BJ737" s="17">
        <v>0.154607869087</v>
      </c>
      <c r="BK737" s="17">
        <v>0.14150621577780101</v>
      </c>
      <c r="BL737" s="17">
        <v>0.14620155981937699</v>
      </c>
      <c r="BM737" s="17">
        <v>0.187479615649155</v>
      </c>
      <c r="BN737" s="17">
        <v>0.137965332227935</v>
      </c>
      <c r="BO737" s="17">
        <v>0.130185385569936</v>
      </c>
      <c r="BP737" s="17"/>
      <c r="BQ737" s="17">
        <v>0.15198583999236001</v>
      </c>
      <c r="BR737" s="17">
        <v>0.14710894711658701</v>
      </c>
      <c r="BS737" s="17">
        <v>0.15344202032319301</v>
      </c>
      <c r="BT737" s="17"/>
      <c r="BU737" s="17">
        <v>0.16427747287921199</v>
      </c>
      <c r="BV737" s="17">
        <v>0.14173692579465</v>
      </c>
      <c r="BW737" s="17">
        <v>0.15609320323858999</v>
      </c>
      <c r="BX737" s="17"/>
      <c r="BY737" s="17">
        <v>0.17312860546554501</v>
      </c>
      <c r="BZ737" s="17"/>
      <c r="CA737" s="17">
        <v>0.13441005355809399</v>
      </c>
    </row>
    <row r="738" spans="2:79" x14ac:dyDescent="0.35">
      <c r="B738" t="s">
        <v>417</v>
      </c>
      <c r="C738" s="17">
        <v>0.149288659319879</v>
      </c>
      <c r="D738" s="17">
        <v>0.12824599047970101</v>
      </c>
      <c r="E738" s="17">
        <v>0.16873145123444999</v>
      </c>
      <c r="F738" s="17"/>
      <c r="G738" s="17">
        <v>0.15147243945009201</v>
      </c>
      <c r="H738" s="17">
        <v>0.12922503899615101</v>
      </c>
      <c r="I738" s="17">
        <v>0.168903271222137</v>
      </c>
      <c r="J738" s="17">
        <v>0.121764659048249</v>
      </c>
      <c r="K738" s="17">
        <v>0.14727455821260099</v>
      </c>
      <c r="L738" s="17">
        <v>0.171905037703068</v>
      </c>
      <c r="M738" s="17"/>
      <c r="N738" s="17">
        <v>0.144926520105853</v>
      </c>
      <c r="O738" s="17">
        <v>0.146301983503139</v>
      </c>
      <c r="P738" s="17">
        <v>0.14304317075619699</v>
      </c>
      <c r="Q738" s="17">
        <v>0.16129594608921399</v>
      </c>
      <c r="R738" s="17"/>
      <c r="S738" s="17">
        <v>0.132959263950823</v>
      </c>
      <c r="T738" s="17">
        <v>0.130989533248106</v>
      </c>
      <c r="U738" s="17">
        <v>0.161820930834118</v>
      </c>
      <c r="V738" s="17">
        <v>0.135797020721455</v>
      </c>
      <c r="W738" s="17">
        <v>0.122552247461115</v>
      </c>
      <c r="X738" s="17">
        <v>0.13203749231541201</v>
      </c>
      <c r="Y738" s="17">
        <v>0.119651733212183</v>
      </c>
      <c r="Z738" s="17">
        <v>0.221922369580899</v>
      </c>
      <c r="AA738" s="17">
        <v>0.195573307437338</v>
      </c>
      <c r="AB738" s="17">
        <v>0.166294390438813</v>
      </c>
      <c r="AC738" s="17">
        <v>0.179229635614051</v>
      </c>
      <c r="AD738" s="17">
        <v>0.13751837096255401</v>
      </c>
      <c r="AE738" s="17"/>
      <c r="AF738" s="17">
        <v>0.16016329118935599</v>
      </c>
      <c r="AG738" s="17">
        <v>0.160112604957034</v>
      </c>
      <c r="AH738" s="17">
        <v>0.120869720442027</v>
      </c>
      <c r="AI738" s="17">
        <v>0.146973020007171</v>
      </c>
      <c r="AJ738" s="17">
        <v>0.20432644681024401</v>
      </c>
      <c r="AK738" s="17">
        <v>9.0542788064321894E-2</v>
      </c>
      <c r="AL738" s="17"/>
      <c r="AM738" s="17">
        <v>0.16980321837831999</v>
      </c>
      <c r="AN738" s="17">
        <v>0.144164830056317</v>
      </c>
      <c r="AO738" s="17">
        <v>0.14341963612598099</v>
      </c>
      <c r="AP738" s="17">
        <v>0.14208154712617399</v>
      </c>
      <c r="AQ738" s="17">
        <v>7.5190853309106201E-2</v>
      </c>
      <c r="AR738" s="17"/>
      <c r="AS738" s="17">
        <v>0.12743910995498201</v>
      </c>
      <c r="AT738" s="17">
        <v>0.16023532270589799</v>
      </c>
      <c r="AU738" s="17">
        <v>0.14769584198133201</v>
      </c>
      <c r="AV738" s="17">
        <v>0.13349260206814301</v>
      </c>
      <c r="AW738" s="17">
        <v>0.16301002318052199</v>
      </c>
      <c r="AX738" s="17">
        <v>0.20364274714592501</v>
      </c>
      <c r="AY738" s="17"/>
      <c r="AZ738" s="17">
        <v>0.13708238291649699</v>
      </c>
      <c r="BA738" s="17">
        <v>0.156015337276973</v>
      </c>
      <c r="BB738" s="17">
        <v>0.151778342640427</v>
      </c>
      <c r="BC738" s="17">
        <v>0.176062484966508</v>
      </c>
      <c r="BD738" s="17">
        <v>0.13664824860889199</v>
      </c>
      <c r="BE738" s="17"/>
      <c r="BF738" s="17">
        <v>0.15216442660194501</v>
      </c>
      <c r="BG738" s="17"/>
      <c r="BH738" s="17">
        <v>0.15391083740667899</v>
      </c>
      <c r="BI738" s="17"/>
      <c r="BJ738" s="17">
        <v>0.155338398210835</v>
      </c>
      <c r="BK738" s="17">
        <v>0.14020721137966</v>
      </c>
      <c r="BL738" s="17">
        <v>0.16103437166187101</v>
      </c>
      <c r="BM738" s="17">
        <v>0.103717345704676</v>
      </c>
      <c r="BN738" s="17">
        <v>0.150968102273975</v>
      </c>
      <c r="BO738" s="17">
        <v>0.16631984619102799</v>
      </c>
      <c r="BP738" s="17"/>
      <c r="BQ738" s="17">
        <v>0.14682093329290799</v>
      </c>
      <c r="BR738" s="17">
        <v>0.14989006950456199</v>
      </c>
      <c r="BS738" s="17">
        <v>0.15501263999430701</v>
      </c>
      <c r="BT738" s="17"/>
      <c r="BU738" s="17">
        <v>0.12885976501940299</v>
      </c>
      <c r="BV738" s="17">
        <v>0.13336574565833401</v>
      </c>
      <c r="BW738" s="17">
        <v>0.160966924662132</v>
      </c>
      <c r="BX738" s="17"/>
      <c r="BY738" s="17">
        <v>0.162234796316163</v>
      </c>
      <c r="BZ738" s="17"/>
      <c r="CA738" s="17">
        <v>9.9233743270982902E-2</v>
      </c>
    </row>
    <row r="739" spans="2:79" x14ac:dyDescent="0.35">
      <c r="B739" t="s">
        <v>199</v>
      </c>
      <c r="C739" s="17">
        <v>3.6068795467638297E-2</v>
      </c>
      <c r="D739" s="17">
        <v>3.8410421873967503E-2</v>
      </c>
      <c r="E739" s="17">
        <v>3.4031320595175399E-2</v>
      </c>
      <c r="F739" s="17"/>
      <c r="G739" s="17">
        <v>3.0305054228748501E-2</v>
      </c>
      <c r="H739" s="17">
        <v>4.0566394100511501E-2</v>
      </c>
      <c r="I739" s="17">
        <v>4.6938696519106697E-2</v>
      </c>
      <c r="J739" s="17">
        <v>2.9449666203697999E-2</v>
      </c>
      <c r="K739" s="17">
        <v>3.0881299520047499E-2</v>
      </c>
      <c r="L739" s="17">
        <v>3.6298989197130198E-2</v>
      </c>
      <c r="M739" s="17"/>
      <c r="N739" s="17">
        <v>2.2625763475480402E-2</v>
      </c>
      <c r="O739" s="17">
        <v>3.8679413734665401E-2</v>
      </c>
      <c r="P739" s="17">
        <v>3.68149228293492E-2</v>
      </c>
      <c r="Q739" s="17">
        <v>4.50485992858876E-2</v>
      </c>
      <c r="R739" s="17"/>
      <c r="S739" s="17">
        <v>3.8786537394238103E-2</v>
      </c>
      <c r="T739" s="17">
        <v>3.19397556094798E-2</v>
      </c>
      <c r="U739" s="17">
        <v>2.85206567115181E-2</v>
      </c>
      <c r="V739" s="17">
        <v>2.9071649475699301E-2</v>
      </c>
      <c r="W739" s="17">
        <v>3.0676639309644298E-2</v>
      </c>
      <c r="X739" s="17">
        <v>5.8227455523766597E-2</v>
      </c>
      <c r="Y739" s="17">
        <v>3.0050577035003401E-2</v>
      </c>
      <c r="Z739" s="17">
        <v>2.7655766903971299E-2</v>
      </c>
      <c r="AA739" s="17">
        <v>3.9175802624450203E-2</v>
      </c>
      <c r="AB739" s="17">
        <v>5.1348068247084398E-2</v>
      </c>
      <c r="AC739" s="17">
        <v>2.54704467979909E-2</v>
      </c>
      <c r="AD739" s="17">
        <v>1.6232050160787801E-2</v>
      </c>
      <c r="AE739" s="17"/>
      <c r="AF739" s="17">
        <v>5.11010424111914E-2</v>
      </c>
      <c r="AG739" s="17">
        <v>3.0690902383944299E-2</v>
      </c>
      <c r="AH739" s="17">
        <v>2.7339549519872702E-2</v>
      </c>
      <c r="AI739" s="17">
        <v>1.9271704514794701E-2</v>
      </c>
      <c r="AJ739" s="17">
        <v>2.19575200813267E-2</v>
      </c>
      <c r="AK739" s="17">
        <v>1.4719018034874401E-2</v>
      </c>
      <c r="AL739" s="17"/>
      <c r="AM739" s="17">
        <v>4.9705195171579501E-2</v>
      </c>
      <c r="AN739" s="17">
        <v>2.6204772852545001E-2</v>
      </c>
      <c r="AO739" s="17">
        <v>3.54657670288357E-2</v>
      </c>
      <c r="AP739" s="17">
        <v>2.5204115337783401E-2</v>
      </c>
      <c r="AQ739" s="17">
        <v>5.57727589894947E-3</v>
      </c>
      <c r="AR739" s="17"/>
      <c r="AS739" s="17">
        <v>2.9883367292105001E-2</v>
      </c>
      <c r="AT739" s="17">
        <v>4.0280817189993899E-2</v>
      </c>
      <c r="AU739" s="17">
        <v>3.9277831622899197E-2</v>
      </c>
      <c r="AV739" s="17">
        <v>3.7614106782462201E-2</v>
      </c>
      <c r="AW739" s="17">
        <v>4.1221203963284797E-2</v>
      </c>
      <c r="AX739" s="17">
        <v>2.2668880648618099E-2</v>
      </c>
      <c r="AY739" s="17"/>
      <c r="AZ739" s="17">
        <v>2.98726096519711E-2</v>
      </c>
      <c r="BA739" s="17">
        <v>2.84007506755619E-2</v>
      </c>
      <c r="BB739" s="17">
        <v>3.6929415186689803E-2</v>
      </c>
      <c r="BC739" s="17">
        <v>5.0143892060053E-2</v>
      </c>
      <c r="BD739" s="17">
        <v>4.6552917155161001E-2</v>
      </c>
      <c r="BE739" s="17"/>
      <c r="BF739" s="17">
        <v>3.2287988623697403E-2</v>
      </c>
      <c r="BG739" s="17"/>
      <c r="BH739" s="17">
        <v>2.7372556678084501E-2</v>
      </c>
      <c r="BI739" s="17"/>
      <c r="BJ739" s="17">
        <v>2.9724529569735099E-2</v>
      </c>
      <c r="BK739" s="17">
        <v>5.30695108401961E-2</v>
      </c>
      <c r="BL739" s="17">
        <v>2.2670958240160601E-2</v>
      </c>
      <c r="BM739" s="17">
        <v>4.8220355502719602E-2</v>
      </c>
      <c r="BN739" s="17">
        <v>2.6360223618928098E-2</v>
      </c>
      <c r="BO739" s="17">
        <v>4.6822350566099902E-2</v>
      </c>
      <c r="BP739" s="17"/>
      <c r="BQ739" s="17">
        <v>1.3445643448955699E-2</v>
      </c>
      <c r="BR739" s="17">
        <v>2.6660436190732099E-2</v>
      </c>
      <c r="BS739" s="17">
        <v>3.0282606873166099E-2</v>
      </c>
      <c r="BT739" s="17"/>
      <c r="BU739" s="17">
        <v>1.2657411365918801E-2</v>
      </c>
      <c r="BV739" s="17">
        <v>2.09991851669287E-2</v>
      </c>
      <c r="BW739" s="17">
        <v>2.9637921210252698E-2</v>
      </c>
      <c r="BX739" s="17"/>
      <c r="BY739" s="17">
        <v>1.4040767152237101E-2</v>
      </c>
      <c r="BZ739" s="17"/>
      <c r="CA739" s="17">
        <v>3.8209498947278701E-2</v>
      </c>
    </row>
    <row r="740" spans="2:79" x14ac:dyDescent="0.35">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row>
    <row r="741" spans="2:79" x14ac:dyDescent="0.35">
      <c r="B741" s="6" t="s">
        <v>442</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row>
    <row r="742" spans="2:79" x14ac:dyDescent="0.35">
      <c r="B742" s="24" t="s">
        <v>106</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row>
    <row r="743" spans="2:79" x14ac:dyDescent="0.35">
      <c r="B743" t="s">
        <v>423</v>
      </c>
      <c r="C743" s="17">
        <v>7.0750558920351606E-2</v>
      </c>
      <c r="D743" s="17">
        <v>6.57570880027913E-2</v>
      </c>
      <c r="E743" s="17">
        <v>7.5688330484083702E-2</v>
      </c>
      <c r="F743" s="17"/>
      <c r="G743" s="17">
        <v>6.2048164989697702E-2</v>
      </c>
      <c r="H743" s="17">
        <v>4.8117852215773499E-2</v>
      </c>
      <c r="I743" s="17">
        <v>6.8609537829307496E-2</v>
      </c>
      <c r="J743" s="17">
        <v>5.6828515650158701E-2</v>
      </c>
      <c r="K743" s="17">
        <v>9.3809505804034493E-2</v>
      </c>
      <c r="L743" s="17">
        <v>9.2528066981235696E-2</v>
      </c>
      <c r="M743" s="17"/>
      <c r="N743" s="17">
        <v>6.0030414737816201E-2</v>
      </c>
      <c r="O743" s="17">
        <v>7.1307324537760799E-2</v>
      </c>
      <c r="P743" s="17">
        <v>8.3604210220083505E-2</v>
      </c>
      <c r="Q743" s="17">
        <v>6.9631879140800698E-2</v>
      </c>
      <c r="R743" s="17"/>
      <c r="S743" s="17">
        <v>4.6400781167446302E-2</v>
      </c>
      <c r="T743" s="17">
        <v>6.07347348789384E-2</v>
      </c>
      <c r="U743" s="17">
        <v>8.8321921206771306E-2</v>
      </c>
      <c r="V743" s="17">
        <v>7.7430263591301896E-2</v>
      </c>
      <c r="W743" s="17">
        <v>4.8913912968149002E-2</v>
      </c>
      <c r="X743" s="17">
        <v>6.1864020681963401E-2</v>
      </c>
      <c r="Y743" s="17">
        <v>7.3045041024995094E-2</v>
      </c>
      <c r="Z743" s="17">
        <v>8.0941179601020805E-2</v>
      </c>
      <c r="AA743" s="17">
        <v>8.4141704999328298E-2</v>
      </c>
      <c r="AB743" s="17">
        <v>9.6653257879632207E-2</v>
      </c>
      <c r="AC743" s="17">
        <v>8.5474421231857695E-2</v>
      </c>
      <c r="AD743" s="17">
        <v>6.7380117295267605E-2</v>
      </c>
      <c r="AE743" s="17"/>
      <c r="AF743" s="17">
        <v>0.10034626563482001</v>
      </c>
      <c r="AG743" s="17">
        <v>7.4211553160387494E-2</v>
      </c>
      <c r="AH743" s="17">
        <v>5.76347004579294E-2</v>
      </c>
      <c r="AI743" s="17">
        <v>6.1608498249362501E-2</v>
      </c>
      <c r="AJ743" s="17">
        <v>7.0853968643548704E-2</v>
      </c>
      <c r="AK743" s="17">
        <v>3.93544690955481E-2</v>
      </c>
      <c r="AL743" s="17"/>
      <c r="AM743" s="17">
        <v>8.7497618160834803E-2</v>
      </c>
      <c r="AN743" s="17">
        <v>7.00575953812098E-2</v>
      </c>
      <c r="AO743" s="17">
        <v>5.8389024829716002E-2</v>
      </c>
      <c r="AP743" s="17">
        <v>6.0528210205584299E-2</v>
      </c>
      <c r="AQ743" s="17">
        <v>3.7959066963687102E-2</v>
      </c>
      <c r="AR743" s="17"/>
      <c r="AS743" s="17">
        <v>5.5185886620123102E-2</v>
      </c>
      <c r="AT743" s="17">
        <v>7.6832783659131501E-2</v>
      </c>
      <c r="AU743" s="17">
        <v>7.4515861515432005E-2</v>
      </c>
      <c r="AV743" s="17">
        <v>5.9188963566677799E-2</v>
      </c>
      <c r="AW743" s="17">
        <v>8.1772827054732905E-2</v>
      </c>
      <c r="AX743" s="17">
        <v>0.1006434685956</v>
      </c>
      <c r="AY743" s="17"/>
      <c r="AZ743" s="17">
        <v>6.0868418292577602E-2</v>
      </c>
      <c r="BA743" s="17">
        <v>8.03181154508361E-2</v>
      </c>
      <c r="BB743" s="17">
        <v>7.2061378139236298E-2</v>
      </c>
      <c r="BC743" s="17">
        <v>6.9265833712962202E-2</v>
      </c>
      <c r="BD743" s="17">
        <v>6.6030381887781001E-2</v>
      </c>
      <c r="BE743" s="17"/>
      <c r="BF743" s="17">
        <v>7.4487979490765896E-2</v>
      </c>
      <c r="BG743" s="17"/>
      <c r="BH743" s="17">
        <v>6.9575455821961299E-2</v>
      </c>
      <c r="BI743" s="17"/>
      <c r="BJ743" s="17">
        <v>5.2897215057707697E-2</v>
      </c>
      <c r="BK743" s="17">
        <v>7.4412730684425193E-2</v>
      </c>
      <c r="BL743" s="17">
        <v>8.3651040152443498E-2</v>
      </c>
      <c r="BM743" s="17">
        <v>8.1331020239733307E-2</v>
      </c>
      <c r="BN743" s="17">
        <v>6.9490492579221699E-2</v>
      </c>
      <c r="BO743" s="17">
        <v>6.5677882916875596E-2</v>
      </c>
      <c r="BP743" s="17"/>
      <c r="BQ743" s="17">
        <v>6.4995020866017203E-2</v>
      </c>
      <c r="BR743" s="17">
        <v>7.2860359407666705E-2</v>
      </c>
      <c r="BS743" s="17">
        <v>7.1683244264550305E-2</v>
      </c>
      <c r="BT743" s="17"/>
      <c r="BU743" s="17">
        <v>4.8636604474701202E-2</v>
      </c>
      <c r="BV743" s="17">
        <v>7.4244338036062799E-2</v>
      </c>
      <c r="BW743" s="17">
        <v>7.0664781377140606E-2</v>
      </c>
      <c r="BX743" s="17"/>
      <c r="BY743" s="17">
        <v>7.2360992932084006E-2</v>
      </c>
      <c r="BZ743" s="17"/>
      <c r="CA743" s="17">
        <v>3.8833950748458003E-2</v>
      </c>
    </row>
    <row r="744" spans="2:79" x14ac:dyDescent="0.35">
      <c r="B744" t="s">
        <v>369</v>
      </c>
      <c r="C744" s="17">
        <v>5.03763590810207E-2</v>
      </c>
      <c r="D744" s="17">
        <v>5.3206824798917099E-2</v>
      </c>
      <c r="E744" s="17">
        <v>4.6735888497731803E-2</v>
      </c>
      <c r="F744" s="17"/>
      <c r="G744" s="17">
        <v>5.0031315872487103E-2</v>
      </c>
      <c r="H744" s="17">
        <v>5.26226350802316E-2</v>
      </c>
      <c r="I744" s="17">
        <v>3.71647336997247E-2</v>
      </c>
      <c r="J744" s="17">
        <v>4.1812449380948899E-2</v>
      </c>
      <c r="K744" s="17">
        <v>4.25789431881195E-2</v>
      </c>
      <c r="L744" s="17">
        <v>7.1639613459589996E-2</v>
      </c>
      <c r="M744" s="17"/>
      <c r="N744" s="17">
        <v>4.8598365732051001E-2</v>
      </c>
      <c r="O744" s="17">
        <v>6.2214689351728199E-2</v>
      </c>
      <c r="P744" s="17">
        <v>3.9183267218039802E-2</v>
      </c>
      <c r="Q744" s="17">
        <v>4.9215091914252003E-2</v>
      </c>
      <c r="R744" s="17"/>
      <c r="S744" s="17">
        <v>4.5671860665491698E-2</v>
      </c>
      <c r="T744" s="17">
        <v>4.8886255972031299E-2</v>
      </c>
      <c r="U744" s="17">
        <v>4.90279042628863E-2</v>
      </c>
      <c r="V744" s="17">
        <v>5.7582165045621601E-2</v>
      </c>
      <c r="W744" s="17">
        <v>3.8824343360542697E-2</v>
      </c>
      <c r="X744" s="17">
        <v>4.2297382419390003E-2</v>
      </c>
      <c r="Y744" s="17">
        <v>4.7749807760710597E-2</v>
      </c>
      <c r="Z744" s="17">
        <v>4.0859869040989698E-2</v>
      </c>
      <c r="AA744" s="17">
        <v>4.8754973505864399E-2</v>
      </c>
      <c r="AB744" s="17">
        <v>7.8247018473295696E-2</v>
      </c>
      <c r="AC744" s="17">
        <v>6.1453827611433802E-2</v>
      </c>
      <c r="AD744" s="17">
        <v>3.5490531635722897E-2</v>
      </c>
      <c r="AE744" s="17"/>
      <c r="AF744" s="17">
        <v>4.5707691037856803E-2</v>
      </c>
      <c r="AG744" s="17">
        <v>5.3687662986272498E-2</v>
      </c>
      <c r="AH744" s="17">
        <v>5.4484577712836699E-2</v>
      </c>
      <c r="AI744" s="17">
        <v>4.7123572410860001E-2</v>
      </c>
      <c r="AJ744" s="17">
        <v>4.5584790625458102E-2</v>
      </c>
      <c r="AK744" s="17">
        <v>2.87179393761329E-2</v>
      </c>
      <c r="AL744" s="17"/>
      <c r="AM744" s="17">
        <v>5.0085345573778903E-2</v>
      </c>
      <c r="AN744" s="17">
        <v>4.7879403734955903E-2</v>
      </c>
      <c r="AO744" s="17">
        <v>5.4035315982640497E-2</v>
      </c>
      <c r="AP744" s="17">
        <v>4.7065596903776902E-2</v>
      </c>
      <c r="AQ744" s="17">
        <v>5.8749650370487898E-2</v>
      </c>
      <c r="AR744" s="17"/>
      <c r="AS744" s="17">
        <v>4.6381879985992899E-2</v>
      </c>
      <c r="AT744" s="17">
        <v>5.1855216090707E-2</v>
      </c>
      <c r="AU744" s="17">
        <v>4.2174573584174001E-2</v>
      </c>
      <c r="AV744" s="17">
        <v>5.7308765040942601E-2</v>
      </c>
      <c r="AW744" s="17">
        <v>4.2158474324296903E-2</v>
      </c>
      <c r="AX744" s="17">
        <v>7.0109819328108697E-2</v>
      </c>
      <c r="AY744" s="17"/>
      <c r="AZ744" s="17">
        <v>4.7680361380282102E-2</v>
      </c>
      <c r="BA744" s="17">
        <v>4.7804035607131597E-2</v>
      </c>
      <c r="BB744" s="17">
        <v>4.5442502091385201E-2</v>
      </c>
      <c r="BC744" s="17">
        <v>7.8975161201231797E-2</v>
      </c>
      <c r="BD744" s="17">
        <v>4.8060767654982399E-2</v>
      </c>
      <c r="BE744" s="17"/>
      <c r="BF744" s="17">
        <v>4.9492689242543603E-2</v>
      </c>
      <c r="BG744" s="17"/>
      <c r="BH744" s="17">
        <v>5.1451291780206798E-2</v>
      </c>
      <c r="BI744" s="17"/>
      <c r="BJ744" s="17">
        <v>3.34165781955394E-2</v>
      </c>
      <c r="BK744" s="17">
        <v>6.1361089568372197E-2</v>
      </c>
      <c r="BL744" s="17">
        <v>5.3599590082576302E-2</v>
      </c>
      <c r="BM744" s="17">
        <v>6.0219933986966602E-2</v>
      </c>
      <c r="BN744" s="17">
        <v>7.4095589911488305E-2</v>
      </c>
      <c r="BO744" s="17">
        <v>2.5881719463371498E-2</v>
      </c>
      <c r="BP744" s="17"/>
      <c r="BQ744" s="17">
        <v>4.4810567178286402E-2</v>
      </c>
      <c r="BR744" s="17">
        <v>5.0445434450596002E-2</v>
      </c>
      <c r="BS744" s="17">
        <v>5.4525348699784398E-2</v>
      </c>
      <c r="BT744" s="17"/>
      <c r="BU744" s="17">
        <v>0.105818794941792</v>
      </c>
      <c r="BV744" s="17">
        <v>4.5715744674238203E-2</v>
      </c>
      <c r="BW744" s="17">
        <v>5.0844976950974598E-2</v>
      </c>
      <c r="BX744" s="17"/>
      <c r="BY744" s="17">
        <v>7.0662268473957401E-2</v>
      </c>
      <c r="BZ744" s="17"/>
      <c r="CA744" s="17">
        <v>4.4951250743061298E-2</v>
      </c>
    </row>
    <row r="745" spans="2:79" x14ac:dyDescent="0.35">
      <c r="B745" t="s">
        <v>424</v>
      </c>
      <c r="C745" s="17">
        <v>9.4580287868830298E-2</v>
      </c>
      <c r="D745" s="17">
        <v>0.10256048719147</v>
      </c>
      <c r="E745" s="17">
        <v>8.7442581893764096E-2</v>
      </c>
      <c r="F745" s="17"/>
      <c r="G745" s="17">
        <v>8.4045163572596407E-2</v>
      </c>
      <c r="H745" s="17">
        <v>6.2513597038371602E-2</v>
      </c>
      <c r="I745" s="17">
        <v>9.1603361827314905E-2</v>
      </c>
      <c r="J745" s="17">
        <v>0.110543916584617</v>
      </c>
      <c r="K745" s="17">
        <v>8.3517964588725999E-2</v>
      </c>
      <c r="L745" s="17">
        <v>0.12458393753932499</v>
      </c>
      <c r="M745" s="17"/>
      <c r="N745" s="17">
        <v>0.10192846541857201</v>
      </c>
      <c r="O745" s="17">
        <v>7.4588127115173805E-2</v>
      </c>
      <c r="P745" s="17">
        <v>0.110649979247819</v>
      </c>
      <c r="Q745" s="17">
        <v>9.6001175481322198E-2</v>
      </c>
      <c r="R745" s="17"/>
      <c r="S745" s="17">
        <v>0.106581829300485</v>
      </c>
      <c r="T745" s="17">
        <v>9.7261145020999806E-2</v>
      </c>
      <c r="U745" s="17">
        <v>9.2780804447538404E-2</v>
      </c>
      <c r="V745" s="17">
        <v>9.7860517920985296E-2</v>
      </c>
      <c r="W745" s="17">
        <v>6.3692833412979294E-2</v>
      </c>
      <c r="X745" s="17">
        <v>9.01319521625112E-2</v>
      </c>
      <c r="Y745" s="17">
        <v>9.1565343515008196E-2</v>
      </c>
      <c r="Z745" s="17">
        <v>8.3257427719800603E-2</v>
      </c>
      <c r="AA745" s="17">
        <v>8.5091755340757705E-2</v>
      </c>
      <c r="AB745" s="17">
        <v>9.2299841857888004E-2</v>
      </c>
      <c r="AC745" s="17">
        <v>0.130053852291451</v>
      </c>
      <c r="AD745" s="17">
        <v>0.11292705222320699</v>
      </c>
      <c r="AE745" s="17"/>
      <c r="AF745" s="17">
        <v>5.79382583254952E-2</v>
      </c>
      <c r="AG745" s="17">
        <v>0.12636750314138101</v>
      </c>
      <c r="AH745" s="17">
        <v>8.7773118615783505E-2</v>
      </c>
      <c r="AI745" s="17">
        <v>9.0438366175843402E-2</v>
      </c>
      <c r="AJ745" s="17">
        <v>7.0252539759919103E-2</v>
      </c>
      <c r="AK745" s="17">
        <v>7.8810038148019096E-2</v>
      </c>
      <c r="AL745" s="17"/>
      <c r="AM745" s="17">
        <v>9.9425127890602899E-2</v>
      </c>
      <c r="AN745" s="17">
        <v>9.8800320183229998E-2</v>
      </c>
      <c r="AO745" s="17">
        <v>8.9459545818979594E-2</v>
      </c>
      <c r="AP745" s="17">
        <v>8.4784449422885502E-2</v>
      </c>
      <c r="AQ745" s="17">
        <v>0.125623325449332</v>
      </c>
      <c r="AR745" s="17"/>
      <c r="AS745" s="17">
        <v>8.3085483604051699E-2</v>
      </c>
      <c r="AT745" s="17">
        <v>9.3447426074157E-2</v>
      </c>
      <c r="AU745" s="17">
        <v>0.100848598292461</v>
      </c>
      <c r="AV745" s="17">
        <v>9.6290092472796796E-2</v>
      </c>
      <c r="AW745" s="17">
        <v>0.11718947666134399</v>
      </c>
      <c r="AX745" s="17">
        <v>7.9596637209290999E-2</v>
      </c>
      <c r="AY745" s="17"/>
      <c r="AZ745" s="17">
        <v>9.4620638463547596E-2</v>
      </c>
      <c r="BA745" s="17">
        <v>8.8568006738590194E-2</v>
      </c>
      <c r="BB745" s="17">
        <v>9.79216844453209E-2</v>
      </c>
      <c r="BC745" s="17">
        <v>0.109542800630768</v>
      </c>
      <c r="BD745" s="17">
        <v>9.4556718612244406E-2</v>
      </c>
      <c r="BE745" s="17"/>
      <c r="BF745" s="17">
        <v>9.5209339374536503E-2</v>
      </c>
      <c r="BG745" s="17"/>
      <c r="BH745" s="17">
        <v>9.6013387511215201E-2</v>
      </c>
      <c r="BI745" s="17"/>
      <c r="BJ745" s="17">
        <v>8.9069027595989697E-2</v>
      </c>
      <c r="BK745" s="17">
        <v>8.8465278859909596E-2</v>
      </c>
      <c r="BL745" s="17">
        <v>9.7515225211975504E-2</v>
      </c>
      <c r="BM745" s="17">
        <v>0.14136012311297799</v>
      </c>
      <c r="BN745" s="17">
        <v>6.5108432335549998E-2</v>
      </c>
      <c r="BO745" s="17">
        <v>3.4354698536602397E-2</v>
      </c>
      <c r="BP745" s="17"/>
      <c r="BQ745" s="17">
        <v>8.5941296879169807E-2</v>
      </c>
      <c r="BR745" s="17">
        <v>9.5357800714646807E-2</v>
      </c>
      <c r="BS745" s="17">
        <v>9.9694338412415401E-2</v>
      </c>
      <c r="BT745" s="17"/>
      <c r="BU745" s="17">
        <v>9.6461848552941903E-2</v>
      </c>
      <c r="BV745" s="17">
        <v>9.7049400687978404E-2</v>
      </c>
      <c r="BW745" s="17">
        <v>9.6495623472753603E-2</v>
      </c>
      <c r="BX745" s="17"/>
      <c r="BY745" s="17">
        <v>9.4685207186533907E-2</v>
      </c>
      <c r="BZ745" s="17"/>
      <c r="CA745" s="17">
        <v>8.8871794567382895E-2</v>
      </c>
    </row>
    <row r="746" spans="2:79" x14ac:dyDescent="0.35">
      <c r="B746" t="s">
        <v>425</v>
      </c>
      <c r="C746" s="17">
        <v>0.18113183941722899</v>
      </c>
      <c r="D746" s="17">
        <v>0.18131732756082</v>
      </c>
      <c r="E746" s="17">
        <v>0.18164426204193701</v>
      </c>
      <c r="F746" s="17"/>
      <c r="G746" s="17">
        <v>0.17538004090696999</v>
      </c>
      <c r="H746" s="17">
        <v>0.15591066187106301</v>
      </c>
      <c r="I746" s="17">
        <v>0.166541993042683</v>
      </c>
      <c r="J746" s="17">
        <v>0.186093951714289</v>
      </c>
      <c r="K746" s="17">
        <v>0.21081038858825299</v>
      </c>
      <c r="L746" s="17">
        <v>0.19339056297482901</v>
      </c>
      <c r="M746" s="17"/>
      <c r="N746" s="17">
        <v>0.170946748000745</v>
      </c>
      <c r="O746" s="17">
        <v>0.167992501184376</v>
      </c>
      <c r="P746" s="17">
        <v>0.18664396358850999</v>
      </c>
      <c r="Q746" s="17">
        <v>0.202199908163748</v>
      </c>
      <c r="R746" s="17"/>
      <c r="S746" s="17">
        <v>0.18532229070290299</v>
      </c>
      <c r="T746" s="17">
        <v>0.16234921266103799</v>
      </c>
      <c r="U746" s="17">
        <v>0.231449728552335</v>
      </c>
      <c r="V746" s="17">
        <v>0.15225705637444001</v>
      </c>
      <c r="W746" s="17">
        <v>0.199717911097826</v>
      </c>
      <c r="X746" s="17">
        <v>0.17521546845990099</v>
      </c>
      <c r="Y746" s="17">
        <v>0.179966876708024</v>
      </c>
      <c r="Z746" s="17">
        <v>0.19211746763603599</v>
      </c>
      <c r="AA746" s="17">
        <v>0.17163273626691</v>
      </c>
      <c r="AB746" s="17">
        <v>0.18751998416813401</v>
      </c>
      <c r="AC746" s="17">
        <v>0.14727059861985201</v>
      </c>
      <c r="AD746" s="17">
        <v>0.23044566596532001</v>
      </c>
      <c r="AE746" s="17"/>
      <c r="AF746" s="17">
        <v>0.19690199403155101</v>
      </c>
      <c r="AG746" s="17">
        <v>0.17627557962242699</v>
      </c>
      <c r="AH746" s="17">
        <v>0.17738232844481</v>
      </c>
      <c r="AI746" s="17">
        <v>0.18159182281939701</v>
      </c>
      <c r="AJ746" s="17">
        <v>0.156406879159006</v>
      </c>
      <c r="AK746" s="17">
        <v>0.1525431309186</v>
      </c>
      <c r="AL746" s="17"/>
      <c r="AM746" s="17">
        <v>0.18522064908191599</v>
      </c>
      <c r="AN746" s="17">
        <v>0.198049529002923</v>
      </c>
      <c r="AO746" s="17">
        <v>0.16746717467399699</v>
      </c>
      <c r="AP746" s="17">
        <v>0.157756048261356</v>
      </c>
      <c r="AQ746" s="17">
        <v>0.17365691336050501</v>
      </c>
      <c r="AR746" s="17"/>
      <c r="AS746" s="17">
        <v>0.166877479611996</v>
      </c>
      <c r="AT746" s="17">
        <v>0.18337776955851501</v>
      </c>
      <c r="AU746" s="17">
        <v>0.19115616794119</v>
      </c>
      <c r="AV746" s="17">
        <v>0.195649491268333</v>
      </c>
      <c r="AW746" s="17">
        <v>0.16008648362184</v>
      </c>
      <c r="AX746" s="17">
        <v>0.191858793552001</v>
      </c>
      <c r="AY746" s="17"/>
      <c r="AZ746" s="17">
        <v>0.17020428796016601</v>
      </c>
      <c r="BA746" s="17">
        <v>0.18268423781340601</v>
      </c>
      <c r="BB746" s="17">
        <v>0.187317257895603</v>
      </c>
      <c r="BC746" s="17">
        <v>0.18080162144933401</v>
      </c>
      <c r="BD746" s="17">
        <v>0.185288607390861</v>
      </c>
      <c r="BE746" s="17"/>
      <c r="BF746" s="17">
        <v>0.18420920946080499</v>
      </c>
      <c r="BG746" s="17"/>
      <c r="BH746" s="17">
        <v>0.17718865512007601</v>
      </c>
      <c r="BI746" s="17"/>
      <c r="BJ746" s="17">
        <v>0.16797170371976899</v>
      </c>
      <c r="BK746" s="17">
        <v>0.19033134352426001</v>
      </c>
      <c r="BL746" s="17">
        <v>0.2009942702935</v>
      </c>
      <c r="BM746" s="17">
        <v>0.16607760898755</v>
      </c>
      <c r="BN746" s="17">
        <v>0.17209300257710999</v>
      </c>
      <c r="BO746" s="17">
        <v>0.21289770763437299</v>
      </c>
      <c r="BP746" s="17"/>
      <c r="BQ746" s="17">
        <v>0.173160272643298</v>
      </c>
      <c r="BR746" s="17">
        <v>0.19700892698030401</v>
      </c>
      <c r="BS746" s="17">
        <v>0.17674569594380601</v>
      </c>
      <c r="BT746" s="17"/>
      <c r="BU746" s="17">
        <v>9.7660079363790897E-2</v>
      </c>
      <c r="BV746" s="17">
        <v>0.188238606851267</v>
      </c>
      <c r="BW746" s="17">
        <v>0.18446336348919501</v>
      </c>
      <c r="BX746" s="17"/>
      <c r="BY746" s="17">
        <v>0.158110578506309</v>
      </c>
      <c r="BZ746" s="17"/>
      <c r="CA746" s="17">
        <v>0.15936624791805201</v>
      </c>
    </row>
    <row r="747" spans="2:79" x14ac:dyDescent="0.35">
      <c r="B747" t="s">
        <v>426</v>
      </c>
      <c r="C747" s="17">
        <v>0.228704523593283</v>
      </c>
      <c r="D747" s="17">
        <v>0.23814239088480699</v>
      </c>
      <c r="E747" s="17">
        <v>0.220152751310671</v>
      </c>
      <c r="F747" s="17"/>
      <c r="G747" s="17">
        <v>0.23178782877975401</v>
      </c>
      <c r="H747" s="17">
        <v>0.24731812542405399</v>
      </c>
      <c r="I747" s="17">
        <v>0.218511177424139</v>
      </c>
      <c r="J747" s="17">
        <v>0.26141591203098302</v>
      </c>
      <c r="K747" s="17">
        <v>0.21944649889026199</v>
      </c>
      <c r="L747" s="17">
        <v>0.199469961327082</v>
      </c>
      <c r="M747" s="17"/>
      <c r="N747" s="17">
        <v>0.23278037233846399</v>
      </c>
      <c r="O747" s="17">
        <v>0.241946268521228</v>
      </c>
      <c r="P747" s="17">
        <v>0.23365213492498499</v>
      </c>
      <c r="Q747" s="17">
        <v>0.20638573209008201</v>
      </c>
      <c r="R747" s="17"/>
      <c r="S747" s="17">
        <v>0.22369957438086699</v>
      </c>
      <c r="T747" s="17">
        <v>0.26502846836848898</v>
      </c>
      <c r="U747" s="17">
        <v>0.18824952365942799</v>
      </c>
      <c r="V747" s="17">
        <v>0.27173199221043598</v>
      </c>
      <c r="W747" s="17">
        <v>0.245036162957052</v>
      </c>
      <c r="X747" s="17">
        <v>0.22148090578234</v>
      </c>
      <c r="Y747" s="17">
        <v>0.239916507611975</v>
      </c>
      <c r="Z747" s="17">
        <v>0.18244265428560499</v>
      </c>
      <c r="AA747" s="17">
        <v>0.22105348661589899</v>
      </c>
      <c r="AB747" s="17">
        <v>0.19772078365203299</v>
      </c>
      <c r="AC747" s="17">
        <v>0.23789808574203899</v>
      </c>
      <c r="AD747" s="17">
        <v>0.19437919616541499</v>
      </c>
      <c r="AE747" s="17"/>
      <c r="AF747" s="17">
        <v>0.196328720782253</v>
      </c>
      <c r="AG747" s="17">
        <v>0.222322079608328</v>
      </c>
      <c r="AH747" s="17">
        <v>0.23319729054434901</v>
      </c>
      <c r="AI747" s="17">
        <v>0.25657070666475101</v>
      </c>
      <c r="AJ747" s="17">
        <v>0.30809368985011398</v>
      </c>
      <c r="AK747" s="17">
        <v>0.210228890294652</v>
      </c>
      <c r="AL747" s="17"/>
      <c r="AM747" s="17">
        <v>0.215518409692084</v>
      </c>
      <c r="AN747" s="17">
        <v>0.23638748343489299</v>
      </c>
      <c r="AO747" s="17">
        <v>0.23527666259560301</v>
      </c>
      <c r="AP747" s="17">
        <v>0.23681879818422</v>
      </c>
      <c r="AQ747" s="17">
        <v>0.18128173805585199</v>
      </c>
      <c r="AR747" s="17"/>
      <c r="AS747" s="17">
        <v>0.213192160126734</v>
      </c>
      <c r="AT747" s="17">
        <v>0.237438980212379</v>
      </c>
      <c r="AU747" s="17">
        <v>0.24553457291599201</v>
      </c>
      <c r="AV747" s="17">
        <v>0.21894190162281499</v>
      </c>
      <c r="AW747" s="17">
        <v>0.23591643189294401</v>
      </c>
      <c r="AX747" s="17">
        <v>0.228632817385471</v>
      </c>
      <c r="AY747" s="17"/>
      <c r="AZ747" s="17">
        <v>0.24539021679899001</v>
      </c>
      <c r="BA747" s="17">
        <v>0.26295521068632299</v>
      </c>
      <c r="BB747" s="17">
        <v>0.22397141161454501</v>
      </c>
      <c r="BC747" s="17">
        <v>0.187804618495026</v>
      </c>
      <c r="BD747" s="17">
        <v>0.18993739563723899</v>
      </c>
      <c r="BE747" s="17"/>
      <c r="BF747" s="17">
        <v>0.23603547259775001</v>
      </c>
      <c r="BG747" s="17"/>
      <c r="BH747" s="17">
        <v>0.23434497932194501</v>
      </c>
      <c r="BI747" s="17"/>
      <c r="BJ747" s="17">
        <v>0.28017921597878798</v>
      </c>
      <c r="BK747" s="17">
        <v>0.219953041114127</v>
      </c>
      <c r="BL747" s="17">
        <v>0.206802594695562</v>
      </c>
      <c r="BM747" s="17">
        <v>0.18824241645335699</v>
      </c>
      <c r="BN747" s="17">
        <v>0.21292246098341999</v>
      </c>
      <c r="BO747" s="17">
        <v>0.22397993337511199</v>
      </c>
      <c r="BP747" s="17"/>
      <c r="BQ747" s="17">
        <v>0.240276187052231</v>
      </c>
      <c r="BR747" s="17">
        <v>0.22079345074096801</v>
      </c>
      <c r="BS747" s="17">
        <v>0.22981777191142899</v>
      </c>
      <c r="BT747" s="17"/>
      <c r="BU747" s="17">
        <v>0.165959907182441</v>
      </c>
      <c r="BV747" s="17">
        <v>0.25902778297857099</v>
      </c>
      <c r="BW747" s="17">
        <v>0.221949395892764</v>
      </c>
      <c r="BX747" s="17"/>
      <c r="BY747" s="17">
        <v>0.20443612404278899</v>
      </c>
      <c r="BZ747" s="17"/>
      <c r="CA747" s="17">
        <v>0.23345393086066801</v>
      </c>
    </row>
    <row r="748" spans="2:79" x14ac:dyDescent="0.35">
      <c r="B748" t="s">
        <v>427</v>
      </c>
      <c r="C748" s="17">
        <v>0.170248387936693</v>
      </c>
      <c r="D748" s="17">
        <v>0.15566329745490001</v>
      </c>
      <c r="E748" s="17">
        <v>0.18381945692080401</v>
      </c>
      <c r="F748" s="17"/>
      <c r="G748" s="17">
        <v>0.194822302865863</v>
      </c>
      <c r="H748" s="17">
        <v>0.187728099093737</v>
      </c>
      <c r="I748" s="17">
        <v>0.215381161173064</v>
      </c>
      <c r="J748" s="17">
        <v>0.170086852300042</v>
      </c>
      <c r="K748" s="17">
        <v>0.14577848820670899</v>
      </c>
      <c r="L748" s="17">
        <v>0.11959793402709901</v>
      </c>
      <c r="M748" s="17"/>
      <c r="N748" s="17">
        <v>0.17955407392424999</v>
      </c>
      <c r="O748" s="17">
        <v>0.19262588350610599</v>
      </c>
      <c r="P748" s="17">
        <v>0.14531895096307501</v>
      </c>
      <c r="Q748" s="17">
        <v>0.15673232492595601</v>
      </c>
      <c r="R748" s="17"/>
      <c r="S748" s="17">
        <v>0.16789520981565501</v>
      </c>
      <c r="T748" s="17">
        <v>0.15649349427003401</v>
      </c>
      <c r="U748" s="17">
        <v>0.16344487880938399</v>
      </c>
      <c r="V748" s="17">
        <v>0.16688845728801699</v>
      </c>
      <c r="W748" s="17">
        <v>0.19549431550315699</v>
      </c>
      <c r="X748" s="17">
        <v>0.17113176790597301</v>
      </c>
      <c r="Y748" s="17">
        <v>0.15006626814965299</v>
      </c>
      <c r="Z748" s="17">
        <v>0.22542769579331101</v>
      </c>
      <c r="AA748" s="17">
        <v>0.18769004725490199</v>
      </c>
      <c r="AB748" s="17">
        <v>0.14124707825430899</v>
      </c>
      <c r="AC748" s="17">
        <v>0.15921460744839699</v>
      </c>
      <c r="AD748" s="17">
        <v>0.228994686875822</v>
      </c>
      <c r="AE748" s="17"/>
      <c r="AF748" s="17">
        <v>0.16823569921051601</v>
      </c>
      <c r="AG748" s="17">
        <v>0.16275870326553801</v>
      </c>
      <c r="AH748" s="17">
        <v>0.18944916087393901</v>
      </c>
      <c r="AI748" s="17">
        <v>0.17676509156147399</v>
      </c>
      <c r="AJ748" s="17">
        <v>0.11968928801773</v>
      </c>
      <c r="AK748" s="17">
        <v>0.22886598563174701</v>
      </c>
      <c r="AL748" s="17"/>
      <c r="AM748" s="17">
        <v>0.14739846995368899</v>
      </c>
      <c r="AN748" s="17">
        <v>0.16514255489247101</v>
      </c>
      <c r="AO748" s="17">
        <v>0.18849155982327601</v>
      </c>
      <c r="AP748" s="17">
        <v>0.189588136581859</v>
      </c>
      <c r="AQ748" s="17">
        <v>0.13602290884054899</v>
      </c>
      <c r="AR748" s="17"/>
      <c r="AS748" s="17">
        <v>0.20296634056787599</v>
      </c>
      <c r="AT748" s="17">
        <v>0.16190691893411399</v>
      </c>
      <c r="AU748" s="17">
        <v>0.172304876732229</v>
      </c>
      <c r="AV748" s="17">
        <v>0.17020681089169901</v>
      </c>
      <c r="AW748" s="17">
        <v>0.150411432521984</v>
      </c>
      <c r="AX748" s="17">
        <v>0.12612781388938199</v>
      </c>
      <c r="AY748" s="17"/>
      <c r="AZ748" s="17">
        <v>0.18323562173444699</v>
      </c>
      <c r="BA748" s="17">
        <v>0.154013627119125</v>
      </c>
      <c r="BB748" s="17">
        <v>0.16368667595824399</v>
      </c>
      <c r="BC748" s="17">
        <v>0.14555466330231401</v>
      </c>
      <c r="BD748" s="17">
        <v>0.19216512434656699</v>
      </c>
      <c r="BE748" s="17"/>
      <c r="BF748" s="17">
        <v>0.16449652837874801</v>
      </c>
      <c r="BG748" s="17"/>
      <c r="BH748" s="17">
        <v>0.17817502681543501</v>
      </c>
      <c r="BI748" s="17"/>
      <c r="BJ748" s="17">
        <v>0.17160123304496699</v>
      </c>
      <c r="BK748" s="17">
        <v>0.16230207564146501</v>
      </c>
      <c r="BL748" s="17">
        <v>0.15429241311292699</v>
      </c>
      <c r="BM748" s="17">
        <v>0.16924775715976101</v>
      </c>
      <c r="BN748" s="17">
        <v>0.18290772616204301</v>
      </c>
      <c r="BO748" s="17">
        <v>0.27042909711145902</v>
      </c>
      <c r="BP748" s="17"/>
      <c r="BQ748" s="17">
        <v>0.187887677414253</v>
      </c>
      <c r="BR748" s="17">
        <v>0.169504568613595</v>
      </c>
      <c r="BS748" s="17">
        <v>0.171814481932201</v>
      </c>
      <c r="BT748" s="17"/>
      <c r="BU748" s="17">
        <v>0.19449278234806999</v>
      </c>
      <c r="BV748" s="17">
        <v>0.15948898325368599</v>
      </c>
      <c r="BW748" s="17">
        <v>0.18147402577075</v>
      </c>
      <c r="BX748" s="17"/>
      <c r="BY748" s="17">
        <v>0.199526149808915</v>
      </c>
      <c r="BZ748" s="17"/>
      <c r="CA748" s="17">
        <v>0.20023687845736299</v>
      </c>
    </row>
    <row r="749" spans="2:79" x14ac:dyDescent="0.35">
      <c r="B749" t="s">
        <v>428</v>
      </c>
      <c r="C749" s="17">
        <v>0.144467301208376</v>
      </c>
      <c r="D749" s="17">
        <v>0.15159313414037301</v>
      </c>
      <c r="E749" s="17">
        <v>0.136580607609393</v>
      </c>
      <c r="F749" s="17"/>
      <c r="G749" s="17">
        <v>0.16917301496182999</v>
      </c>
      <c r="H749" s="17">
        <v>0.19198957714876899</v>
      </c>
      <c r="I749" s="17">
        <v>0.16422948249248301</v>
      </c>
      <c r="J749" s="17">
        <v>0.12604497797925501</v>
      </c>
      <c r="K749" s="17">
        <v>0.120721134860447</v>
      </c>
      <c r="L749" s="17">
        <v>0.104151565628186</v>
      </c>
      <c r="M749" s="17"/>
      <c r="N749" s="17">
        <v>0.14965132631089301</v>
      </c>
      <c r="O749" s="17">
        <v>0.117567937548162</v>
      </c>
      <c r="P749" s="17">
        <v>0.158260364550353</v>
      </c>
      <c r="Q749" s="17">
        <v>0.15582078997113</v>
      </c>
      <c r="R749" s="17"/>
      <c r="S749" s="17">
        <v>0.17707172650569</v>
      </c>
      <c r="T749" s="17">
        <v>0.146180028874353</v>
      </c>
      <c r="U749" s="17">
        <v>0.13122222238992401</v>
      </c>
      <c r="V749" s="17">
        <v>0.127825054879144</v>
      </c>
      <c r="W749" s="17">
        <v>0.15284899207836999</v>
      </c>
      <c r="X749" s="17">
        <v>0.16113990795632299</v>
      </c>
      <c r="Y749" s="17">
        <v>0.169718921635713</v>
      </c>
      <c r="Z749" s="17">
        <v>0.13722894974932401</v>
      </c>
      <c r="AA749" s="17">
        <v>0.14439561284568</v>
      </c>
      <c r="AB749" s="17">
        <v>0.10502154167659999</v>
      </c>
      <c r="AC749" s="17">
        <v>0.112530143285205</v>
      </c>
      <c r="AD749" s="17">
        <v>0.11507399120591399</v>
      </c>
      <c r="AE749" s="17"/>
      <c r="AF749" s="17">
        <v>0.153377420402627</v>
      </c>
      <c r="AG749" s="17">
        <v>0.12703464300914799</v>
      </c>
      <c r="AH749" s="17">
        <v>0.15623689324423401</v>
      </c>
      <c r="AI749" s="17">
        <v>0.15039890230379099</v>
      </c>
      <c r="AJ749" s="17">
        <v>0.15933371937068899</v>
      </c>
      <c r="AK749" s="17">
        <v>0.236038743729929</v>
      </c>
      <c r="AL749" s="17"/>
      <c r="AM749" s="17">
        <v>0.14059873858609601</v>
      </c>
      <c r="AN749" s="17">
        <v>0.12538026495180901</v>
      </c>
      <c r="AO749" s="17">
        <v>0.14679154861707999</v>
      </c>
      <c r="AP749" s="17">
        <v>0.19684304320136001</v>
      </c>
      <c r="AQ749" s="17">
        <v>0.247047801450789</v>
      </c>
      <c r="AR749" s="17"/>
      <c r="AS749" s="17">
        <v>0.18873547765800999</v>
      </c>
      <c r="AT749" s="17">
        <v>0.12450314794004599</v>
      </c>
      <c r="AU749" s="17">
        <v>0.12690200542763699</v>
      </c>
      <c r="AV749" s="17">
        <v>0.13288264760034099</v>
      </c>
      <c r="AW749" s="17">
        <v>0.13627462452290801</v>
      </c>
      <c r="AX749" s="17">
        <v>0.15259570423449201</v>
      </c>
      <c r="AY749" s="17"/>
      <c r="AZ749" s="17">
        <v>0.13008286880690101</v>
      </c>
      <c r="BA749" s="17">
        <v>0.131635353531904</v>
      </c>
      <c r="BB749" s="17">
        <v>0.14720993308689001</v>
      </c>
      <c r="BC749" s="17">
        <v>0.148720934711848</v>
      </c>
      <c r="BD749" s="17">
        <v>0.17051288414378199</v>
      </c>
      <c r="BE749" s="17"/>
      <c r="BF749" s="17">
        <v>0.137275272284308</v>
      </c>
      <c r="BG749" s="17"/>
      <c r="BH749" s="17">
        <v>0.137410916266751</v>
      </c>
      <c r="BI749" s="17"/>
      <c r="BJ749" s="17">
        <v>0.158171131483683</v>
      </c>
      <c r="BK749" s="17">
        <v>0.12599245823632399</v>
      </c>
      <c r="BL749" s="17">
        <v>0.135391053575139</v>
      </c>
      <c r="BM749" s="17">
        <v>0.144037138295487</v>
      </c>
      <c r="BN749" s="17">
        <v>0.19523365243802901</v>
      </c>
      <c r="BO749" s="17">
        <v>0.140526981359476</v>
      </c>
      <c r="BP749" s="17"/>
      <c r="BQ749" s="17">
        <v>0.16056391568153</v>
      </c>
      <c r="BR749" s="17">
        <v>0.146649198255208</v>
      </c>
      <c r="BS749" s="17">
        <v>0.14235630267461599</v>
      </c>
      <c r="BT749" s="17"/>
      <c r="BU749" s="17">
        <v>0.25467131424705403</v>
      </c>
      <c r="BV749" s="17">
        <v>0.132991163656694</v>
      </c>
      <c r="BW749" s="17">
        <v>0.144624413189128</v>
      </c>
      <c r="BX749" s="17"/>
      <c r="BY749" s="17">
        <v>0.164567259741078</v>
      </c>
      <c r="BZ749" s="17"/>
      <c r="CA749" s="17">
        <v>0.19007020043396</v>
      </c>
    </row>
    <row r="750" spans="2:79" x14ac:dyDescent="0.35">
      <c r="B750" t="s">
        <v>104</v>
      </c>
      <c r="C750" s="17">
        <v>5.9740741974215701E-2</v>
      </c>
      <c r="D750" s="17">
        <v>5.17594499659213E-2</v>
      </c>
      <c r="E750" s="17">
        <v>6.7936121241615202E-2</v>
      </c>
      <c r="F750" s="17"/>
      <c r="G750" s="17">
        <v>3.2712168050802098E-2</v>
      </c>
      <c r="H750" s="17">
        <v>5.3799452128001302E-2</v>
      </c>
      <c r="I750" s="17">
        <v>3.7958552511283897E-2</v>
      </c>
      <c r="J750" s="17">
        <v>4.7173424359706E-2</v>
      </c>
      <c r="K750" s="17">
        <v>8.3337075873449601E-2</v>
      </c>
      <c r="L750" s="17">
        <v>9.4638358062653402E-2</v>
      </c>
      <c r="M750" s="17"/>
      <c r="N750" s="17">
        <v>5.6510233537208902E-2</v>
      </c>
      <c r="O750" s="17">
        <v>7.1757268235464702E-2</v>
      </c>
      <c r="P750" s="17">
        <v>4.2687129287134702E-2</v>
      </c>
      <c r="Q750" s="17">
        <v>6.4013098312709293E-2</v>
      </c>
      <c r="R750" s="17"/>
      <c r="S750" s="17">
        <v>4.7356727461463598E-2</v>
      </c>
      <c r="T750" s="17">
        <v>6.3066659954116394E-2</v>
      </c>
      <c r="U750" s="17">
        <v>5.5503016671733303E-2</v>
      </c>
      <c r="V750" s="17">
        <v>4.8424492690054201E-2</v>
      </c>
      <c r="W750" s="17">
        <v>5.5471528621924698E-2</v>
      </c>
      <c r="X750" s="17">
        <v>7.6738594631598295E-2</v>
      </c>
      <c r="Y750" s="17">
        <v>4.7971233593920602E-2</v>
      </c>
      <c r="Z750" s="17">
        <v>5.7724756173912602E-2</v>
      </c>
      <c r="AA750" s="17">
        <v>5.7239683170658903E-2</v>
      </c>
      <c r="AB750" s="17">
        <v>0.101290494038108</v>
      </c>
      <c r="AC750" s="17">
        <v>6.6104463769764393E-2</v>
      </c>
      <c r="AD750" s="17">
        <v>1.5308758633331599E-2</v>
      </c>
      <c r="AE750" s="17"/>
      <c r="AF750" s="17">
        <v>8.1163950574882099E-2</v>
      </c>
      <c r="AG750" s="17">
        <v>5.7342275206518002E-2</v>
      </c>
      <c r="AH750" s="17">
        <v>4.3841930106119101E-2</v>
      </c>
      <c r="AI750" s="17">
        <v>3.5503039814521201E-2</v>
      </c>
      <c r="AJ750" s="17">
        <v>6.9785124573534502E-2</v>
      </c>
      <c r="AK750" s="17">
        <v>2.5440802805371299E-2</v>
      </c>
      <c r="AL750" s="17"/>
      <c r="AM750" s="17">
        <v>7.4255641060998398E-2</v>
      </c>
      <c r="AN750" s="17">
        <v>5.8302848418507101E-2</v>
      </c>
      <c r="AO750" s="17">
        <v>6.00891676587096E-2</v>
      </c>
      <c r="AP750" s="17">
        <v>2.6615717238957799E-2</v>
      </c>
      <c r="AQ750" s="17">
        <v>3.9658595508797301E-2</v>
      </c>
      <c r="AR750" s="17"/>
      <c r="AS750" s="17">
        <v>4.3575291825215801E-2</v>
      </c>
      <c r="AT750" s="17">
        <v>7.0637757530950099E-2</v>
      </c>
      <c r="AU750" s="17">
        <v>4.6563343590884702E-2</v>
      </c>
      <c r="AV750" s="17">
        <v>6.9531327536395002E-2</v>
      </c>
      <c r="AW750" s="17">
        <v>7.6190249399949506E-2</v>
      </c>
      <c r="AX750" s="17">
        <v>5.04349458056534E-2</v>
      </c>
      <c r="AY750" s="17"/>
      <c r="AZ750" s="17">
        <v>6.79175865630883E-2</v>
      </c>
      <c r="BA750" s="17">
        <v>5.2021413052683999E-2</v>
      </c>
      <c r="BB750" s="17">
        <v>6.2389156768776398E-2</v>
      </c>
      <c r="BC750" s="17">
        <v>7.9334366496514805E-2</v>
      </c>
      <c r="BD750" s="17">
        <v>5.34481203265431E-2</v>
      </c>
      <c r="BE750" s="17"/>
      <c r="BF750" s="17">
        <v>5.8793509170541998E-2</v>
      </c>
      <c r="BG750" s="17"/>
      <c r="BH750" s="17">
        <v>5.5840287362409299E-2</v>
      </c>
      <c r="BI750" s="17"/>
      <c r="BJ750" s="17">
        <v>4.6693894923555697E-2</v>
      </c>
      <c r="BK750" s="17">
        <v>7.7181982371116994E-2</v>
      </c>
      <c r="BL750" s="17">
        <v>6.7753812875876104E-2</v>
      </c>
      <c r="BM750" s="17">
        <v>4.9484001764166799E-2</v>
      </c>
      <c r="BN750" s="17">
        <v>2.8148643013137901E-2</v>
      </c>
      <c r="BO750" s="17">
        <v>2.6251979602731301E-2</v>
      </c>
      <c r="BP750" s="17"/>
      <c r="BQ750" s="17">
        <v>4.2365062285215097E-2</v>
      </c>
      <c r="BR750" s="17">
        <v>4.7380260837016602E-2</v>
      </c>
      <c r="BS750" s="17">
        <v>5.3362816161197597E-2</v>
      </c>
      <c r="BT750" s="17"/>
      <c r="BU750" s="17">
        <v>3.6298668889209601E-2</v>
      </c>
      <c r="BV750" s="17">
        <v>4.3243979861503003E-2</v>
      </c>
      <c r="BW750" s="17">
        <v>4.9483419857294098E-2</v>
      </c>
      <c r="BX750" s="17"/>
      <c r="BY750" s="17">
        <v>3.5651419308333598E-2</v>
      </c>
      <c r="BZ750" s="17"/>
      <c r="CA750" s="17">
        <v>4.4215746271055303E-2</v>
      </c>
    </row>
    <row r="751" spans="2:79"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2:79" x14ac:dyDescent="0.35">
      <c r="B752" s="6" t="s">
        <v>443</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2:79" x14ac:dyDescent="0.35">
      <c r="B753" s="24" t="s">
        <v>106</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row>
    <row r="754" spans="2:79" x14ac:dyDescent="0.35">
      <c r="B754" t="s">
        <v>423</v>
      </c>
      <c r="C754" s="17">
        <v>7.1007069719712698E-2</v>
      </c>
      <c r="D754" s="17">
        <v>5.8423382217523502E-2</v>
      </c>
      <c r="E754" s="17">
        <v>8.2354994954400199E-2</v>
      </c>
      <c r="F754" s="17"/>
      <c r="G754" s="17">
        <v>7.9442536016780502E-2</v>
      </c>
      <c r="H754" s="17">
        <v>6.6661758956557002E-2</v>
      </c>
      <c r="I754" s="17">
        <v>6.6885891711998796E-2</v>
      </c>
      <c r="J754" s="17">
        <v>5.7192626520205903E-2</v>
      </c>
      <c r="K754" s="17">
        <v>7.0805178650675593E-2</v>
      </c>
      <c r="L754" s="17">
        <v>8.3565993393077007E-2</v>
      </c>
      <c r="M754" s="17"/>
      <c r="N754" s="17">
        <v>5.8074205092489603E-2</v>
      </c>
      <c r="O754" s="17">
        <v>7.1239996331646099E-2</v>
      </c>
      <c r="P754" s="17">
        <v>7.3989187169313103E-2</v>
      </c>
      <c r="Q754" s="17">
        <v>8.0195257200662201E-2</v>
      </c>
      <c r="R754" s="17"/>
      <c r="S754" s="17">
        <v>7.0945232683537196E-2</v>
      </c>
      <c r="T754" s="17">
        <v>5.2521615032877403E-2</v>
      </c>
      <c r="U754" s="17">
        <v>7.7078778305113796E-2</v>
      </c>
      <c r="V754" s="17">
        <v>8.1732803977243904E-2</v>
      </c>
      <c r="W754" s="17">
        <v>4.6738490575035797E-2</v>
      </c>
      <c r="X754" s="17">
        <v>5.7273350604470002E-2</v>
      </c>
      <c r="Y754" s="17">
        <v>8.0024226172235105E-2</v>
      </c>
      <c r="Z754" s="17">
        <v>8.6024826042630606E-2</v>
      </c>
      <c r="AA754" s="17">
        <v>9.7431639610673401E-2</v>
      </c>
      <c r="AB754" s="17">
        <v>6.6491547723052297E-2</v>
      </c>
      <c r="AC754" s="17">
        <v>9.3755015625385296E-2</v>
      </c>
      <c r="AD754" s="17">
        <v>3.5681915219876098E-2</v>
      </c>
      <c r="AE754" s="17"/>
      <c r="AF754" s="17">
        <v>9.0823068440127705E-2</v>
      </c>
      <c r="AG754" s="17">
        <v>7.5706227025666303E-2</v>
      </c>
      <c r="AH754" s="17">
        <v>5.7995282145141901E-2</v>
      </c>
      <c r="AI754" s="17">
        <v>5.2912683428814701E-2</v>
      </c>
      <c r="AJ754" s="17">
        <v>6.8257121731005496E-2</v>
      </c>
      <c r="AK754" s="17">
        <v>5.0078600057142798E-2</v>
      </c>
      <c r="AL754" s="17"/>
      <c r="AM754" s="17">
        <v>8.8539763426438503E-2</v>
      </c>
      <c r="AN754" s="17">
        <v>6.6094463166461698E-2</v>
      </c>
      <c r="AO754" s="17">
        <v>6.1597604287009201E-2</v>
      </c>
      <c r="AP754" s="17">
        <v>6.6689227004947005E-2</v>
      </c>
      <c r="AQ754" s="17">
        <v>3.7959066963687102E-2</v>
      </c>
      <c r="AR754" s="17"/>
      <c r="AS754" s="17">
        <v>6.3091780756843102E-2</v>
      </c>
      <c r="AT754" s="17">
        <v>8.2326279154423004E-2</v>
      </c>
      <c r="AU754" s="17">
        <v>8.1572755754233506E-2</v>
      </c>
      <c r="AV754" s="17">
        <v>4.6044811085798103E-2</v>
      </c>
      <c r="AW754" s="17">
        <v>7.6615010967232694E-2</v>
      </c>
      <c r="AX754" s="17">
        <v>9.3238599117159093E-2</v>
      </c>
      <c r="AY754" s="17"/>
      <c r="AZ754" s="17">
        <v>5.3070049953619497E-2</v>
      </c>
      <c r="BA754" s="17">
        <v>7.5670896647031097E-2</v>
      </c>
      <c r="BB754" s="17">
        <v>8.3582534429799696E-2</v>
      </c>
      <c r="BC754" s="17">
        <v>6.5759271437671005E-2</v>
      </c>
      <c r="BD754" s="17">
        <v>7.0726054255658796E-2</v>
      </c>
      <c r="BE754" s="17"/>
      <c r="BF754" s="17">
        <v>7.0194673063698296E-2</v>
      </c>
      <c r="BG754" s="17"/>
      <c r="BH754" s="17">
        <v>7.1502865961869597E-2</v>
      </c>
      <c r="BI754" s="17"/>
      <c r="BJ754" s="17">
        <v>6.4176816887985197E-2</v>
      </c>
      <c r="BK754" s="17">
        <v>7.4864961887589301E-2</v>
      </c>
      <c r="BL754" s="17">
        <v>6.7835482577975198E-2</v>
      </c>
      <c r="BM754" s="17">
        <v>7.6174129332902504E-2</v>
      </c>
      <c r="BN754" s="17">
        <v>5.6571069462297702E-2</v>
      </c>
      <c r="BO754" s="17">
        <v>0.100644008255936</v>
      </c>
      <c r="BP754" s="17"/>
      <c r="BQ754" s="17">
        <v>6.9524106827766594E-2</v>
      </c>
      <c r="BR754" s="17">
        <v>7.1381008810853006E-2</v>
      </c>
      <c r="BS754" s="17">
        <v>7.2483520801193704E-2</v>
      </c>
      <c r="BT754" s="17"/>
      <c r="BU754" s="17">
        <v>5.7271837764945897E-2</v>
      </c>
      <c r="BV754" s="17">
        <v>7.3669902182058794E-2</v>
      </c>
      <c r="BW754" s="17">
        <v>6.8117687784717496E-2</v>
      </c>
      <c r="BX754" s="17"/>
      <c r="BY754" s="17">
        <v>0.119759406621486</v>
      </c>
      <c r="BZ754" s="17"/>
      <c r="CA754" s="17">
        <v>4.4706273085381103E-2</v>
      </c>
    </row>
    <row r="755" spans="2:79" x14ac:dyDescent="0.35">
      <c r="B755" t="s">
        <v>369</v>
      </c>
      <c r="C755" s="17">
        <v>6.3667495746137406E-2</v>
      </c>
      <c r="D755" s="17">
        <v>5.9751444304100003E-2</v>
      </c>
      <c r="E755" s="17">
        <v>6.6699757702703893E-2</v>
      </c>
      <c r="F755" s="17"/>
      <c r="G755" s="17">
        <v>7.9743608000977295E-2</v>
      </c>
      <c r="H755" s="17">
        <v>5.6951953344310302E-2</v>
      </c>
      <c r="I755" s="17">
        <v>5.93438640849763E-2</v>
      </c>
      <c r="J755" s="17">
        <v>5.2696911398323103E-2</v>
      </c>
      <c r="K755" s="17">
        <v>5.7776465945453902E-2</v>
      </c>
      <c r="L755" s="17">
        <v>7.4720505745027893E-2</v>
      </c>
      <c r="M755" s="17"/>
      <c r="N755" s="17">
        <v>6.6928139698584493E-2</v>
      </c>
      <c r="O755" s="17">
        <v>6.3208005000377807E-2</v>
      </c>
      <c r="P755" s="17">
        <v>7.0771125677380795E-2</v>
      </c>
      <c r="Q755" s="17">
        <v>5.2287413851997498E-2</v>
      </c>
      <c r="R755" s="17"/>
      <c r="S755" s="17">
        <v>6.1478789387084697E-2</v>
      </c>
      <c r="T755" s="17">
        <v>6.42246734062564E-2</v>
      </c>
      <c r="U755" s="17">
        <v>8.2576076376601901E-2</v>
      </c>
      <c r="V755" s="17">
        <v>4.76812184437473E-2</v>
      </c>
      <c r="W755" s="17">
        <v>3.8252016152707798E-2</v>
      </c>
      <c r="X755" s="17">
        <v>6.8438059040187696E-2</v>
      </c>
      <c r="Y755" s="17">
        <v>4.0355019675874203E-2</v>
      </c>
      <c r="Z755" s="17">
        <v>6.0705964697453603E-2</v>
      </c>
      <c r="AA755" s="17">
        <v>7.7084857061420001E-2</v>
      </c>
      <c r="AB755" s="17">
        <v>8.6741329541499004E-2</v>
      </c>
      <c r="AC755" s="17">
        <v>7.0579451799539103E-2</v>
      </c>
      <c r="AD755" s="17">
        <v>5.0200049944892598E-2</v>
      </c>
      <c r="AE755" s="17"/>
      <c r="AF755" s="17">
        <v>4.4573026481638897E-2</v>
      </c>
      <c r="AG755" s="17">
        <v>6.7868091952329901E-2</v>
      </c>
      <c r="AH755" s="17">
        <v>6.01252594753982E-2</v>
      </c>
      <c r="AI755" s="17">
        <v>5.8171256463401301E-2</v>
      </c>
      <c r="AJ755" s="17">
        <v>7.8313614022916894E-2</v>
      </c>
      <c r="AK755" s="17">
        <v>7.8845086163455799E-2</v>
      </c>
      <c r="AL755" s="17"/>
      <c r="AM755" s="17">
        <v>5.6212540270134698E-2</v>
      </c>
      <c r="AN755" s="17">
        <v>7.0071072017403799E-2</v>
      </c>
      <c r="AO755" s="17">
        <v>6.3919841325948898E-2</v>
      </c>
      <c r="AP755" s="17">
        <v>6.3991136566785095E-2</v>
      </c>
      <c r="AQ755" s="17">
        <v>7.9948216842732803E-2</v>
      </c>
      <c r="AR755" s="17"/>
      <c r="AS755" s="17">
        <v>5.5615270538474398E-2</v>
      </c>
      <c r="AT755" s="17">
        <v>5.55812310230962E-2</v>
      </c>
      <c r="AU755" s="17">
        <v>7.0938035030333399E-2</v>
      </c>
      <c r="AV755" s="17">
        <v>6.5797671202585506E-2</v>
      </c>
      <c r="AW755" s="17">
        <v>6.7781192223449499E-2</v>
      </c>
      <c r="AX755" s="17">
        <v>8.4218106430438894E-2</v>
      </c>
      <c r="AY755" s="17"/>
      <c r="AZ755" s="17">
        <v>5.8324265096071803E-2</v>
      </c>
      <c r="BA755" s="17">
        <v>6.6354040356512101E-2</v>
      </c>
      <c r="BB755" s="17">
        <v>5.3061334406033701E-2</v>
      </c>
      <c r="BC755" s="17">
        <v>6.3664400053519296E-2</v>
      </c>
      <c r="BD755" s="17">
        <v>7.2581439935842096E-2</v>
      </c>
      <c r="BE755" s="17"/>
      <c r="BF755" s="17">
        <v>5.9959732405039101E-2</v>
      </c>
      <c r="BG755" s="17"/>
      <c r="BH755" s="17">
        <v>6.49207904252697E-2</v>
      </c>
      <c r="BI755" s="17"/>
      <c r="BJ755" s="17">
        <v>5.2708883101152203E-2</v>
      </c>
      <c r="BK755" s="17">
        <v>6.8897951035217703E-2</v>
      </c>
      <c r="BL755" s="17">
        <v>7.1964030642321097E-2</v>
      </c>
      <c r="BM755" s="17">
        <v>6.4515404473883306E-2</v>
      </c>
      <c r="BN755" s="17">
        <v>8.7432756585600901E-2</v>
      </c>
      <c r="BO755" s="17">
        <v>6.0184854210010602E-2</v>
      </c>
      <c r="BP755" s="17"/>
      <c r="BQ755" s="17">
        <v>6.4719160539064499E-2</v>
      </c>
      <c r="BR755" s="17">
        <v>6.7208735393945798E-2</v>
      </c>
      <c r="BS755" s="17">
        <v>6.3602721036578103E-2</v>
      </c>
      <c r="BT755" s="17"/>
      <c r="BU755" s="17">
        <v>7.6331817042303102E-2</v>
      </c>
      <c r="BV755" s="17">
        <v>5.7697279404708E-2</v>
      </c>
      <c r="BW755" s="17">
        <v>7.0387976506174496E-2</v>
      </c>
      <c r="BX755" s="17"/>
      <c r="BY755" s="17">
        <v>6.3451248192063894E-2</v>
      </c>
      <c r="BZ755" s="17"/>
      <c r="CA755" s="17">
        <v>4.32338101480471E-2</v>
      </c>
    </row>
    <row r="756" spans="2:79" x14ac:dyDescent="0.35">
      <c r="B756" t="s">
        <v>424</v>
      </c>
      <c r="C756" s="17">
        <v>0.11341755964507499</v>
      </c>
      <c r="D756" s="17">
        <v>0.11351507610766499</v>
      </c>
      <c r="E756" s="17">
        <v>0.112667275296275</v>
      </c>
      <c r="F756" s="17"/>
      <c r="G756" s="17">
        <v>0.114795260980879</v>
      </c>
      <c r="H756" s="17">
        <v>0.116505043703309</v>
      </c>
      <c r="I756" s="17">
        <v>0.11993429800551</v>
      </c>
      <c r="J756" s="17">
        <v>0.105830306368539</v>
      </c>
      <c r="K756" s="17">
        <v>0.11186962918333999</v>
      </c>
      <c r="L756" s="17">
        <v>0.11189294018712601</v>
      </c>
      <c r="M756" s="17"/>
      <c r="N756" s="17">
        <v>0.11673045480979199</v>
      </c>
      <c r="O756" s="17">
        <v>9.8412367960486802E-2</v>
      </c>
      <c r="P756" s="17">
        <v>0.123217852267603</v>
      </c>
      <c r="Q756" s="17">
        <v>0.12007796066314699</v>
      </c>
      <c r="R756" s="17"/>
      <c r="S756" s="17">
        <v>0.12668344176163199</v>
      </c>
      <c r="T756" s="17">
        <v>0.12842900478219399</v>
      </c>
      <c r="U756" s="17">
        <v>0.127257194777574</v>
      </c>
      <c r="V756" s="17">
        <v>7.8833895184531599E-2</v>
      </c>
      <c r="W756" s="17">
        <v>9.4865508999705195E-2</v>
      </c>
      <c r="X756" s="17">
        <v>9.6275654547516201E-2</v>
      </c>
      <c r="Y756" s="17">
        <v>0.12516224913640001</v>
      </c>
      <c r="Z756" s="17">
        <v>0.10902858379347501</v>
      </c>
      <c r="AA756" s="17">
        <v>0.11426858566180401</v>
      </c>
      <c r="AB756" s="17">
        <v>0.12571345162462899</v>
      </c>
      <c r="AC756" s="17">
        <v>0.106569550861803</v>
      </c>
      <c r="AD756" s="17">
        <v>9.4241471865068593E-2</v>
      </c>
      <c r="AE756" s="17"/>
      <c r="AF756" s="17">
        <v>8.8466213769899896E-2</v>
      </c>
      <c r="AG756" s="17">
        <v>0.12705287486479999</v>
      </c>
      <c r="AH756" s="17">
        <v>0.119069222931474</v>
      </c>
      <c r="AI756" s="17">
        <v>0.116975804617677</v>
      </c>
      <c r="AJ756" s="17">
        <v>9.68113407047234E-2</v>
      </c>
      <c r="AK756" s="17">
        <v>0.109043997613597</v>
      </c>
      <c r="AL756" s="17"/>
      <c r="AM756" s="17">
        <v>0.118155088281149</v>
      </c>
      <c r="AN756" s="17">
        <v>0.110610442293056</v>
      </c>
      <c r="AO756" s="17">
        <v>0.120094215522123</v>
      </c>
      <c r="AP756" s="17">
        <v>0.103427411100446</v>
      </c>
      <c r="AQ756" s="17">
        <v>0.18514413235049099</v>
      </c>
      <c r="AR756" s="17"/>
      <c r="AS756" s="17">
        <v>9.6278835433098703E-2</v>
      </c>
      <c r="AT756" s="17">
        <v>0.111861702619998</v>
      </c>
      <c r="AU756" s="17">
        <v>0.125563651655937</v>
      </c>
      <c r="AV756" s="17">
        <v>0.119927438359532</v>
      </c>
      <c r="AW756" s="17">
        <v>0.124977691780001</v>
      </c>
      <c r="AX756" s="17">
        <v>0.10923751490026599</v>
      </c>
      <c r="AY756" s="17"/>
      <c r="AZ756" s="17">
        <v>0.11413079510662701</v>
      </c>
      <c r="BA756" s="17">
        <v>0.106926450175169</v>
      </c>
      <c r="BB756" s="17">
        <v>0.11764272099977301</v>
      </c>
      <c r="BC756" s="17">
        <v>0.14145791678317801</v>
      </c>
      <c r="BD756" s="17">
        <v>0.106171325797634</v>
      </c>
      <c r="BE756" s="17"/>
      <c r="BF756" s="17">
        <v>0.112545205104472</v>
      </c>
      <c r="BG756" s="17"/>
      <c r="BH756" s="17">
        <v>0.10816398900490599</v>
      </c>
      <c r="BI756" s="17"/>
      <c r="BJ756" s="17">
        <v>0.118891794394936</v>
      </c>
      <c r="BK756" s="17">
        <v>0.109938695180979</v>
      </c>
      <c r="BL756" s="17">
        <v>0.117343376948454</v>
      </c>
      <c r="BM756" s="17">
        <v>0.115379629677399</v>
      </c>
      <c r="BN756" s="17">
        <v>7.4254679719994998E-2</v>
      </c>
      <c r="BO756" s="17">
        <v>8.9524393998680493E-2</v>
      </c>
      <c r="BP756" s="17"/>
      <c r="BQ756" s="17">
        <v>0.124065415578777</v>
      </c>
      <c r="BR756" s="17">
        <v>0.11024420477858</v>
      </c>
      <c r="BS756" s="17">
        <v>0.11467747458305</v>
      </c>
      <c r="BT756" s="17"/>
      <c r="BU756" s="17">
        <v>0.10183002329575</v>
      </c>
      <c r="BV756" s="17">
        <v>0.10625141166791301</v>
      </c>
      <c r="BW756" s="17">
        <v>0.121553034489189</v>
      </c>
      <c r="BX756" s="17"/>
      <c r="BY756" s="17">
        <v>0.102608491670029</v>
      </c>
      <c r="BZ756" s="17"/>
      <c r="CA756" s="17">
        <v>8.7354191239593398E-2</v>
      </c>
    </row>
    <row r="757" spans="2:79" x14ac:dyDescent="0.35">
      <c r="B757" t="s">
        <v>425</v>
      </c>
      <c r="C757" s="17">
        <v>0.19602066614533201</v>
      </c>
      <c r="D757" s="17">
        <v>0.20460875889506699</v>
      </c>
      <c r="E757" s="17">
        <v>0.18854588754603099</v>
      </c>
      <c r="F757" s="17"/>
      <c r="G757" s="17">
        <v>0.183993408236857</v>
      </c>
      <c r="H757" s="17">
        <v>0.16567071020497301</v>
      </c>
      <c r="I757" s="17">
        <v>0.18456359319090401</v>
      </c>
      <c r="J757" s="17">
        <v>0.20321789350768901</v>
      </c>
      <c r="K757" s="17">
        <v>0.22115697276058799</v>
      </c>
      <c r="L757" s="17">
        <v>0.21533888638357199</v>
      </c>
      <c r="M757" s="17"/>
      <c r="N757" s="17">
        <v>0.188928753937568</v>
      </c>
      <c r="O757" s="17">
        <v>0.19861841322866799</v>
      </c>
      <c r="P757" s="17">
        <v>0.18899470866160001</v>
      </c>
      <c r="Q757" s="17">
        <v>0.20786799676169099</v>
      </c>
      <c r="R757" s="17"/>
      <c r="S757" s="17">
        <v>0.17304939982982601</v>
      </c>
      <c r="T757" s="17">
        <v>0.21636501204612199</v>
      </c>
      <c r="U757" s="17">
        <v>0.20257236259712699</v>
      </c>
      <c r="V757" s="17">
        <v>0.18729718607234</v>
      </c>
      <c r="W757" s="17">
        <v>0.205236463691301</v>
      </c>
      <c r="X757" s="17">
        <v>0.23426895378614801</v>
      </c>
      <c r="Y757" s="17">
        <v>0.194765982486866</v>
      </c>
      <c r="Z757" s="17">
        <v>0.14563767791535601</v>
      </c>
      <c r="AA757" s="17">
        <v>0.17352525427694099</v>
      </c>
      <c r="AB757" s="17">
        <v>0.21582746929803401</v>
      </c>
      <c r="AC757" s="17">
        <v>0.17675178638247899</v>
      </c>
      <c r="AD757" s="17">
        <v>0.21299227989837899</v>
      </c>
      <c r="AE757" s="17"/>
      <c r="AF757" s="17">
        <v>0.21846932769090699</v>
      </c>
      <c r="AG757" s="17">
        <v>0.19184322563155201</v>
      </c>
      <c r="AH757" s="17">
        <v>0.213178663012103</v>
      </c>
      <c r="AI757" s="17">
        <v>0.18430675623172199</v>
      </c>
      <c r="AJ757" s="17">
        <v>0.169738902852268</v>
      </c>
      <c r="AK757" s="17">
        <v>0.16680977096713201</v>
      </c>
      <c r="AL757" s="17"/>
      <c r="AM757" s="17">
        <v>0.20043855272386499</v>
      </c>
      <c r="AN757" s="17">
        <v>0.230192325549263</v>
      </c>
      <c r="AO757" s="17">
        <v>0.18200881299486499</v>
      </c>
      <c r="AP757" s="17">
        <v>0.12594660247263201</v>
      </c>
      <c r="AQ757" s="17">
        <v>0.14732239656492499</v>
      </c>
      <c r="AR757" s="17"/>
      <c r="AS757" s="17">
        <v>0.17904863204636501</v>
      </c>
      <c r="AT757" s="17">
        <v>0.211817178081768</v>
      </c>
      <c r="AU757" s="17">
        <v>0.168145684991443</v>
      </c>
      <c r="AV757" s="17">
        <v>0.22518258286290099</v>
      </c>
      <c r="AW757" s="17">
        <v>0.204173525304611</v>
      </c>
      <c r="AX757" s="17">
        <v>0.16740897781274</v>
      </c>
      <c r="AY757" s="17"/>
      <c r="AZ757" s="17">
        <v>0.213648184068225</v>
      </c>
      <c r="BA757" s="17">
        <v>0.19263478102221901</v>
      </c>
      <c r="BB757" s="17">
        <v>0.212967440339698</v>
      </c>
      <c r="BC757" s="17">
        <v>0.17480067764101301</v>
      </c>
      <c r="BD757" s="17">
        <v>0.17833547449362899</v>
      </c>
      <c r="BE757" s="17"/>
      <c r="BF757" s="17">
        <v>0.20452423516208301</v>
      </c>
      <c r="BG757" s="17"/>
      <c r="BH757" s="17">
        <v>0.197169935277864</v>
      </c>
      <c r="BI757" s="17"/>
      <c r="BJ757" s="17">
        <v>0.19701031763235399</v>
      </c>
      <c r="BK757" s="17">
        <v>0.21218704539922201</v>
      </c>
      <c r="BL757" s="17">
        <v>0.19585906293216401</v>
      </c>
      <c r="BM757" s="17">
        <v>0.19236700899242701</v>
      </c>
      <c r="BN757" s="17">
        <v>0.20666867553276</v>
      </c>
      <c r="BO757" s="17">
        <v>0.214048208585638</v>
      </c>
      <c r="BP757" s="17"/>
      <c r="BQ757" s="17">
        <v>0.18977149633123799</v>
      </c>
      <c r="BR757" s="17">
        <v>0.227285898666375</v>
      </c>
      <c r="BS757" s="17">
        <v>0.18481892482082499</v>
      </c>
      <c r="BT757" s="17"/>
      <c r="BU757" s="17">
        <v>0.15849118026600401</v>
      </c>
      <c r="BV757" s="17">
        <v>0.22736079707761001</v>
      </c>
      <c r="BW757" s="17">
        <v>0.185847779722117</v>
      </c>
      <c r="BX757" s="17"/>
      <c r="BY757" s="17">
        <v>0.16536519176739001</v>
      </c>
      <c r="BZ757" s="17"/>
      <c r="CA757" s="17">
        <v>0.193060188580542</v>
      </c>
    </row>
    <row r="758" spans="2:79" x14ac:dyDescent="0.35">
      <c r="B758" t="s">
        <v>426</v>
      </c>
      <c r="C758" s="17">
        <v>0.22470139956371499</v>
      </c>
      <c r="D758" s="17">
        <v>0.230351861459376</v>
      </c>
      <c r="E758" s="17">
        <v>0.21932805774115799</v>
      </c>
      <c r="F758" s="17"/>
      <c r="G758" s="17">
        <v>0.22636483774160199</v>
      </c>
      <c r="H758" s="17">
        <v>0.21558905393196501</v>
      </c>
      <c r="I758" s="17">
        <v>0.25428392914000297</v>
      </c>
      <c r="J758" s="17">
        <v>0.239192456148211</v>
      </c>
      <c r="K758" s="17">
        <v>0.207891612117521</v>
      </c>
      <c r="L758" s="17">
        <v>0.20657047465513001</v>
      </c>
      <c r="M758" s="17"/>
      <c r="N758" s="17">
        <v>0.218519496737899</v>
      </c>
      <c r="O758" s="17">
        <v>0.236268028123235</v>
      </c>
      <c r="P758" s="17">
        <v>0.243131489351748</v>
      </c>
      <c r="Q758" s="17">
        <v>0.20437716857495999</v>
      </c>
      <c r="R758" s="17"/>
      <c r="S758" s="17">
        <v>0.229116175107102</v>
      </c>
      <c r="T758" s="17">
        <v>0.231867422169489</v>
      </c>
      <c r="U758" s="17">
        <v>0.20442501091483101</v>
      </c>
      <c r="V758" s="17">
        <v>0.277297536513402</v>
      </c>
      <c r="W758" s="17">
        <v>0.28122822715791801</v>
      </c>
      <c r="X758" s="17">
        <v>0.18365577368533001</v>
      </c>
      <c r="Y758" s="17">
        <v>0.23667593705829201</v>
      </c>
      <c r="Z758" s="17">
        <v>0.25562603562201702</v>
      </c>
      <c r="AA758" s="17">
        <v>0.21482676026509301</v>
      </c>
      <c r="AB758" s="17">
        <v>0.14687733197831199</v>
      </c>
      <c r="AC758" s="17">
        <v>0.215489460810393</v>
      </c>
      <c r="AD758" s="17">
        <v>0.272317073674404</v>
      </c>
      <c r="AE758" s="17"/>
      <c r="AF758" s="17">
        <v>0.199881549619083</v>
      </c>
      <c r="AG758" s="17">
        <v>0.22106723123421501</v>
      </c>
      <c r="AH758" s="17">
        <v>0.23894678248019799</v>
      </c>
      <c r="AI758" s="17">
        <v>0.25846532537089401</v>
      </c>
      <c r="AJ758" s="17">
        <v>0.25313488708070803</v>
      </c>
      <c r="AK758" s="17">
        <v>0.19339505371328</v>
      </c>
      <c r="AL758" s="17"/>
      <c r="AM758" s="17">
        <v>0.20042329939134301</v>
      </c>
      <c r="AN758" s="17">
        <v>0.24100131642253</v>
      </c>
      <c r="AO758" s="17">
        <v>0.21660249091261499</v>
      </c>
      <c r="AP758" s="17">
        <v>0.25346959806405001</v>
      </c>
      <c r="AQ758" s="17">
        <v>0.20565357526321401</v>
      </c>
      <c r="AR758" s="17"/>
      <c r="AS758" s="17">
        <v>0.206145068864554</v>
      </c>
      <c r="AT758" s="17">
        <v>0.221985474710681</v>
      </c>
      <c r="AU758" s="17">
        <v>0.25907512224013202</v>
      </c>
      <c r="AV758" s="17">
        <v>0.22481365831762601</v>
      </c>
      <c r="AW758" s="17">
        <v>0.22229686412295299</v>
      </c>
      <c r="AX758" s="17">
        <v>0.221381624715354</v>
      </c>
      <c r="AY758" s="17"/>
      <c r="AZ758" s="17">
        <v>0.21929645337258999</v>
      </c>
      <c r="BA758" s="17">
        <v>0.25279079778777003</v>
      </c>
      <c r="BB758" s="17">
        <v>0.20848239472541299</v>
      </c>
      <c r="BC758" s="17">
        <v>0.22753328423963301</v>
      </c>
      <c r="BD758" s="17">
        <v>0.20658911044591899</v>
      </c>
      <c r="BE758" s="17"/>
      <c r="BF758" s="17">
        <v>0.230551531995767</v>
      </c>
      <c r="BG758" s="17"/>
      <c r="BH758" s="17">
        <v>0.23168472438194701</v>
      </c>
      <c r="BI758" s="17"/>
      <c r="BJ758" s="17">
        <v>0.23417894068892001</v>
      </c>
      <c r="BK758" s="17">
        <v>0.209548233736436</v>
      </c>
      <c r="BL758" s="17">
        <v>0.21826538500414899</v>
      </c>
      <c r="BM758" s="17">
        <v>0.21863841037265699</v>
      </c>
      <c r="BN758" s="17">
        <v>0.215610884386847</v>
      </c>
      <c r="BO758" s="17">
        <v>0.22918018650788899</v>
      </c>
      <c r="BP758" s="17"/>
      <c r="BQ758" s="17">
        <v>0.19829368431085201</v>
      </c>
      <c r="BR758" s="17">
        <v>0.20739721111193099</v>
      </c>
      <c r="BS758" s="17">
        <v>0.24488889293470101</v>
      </c>
      <c r="BT758" s="17"/>
      <c r="BU758" s="17">
        <v>0.196201681847195</v>
      </c>
      <c r="BV758" s="17">
        <v>0.238823605822682</v>
      </c>
      <c r="BW758" s="17">
        <v>0.22491348083125801</v>
      </c>
      <c r="BX758" s="17"/>
      <c r="BY758" s="17">
        <v>0.18277928410295599</v>
      </c>
      <c r="BZ758" s="17"/>
      <c r="CA758" s="17">
        <v>0.24590963894401599</v>
      </c>
    </row>
    <row r="759" spans="2:79" x14ac:dyDescent="0.35">
      <c r="B759" t="s">
        <v>427</v>
      </c>
      <c r="C759" s="17">
        <v>0.161234614639718</v>
      </c>
      <c r="D759" s="17">
        <v>0.166025753617564</v>
      </c>
      <c r="E759" s="17">
        <v>0.15721497136507101</v>
      </c>
      <c r="F759" s="17"/>
      <c r="G759" s="17">
        <v>0.167038763501449</v>
      </c>
      <c r="H759" s="17">
        <v>0.176686410629841</v>
      </c>
      <c r="I759" s="17">
        <v>0.15342329060210899</v>
      </c>
      <c r="J759" s="17">
        <v>0.175208185831014</v>
      </c>
      <c r="K759" s="17">
        <v>0.16536317575301801</v>
      </c>
      <c r="L759" s="17">
        <v>0.137032724675652</v>
      </c>
      <c r="M759" s="17"/>
      <c r="N759" s="17">
        <v>0.17606029212725699</v>
      </c>
      <c r="O759" s="17">
        <v>0.166367784437706</v>
      </c>
      <c r="P759" s="17">
        <v>0.15175657302904799</v>
      </c>
      <c r="Q759" s="17">
        <v>0.14879440793965301</v>
      </c>
      <c r="R759" s="17"/>
      <c r="S759" s="17">
        <v>0.171780586660365</v>
      </c>
      <c r="T759" s="17">
        <v>0.140033181994932</v>
      </c>
      <c r="U759" s="17">
        <v>0.149526811653235</v>
      </c>
      <c r="V759" s="17">
        <v>0.154757541344057</v>
      </c>
      <c r="W759" s="17">
        <v>0.15583242368577899</v>
      </c>
      <c r="X759" s="17">
        <v>0.14649271587698101</v>
      </c>
      <c r="Y759" s="17">
        <v>0.176565107291139</v>
      </c>
      <c r="Z759" s="17">
        <v>0.13478710671345501</v>
      </c>
      <c r="AA759" s="17">
        <v>0.16197120735564</v>
      </c>
      <c r="AB759" s="17">
        <v>0.18042748954807999</v>
      </c>
      <c r="AC759" s="17">
        <v>0.178874204740996</v>
      </c>
      <c r="AD759" s="17">
        <v>0.215899621687168</v>
      </c>
      <c r="AE759" s="17"/>
      <c r="AF759" s="17">
        <v>0.15009011061041899</v>
      </c>
      <c r="AG759" s="17">
        <v>0.166082347006555</v>
      </c>
      <c r="AH759" s="17">
        <v>0.14827857956012899</v>
      </c>
      <c r="AI759" s="17">
        <v>0.18052522829895601</v>
      </c>
      <c r="AJ759" s="17">
        <v>0.16156385776538801</v>
      </c>
      <c r="AK759" s="17">
        <v>0.19824813058387999</v>
      </c>
      <c r="AL759" s="17"/>
      <c r="AM759" s="17">
        <v>0.14347966290179101</v>
      </c>
      <c r="AN759" s="17">
        <v>0.15120933186133501</v>
      </c>
      <c r="AO759" s="17">
        <v>0.18154536953294201</v>
      </c>
      <c r="AP759" s="17">
        <v>0.18884533540284801</v>
      </c>
      <c r="AQ759" s="17">
        <v>0.10462159276426999</v>
      </c>
      <c r="AR759" s="17"/>
      <c r="AS759" s="17">
        <v>0.20114060397380201</v>
      </c>
      <c r="AT759" s="17">
        <v>0.14976297781850101</v>
      </c>
      <c r="AU759" s="17">
        <v>0.136346496709149</v>
      </c>
      <c r="AV759" s="17">
        <v>0.161306461071726</v>
      </c>
      <c r="AW759" s="17">
        <v>0.14546456887224701</v>
      </c>
      <c r="AX759" s="17">
        <v>0.155487246828903</v>
      </c>
      <c r="AY759" s="17"/>
      <c r="AZ759" s="17">
        <v>0.18027677549392701</v>
      </c>
      <c r="BA759" s="17">
        <v>0.15056599796667</v>
      </c>
      <c r="BB759" s="17">
        <v>0.168183838906698</v>
      </c>
      <c r="BC759" s="17">
        <v>0.121638098839876</v>
      </c>
      <c r="BD759" s="17">
        <v>0.16875965841162399</v>
      </c>
      <c r="BE759" s="17"/>
      <c r="BF759" s="17">
        <v>0.15916019552826999</v>
      </c>
      <c r="BG759" s="17"/>
      <c r="BH759" s="17">
        <v>0.16291721778816201</v>
      </c>
      <c r="BI759" s="17"/>
      <c r="BJ759" s="17">
        <v>0.16503441276838299</v>
      </c>
      <c r="BK759" s="17">
        <v>0.157464972665951</v>
      </c>
      <c r="BL759" s="17">
        <v>0.15727259573298599</v>
      </c>
      <c r="BM759" s="17">
        <v>0.18958833801330499</v>
      </c>
      <c r="BN759" s="17">
        <v>0.120542118907708</v>
      </c>
      <c r="BO759" s="17">
        <v>0.15023384555934399</v>
      </c>
      <c r="BP759" s="17"/>
      <c r="BQ759" s="17">
        <v>0.19495782226664901</v>
      </c>
      <c r="BR759" s="17">
        <v>0.165918940769614</v>
      </c>
      <c r="BS759" s="17">
        <v>0.15661504944426499</v>
      </c>
      <c r="BT759" s="17"/>
      <c r="BU759" s="17">
        <v>0.21853982401022101</v>
      </c>
      <c r="BV759" s="17">
        <v>0.15696804438023099</v>
      </c>
      <c r="BW759" s="17">
        <v>0.16925235976208999</v>
      </c>
      <c r="BX759" s="17"/>
      <c r="BY759" s="17">
        <v>0.200858238303112</v>
      </c>
      <c r="BZ759" s="17"/>
      <c r="CA759" s="17">
        <v>0.209595513904696</v>
      </c>
    </row>
    <row r="760" spans="2:79" x14ac:dyDescent="0.35">
      <c r="B760" t="s">
        <v>428</v>
      </c>
      <c r="C760" s="17">
        <v>0.11523876394877799</v>
      </c>
      <c r="D760" s="17">
        <v>0.119125037397435</v>
      </c>
      <c r="E760" s="17">
        <v>0.11174737539301099</v>
      </c>
      <c r="F760" s="17"/>
      <c r="G760" s="17">
        <v>0.117359041486788</v>
      </c>
      <c r="H760" s="17">
        <v>0.1509514734563</v>
      </c>
      <c r="I760" s="17">
        <v>0.123434109472878</v>
      </c>
      <c r="J760" s="17">
        <v>0.11486462758681899</v>
      </c>
      <c r="K760" s="17">
        <v>0.101722587432173</v>
      </c>
      <c r="L760" s="17">
        <v>8.7508259190282406E-2</v>
      </c>
      <c r="M760" s="17"/>
      <c r="N760" s="17">
        <v>0.123990794921022</v>
      </c>
      <c r="O760" s="17">
        <v>0.101635695910322</v>
      </c>
      <c r="P760" s="17">
        <v>0.10628451032700401</v>
      </c>
      <c r="Q760" s="17">
        <v>0.12703383006810601</v>
      </c>
      <c r="R760" s="17"/>
      <c r="S760" s="17">
        <v>0.12711377479306901</v>
      </c>
      <c r="T760" s="17">
        <v>0.110431878343366</v>
      </c>
      <c r="U760" s="17">
        <v>0.100018894935733</v>
      </c>
      <c r="V760" s="17">
        <v>0.126669160461376</v>
      </c>
      <c r="W760" s="17">
        <v>0.13554365164960699</v>
      </c>
      <c r="X760" s="17">
        <v>0.14052672431751301</v>
      </c>
      <c r="Y760" s="17">
        <v>0.109007501003862</v>
      </c>
      <c r="Z760" s="17">
        <v>0.12514495624051999</v>
      </c>
      <c r="AA760" s="17">
        <v>0.104506640441921</v>
      </c>
      <c r="AB760" s="17">
        <v>9.6229169450371896E-2</v>
      </c>
      <c r="AC760" s="17">
        <v>0.100641580650891</v>
      </c>
      <c r="AD760" s="17">
        <v>8.7899225425144098E-2</v>
      </c>
      <c r="AE760" s="17"/>
      <c r="AF760" s="17">
        <v>0.12448919210540101</v>
      </c>
      <c r="AG760" s="17">
        <v>0.103736044144141</v>
      </c>
      <c r="AH760" s="17">
        <v>0.12862652637034899</v>
      </c>
      <c r="AI760" s="17">
        <v>0.11251511882918699</v>
      </c>
      <c r="AJ760" s="17">
        <v>0.112308592524985</v>
      </c>
      <c r="AK760" s="17">
        <v>0.182054211997801</v>
      </c>
      <c r="AL760" s="17"/>
      <c r="AM760" s="17">
        <v>0.122721031378519</v>
      </c>
      <c r="AN760" s="17">
        <v>8.9717163084664306E-2</v>
      </c>
      <c r="AO760" s="17">
        <v>0.113479690654973</v>
      </c>
      <c r="AP760" s="17">
        <v>0.16069729005213801</v>
      </c>
      <c r="AQ760" s="17">
        <v>0.21390419481937301</v>
      </c>
      <c r="AR760" s="17"/>
      <c r="AS760" s="17">
        <v>0.16247957642187</v>
      </c>
      <c r="AT760" s="17">
        <v>9.7722198123865997E-2</v>
      </c>
      <c r="AU760" s="17">
        <v>0.118747358657457</v>
      </c>
      <c r="AV760" s="17">
        <v>9.3677139893307101E-2</v>
      </c>
      <c r="AW760" s="17">
        <v>8.5635532567083394E-2</v>
      </c>
      <c r="AX760" s="17">
        <v>0.122597316483471</v>
      </c>
      <c r="AY760" s="17"/>
      <c r="AZ760" s="17">
        <v>9.8098390731107404E-2</v>
      </c>
      <c r="BA760" s="17">
        <v>0.108106177090064</v>
      </c>
      <c r="BB760" s="17">
        <v>0.10282556362534299</v>
      </c>
      <c r="BC760" s="17">
        <v>0.120901219628755</v>
      </c>
      <c r="BD760" s="17">
        <v>0.148586631036842</v>
      </c>
      <c r="BE760" s="17"/>
      <c r="BF760" s="17">
        <v>0.11002539789865901</v>
      </c>
      <c r="BG760" s="17"/>
      <c r="BH760" s="17">
        <v>0.112448492461223</v>
      </c>
      <c r="BI760" s="17"/>
      <c r="BJ760" s="17">
        <v>0.12188949486100099</v>
      </c>
      <c r="BK760" s="17">
        <v>8.5649134940568E-2</v>
      </c>
      <c r="BL760" s="17">
        <v>0.11530796454244301</v>
      </c>
      <c r="BM760" s="17">
        <v>0.10433849706188</v>
      </c>
      <c r="BN760" s="17">
        <v>0.21914567260189899</v>
      </c>
      <c r="BO760" s="17">
        <v>0.134356665861953</v>
      </c>
      <c r="BP760" s="17"/>
      <c r="BQ760" s="17">
        <v>0.13099296876812899</v>
      </c>
      <c r="BR760" s="17">
        <v>0.108232664883238</v>
      </c>
      <c r="BS760" s="17">
        <v>0.114264379078424</v>
      </c>
      <c r="BT760" s="17"/>
      <c r="BU760" s="17">
        <v>0.16666982641927799</v>
      </c>
      <c r="BV760" s="17">
        <v>0.102598862080181</v>
      </c>
      <c r="BW760" s="17">
        <v>0.114966466248815</v>
      </c>
      <c r="BX760" s="17"/>
      <c r="BY760" s="17">
        <v>0.14200984621905599</v>
      </c>
      <c r="BZ760" s="17"/>
      <c r="CA760" s="17">
        <v>0.141700462114494</v>
      </c>
    </row>
    <row r="761" spans="2:79" x14ac:dyDescent="0.35">
      <c r="B761" t="s">
        <v>104</v>
      </c>
      <c r="C761" s="17">
        <v>5.4712430591531601E-2</v>
      </c>
      <c r="D761" s="17">
        <v>4.8198686001269697E-2</v>
      </c>
      <c r="E761" s="17">
        <v>6.1441680001349898E-2</v>
      </c>
      <c r="F761" s="17"/>
      <c r="G761" s="17">
        <v>3.1262544034666197E-2</v>
      </c>
      <c r="H761" s="17">
        <v>5.0983595772745298E-2</v>
      </c>
      <c r="I761" s="17">
        <v>3.8131023791620901E-2</v>
      </c>
      <c r="J761" s="17">
        <v>5.1796992639198902E-2</v>
      </c>
      <c r="K761" s="17">
        <v>6.3414378157230694E-2</v>
      </c>
      <c r="L761" s="17">
        <v>8.3370215770132095E-2</v>
      </c>
      <c r="M761" s="17"/>
      <c r="N761" s="17">
        <v>5.0767862675387299E-2</v>
      </c>
      <c r="O761" s="17">
        <v>6.4249709007557901E-2</v>
      </c>
      <c r="P761" s="17">
        <v>4.1854553516303399E-2</v>
      </c>
      <c r="Q761" s="17">
        <v>5.9365964939782301E-2</v>
      </c>
      <c r="R761" s="17"/>
      <c r="S761" s="17">
        <v>3.9832599777384202E-2</v>
      </c>
      <c r="T761" s="17">
        <v>5.6127212224763599E-2</v>
      </c>
      <c r="U761" s="17">
        <v>5.65448704397849E-2</v>
      </c>
      <c r="V761" s="17">
        <v>4.5730658003302803E-2</v>
      </c>
      <c r="W761" s="17">
        <v>4.2303218087945099E-2</v>
      </c>
      <c r="X761" s="17">
        <v>7.3068768141853799E-2</v>
      </c>
      <c r="Y761" s="17">
        <v>3.7443977175332002E-2</v>
      </c>
      <c r="Z761" s="17">
        <v>8.3044848975092705E-2</v>
      </c>
      <c r="AA761" s="17">
        <v>5.6385055326506998E-2</v>
      </c>
      <c r="AB761" s="17">
        <v>8.1692210836022294E-2</v>
      </c>
      <c r="AC761" s="17">
        <v>5.73389491285132E-2</v>
      </c>
      <c r="AD761" s="17">
        <v>3.0768362285068199E-2</v>
      </c>
      <c r="AE761" s="17"/>
      <c r="AF761" s="17">
        <v>8.3207511282524696E-2</v>
      </c>
      <c r="AG761" s="17">
        <v>4.6643958140740502E-2</v>
      </c>
      <c r="AH761" s="17">
        <v>3.3779684025206001E-2</v>
      </c>
      <c r="AI761" s="17">
        <v>3.6127826759348301E-2</v>
      </c>
      <c r="AJ761" s="17">
        <v>5.9871683318004798E-2</v>
      </c>
      <c r="AK761" s="17">
        <v>2.1525148903711998E-2</v>
      </c>
      <c r="AL761" s="17"/>
      <c r="AM761" s="17">
        <v>7.0030061626759996E-2</v>
      </c>
      <c r="AN761" s="17">
        <v>4.1103885605286598E-2</v>
      </c>
      <c r="AO761" s="17">
        <v>6.07519747695245E-2</v>
      </c>
      <c r="AP761" s="17">
        <v>3.6933399336154103E-2</v>
      </c>
      <c r="AQ761" s="17">
        <v>2.5446824431306601E-2</v>
      </c>
      <c r="AR761" s="17"/>
      <c r="AS761" s="17">
        <v>3.6200231964994098E-2</v>
      </c>
      <c r="AT761" s="17">
        <v>6.8942958467667098E-2</v>
      </c>
      <c r="AU761" s="17">
        <v>3.9610894961315798E-2</v>
      </c>
      <c r="AV761" s="17">
        <v>6.3250237206523993E-2</v>
      </c>
      <c r="AW761" s="17">
        <v>7.3055614162423094E-2</v>
      </c>
      <c r="AX761" s="17">
        <v>4.6430613711667901E-2</v>
      </c>
      <c r="AY761" s="17"/>
      <c r="AZ761" s="17">
        <v>6.3155086177831707E-2</v>
      </c>
      <c r="BA761" s="17">
        <v>4.6950858954565702E-2</v>
      </c>
      <c r="BB761" s="17">
        <v>5.3254172567241298E-2</v>
      </c>
      <c r="BC761" s="17">
        <v>8.4245131376353796E-2</v>
      </c>
      <c r="BD761" s="17">
        <v>4.8250305622850702E-2</v>
      </c>
      <c r="BE761" s="17"/>
      <c r="BF761" s="17">
        <v>5.3039028842011601E-2</v>
      </c>
      <c r="BG761" s="17"/>
      <c r="BH761" s="17">
        <v>5.1191984698759602E-2</v>
      </c>
      <c r="BI761" s="17"/>
      <c r="BJ761" s="17">
        <v>4.6109339665268902E-2</v>
      </c>
      <c r="BK761" s="17">
        <v>8.1449005154036996E-2</v>
      </c>
      <c r="BL761" s="17">
        <v>5.61521016195081E-2</v>
      </c>
      <c r="BM761" s="17">
        <v>3.8998582075546198E-2</v>
      </c>
      <c r="BN761" s="17">
        <v>1.9774142802892102E-2</v>
      </c>
      <c r="BO761" s="17">
        <v>2.1827837020547799E-2</v>
      </c>
      <c r="BP761" s="17"/>
      <c r="BQ761" s="17">
        <v>2.7675345377524099E-2</v>
      </c>
      <c r="BR761" s="17">
        <v>4.2331335585463599E-2</v>
      </c>
      <c r="BS761" s="17">
        <v>4.86490373009636E-2</v>
      </c>
      <c r="BT761" s="17"/>
      <c r="BU761" s="17">
        <v>2.4663809354301999E-2</v>
      </c>
      <c r="BV761" s="17">
        <v>3.6630097384616901E-2</v>
      </c>
      <c r="BW761" s="17">
        <v>4.4961214655639299E-2</v>
      </c>
      <c r="BX761" s="17"/>
      <c r="BY761" s="17">
        <v>2.3168293123905601E-2</v>
      </c>
      <c r="BZ761" s="17"/>
      <c r="CA761" s="17">
        <v>3.4439921983230697E-2</v>
      </c>
    </row>
    <row r="762" spans="2:79"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row>
    <row r="763" spans="2:79" x14ac:dyDescent="0.35">
      <c r="B763" s="6" t="s">
        <v>444</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row>
    <row r="764" spans="2:79" x14ac:dyDescent="0.35">
      <c r="B764" s="24" t="s">
        <v>106</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row>
    <row r="765" spans="2:79" x14ac:dyDescent="0.35">
      <c r="B765" t="s">
        <v>423</v>
      </c>
      <c r="C765" s="17">
        <v>7.9523067551386495E-2</v>
      </c>
      <c r="D765" s="17">
        <v>7.2193140775038606E-2</v>
      </c>
      <c r="E765" s="17">
        <v>8.6357838339806398E-2</v>
      </c>
      <c r="F765" s="17"/>
      <c r="G765" s="17">
        <v>7.6987486711779393E-2</v>
      </c>
      <c r="H765" s="17">
        <v>6.6918825099792897E-2</v>
      </c>
      <c r="I765" s="17">
        <v>9.2286988093922995E-2</v>
      </c>
      <c r="J765" s="17">
        <v>6.7300757768804703E-2</v>
      </c>
      <c r="K765" s="17">
        <v>8.2594583007534E-2</v>
      </c>
      <c r="L765" s="17">
        <v>8.8972686463495806E-2</v>
      </c>
      <c r="M765" s="17"/>
      <c r="N765" s="17">
        <v>7.0237329471948301E-2</v>
      </c>
      <c r="O765" s="17">
        <v>8.5649149722818493E-2</v>
      </c>
      <c r="P765" s="17">
        <v>8.2404639456360895E-2</v>
      </c>
      <c r="Q765" s="17">
        <v>8.10422555237236E-2</v>
      </c>
      <c r="R765" s="17"/>
      <c r="S765" s="17">
        <v>7.2454067172054104E-2</v>
      </c>
      <c r="T765" s="17">
        <v>5.99216426540247E-2</v>
      </c>
      <c r="U765" s="17">
        <v>0.109859725825923</v>
      </c>
      <c r="V765" s="17">
        <v>8.4620329616663395E-2</v>
      </c>
      <c r="W765" s="17">
        <v>7.55217651715194E-2</v>
      </c>
      <c r="X765" s="17">
        <v>6.4534023068755095E-2</v>
      </c>
      <c r="Y765" s="17">
        <v>9.7796457855000199E-2</v>
      </c>
      <c r="Z765" s="17">
        <v>6.9572141539889401E-2</v>
      </c>
      <c r="AA765" s="17">
        <v>9.8258880156167905E-2</v>
      </c>
      <c r="AB765" s="17">
        <v>7.7635614914352599E-2</v>
      </c>
      <c r="AC765" s="17">
        <v>7.4488724348988303E-2</v>
      </c>
      <c r="AD765" s="17">
        <v>6.56040102701657E-2</v>
      </c>
      <c r="AE765" s="17"/>
      <c r="AF765" s="17">
        <v>8.64441104811325E-2</v>
      </c>
      <c r="AG765" s="17">
        <v>8.9696609018149395E-2</v>
      </c>
      <c r="AH765" s="17">
        <v>6.38302613836048E-2</v>
      </c>
      <c r="AI765" s="17">
        <v>6.97784800733557E-2</v>
      </c>
      <c r="AJ765" s="17">
        <v>8.8553757175417996E-2</v>
      </c>
      <c r="AK765" s="17">
        <v>5.5815339240806498E-2</v>
      </c>
      <c r="AL765" s="17"/>
      <c r="AM765" s="17">
        <v>9.5015663808972597E-2</v>
      </c>
      <c r="AN765" s="17">
        <v>7.3264567041766204E-2</v>
      </c>
      <c r="AO765" s="17">
        <v>7.7938214970761199E-2</v>
      </c>
      <c r="AP765" s="17">
        <v>6.1799630197842702E-2</v>
      </c>
      <c r="AQ765" s="17">
        <v>5.3106610082961303E-2</v>
      </c>
      <c r="AR765" s="17"/>
      <c r="AS765" s="17">
        <v>7.32848013914605E-2</v>
      </c>
      <c r="AT765" s="17">
        <v>9.3075829554830597E-2</v>
      </c>
      <c r="AU765" s="17">
        <v>9.5749897914734705E-2</v>
      </c>
      <c r="AV765" s="17">
        <v>6.2182503803408902E-2</v>
      </c>
      <c r="AW765" s="17">
        <v>6.7808926160236496E-2</v>
      </c>
      <c r="AX765" s="17">
        <v>8.5008461552796497E-2</v>
      </c>
      <c r="AY765" s="17"/>
      <c r="AZ765" s="17">
        <v>6.2095632739875402E-2</v>
      </c>
      <c r="BA765" s="17">
        <v>8.5590686409187294E-2</v>
      </c>
      <c r="BB765" s="17">
        <v>8.1170418284631701E-2</v>
      </c>
      <c r="BC765" s="17">
        <v>7.6960865665242295E-2</v>
      </c>
      <c r="BD765" s="17">
        <v>8.2220758384117798E-2</v>
      </c>
      <c r="BE765" s="17"/>
      <c r="BF765" s="17">
        <v>7.8971955253724302E-2</v>
      </c>
      <c r="BG765" s="17"/>
      <c r="BH765" s="17">
        <v>7.8204197761305494E-2</v>
      </c>
      <c r="BI765" s="17"/>
      <c r="BJ765" s="17">
        <v>6.8144192166119402E-2</v>
      </c>
      <c r="BK765" s="17">
        <v>8.9745885143337603E-2</v>
      </c>
      <c r="BL765" s="17">
        <v>7.7398981000735695E-2</v>
      </c>
      <c r="BM765" s="17">
        <v>8.6448080652874904E-2</v>
      </c>
      <c r="BN765" s="17">
        <v>9.3063691724003195E-2</v>
      </c>
      <c r="BO765" s="17">
        <v>7.5222105665950306E-2</v>
      </c>
      <c r="BP765" s="17"/>
      <c r="BQ765" s="17">
        <v>7.7921274946282496E-2</v>
      </c>
      <c r="BR765" s="17">
        <v>7.9939780419772205E-2</v>
      </c>
      <c r="BS765" s="17">
        <v>8.1045203131644997E-2</v>
      </c>
      <c r="BT765" s="17"/>
      <c r="BU765" s="17">
        <v>5.0628408386590003E-2</v>
      </c>
      <c r="BV765" s="17">
        <v>8.7574139591712202E-2</v>
      </c>
      <c r="BW765" s="17">
        <v>7.9851739010466605E-2</v>
      </c>
      <c r="BX765" s="17"/>
      <c r="BY765" s="17">
        <v>9.8979321910045798E-2</v>
      </c>
      <c r="BZ765" s="17"/>
      <c r="CA765" s="17">
        <v>4.3878718413477499E-2</v>
      </c>
    </row>
    <row r="766" spans="2:79" x14ac:dyDescent="0.35">
      <c r="B766" t="s">
        <v>369</v>
      </c>
      <c r="C766" s="17">
        <v>7.2192771334819106E-2</v>
      </c>
      <c r="D766" s="17">
        <v>6.8110409837652805E-2</v>
      </c>
      <c r="E766" s="17">
        <v>7.6180652545757496E-2</v>
      </c>
      <c r="F766" s="17"/>
      <c r="G766" s="17">
        <v>6.6260661317401798E-2</v>
      </c>
      <c r="H766" s="17">
        <v>7.0033081325837396E-2</v>
      </c>
      <c r="I766" s="17">
        <v>6.1781650373173097E-2</v>
      </c>
      <c r="J766" s="17">
        <v>7.1898807328256306E-2</v>
      </c>
      <c r="K766" s="17">
        <v>7.5968746917058905E-2</v>
      </c>
      <c r="L766" s="17">
        <v>8.4050629100388602E-2</v>
      </c>
      <c r="M766" s="17"/>
      <c r="N766" s="17">
        <v>7.8488474228386701E-2</v>
      </c>
      <c r="O766" s="17">
        <v>6.6039602330936101E-2</v>
      </c>
      <c r="P766" s="17">
        <v>6.7751312987342396E-2</v>
      </c>
      <c r="Q766" s="17">
        <v>7.2744883807060096E-2</v>
      </c>
      <c r="R766" s="17"/>
      <c r="S766" s="17">
        <v>6.4505403078404203E-2</v>
      </c>
      <c r="T766" s="17">
        <v>7.1602266583250501E-2</v>
      </c>
      <c r="U766" s="17">
        <v>6.2663470826240603E-2</v>
      </c>
      <c r="V766" s="17">
        <v>6.9874194398588094E-2</v>
      </c>
      <c r="W766" s="17">
        <v>5.8912113532124902E-2</v>
      </c>
      <c r="X766" s="17">
        <v>7.7910122109102406E-2</v>
      </c>
      <c r="Y766" s="17">
        <v>6.7349604387946793E-2</v>
      </c>
      <c r="Z766" s="17">
        <v>5.9011486109572797E-2</v>
      </c>
      <c r="AA766" s="17">
        <v>8.9588547026553098E-2</v>
      </c>
      <c r="AB766" s="17">
        <v>9.5974367351932502E-2</v>
      </c>
      <c r="AC766" s="17">
        <v>6.7958910148783594E-2</v>
      </c>
      <c r="AD766" s="17">
        <v>5.9193734686365303E-2</v>
      </c>
      <c r="AE766" s="17"/>
      <c r="AF766" s="17">
        <v>7.2819126878130996E-2</v>
      </c>
      <c r="AG766" s="17">
        <v>7.0384684816531706E-2</v>
      </c>
      <c r="AH766" s="17">
        <v>7.0294269489258293E-2</v>
      </c>
      <c r="AI766" s="17">
        <v>7.9160080121769602E-2</v>
      </c>
      <c r="AJ766" s="17">
        <v>6.9855150846186695E-2</v>
      </c>
      <c r="AK766" s="17">
        <v>8.7368994541272907E-2</v>
      </c>
      <c r="AL766" s="17"/>
      <c r="AM766" s="17">
        <v>6.2128188998688001E-2</v>
      </c>
      <c r="AN766" s="17">
        <v>7.6861188324815394E-2</v>
      </c>
      <c r="AO766" s="17">
        <v>7.9409140709911202E-2</v>
      </c>
      <c r="AP766" s="17">
        <v>7.0392303314621901E-2</v>
      </c>
      <c r="AQ766" s="17">
        <v>7.6678399626667601E-2</v>
      </c>
      <c r="AR766" s="17"/>
      <c r="AS766" s="17">
        <v>5.7430357033430898E-2</v>
      </c>
      <c r="AT766" s="17">
        <v>6.8017155986306005E-2</v>
      </c>
      <c r="AU766" s="17">
        <v>8.8659420887402904E-2</v>
      </c>
      <c r="AV766" s="17">
        <v>7.5187039658564395E-2</v>
      </c>
      <c r="AW766" s="17">
        <v>7.1499072636990194E-2</v>
      </c>
      <c r="AX766" s="17">
        <v>8.6670178025454001E-2</v>
      </c>
      <c r="AY766" s="17"/>
      <c r="AZ766" s="17">
        <v>7.4068885119165095E-2</v>
      </c>
      <c r="BA766" s="17">
        <v>6.39734928146274E-2</v>
      </c>
      <c r="BB766" s="17">
        <v>8.50683717776924E-2</v>
      </c>
      <c r="BC766" s="17">
        <v>7.2229588978525605E-2</v>
      </c>
      <c r="BD766" s="17">
        <v>6.5849811824455706E-2</v>
      </c>
      <c r="BE766" s="17"/>
      <c r="BF766" s="17">
        <v>7.3475738687376599E-2</v>
      </c>
      <c r="BG766" s="17"/>
      <c r="BH766" s="17">
        <v>7.3330567628653795E-2</v>
      </c>
      <c r="BI766" s="17"/>
      <c r="BJ766" s="17">
        <v>6.3849925856330994E-2</v>
      </c>
      <c r="BK766" s="17">
        <v>7.2127573205398504E-2</v>
      </c>
      <c r="BL766" s="17">
        <v>8.4654297768958595E-2</v>
      </c>
      <c r="BM766" s="17">
        <v>8.2608103910550595E-2</v>
      </c>
      <c r="BN766" s="17">
        <v>5.5783258384525303E-2</v>
      </c>
      <c r="BO766" s="17">
        <v>6.8980306958808205E-2</v>
      </c>
      <c r="BP766" s="17"/>
      <c r="BQ766" s="17">
        <v>7.1642977390800694E-2</v>
      </c>
      <c r="BR766" s="17">
        <v>7.2541273179229898E-2</v>
      </c>
      <c r="BS766" s="17">
        <v>7.7429538162304204E-2</v>
      </c>
      <c r="BT766" s="17"/>
      <c r="BU766" s="17">
        <v>7.5907275196389207E-2</v>
      </c>
      <c r="BV766" s="17">
        <v>6.3432462321169503E-2</v>
      </c>
      <c r="BW766" s="17">
        <v>7.8052220077830706E-2</v>
      </c>
      <c r="BX766" s="17"/>
      <c r="BY766" s="17">
        <v>0.10883351946257699</v>
      </c>
      <c r="BZ766" s="17"/>
      <c r="CA766" s="17">
        <v>4.9799307569863303E-2</v>
      </c>
    </row>
    <row r="767" spans="2:79" x14ac:dyDescent="0.35">
      <c r="B767" t="s">
        <v>424</v>
      </c>
      <c r="C767" s="17">
        <v>0.118238237443769</v>
      </c>
      <c r="D767" s="17">
        <v>0.11837554390167</v>
      </c>
      <c r="E767" s="17">
        <v>0.11777376896738601</v>
      </c>
      <c r="F767" s="17"/>
      <c r="G767" s="17">
        <v>0.13269335518570499</v>
      </c>
      <c r="H767" s="17">
        <v>0.10676601566104001</v>
      </c>
      <c r="I767" s="17">
        <v>0.123974369938377</v>
      </c>
      <c r="J767" s="17">
        <v>0.112057858784123</v>
      </c>
      <c r="K767" s="17">
        <v>0.112074842750694</v>
      </c>
      <c r="L767" s="17">
        <v>0.122398677227758</v>
      </c>
      <c r="M767" s="17"/>
      <c r="N767" s="17">
        <v>0.112447579694518</v>
      </c>
      <c r="O767" s="17">
        <v>0.119351433900256</v>
      </c>
      <c r="P767" s="17">
        <v>0.122538733685402</v>
      </c>
      <c r="Q767" s="17">
        <v>0.119901821450991</v>
      </c>
      <c r="R767" s="17"/>
      <c r="S767" s="17">
        <v>0.123181935133719</v>
      </c>
      <c r="T767" s="17">
        <v>0.11761220587266</v>
      </c>
      <c r="U767" s="17">
        <v>0.13228214106762901</v>
      </c>
      <c r="V767" s="17">
        <v>0.12339163119199099</v>
      </c>
      <c r="W767" s="17">
        <v>0.131069253052986</v>
      </c>
      <c r="X767" s="17">
        <v>0.108108861554555</v>
      </c>
      <c r="Y767" s="17">
        <v>0.112033728538176</v>
      </c>
      <c r="Z767" s="17">
        <v>0.11126655827543799</v>
      </c>
      <c r="AA767" s="17">
        <v>0.123799618529843</v>
      </c>
      <c r="AB767" s="17">
        <v>0.10928335553534201</v>
      </c>
      <c r="AC767" s="17">
        <v>0.11779495505915299</v>
      </c>
      <c r="AD767" s="17">
        <v>7.8619460834253696E-2</v>
      </c>
      <c r="AE767" s="17"/>
      <c r="AF767" s="17">
        <v>0.104051154588262</v>
      </c>
      <c r="AG767" s="17">
        <v>0.123305395937912</v>
      </c>
      <c r="AH767" s="17">
        <v>0.124489809871873</v>
      </c>
      <c r="AI767" s="17">
        <v>0.11307355231793299</v>
      </c>
      <c r="AJ767" s="17">
        <v>0.10864186507523101</v>
      </c>
      <c r="AK767" s="17">
        <v>9.8676947925937106E-2</v>
      </c>
      <c r="AL767" s="17"/>
      <c r="AM767" s="17">
        <v>0.13604240445919899</v>
      </c>
      <c r="AN767" s="17">
        <v>0.11550762280233801</v>
      </c>
      <c r="AO767" s="17">
        <v>0.124997433571331</v>
      </c>
      <c r="AP767" s="17">
        <v>9.0494310855342194E-2</v>
      </c>
      <c r="AQ767" s="17">
        <v>0.12293935814120099</v>
      </c>
      <c r="AR767" s="17"/>
      <c r="AS767" s="17">
        <v>9.6484989273369501E-2</v>
      </c>
      <c r="AT767" s="17">
        <v>0.13476425684698701</v>
      </c>
      <c r="AU767" s="17">
        <v>9.9678935528604407E-2</v>
      </c>
      <c r="AV767" s="17">
        <v>0.125866152626743</v>
      </c>
      <c r="AW767" s="17">
        <v>0.117730587923635</v>
      </c>
      <c r="AX767" s="17">
        <v>0.152756477830501</v>
      </c>
      <c r="AY767" s="17"/>
      <c r="AZ767" s="17">
        <v>0.118509230007342</v>
      </c>
      <c r="BA767" s="17">
        <v>0.12402085066369101</v>
      </c>
      <c r="BB767" s="17">
        <v>9.9613421213222794E-2</v>
      </c>
      <c r="BC767" s="17">
        <v>0.125055717358077</v>
      </c>
      <c r="BD767" s="17">
        <v>0.12305088090573101</v>
      </c>
      <c r="BE767" s="17"/>
      <c r="BF767" s="17">
        <v>0.11754936833506401</v>
      </c>
      <c r="BG767" s="17"/>
      <c r="BH767" s="17">
        <v>0.114445045371562</v>
      </c>
      <c r="BI767" s="17"/>
      <c r="BJ767" s="17">
        <v>0.121051409988455</v>
      </c>
      <c r="BK767" s="17">
        <v>0.122157085587519</v>
      </c>
      <c r="BL767" s="17">
        <v>0.11582137202326601</v>
      </c>
      <c r="BM767" s="17">
        <v>0.120957253169081</v>
      </c>
      <c r="BN767" s="17">
        <v>0.145569082208095</v>
      </c>
      <c r="BO767" s="17">
        <v>6.1080404063980902E-2</v>
      </c>
      <c r="BP767" s="17"/>
      <c r="BQ767" s="17">
        <v>0.13773162811275599</v>
      </c>
      <c r="BR767" s="17">
        <v>0.111128775248898</v>
      </c>
      <c r="BS767" s="17">
        <v>0.120045337518443</v>
      </c>
      <c r="BT767" s="17"/>
      <c r="BU767" s="17">
        <v>0.18030681162714099</v>
      </c>
      <c r="BV767" s="17">
        <v>0.10425315699727999</v>
      </c>
      <c r="BW767" s="17">
        <v>0.12671257347569201</v>
      </c>
      <c r="BX767" s="17"/>
      <c r="BY767" s="17">
        <v>0.120988973839292</v>
      </c>
      <c r="BZ767" s="17"/>
      <c r="CA767" s="17">
        <v>8.9836297066076695E-2</v>
      </c>
    </row>
    <row r="768" spans="2:79" x14ac:dyDescent="0.35">
      <c r="B768" t="s">
        <v>425</v>
      </c>
      <c r="C768" s="17">
        <v>0.198536725208382</v>
      </c>
      <c r="D768" s="17">
        <v>0.19990772714991201</v>
      </c>
      <c r="E768" s="17">
        <v>0.19725117247250901</v>
      </c>
      <c r="F768" s="17"/>
      <c r="G768" s="17">
        <v>0.208487012572282</v>
      </c>
      <c r="H768" s="17">
        <v>0.19370693655641399</v>
      </c>
      <c r="I768" s="17">
        <v>0.16794056485897399</v>
      </c>
      <c r="J768" s="17">
        <v>0.23289877890201</v>
      </c>
      <c r="K768" s="17">
        <v>0.20359293005266901</v>
      </c>
      <c r="L768" s="17">
        <v>0.18936752663790801</v>
      </c>
      <c r="M768" s="17"/>
      <c r="N768" s="17">
        <v>0.18407537461640899</v>
      </c>
      <c r="O768" s="17">
        <v>0.19478782608985801</v>
      </c>
      <c r="P768" s="17">
        <v>0.214125912711534</v>
      </c>
      <c r="Q768" s="17">
        <v>0.20330355543849599</v>
      </c>
      <c r="R768" s="17"/>
      <c r="S768" s="17">
        <v>0.19410169027820801</v>
      </c>
      <c r="T768" s="17">
        <v>0.22368860023200901</v>
      </c>
      <c r="U768" s="17">
        <v>0.25708416201811801</v>
      </c>
      <c r="V768" s="17">
        <v>0.17613696305531601</v>
      </c>
      <c r="W768" s="17">
        <v>0.163084769600572</v>
      </c>
      <c r="X768" s="17">
        <v>0.18771224803514799</v>
      </c>
      <c r="Y768" s="17">
        <v>0.22602130703456899</v>
      </c>
      <c r="Z768" s="17">
        <v>0.20981011630204499</v>
      </c>
      <c r="AA768" s="17">
        <v>0.153737028678543</v>
      </c>
      <c r="AB768" s="17">
        <v>0.21045598191516701</v>
      </c>
      <c r="AC768" s="17">
        <v>0.18434117275498199</v>
      </c>
      <c r="AD768" s="17">
        <v>0.200721099570742</v>
      </c>
      <c r="AE768" s="17"/>
      <c r="AF768" s="17">
        <v>0.19387306329627901</v>
      </c>
      <c r="AG768" s="17">
        <v>0.208470524225111</v>
      </c>
      <c r="AH768" s="17">
        <v>0.190436186892146</v>
      </c>
      <c r="AI768" s="17">
        <v>0.20310519576069999</v>
      </c>
      <c r="AJ768" s="17">
        <v>0.21004604308934399</v>
      </c>
      <c r="AK768" s="17">
        <v>0.17403538833666099</v>
      </c>
      <c r="AL768" s="17"/>
      <c r="AM768" s="17">
        <v>0.20111770251081401</v>
      </c>
      <c r="AN768" s="17">
        <v>0.22465801520409001</v>
      </c>
      <c r="AO768" s="17">
        <v>0.18868575321297201</v>
      </c>
      <c r="AP768" s="17">
        <v>0.15199144732984399</v>
      </c>
      <c r="AQ768" s="17">
        <v>0.161265585987932</v>
      </c>
      <c r="AR768" s="17"/>
      <c r="AS768" s="17">
        <v>0.175000912384628</v>
      </c>
      <c r="AT768" s="17">
        <v>0.19486391299353001</v>
      </c>
      <c r="AU768" s="17">
        <v>0.20238315967516901</v>
      </c>
      <c r="AV768" s="17">
        <v>0.21012321660337399</v>
      </c>
      <c r="AW768" s="17">
        <v>0.25105777306247501</v>
      </c>
      <c r="AX768" s="17">
        <v>0.15967743409660601</v>
      </c>
      <c r="AY768" s="17"/>
      <c r="AZ768" s="17">
        <v>0.20366072082544501</v>
      </c>
      <c r="BA768" s="17">
        <v>0.22505119222292</v>
      </c>
      <c r="BB768" s="17">
        <v>0.19801141797428401</v>
      </c>
      <c r="BC768" s="17">
        <v>0.186220632539638</v>
      </c>
      <c r="BD768" s="17">
        <v>0.16784050150735699</v>
      </c>
      <c r="BE768" s="17"/>
      <c r="BF768" s="17">
        <v>0.207965425689946</v>
      </c>
      <c r="BG768" s="17"/>
      <c r="BH768" s="17">
        <v>0.20665245087657699</v>
      </c>
      <c r="BI768" s="17"/>
      <c r="BJ768" s="17">
        <v>0.206797481726126</v>
      </c>
      <c r="BK768" s="17">
        <v>0.18240997458424499</v>
      </c>
      <c r="BL768" s="17">
        <v>0.207366439698</v>
      </c>
      <c r="BM768" s="17">
        <v>0.191199969421602</v>
      </c>
      <c r="BN768" s="17">
        <v>0.15039043194280199</v>
      </c>
      <c r="BO768" s="17">
        <v>0.25519802375047101</v>
      </c>
      <c r="BP768" s="17"/>
      <c r="BQ768" s="17">
        <v>0.171714986398456</v>
      </c>
      <c r="BR768" s="17">
        <v>0.23344526958807499</v>
      </c>
      <c r="BS768" s="17">
        <v>0.19083661212742001</v>
      </c>
      <c r="BT768" s="17"/>
      <c r="BU768" s="17">
        <v>0.12736242389303901</v>
      </c>
      <c r="BV768" s="17">
        <v>0.215240457060733</v>
      </c>
      <c r="BW768" s="17">
        <v>0.195915890247507</v>
      </c>
      <c r="BX768" s="17"/>
      <c r="BY768" s="17">
        <v>0.14874094642996499</v>
      </c>
      <c r="BZ768" s="17"/>
      <c r="CA768" s="17">
        <v>0.187457826731213</v>
      </c>
    </row>
    <row r="769" spans="2:79" x14ac:dyDescent="0.35">
      <c r="B769" t="s">
        <v>426</v>
      </c>
      <c r="C769" s="17">
        <v>0.20405257296023499</v>
      </c>
      <c r="D769" s="17">
        <v>0.21026418761406299</v>
      </c>
      <c r="E769" s="17">
        <v>0.19786997032885101</v>
      </c>
      <c r="F769" s="17"/>
      <c r="G769" s="17">
        <v>0.177647815283201</v>
      </c>
      <c r="H769" s="17">
        <v>0.19254687468514101</v>
      </c>
      <c r="I769" s="17">
        <v>0.214012044316856</v>
      </c>
      <c r="J769" s="17">
        <v>0.21637552783220901</v>
      </c>
      <c r="K769" s="17">
        <v>0.19575494088859499</v>
      </c>
      <c r="L769" s="17">
        <v>0.21856412021601401</v>
      </c>
      <c r="M769" s="17"/>
      <c r="N769" s="17">
        <v>0.21526068128114101</v>
      </c>
      <c r="O769" s="17">
        <v>0.20662465024837301</v>
      </c>
      <c r="P769" s="17">
        <v>0.20993342566229201</v>
      </c>
      <c r="Q769" s="17">
        <v>0.18675148090908</v>
      </c>
      <c r="R769" s="17"/>
      <c r="S769" s="17">
        <v>0.17847471007266599</v>
      </c>
      <c r="T769" s="17">
        <v>0.188424195691793</v>
      </c>
      <c r="U769" s="17">
        <v>0.18234845749854101</v>
      </c>
      <c r="V769" s="17">
        <v>0.257848340844479</v>
      </c>
      <c r="W769" s="17">
        <v>0.22813458840912501</v>
      </c>
      <c r="X769" s="17">
        <v>0.21134723134764399</v>
      </c>
      <c r="Y769" s="17">
        <v>0.199661583401055</v>
      </c>
      <c r="Z769" s="17">
        <v>0.17087845527687701</v>
      </c>
      <c r="AA769" s="17">
        <v>0.22826968254868099</v>
      </c>
      <c r="AB769" s="17">
        <v>0.16338089157956401</v>
      </c>
      <c r="AC769" s="17">
        <v>0.23631270018111999</v>
      </c>
      <c r="AD769" s="17">
        <v>0.24442210964707201</v>
      </c>
      <c r="AE769" s="17"/>
      <c r="AF769" s="17">
        <v>0.205407609035311</v>
      </c>
      <c r="AG769" s="17">
        <v>0.19091126258389499</v>
      </c>
      <c r="AH769" s="17">
        <v>0.23911602143843699</v>
      </c>
      <c r="AI769" s="17">
        <v>0.22002201205729099</v>
      </c>
      <c r="AJ769" s="17">
        <v>0.19338352560816499</v>
      </c>
      <c r="AK769" s="17">
        <v>0.166415958486547</v>
      </c>
      <c r="AL769" s="17"/>
      <c r="AM769" s="17">
        <v>0.17405664643083599</v>
      </c>
      <c r="AN769" s="17">
        <v>0.219217400372439</v>
      </c>
      <c r="AO769" s="17">
        <v>0.192597555784771</v>
      </c>
      <c r="AP769" s="17">
        <v>0.24426099268647999</v>
      </c>
      <c r="AQ769" s="17">
        <v>0.215492229896601</v>
      </c>
      <c r="AR769" s="17"/>
      <c r="AS769" s="17">
        <v>0.19559820950936399</v>
      </c>
      <c r="AT769" s="17">
        <v>0.208087795901679</v>
      </c>
      <c r="AU769" s="17">
        <v>0.20739697335669399</v>
      </c>
      <c r="AV769" s="17">
        <v>0.20780315577193301</v>
      </c>
      <c r="AW769" s="17">
        <v>0.19777394585142799</v>
      </c>
      <c r="AX769" s="17">
        <v>0.208279244036711</v>
      </c>
      <c r="AY769" s="17"/>
      <c r="AZ769" s="17">
        <v>0.22424849947007</v>
      </c>
      <c r="BA769" s="17">
        <v>0.20162569289575599</v>
      </c>
      <c r="BB769" s="17">
        <v>0.20008319259031401</v>
      </c>
      <c r="BC769" s="17">
        <v>0.20921091276614601</v>
      </c>
      <c r="BD769" s="17">
        <v>0.19330163702442099</v>
      </c>
      <c r="BE769" s="17"/>
      <c r="BF769" s="17">
        <v>0.20494549445010099</v>
      </c>
      <c r="BG769" s="17"/>
      <c r="BH769" s="17">
        <v>0.212689849092627</v>
      </c>
      <c r="BI769" s="17"/>
      <c r="BJ769" s="17">
        <v>0.21434220607540799</v>
      </c>
      <c r="BK769" s="17">
        <v>0.19355666859102899</v>
      </c>
      <c r="BL769" s="17">
        <v>0.209082916764878</v>
      </c>
      <c r="BM769" s="17">
        <v>0.19824767347768599</v>
      </c>
      <c r="BN769" s="17">
        <v>0.18201549829261099</v>
      </c>
      <c r="BO769" s="17">
        <v>0.20103266285143701</v>
      </c>
      <c r="BP769" s="17"/>
      <c r="BQ769" s="17">
        <v>0.19554531923766899</v>
      </c>
      <c r="BR769" s="17">
        <v>0.200661251578371</v>
      </c>
      <c r="BS769" s="17">
        <v>0.20957751064437</v>
      </c>
      <c r="BT769" s="17"/>
      <c r="BU769" s="17">
        <v>0.194906726696395</v>
      </c>
      <c r="BV769" s="17">
        <v>0.22856092652658999</v>
      </c>
      <c r="BW769" s="17">
        <v>0.196647414674921</v>
      </c>
      <c r="BX769" s="17"/>
      <c r="BY769" s="17">
        <v>0.19952736235511301</v>
      </c>
      <c r="BZ769" s="17"/>
      <c r="CA769" s="17">
        <v>0.24735444348091601</v>
      </c>
    </row>
    <row r="770" spans="2:79" x14ac:dyDescent="0.35">
      <c r="B770" t="s">
        <v>427</v>
      </c>
      <c r="C770" s="17">
        <v>0.15246979335721</v>
      </c>
      <c r="D770" s="17">
        <v>0.15847641620622299</v>
      </c>
      <c r="E770" s="17">
        <v>0.14706246264227099</v>
      </c>
      <c r="F770" s="17"/>
      <c r="G770" s="17">
        <v>0.17431394912136999</v>
      </c>
      <c r="H770" s="17">
        <v>0.16961898514988899</v>
      </c>
      <c r="I770" s="17">
        <v>0.16455839711275899</v>
      </c>
      <c r="J770" s="17">
        <v>0.15867542726839001</v>
      </c>
      <c r="K770" s="17">
        <v>0.14395376503662499</v>
      </c>
      <c r="L770" s="17">
        <v>0.11482134245662701</v>
      </c>
      <c r="M770" s="17"/>
      <c r="N770" s="17">
        <v>0.17248430275052001</v>
      </c>
      <c r="O770" s="17">
        <v>0.15841949803608099</v>
      </c>
      <c r="P770" s="17">
        <v>0.14909619591595999</v>
      </c>
      <c r="Q770" s="17">
        <v>0.126777805351793</v>
      </c>
      <c r="R770" s="17"/>
      <c r="S770" s="17">
        <v>0.17199485471551601</v>
      </c>
      <c r="T770" s="17">
        <v>0.160352253449426</v>
      </c>
      <c r="U770" s="17">
        <v>0.139409402932125</v>
      </c>
      <c r="V770" s="17">
        <v>0.13095771265230699</v>
      </c>
      <c r="W770" s="17">
        <v>0.164701789073331</v>
      </c>
      <c r="X770" s="17">
        <v>0.11682417785171401</v>
      </c>
      <c r="Y770" s="17">
        <v>0.14552973824750301</v>
      </c>
      <c r="Z770" s="17">
        <v>0.16779287398156101</v>
      </c>
      <c r="AA770" s="17">
        <v>0.139347187380335</v>
      </c>
      <c r="AB770" s="17">
        <v>0.15565114287648801</v>
      </c>
      <c r="AC770" s="17">
        <v>0.14233122058994899</v>
      </c>
      <c r="AD770" s="17">
        <v>0.258301159204814</v>
      </c>
      <c r="AE770" s="17"/>
      <c r="AF770" s="17">
        <v>0.13571832129282399</v>
      </c>
      <c r="AG770" s="17">
        <v>0.158256889870832</v>
      </c>
      <c r="AH770" s="17">
        <v>0.15597198806337001</v>
      </c>
      <c r="AI770" s="17">
        <v>0.16097728090121299</v>
      </c>
      <c r="AJ770" s="17">
        <v>0.149628653880888</v>
      </c>
      <c r="AK770" s="17">
        <v>0.18495619053630699</v>
      </c>
      <c r="AL770" s="17"/>
      <c r="AM770" s="17">
        <v>0.131092779766179</v>
      </c>
      <c r="AN770" s="17">
        <v>0.133060719467474</v>
      </c>
      <c r="AO770" s="17">
        <v>0.17660726860697401</v>
      </c>
      <c r="AP770" s="17">
        <v>0.204229354763932</v>
      </c>
      <c r="AQ770" s="17">
        <v>0.124173804404848</v>
      </c>
      <c r="AR770" s="17"/>
      <c r="AS770" s="17">
        <v>0.194903857294877</v>
      </c>
      <c r="AT770" s="17">
        <v>0.13368296308670499</v>
      </c>
      <c r="AU770" s="17">
        <v>0.14312109970972101</v>
      </c>
      <c r="AV770" s="17">
        <v>0.157998912969226</v>
      </c>
      <c r="AW770" s="17">
        <v>0.13214469048751501</v>
      </c>
      <c r="AX770" s="17">
        <v>0.121674104431388</v>
      </c>
      <c r="AY770" s="17"/>
      <c r="AZ770" s="17">
        <v>0.14386906117096401</v>
      </c>
      <c r="BA770" s="17">
        <v>0.1410293180061</v>
      </c>
      <c r="BB770" s="17">
        <v>0.145939405239954</v>
      </c>
      <c r="BC770" s="17">
        <v>0.12153439196817201</v>
      </c>
      <c r="BD770" s="17">
        <v>0.19282312463073101</v>
      </c>
      <c r="BE770" s="17"/>
      <c r="BF770" s="17">
        <v>0.14591840044389301</v>
      </c>
      <c r="BG770" s="17"/>
      <c r="BH770" s="17">
        <v>0.145094780255274</v>
      </c>
      <c r="BI770" s="17"/>
      <c r="BJ770" s="17">
        <v>0.141564617834333</v>
      </c>
      <c r="BK770" s="17">
        <v>0.16185168834340599</v>
      </c>
      <c r="BL770" s="17">
        <v>0.14028738985861799</v>
      </c>
      <c r="BM770" s="17">
        <v>0.18250943380194101</v>
      </c>
      <c r="BN770" s="17">
        <v>0.18032297682592999</v>
      </c>
      <c r="BO770" s="17">
        <v>0.17653950195238699</v>
      </c>
      <c r="BP770" s="17"/>
      <c r="BQ770" s="17">
        <v>0.20301534405420099</v>
      </c>
      <c r="BR770" s="17">
        <v>0.145545821087916</v>
      </c>
      <c r="BS770" s="17">
        <v>0.14801904307803199</v>
      </c>
      <c r="BT770" s="17"/>
      <c r="BU770" s="17">
        <v>0.17636969079433401</v>
      </c>
      <c r="BV770" s="17">
        <v>0.15182496015140101</v>
      </c>
      <c r="BW770" s="17">
        <v>0.15677946908448701</v>
      </c>
      <c r="BX770" s="17"/>
      <c r="BY770" s="17">
        <v>0.180848226501478</v>
      </c>
      <c r="BZ770" s="17"/>
      <c r="CA770" s="17">
        <v>0.20180570453105601</v>
      </c>
    </row>
    <row r="771" spans="2:79" x14ac:dyDescent="0.35">
      <c r="B771" t="s">
        <v>428</v>
      </c>
      <c r="C771" s="17">
        <v>0.117802933461765</v>
      </c>
      <c r="D771" s="17">
        <v>0.124411047833757</v>
      </c>
      <c r="E771" s="17">
        <v>0.111224269269374</v>
      </c>
      <c r="F771" s="17"/>
      <c r="G771" s="17">
        <v>0.119598740026488</v>
      </c>
      <c r="H771" s="17">
        <v>0.15534607879888401</v>
      </c>
      <c r="I771" s="17">
        <v>0.13219096720340601</v>
      </c>
      <c r="J771" s="17">
        <v>9.8622501250336406E-2</v>
      </c>
      <c r="K771" s="17">
        <v>0.110978016212411</v>
      </c>
      <c r="L771" s="17">
        <v>9.4536810279148106E-2</v>
      </c>
      <c r="M771" s="17"/>
      <c r="N771" s="17">
        <v>0.11356869827696101</v>
      </c>
      <c r="O771" s="17">
        <v>0.108101245462784</v>
      </c>
      <c r="P771" s="17">
        <v>0.109310533121771</v>
      </c>
      <c r="Q771" s="17">
        <v>0.14231470660665799</v>
      </c>
      <c r="R771" s="17"/>
      <c r="S771" s="17">
        <v>0.156818093294671</v>
      </c>
      <c r="T771" s="17">
        <v>0.12864026963792999</v>
      </c>
      <c r="U771" s="17">
        <v>5.3983722404246599E-2</v>
      </c>
      <c r="V771" s="17">
        <v>0.108037442014528</v>
      </c>
      <c r="W771" s="17">
        <v>0.13427807255746901</v>
      </c>
      <c r="X771" s="17">
        <v>0.15223522221452501</v>
      </c>
      <c r="Y771" s="17">
        <v>0.105941888895471</v>
      </c>
      <c r="Z771" s="17">
        <v>0.13946113101698501</v>
      </c>
      <c r="AA771" s="17">
        <v>9.8157744375981903E-2</v>
      </c>
      <c r="AB771" s="17">
        <v>0.107504738475835</v>
      </c>
      <c r="AC771" s="17">
        <v>0.10203793292825999</v>
      </c>
      <c r="AD771" s="17">
        <v>7.8602113662307793E-2</v>
      </c>
      <c r="AE771" s="17"/>
      <c r="AF771" s="17">
        <v>0.124045061681527</v>
      </c>
      <c r="AG771" s="17">
        <v>0.10435207125646</v>
      </c>
      <c r="AH771" s="17">
        <v>0.121540460850063</v>
      </c>
      <c r="AI771" s="17">
        <v>0.114555035764818</v>
      </c>
      <c r="AJ771" s="17">
        <v>0.12985333958350401</v>
      </c>
      <c r="AK771" s="17">
        <v>0.19754777420699399</v>
      </c>
      <c r="AL771" s="17"/>
      <c r="AM771" s="17">
        <v>0.13028480835383999</v>
      </c>
      <c r="AN771" s="17">
        <v>0.10431263883485301</v>
      </c>
      <c r="AO771" s="17">
        <v>0.104883101580522</v>
      </c>
      <c r="AP771" s="17">
        <v>0.14072877898941399</v>
      </c>
      <c r="AQ771" s="17">
        <v>0.223707242451887</v>
      </c>
      <c r="AR771" s="17"/>
      <c r="AS771" s="17">
        <v>0.16224016653578499</v>
      </c>
      <c r="AT771" s="17">
        <v>0.10078734920311901</v>
      </c>
      <c r="AU771" s="17">
        <v>0.121078470212093</v>
      </c>
      <c r="AV771" s="17">
        <v>9.5754385389818897E-2</v>
      </c>
      <c r="AW771" s="17">
        <v>8.65529851328707E-2</v>
      </c>
      <c r="AX771" s="17">
        <v>0.139425176638937</v>
      </c>
      <c r="AY771" s="17"/>
      <c r="AZ771" s="17">
        <v>0.11249368178956</v>
      </c>
      <c r="BA771" s="17">
        <v>0.101486922116051</v>
      </c>
      <c r="BB771" s="17">
        <v>0.12818690820779099</v>
      </c>
      <c r="BC771" s="17">
        <v>0.12555861623919401</v>
      </c>
      <c r="BD771" s="17">
        <v>0.132988462507558</v>
      </c>
      <c r="BE771" s="17"/>
      <c r="BF771" s="17">
        <v>0.114001254119151</v>
      </c>
      <c r="BG771" s="17"/>
      <c r="BH771" s="17">
        <v>0.11445571577331599</v>
      </c>
      <c r="BI771" s="17"/>
      <c r="BJ771" s="17">
        <v>0.13377894293464301</v>
      </c>
      <c r="BK771" s="17">
        <v>0.10021417413740601</v>
      </c>
      <c r="BL771" s="17">
        <v>0.108233403689658</v>
      </c>
      <c r="BM771" s="17">
        <v>9.88313388355022E-2</v>
      </c>
      <c r="BN771" s="17">
        <v>0.167497332404072</v>
      </c>
      <c r="BO771" s="17">
        <v>0.13751038317904701</v>
      </c>
      <c r="BP771" s="17"/>
      <c r="BQ771" s="17">
        <v>0.109888023175919</v>
      </c>
      <c r="BR771" s="17">
        <v>0.10821792647711299</v>
      </c>
      <c r="BS771" s="17">
        <v>0.125668410668236</v>
      </c>
      <c r="BT771" s="17"/>
      <c r="BU771" s="17">
        <v>0.17201371693213599</v>
      </c>
      <c r="BV771" s="17">
        <v>0.108983784170359</v>
      </c>
      <c r="BW771" s="17">
        <v>0.11970873377513</v>
      </c>
      <c r="BX771" s="17"/>
      <c r="BY771" s="17">
        <v>0.126992740042151</v>
      </c>
      <c r="BZ771" s="17"/>
      <c r="CA771" s="17">
        <v>0.139077731010851</v>
      </c>
    </row>
    <row r="772" spans="2:79" x14ac:dyDescent="0.35">
      <c r="B772" t="s">
        <v>104</v>
      </c>
      <c r="C772" s="17">
        <v>5.71838986824336E-2</v>
      </c>
      <c r="D772" s="17">
        <v>4.8261526681683001E-2</v>
      </c>
      <c r="E772" s="17">
        <v>6.6279865434045501E-2</v>
      </c>
      <c r="F772" s="17"/>
      <c r="G772" s="17">
        <v>4.4010979781772402E-2</v>
      </c>
      <c r="H772" s="17">
        <v>4.5063202723001697E-2</v>
      </c>
      <c r="I772" s="17">
        <v>4.3255018102531302E-2</v>
      </c>
      <c r="J772" s="17">
        <v>4.2170340865871202E-2</v>
      </c>
      <c r="K772" s="17">
        <v>7.5082175134412898E-2</v>
      </c>
      <c r="L772" s="17">
        <v>8.7288207618661906E-2</v>
      </c>
      <c r="M772" s="17"/>
      <c r="N772" s="17">
        <v>5.3437559680115598E-2</v>
      </c>
      <c r="O772" s="17">
        <v>6.1026594208893399E-2</v>
      </c>
      <c r="P772" s="17">
        <v>4.4839246459338601E-2</v>
      </c>
      <c r="Q772" s="17">
        <v>6.7163490912198906E-2</v>
      </c>
      <c r="R772" s="17"/>
      <c r="S772" s="17">
        <v>3.8469246254761801E-2</v>
      </c>
      <c r="T772" s="17">
        <v>4.9758565878905703E-2</v>
      </c>
      <c r="U772" s="17">
        <v>6.2368917427177199E-2</v>
      </c>
      <c r="V772" s="17">
        <v>4.9133386226127097E-2</v>
      </c>
      <c r="W772" s="17">
        <v>4.4297648602872101E-2</v>
      </c>
      <c r="X772" s="17">
        <v>8.13281138185563E-2</v>
      </c>
      <c r="Y772" s="17">
        <v>4.5665691640277402E-2</v>
      </c>
      <c r="Z772" s="17">
        <v>7.2207237497631804E-2</v>
      </c>
      <c r="AA772" s="17">
        <v>6.8841311303893898E-2</v>
      </c>
      <c r="AB772" s="17">
        <v>8.0113907351318195E-2</v>
      </c>
      <c r="AC772" s="17">
        <v>7.4734383988764697E-2</v>
      </c>
      <c r="AD772" s="17">
        <v>1.45363121242803E-2</v>
      </c>
      <c r="AE772" s="17"/>
      <c r="AF772" s="17">
        <v>7.7641552746531797E-2</v>
      </c>
      <c r="AG772" s="17">
        <v>5.4622562291108699E-2</v>
      </c>
      <c r="AH772" s="17">
        <v>3.4321002011247902E-2</v>
      </c>
      <c r="AI772" s="17">
        <v>3.9328363002919302E-2</v>
      </c>
      <c r="AJ772" s="17">
        <v>5.00376647412644E-2</v>
      </c>
      <c r="AK772" s="17">
        <v>3.51834067254762E-2</v>
      </c>
      <c r="AL772" s="17"/>
      <c r="AM772" s="17">
        <v>7.0261805671471403E-2</v>
      </c>
      <c r="AN772" s="17">
        <v>5.3117847952223803E-2</v>
      </c>
      <c r="AO772" s="17">
        <v>5.4881531562757498E-2</v>
      </c>
      <c r="AP772" s="17">
        <v>3.6103181862523599E-2</v>
      </c>
      <c r="AQ772" s="17">
        <v>2.26367694079034E-2</v>
      </c>
      <c r="AR772" s="17"/>
      <c r="AS772" s="17">
        <v>4.5056706577085E-2</v>
      </c>
      <c r="AT772" s="17">
        <v>6.6720736426842703E-2</v>
      </c>
      <c r="AU772" s="17">
        <v>4.1932042715580597E-2</v>
      </c>
      <c r="AV772" s="17">
        <v>6.5084633176931403E-2</v>
      </c>
      <c r="AW772" s="17">
        <v>7.5432018744848395E-2</v>
      </c>
      <c r="AX772" s="17">
        <v>4.6508923387605698E-2</v>
      </c>
      <c r="AY772" s="17"/>
      <c r="AZ772" s="17">
        <v>6.1054288877579299E-2</v>
      </c>
      <c r="BA772" s="17">
        <v>5.7221844871667898E-2</v>
      </c>
      <c r="BB772" s="17">
        <v>6.1926864712110299E-2</v>
      </c>
      <c r="BC772" s="17">
        <v>8.3229274485005694E-2</v>
      </c>
      <c r="BD772" s="17">
        <v>4.1924823215629299E-2</v>
      </c>
      <c r="BE772" s="17"/>
      <c r="BF772" s="17">
        <v>5.7172363020743799E-2</v>
      </c>
      <c r="BG772" s="17"/>
      <c r="BH772" s="17">
        <v>5.51273932406844E-2</v>
      </c>
      <c r="BI772" s="17"/>
      <c r="BJ772" s="17">
        <v>5.0471223418585703E-2</v>
      </c>
      <c r="BK772" s="17">
        <v>7.7936950407658995E-2</v>
      </c>
      <c r="BL772" s="17">
        <v>5.7155199195886498E-2</v>
      </c>
      <c r="BM772" s="17">
        <v>3.9198146730761198E-2</v>
      </c>
      <c r="BN772" s="17">
        <v>2.5357728217961301E-2</v>
      </c>
      <c r="BO772" s="17">
        <v>2.4436611577918401E-2</v>
      </c>
      <c r="BP772" s="17"/>
      <c r="BQ772" s="17">
        <v>3.2540446683915203E-2</v>
      </c>
      <c r="BR772" s="17">
        <v>4.8519902420624803E-2</v>
      </c>
      <c r="BS772" s="17">
        <v>4.7378344669549301E-2</v>
      </c>
      <c r="BT772" s="17"/>
      <c r="BU772" s="17">
        <v>2.2504946473976301E-2</v>
      </c>
      <c r="BV772" s="17">
        <v>4.0130113180754899E-2</v>
      </c>
      <c r="BW772" s="17">
        <v>4.63319596539662E-2</v>
      </c>
      <c r="BX772" s="17"/>
      <c r="BY772" s="17">
        <v>1.50889094593779E-2</v>
      </c>
      <c r="BZ772" s="17"/>
      <c r="CA772" s="17">
        <v>4.0789971196545802E-2</v>
      </c>
    </row>
    <row r="773" spans="2:79" x14ac:dyDescent="0.35">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row>
    <row r="774" spans="2:79" x14ac:dyDescent="0.35">
      <c r="B774" s="6" t="s">
        <v>445</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row>
    <row r="775" spans="2:79" x14ac:dyDescent="0.35">
      <c r="B775" s="24" t="s">
        <v>106</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2:79" x14ac:dyDescent="0.35">
      <c r="B776" t="s">
        <v>423</v>
      </c>
      <c r="C776" s="17">
        <v>9.4614831195106094E-2</v>
      </c>
      <c r="D776" s="17">
        <v>7.7118007803859495E-2</v>
      </c>
      <c r="E776" s="17">
        <v>0.11018252439968799</v>
      </c>
      <c r="F776" s="17"/>
      <c r="G776" s="17">
        <v>8.6964397954406997E-2</v>
      </c>
      <c r="H776" s="17">
        <v>7.8800236388203104E-2</v>
      </c>
      <c r="I776" s="17">
        <v>0.103081763120679</v>
      </c>
      <c r="J776" s="17">
        <v>8.1058394659430794E-2</v>
      </c>
      <c r="K776" s="17">
        <v>0.10227475147323201</v>
      </c>
      <c r="L776" s="17">
        <v>0.111577997894816</v>
      </c>
      <c r="M776" s="17"/>
      <c r="N776" s="17">
        <v>8.0976326839583099E-2</v>
      </c>
      <c r="O776" s="17">
        <v>0.10265682413537</v>
      </c>
      <c r="P776" s="17">
        <v>9.8486200737757504E-2</v>
      </c>
      <c r="Q776" s="17">
        <v>9.6507195267678897E-2</v>
      </c>
      <c r="R776" s="17"/>
      <c r="S776" s="17">
        <v>7.7625153895776594E-2</v>
      </c>
      <c r="T776" s="17">
        <v>8.8336734890466798E-2</v>
      </c>
      <c r="U776" s="17">
        <v>0.110366872901024</v>
      </c>
      <c r="V776" s="17">
        <v>8.6411614377405299E-2</v>
      </c>
      <c r="W776" s="17">
        <v>7.5945431645016395E-2</v>
      </c>
      <c r="X776" s="17">
        <v>8.5663540607847005E-2</v>
      </c>
      <c r="Y776" s="17">
        <v>9.4920751488209498E-2</v>
      </c>
      <c r="Z776" s="17">
        <v>0.109401733767164</v>
      </c>
      <c r="AA776" s="17">
        <v>0.140659719549766</v>
      </c>
      <c r="AB776" s="17">
        <v>8.8303853565031606E-2</v>
      </c>
      <c r="AC776" s="17">
        <v>0.101874604857922</v>
      </c>
      <c r="AD776" s="17">
        <v>7.1667434191726206E-2</v>
      </c>
      <c r="AE776" s="17"/>
      <c r="AF776" s="17">
        <v>0.10635180338439799</v>
      </c>
      <c r="AG776" s="17">
        <v>9.8515087059281706E-2</v>
      </c>
      <c r="AH776" s="17">
        <v>7.9281006631958001E-2</v>
      </c>
      <c r="AI776" s="17">
        <v>9.3769250770089602E-2</v>
      </c>
      <c r="AJ776" s="17">
        <v>0.11301951258736199</v>
      </c>
      <c r="AK776" s="17">
        <v>5.7910630827713402E-2</v>
      </c>
      <c r="AL776" s="17"/>
      <c r="AM776" s="17">
        <v>0.12353298397540199</v>
      </c>
      <c r="AN776" s="17">
        <v>8.3409289638515904E-2</v>
      </c>
      <c r="AO776" s="17">
        <v>8.8142210008719593E-2</v>
      </c>
      <c r="AP776" s="17">
        <v>8.0630745978330004E-2</v>
      </c>
      <c r="AQ776" s="17">
        <v>4.2577818477729797E-2</v>
      </c>
      <c r="AR776" s="17"/>
      <c r="AS776" s="17">
        <v>8.4283026714692802E-2</v>
      </c>
      <c r="AT776" s="17">
        <v>0.108546002323211</v>
      </c>
      <c r="AU776" s="17">
        <v>9.9689610473596701E-2</v>
      </c>
      <c r="AV776" s="17">
        <v>7.2686238253791696E-2</v>
      </c>
      <c r="AW776" s="17">
        <v>9.4739566820957702E-2</v>
      </c>
      <c r="AX776" s="17">
        <v>0.12839808435573799</v>
      </c>
      <c r="AY776" s="17"/>
      <c r="AZ776" s="17">
        <v>7.9685904616951894E-2</v>
      </c>
      <c r="BA776" s="17">
        <v>0.102590460296668</v>
      </c>
      <c r="BB776" s="17">
        <v>9.7972153049987104E-2</v>
      </c>
      <c r="BC776" s="17">
        <v>0.109069603855779</v>
      </c>
      <c r="BD776" s="17">
        <v>8.8418621230739E-2</v>
      </c>
      <c r="BE776" s="17"/>
      <c r="BF776" s="17">
        <v>9.6260140250649606E-2</v>
      </c>
      <c r="BG776" s="17"/>
      <c r="BH776" s="17">
        <v>9.7017683101535995E-2</v>
      </c>
      <c r="BI776" s="17"/>
      <c r="BJ776" s="17">
        <v>8.8171599808490098E-2</v>
      </c>
      <c r="BK776" s="17">
        <v>0.10244291888259199</v>
      </c>
      <c r="BL776" s="17">
        <v>9.3638983744577201E-2</v>
      </c>
      <c r="BM776" s="17">
        <v>0.103365368494003</v>
      </c>
      <c r="BN776" s="17">
        <v>9.9011641589776406E-2</v>
      </c>
      <c r="BO776" s="17">
        <v>8.5299611530552197E-2</v>
      </c>
      <c r="BP776" s="17"/>
      <c r="BQ776" s="17">
        <v>0.103130497029635</v>
      </c>
      <c r="BR776" s="17">
        <v>9.2723136468660705E-2</v>
      </c>
      <c r="BS776" s="17">
        <v>9.3907451369722103E-2</v>
      </c>
      <c r="BT776" s="17"/>
      <c r="BU776" s="17">
        <v>5.1985634180178403E-2</v>
      </c>
      <c r="BV776" s="17">
        <v>9.2035913973091493E-2</v>
      </c>
      <c r="BW776" s="17">
        <v>9.7547745728761598E-2</v>
      </c>
      <c r="BX776" s="17"/>
      <c r="BY776" s="17">
        <v>0.11625767755839</v>
      </c>
      <c r="BZ776" s="17"/>
      <c r="CA776" s="17">
        <v>5.2003729918790403E-2</v>
      </c>
    </row>
    <row r="777" spans="2:79" x14ac:dyDescent="0.35">
      <c r="B777" t="s">
        <v>369</v>
      </c>
      <c r="C777" s="17">
        <v>7.1012397445042896E-2</v>
      </c>
      <c r="D777" s="17">
        <v>7.2604426531567803E-2</v>
      </c>
      <c r="E777" s="17">
        <v>6.9503011546206098E-2</v>
      </c>
      <c r="F777" s="17"/>
      <c r="G777" s="17">
        <v>7.6927721354635797E-2</v>
      </c>
      <c r="H777" s="17">
        <v>5.7553677808879197E-2</v>
      </c>
      <c r="I777" s="17">
        <v>5.7880962670894598E-2</v>
      </c>
      <c r="J777" s="17">
        <v>7.0253865694900497E-2</v>
      </c>
      <c r="K777" s="17">
        <v>7.3537736502098605E-2</v>
      </c>
      <c r="L777" s="17">
        <v>8.7557976962794895E-2</v>
      </c>
      <c r="M777" s="17"/>
      <c r="N777" s="17">
        <v>8.3504144695305496E-2</v>
      </c>
      <c r="O777" s="17">
        <v>5.9775792315598597E-2</v>
      </c>
      <c r="P777" s="17">
        <v>6.8394714417361599E-2</v>
      </c>
      <c r="Q777" s="17">
        <v>7.0595240935913003E-2</v>
      </c>
      <c r="R777" s="17"/>
      <c r="S777" s="17">
        <v>6.7194670561314299E-2</v>
      </c>
      <c r="T777" s="17">
        <v>7.7422808481886901E-2</v>
      </c>
      <c r="U777" s="17">
        <v>8.1114968604664106E-2</v>
      </c>
      <c r="V777" s="17">
        <v>6.7400128048030306E-2</v>
      </c>
      <c r="W777" s="17">
        <v>6.3348159583730301E-2</v>
      </c>
      <c r="X777" s="17">
        <v>8.3392493558842304E-2</v>
      </c>
      <c r="Y777" s="17">
        <v>6.2029088733416199E-2</v>
      </c>
      <c r="Z777" s="17">
        <v>5.6393086383892399E-2</v>
      </c>
      <c r="AA777" s="17">
        <v>4.3806572375307599E-2</v>
      </c>
      <c r="AB777" s="17">
        <v>0.100088013827419</v>
      </c>
      <c r="AC777" s="17">
        <v>7.7899208497091296E-2</v>
      </c>
      <c r="AD777" s="17">
        <v>7.0129426910135698E-2</v>
      </c>
      <c r="AE777" s="17"/>
      <c r="AF777" s="17">
        <v>6.9367021132907297E-2</v>
      </c>
      <c r="AG777" s="17">
        <v>7.8085476069775395E-2</v>
      </c>
      <c r="AH777" s="17">
        <v>5.4026047218696499E-2</v>
      </c>
      <c r="AI777" s="17">
        <v>5.8211614125054101E-2</v>
      </c>
      <c r="AJ777" s="17">
        <v>9.1362706768715704E-2</v>
      </c>
      <c r="AK777" s="17">
        <v>7.8543346136401002E-2</v>
      </c>
      <c r="AL777" s="17"/>
      <c r="AM777" s="17">
        <v>5.9843303113766698E-2</v>
      </c>
      <c r="AN777" s="17">
        <v>8.2672012801003406E-2</v>
      </c>
      <c r="AO777" s="17">
        <v>7.1723881849707294E-2</v>
      </c>
      <c r="AP777" s="17">
        <v>5.84235456447754E-2</v>
      </c>
      <c r="AQ777" s="17">
        <v>7.1620328112576195E-2</v>
      </c>
      <c r="AR777" s="17"/>
      <c r="AS777" s="17">
        <v>5.9708731917533397E-2</v>
      </c>
      <c r="AT777" s="17">
        <v>7.4317105807071904E-2</v>
      </c>
      <c r="AU777" s="17">
        <v>7.3766539935944106E-2</v>
      </c>
      <c r="AV777" s="17">
        <v>7.0369677047038698E-2</v>
      </c>
      <c r="AW777" s="17">
        <v>6.8246850807186996E-2</v>
      </c>
      <c r="AX777" s="17">
        <v>9.3714271368540894E-2</v>
      </c>
      <c r="AY777" s="17"/>
      <c r="AZ777" s="17">
        <v>7.5312425116015005E-2</v>
      </c>
      <c r="BA777" s="17">
        <v>7.0896358198083806E-2</v>
      </c>
      <c r="BB777" s="17">
        <v>6.4604927959970998E-2</v>
      </c>
      <c r="BC777" s="17">
        <v>8.1966643840388501E-2</v>
      </c>
      <c r="BD777" s="17">
        <v>6.6603289943442695E-2</v>
      </c>
      <c r="BE777" s="17"/>
      <c r="BF777" s="17">
        <v>7.2729375334875404E-2</v>
      </c>
      <c r="BG777" s="17"/>
      <c r="BH777" s="17">
        <v>7.9202846624929393E-2</v>
      </c>
      <c r="BI777" s="17"/>
      <c r="BJ777" s="17">
        <v>6.0739129409437299E-2</v>
      </c>
      <c r="BK777" s="17">
        <v>7.0280929253426605E-2</v>
      </c>
      <c r="BL777" s="17">
        <v>7.7072560764174999E-2</v>
      </c>
      <c r="BM777" s="17">
        <v>8.3475774847689102E-2</v>
      </c>
      <c r="BN777" s="17">
        <v>9.4981722942135402E-2</v>
      </c>
      <c r="BO777" s="17">
        <v>4.0521556330127002E-2</v>
      </c>
      <c r="BP777" s="17"/>
      <c r="BQ777" s="17">
        <v>6.5719696374941794E-2</v>
      </c>
      <c r="BR777" s="17">
        <v>7.7047796545849007E-2</v>
      </c>
      <c r="BS777" s="17">
        <v>7.2025900957248395E-2</v>
      </c>
      <c r="BT777" s="17"/>
      <c r="BU777" s="17">
        <v>7.2703033565196806E-2</v>
      </c>
      <c r="BV777" s="17">
        <v>6.9117016014991803E-2</v>
      </c>
      <c r="BW777" s="17">
        <v>7.8147356479985802E-2</v>
      </c>
      <c r="BX777" s="17"/>
      <c r="BY777" s="17">
        <v>7.6420737194622099E-2</v>
      </c>
      <c r="BZ777" s="17"/>
      <c r="CA777" s="17">
        <v>5.6561150579313497E-2</v>
      </c>
    </row>
    <row r="778" spans="2:79" x14ac:dyDescent="0.35">
      <c r="B778" t="s">
        <v>424</v>
      </c>
      <c r="C778" s="17">
        <v>0.11059402570077199</v>
      </c>
      <c r="D778" s="17">
        <v>0.114648063300957</v>
      </c>
      <c r="E778" s="17">
        <v>0.106786733265389</v>
      </c>
      <c r="F778" s="17"/>
      <c r="G778" s="17">
        <v>9.2396059337899905E-2</v>
      </c>
      <c r="H778" s="17">
        <v>0.109452378983212</v>
      </c>
      <c r="I778" s="17">
        <v>8.9033989971800703E-2</v>
      </c>
      <c r="J778" s="17">
        <v>0.12687896992509401</v>
      </c>
      <c r="K778" s="17">
        <v>0.116606360451443</v>
      </c>
      <c r="L778" s="17">
        <v>0.12391967280878401</v>
      </c>
      <c r="M778" s="17"/>
      <c r="N778" s="17">
        <v>0.10985283718394399</v>
      </c>
      <c r="O778" s="17">
        <v>0.101706835224013</v>
      </c>
      <c r="P778" s="17">
        <v>0.120411465330571</v>
      </c>
      <c r="Q778" s="17">
        <v>0.114234099235447</v>
      </c>
      <c r="R778" s="17"/>
      <c r="S778" s="17">
        <v>9.7663761739101906E-2</v>
      </c>
      <c r="T778" s="17">
        <v>0.10581711439615001</v>
      </c>
      <c r="U778" s="17">
        <v>0.10536451104642</v>
      </c>
      <c r="V778" s="17">
        <v>0.106805115013296</v>
      </c>
      <c r="W778" s="17">
        <v>0.10459783708390399</v>
      </c>
      <c r="X778" s="17">
        <v>8.6977645802769399E-2</v>
      </c>
      <c r="Y778" s="17">
        <v>0.13838742923425401</v>
      </c>
      <c r="Z778" s="17">
        <v>0.12141667136548399</v>
      </c>
      <c r="AA778" s="17">
        <v>0.130681530767988</v>
      </c>
      <c r="AB778" s="17">
        <v>0.11812094570767601</v>
      </c>
      <c r="AC778" s="17">
        <v>0.104265505017374</v>
      </c>
      <c r="AD778" s="17">
        <v>0.12755334090984799</v>
      </c>
      <c r="AE778" s="17"/>
      <c r="AF778" s="17">
        <v>9.6823194965571194E-2</v>
      </c>
      <c r="AG778" s="17">
        <v>0.118637603017965</v>
      </c>
      <c r="AH778" s="17">
        <v>0.12541162366066799</v>
      </c>
      <c r="AI778" s="17">
        <v>0.105584916231165</v>
      </c>
      <c r="AJ778" s="17">
        <v>9.0485539066729598E-2</v>
      </c>
      <c r="AK778" s="17">
        <v>9.5880066273390296E-2</v>
      </c>
      <c r="AL778" s="17"/>
      <c r="AM778" s="17">
        <v>0.122638359344122</v>
      </c>
      <c r="AN778" s="17">
        <v>0.113735142882247</v>
      </c>
      <c r="AO778" s="17">
        <v>0.108912094062478</v>
      </c>
      <c r="AP778" s="17">
        <v>9.2356189152453694E-2</v>
      </c>
      <c r="AQ778" s="17">
        <v>0.14222512297270901</v>
      </c>
      <c r="AR778" s="17"/>
      <c r="AS778" s="17">
        <v>8.0986804051688496E-2</v>
      </c>
      <c r="AT778" s="17">
        <v>0.114404801438622</v>
      </c>
      <c r="AU778" s="17">
        <v>0.117736683441846</v>
      </c>
      <c r="AV778" s="17">
        <v>0.12743466111292401</v>
      </c>
      <c r="AW778" s="17">
        <v>0.123998391769842</v>
      </c>
      <c r="AX778" s="17">
        <v>0.107320716577541</v>
      </c>
      <c r="AY778" s="17"/>
      <c r="AZ778" s="17">
        <v>0.122527163400091</v>
      </c>
      <c r="BA778" s="17">
        <v>0.11247392831080801</v>
      </c>
      <c r="BB778" s="17">
        <v>0.111176044382953</v>
      </c>
      <c r="BC778" s="17">
        <v>0.100655028428347</v>
      </c>
      <c r="BD778" s="17">
        <v>0.100874229098716</v>
      </c>
      <c r="BE778" s="17"/>
      <c r="BF778" s="17">
        <v>0.10928319255546</v>
      </c>
      <c r="BG778" s="17"/>
      <c r="BH778" s="17">
        <v>0.10545578026383901</v>
      </c>
      <c r="BI778" s="17"/>
      <c r="BJ778" s="17">
        <v>0.105096322345419</v>
      </c>
      <c r="BK778" s="17">
        <v>0.12196059390451899</v>
      </c>
      <c r="BL778" s="17">
        <v>0.122739810626269</v>
      </c>
      <c r="BM778" s="17">
        <v>0.114861935217422</v>
      </c>
      <c r="BN778" s="17">
        <v>8.0629730820769394E-2</v>
      </c>
      <c r="BO778" s="17">
        <v>4.8760677923574698E-2</v>
      </c>
      <c r="BP778" s="17"/>
      <c r="BQ778" s="17">
        <v>9.6989357361412995E-2</v>
      </c>
      <c r="BR778" s="17">
        <v>0.12045811520471</v>
      </c>
      <c r="BS778" s="17">
        <v>0.11430586244778899</v>
      </c>
      <c r="BT778" s="17"/>
      <c r="BU778" s="17">
        <v>0.10227767266926099</v>
      </c>
      <c r="BV778" s="17">
        <v>0.103953276632439</v>
      </c>
      <c r="BW778" s="17">
        <v>0.123218958144517</v>
      </c>
      <c r="BX778" s="17"/>
      <c r="BY778" s="17">
        <v>0.111236245292562</v>
      </c>
      <c r="BZ778" s="17"/>
      <c r="CA778" s="17">
        <v>8.2761509209993103E-2</v>
      </c>
    </row>
    <row r="779" spans="2:79" x14ac:dyDescent="0.35">
      <c r="B779" t="s">
        <v>425</v>
      </c>
      <c r="C779" s="17">
        <v>0.191390135281855</v>
      </c>
      <c r="D779" s="17">
        <v>0.196123596344318</v>
      </c>
      <c r="E779" s="17">
        <v>0.18726437885625499</v>
      </c>
      <c r="F779" s="17"/>
      <c r="G779" s="17">
        <v>0.22327341247422</v>
      </c>
      <c r="H779" s="17">
        <v>0.17579258868522499</v>
      </c>
      <c r="I779" s="17">
        <v>0.17132475840422801</v>
      </c>
      <c r="J779" s="17">
        <v>0.184802056095282</v>
      </c>
      <c r="K779" s="17">
        <v>0.197708073612722</v>
      </c>
      <c r="L779" s="17">
        <v>0.200118947431739</v>
      </c>
      <c r="M779" s="17"/>
      <c r="N779" s="17">
        <v>0.16870884515667101</v>
      </c>
      <c r="O779" s="17">
        <v>0.193293805559175</v>
      </c>
      <c r="P779" s="17">
        <v>0.19463485739662201</v>
      </c>
      <c r="Q779" s="17">
        <v>0.21254470630943101</v>
      </c>
      <c r="R779" s="17"/>
      <c r="S779" s="17">
        <v>0.191687700299568</v>
      </c>
      <c r="T779" s="17">
        <v>0.206783990450467</v>
      </c>
      <c r="U779" s="17">
        <v>0.20986912883046299</v>
      </c>
      <c r="V779" s="17">
        <v>0.183403808522033</v>
      </c>
      <c r="W779" s="17">
        <v>0.160665633395883</v>
      </c>
      <c r="X779" s="17">
        <v>0.18169187764365199</v>
      </c>
      <c r="Y779" s="17">
        <v>0.19908961410623199</v>
      </c>
      <c r="Z779" s="17">
        <v>0.217890383754855</v>
      </c>
      <c r="AA779" s="17">
        <v>0.16403773340425601</v>
      </c>
      <c r="AB779" s="17">
        <v>0.19741750647155101</v>
      </c>
      <c r="AC779" s="17">
        <v>0.19044116306737799</v>
      </c>
      <c r="AD779" s="17">
        <v>0.22677212594273199</v>
      </c>
      <c r="AE779" s="17"/>
      <c r="AF779" s="17">
        <v>0.204541667089989</v>
      </c>
      <c r="AG779" s="17">
        <v>0.20298535431425699</v>
      </c>
      <c r="AH779" s="17">
        <v>0.17789837504852399</v>
      </c>
      <c r="AI779" s="17">
        <v>0.17480370400381401</v>
      </c>
      <c r="AJ779" s="17">
        <v>0.16593670430608801</v>
      </c>
      <c r="AK779" s="17">
        <v>0.17611658686645401</v>
      </c>
      <c r="AL779" s="17"/>
      <c r="AM779" s="17">
        <v>0.18617595194377701</v>
      </c>
      <c r="AN779" s="17">
        <v>0.22774024845522101</v>
      </c>
      <c r="AO779" s="17">
        <v>0.16853430754680199</v>
      </c>
      <c r="AP779" s="17">
        <v>0.16185017087980799</v>
      </c>
      <c r="AQ779" s="17">
        <v>0.14865348154532501</v>
      </c>
      <c r="AR779" s="17"/>
      <c r="AS779" s="17">
        <v>0.17872369473906899</v>
      </c>
      <c r="AT779" s="17">
        <v>0.21520089659881</v>
      </c>
      <c r="AU779" s="17">
        <v>0.18712553148302</v>
      </c>
      <c r="AV779" s="17">
        <v>0.19460491458857801</v>
      </c>
      <c r="AW779" s="17">
        <v>0.198518457916214</v>
      </c>
      <c r="AX779" s="17">
        <v>0.14552490168556201</v>
      </c>
      <c r="AY779" s="17"/>
      <c r="AZ779" s="17">
        <v>0.18811234535031299</v>
      </c>
      <c r="BA779" s="17">
        <v>0.196193351329706</v>
      </c>
      <c r="BB779" s="17">
        <v>0.199586651664169</v>
      </c>
      <c r="BC779" s="17">
        <v>0.18457693518380799</v>
      </c>
      <c r="BD779" s="17">
        <v>0.18201748314477201</v>
      </c>
      <c r="BE779" s="17"/>
      <c r="BF779" s="17">
        <v>0.197261952887476</v>
      </c>
      <c r="BG779" s="17"/>
      <c r="BH779" s="17">
        <v>0.19802900706444401</v>
      </c>
      <c r="BI779" s="17"/>
      <c r="BJ779" s="17">
        <v>0.19499594235367099</v>
      </c>
      <c r="BK779" s="17">
        <v>0.18010774017806899</v>
      </c>
      <c r="BL779" s="17">
        <v>0.18895645149601101</v>
      </c>
      <c r="BM779" s="17">
        <v>0.21688811527660401</v>
      </c>
      <c r="BN779" s="17">
        <v>0.17925612694512</v>
      </c>
      <c r="BO779" s="17">
        <v>0.26479723871953298</v>
      </c>
      <c r="BP779" s="17"/>
      <c r="BQ779" s="17">
        <v>0.18142162649523799</v>
      </c>
      <c r="BR779" s="17">
        <v>0.201168485848847</v>
      </c>
      <c r="BS779" s="17">
        <v>0.18601557149251499</v>
      </c>
      <c r="BT779" s="17"/>
      <c r="BU779" s="17">
        <v>0.18243891032656201</v>
      </c>
      <c r="BV779" s="17">
        <v>0.20665099716404101</v>
      </c>
      <c r="BW779" s="17">
        <v>0.17802760684549199</v>
      </c>
      <c r="BX779" s="17"/>
      <c r="BY779" s="17">
        <v>0.120378388120004</v>
      </c>
      <c r="BZ779" s="17"/>
      <c r="CA779" s="17">
        <v>0.18231484936624601</v>
      </c>
    </row>
    <row r="780" spans="2:79" x14ac:dyDescent="0.35">
      <c r="B780" t="s">
        <v>426</v>
      </c>
      <c r="C780" s="17">
        <v>0.218866960290173</v>
      </c>
      <c r="D780" s="17">
        <v>0.23792421737362601</v>
      </c>
      <c r="E780" s="17">
        <v>0.200374342640849</v>
      </c>
      <c r="F780" s="17"/>
      <c r="G780" s="17">
        <v>0.22120028571049</v>
      </c>
      <c r="H780" s="17">
        <v>0.24055734281164501</v>
      </c>
      <c r="I780" s="17">
        <v>0.25150189767885101</v>
      </c>
      <c r="J780" s="17">
        <v>0.21364586269851599</v>
      </c>
      <c r="K780" s="17">
        <v>0.19281697261907199</v>
      </c>
      <c r="L780" s="17">
        <v>0.19493034676142701</v>
      </c>
      <c r="M780" s="17"/>
      <c r="N780" s="17">
        <v>0.20997726650792001</v>
      </c>
      <c r="O780" s="17">
        <v>0.227004453399025</v>
      </c>
      <c r="P780" s="17">
        <v>0.24217297302058199</v>
      </c>
      <c r="Q780" s="17">
        <v>0.199499856563673</v>
      </c>
      <c r="R780" s="17"/>
      <c r="S780" s="17">
        <v>0.23083502717982399</v>
      </c>
      <c r="T780" s="17">
        <v>0.21343913362419101</v>
      </c>
      <c r="U780" s="17">
        <v>0.19734203613068199</v>
      </c>
      <c r="V780" s="17">
        <v>0.27559523587450002</v>
      </c>
      <c r="W780" s="17">
        <v>0.29297570301382198</v>
      </c>
      <c r="X780" s="17">
        <v>0.218801245878843</v>
      </c>
      <c r="Y780" s="17">
        <v>0.214426179320441</v>
      </c>
      <c r="Z780" s="17">
        <v>0.193588829432677</v>
      </c>
      <c r="AA780" s="17">
        <v>0.19115343491294501</v>
      </c>
      <c r="AB780" s="17">
        <v>0.18669817578335501</v>
      </c>
      <c r="AC780" s="17">
        <v>0.199518369611179</v>
      </c>
      <c r="AD780" s="17">
        <v>0.17692173009791801</v>
      </c>
      <c r="AE780" s="17"/>
      <c r="AF780" s="17">
        <v>0.190159087357895</v>
      </c>
      <c r="AG780" s="17">
        <v>0.204400337773081</v>
      </c>
      <c r="AH780" s="17">
        <v>0.23263192767316701</v>
      </c>
      <c r="AI780" s="17">
        <v>0.27626136136232399</v>
      </c>
      <c r="AJ780" s="17">
        <v>0.232956713791801</v>
      </c>
      <c r="AK780" s="17">
        <v>0.22111492412306399</v>
      </c>
      <c r="AL780" s="17"/>
      <c r="AM780" s="17">
        <v>0.20471481575661099</v>
      </c>
      <c r="AN780" s="17">
        <v>0.22811683361444901</v>
      </c>
      <c r="AO780" s="17">
        <v>0.20672711633216501</v>
      </c>
      <c r="AP780" s="17">
        <v>0.24536592208925101</v>
      </c>
      <c r="AQ780" s="17">
        <v>0.24562922000786799</v>
      </c>
      <c r="AR780" s="17"/>
      <c r="AS780" s="17">
        <v>0.219719736932039</v>
      </c>
      <c r="AT780" s="17">
        <v>0.19776376031378301</v>
      </c>
      <c r="AU780" s="17">
        <v>0.22940388966580699</v>
      </c>
      <c r="AV780" s="17">
        <v>0.24934327994689101</v>
      </c>
      <c r="AW780" s="17">
        <v>0.20431140203095799</v>
      </c>
      <c r="AX780" s="17">
        <v>0.20330488020227999</v>
      </c>
      <c r="AY780" s="17"/>
      <c r="AZ780" s="17">
        <v>0.22311025588429501</v>
      </c>
      <c r="BA780" s="17">
        <v>0.233344065291234</v>
      </c>
      <c r="BB780" s="17">
        <v>0.209795469051891</v>
      </c>
      <c r="BC780" s="17">
        <v>0.21460743443817001</v>
      </c>
      <c r="BD780" s="17">
        <v>0.20690336934512901</v>
      </c>
      <c r="BE780" s="17"/>
      <c r="BF780" s="17">
        <v>0.22142491844046999</v>
      </c>
      <c r="BG780" s="17"/>
      <c r="BH780" s="17">
        <v>0.224895127610023</v>
      </c>
      <c r="BI780" s="17"/>
      <c r="BJ780" s="17">
        <v>0.233905997373868</v>
      </c>
      <c r="BK780" s="17">
        <v>0.21072536713745099</v>
      </c>
      <c r="BL780" s="17">
        <v>0.21591014158803901</v>
      </c>
      <c r="BM780" s="17">
        <v>0.206504540704185</v>
      </c>
      <c r="BN780" s="17">
        <v>0.20824652030963001</v>
      </c>
      <c r="BO780" s="17">
        <v>0.18344741722098001</v>
      </c>
      <c r="BP780" s="17"/>
      <c r="BQ780" s="17">
        <v>0.21927997914953001</v>
      </c>
      <c r="BR780" s="17">
        <v>0.204348516422868</v>
      </c>
      <c r="BS780" s="17">
        <v>0.23732517342197801</v>
      </c>
      <c r="BT780" s="17"/>
      <c r="BU780" s="17">
        <v>0.16532758277988999</v>
      </c>
      <c r="BV780" s="17">
        <v>0.227416753229017</v>
      </c>
      <c r="BW780" s="17">
        <v>0.23085404239398499</v>
      </c>
      <c r="BX780" s="17"/>
      <c r="BY780" s="17">
        <v>0.23606417982613101</v>
      </c>
      <c r="BZ780" s="17"/>
      <c r="CA780" s="17">
        <v>0.25164777136581801</v>
      </c>
    </row>
    <row r="781" spans="2:79" x14ac:dyDescent="0.35">
      <c r="B781" t="s">
        <v>427</v>
      </c>
      <c r="C781" s="17">
        <v>0.149275703270181</v>
      </c>
      <c r="D781" s="17">
        <v>0.14619972567937101</v>
      </c>
      <c r="E781" s="17">
        <v>0.15329861168564801</v>
      </c>
      <c r="F781" s="17"/>
      <c r="G781" s="17">
        <v>0.14149971339044701</v>
      </c>
      <c r="H781" s="17">
        <v>0.14948425089054301</v>
      </c>
      <c r="I781" s="17">
        <v>0.155225437832957</v>
      </c>
      <c r="J781" s="17">
        <v>0.17566390630385401</v>
      </c>
      <c r="K781" s="17">
        <v>0.139711917976266</v>
      </c>
      <c r="L781" s="17">
        <v>0.134517280937205</v>
      </c>
      <c r="M781" s="17"/>
      <c r="N781" s="17">
        <v>0.17646329852723799</v>
      </c>
      <c r="O781" s="17">
        <v>0.15796290149221801</v>
      </c>
      <c r="P781" s="17">
        <v>0.123993786755535</v>
      </c>
      <c r="Q781" s="17">
        <v>0.13219680440336101</v>
      </c>
      <c r="R781" s="17"/>
      <c r="S781" s="17">
        <v>0.15766871355228601</v>
      </c>
      <c r="T781" s="17">
        <v>0.13349695894189201</v>
      </c>
      <c r="U781" s="17">
        <v>0.13635728135700301</v>
      </c>
      <c r="V781" s="17">
        <v>0.15880282815271399</v>
      </c>
      <c r="W781" s="17">
        <v>0.16427218856626699</v>
      </c>
      <c r="X781" s="17">
        <v>0.164501318718698</v>
      </c>
      <c r="Y781" s="17">
        <v>0.14688756510519499</v>
      </c>
      <c r="Z781" s="17">
        <v>0.109533902866308</v>
      </c>
      <c r="AA781" s="17">
        <v>0.13410420944292101</v>
      </c>
      <c r="AB781" s="17">
        <v>0.13739955864574399</v>
      </c>
      <c r="AC781" s="17">
        <v>0.18555436567272299</v>
      </c>
      <c r="AD781" s="17">
        <v>0.19351348088843801</v>
      </c>
      <c r="AE781" s="17"/>
      <c r="AF781" s="17">
        <v>0.127188766328477</v>
      </c>
      <c r="AG781" s="17">
        <v>0.153471612541796</v>
      </c>
      <c r="AH781" s="17">
        <v>0.17926449582156501</v>
      </c>
      <c r="AI781" s="17">
        <v>0.15810304024014199</v>
      </c>
      <c r="AJ781" s="17">
        <v>0.12791025751244001</v>
      </c>
      <c r="AK781" s="17">
        <v>0.15619673173732401</v>
      </c>
      <c r="AL781" s="17"/>
      <c r="AM781" s="17">
        <v>0.13048583049835</v>
      </c>
      <c r="AN781" s="17">
        <v>0.139204112440724</v>
      </c>
      <c r="AO781" s="17">
        <v>0.17570964608675399</v>
      </c>
      <c r="AP781" s="17">
        <v>0.165562304065583</v>
      </c>
      <c r="AQ781" s="17">
        <v>0.10933110190826199</v>
      </c>
      <c r="AR781" s="17"/>
      <c r="AS781" s="17">
        <v>0.182467876378827</v>
      </c>
      <c r="AT781" s="17">
        <v>0.144165771650832</v>
      </c>
      <c r="AU781" s="17">
        <v>0.145092526308578</v>
      </c>
      <c r="AV781" s="17">
        <v>0.12775285023100599</v>
      </c>
      <c r="AW781" s="17">
        <v>0.15204434152483101</v>
      </c>
      <c r="AX781" s="17">
        <v>0.12509184027842701</v>
      </c>
      <c r="AY781" s="17"/>
      <c r="AZ781" s="17">
        <v>0.15386055966232601</v>
      </c>
      <c r="BA781" s="17">
        <v>0.14856038201042299</v>
      </c>
      <c r="BB781" s="17">
        <v>0.15275408196753401</v>
      </c>
      <c r="BC781" s="17">
        <v>0.123680650001309</v>
      </c>
      <c r="BD781" s="17">
        <v>0.155018483502018</v>
      </c>
      <c r="BE781" s="17"/>
      <c r="BF781" s="17">
        <v>0.14620087723804101</v>
      </c>
      <c r="BG781" s="17"/>
      <c r="BH781" s="17">
        <v>0.144726605604238</v>
      </c>
      <c r="BI781" s="17"/>
      <c r="BJ781" s="17">
        <v>0.15417052427616901</v>
      </c>
      <c r="BK781" s="17">
        <v>0.150049899330122</v>
      </c>
      <c r="BL781" s="17">
        <v>0.13957800743868301</v>
      </c>
      <c r="BM781" s="17">
        <v>0.12773373273031299</v>
      </c>
      <c r="BN781" s="17">
        <v>0.153152695936904</v>
      </c>
      <c r="BO781" s="17">
        <v>0.215092383719103</v>
      </c>
      <c r="BP781" s="17"/>
      <c r="BQ781" s="17">
        <v>0.170778515013979</v>
      </c>
      <c r="BR781" s="17">
        <v>0.15446366525560601</v>
      </c>
      <c r="BS781" s="17">
        <v>0.14226769825618801</v>
      </c>
      <c r="BT781" s="17"/>
      <c r="BU781" s="17">
        <v>0.241540433073542</v>
      </c>
      <c r="BV781" s="17">
        <v>0.151103709216107</v>
      </c>
      <c r="BW781" s="17">
        <v>0.141517077048048</v>
      </c>
      <c r="BX781" s="17"/>
      <c r="BY781" s="17">
        <v>0.205579731593383</v>
      </c>
      <c r="BZ781" s="17"/>
      <c r="CA781" s="17">
        <v>0.19226502133524101</v>
      </c>
    </row>
    <row r="782" spans="2:79" x14ac:dyDescent="0.35">
      <c r="B782" t="s">
        <v>428</v>
      </c>
      <c r="C782" s="17">
        <v>0.109974935349471</v>
      </c>
      <c r="D782" s="17">
        <v>0.109042863050432</v>
      </c>
      <c r="E782" s="17">
        <v>0.11020963141342301</v>
      </c>
      <c r="F782" s="17"/>
      <c r="G782" s="17">
        <v>0.12778461987852699</v>
      </c>
      <c r="H782" s="17">
        <v>0.13401082622924801</v>
      </c>
      <c r="I782" s="17">
        <v>0.12732241330118499</v>
      </c>
      <c r="J782" s="17">
        <v>0.10158461486468399</v>
      </c>
      <c r="K782" s="17">
        <v>0.10244569704662899</v>
      </c>
      <c r="L782" s="17">
        <v>7.6326490542540495E-2</v>
      </c>
      <c r="M782" s="17"/>
      <c r="N782" s="17">
        <v>0.119891132139843</v>
      </c>
      <c r="O782" s="17">
        <v>9.3282738826629796E-2</v>
      </c>
      <c r="P782" s="17">
        <v>0.11282562288872899</v>
      </c>
      <c r="Q782" s="17">
        <v>0.114308191361847</v>
      </c>
      <c r="R782" s="17"/>
      <c r="S782" s="17">
        <v>0.12812591281487101</v>
      </c>
      <c r="T782" s="17">
        <v>0.124520975792375</v>
      </c>
      <c r="U782" s="17">
        <v>0.10146003064820699</v>
      </c>
      <c r="V782" s="17">
        <v>7.7898532630405304E-2</v>
      </c>
      <c r="W782" s="17">
        <v>8.8080929763754007E-2</v>
      </c>
      <c r="X782" s="17">
        <v>0.102139973255192</v>
      </c>
      <c r="Y782" s="17">
        <v>0.10615327952350299</v>
      </c>
      <c r="Z782" s="17">
        <v>0.13114547451383299</v>
      </c>
      <c r="AA782" s="17">
        <v>0.136799638164909</v>
      </c>
      <c r="AB782" s="17">
        <v>9.1586824078633597E-2</v>
      </c>
      <c r="AC782" s="17">
        <v>9.9996137996548801E-2</v>
      </c>
      <c r="AD782" s="17">
        <v>0.111359337644135</v>
      </c>
      <c r="AE782" s="17"/>
      <c r="AF782" s="17">
        <v>0.129535914251208</v>
      </c>
      <c r="AG782" s="17">
        <v>9.6785928437704297E-2</v>
      </c>
      <c r="AH782" s="17">
        <v>0.114948785147531</v>
      </c>
      <c r="AI782" s="17">
        <v>8.8148461034170997E-2</v>
      </c>
      <c r="AJ782" s="17">
        <v>0.1143518735983</v>
      </c>
      <c r="AK782" s="17">
        <v>0.183413309897692</v>
      </c>
      <c r="AL782" s="17"/>
      <c r="AM782" s="17">
        <v>0.104477547026896</v>
      </c>
      <c r="AN782" s="17">
        <v>8.3868707618453497E-2</v>
      </c>
      <c r="AO782" s="17">
        <v>0.119307219777853</v>
      </c>
      <c r="AP782" s="17">
        <v>0.15864151961978701</v>
      </c>
      <c r="AQ782" s="17">
        <v>0.22009337844317201</v>
      </c>
      <c r="AR782" s="17"/>
      <c r="AS782" s="17">
        <v>0.15002234298797701</v>
      </c>
      <c r="AT782" s="17">
        <v>8.5350748435897697E-2</v>
      </c>
      <c r="AU782" s="17">
        <v>0.106024487584085</v>
      </c>
      <c r="AV782" s="17">
        <v>9.5818748537157994E-2</v>
      </c>
      <c r="AW782" s="17">
        <v>8.81759702968644E-2</v>
      </c>
      <c r="AX782" s="17">
        <v>0.14779290378176799</v>
      </c>
      <c r="AY782" s="17"/>
      <c r="AZ782" s="17">
        <v>9.8303014855708901E-2</v>
      </c>
      <c r="BA782" s="17">
        <v>9.0651944775512999E-2</v>
      </c>
      <c r="BB782" s="17">
        <v>0.106490953534694</v>
      </c>
      <c r="BC782" s="17">
        <v>0.109098828711016</v>
      </c>
      <c r="BD782" s="17">
        <v>0.14918628087480901</v>
      </c>
      <c r="BE782" s="17"/>
      <c r="BF782" s="17">
        <v>0.1042595806053</v>
      </c>
      <c r="BG782" s="17"/>
      <c r="BH782" s="17">
        <v>0.10146077795533801</v>
      </c>
      <c r="BI782" s="17"/>
      <c r="BJ782" s="17">
        <v>0.115565566935627</v>
      </c>
      <c r="BK782" s="17">
        <v>9.3620680446414306E-2</v>
      </c>
      <c r="BL782" s="17">
        <v>0.106327118075781</v>
      </c>
      <c r="BM782" s="17">
        <v>0.107856873478476</v>
      </c>
      <c r="BN782" s="17">
        <v>0.16494741865277299</v>
      </c>
      <c r="BO782" s="17">
        <v>0.140253277535582</v>
      </c>
      <c r="BP782" s="17"/>
      <c r="BQ782" s="17">
        <v>0.12903023410044601</v>
      </c>
      <c r="BR782" s="17">
        <v>0.107396407468657</v>
      </c>
      <c r="BS782" s="17">
        <v>0.107260339021166</v>
      </c>
      <c r="BT782" s="17"/>
      <c r="BU782" s="17">
        <v>0.15603748083161201</v>
      </c>
      <c r="BV782" s="17">
        <v>0.108998065630476</v>
      </c>
      <c r="BW782" s="17">
        <v>0.106373443716409</v>
      </c>
      <c r="BX782" s="17"/>
      <c r="BY782" s="17">
        <v>0.122629228135248</v>
      </c>
      <c r="BZ782" s="17"/>
      <c r="CA782" s="17">
        <v>0.14398929137837599</v>
      </c>
    </row>
    <row r="783" spans="2:79" x14ac:dyDescent="0.35">
      <c r="B783" t="s">
        <v>104</v>
      </c>
      <c r="C783" s="17">
        <v>5.4271011467398399E-2</v>
      </c>
      <c r="D783" s="17">
        <v>4.63390999158695E-2</v>
      </c>
      <c r="E783" s="17">
        <v>6.2380766192541397E-2</v>
      </c>
      <c r="F783" s="17"/>
      <c r="G783" s="17">
        <v>2.99537898993733E-2</v>
      </c>
      <c r="H783" s="17">
        <v>5.4348698203044998E-2</v>
      </c>
      <c r="I783" s="17">
        <v>4.4628777019405597E-2</v>
      </c>
      <c r="J783" s="17">
        <v>4.6112329758238202E-2</v>
      </c>
      <c r="K783" s="17">
        <v>7.4898490318535793E-2</v>
      </c>
      <c r="L783" s="17">
        <v>7.1051286660692298E-2</v>
      </c>
      <c r="M783" s="17"/>
      <c r="N783" s="17">
        <v>5.0626148949495901E-2</v>
      </c>
      <c r="O783" s="17">
        <v>6.4316649047969798E-2</v>
      </c>
      <c r="P783" s="17">
        <v>3.9080379452842103E-2</v>
      </c>
      <c r="Q783" s="17">
        <v>6.01139059226488E-2</v>
      </c>
      <c r="R783" s="17"/>
      <c r="S783" s="17">
        <v>4.9199059957258602E-2</v>
      </c>
      <c r="T783" s="17">
        <v>5.0182283422570903E-2</v>
      </c>
      <c r="U783" s="17">
        <v>5.8125170481537397E-2</v>
      </c>
      <c r="V783" s="17">
        <v>4.3682737381616099E-2</v>
      </c>
      <c r="W783" s="17">
        <v>5.0114116947622897E-2</v>
      </c>
      <c r="X783" s="17">
        <v>7.6831904534156198E-2</v>
      </c>
      <c r="Y783" s="17">
        <v>3.8106092488749597E-2</v>
      </c>
      <c r="Z783" s="17">
        <v>6.0629917915786799E-2</v>
      </c>
      <c r="AA783" s="17">
        <v>5.8757161381907397E-2</v>
      </c>
      <c r="AB783" s="17">
        <v>8.0385121920589594E-2</v>
      </c>
      <c r="AC783" s="17">
        <v>4.0450645279784397E-2</v>
      </c>
      <c r="AD783" s="17">
        <v>2.2083123415067001E-2</v>
      </c>
      <c r="AE783" s="17"/>
      <c r="AF783" s="17">
        <v>7.6032545489554695E-2</v>
      </c>
      <c r="AG783" s="17">
        <v>4.7118600786138803E-2</v>
      </c>
      <c r="AH783" s="17">
        <v>3.65377387978916E-2</v>
      </c>
      <c r="AI783" s="17">
        <v>4.51176522332404E-2</v>
      </c>
      <c r="AJ783" s="17">
        <v>6.3976692368562904E-2</v>
      </c>
      <c r="AK783" s="17">
        <v>3.0824404137961201E-2</v>
      </c>
      <c r="AL783" s="17"/>
      <c r="AM783" s="17">
        <v>6.8131208341075097E-2</v>
      </c>
      <c r="AN783" s="17">
        <v>4.1253652549385803E-2</v>
      </c>
      <c r="AO783" s="17">
        <v>6.09435243355207E-2</v>
      </c>
      <c r="AP783" s="17">
        <v>3.7169602570011798E-2</v>
      </c>
      <c r="AQ783" s="17">
        <v>1.98695485323571E-2</v>
      </c>
      <c r="AR783" s="17"/>
      <c r="AS783" s="17">
        <v>4.4087786278174099E-2</v>
      </c>
      <c r="AT783" s="17">
        <v>6.0250913431772898E-2</v>
      </c>
      <c r="AU783" s="17">
        <v>4.1160731107123899E-2</v>
      </c>
      <c r="AV783" s="17">
        <v>6.1989630282612798E-2</v>
      </c>
      <c r="AW783" s="17">
        <v>6.9965018833145903E-2</v>
      </c>
      <c r="AX783" s="17">
        <v>4.8852401750144103E-2</v>
      </c>
      <c r="AY783" s="17"/>
      <c r="AZ783" s="17">
        <v>5.9088331114299501E-2</v>
      </c>
      <c r="BA783" s="17">
        <v>4.52895097875647E-2</v>
      </c>
      <c r="BB783" s="17">
        <v>5.76197183888007E-2</v>
      </c>
      <c r="BC783" s="17">
        <v>7.6344875541180704E-2</v>
      </c>
      <c r="BD783" s="17">
        <v>5.0978242860374702E-2</v>
      </c>
      <c r="BE783" s="17"/>
      <c r="BF783" s="17">
        <v>5.2579962687728701E-2</v>
      </c>
      <c r="BG783" s="17"/>
      <c r="BH783" s="17">
        <v>4.9212171775652402E-2</v>
      </c>
      <c r="BI783" s="17"/>
      <c r="BJ783" s="17">
        <v>4.7354917497318301E-2</v>
      </c>
      <c r="BK783" s="17">
        <v>7.0811870867405896E-2</v>
      </c>
      <c r="BL783" s="17">
        <v>5.5776926266465403E-2</v>
      </c>
      <c r="BM783" s="17">
        <v>3.9313659251308503E-2</v>
      </c>
      <c r="BN783" s="17">
        <v>1.9774142802892102E-2</v>
      </c>
      <c r="BO783" s="17">
        <v>2.1827837020547799E-2</v>
      </c>
      <c r="BP783" s="17"/>
      <c r="BQ783" s="17">
        <v>3.3650094474818003E-2</v>
      </c>
      <c r="BR783" s="17">
        <v>4.2393876784801401E-2</v>
      </c>
      <c r="BS783" s="17">
        <v>4.6892003033393102E-2</v>
      </c>
      <c r="BT783" s="17"/>
      <c r="BU783" s="17">
        <v>2.7689252573758E-2</v>
      </c>
      <c r="BV783" s="17">
        <v>4.07242681398369E-2</v>
      </c>
      <c r="BW783" s="17">
        <v>4.4313769642801898E-2</v>
      </c>
      <c r="BX783" s="17"/>
      <c r="BY783" s="17">
        <v>1.14338122796594E-2</v>
      </c>
      <c r="BZ783" s="17"/>
      <c r="CA783" s="17">
        <v>3.84566768462219E-2</v>
      </c>
    </row>
    <row r="784" spans="2:79" x14ac:dyDescent="0.35">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row>
    <row r="785" spans="2:79" x14ac:dyDescent="0.35">
      <c r="B785" s="6" t="s">
        <v>453</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row>
    <row r="786" spans="2:79" x14ac:dyDescent="0.35">
      <c r="B786" s="24" t="s">
        <v>106</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row>
    <row r="787" spans="2:79" x14ac:dyDescent="0.35">
      <c r="B787" t="s">
        <v>446</v>
      </c>
      <c r="C787" s="17">
        <v>0.77933212929013895</v>
      </c>
      <c r="D787" s="17">
        <v>0.78358880367026196</v>
      </c>
      <c r="E787" s="17">
        <v>0.77508312675963698</v>
      </c>
      <c r="F787" s="17"/>
      <c r="G787" s="17">
        <v>0.67354331017587399</v>
      </c>
      <c r="H787" s="17">
        <v>0.73013404363868994</v>
      </c>
      <c r="I787" s="17">
        <v>0.76947517682005695</v>
      </c>
      <c r="J787" s="17">
        <v>0.81192965516645899</v>
      </c>
      <c r="K787" s="17">
        <v>0.85013891246388795</v>
      </c>
      <c r="L787" s="17">
        <v>0.82415386181491301</v>
      </c>
      <c r="M787" s="17"/>
      <c r="N787" s="17">
        <v>0.80158018041557699</v>
      </c>
      <c r="O787" s="17">
        <v>0.80022202813414001</v>
      </c>
      <c r="P787" s="17">
        <v>0.76183986764051503</v>
      </c>
      <c r="Q787" s="17">
        <v>0.74467281311841804</v>
      </c>
      <c r="R787" s="17"/>
      <c r="S787" s="17">
        <v>0.73131732956589302</v>
      </c>
      <c r="T787" s="17">
        <v>0.78372851783701802</v>
      </c>
      <c r="U787" s="17">
        <v>0.82073147473916297</v>
      </c>
      <c r="V787" s="17">
        <v>0.80814938150661297</v>
      </c>
      <c r="W787" s="17">
        <v>0.77283401424629194</v>
      </c>
      <c r="X787" s="17">
        <v>0.76610637431169704</v>
      </c>
      <c r="Y787" s="17">
        <v>0.73750315494302798</v>
      </c>
      <c r="Z787" s="17">
        <v>0.74127573019534598</v>
      </c>
      <c r="AA787" s="17">
        <v>0.78091653612254597</v>
      </c>
      <c r="AB787" s="17">
        <v>0.81530758243466495</v>
      </c>
      <c r="AC787" s="17">
        <v>0.82090194933962701</v>
      </c>
      <c r="AD787" s="17">
        <v>0.82105803723955795</v>
      </c>
      <c r="AE787" s="17"/>
      <c r="AF787" s="17">
        <v>0.73452048815682203</v>
      </c>
      <c r="AG787" s="17">
        <v>0.78659710832427199</v>
      </c>
      <c r="AH787" s="17">
        <v>0.79960642452026698</v>
      </c>
      <c r="AI787" s="17">
        <v>0.790215995875021</v>
      </c>
      <c r="AJ787" s="17">
        <v>0.81937874035865599</v>
      </c>
      <c r="AK787" s="17">
        <v>0.80472220574312603</v>
      </c>
      <c r="AL787" s="17"/>
      <c r="AM787" s="17">
        <v>0.75483490038657797</v>
      </c>
      <c r="AN787" s="17">
        <v>0.77701596030188402</v>
      </c>
      <c r="AO787" s="17">
        <v>0.794392455854533</v>
      </c>
      <c r="AP787" s="17">
        <v>0.81902285679796305</v>
      </c>
      <c r="AQ787" s="17">
        <v>0.74735059871758402</v>
      </c>
      <c r="AR787" s="17"/>
      <c r="AS787" s="17">
        <v>0.74745249254790003</v>
      </c>
      <c r="AT787" s="17">
        <v>0.79547806461002502</v>
      </c>
      <c r="AU787" s="17">
        <v>0.73709809723771103</v>
      </c>
      <c r="AV787" s="17">
        <v>0.79554586017335904</v>
      </c>
      <c r="AW787" s="17">
        <v>0.83766481624431899</v>
      </c>
      <c r="AX787" s="17">
        <v>0.780707198110556</v>
      </c>
      <c r="AY787" s="17"/>
      <c r="AZ787" s="17">
        <v>0.77461818024260998</v>
      </c>
      <c r="BA787" s="17">
        <v>0.78557479186913803</v>
      </c>
      <c r="BB787" s="17">
        <v>0.79403261973139905</v>
      </c>
      <c r="BC787" s="17">
        <v>0.80500638434566596</v>
      </c>
      <c r="BD787" s="17">
        <v>0.75220963924831197</v>
      </c>
      <c r="BE787" s="17"/>
      <c r="BF787" s="17">
        <v>0.79100700724378203</v>
      </c>
      <c r="BG787" s="17"/>
      <c r="BH787" s="17">
        <v>0.79129800483629598</v>
      </c>
      <c r="BI787" s="17"/>
      <c r="BJ787" s="17">
        <v>0.777146359852942</v>
      </c>
      <c r="BK787" s="17">
        <v>0.77432342010168997</v>
      </c>
      <c r="BL787" s="17">
        <v>0.81234742790001802</v>
      </c>
      <c r="BM787" s="17">
        <v>0.73852603484884904</v>
      </c>
      <c r="BN787" s="17">
        <v>0.75199351430501005</v>
      </c>
      <c r="BO787" s="17">
        <v>0.71468805044209405</v>
      </c>
      <c r="BP787" s="17"/>
      <c r="BQ787" s="17">
        <v>0.79762316521593002</v>
      </c>
      <c r="BR787" s="17">
        <v>0.80429674250003502</v>
      </c>
      <c r="BS787" s="17">
        <v>0.78563742005884696</v>
      </c>
      <c r="BT787" s="17"/>
      <c r="BU787" s="17">
        <v>0.75962580072756702</v>
      </c>
      <c r="BV787" s="17">
        <v>0.81636110553210495</v>
      </c>
      <c r="BW787" s="17">
        <v>0.781740376788856</v>
      </c>
      <c r="BX787" s="17"/>
      <c r="BY787" s="17">
        <v>0.65267042282169396</v>
      </c>
      <c r="BZ787" s="17"/>
      <c r="CA787" s="17">
        <v>0.81279078785011605</v>
      </c>
    </row>
    <row r="788" spans="2:79" x14ac:dyDescent="0.35">
      <c r="B788" t="s">
        <v>447</v>
      </c>
      <c r="C788" s="17">
        <v>0.66179413026670297</v>
      </c>
      <c r="D788" s="17">
        <v>0.64661507414393804</v>
      </c>
      <c r="E788" s="17">
        <v>0.67608112561612099</v>
      </c>
      <c r="F788" s="17"/>
      <c r="G788" s="17">
        <v>0.60208402753486001</v>
      </c>
      <c r="H788" s="17">
        <v>0.57699990572950199</v>
      </c>
      <c r="I788" s="17">
        <v>0.64237021483636303</v>
      </c>
      <c r="J788" s="17">
        <v>0.67687849018134705</v>
      </c>
      <c r="K788" s="17">
        <v>0.743233936844649</v>
      </c>
      <c r="L788" s="17">
        <v>0.71957756515676896</v>
      </c>
      <c r="M788" s="17"/>
      <c r="N788" s="17">
        <v>0.69271009209086298</v>
      </c>
      <c r="O788" s="17">
        <v>0.66161700848085303</v>
      </c>
      <c r="P788" s="17">
        <v>0.64166876338315804</v>
      </c>
      <c r="Q788" s="17">
        <v>0.63939608889791399</v>
      </c>
      <c r="R788" s="17"/>
      <c r="S788" s="17">
        <v>0.61303489207128303</v>
      </c>
      <c r="T788" s="17">
        <v>0.68929953684870604</v>
      </c>
      <c r="U788" s="17">
        <v>0.72199185526036203</v>
      </c>
      <c r="V788" s="17">
        <v>0.72826421820304599</v>
      </c>
      <c r="W788" s="17">
        <v>0.65729854158999401</v>
      </c>
      <c r="X788" s="17">
        <v>0.60894374147408603</v>
      </c>
      <c r="Y788" s="17">
        <v>0.65412670256160099</v>
      </c>
      <c r="Z788" s="17">
        <v>0.58288955859802605</v>
      </c>
      <c r="AA788" s="17">
        <v>0.62269617780289499</v>
      </c>
      <c r="AB788" s="17">
        <v>0.65216850122438697</v>
      </c>
      <c r="AC788" s="17">
        <v>0.74331505705003598</v>
      </c>
      <c r="AD788" s="17">
        <v>0.74066146143421896</v>
      </c>
      <c r="AE788" s="17"/>
      <c r="AF788" s="17">
        <v>0.62712332963290096</v>
      </c>
      <c r="AG788" s="17">
        <v>0.65540954330643497</v>
      </c>
      <c r="AH788" s="17">
        <v>0.71234180056939</v>
      </c>
      <c r="AI788" s="17">
        <v>0.68591317957509101</v>
      </c>
      <c r="AJ788" s="17">
        <v>0.69039203998565801</v>
      </c>
      <c r="AK788" s="17">
        <v>0.70652619147418105</v>
      </c>
      <c r="AL788" s="17"/>
      <c r="AM788" s="17">
        <v>0.640385969392961</v>
      </c>
      <c r="AN788" s="17">
        <v>0.67348282761700895</v>
      </c>
      <c r="AO788" s="17">
        <v>0.67304178301028705</v>
      </c>
      <c r="AP788" s="17">
        <v>0.64399423610446804</v>
      </c>
      <c r="AQ788" s="17">
        <v>0.68238413184605196</v>
      </c>
      <c r="AR788" s="17"/>
      <c r="AS788" s="17">
        <v>0.59632128955436303</v>
      </c>
      <c r="AT788" s="17">
        <v>0.66379098709623396</v>
      </c>
      <c r="AU788" s="17">
        <v>0.63607024080852903</v>
      </c>
      <c r="AV788" s="17">
        <v>0.70739347356279902</v>
      </c>
      <c r="AW788" s="17">
        <v>0.72520536941930802</v>
      </c>
      <c r="AX788" s="17">
        <v>0.68648069063676098</v>
      </c>
      <c r="AY788" s="17"/>
      <c r="AZ788" s="17">
        <v>0.69260866062585202</v>
      </c>
      <c r="BA788" s="17">
        <v>0.64735138191712405</v>
      </c>
      <c r="BB788" s="17">
        <v>0.68692856990353601</v>
      </c>
      <c r="BC788" s="17">
        <v>0.69256582761904795</v>
      </c>
      <c r="BD788" s="17">
        <v>0.62381069627026897</v>
      </c>
      <c r="BE788" s="17"/>
      <c r="BF788" s="17">
        <v>0.68094085582234198</v>
      </c>
      <c r="BG788" s="17"/>
      <c r="BH788" s="17">
        <v>0.67485485457689598</v>
      </c>
      <c r="BI788" s="17"/>
      <c r="BJ788" s="17">
        <v>0.65628446161058196</v>
      </c>
      <c r="BK788" s="17">
        <v>0.65862574707846</v>
      </c>
      <c r="BL788" s="17">
        <v>0.707511621422801</v>
      </c>
      <c r="BM788" s="17">
        <v>0.53760821264709602</v>
      </c>
      <c r="BN788" s="17">
        <v>0.65729179936033</v>
      </c>
      <c r="BO788" s="17">
        <v>0.660345541518916</v>
      </c>
      <c r="BP788" s="17"/>
      <c r="BQ788" s="17">
        <v>0.705384023719974</v>
      </c>
      <c r="BR788" s="17">
        <v>0.67924647006833705</v>
      </c>
      <c r="BS788" s="17">
        <v>0.66123808514249705</v>
      </c>
      <c r="BT788" s="17"/>
      <c r="BU788" s="17">
        <v>0.640029000125792</v>
      </c>
      <c r="BV788" s="17">
        <v>0.68771137463658005</v>
      </c>
      <c r="BW788" s="17">
        <v>0.669963033388423</v>
      </c>
      <c r="BX788" s="17"/>
      <c r="BY788" s="17">
        <v>0.58026283402906098</v>
      </c>
      <c r="BZ788" s="17"/>
      <c r="CA788" s="17">
        <v>0.73875958387297003</v>
      </c>
    </row>
    <row r="789" spans="2:79" x14ac:dyDescent="0.35">
      <c r="B789" t="s">
        <v>448</v>
      </c>
      <c r="C789" s="17">
        <v>0.55766945326463502</v>
      </c>
      <c r="D789" s="17">
        <v>0.53056774505621496</v>
      </c>
      <c r="E789" s="17">
        <v>0.58336401991803</v>
      </c>
      <c r="F789" s="17"/>
      <c r="G789" s="17">
        <v>0.48978861574329902</v>
      </c>
      <c r="H789" s="17">
        <v>0.48879465694274898</v>
      </c>
      <c r="I789" s="17">
        <v>0.58359467748826499</v>
      </c>
      <c r="J789" s="17">
        <v>0.62702810370150897</v>
      </c>
      <c r="K789" s="17">
        <v>0.577889336632045</v>
      </c>
      <c r="L789" s="17">
        <v>0.568304480791192</v>
      </c>
      <c r="M789" s="17"/>
      <c r="N789" s="17">
        <v>0.56524158104008904</v>
      </c>
      <c r="O789" s="17">
        <v>0.55680401868565299</v>
      </c>
      <c r="P789" s="17">
        <v>0.55476934874349904</v>
      </c>
      <c r="Q789" s="17">
        <v>0.54709846391018802</v>
      </c>
      <c r="R789" s="17"/>
      <c r="S789" s="17">
        <v>0.50284016780843399</v>
      </c>
      <c r="T789" s="17">
        <v>0.58827618988602404</v>
      </c>
      <c r="U789" s="17">
        <v>0.60168340581566304</v>
      </c>
      <c r="V789" s="17">
        <v>0.58979904077023104</v>
      </c>
      <c r="W789" s="17">
        <v>0.58256882185978098</v>
      </c>
      <c r="X789" s="17">
        <v>0.514686781588927</v>
      </c>
      <c r="Y789" s="17">
        <v>0.588875070383449</v>
      </c>
      <c r="Z789" s="17">
        <v>0.53679003462829</v>
      </c>
      <c r="AA789" s="17">
        <v>0.51602750019447696</v>
      </c>
      <c r="AB789" s="17">
        <v>0.56313211708828004</v>
      </c>
      <c r="AC789" s="17">
        <v>0.55605404447362705</v>
      </c>
      <c r="AD789" s="17">
        <v>0.62132515240697805</v>
      </c>
      <c r="AE789" s="17"/>
      <c r="AF789" s="17">
        <v>0.514525169531036</v>
      </c>
      <c r="AG789" s="17">
        <v>0.56389445308239405</v>
      </c>
      <c r="AH789" s="17">
        <v>0.58505059443959295</v>
      </c>
      <c r="AI789" s="17">
        <v>0.61892901239710896</v>
      </c>
      <c r="AJ789" s="17">
        <v>0.55986950350169096</v>
      </c>
      <c r="AK789" s="17">
        <v>0.57466683004039298</v>
      </c>
      <c r="AL789" s="17"/>
      <c r="AM789" s="17">
        <v>0.51898319447176999</v>
      </c>
      <c r="AN789" s="17">
        <v>0.57390794489321195</v>
      </c>
      <c r="AO789" s="17">
        <v>0.57087696082539097</v>
      </c>
      <c r="AP789" s="17">
        <v>0.56726722770598104</v>
      </c>
      <c r="AQ789" s="17">
        <v>0.56946510383139004</v>
      </c>
      <c r="AR789" s="17"/>
      <c r="AS789" s="17">
        <v>0.51297459125164002</v>
      </c>
      <c r="AT789" s="17">
        <v>0.57727792920644805</v>
      </c>
      <c r="AU789" s="17">
        <v>0.53399215150902302</v>
      </c>
      <c r="AV789" s="17">
        <v>0.592282219275998</v>
      </c>
      <c r="AW789" s="17">
        <v>0.58726151957283301</v>
      </c>
      <c r="AX789" s="17">
        <v>0.54270296838514298</v>
      </c>
      <c r="AY789" s="17"/>
      <c r="AZ789" s="17">
        <v>0.56365410296187501</v>
      </c>
      <c r="BA789" s="17">
        <v>0.550055890717148</v>
      </c>
      <c r="BB789" s="17">
        <v>0.59052736308294096</v>
      </c>
      <c r="BC789" s="17">
        <v>0.547120371303355</v>
      </c>
      <c r="BD789" s="17">
        <v>0.53824993758805795</v>
      </c>
      <c r="BE789" s="17"/>
      <c r="BF789" s="17">
        <v>0.56346656339671697</v>
      </c>
      <c r="BG789" s="17"/>
      <c r="BH789" s="17">
        <v>0.56689722940001297</v>
      </c>
      <c r="BI789" s="17"/>
      <c r="BJ789" s="17">
        <v>0.55679399612189495</v>
      </c>
      <c r="BK789" s="17">
        <v>0.57938810840929</v>
      </c>
      <c r="BL789" s="17">
        <v>0.57625074943788201</v>
      </c>
      <c r="BM789" s="17">
        <v>0.46708231966774699</v>
      </c>
      <c r="BN789" s="17">
        <v>0.59046529518715296</v>
      </c>
      <c r="BO789" s="17">
        <v>0.54572999631244601</v>
      </c>
      <c r="BP789" s="17"/>
      <c r="BQ789" s="17">
        <v>0.62759176743422795</v>
      </c>
      <c r="BR789" s="17">
        <v>0.57346458664988997</v>
      </c>
      <c r="BS789" s="17">
        <v>0.55434822746914802</v>
      </c>
      <c r="BT789" s="17"/>
      <c r="BU789" s="17">
        <v>0.53784839663539397</v>
      </c>
      <c r="BV789" s="17">
        <v>0.60340770522101805</v>
      </c>
      <c r="BW789" s="17">
        <v>0.55233071669589495</v>
      </c>
      <c r="BX789" s="17"/>
      <c r="BY789" s="17">
        <v>0.40693421530020002</v>
      </c>
      <c r="BZ789" s="17"/>
      <c r="CA789" s="17">
        <v>0.61789164160071797</v>
      </c>
    </row>
    <row r="790" spans="2:79" x14ac:dyDescent="0.35">
      <c r="B790" t="s">
        <v>449</v>
      </c>
      <c r="C790" s="17">
        <v>0.33965315505608801</v>
      </c>
      <c r="D790" s="17">
        <v>0.37240880141120802</v>
      </c>
      <c r="E790" s="17">
        <v>0.30864601995366298</v>
      </c>
      <c r="F790" s="17"/>
      <c r="G790" s="17">
        <v>0.38049159573410901</v>
      </c>
      <c r="H790" s="17">
        <v>0.38750525323455398</v>
      </c>
      <c r="I790" s="17">
        <v>0.37898680061795098</v>
      </c>
      <c r="J790" s="17">
        <v>0.33651464731369501</v>
      </c>
      <c r="K790" s="17">
        <v>0.28007542775147898</v>
      </c>
      <c r="L790" s="17">
        <v>0.28407030458042298</v>
      </c>
      <c r="M790" s="17"/>
      <c r="N790" s="17">
        <v>0.37900553530440201</v>
      </c>
      <c r="O790" s="17">
        <v>0.329564171709188</v>
      </c>
      <c r="P790" s="17">
        <v>0.33657337634890899</v>
      </c>
      <c r="Q790" s="17">
        <v>0.31169291287379802</v>
      </c>
      <c r="R790" s="17"/>
      <c r="S790" s="17">
        <v>0.44256687681677198</v>
      </c>
      <c r="T790" s="17">
        <v>0.308220630475531</v>
      </c>
      <c r="U790" s="17">
        <v>0.30357857530476601</v>
      </c>
      <c r="V790" s="17">
        <v>0.35018724393073702</v>
      </c>
      <c r="W790" s="17">
        <v>0.33114689784021201</v>
      </c>
      <c r="X790" s="17">
        <v>0.41539664839485102</v>
      </c>
      <c r="Y790" s="17">
        <v>0.30784879550573901</v>
      </c>
      <c r="Z790" s="17">
        <v>0.330451613585038</v>
      </c>
      <c r="AA790" s="17">
        <v>0.26175980051071601</v>
      </c>
      <c r="AB790" s="17">
        <v>0.302765429082403</v>
      </c>
      <c r="AC790" s="17">
        <v>0.28349721492855201</v>
      </c>
      <c r="AD790" s="17">
        <v>0.43985542234874597</v>
      </c>
      <c r="AE790" s="17"/>
      <c r="AF790" s="17">
        <v>0.32497584073789099</v>
      </c>
      <c r="AG790" s="17">
        <v>0.33695951197642199</v>
      </c>
      <c r="AH790" s="17">
        <v>0.349833799360454</v>
      </c>
      <c r="AI790" s="17">
        <v>0.35880787330542602</v>
      </c>
      <c r="AJ790" s="17">
        <v>0.34347071945926899</v>
      </c>
      <c r="AK790" s="17">
        <v>0.457268436057015</v>
      </c>
      <c r="AL790" s="17"/>
      <c r="AM790" s="17">
        <v>0.26687211315614801</v>
      </c>
      <c r="AN790" s="17">
        <v>0.31744157911375898</v>
      </c>
      <c r="AO790" s="17">
        <v>0.37572071825639503</v>
      </c>
      <c r="AP790" s="17">
        <v>0.438428533798634</v>
      </c>
      <c r="AQ790" s="17">
        <v>0.52489458234848496</v>
      </c>
      <c r="AR790" s="17"/>
      <c r="AS790" s="17">
        <v>0.42427139493231902</v>
      </c>
      <c r="AT790" s="17">
        <v>0.32858416449009498</v>
      </c>
      <c r="AU790" s="17">
        <v>0.32946505109525298</v>
      </c>
      <c r="AV790" s="17">
        <v>0.31035849402896298</v>
      </c>
      <c r="AW790" s="17">
        <v>0.26894101366554102</v>
      </c>
      <c r="AX790" s="17">
        <v>0.33072203006805301</v>
      </c>
      <c r="AY790" s="17"/>
      <c r="AZ790" s="17">
        <v>0.32118846535211099</v>
      </c>
      <c r="BA790" s="17">
        <v>0.32411712894211497</v>
      </c>
      <c r="BB790" s="17">
        <v>0.33838933881530098</v>
      </c>
      <c r="BC790" s="17">
        <v>0.30950250721073103</v>
      </c>
      <c r="BD790" s="17">
        <v>0.38888293805255097</v>
      </c>
      <c r="BE790" s="17"/>
      <c r="BF790" s="17">
        <v>0.330013535372227</v>
      </c>
      <c r="BG790" s="17"/>
      <c r="BH790" s="17">
        <v>0.345186196277251</v>
      </c>
      <c r="BI790" s="17"/>
      <c r="BJ790" s="17">
        <v>0.35530564314127999</v>
      </c>
      <c r="BK790" s="17">
        <v>0.30786667825465203</v>
      </c>
      <c r="BL790" s="17">
        <v>0.324187166729208</v>
      </c>
      <c r="BM790" s="17">
        <v>0.358814015126455</v>
      </c>
      <c r="BN790" s="17">
        <v>0.44221602688517497</v>
      </c>
      <c r="BO790" s="17">
        <v>0.29509886989397</v>
      </c>
      <c r="BP790" s="17"/>
      <c r="BQ790" s="17">
        <v>0.39136276219069699</v>
      </c>
      <c r="BR790" s="17">
        <v>0.37004563174190802</v>
      </c>
      <c r="BS790" s="17">
        <v>0.32712054259571</v>
      </c>
      <c r="BT790" s="17"/>
      <c r="BU790" s="17">
        <v>0.38253013078239101</v>
      </c>
      <c r="BV790" s="17">
        <v>0.38333364907337297</v>
      </c>
      <c r="BW790" s="17">
        <v>0.32062275787891498</v>
      </c>
      <c r="BX790" s="17"/>
      <c r="BY790" s="17">
        <v>0.40345924370366898</v>
      </c>
      <c r="BZ790" s="17"/>
      <c r="CA790" s="17">
        <v>0.40275042016871199</v>
      </c>
    </row>
    <row r="791" spans="2:79" x14ac:dyDescent="0.35">
      <c r="B791" t="s">
        <v>450</v>
      </c>
      <c r="C791" s="17">
        <v>0.27366202246807803</v>
      </c>
      <c r="D791" s="17">
        <v>0.30082809904064201</v>
      </c>
      <c r="E791" s="17">
        <v>0.24858372845482499</v>
      </c>
      <c r="F791" s="17"/>
      <c r="G791" s="17">
        <v>0.34938023000797502</v>
      </c>
      <c r="H791" s="17">
        <v>0.31648411808497301</v>
      </c>
      <c r="I791" s="17">
        <v>0.28511169747613702</v>
      </c>
      <c r="J791" s="17">
        <v>0.27221145888716097</v>
      </c>
      <c r="K791" s="17">
        <v>0.24187989039666999</v>
      </c>
      <c r="L791" s="17">
        <v>0.20145002828966599</v>
      </c>
      <c r="M791" s="17"/>
      <c r="N791" s="17">
        <v>0.31611883588579098</v>
      </c>
      <c r="O791" s="17">
        <v>0.23262637251630799</v>
      </c>
      <c r="P791" s="17">
        <v>0.26567639436600998</v>
      </c>
      <c r="Q791" s="17">
        <v>0.277958953600765</v>
      </c>
      <c r="R791" s="17"/>
      <c r="S791" s="17">
        <v>0.34063218107145299</v>
      </c>
      <c r="T791" s="17">
        <v>0.24505083722998799</v>
      </c>
      <c r="U791" s="17">
        <v>0.29461423452608299</v>
      </c>
      <c r="V791" s="17">
        <v>0.30500493498842202</v>
      </c>
      <c r="W791" s="17">
        <v>0.28573348414255101</v>
      </c>
      <c r="X791" s="17">
        <v>0.352948949986512</v>
      </c>
      <c r="Y791" s="17">
        <v>0.217245964619207</v>
      </c>
      <c r="Z791" s="17">
        <v>0.27123916793743502</v>
      </c>
      <c r="AA791" s="17">
        <v>0.23091973660822401</v>
      </c>
      <c r="AB791" s="17">
        <v>0.200502800143147</v>
      </c>
      <c r="AC791" s="17">
        <v>0.21209209524816799</v>
      </c>
      <c r="AD791" s="17">
        <v>0.301894334884729</v>
      </c>
      <c r="AE791" s="17"/>
      <c r="AF791" s="17">
        <v>0.28170778008201303</v>
      </c>
      <c r="AG791" s="17">
        <v>0.25219378763595601</v>
      </c>
      <c r="AH791" s="17">
        <v>0.26450471882463999</v>
      </c>
      <c r="AI791" s="17">
        <v>0.30503051113552598</v>
      </c>
      <c r="AJ791" s="17">
        <v>0.330011503818401</v>
      </c>
      <c r="AK791" s="17">
        <v>0.41331327199693602</v>
      </c>
      <c r="AL791" s="17"/>
      <c r="AM791" s="17">
        <v>0.20440887327903601</v>
      </c>
      <c r="AN791" s="17">
        <v>0.27239805436222703</v>
      </c>
      <c r="AO791" s="17">
        <v>0.28917456264557401</v>
      </c>
      <c r="AP791" s="17">
        <v>0.36517474445187498</v>
      </c>
      <c r="AQ791" s="17">
        <v>0.42155109268721502</v>
      </c>
      <c r="AR791" s="17"/>
      <c r="AS791" s="17">
        <v>0.33178403746791502</v>
      </c>
      <c r="AT791" s="17">
        <v>0.26373676629569498</v>
      </c>
      <c r="AU791" s="17">
        <v>0.28570059636602002</v>
      </c>
      <c r="AV791" s="17">
        <v>0.24547285018651499</v>
      </c>
      <c r="AW791" s="17">
        <v>0.20643619404430499</v>
      </c>
      <c r="AX791" s="17">
        <v>0.28503372013043998</v>
      </c>
      <c r="AY791" s="17"/>
      <c r="AZ791" s="17">
        <v>0.27573247430900999</v>
      </c>
      <c r="BA791" s="17">
        <v>0.24679062453262801</v>
      </c>
      <c r="BB791" s="17">
        <v>0.28796622288840201</v>
      </c>
      <c r="BC791" s="17">
        <v>0.24452300573737701</v>
      </c>
      <c r="BD791" s="17">
        <v>0.30254174235221798</v>
      </c>
      <c r="BE791" s="17"/>
      <c r="BF791" s="17">
        <v>0.262913780442252</v>
      </c>
      <c r="BG791" s="17"/>
      <c r="BH791" s="17">
        <v>0.27380973260938002</v>
      </c>
      <c r="BI791" s="17"/>
      <c r="BJ791" s="17">
        <v>0.28975170813904999</v>
      </c>
      <c r="BK791" s="17">
        <v>0.234988732175064</v>
      </c>
      <c r="BL791" s="17">
        <v>0.25537390337205401</v>
      </c>
      <c r="BM791" s="17">
        <v>0.30183117176702801</v>
      </c>
      <c r="BN791" s="17">
        <v>0.31595604799368199</v>
      </c>
      <c r="BO791" s="17">
        <v>0.31793089035886302</v>
      </c>
      <c r="BP791" s="17"/>
      <c r="BQ791" s="17">
        <v>0.33998915863558299</v>
      </c>
      <c r="BR791" s="17">
        <v>0.27268767053920101</v>
      </c>
      <c r="BS791" s="17">
        <v>0.26278188615271503</v>
      </c>
      <c r="BT791" s="17"/>
      <c r="BU791" s="17">
        <v>0.33781376045671802</v>
      </c>
      <c r="BV791" s="17">
        <v>0.27559887268316902</v>
      </c>
      <c r="BW791" s="17">
        <v>0.26450125962326199</v>
      </c>
      <c r="BX791" s="17"/>
      <c r="BY791" s="17">
        <v>0.31205294464586403</v>
      </c>
      <c r="BZ791" s="17"/>
      <c r="CA791" s="17">
        <v>0.32286899669559799</v>
      </c>
    </row>
    <row r="792" spans="2:79" x14ac:dyDescent="0.35">
      <c r="B792" t="s">
        <v>451</v>
      </c>
      <c r="C792" s="17">
        <v>0.10248882350779299</v>
      </c>
      <c r="D792" s="17">
        <v>0.12897277492127701</v>
      </c>
      <c r="E792" s="17">
        <v>7.6904002502887897E-2</v>
      </c>
      <c r="F792" s="17"/>
      <c r="G792" s="17">
        <v>0.17805630573307801</v>
      </c>
      <c r="H792" s="17">
        <v>0.13046570674400201</v>
      </c>
      <c r="I792" s="17">
        <v>0.117338354923701</v>
      </c>
      <c r="J792" s="17">
        <v>9.4848080081049904E-2</v>
      </c>
      <c r="K792" s="17">
        <v>5.98403624098333E-2</v>
      </c>
      <c r="L792" s="17">
        <v>5.19898344224567E-2</v>
      </c>
      <c r="M792" s="17"/>
      <c r="N792" s="17">
        <v>0.10325915471623499</v>
      </c>
      <c r="O792" s="17">
        <v>9.4414831934339805E-2</v>
      </c>
      <c r="P792" s="17">
        <v>0.118255701237785</v>
      </c>
      <c r="Q792" s="17">
        <v>9.6848547344140001E-2</v>
      </c>
      <c r="R792" s="17"/>
      <c r="S792" s="17">
        <v>0.157354986622499</v>
      </c>
      <c r="T792" s="17">
        <v>9.9107996661166695E-2</v>
      </c>
      <c r="U792" s="17">
        <v>9.5371787232522501E-2</v>
      </c>
      <c r="V792" s="17">
        <v>0.107717395081959</v>
      </c>
      <c r="W792" s="17">
        <v>9.2916766876735293E-2</v>
      </c>
      <c r="X792" s="17">
        <v>8.7447312587041207E-2</v>
      </c>
      <c r="Y792" s="17">
        <v>0.112427383567063</v>
      </c>
      <c r="Z792" s="17">
        <v>0.14059031424563101</v>
      </c>
      <c r="AA792" s="17">
        <v>8.1514548585593594E-2</v>
      </c>
      <c r="AB792" s="17">
        <v>5.9083807887953303E-2</v>
      </c>
      <c r="AC792" s="17">
        <v>8.5396821984171603E-2</v>
      </c>
      <c r="AD792" s="17">
        <v>9.0626025624816905E-2</v>
      </c>
      <c r="AE792" s="17"/>
      <c r="AF792" s="17">
        <v>0.10381212876254201</v>
      </c>
      <c r="AG792" s="17">
        <v>0.109554943843492</v>
      </c>
      <c r="AH792" s="17">
        <v>0.101538131929489</v>
      </c>
      <c r="AI792" s="17">
        <v>8.2585948235272502E-2</v>
      </c>
      <c r="AJ792" s="17">
        <v>0.10493440597442701</v>
      </c>
      <c r="AK792" s="17">
        <v>0.14852633664286599</v>
      </c>
      <c r="AL792" s="17"/>
      <c r="AM792" s="17">
        <v>6.8855758887698404E-2</v>
      </c>
      <c r="AN792" s="17">
        <v>0.103650314818613</v>
      </c>
      <c r="AO792" s="17">
        <v>0.115808247122847</v>
      </c>
      <c r="AP792" s="17">
        <v>0.120358129042517</v>
      </c>
      <c r="AQ792" s="17">
        <v>0.16030373258014</v>
      </c>
      <c r="AR792" s="17"/>
      <c r="AS792" s="17">
        <v>0.14965336312827801</v>
      </c>
      <c r="AT792" s="17">
        <v>9.9960691801189994E-2</v>
      </c>
      <c r="AU792" s="17">
        <v>0.11656633739712099</v>
      </c>
      <c r="AV792" s="17">
        <v>7.1987001831463102E-2</v>
      </c>
      <c r="AW792" s="17">
        <v>4.8343040669977501E-2</v>
      </c>
      <c r="AX792" s="17">
        <v>0.106581085777281</v>
      </c>
      <c r="AY792" s="17"/>
      <c r="AZ792" s="17">
        <v>0.116135587468237</v>
      </c>
      <c r="BA792" s="17">
        <v>8.8332262867998307E-2</v>
      </c>
      <c r="BB792" s="17">
        <v>8.7792075125683502E-2</v>
      </c>
      <c r="BC792" s="17">
        <v>9.4594129174396996E-2</v>
      </c>
      <c r="BD792" s="17">
        <v>0.1239682303866</v>
      </c>
      <c r="BE792" s="17"/>
      <c r="BF792" s="17">
        <v>9.3092461345712404E-2</v>
      </c>
      <c r="BG792" s="17"/>
      <c r="BH792" s="17">
        <v>0.103626481611687</v>
      </c>
      <c r="BI792" s="17"/>
      <c r="BJ792" s="17">
        <v>0.11464622362148801</v>
      </c>
      <c r="BK792" s="17">
        <v>7.6173844420413403E-2</v>
      </c>
      <c r="BL792" s="17">
        <v>7.7287821488692399E-2</v>
      </c>
      <c r="BM792" s="17">
        <v>0.15260096904942499</v>
      </c>
      <c r="BN792" s="17">
        <v>0.15137051291721201</v>
      </c>
      <c r="BO792" s="17">
        <v>0.12497482636767</v>
      </c>
      <c r="BP792" s="17"/>
      <c r="BQ792" s="17">
        <v>0.127369318938923</v>
      </c>
      <c r="BR792" s="17">
        <v>0.107202768952244</v>
      </c>
      <c r="BS792" s="17">
        <v>9.3855419099606194E-2</v>
      </c>
      <c r="BT792" s="17"/>
      <c r="BU792" s="17">
        <v>0.198584414778953</v>
      </c>
      <c r="BV792" s="17">
        <v>9.2630769712687494E-2</v>
      </c>
      <c r="BW792" s="17">
        <v>0.105846034638528</v>
      </c>
      <c r="BX792" s="17"/>
      <c r="BY792" s="17">
        <v>0.198546414660808</v>
      </c>
      <c r="BZ792" s="17"/>
      <c r="CA792" s="17">
        <v>0.123951310485847</v>
      </c>
    </row>
    <row r="793" spans="2:79" x14ac:dyDescent="0.35">
      <c r="B793" t="s">
        <v>452</v>
      </c>
      <c r="C793" s="17">
        <v>6.2635341321427299E-2</v>
      </c>
      <c r="D793" s="17">
        <v>5.6801975498567497E-2</v>
      </c>
      <c r="E793" s="17">
        <v>6.8336929619307998E-2</v>
      </c>
      <c r="F793" s="17"/>
      <c r="G793" s="17">
        <v>3.7383722830432002E-2</v>
      </c>
      <c r="H793" s="17">
        <v>4.4228140376783701E-2</v>
      </c>
      <c r="I793" s="17">
        <v>6.5069905373136894E-2</v>
      </c>
      <c r="J793" s="17">
        <v>5.7034020925062198E-2</v>
      </c>
      <c r="K793" s="17">
        <v>6.2729853688109294E-2</v>
      </c>
      <c r="L793" s="17">
        <v>9.6976949533758405E-2</v>
      </c>
      <c r="M793" s="17"/>
      <c r="N793" s="17">
        <v>6.3329021864960505E-2</v>
      </c>
      <c r="O793" s="17">
        <v>6.3162313333702994E-2</v>
      </c>
      <c r="P793" s="17">
        <v>6.2580982717633599E-2</v>
      </c>
      <c r="Q793" s="17">
        <v>6.3191348424431096E-2</v>
      </c>
      <c r="R793" s="17"/>
      <c r="S793" s="17">
        <v>6.2398631923576503E-2</v>
      </c>
      <c r="T793" s="17">
        <v>6.29202833926817E-2</v>
      </c>
      <c r="U793" s="17">
        <v>4.3480010279073097E-2</v>
      </c>
      <c r="V793" s="17">
        <v>5.8109923802543602E-2</v>
      </c>
      <c r="W793" s="17">
        <v>5.5929469975493799E-2</v>
      </c>
      <c r="X793" s="17">
        <v>5.70089058479007E-2</v>
      </c>
      <c r="Y793" s="17">
        <v>7.5730344865023197E-2</v>
      </c>
      <c r="Z793" s="17">
        <v>4.9852126131919097E-2</v>
      </c>
      <c r="AA793" s="17">
        <v>7.17070922964477E-2</v>
      </c>
      <c r="AB793" s="17">
        <v>9.5929872016333601E-2</v>
      </c>
      <c r="AC793" s="17">
        <v>4.7846640285180798E-2</v>
      </c>
      <c r="AD793" s="17">
        <v>3.33931525295314E-2</v>
      </c>
      <c r="AE793" s="17"/>
      <c r="AF793" s="17">
        <v>7.0576191020976897E-2</v>
      </c>
      <c r="AG793" s="17">
        <v>6.5125214526088798E-2</v>
      </c>
      <c r="AH793" s="17">
        <v>5.8566973173346998E-2</v>
      </c>
      <c r="AI793" s="17">
        <v>4.0262184552029699E-2</v>
      </c>
      <c r="AJ793" s="17">
        <v>6.7884399419452804E-2</v>
      </c>
      <c r="AK793" s="17">
        <v>3.7269551405239097E-2</v>
      </c>
      <c r="AL793" s="17"/>
      <c r="AM793" s="17">
        <v>8.8318343597412197E-2</v>
      </c>
      <c r="AN793" s="17">
        <v>5.8828454568467498E-2</v>
      </c>
      <c r="AO793" s="17">
        <v>5.1668600399798301E-2</v>
      </c>
      <c r="AP793" s="17">
        <v>3.7922153064932698E-2</v>
      </c>
      <c r="AQ793" s="17">
        <v>5.35215120225963E-2</v>
      </c>
      <c r="AR793" s="17"/>
      <c r="AS793" s="17">
        <v>6.3447394955789799E-2</v>
      </c>
      <c r="AT793" s="17">
        <v>6.9605809234248001E-2</v>
      </c>
      <c r="AU793" s="17">
        <v>6.8855243761159896E-2</v>
      </c>
      <c r="AV793" s="17">
        <v>5.2075561171979499E-2</v>
      </c>
      <c r="AW793" s="17">
        <v>6.2591056257547698E-2</v>
      </c>
      <c r="AX793" s="17">
        <v>5.1857968570853799E-2</v>
      </c>
      <c r="AY793" s="17"/>
      <c r="AZ793" s="17">
        <v>5.0715574254847497E-2</v>
      </c>
      <c r="BA793" s="17">
        <v>6.3166903431106494E-2</v>
      </c>
      <c r="BB793" s="17">
        <v>5.9843056538117098E-2</v>
      </c>
      <c r="BC793" s="17">
        <v>6.7261942409621106E-2</v>
      </c>
      <c r="BD793" s="17">
        <v>7.2989131265701598E-2</v>
      </c>
      <c r="BE793" s="17"/>
      <c r="BF793" s="17">
        <v>6.2071562372994202E-2</v>
      </c>
      <c r="BG793" s="17"/>
      <c r="BH793" s="17">
        <v>5.9540487704561398E-2</v>
      </c>
      <c r="BI793" s="17"/>
      <c r="BJ793" s="17">
        <v>5.8831591368282102E-2</v>
      </c>
      <c r="BK793" s="17">
        <v>7.5230672906625301E-2</v>
      </c>
      <c r="BL793" s="17">
        <v>6.3128159517854193E-2</v>
      </c>
      <c r="BM793" s="17">
        <v>7.1404904234982997E-2</v>
      </c>
      <c r="BN793" s="17">
        <v>2.56714738006806E-3</v>
      </c>
      <c r="BO793" s="17">
        <v>6.5662054882127202E-2</v>
      </c>
      <c r="BP793" s="17"/>
      <c r="BQ793" s="17">
        <v>4.3196138085755502E-2</v>
      </c>
      <c r="BR793" s="17">
        <v>4.9727034758282801E-2</v>
      </c>
      <c r="BS793" s="17">
        <v>7.1240034013955705E-2</v>
      </c>
      <c r="BT793" s="17"/>
      <c r="BU793" s="17">
        <v>4.2272372211079302E-2</v>
      </c>
      <c r="BV793" s="17">
        <v>5.2128355575302598E-2</v>
      </c>
      <c r="BW793" s="17">
        <v>6.7898112667310995E-2</v>
      </c>
      <c r="BX793" s="17"/>
      <c r="BY793" s="17">
        <v>4.6871303466169599E-2</v>
      </c>
      <c r="BZ793" s="17"/>
      <c r="CA793" s="17">
        <v>2.6720529562723399E-2</v>
      </c>
    </row>
    <row r="794" spans="2:79" x14ac:dyDescent="0.35">
      <c r="B794" t="s">
        <v>104</v>
      </c>
      <c r="C794" s="17">
        <v>3.9175823575275E-2</v>
      </c>
      <c r="D794" s="17">
        <v>3.6623839197196098E-2</v>
      </c>
      <c r="E794" s="17">
        <v>4.0937279277946298E-2</v>
      </c>
      <c r="F794" s="17"/>
      <c r="G794" s="17">
        <v>3.6772498740911798E-2</v>
      </c>
      <c r="H794" s="17">
        <v>6.6079240668752301E-2</v>
      </c>
      <c r="I794" s="17">
        <v>4.4405787791580498E-2</v>
      </c>
      <c r="J794" s="17">
        <v>4.0451142902037898E-2</v>
      </c>
      <c r="K794" s="17">
        <v>2.0522440304213699E-2</v>
      </c>
      <c r="L794" s="17">
        <v>2.6137611022765801E-2</v>
      </c>
      <c r="M794" s="17"/>
      <c r="N794" s="17">
        <v>2.8694031364873099E-2</v>
      </c>
      <c r="O794" s="17">
        <v>3.5878130924341903E-2</v>
      </c>
      <c r="P794" s="17">
        <v>2.8671926163595599E-2</v>
      </c>
      <c r="Q794" s="17">
        <v>6.3280710048680203E-2</v>
      </c>
      <c r="R794" s="17"/>
      <c r="S794" s="17">
        <v>4.53558709192513E-2</v>
      </c>
      <c r="T794" s="17">
        <v>5.6846307521716002E-2</v>
      </c>
      <c r="U794" s="17">
        <v>3.1252909823034303E-2</v>
      </c>
      <c r="V794" s="17">
        <v>2.1777036461000501E-2</v>
      </c>
      <c r="W794" s="17">
        <v>3.9500878636472898E-2</v>
      </c>
      <c r="X794" s="17">
        <v>5.5917304029058902E-2</v>
      </c>
      <c r="Y794" s="17">
        <v>2.23989398520891E-2</v>
      </c>
      <c r="Z794" s="17">
        <v>5.2915390390388999E-2</v>
      </c>
      <c r="AA794" s="17">
        <v>2.7336991040167E-2</v>
      </c>
      <c r="AB794" s="17">
        <v>3.71861757561011E-2</v>
      </c>
      <c r="AC794" s="17">
        <v>3.3650358662621102E-2</v>
      </c>
      <c r="AD794" s="17">
        <v>4.1111790411991103E-2</v>
      </c>
      <c r="AE794" s="17"/>
      <c r="AF794" s="17">
        <v>6.1062735973296499E-2</v>
      </c>
      <c r="AG794" s="17">
        <v>3.3297086494106898E-2</v>
      </c>
      <c r="AH794" s="17">
        <v>2.2217746848669801E-2</v>
      </c>
      <c r="AI794" s="17">
        <v>3.3462309677776997E-2</v>
      </c>
      <c r="AJ794" s="17">
        <v>2.7542612249749202E-2</v>
      </c>
      <c r="AK794" s="17">
        <v>1.32682693018108E-2</v>
      </c>
      <c r="AL794" s="17"/>
      <c r="AM794" s="17">
        <v>5.31396943507658E-2</v>
      </c>
      <c r="AN794" s="17">
        <v>3.7147431294160302E-2</v>
      </c>
      <c r="AO794" s="17">
        <v>3.8229304234326397E-2</v>
      </c>
      <c r="AP794" s="17">
        <v>1.51278855531468E-2</v>
      </c>
      <c r="AQ794" s="17">
        <v>2.5446824431306601E-2</v>
      </c>
      <c r="AR794" s="17"/>
      <c r="AS794" s="17">
        <v>4.45393378676723E-2</v>
      </c>
      <c r="AT794" s="17">
        <v>3.9052038285846503E-2</v>
      </c>
      <c r="AU794" s="17">
        <v>4.1457228636858801E-2</v>
      </c>
      <c r="AV794" s="17">
        <v>3.5850318462631599E-2</v>
      </c>
      <c r="AW794" s="17">
        <v>3.2612091726025701E-2</v>
      </c>
      <c r="AX794" s="17">
        <v>3.6312743640708703E-2</v>
      </c>
      <c r="AY794" s="17"/>
      <c r="AZ794" s="17">
        <v>3.6530244513634097E-2</v>
      </c>
      <c r="BA794" s="17">
        <v>3.8809829073610601E-2</v>
      </c>
      <c r="BB794" s="17">
        <v>4.9336795211743299E-2</v>
      </c>
      <c r="BC794" s="17">
        <v>3.8375019586187199E-2</v>
      </c>
      <c r="BD794" s="17">
        <v>3.4425880600848599E-2</v>
      </c>
      <c r="BE794" s="17"/>
      <c r="BF794" s="17">
        <v>3.5953891510065797E-2</v>
      </c>
      <c r="BG794" s="17"/>
      <c r="BH794" s="17">
        <v>3.4637108753066297E-2</v>
      </c>
      <c r="BI794" s="17"/>
      <c r="BJ794" s="17">
        <v>4.0047110713383398E-2</v>
      </c>
      <c r="BK794" s="17">
        <v>5.2367313880149501E-2</v>
      </c>
      <c r="BL794" s="17">
        <v>2.3451161645681499E-2</v>
      </c>
      <c r="BM794" s="17">
        <v>6.5060055542857903E-2</v>
      </c>
      <c r="BN794" s="17">
        <v>3.7936087409464303E-2</v>
      </c>
      <c r="BO794" s="17">
        <v>1.8408445011215298E-2</v>
      </c>
      <c r="BP794" s="17"/>
      <c r="BQ794" s="17">
        <v>2.0383967015026799E-2</v>
      </c>
      <c r="BR794" s="17">
        <v>2.8769265986132799E-2</v>
      </c>
      <c r="BS794" s="17">
        <v>3.10959422462662E-2</v>
      </c>
      <c r="BT794" s="17"/>
      <c r="BU794" s="17">
        <v>2.9108512909581798E-2</v>
      </c>
      <c r="BV794" s="17">
        <v>2.8681520584948699E-2</v>
      </c>
      <c r="BW794" s="17">
        <v>2.2563396193058E-2</v>
      </c>
      <c r="BX794" s="17"/>
      <c r="BY794" s="17">
        <v>2.6221962612952801E-2</v>
      </c>
      <c r="BZ794" s="17"/>
      <c r="CA794" s="17">
        <v>3.9743622161388797E-2</v>
      </c>
    </row>
    <row r="795" spans="2:79"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row>
    <row r="796" spans="2:79" x14ac:dyDescent="0.35">
      <c r="B796" s="6" t="s">
        <v>460</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row>
    <row r="797" spans="2:79" x14ac:dyDescent="0.35">
      <c r="B797" s="24" t="s">
        <v>106</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row>
    <row r="798" spans="2:79" x14ac:dyDescent="0.35">
      <c r="B798" t="s">
        <v>454</v>
      </c>
      <c r="C798" s="17">
        <v>0.60808081354700405</v>
      </c>
      <c r="D798" s="17">
        <v>0.55618338830057801</v>
      </c>
      <c r="E798" s="17">
        <v>0.66577462209234095</v>
      </c>
      <c r="F798" s="17"/>
      <c r="G798" s="17">
        <v>0.51962814228449605</v>
      </c>
      <c r="H798" s="17">
        <v>0.39954650584538198</v>
      </c>
      <c r="I798" s="17">
        <v>0.58791040339376899</v>
      </c>
      <c r="J798" s="17">
        <v>0.60678071950882495</v>
      </c>
      <c r="K798" s="17">
        <v>0.64854999932221102</v>
      </c>
      <c r="L798" s="17">
        <v>0.68884828027227196</v>
      </c>
      <c r="M798" s="17"/>
      <c r="N798" s="17">
        <v>0.70651187641541702</v>
      </c>
      <c r="O798" s="17">
        <v>0.60205219295746104</v>
      </c>
      <c r="P798" s="17">
        <v>0.47494888582445399</v>
      </c>
      <c r="Q798" s="17">
        <v>0.60845512801745705</v>
      </c>
      <c r="R798" s="17"/>
      <c r="S798" s="17">
        <v>0.59286726293396397</v>
      </c>
      <c r="T798" s="17">
        <v>0.59712344896537195</v>
      </c>
      <c r="U798" s="17">
        <v>0.70914216614447001</v>
      </c>
      <c r="V798" s="17">
        <v>0.587934351180463</v>
      </c>
      <c r="W798" s="17">
        <v>0.51808575373811905</v>
      </c>
      <c r="X798" s="17">
        <v>0.66004865647626998</v>
      </c>
      <c r="Y798" s="17">
        <v>0.67160904254006504</v>
      </c>
      <c r="Z798" s="17">
        <v>0.618878610053749</v>
      </c>
      <c r="AA798" s="17">
        <v>0.6118322399353</v>
      </c>
      <c r="AB798" s="17">
        <v>0.495952060463829</v>
      </c>
      <c r="AC798" s="17">
        <v>0.61701645779478198</v>
      </c>
      <c r="AD798" s="17">
        <v>0.55120538873776703</v>
      </c>
      <c r="AE798" s="17"/>
      <c r="AF798" s="17">
        <v>0.68292309537831397</v>
      </c>
      <c r="AG798" s="17">
        <v>0.59716352829112496</v>
      </c>
      <c r="AH798" s="17">
        <v>0.49612766396157798</v>
      </c>
      <c r="AI798" s="17">
        <v>0.66997778581909895</v>
      </c>
      <c r="AJ798" s="17">
        <v>0.80319267283403695</v>
      </c>
      <c r="AK798" s="17">
        <v>0.73824720062100502</v>
      </c>
      <c r="AL798" s="17"/>
      <c r="AM798" s="17">
        <v>0.70441767547231704</v>
      </c>
      <c r="AN798" s="17">
        <v>0.60457944842177702</v>
      </c>
      <c r="AO798" s="17">
        <v>0.63788148916857002</v>
      </c>
      <c r="AP798" s="17">
        <v>0.48266192394900198</v>
      </c>
      <c r="AQ798" s="17">
        <v>0.36467266364813</v>
      </c>
      <c r="AR798" s="17"/>
      <c r="AS798" s="17">
        <v>0.56228603994617898</v>
      </c>
      <c r="AT798" s="17">
        <v>0.586985713497996</v>
      </c>
      <c r="AU798" s="17">
        <v>0.68583252342364498</v>
      </c>
      <c r="AV798" s="17">
        <v>0.61100178526543603</v>
      </c>
      <c r="AW798" s="17">
        <v>0.65352152584421397</v>
      </c>
      <c r="AX798" s="17">
        <v>0.54995146811697804</v>
      </c>
      <c r="AY798" s="17"/>
      <c r="AZ798" s="17">
        <v>0.667562493051296</v>
      </c>
      <c r="BA798" s="17">
        <v>0.598661224132088</v>
      </c>
      <c r="BB798" s="17">
        <v>0.58798710698466405</v>
      </c>
      <c r="BC798" s="17">
        <v>0.62449479767222604</v>
      </c>
      <c r="BD798" s="17">
        <v>0.55937233595467695</v>
      </c>
      <c r="BE798" s="17"/>
      <c r="BF798" s="17">
        <v>0.62409593838012301</v>
      </c>
      <c r="BG798" s="17"/>
      <c r="BH798" s="17">
        <v>0.64122765947879601</v>
      </c>
      <c r="BI798" s="17"/>
      <c r="BJ798" s="17">
        <v>0.56510709542500304</v>
      </c>
      <c r="BK798" s="17">
        <v>0.64559723459636298</v>
      </c>
      <c r="BL798" s="17">
        <v>0.60126138314987299</v>
      </c>
      <c r="BM798" s="17">
        <v>0.53535607440783795</v>
      </c>
      <c r="BN798" s="17">
        <v>0.48395118531813103</v>
      </c>
      <c r="BO798" s="17">
        <v>0.45723663716548801</v>
      </c>
      <c r="BP798" s="17"/>
      <c r="BQ798" s="17">
        <v>0.61893682515035797</v>
      </c>
      <c r="BR798" s="17">
        <v>0.66626881046665198</v>
      </c>
      <c r="BS798" s="17">
        <v>0.62251300154789102</v>
      </c>
      <c r="BT798" s="17"/>
      <c r="BU798" s="17">
        <v>0.43299920905596201</v>
      </c>
      <c r="BV798" s="17">
        <v>0.66304167712267303</v>
      </c>
      <c r="BW798" s="17">
        <v>0.63937500481947596</v>
      </c>
      <c r="BX798" s="17"/>
      <c r="BY798" s="17">
        <v>0.50035373980982201</v>
      </c>
      <c r="BZ798" s="17"/>
      <c r="CA798" s="17">
        <v>0.65099811117269901</v>
      </c>
    </row>
    <row r="799" spans="2:79" x14ac:dyDescent="0.35">
      <c r="B799" t="s">
        <v>455</v>
      </c>
      <c r="C799" s="17">
        <v>0.48484829874146401</v>
      </c>
      <c r="D799" s="17">
        <v>0.478597827526135</v>
      </c>
      <c r="E799" s="17">
        <v>0.48868087267596499</v>
      </c>
      <c r="F799" s="17"/>
      <c r="G799" s="17">
        <v>0.822166430653963</v>
      </c>
      <c r="H799" s="17">
        <v>0.54791860007077697</v>
      </c>
      <c r="I799" s="17">
        <v>0.48363139394295601</v>
      </c>
      <c r="J799" s="17">
        <v>0.44611629056240099</v>
      </c>
      <c r="K799" s="17">
        <v>0.48442982775516602</v>
      </c>
      <c r="L799" s="17">
        <v>0.465776488425313</v>
      </c>
      <c r="M799" s="17"/>
      <c r="N799" s="17">
        <v>0.55039057223157795</v>
      </c>
      <c r="O799" s="17">
        <v>0.46379224861992202</v>
      </c>
      <c r="P799" s="17">
        <v>0.49246639077545601</v>
      </c>
      <c r="Q799" s="17">
        <v>0.39403360023644401</v>
      </c>
      <c r="R799" s="17"/>
      <c r="S799" s="17">
        <v>0.53399526107697803</v>
      </c>
      <c r="T799" s="17">
        <v>0.51250936954461102</v>
      </c>
      <c r="U799" s="17">
        <v>0.465239820741568</v>
      </c>
      <c r="V799" s="17">
        <v>0.30109923048984399</v>
      </c>
      <c r="W799" s="17">
        <v>0.35131918444165999</v>
      </c>
      <c r="X799" s="17">
        <v>0.61610379530541703</v>
      </c>
      <c r="Y799" s="17">
        <v>0.45269627784785998</v>
      </c>
      <c r="Z799" s="17">
        <v>0.46998123966426603</v>
      </c>
      <c r="AA799" s="17">
        <v>0.55246931243479203</v>
      </c>
      <c r="AB799" s="17">
        <v>0.37935912268974697</v>
      </c>
      <c r="AC799" s="17">
        <v>0.48229589647624399</v>
      </c>
      <c r="AD799" s="17">
        <v>0.23953859300244801</v>
      </c>
      <c r="AE799" s="17"/>
      <c r="AF799" s="17">
        <v>0.501769025154163</v>
      </c>
      <c r="AG799" s="17">
        <v>0.42454446630555498</v>
      </c>
      <c r="AH799" s="17">
        <v>0.51253123411589696</v>
      </c>
      <c r="AI799" s="17">
        <v>0.50147219300773005</v>
      </c>
      <c r="AJ799" s="17">
        <v>0.533990595818852</v>
      </c>
      <c r="AK799" s="17">
        <v>0.67336230682740705</v>
      </c>
      <c r="AL799" s="17"/>
      <c r="AM799" s="17">
        <v>0.45774913442542597</v>
      </c>
      <c r="AN799" s="17">
        <v>0.49064966609899502</v>
      </c>
      <c r="AO799" s="17">
        <v>0.55349496809715204</v>
      </c>
      <c r="AP799" s="17">
        <v>0.41611536893699202</v>
      </c>
      <c r="AQ799" s="17">
        <v>0.57067052757731596</v>
      </c>
      <c r="AR799" s="17"/>
      <c r="AS799" s="17">
        <v>0.59343269938578103</v>
      </c>
      <c r="AT799" s="17">
        <v>0.44104544602136098</v>
      </c>
      <c r="AU799" s="17">
        <v>0.52481840341290698</v>
      </c>
      <c r="AV799" s="17">
        <v>0.46923376936244399</v>
      </c>
      <c r="AW799" s="17">
        <v>0.55088710738320001</v>
      </c>
      <c r="AX799" s="17">
        <v>0.21971958690439999</v>
      </c>
      <c r="AY799" s="17"/>
      <c r="AZ799" s="17">
        <v>0.49310420565143898</v>
      </c>
      <c r="BA799" s="17">
        <v>0.47068941771398898</v>
      </c>
      <c r="BB799" s="17">
        <v>0.41907511889117299</v>
      </c>
      <c r="BC799" s="17">
        <v>0.57388109671353404</v>
      </c>
      <c r="BD799" s="17">
        <v>0.50767434880140705</v>
      </c>
      <c r="BE799" s="17"/>
      <c r="BF799" s="17">
        <v>0.48722761294540701</v>
      </c>
      <c r="BG799" s="17"/>
      <c r="BH799" s="17">
        <v>0.52632866190614402</v>
      </c>
      <c r="BI799" s="17"/>
      <c r="BJ799" s="17">
        <v>0.54158900171940305</v>
      </c>
      <c r="BK799" s="17">
        <v>0.43209839947143303</v>
      </c>
      <c r="BL799" s="17">
        <v>0.48039011860835901</v>
      </c>
      <c r="BM799" s="17">
        <v>0.38797297613252302</v>
      </c>
      <c r="BN799" s="17">
        <v>0.46798971125407701</v>
      </c>
      <c r="BO799" s="17">
        <v>0.23507464391660299</v>
      </c>
      <c r="BP799" s="17"/>
      <c r="BQ799" s="17">
        <v>0.394430222578806</v>
      </c>
      <c r="BR799" s="17">
        <v>0.53703183531316101</v>
      </c>
      <c r="BS799" s="17">
        <v>0.51938529350260099</v>
      </c>
      <c r="BT799" s="17"/>
      <c r="BU799" s="17">
        <v>0.36191188572135502</v>
      </c>
      <c r="BV799" s="17">
        <v>0.45595605631828801</v>
      </c>
      <c r="BW799" s="17">
        <v>0.55627680115011602</v>
      </c>
      <c r="BX799" s="17"/>
      <c r="BY799" s="17">
        <v>0.50035373980982201</v>
      </c>
      <c r="BZ799" s="17"/>
      <c r="CA799" s="17">
        <v>0.534051623043442</v>
      </c>
    </row>
    <row r="800" spans="2:79" x14ac:dyDescent="0.35">
      <c r="B800" t="s">
        <v>456</v>
      </c>
      <c r="C800" s="17">
        <v>0.38407817549362</v>
      </c>
      <c r="D800" s="17">
        <v>0.36299029658814203</v>
      </c>
      <c r="E800" s="17">
        <v>0.40448044143238798</v>
      </c>
      <c r="F800" s="17"/>
      <c r="G800" s="17">
        <v>0.35094599782262997</v>
      </c>
      <c r="H800" s="17">
        <v>0.51341806800804801</v>
      </c>
      <c r="I800" s="17">
        <v>0.453054539998684</v>
      </c>
      <c r="J800" s="17">
        <v>0.37593316549449701</v>
      </c>
      <c r="K800" s="17">
        <v>0.41196097770988399</v>
      </c>
      <c r="L800" s="17">
        <v>0.28070891714601398</v>
      </c>
      <c r="M800" s="17"/>
      <c r="N800" s="17">
        <v>0.34870219994806401</v>
      </c>
      <c r="O800" s="17">
        <v>0.47454771029176301</v>
      </c>
      <c r="P800" s="17">
        <v>0.310014607377677</v>
      </c>
      <c r="Q800" s="17">
        <v>0.395693795771765</v>
      </c>
      <c r="R800" s="17"/>
      <c r="S800" s="17">
        <v>0.418990070000123</v>
      </c>
      <c r="T800" s="17">
        <v>0.45880700946057901</v>
      </c>
      <c r="U800" s="17">
        <v>0.38952408331417598</v>
      </c>
      <c r="V800" s="17">
        <v>0.38014888337807201</v>
      </c>
      <c r="W800" s="17">
        <v>0.367582288300565</v>
      </c>
      <c r="X800" s="17">
        <v>0.46703404761212303</v>
      </c>
      <c r="Y800" s="17">
        <v>0.22494301787163801</v>
      </c>
      <c r="Z800" s="17">
        <v>0.39740916952451699</v>
      </c>
      <c r="AA800" s="17">
        <v>0.229752083218765</v>
      </c>
      <c r="AB800" s="17">
        <v>0.356874013147089</v>
      </c>
      <c r="AC800" s="17">
        <v>0.503013872222414</v>
      </c>
      <c r="AD800" s="17">
        <v>0.68833320426468003</v>
      </c>
      <c r="AE800" s="17"/>
      <c r="AF800" s="17">
        <v>0.48937517169915001</v>
      </c>
      <c r="AG800" s="17">
        <v>0.37112028259628299</v>
      </c>
      <c r="AH800" s="17">
        <v>0.313429558839592</v>
      </c>
      <c r="AI800" s="17">
        <v>0.405705529816415</v>
      </c>
      <c r="AJ800" s="17">
        <v>0.57217435413078399</v>
      </c>
      <c r="AK800" s="17">
        <v>0.45625968908049802</v>
      </c>
      <c r="AL800" s="17"/>
      <c r="AM800" s="17">
        <v>0.29041322352826499</v>
      </c>
      <c r="AN800" s="17">
        <v>0.41302620066359902</v>
      </c>
      <c r="AO800" s="17">
        <v>0.46547792770798502</v>
      </c>
      <c r="AP800" s="17">
        <v>0.31858166984813102</v>
      </c>
      <c r="AQ800" s="17">
        <v>0.33068044613438602</v>
      </c>
      <c r="AR800" s="17"/>
      <c r="AS800" s="17">
        <v>0.42114096368556098</v>
      </c>
      <c r="AT800" s="17">
        <v>0.44655472240638899</v>
      </c>
      <c r="AU800" s="17">
        <v>0.46848380065733602</v>
      </c>
      <c r="AV800" s="17">
        <v>0.33035212266084202</v>
      </c>
      <c r="AW800" s="17">
        <v>0.319318965809266</v>
      </c>
      <c r="AX800" s="17">
        <v>9.6687770767144202E-2</v>
      </c>
      <c r="AY800" s="17"/>
      <c r="AZ800" s="17">
        <v>0.32665389232284803</v>
      </c>
      <c r="BA800" s="17">
        <v>0.34948350023189401</v>
      </c>
      <c r="BB800" s="17">
        <v>0.44435518493320098</v>
      </c>
      <c r="BC800" s="17">
        <v>0.482626832990735</v>
      </c>
      <c r="BD800" s="17">
        <v>0.40341924823874897</v>
      </c>
      <c r="BE800" s="17"/>
      <c r="BF800" s="17">
        <v>0.38668994999782402</v>
      </c>
      <c r="BG800" s="17"/>
      <c r="BH800" s="17">
        <v>0.36902290493740197</v>
      </c>
      <c r="BI800" s="17"/>
      <c r="BJ800" s="17">
        <v>0.46986333235567102</v>
      </c>
      <c r="BK800" s="17">
        <v>0.37596109042585801</v>
      </c>
      <c r="BL800" s="17">
        <v>0.35423970987076298</v>
      </c>
      <c r="BM800" s="17">
        <v>0.25878597297589201</v>
      </c>
      <c r="BN800" s="17">
        <v>0.57925206301058396</v>
      </c>
      <c r="BO800" s="17">
        <v>0.222161993248885</v>
      </c>
      <c r="BP800" s="17"/>
      <c r="BQ800" s="17">
        <v>0.41258958248522398</v>
      </c>
      <c r="BR800" s="17">
        <v>0.41696983986990499</v>
      </c>
      <c r="BS800" s="17">
        <v>0.35716725710193598</v>
      </c>
      <c r="BT800" s="17"/>
      <c r="BU800" s="17">
        <v>0.26907197971631902</v>
      </c>
      <c r="BV800" s="17">
        <v>0.37523421782023703</v>
      </c>
      <c r="BW800" s="17">
        <v>0.40394552573588899</v>
      </c>
      <c r="BX800" s="17"/>
      <c r="BY800" s="17">
        <v>0.66055418875172001</v>
      </c>
      <c r="BZ800" s="17"/>
      <c r="CA800" s="17">
        <v>0.54150729875829295</v>
      </c>
    </row>
    <row r="801" spans="2:79" x14ac:dyDescent="0.35">
      <c r="B801" t="s">
        <v>457</v>
      </c>
      <c r="C801" s="17">
        <v>0.38183544887223902</v>
      </c>
      <c r="D801" s="17">
        <v>0.44358277219949499</v>
      </c>
      <c r="E801" s="17">
        <v>0.30597029662244002</v>
      </c>
      <c r="F801" s="17"/>
      <c r="G801" s="17">
        <v>0.51962814228449605</v>
      </c>
      <c r="H801" s="17">
        <v>0.37093202254784902</v>
      </c>
      <c r="I801" s="17">
        <v>0.47964219610692599</v>
      </c>
      <c r="J801" s="17">
        <v>0.366131712948156</v>
      </c>
      <c r="K801" s="17">
        <v>0.35009883373404199</v>
      </c>
      <c r="L801" s="17">
        <v>0.37010136852236297</v>
      </c>
      <c r="M801" s="17"/>
      <c r="N801" s="17">
        <v>0.40385622672544202</v>
      </c>
      <c r="O801" s="17">
        <v>0.26564222182057101</v>
      </c>
      <c r="P801" s="17">
        <v>0.47039203497235998</v>
      </c>
      <c r="Q801" s="17">
        <v>0.41098506669442803</v>
      </c>
      <c r="R801" s="17"/>
      <c r="S801" s="17">
        <v>0.536727378205339</v>
      </c>
      <c r="T801" s="17">
        <v>0.46463277009791398</v>
      </c>
      <c r="U801" s="17">
        <v>0.24874362495834201</v>
      </c>
      <c r="V801" s="17">
        <v>0.346805621197189</v>
      </c>
      <c r="W801" s="17">
        <v>0.35695894950277302</v>
      </c>
      <c r="X801" s="17">
        <v>0.37725357870310899</v>
      </c>
      <c r="Y801" s="17">
        <v>0.39078331636585101</v>
      </c>
      <c r="Z801" s="17">
        <v>0.30844527369597002</v>
      </c>
      <c r="AA801" s="17">
        <v>0.20773633206589701</v>
      </c>
      <c r="AB801" s="17">
        <v>0.32020684349744799</v>
      </c>
      <c r="AC801" s="17">
        <v>0.38997412335107201</v>
      </c>
      <c r="AD801" s="17">
        <v>0.76046140699755205</v>
      </c>
      <c r="AE801" s="17"/>
      <c r="AF801" s="17">
        <v>0.35416607402830402</v>
      </c>
      <c r="AG801" s="17">
        <v>0.31026071102418401</v>
      </c>
      <c r="AH801" s="17">
        <v>0.44128651840585198</v>
      </c>
      <c r="AI801" s="17">
        <v>0.38149162756660199</v>
      </c>
      <c r="AJ801" s="17">
        <v>0.61741591084651304</v>
      </c>
      <c r="AK801" s="17">
        <v>0.63470208147997598</v>
      </c>
      <c r="AL801" s="17"/>
      <c r="AM801" s="17">
        <v>0.40564436081153199</v>
      </c>
      <c r="AN801" s="17">
        <v>0.37434596666531</v>
      </c>
      <c r="AO801" s="17">
        <v>0.37084062931067702</v>
      </c>
      <c r="AP801" s="17">
        <v>0.40318863971706498</v>
      </c>
      <c r="AQ801" s="17">
        <v>0.29312644161486601</v>
      </c>
      <c r="AR801" s="17"/>
      <c r="AS801" s="17">
        <v>0.49894868909922002</v>
      </c>
      <c r="AT801" s="17">
        <v>0.36479950064852601</v>
      </c>
      <c r="AU801" s="17">
        <v>0.47302371075823402</v>
      </c>
      <c r="AV801" s="17">
        <v>0.40741597117483802</v>
      </c>
      <c r="AW801" s="17">
        <v>0.23108844250991301</v>
      </c>
      <c r="AX801" s="17">
        <v>0.16524988620942199</v>
      </c>
      <c r="AY801" s="17"/>
      <c r="AZ801" s="17">
        <v>0.32108851113160503</v>
      </c>
      <c r="BA801" s="17">
        <v>0.35198684855572199</v>
      </c>
      <c r="BB801" s="17">
        <v>0.26695650430072998</v>
      </c>
      <c r="BC801" s="17">
        <v>0.63044767650781397</v>
      </c>
      <c r="BD801" s="17">
        <v>0.47206795900206999</v>
      </c>
      <c r="BE801" s="17"/>
      <c r="BF801" s="17">
        <v>0.36836807533994897</v>
      </c>
      <c r="BG801" s="17"/>
      <c r="BH801" s="17">
        <v>0.39436151728957503</v>
      </c>
      <c r="BI801" s="17"/>
      <c r="BJ801" s="17">
        <v>0.29379769234431102</v>
      </c>
      <c r="BK801" s="17">
        <v>0.34473845430573102</v>
      </c>
      <c r="BL801" s="17">
        <v>0.39299452817087499</v>
      </c>
      <c r="BM801" s="17">
        <v>0.46774635319702901</v>
      </c>
      <c r="BN801" s="17">
        <v>0.47728456219055299</v>
      </c>
      <c r="BO801" s="17">
        <v>0.76492535608339696</v>
      </c>
      <c r="BP801" s="17"/>
      <c r="BQ801" s="17">
        <v>0.55022542203331704</v>
      </c>
      <c r="BR801" s="17">
        <v>0.410409194720458</v>
      </c>
      <c r="BS801" s="17">
        <v>0.33623985068758799</v>
      </c>
      <c r="BT801" s="17"/>
      <c r="BU801" s="17">
        <v>0.43519682044235602</v>
      </c>
      <c r="BV801" s="17">
        <v>0.40063986013509101</v>
      </c>
      <c r="BW801" s="17">
        <v>0.38451525475036102</v>
      </c>
      <c r="BX801" s="17"/>
      <c r="BY801" s="17">
        <v>0.49698400559328598</v>
      </c>
      <c r="BZ801" s="17"/>
      <c r="CA801" s="17">
        <v>0.42232702316746201</v>
      </c>
    </row>
    <row r="802" spans="2:79" x14ac:dyDescent="0.35">
      <c r="B802" t="s">
        <v>458</v>
      </c>
      <c r="C802" s="17">
        <v>0.13318732520468199</v>
      </c>
      <c r="D802" s="17">
        <v>0.16670224158815</v>
      </c>
      <c r="E802" s="17">
        <v>8.8471828965190694E-2</v>
      </c>
      <c r="F802" s="17"/>
      <c r="G802" s="17">
        <v>0</v>
      </c>
      <c r="H802" s="17">
        <v>0.115117297819554</v>
      </c>
      <c r="I802" s="17">
        <v>0.135841157312142</v>
      </c>
      <c r="J802" s="17">
        <v>0.176743456823372</v>
      </c>
      <c r="K802" s="17">
        <v>0.10812030908812199</v>
      </c>
      <c r="L802" s="17">
        <v>0.13394712128236799</v>
      </c>
      <c r="M802" s="17"/>
      <c r="N802" s="17">
        <v>0.12884982346905299</v>
      </c>
      <c r="O802" s="17">
        <v>0.17205417528566699</v>
      </c>
      <c r="P802" s="17">
        <v>0.13238348193997099</v>
      </c>
      <c r="Q802" s="17">
        <v>8.3448028105855998E-2</v>
      </c>
      <c r="R802" s="17"/>
      <c r="S802" s="17">
        <v>0.144419241815546</v>
      </c>
      <c r="T802" s="17">
        <v>8.8890751549739702E-2</v>
      </c>
      <c r="U802" s="17">
        <v>0.12654398343992401</v>
      </c>
      <c r="V802" s="17">
        <v>0.25216926519693</v>
      </c>
      <c r="W802" s="17">
        <v>0.117708182418061</v>
      </c>
      <c r="X802" s="17">
        <v>0.105658132907819</v>
      </c>
      <c r="Y802" s="17">
        <v>4.0229488297803699E-2</v>
      </c>
      <c r="Z802" s="17">
        <v>0.15473818399247399</v>
      </c>
      <c r="AA802" s="17">
        <v>0.136472494186855</v>
      </c>
      <c r="AB802" s="17">
        <v>0.17834212976375199</v>
      </c>
      <c r="AC802" s="17">
        <v>0.15355925214142899</v>
      </c>
      <c r="AD802" s="17">
        <v>0.44879461126223302</v>
      </c>
      <c r="AE802" s="17"/>
      <c r="AF802" s="17">
        <v>0.144250557148453</v>
      </c>
      <c r="AG802" s="17">
        <v>0.130515448289626</v>
      </c>
      <c r="AH802" s="17">
        <v>0.130182299832483</v>
      </c>
      <c r="AI802" s="17">
        <v>0.14047686541360199</v>
      </c>
      <c r="AJ802" s="17">
        <v>0</v>
      </c>
      <c r="AK802" s="17">
        <v>0.16900899346232101</v>
      </c>
      <c r="AL802" s="17"/>
      <c r="AM802" s="17">
        <v>8.8981613373396606E-2</v>
      </c>
      <c r="AN802" s="17">
        <v>0.13767388774127701</v>
      </c>
      <c r="AO802" s="17">
        <v>0.153385053200498</v>
      </c>
      <c r="AP802" s="17">
        <v>0.180442871372165</v>
      </c>
      <c r="AQ802" s="17">
        <v>0.117638283161934</v>
      </c>
      <c r="AR802" s="17"/>
      <c r="AS802" s="17">
        <v>0.211736732163536</v>
      </c>
      <c r="AT802" s="17">
        <v>0.16001079846230201</v>
      </c>
      <c r="AU802" s="17">
        <v>0.113312212369038</v>
      </c>
      <c r="AV802" s="17">
        <v>7.3225187884188303E-2</v>
      </c>
      <c r="AW802" s="17">
        <v>6.7845727477241602E-2</v>
      </c>
      <c r="AX802" s="17">
        <v>0.14271784964530701</v>
      </c>
      <c r="AY802" s="17"/>
      <c r="AZ802" s="17">
        <v>0.12469666715783401</v>
      </c>
      <c r="BA802" s="17">
        <v>0.12468869069036199</v>
      </c>
      <c r="BB802" s="17">
        <v>0.223986559249789</v>
      </c>
      <c r="BC802" s="17">
        <v>0.102604503681558</v>
      </c>
      <c r="BD802" s="17">
        <v>9.3396740984853593E-2</v>
      </c>
      <c r="BE802" s="17"/>
      <c r="BF802" s="17">
        <v>0.13438677742048299</v>
      </c>
      <c r="BG802" s="17"/>
      <c r="BH802" s="17">
        <v>0.11434944505796001</v>
      </c>
      <c r="BI802" s="17"/>
      <c r="BJ802" s="17">
        <v>0.13610063934653799</v>
      </c>
      <c r="BK802" s="17">
        <v>0.180734541252284</v>
      </c>
      <c r="BL802" s="17">
        <v>0.119662699315926</v>
      </c>
      <c r="BM802" s="17">
        <v>6.0684301655377602E-2</v>
      </c>
      <c r="BN802" s="17">
        <v>0.236776962997231</v>
      </c>
      <c r="BO802" s="17">
        <v>0</v>
      </c>
      <c r="BP802" s="17"/>
      <c r="BQ802" s="17">
        <v>0.16254290402254901</v>
      </c>
      <c r="BR802" s="17">
        <v>0.160799006295055</v>
      </c>
      <c r="BS802" s="17">
        <v>0.10240323750946601</v>
      </c>
      <c r="BT802" s="17"/>
      <c r="BU802" s="17">
        <v>0.101539058714016</v>
      </c>
      <c r="BV802" s="17">
        <v>8.87326347160238E-2</v>
      </c>
      <c r="BW802" s="17">
        <v>0.15206565229324201</v>
      </c>
      <c r="BX802" s="17"/>
      <c r="BY802" s="17">
        <v>0.33972901067559003</v>
      </c>
      <c r="BZ802" s="17"/>
      <c r="CA802" s="17">
        <v>0.15952607231763</v>
      </c>
    </row>
    <row r="803" spans="2:79" x14ac:dyDescent="0.35">
      <c r="B803" t="s">
        <v>459</v>
      </c>
      <c r="C803" s="17">
        <v>7.4659894354097603E-2</v>
      </c>
      <c r="D803" s="17">
        <v>8.1902899317453107E-2</v>
      </c>
      <c r="E803" s="17">
        <v>6.6740848788347698E-2</v>
      </c>
      <c r="F803" s="17"/>
      <c r="G803" s="17">
        <v>0</v>
      </c>
      <c r="H803" s="17">
        <v>0.13771098955208499</v>
      </c>
      <c r="I803" s="17">
        <v>0.17745681890720599</v>
      </c>
      <c r="J803" s="17">
        <v>3.70555528941846E-2</v>
      </c>
      <c r="K803" s="17">
        <v>5.4086128915247701E-2</v>
      </c>
      <c r="L803" s="17">
        <v>4.8134154020683599E-2</v>
      </c>
      <c r="M803" s="17"/>
      <c r="N803" s="17">
        <v>4.1816033079082097E-2</v>
      </c>
      <c r="O803" s="17">
        <v>4.3077930510225598E-2</v>
      </c>
      <c r="P803" s="17">
        <v>0.13675695492815501</v>
      </c>
      <c r="Q803" s="17">
        <v>0.104451809335251</v>
      </c>
      <c r="R803" s="17"/>
      <c r="S803" s="17">
        <v>0.142409308759815</v>
      </c>
      <c r="T803" s="17">
        <v>2.2458099935810098E-2</v>
      </c>
      <c r="U803" s="17">
        <v>0.13295092749191501</v>
      </c>
      <c r="V803" s="17">
        <v>7.3414032030703805E-2</v>
      </c>
      <c r="W803" s="17">
        <v>9.6580748761516302E-2</v>
      </c>
      <c r="X803" s="17">
        <v>1.70901209129375E-2</v>
      </c>
      <c r="Y803" s="17">
        <v>0</v>
      </c>
      <c r="Z803" s="17">
        <v>0</v>
      </c>
      <c r="AA803" s="17">
        <v>6.7480190399283796E-2</v>
      </c>
      <c r="AB803" s="17">
        <v>0.15846723940399901</v>
      </c>
      <c r="AC803" s="17">
        <v>6.5451712314868599E-2</v>
      </c>
      <c r="AD803" s="17">
        <v>0</v>
      </c>
      <c r="AE803" s="17"/>
      <c r="AF803" s="17">
        <v>1.28762553466647E-2</v>
      </c>
      <c r="AG803" s="17">
        <v>7.1546555090896899E-2</v>
      </c>
      <c r="AH803" s="17">
        <v>0.14516584573721</v>
      </c>
      <c r="AI803" s="17">
        <v>6.8093264263505898E-2</v>
      </c>
      <c r="AJ803" s="17">
        <v>0</v>
      </c>
      <c r="AK803" s="17">
        <v>6.2096657919472997E-2</v>
      </c>
      <c r="AL803" s="17"/>
      <c r="AM803" s="17">
        <v>0.120502055770088</v>
      </c>
      <c r="AN803" s="17">
        <v>5.1459590030856497E-2</v>
      </c>
      <c r="AO803" s="17">
        <v>1.7513083261525099E-2</v>
      </c>
      <c r="AP803" s="17">
        <v>0.13211296045405099</v>
      </c>
      <c r="AQ803" s="17">
        <v>0.17746199462548601</v>
      </c>
      <c r="AR803" s="17"/>
      <c r="AS803" s="17">
        <v>9.5631700646202397E-2</v>
      </c>
      <c r="AT803" s="17">
        <v>5.8414527954767398E-2</v>
      </c>
      <c r="AU803" s="17">
        <v>5.1904721159073602E-2</v>
      </c>
      <c r="AV803" s="17">
        <v>3.6268530327213999E-2</v>
      </c>
      <c r="AW803" s="17">
        <v>9.8349576108327799E-2</v>
      </c>
      <c r="AX803" s="17">
        <v>0.19897047379326199</v>
      </c>
      <c r="AY803" s="17"/>
      <c r="AZ803" s="17">
        <v>7.3762121216530904E-2</v>
      </c>
      <c r="BA803" s="17">
        <v>0.100727550200903</v>
      </c>
      <c r="BB803" s="17">
        <v>9.6604146710596597E-2</v>
      </c>
      <c r="BC803" s="17">
        <v>6.7556037541625698E-3</v>
      </c>
      <c r="BD803" s="17">
        <v>5.1415059617247898E-2</v>
      </c>
      <c r="BE803" s="17"/>
      <c r="BF803" s="17">
        <v>6.6524546399481493E-2</v>
      </c>
      <c r="BG803" s="17"/>
      <c r="BH803" s="17">
        <v>5.9582934157354599E-2</v>
      </c>
      <c r="BI803" s="17"/>
      <c r="BJ803" s="17">
        <v>7.4184848503864101E-2</v>
      </c>
      <c r="BK803" s="17">
        <v>3.1586402941587301E-2</v>
      </c>
      <c r="BL803" s="17">
        <v>6.9956826751497503E-2</v>
      </c>
      <c r="BM803" s="17">
        <v>0.20705398174648301</v>
      </c>
      <c r="BN803" s="17">
        <v>0.22671797834619301</v>
      </c>
      <c r="BO803" s="17">
        <v>0</v>
      </c>
      <c r="BP803" s="17"/>
      <c r="BQ803" s="17">
        <v>2.9141916388719599E-2</v>
      </c>
      <c r="BR803" s="17">
        <v>3.5196402803728898E-2</v>
      </c>
      <c r="BS803" s="17">
        <v>0.110913621653898</v>
      </c>
      <c r="BT803" s="17"/>
      <c r="BU803" s="17">
        <v>0.148666344957292</v>
      </c>
      <c r="BV803" s="17">
        <v>0.10311530382171601</v>
      </c>
      <c r="BW803" s="17">
        <v>5.2907703264492303E-2</v>
      </c>
      <c r="BX803" s="17"/>
      <c r="BY803" s="17">
        <v>0</v>
      </c>
      <c r="BZ803" s="17"/>
      <c r="CA803" s="17">
        <v>4.63868560462476E-2</v>
      </c>
    </row>
    <row r="804" spans="2:79" x14ac:dyDescent="0.35">
      <c r="B804" t="s">
        <v>135</v>
      </c>
      <c r="C804" s="17">
        <v>2.4065427349482401E-3</v>
      </c>
      <c r="D804" s="17">
        <v>1.37990449905457E-3</v>
      </c>
      <c r="E804" s="17">
        <v>3.6154961419534201E-3</v>
      </c>
      <c r="F804" s="17"/>
      <c r="G804" s="17">
        <v>0</v>
      </c>
      <c r="H804" s="17">
        <v>0</v>
      </c>
      <c r="I804" s="17">
        <v>0</v>
      </c>
      <c r="J804" s="17">
        <v>0</v>
      </c>
      <c r="K804" s="17">
        <v>7.7224451304378303E-3</v>
      </c>
      <c r="L804" s="17">
        <v>2.5842586618016099E-3</v>
      </c>
      <c r="M804" s="17"/>
      <c r="N804" s="17">
        <v>7.9183875158208208E-3</v>
      </c>
      <c r="O804" s="17">
        <v>0</v>
      </c>
      <c r="P804" s="17">
        <v>0</v>
      </c>
      <c r="Q804" s="17">
        <v>0</v>
      </c>
      <c r="R804" s="17"/>
      <c r="S804" s="17">
        <v>0</v>
      </c>
      <c r="T804" s="17">
        <v>0</v>
      </c>
      <c r="U804" s="17">
        <v>0</v>
      </c>
      <c r="V804" s="17">
        <v>0</v>
      </c>
      <c r="W804" s="17">
        <v>2.59969140798719E-2</v>
      </c>
      <c r="X804" s="17">
        <v>0</v>
      </c>
      <c r="Y804" s="17">
        <v>0</v>
      </c>
      <c r="Z804" s="17">
        <v>0</v>
      </c>
      <c r="AA804" s="17">
        <v>0</v>
      </c>
      <c r="AB804" s="17">
        <v>0</v>
      </c>
      <c r="AC804" s="17">
        <v>1.1723628825394501E-2</v>
      </c>
      <c r="AD804" s="17">
        <v>0</v>
      </c>
      <c r="AE804" s="17"/>
      <c r="AF804" s="17">
        <v>0</v>
      </c>
      <c r="AG804" s="17">
        <v>4.7931326060811604E-3</v>
      </c>
      <c r="AH804" s="17">
        <v>0</v>
      </c>
      <c r="AI804" s="17">
        <v>0</v>
      </c>
      <c r="AJ804" s="17">
        <v>0</v>
      </c>
      <c r="AK804" s="17">
        <v>1.0993288088119699E-2</v>
      </c>
      <c r="AL804" s="17"/>
      <c r="AM804" s="17">
        <v>0</v>
      </c>
      <c r="AN804" s="17">
        <v>0</v>
      </c>
      <c r="AO804" s="17">
        <v>0</v>
      </c>
      <c r="AP804" s="17">
        <v>1.93452852893936E-2</v>
      </c>
      <c r="AQ804" s="17">
        <v>0</v>
      </c>
      <c r="AR804" s="17"/>
      <c r="AS804" s="17">
        <v>0</v>
      </c>
      <c r="AT804" s="17">
        <v>2.5230865876523299E-3</v>
      </c>
      <c r="AU804" s="17">
        <v>0</v>
      </c>
      <c r="AV804" s="17">
        <v>9.1644465204774404E-3</v>
      </c>
      <c r="AW804" s="17">
        <v>0</v>
      </c>
      <c r="AX804" s="17">
        <v>0</v>
      </c>
      <c r="AY804" s="17"/>
      <c r="AZ804" s="17">
        <v>3.15469460753403E-3</v>
      </c>
      <c r="BA804" s="17">
        <v>0</v>
      </c>
      <c r="BB804" s="17">
        <v>9.8753069534738905E-3</v>
      </c>
      <c r="BC804" s="17">
        <v>0</v>
      </c>
      <c r="BD804" s="17">
        <v>0</v>
      </c>
      <c r="BE804" s="17"/>
      <c r="BF804" s="17">
        <v>2.8869851385322702E-3</v>
      </c>
      <c r="BG804" s="17"/>
      <c r="BH804" s="17">
        <v>3.7582887667002699E-3</v>
      </c>
      <c r="BI804" s="17"/>
      <c r="BJ804" s="17">
        <v>0</v>
      </c>
      <c r="BK804" s="17">
        <v>7.3904632327552204E-3</v>
      </c>
      <c r="BL804" s="17">
        <v>2.0390114257778E-3</v>
      </c>
      <c r="BM804" s="17">
        <v>0</v>
      </c>
      <c r="BN804" s="17">
        <v>0</v>
      </c>
      <c r="BO804" s="17">
        <v>0</v>
      </c>
      <c r="BP804" s="17"/>
      <c r="BQ804" s="17">
        <v>0</v>
      </c>
      <c r="BR804" s="17">
        <v>8.7077020290732103E-3</v>
      </c>
      <c r="BS804" s="17">
        <v>0</v>
      </c>
      <c r="BT804" s="17"/>
      <c r="BU804" s="17">
        <v>2.3724503328963899E-2</v>
      </c>
      <c r="BV804" s="17">
        <v>0</v>
      </c>
      <c r="BW804" s="17">
        <v>3.3106485012741899E-3</v>
      </c>
      <c r="BX804" s="17"/>
      <c r="BY804" s="17">
        <v>0</v>
      </c>
      <c r="BZ804" s="17"/>
      <c r="CA804" s="17">
        <v>0</v>
      </c>
    </row>
    <row r="805" spans="2:79" x14ac:dyDescent="0.35">
      <c r="B805" t="s">
        <v>104</v>
      </c>
      <c r="C805" s="17">
        <v>9.8810967411284201E-2</v>
      </c>
      <c r="D805" s="17">
        <v>8.6887462179147903E-2</v>
      </c>
      <c r="E805" s="17">
        <v>0.113323757641706</v>
      </c>
      <c r="F805" s="17"/>
      <c r="G805" s="17">
        <v>0.177833569346037</v>
      </c>
      <c r="H805" s="17">
        <v>8.5011023329599797E-2</v>
      </c>
      <c r="I805" s="17">
        <v>8.1215526247226402E-2</v>
      </c>
      <c r="J805" s="17">
        <v>0.103232531471602</v>
      </c>
      <c r="K805" s="17">
        <v>7.5032323210427507E-2</v>
      </c>
      <c r="L805" s="17">
        <v>0.12281286480439101</v>
      </c>
      <c r="M805" s="17"/>
      <c r="N805" s="17">
        <v>7.6310539029988203E-2</v>
      </c>
      <c r="O805" s="17">
        <v>0.16895889473926501</v>
      </c>
      <c r="P805" s="17">
        <v>1.72511360507096E-2</v>
      </c>
      <c r="Q805" s="17">
        <v>0.12538774633757099</v>
      </c>
      <c r="R805" s="17"/>
      <c r="S805" s="17">
        <v>2.1457674787687401E-2</v>
      </c>
      <c r="T805" s="17">
        <v>0.105672488473597</v>
      </c>
      <c r="U805" s="17">
        <v>7.7526492186430401E-2</v>
      </c>
      <c r="V805" s="17">
        <v>0.13451703065089499</v>
      </c>
      <c r="W805" s="17">
        <v>0.20536916408342401</v>
      </c>
      <c r="X805" s="17">
        <v>7.3307698314648197E-3</v>
      </c>
      <c r="Y805" s="17">
        <v>0.11160137908845499</v>
      </c>
      <c r="Z805" s="17">
        <v>0.15362001365238301</v>
      </c>
      <c r="AA805" s="17">
        <v>0.138175908484275</v>
      </c>
      <c r="AB805" s="17">
        <v>0.17724831937987801</v>
      </c>
      <c r="AC805" s="17">
        <v>0.144445974215725</v>
      </c>
      <c r="AD805" s="17">
        <v>0</v>
      </c>
      <c r="AE805" s="17"/>
      <c r="AF805" s="17">
        <v>8.57650153407465E-2</v>
      </c>
      <c r="AG805" s="17">
        <v>0.122173831443464</v>
      </c>
      <c r="AH805" s="17">
        <v>7.0858105107597394E-2</v>
      </c>
      <c r="AI805" s="17">
        <v>2.56145712240755E-2</v>
      </c>
      <c r="AJ805" s="17">
        <v>2.90355342251153E-2</v>
      </c>
      <c r="AK805" s="17">
        <v>6.3122103775739097E-2</v>
      </c>
      <c r="AL805" s="17"/>
      <c r="AM805" s="17">
        <v>7.7319751492389996E-2</v>
      </c>
      <c r="AN805" s="17">
        <v>8.2340101304699695E-2</v>
      </c>
      <c r="AO805" s="17">
        <v>0.14393658236079299</v>
      </c>
      <c r="AP805" s="17">
        <v>9.5069067121364106E-2</v>
      </c>
      <c r="AQ805" s="17">
        <v>0</v>
      </c>
      <c r="AR805" s="17"/>
      <c r="AS805" s="17">
        <v>6.34570030698208E-2</v>
      </c>
      <c r="AT805" s="17">
        <v>0.110100719390574</v>
      </c>
      <c r="AU805" s="17">
        <v>8.5691776516008594E-2</v>
      </c>
      <c r="AV805" s="17">
        <v>0.127327933000798</v>
      </c>
      <c r="AW805" s="17">
        <v>0.119743273232314</v>
      </c>
      <c r="AX805" s="17">
        <v>5.5152841471708701E-2</v>
      </c>
      <c r="AY805" s="17"/>
      <c r="AZ805" s="17">
        <v>0.101507514067136</v>
      </c>
      <c r="BA805" s="17">
        <v>7.2327980834663796E-2</v>
      </c>
      <c r="BB805" s="17">
        <v>0.13520266052656299</v>
      </c>
      <c r="BC805" s="17">
        <v>0.11844584626494301</v>
      </c>
      <c r="BD805" s="17">
        <v>9.4863272430838599E-2</v>
      </c>
      <c r="BE805" s="17"/>
      <c r="BF805" s="17">
        <v>0.106192043500925</v>
      </c>
      <c r="BG805" s="17"/>
      <c r="BH805" s="17">
        <v>9.5202918227703506E-2</v>
      </c>
      <c r="BI805" s="17"/>
      <c r="BJ805" s="17">
        <v>0.101212484967072</v>
      </c>
      <c r="BK805" s="17">
        <v>0.14669705474052</v>
      </c>
      <c r="BL805" s="17">
        <v>0.10081463469103601</v>
      </c>
      <c r="BM805" s="17">
        <v>2.3941507490269E-2</v>
      </c>
      <c r="BN805" s="17">
        <v>0.108023931887245</v>
      </c>
      <c r="BO805" s="17">
        <v>0</v>
      </c>
      <c r="BP805" s="17"/>
      <c r="BQ805" s="17">
        <v>5.9021520412852899E-2</v>
      </c>
      <c r="BR805" s="17">
        <v>7.2796345004552204E-2</v>
      </c>
      <c r="BS805" s="17">
        <v>0.11468700713388499</v>
      </c>
      <c r="BT805" s="17"/>
      <c r="BU805" s="17">
        <v>0.21660978662661201</v>
      </c>
      <c r="BV805" s="17">
        <v>8.0037661423354195E-2</v>
      </c>
      <c r="BW805" s="17">
        <v>7.7253664013445703E-2</v>
      </c>
      <c r="BX805" s="17"/>
      <c r="BY805" s="17">
        <v>0</v>
      </c>
      <c r="BZ805" s="17"/>
      <c r="CA805" s="17">
        <v>9.9284046142628202E-2</v>
      </c>
    </row>
    <row r="806" spans="2:79" x14ac:dyDescent="0.35">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row>
    <row r="807" spans="2:79" x14ac:dyDescent="0.35">
      <c r="B807" s="6" t="s">
        <v>469</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row>
    <row r="808" spans="2:79" x14ac:dyDescent="0.35">
      <c r="B808" s="24" t="s">
        <v>106</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row>
    <row r="809" spans="2:79" x14ac:dyDescent="0.35">
      <c r="B809" t="s">
        <v>461</v>
      </c>
      <c r="C809" s="17">
        <v>0.49950884984167299</v>
      </c>
      <c r="D809" s="17">
        <v>0.493518948076966</v>
      </c>
      <c r="E809" s="17">
        <v>0.50313627093383795</v>
      </c>
      <c r="F809" s="17"/>
      <c r="G809" s="17">
        <v>0.51663470082006901</v>
      </c>
      <c r="H809" s="17">
        <v>0.37375459840715097</v>
      </c>
      <c r="I809" s="17">
        <v>0.407086819006233</v>
      </c>
      <c r="J809" s="17">
        <v>0.38437091261233503</v>
      </c>
      <c r="K809" s="17">
        <v>0.54730570915807497</v>
      </c>
      <c r="L809" s="17">
        <v>0.65033016487539197</v>
      </c>
      <c r="M809" s="17"/>
      <c r="N809" s="17">
        <v>0.49086410505338401</v>
      </c>
      <c r="O809" s="17">
        <v>0.49633463461530503</v>
      </c>
      <c r="P809" s="17">
        <v>0.46311922144904599</v>
      </c>
      <c r="Q809" s="17">
        <v>0.568592890903451</v>
      </c>
      <c r="R809" s="17"/>
      <c r="S809" s="17">
        <v>0.47189180086641402</v>
      </c>
      <c r="T809" s="17">
        <v>0.571647373895245</v>
      </c>
      <c r="U809" s="17">
        <v>0.39949693458852997</v>
      </c>
      <c r="V809" s="17">
        <v>0.70961351301590903</v>
      </c>
      <c r="W809" s="17">
        <v>0.34114214592375203</v>
      </c>
      <c r="X809" s="17">
        <v>0.51218292580723201</v>
      </c>
      <c r="Y809" s="17">
        <v>0.65263968728769495</v>
      </c>
      <c r="Z809" s="17">
        <v>0.20403870988887099</v>
      </c>
      <c r="AA809" s="17">
        <v>0.52055728176288196</v>
      </c>
      <c r="AB809" s="17">
        <v>0.4845887446803</v>
      </c>
      <c r="AC809" s="17">
        <v>0.45420726497722702</v>
      </c>
      <c r="AD809" s="17">
        <v>0.23953859300244801</v>
      </c>
      <c r="AE809" s="17"/>
      <c r="AF809" s="17">
        <v>0.54871052564820899</v>
      </c>
      <c r="AG809" s="17">
        <v>0.43365491662415101</v>
      </c>
      <c r="AH809" s="17">
        <v>0.55349841987293502</v>
      </c>
      <c r="AI809" s="17">
        <v>0.55080171445772597</v>
      </c>
      <c r="AJ809" s="17">
        <v>0.58430069231753701</v>
      </c>
      <c r="AK809" s="17">
        <v>0.37179121572420798</v>
      </c>
      <c r="AL809" s="17"/>
      <c r="AM809" s="17">
        <v>0.46659593881591999</v>
      </c>
      <c r="AN809" s="17">
        <v>0.53677123017730299</v>
      </c>
      <c r="AO809" s="17">
        <v>0.47282662950761201</v>
      </c>
      <c r="AP809" s="17">
        <v>0.50157580468338503</v>
      </c>
      <c r="AQ809" s="17">
        <v>0.41120656437423198</v>
      </c>
      <c r="AR809" s="17"/>
      <c r="AS809" s="17">
        <v>0.44197779619754501</v>
      </c>
      <c r="AT809" s="17">
        <v>0.51843974770440504</v>
      </c>
      <c r="AU809" s="17">
        <v>0.51879913866941896</v>
      </c>
      <c r="AV809" s="17">
        <v>0.54393536463089198</v>
      </c>
      <c r="AW809" s="17">
        <v>0.50175229940061805</v>
      </c>
      <c r="AX809" s="17">
        <v>0.40080037836537902</v>
      </c>
      <c r="AY809" s="17"/>
      <c r="AZ809" s="17">
        <v>0.46757149538472798</v>
      </c>
      <c r="BA809" s="17">
        <v>0.44123124629846999</v>
      </c>
      <c r="BB809" s="17">
        <v>0.51626457648839996</v>
      </c>
      <c r="BC809" s="17">
        <v>0.68758412845554895</v>
      </c>
      <c r="BD809" s="17">
        <v>0.51587378397933503</v>
      </c>
      <c r="BE809" s="17"/>
      <c r="BF809" s="17">
        <v>0.501643528173082</v>
      </c>
      <c r="BG809" s="17"/>
      <c r="BH809" s="17">
        <v>0.51651748048002899</v>
      </c>
      <c r="BI809" s="17"/>
      <c r="BJ809" s="17">
        <v>0.50964450117167404</v>
      </c>
      <c r="BK809" s="17">
        <v>0.50324084834786098</v>
      </c>
      <c r="BL809" s="17">
        <v>0.50108525550553096</v>
      </c>
      <c r="BM809" s="17">
        <v>0.33444005567978102</v>
      </c>
      <c r="BN809" s="17">
        <v>0.391298337155707</v>
      </c>
      <c r="BO809" s="17">
        <v>1</v>
      </c>
      <c r="BP809" s="17"/>
      <c r="BQ809" s="17">
        <v>0.51434205308468395</v>
      </c>
      <c r="BR809" s="17">
        <v>0.48651118564281998</v>
      </c>
      <c r="BS809" s="17">
        <v>0.51931901523305801</v>
      </c>
      <c r="BT809" s="17"/>
      <c r="BU809" s="17">
        <v>0.38187762152076099</v>
      </c>
      <c r="BV809" s="17">
        <v>0.49766967577564702</v>
      </c>
      <c r="BW809" s="17">
        <v>0.52511576577540298</v>
      </c>
      <c r="BX809" s="17"/>
      <c r="BY809" s="17">
        <v>0.176158827517156</v>
      </c>
      <c r="BZ809" s="17"/>
      <c r="CA809" s="17">
        <v>0.49031030017184202</v>
      </c>
    </row>
    <row r="810" spans="2:79" x14ac:dyDescent="0.35">
      <c r="B810" t="s">
        <v>462</v>
      </c>
      <c r="C810" s="17">
        <v>0.21679497656251301</v>
      </c>
      <c r="D810" s="17">
        <v>0.185698487494729</v>
      </c>
      <c r="E810" s="17">
        <v>0.25437194483567799</v>
      </c>
      <c r="F810" s="17"/>
      <c r="G810" s="17">
        <v>0.30110144581916698</v>
      </c>
      <c r="H810" s="17">
        <v>0.180819494538214</v>
      </c>
      <c r="I810" s="17">
        <v>0.24006589722025301</v>
      </c>
      <c r="J810" s="17">
        <v>0.26980291625724501</v>
      </c>
      <c r="K810" s="17">
        <v>0.22377579609316001</v>
      </c>
      <c r="L810" s="17">
        <v>0.17165663818737301</v>
      </c>
      <c r="M810" s="17"/>
      <c r="N810" s="17">
        <v>0.25625445494091798</v>
      </c>
      <c r="O810" s="17">
        <v>0.23732960709972201</v>
      </c>
      <c r="P810" s="17">
        <v>0.14508009432211899</v>
      </c>
      <c r="Q810" s="17">
        <v>0.208743025620345</v>
      </c>
      <c r="R810" s="17"/>
      <c r="S810" s="17">
        <v>0.13703743141552199</v>
      </c>
      <c r="T810" s="17">
        <v>0.20578703736565301</v>
      </c>
      <c r="U810" s="17">
        <v>0.19466335285518699</v>
      </c>
      <c r="V810" s="17">
        <v>0.24291285359662901</v>
      </c>
      <c r="W810" s="17">
        <v>0.228619373597721</v>
      </c>
      <c r="X810" s="17">
        <v>0.29274461774604099</v>
      </c>
      <c r="Y810" s="17">
        <v>0.22758323064938701</v>
      </c>
      <c r="Z810" s="17">
        <v>0.39253450237325499</v>
      </c>
      <c r="AA810" s="17">
        <v>0.26524765964985703</v>
      </c>
      <c r="AB810" s="17">
        <v>0.201571558639074</v>
      </c>
      <c r="AC810" s="17">
        <v>0.12241608583137099</v>
      </c>
      <c r="AD810" s="17">
        <v>0.23953859300244801</v>
      </c>
      <c r="AE810" s="17"/>
      <c r="AF810" s="17">
        <v>0.20764896560718099</v>
      </c>
      <c r="AG810" s="17">
        <v>0.20647355836547801</v>
      </c>
      <c r="AH810" s="17">
        <v>0.24447677741261201</v>
      </c>
      <c r="AI810" s="17">
        <v>0.234221798691195</v>
      </c>
      <c r="AJ810" s="17">
        <v>0.137503833022766</v>
      </c>
      <c r="AK810" s="17">
        <v>0.17276506030794</v>
      </c>
      <c r="AL810" s="17"/>
      <c r="AM810" s="17">
        <v>0.15782833321245701</v>
      </c>
      <c r="AN810" s="17">
        <v>0.275070280909537</v>
      </c>
      <c r="AO810" s="17">
        <v>0.23831001359986301</v>
      </c>
      <c r="AP810" s="17">
        <v>0.14814291404366001</v>
      </c>
      <c r="AQ810" s="17">
        <v>0.131829746317183</v>
      </c>
      <c r="AR810" s="17"/>
      <c r="AS810" s="17">
        <v>0.160228541732654</v>
      </c>
      <c r="AT810" s="17">
        <v>0.226112818013495</v>
      </c>
      <c r="AU810" s="17">
        <v>0.220344508579013</v>
      </c>
      <c r="AV810" s="17">
        <v>0.26867667225965097</v>
      </c>
      <c r="AW810" s="17">
        <v>0.20387743623115401</v>
      </c>
      <c r="AX810" s="17">
        <v>0.20094228880534601</v>
      </c>
      <c r="AY810" s="17"/>
      <c r="AZ810" s="17">
        <v>0.152014403740941</v>
      </c>
      <c r="BA810" s="17">
        <v>0.19781425385081899</v>
      </c>
      <c r="BB810" s="17">
        <v>0.24761597570534699</v>
      </c>
      <c r="BC810" s="17">
        <v>0.35429912384062001</v>
      </c>
      <c r="BD810" s="17">
        <v>0.22576524559119501</v>
      </c>
      <c r="BE810" s="17"/>
      <c r="BF810" s="17">
        <v>0.219152445843038</v>
      </c>
      <c r="BG810" s="17"/>
      <c r="BH810" s="17">
        <v>0.23359872605427501</v>
      </c>
      <c r="BI810" s="17"/>
      <c r="BJ810" s="17">
        <v>0.21187832396471401</v>
      </c>
      <c r="BK810" s="17">
        <v>0.19845764166128599</v>
      </c>
      <c r="BL810" s="17">
        <v>0.24207160630257299</v>
      </c>
      <c r="BM810" s="17">
        <v>0.16905541753771799</v>
      </c>
      <c r="BN810" s="17">
        <v>0.101967500820031</v>
      </c>
      <c r="BO810" s="17">
        <v>0</v>
      </c>
      <c r="BP810" s="17"/>
      <c r="BQ810" s="17">
        <v>0.29089620543883699</v>
      </c>
      <c r="BR810" s="17">
        <v>0.26325057443687</v>
      </c>
      <c r="BS810" s="17">
        <v>0.182260933354912</v>
      </c>
      <c r="BT810" s="17"/>
      <c r="BU810" s="17">
        <v>0.19073180138333301</v>
      </c>
      <c r="BV810" s="17">
        <v>0.213653265396409</v>
      </c>
      <c r="BW810" s="17">
        <v>0.22610434812686001</v>
      </c>
      <c r="BX810" s="17"/>
      <c r="BY810" s="17">
        <v>0.32384930116514599</v>
      </c>
      <c r="BZ810" s="17"/>
      <c r="CA810" s="17">
        <v>0.195808603477857</v>
      </c>
    </row>
    <row r="811" spans="2:79" x14ac:dyDescent="0.35">
      <c r="B811" t="s">
        <v>463</v>
      </c>
      <c r="C811" s="17">
        <v>0.202139333281558</v>
      </c>
      <c r="D811" s="17">
        <v>0.22597497745680001</v>
      </c>
      <c r="E811" s="17">
        <v>0.17578891299702501</v>
      </c>
      <c r="F811" s="17"/>
      <c r="G811" s="17">
        <v>0.168682144461866</v>
      </c>
      <c r="H811" s="17">
        <v>0.23699800445163299</v>
      </c>
      <c r="I811" s="17">
        <v>0.27440602404837999</v>
      </c>
      <c r="J811" s="17">
        <v>0.25243419945943102</v>
      </c>
      <c r="K811" s="17">
        <v>0.17760165040017001</v>
      </c>
      <c r="L811" s="17">
        <v>0.13538878645920899</v>
      </c>
      <c r="M811" s="17"/>
      <c r="N811" s="17">
        <v>0.22916039286332399</v>
      </c>
      <c r="O811" s="17">
        <v>0.19598277880971901</v>
      </c>
      <c r="P811" s="17">
        <v>0.17680946795906399</v>
      </c>
      <c r="Q811" s="17">
        <v>0.20039033596474601</v>
      </c>
      <c r="R811" s="17"/>
      <c r="S811" s="17">
        <v>0.17751570900049199</v>
      </c>
      <c r="T811" s="17">
        <v>0.26354355546549801</v>
      </c>
      <c r="U811" s="17">
        <v>0.21039451981680701</v>
      </c>
      <c r="V811" s="17">
        <v>0.234710422367476</v>
      </c>
      <c r="W811" s="17">
        <v>0.13842428273111501</v>
      </c>
      <c r="X811" s="17">
        <v>0.21513023895820599</v>
      </c>
      <c r="Y811" s="17">
        <v>0.21370292934253701</v>
      </c>
      <c r="Z811" s="17">
        <v>0.225760403970511</v>
      </c>
      <c r="AA811" s="17">
        <v>9.0452725979017698E-2</v>
      </c>
      <c r="AB811" s="17">
        <v>0.371902436151478</v>
      </c>
      <c r="AC811" s="17">
        <v>0.156648321822902</v>
      </c>
      <c r="AD811" s="17">
        <v>0</v>
      </c>
      <c r="AE811" s="17"/>
      <c r="AF811" s="17">
        <v>0.21846847042505699</v>
      </c>
      <c r="AG811" s="17">
        <v>0.17405262241689201</v>
      </c>
      <c r="AH811" s="17">
        <v>0.19646912176341599</v>
      </c>
      <c r="AI811" s="17">
        <v>0.276429864884499</v>
      </c>
      <c r="AJ811" s="17">
        <v>0.15854241785783799</v>
      </c>
      <c r="AK811" s="17">
        <v>0.21707910658676499</v>
      </c>
      <c r="AL811" s="17"/>
      <c r="AM811" s="17">
        <v>7.0037617759503207E-2</v>
      </c>
      <c r="AN811" s="17">
        <v>0.241531128072665</v>
      </c>
      <c r="AO811" s="17">
        <v>0.26813402988096002</v>
      </c>
      <c r="AP811" s="17">
        <v>0.19291506047380699</v>
      </c>
      <c r="AQ811" s="17">
        <v>9.0004066276033301E-2</v>
      </c>
      <c r="AR811" s="17"/>
      <c r="AS811" s="17">
        <v>0.15316610495605601</v>
      </c>
      <c r="AT811" s="17">
        <v>0.18155466231566</v>
      </c>
      <c r="AU811" s="17">
        <v>0.28565296081473601</v>
      </c>
      <c r="AV811" s="17">
        <v>0.23370790802881</v>
      </c>
      <c r="AW811" s="17">
        <v>0.26066212063666699</v>
      </c>
      <c r="AX811" s="17">
        <v>3.5788958946499E-2</v>
      </c>
      <c r="AY811" s="17"/>
      <c r="AZ811" s="17">
        <v>0.17877871688434799</v>
      </c>
      <c r="BA811" s="17">
        <v>0.17260010951743601</v>
      </c>
      <c r="BB811" s="17">
        <v>0.239856780334428</v>
      </c>
      <c r="BC811" s="17">
        <v>0.39493607160598398</v>
      </c>
      <c r="BD811" s="17">
        <v>0.14193314698984399</v>
      </c>
      <c r="BE811" s="17"/>
      <c r="BF811" s="17">
        <v>0.20615872473544999</v>
      </c>
      <c r="BG811" s="17"/>
      <c r="BH811" s="17">
        <v>0.24010938431433199</v>
      </c>
      <c r="BI811" s="17"/>
      <c r="BJ811" s="17">
        <v>0.16971680561504501</v>
      </c>
      <c r="BK811" s="17">
        <v>0.205759615729005</v>
      </c>
      <c r="BL811" s="17">
        <v>0.21348771526160701</v>
      </c>
      <c r="BM811" s="17">
        <v>0.31220439616659501</v>
      </c>
      <c r="BN811" s="17">
        <v>0.101967500820031</v>
      </c>
      <c r="BO811" s="17">
        <v>0</v>
      </c>
      <c r="BP811" s="17"/>
      <c r="BQ811" s="17">
        <v>0.27102885989325298</v>
      </c>
      <c r="BR811" s="17">
        <v>0.190968842755003</v>
      </c>
      <c r="BS811" s="17">
        <v>0.205559137595585</v>
      </c>
      <c r="BT811" s="17"/>
      <c r="BU811" s="17">
        <v>0.151049066833679</v>
      </c>
      <c r="BV811" s="17">
        <v>0.179427986669211</v>
      </c>
      <c r="BW811" s="17">
        <v>0.2394961422654</v>
      </c>
      <c r="BX811" s="17"/>
      <c r="BY811" s="17">
        <v>8.0281158717011206E-2</v>
      </c>
      <c r="BZ811" s="17"/>
      <c r="CA811" s="17">
        <v>0.150077265083046</v>
      </c>
    </row>
    <row r="812" spans="2:79" x14ac:dyDescent="0.35">
      <c r="B812" t="s">
        <v>464</v>
      </c>
      <c r="C812" s="17">
        <v>0.18559642952881</v>
      </c>
      <c r="D812" s="17">
        <v>0.13860871372788</v>
      </c>
      <c r="E812" s="17">
        <v>0.241430868952175</v>
      </c>
      <c r="F812" s="17"/>
      <c r="G812" s="17">
        <v>0.33736428892373299</v>
      </c>
      <c r="H812" s="17">
        <v>0.15903107098546401</v>
      </c>
      <c r="I812" s="17">
        <v>0.283514646802974</v>
      </c>
      <c r="J812" s="17">
        <v>0.16311102029560601</v>
      </c>
      <c r="K812" s="17">
        <v>0.12602139171190299</v>
      </c>
      <c r="L812" s="17">
        <v>0.206355553498627</v>
      </c>
      <c r="M812" s="17"/>
      <c r="N812" s="17">
        <v>0.152731191690684</v>
      </c>
      <c r="O812" s="17">
        <v>0.24813961036142801</v>
      </c>
      <c r="P812" s="17">
        <v>0.202577805744238</v>
      </c>
      <c r="Q812" s="17">
        <v>0.12573443629362299</v>
      </c>
      <c r="R812" s="17"/>
      <c r="S812" s="17">
        <v>0.14264764232191501</v>
      </c>
      <c r="T812" s="17">
        <v>0.174980940425986</v>
      </c>
      <c r="U812" s="17">
        <v>9.0695564574417603E-2</v>
      </c>
      <c r="V812" s="17">
        <v>0.21468400516651601</v>
      </c>
      <c r="W812" s="17">
        <v>0.14150901202889399</v>
      </c>
      <c r="X812" s="17">
        <v>0.15219891175317199</v>
      </c>
      <c r="Y812" s="17">
        <v>0.18080149888389099</v>
      </c>
      <c r="Z812" s="17">
        <v>0.46081024300010098</v>
      </c>
      <c r="AA812" s="17">
        <v>0.14053996840129299</v>
      </c>
      <c r="AB812" s="17">
        <v>0.25529769952009201</v>
      </c>
      <c r="AC812" s="17">
        <v>0.38449608470150998</v>
      </c>
      <c r="AD812" s="17">
        <v>0</v>
      </c>
      <c r="AE812" s="17"/>
      <c r="AF812" s="17">
        <v>0.23259143370306801</v>
      </c>
      <c r="AG812" s="17">
        <v>0.22350449261639199</v>
      </c>
      <c r="AH812" s="17">
        <v>0.17045203406006801</v>
      </c>
      <c r="AI812" s="17">
        <v>7.1498431836465495E-2</v>
      </c>
      <c r="AJ812" s="17">
        <v>0.19554252277098899</v>
      </c>
      <c r="AK812" s="17">
        <v>0.167914859381807</v>
      </c>
      <c r="AL812" s="17"/>
      <c r="AM812" s="17">
        <v>0.174423891916483</v>
      </c>
      <c r="AN812" s="17">
        <v>0.208835022823224</v>
      </c>
      <c r="AO812" s="17">
        <v>0.213489223268816</v>
      </c>
      <c r="AP812" s="17">
        <v>3.7894038685851297E-2</v>
      </c>
      <c r="AQ812" s="17">
        <v>0.40227176040177198</v>
      </c>
      <c r="AR812" s="17"/>
      <c r="AS812" s="17">
        <v>0.13091833741501299</v>
      </c>
      <c r="AT812" s="17">
        <v>0.19101335725801499</v>
      </c>
      <c r="AU812" s="17">
        <v>0.212711378197948</v>
      </c>
      <c r="AV812" s="17">
        <v>0.16161786011681201</v>
      </c>
      <c r="AW812" s="17">
        <v>0.28282218140095799</v>
      </c>
      <c r="AX812" s="17">
        <v>0.123279369798933</v>
      </c>
      <c r="AY812" s="17"/>
      <c r="AZ812" s="17">
        <v>0.13961969901625099</v>
      </c>
      <c r="BA812" s="17">
        <v>0.185677297707423</v>
      </c>
      <c r="BB812" s="17">
        <v>0.22154729405464099</v>
      </c>
      <c r="BC812" s="17">
        <v>0.26773987119744902</v>
      </c>
      <c r="BD812" s="17">
        <v>0.16645876304774099</v>
      </c>
      <c r="BE812" s="17"/>
      <c r="BF812" s="17">
        <v>0.203657503363146</v>
      </c>
      <c r="BG812" s="17"/>
      <c r="BH812" s="17">
        <v>0.20615564557199401</v>
      </c>
      <c r="BI812" s="17"/>
      <c r="BJ812" s="17">
        <v>0.22932708227649901</v>
      </c>
      <c r="BK812" s="17">
        <v>0.17726468527373701</v>
      </c>
      <c r="BL812" s="17">
        <v>0.176616686361804</v>
      </c>
      <c r="BM812" s="17">
        <v>0.22494089361154301</v>
      </c>
      <c r="BN812" s="17">
        <v>0</v>
      </c>
      <c r="BO812" s="17">
        <v>0.54276336283451199</v>
      </c>
      <c r="BP812" s="17"/>
      <c r="BQ812" s="17">
        <v>0.253280933955013</v>
      </c>
      <c r="BR812" s="17">
        <v>0.183912150315342</v>
      </c>
      <c r="BS812" s="17">
        <v>0.17466709253024901</v>
      </c>
      <c r="BT812" s="17"/>
      <c r="BU812" s="17">
        <v>0.18763066462626801</v>
      </c>
      <c r="BV812" s="17">
        <v>0.15504700165586299</v>
      </c>
      <c r="BW812" s="17">
        <v>0.20822847540997499</v>
      </c>
      <c r="BX812" s="17"/>
      <c r="BY812" s="17">
        <v>0.24356814244813499</v>
      </c>
      <c r="BZ812" s="17"/>
      <c r="CA812" s="17">
        <v>0.156608287336539</v>
      </c>
    </row>
    <row r="813" spans="2:79" x14ac:dyDescent="0.35">
      <c r="B813" t="s">
        <v>465</v>
      </c>
      <c r="C813" s="17">
        <v>0.16170839227662701</v>
      </c>
      <c r="D813" s="17">
        <v>0.22117346753901301</v>
      </c>
      <c r="E813" s="17">
        <v>9.3688218439076598E-2</v>
      </c>
      <c r="F813" s="17"/>
      <c r="G813" s="17">
        <v>0</v>
      </c>
      <c r="H813" s="17">
        <v>0.12392699496507099</v>
      </c>
      <c r="I813" s="17">
        <v>6.9168061655984603E-2</v>
      </c>
      <c r="J813" s="17">
        <v>8.4177598476238999E-2</v>
      </c>
      <c r="K813" s="17">
        <v>0.244100974424726</v>
      </c>
      <c r="L813" s="17">
        <v>0.22820317992076</v>
      </c>
      <c r="M813" s="17"/>
      <c r="N813" s="17">
        <v>0.14477594629816101</v>
      </c>
      <c r="O813" s="17">
        <v>0.15316644044344499</v>
      </c>
      <c r="P813" s="17">
        <v>0.19941498536091201</v>
      </c>
      <c r="Q813" s="17">
        <v>0.16024680704717001</v>
      </c>
      <c r="R813" s="17"/>
      <c r="S813" s="17">
        <v>0.118907493463676</v>
      </c>
      <c r="T813" s="17">
        <v>0.22325986685568999</v>
      </c>
      <c r="U813" s="17">
        <v>0.18400324387928901</v>
      </c>
      <c r="V813" s="17">
        <v>0.34955391275803199</v>
      </c>
      <c r="W813" s="17">
        <v>0.14945839743648501</v>
      </c>
      <c r="X813" s="17">
        <v>0.16030178062480999</v>
      </c>
      <c r="Y813" s="17">
        <v>0.12959100327196901</v>
      </c>
      <c r="Z813" s="17">
        <v>0.34038782745183899</v>
      </c>
      <c r="AA813" s="17">
        <v>0.11898516389354601</v>
      </c>
      <c r="AB813" s="17">
        <v>0.104082644829447</v>
      </c>
      <c r="AC813" s="17">
        <v>7.8925865134756301E-2</v>
      </c>
      <c r="AD813" s="17">
        <v>0</v>
      </c>
      <c r="AE813" s="17"/>
      <c r="AF813" s="17">
        <v>0.26653335996510502</v>
      </c>
      <c r="AG813" s="17">
        <v>0.17900591590685899</v>
      </c>
      <c r="AH813" s="17">
        <v>0.13766569153785899</v>
      </c>
      <c r="AI813" s="17">
        <v>0.16208902651138901</v>
      </c>
      <c r="AJ813" s="17">
        <v>0.14939419377102101</v>
      </c>
      <c r="AK813" s="17">
        <v>1.33123132529404E-2</v>
      </c>
      <c r="AL813" s="17"/>
      <c r="AM813" s="17">
        <v>0.13503295713562999</v>
      </c>
      <c r="AN813" s="17">
        <v>0.15597211631999799</v>
      </c>
      <c r="AO813" s="17">
        <v>0.15540270107924301</v>
      </c>
      <c r="AP813" s="17">
        <v>0.20843381633694399</v>
      </c>
      <c r="AQ813" s="17">
        <v>0</v>
      </c>
      <c r="AR813" s="17"/>
      <c r="AS813" s="17">
        <v>0.15858679218812199</v>
      </c>
      <c r="AT813" s="17">
        <v>0.151627867454704</v>
      </c>
      <c r="AU813" s="17">
        <v>0.24752628428054599</v>
      </c>
      <c r="AV813" s="17">
        <v>0.118833332496817</v>
      </c>
      <c r="AW813" s="17">
        <v>0.12419881470987</v>
      </c>
      <c r="AX813" s="17">
        <v>0.20714647795820501</v>
      </c>
      <c r="AY813" s="17"/>
      <c r="AZ813" s="17">
        <v>0.19459386359099601</v>
      </c>
      <c r="BA813" s="17">
        <v>0.12690925175776299</v>
      </c>
      <c r="BB813" s="17">
        <v>0.206498577936956</v>
      </c>
      <c r="BC813" s="17">
        <v>0.18011595011774501</v>
      </c>
      <c r="BD813" s="17">
        <v>0.12733887542281699</v>
      </c>
      <c r="BE813" s="17"/>
      <c r="BF813" s="17">
        <v>0.18216328623831901</v>
      </c>
      <c r="BG813" s="17"/>
      <c r="BH813" s="17">
        <v>0.165541392137176</v>
      </c>
      <c r="BI813" s="17"/>
      <c r="BJ813" s="17">
        <v>8.8354414130670994E-2</v>
      </c>
      <c r="BK813" s="17">
        <v>0.20373472999067099</v>
      </c>
      <c r="BL813" s="17">
        <v>0.205925989232915</v>
      </c>
      <c r="BM813" s="17">
        <v>2.7810364428581199E-2</v>
      </c>
      <c r="BN813" s="17">
        <v>0.34247510001335302</v>
      </c>
      <c r="BO813" s="17">
        <v>0.222161993248885</v>
      </c>
      <c r="BP813" s="17"/>
      <c r="BQ813" s="17">
        <v>0.149781820240247</v>
      </c>
      <c r="BR813" s="17">
        <v>0.17120398269575501</v>
      </c>
      <c r="BS813" s="17">
        <v>0.17669502797848599</v>
      </c>
      <c r="BT813" s="17"/>
      <c r="BU813" s="17">
        <v>0.114650492306495</v>
      </c>
      <c r="BV813" s="17">
        <v>0.15082613367891901</v>
      </c>
      <c r="BW813" s="17">
        <v>0.18904398209130499</v>
      </c>
      <c r="BX813" s="17"/>
      <c r="BY813" s="17">
        <v>0</v>
      </c>
      <c r="BZ813" s="17"/>
      <c r="CA813" s="17">
        <v>0.12523828067769499</v>
      </c>
    </row>
    <row r="814" spans="2:79" x14ac:dyDescent="0.35">
      <c r="B814" t="s">
        <v>466</v>
      </c>
      <c r="C814" s="17">
        <v>0.117216814711028</v>
      </c>
      <c r="D814" s="17">
        <v>9.0685523455432696E-2</v>
      </c>
      <c r="E814" s="17">
        <v>0.148826057829196</v>
      </c>
      <c r="F814" s="17"/>
      <c r="G814" s="17">
        <v>0</v>
      </c>
      <c r="H814" s="17">
        <v>0.13748970856915499</v>
      </c>
      <c r="I814" s="17">
        <v>0.239411799382929</v>
      </c>
      <c r="J814" s="17">
        <v>7.6042742099375907E-2</v>
      </c>
      <c r="K814" s="17">
        <v>8.94253750119718E-2</v>
      </c>
      <c r="L814" s="17">
        <v>0.11234741429294</v>
      </c>
      <c r="M814" s="17"/>
      <c r="N814" s="17">
        <v>0.118699595124435</v>
      </c>
      <c r="O814" s="17">
        <v>8.13606987100223E-2</v>
      </c>
      <c r="P814" s="17">
        <v>0.16981438330649401</v>
      </c>
      <c r="Q814" s="17">
        <v>9.5067526892092899E-2</v>
      </c>
      <c r="R814" s="17"/>
      <c r="S814" s="17">
        <v>0.18024298971517599</v>
      </c>
      <c r="T814" s="17">
        <v>5.6454129057275398E-2</v>
      </c>
      <c r="U814" s="17">
        <v>0.11418952348389</v>
      </c>
      <c r="V814" s="17">
        <v>0.119572134393368</v>
      </c>
      <c r="W814" s="17">
        <v>0.199942215146207</v>
      </c>
      <c r="X814" s="17">
        <v>0.10633870044876199</v>
      </c>
      <c r="Y814" s="17">
        <v>3.6512936412601699E-2</v>
      </c>
      <c r="Z814" s="17">
        <v>4.2304589703109199E-2</v>
      </c>
      <c r="AA814" s="17">
        <v>8.8120596813761595E-2</v>
      </c>
      <c r="AB814" s="17">
        <v>0.118067975118983</v>
      </c>
      <c r="AC814" s="17">
        <v>0.21335341657769</v>
      </c>
      <c r="AD814" s="17">
        <v>0</v>
      </c>
      <c r="AE814" s="17"/>
      <c r="AF814" s="17">
        <v>2.4025707489643399E-2</v>
      </c>
      <c r="AG814" s="17">
        <v>0.11224498429122901</v>
      </c>
      <c r="AH814" s="17">
        <v>0.17026281506090701</v>
      </c>
      <c r="AI814" s="17">
        <v>0.15902292408881599</v>
      </c>
      <c r="AJ814" s="17">
        <v>0</v>
      </c>
      <c r="AK814" s="17">
        <v>6.5929269100344495E-2</v>
      </c>
      <c r="AL814" s="17"/>
      <c r="AM814" s="17">
        <v>0.18482396026308501</v>
      </c>
      <c r="AN814" s="17">
        <v>8.7643172357704593E-2</v>
      </c>
      <c r="AO814" s="17">
        <v>5.8930504175040602E-2</v>
      </c>
      <c r="AP814" s="17">
        <v>0.235136859781127</v>
      </c>
      <c r="AQ814" s="17">
        <v>4.66587773521525E-2</v>
      </c>
      <c r="AR814" s="17"/>
      <c r="AS814" s="17">
        <v>0.13113647750653601</v>
      </c>
      <c r="AT814" s="17">
        <v>0.11313323757798401</v>
      </c>
      <c r="AU814" s="17">
        <v>0.11112906213453801</v>
      </c>
      <c r="AV814" s="17">
        <v>0.10105621047525599</v>
      </c>
      <c r="AW814" s="17">
        <v>0.106492315112616</v>
      </c>
      <c r="AX814" s="17">
        <v>0.17588547254512699</v>
      </c>
      <c r="AY814" s="17"/>
      <c r="AZ814" s="17">
        <v>0.15516620159055999</v>
      </c>
      <c r="BA814" s="17">
        <v>0.15590469740335</v>
      </c>
      <c r="BB814" s="17">
        <v>0.10294053106676999</v>
      </c>
      <c r="BC814" s="17">
        <v>1.49241279707113E-2</v>
      </c>
      <c r="BD814" s="17">
        <v>7.6770705906764797E-2</v>
      </c>
      <c r="BE814" s="17"/>
      <c r="BF814" s="17">
        <v>0.113202750515029</v>
      </c>
      <c r="BG814" s="17"/>
      <c r="BH814" s="17">
        <v>0.108793681460864</v>
      </c>
      <c r="BI814" s="17"/>
      <c r="BJ814" s="17">
        <v>0.12940591866586401</v>
      </c>
      <c r="BK814" s="17">
        <v>8.1888827917828394E-2</v>
      </c>
      <c r="BL814" s="17">
        <v>0.110465820002816</v>
      </c>
      <c r="BM814" s="17">
        <v>0.203992886483088</v>
      </c>
      <c r="BN814" s="17">
        <v>0.22671797834619301</v>
      </c>
      <c r="BO814" s="17">
        <v>0</v>
      </c>
      <c r="BP814" s="17"/>
      <c r="BQ814" s="17">
        <v>0.12391800699189801</v>
      </c>
      <c r="BR814" s="17">
        <v>8.4950348821692598E-2</v>
      </c>
      <c r="BS814" s="17">
        <v>0.14442684214800899</v>
      </c>
      <c r="BT814" s="17"/>
      <c r="BU814" s="17">
        <v>0.39371303428187798</v>
      </c>
      <c r="BV814" s="17">
        <v>0.14046166852019101</v>
      </c>
      <c r="BW814" s="17">
        <v>9.7311952730334397E-2</v>
      </c>
      <c r="BX814" s="17"/>
      <c r="BY814" s="17">
        <v>6.4039580714443198E-2</v>
      </c>
      <c r="BZ814" s="17"/>
      <c r="CA814" s="17">
        <v>7.6500920068543296E-2</v>
      </c>
    </row>
    <row r="815" spans="2:79" x14ac:dyDescent="0.35">
      <c r="B815" t="s">
        <v>467</v>
      </c>
      <c r="C815" s="17">
        <v>7.7289300875644396E-2</v>
      </c>
      <c r="D815" s="17">
        <v>8.6622244159621095E-2</v>
      </c>
      <c r="E815" s="17">
        <v>6.6959306806365901E-2</v>
      </c>
      <c r="F815" s="17"/>
      <c r="G815" s="17">
        <v>0</v>
      </c>
      <c r="H815" s="17">
        <v>0.115340308186954</v>
      </c>
      <c r="I815" s="17">
        <v>0.14065462776475801</v>
      </c>
      <c r="J815" s="17">
        <v>1.15907005499424E-2</v>
      </c>
      <c r="K815" s="17">
        <v>6.4807211639013804E-2</v>
      </c>
      <c r="L815" s="17">
        <v>9.5709626292455399E-2</v>
      </c>
      <c r="M815" s="17"/>
      <c r="N815" s="17">
        <v>0.111828383642992</v>
      </c>
      <c r="O815" s="17">
        <v>6.9567049121938798E-2</v>
      </c>
      <c r="P815" s="17">
        <v>9.6400659651520296E-2</v>
      </c>
      <c r="Q815" s="17">
        <v>1.1476235545746101E-2</v>
      </c>
      <c r="R815" s="17"/>
      <c r="S815" s="17">
        <v>0.106335497274854</v>
      </c>
      <c r="T815" s="17">
        <v>5.7527656195618102E-2</v>
      </c>
      <c r="U815" s="17">
        <v>4.6229537200434198E-2</v>
      </c>
      <c r="V815" s="17">
        <v>0.11508471804560599</v>
      </c>
      <c r="W815" s="17">
        <v>0</v>
      </c>
      <c r="X815" s="17">
        <v>5.3663766969435103E-2</v>
      </c>
      <c r="Y815" s="17">
        <v>8.6320600580687398E-2</v>
      </c>
      <c r="Z815" s="17">
        <v>0.141036488337279</v>
      </c>
      <c r="AA815" s="17">
        <v>5.3312276650908499E-2</v>
      </c>
      <c r="AB815" s="17">
        <v>0.11428036169913799</v>
      </c>
      <c r="AC815" s="17">
        <v>0.112885520648636</v>
      </c>
      <c r="AD815" s="17">
        <v>0</v>
      </c>
      <c r="AE815" s="17"/>
      <c r="AF815" s="17">
        <v>0.1021225715759</v>
      </c>
      <c r="AG815" s="17">
        <v>8.1358473599153894E-2</v>
      </c>
      <c r="AH815" s="17">
        <v>4.9978967455873297E-2</v>
      </c>
      <c r="AI815" s="17">
        <v>5.52922994479811E-2</v>
      </c>
      <c r="AJ815" s="17">
        <v>3.7000104913150901E-2</v>
      </c>
      <c r="AK815" s="17">
        <v>0.178576350722808</v>
      </c>
      <c r="AL815" s="17"/>
      <c r="AM815" s="17">
        <v>5.5703297377701397E-2</v>
      </c>
      <c r="AN815" s="17">
        <v>8.0267608527757398E-2</v>
      </c>
      <c r="AO815" s="17">
        <v>9.8857883991177398E-2</v>
      </c>
      <c r="AP815" s="17">
        <v>5.1085704445911297E-2</v>
      </c>
      <c r="AQ815" s="17">
        <v>0.23623916468195799</v>
      </c>
      <c r="AR815" s="17"/>
      <c r="AS815" s="17">
        <v>6.7982197080474496E-2</v>
      </c>
      <c r="AT815" s="17">
        <v>6.4037984491598504E-2</v>
      </c>
      <c r="AU815" s="17">
        <v>8.6787851274131703E-2</v>
      </c>
      <c r="AV815" s="17">
        <v>9.7219334774505201E-2</v>
      </c>
      <c r="AW815" s="17">
        <v>6.8483126477050696E-2</v>
      </c>
      <c r="AX815" s="17">
        <v>0.100630097399872</v>
      </c>
      <c r="AY815" s="17"/>
      <c r="AZ815" s="17">
        <v>6.6358058461338895E-2</v>
      </c>
      <c r="BA815" s="17">
        <v>6.7623946167706603E-2</v>
      </c>
      <c r="BB815" s="17">
        <v>7.3901833164596295E-2</v>
      </c>
      <c r="BC815" s="17">
        <v>0.13015521037310099</v>
      </c>
      <c r="BD815" s="17">
        <v>8.0809659188546004E-2</v>
      </c>
      <c r="BE815" s="17"/>
      <c r="BF815" s="17">
        <v>7.2146431270757996E-2</v>
      </c>
      <c r="BG815" s="17"/>
      <c r="BH815" s="17">
        <v>8.0068697962895202E-2</v>
      </c>
      <c r="BI815" s="17"/>
      <c r="BJ815" s="17">
        <v>7.5904811958507803E-2</v>
      </c>
      <c r="BK815" s="17">
        <v>0.10019184717903</v>
      </c>
      <c r="BL815" s="17">
        <v>4.7332063515145302E-2</v>
      </c>
      <c r="BM815" s="17">
        <v>0.18528645970336199</v>
      </c>
      <c r="BN815" s="17">
        <v>0</v>
      </c>
      <c r="BO815" s="17">
        <v>0.54276336283451199</v>
      </c>
      <c r="BP815" s="17"/>
      <c r="BQ815" s="17">
        <v>4.4407754062961102E-2</v>
      </c>
      <c r="BR815" s="17">
        <v>0.100690843847484</v>
      </c>
      <c r="BS815" s="17">
        <v>7.3035882831444202E-2</v>
      </c>
      <c r="BT815" s="17"/>
      <c r="BU815" s="17">
        <v>0.283745896818621</v>
      </c>
      <c r="BV815" s="17">
        <v>5.2977167072892697E-2</v>
      </c>
      <c r="BW815" s="17">
        <v>8.5319104891380407E-2</v>
      </c>
      <c r="BX815" s="17"/>
      <c r="BY815" s="17">
        <v>8.0281158717011206E-2</v>
      </c>
      <c r="BZ815" s="17"/>
      <c r="CA815" s="17">
        <v>7.3016711887847904E-2</v>
      </c>
    </row>
    <row r="816" spans="2:79" x14ac:dyDescent="0.35">
      <c r="B816" t="s">
        <v>468</v>
      </c>
      <c r="C816" s="17">
        <v>3.03524596333287E-2</v>
      </c>
      <c r="D816" s="17">
        <v>4.4593516144885798E-2</v>
      </c>
      <c r="E816" s="17">
        <v>1.4006812049619699E-2</v>
      </c>
      <c r="F816" s="17"/>
      <c r="G816" s="17">
        <v>0</v>
      </c>
      <c r="H816" s="17">
        <v>4.5869478181908598E-2</v>
      </c>
      <c r="I816" s="17">
        <v>3.6148669811915099E-2</v>
      </c>
      <c r="J816" s="17">
        <v>1.8112164894890499E-2</v>
      </c>
      <c r="K816" s="17">
        <v>5.1225851726002899E-2</v>
      </c>
      <c r="L816" s="17">
        <v>1.61093512776442E-2</v>
      </c>
      <c r="M816" s="17"/>
      <c r="N816" s="17">
        <v>3.39847359886487E-2</v>
      </c>
      <c r="O816" s="17">
        <v>5.6882230440066302E-2</v>
      </c>
      <c r="P816" s="17">
        <v>1.6911953713565901E-2</v>
      </c>
      <c r="Q816" s="17">
        <v>0</v>
      </c>
      <c r="R816" s="17"/>
      <c r="S816" s="17">
        <v>3.3800735125041302E-2</v>
      </c>
      <c r="T816" s="17">
        <v>4.5268895552546103E-2</v>
      </c>
      <c r="U816" s="17">
        <v>2.2460038962862E-2</v>
      </c>
      <c r="V816" s="17">
        <v>0</v>
      </c>
      <c r="W816" s="17">
        <v>2.9870125274998102E-2</v>
      </c>
      <c r="X816" s="17">
        <v>0</v>
      </c>
      <c r="Y816" s="17">
        <v>0</v>
      </c>
      <c r="Z816" s="17">
        <v>0.102665591483743</v>
      </c>
      <c r="AA816" s="17">
        <v>4.6611345575498002E-2</v>
      </c>
      <c r="AB816" s="17">
        <v>0</v>
      </c>
      <c r="AC816" s="17">
        <v>9.6349411178995106E-2</v>
      </c>
      <c r="AD816" s="17">
        <v>0</v>
      </c>
      <c r="AE816" s="17"/>
      <c r="AF816" s="17">
        <v>1.95483266088885E-2</v>
      </c>
      <c r="AG816" s="17">
        <v>2.0457796865544501E-2</v>
      </c>
      <c r="AH816" s="17">
        <v>4.7368271506732403E-2</v>
      </c>
      <c r="AI816" s="17">
        <v>4.8363288090642401E-2</v>
      </c>
      <c r="AJ816" s="17">
        <v>0</v>
      </c>
      <c r="AK816" s="17">
        <v>4.62570954487697E-2</v>
      </c>
      <c r="AL816" s="17"/>
      <c r="AM816" s="17">
        <v>2.6327799604980402E-2</v>
      </c>
      <c r="AN816" s="17">
        <v>1.6279274281230799E-2</v>
      </c>
      <c r="AO816" s="17">
        <v>6.3382668830773703E-2</v>
      </c>
      <c r="AP816" s="17">
        <v>2.50087506744146E-2</v>
      </c>
      <c r="AQ816" s="17">
        <v>0</v>
      </c>
      <c r="AR816" s="17"/>
      <c r="AS816" s="17">
        <v>1.3522707930337399E-2</v>
      </c>
      <c r="AT816" s="17">
        <v>2.1972333780128701E-2</v>
      </c>
      <c r="AU816" s="17">
        <v>4.5426665901583799E-2</v>
      </c>
      <c r="AV816" s="17">
        <v>5.0339099205844999E-2</v>
      </c>
      <c r="AW816" s="17">
        <v>4.2448330289370999E-2</v>
      </c>
      <c r="AX816" s="17">
        <v>0</v>
      </c>
      <c r="AY816" s="17"/>
      <c r="AZ816" s="17">
        <v>4.2550513846136097E-2</v>
      </c>
      <c r="BA816" s="17">
        <v>3.1790848748160898E-2</v>
      </c>
      <c r="BB816" s="17">
        <v>4.5611627630578501E-2</v>
      </c>
      <c r="BC816" s="17">
        <v>2.34011073540536E-2</v>
      </c>
      <c r="BD816" s="17">
        <v>3.5112858577294602E-3</v>
      </c>
      <c r="BE816" s="17"/>
      <c r="BF816" s="17">
        <v>3.6412027348105801E-2</v>
      </c>
      <c r="BG816" s="17"/>
      <c r="BH816" s="17">
        <v>1.76897950993655E-2</v>
      </c>
      <c r="BI816" s="17"/>
      <c r="BJ816" s="17">
        <v>2.65800169737496E-2</v>
      </c>
      <c r="BK816" s="17">
        <v>3.90164605792006E-2</v>
      </c>
      <c r="BL816" s="17">
        <v>2.7227191542547699E-2</v>
      </c>
      <c r="BM816" s="17">
        <v>0</v>
      </c>
      <c r="BN816" s="17">
        <v>0.1348094621772</v>
      </c>
      <c r="BO816" s="17">
        <v>0</v>
      </c>
      <c r="BP816" s="17"/>
      <c r="BQ816" s="17">
        <v>3.4462288118401699E-2</v>
      </c>
      <c r="BR816" s="17">
        <v>4.5599477253618202E-2</v>
      </c>
      <c r="BS816" s="17">
        <v>2.39375052652986E-2</v>
      </c>
      <c r="BT816" s="17"/>
      <c r="BU816" s="17">
        <v>2.16706273849856E-2</v>
      </c>
      <c r="BV816" s="17">
        <v>2.2295093259346699E-2</v>
      </c>
      <c r="BW816" s="17">
        <v>4.1782927200420102E-2</v>
      </c>
      <c r="BX816" s="17"/>
      <c r="BY816" s="17">
        <v>0</v>
      </c>
      <c r="BZ816" s="17"/>
      <c r="CA816" s="17">
        <v>3.8599671782865698E-2</v>
      </c>
    </row>
    <row r="817" spans="2:79" x14ac:dyDescent="0.35">
      <c r="B817" t="s">
        <v>135</v>
      </c>
      <c r="C817" s="17">
        <v>6.41864127280126E-3</v>
      </c>
      <c r="D817" s="17">
        <v>4.1573572041507696E-3</v>
      </c>
      <c r="E817" s="17">
        <v>9.0889390052540601E-3</v>
      </c>
      <c r="F817" s="17"/>
      <c r="G817" s="17">
        <v>0</v>
      </c>
      <c r="H817" s="17">
        <v>0</v>
      </c>
      <c r="I817" s="17">
        <v>0</v>
      </c>
      <c r="J817" s="17">
        <v>0</v>
      </c>
      <c r="K817" s="17">
        <v>8.1355058497166802E-3</v>
      </c>
      <c r="L817" s="17">
        <v>1.6295797390522199E-2</v>
      </c>
      <c r="M817" s="17"/>
      <c r="N817" s="17">
        <v>1.31084697332929E-2</v>
      </c>
      <c r="O817" s="17">
        <v>8.4964065798459002E-3</v>
      </c>
      <c r="P817" s="17">
        <v>0</v>
      </c>
      <c r="Q817" s="17">
        <v>0</v>
      </c>
      <c r="R817" s="17"/>
      <c r="S817" s="17">
        <v>0</v>
      </c>
      <c r="T817" s="17">
        <v>3.4865988512304699E-2</v>
      </c>
      <c r="U817" s="17">
        <v>0</v>
      </c>
      <c r="V817" s="17">
        <v>0</v>
      </c>
      <c r="W817" s="17">
        <v>0</v>
      </c>
      <c r="X817" s="17">
        <v>1.9636332645709999E-2</v>
      </c>
      <c r="Y817" s="17">
        <v>0</v>
      </c>
      <c r="Z817" s="17">
        <v>0</v>
      </c>
      <c r="AA817" s="17">
        <v>0</v>
      </c>
      <c r="AB817" s="17">
        <v>0</v>
      </c>
      <c r="AC817" s="17">
        <v>0</v>
      </c>
      <c r="AD817" s="17">
        <v>0</v>
      </c>
      <c r="AE817" s="17"/>
      <c r="AF817" s="17">
        <v>0</v>
      </c>
      <c r="AG817" s="17">
        <v>6.4042148483419601E-3</v>
      </c>
      <c r="AH817" s="17">
        <v>0</v>
      </c>
      <c r="AI817" s="17">
        <v>0</v>
      </c>
      <c r="AJ817" s="17">
        <v>0</v>
      </c>
      <c r="AK817" s="17">
        <v>6.2315309625717297E-2</v>
      </c>
      <c r="AL817" s="17"/>
      <c r="AM817" s="17">
        <v>0</v>
      </c>
      <c r="AN817" s="17">
        <v>0</v>
      </c>
      <c r="AO817" s="17">
        <v>2.63270299500569E-2</v>
      </c>
      <c r="AP817" s="17">
        <v>0</v>
      </c>
      <c r="AQ817" s="17">
        <v>0</v>
      </c>
      <c r="AR817" s="17"/>
      <c r="AS817" s="17">
        <v>0</v>
      </c>
      <c r="AT817" s="17">
        <v>5.9935446770398399E-3</v>
      </c>
      <c r="AU817" s="17">
        <v>0</v>
      </c>
      <c r="AV817" s="17">
        <v>1.22448280293382E-2</v>
      </c>
      <c r="AW817" s="17">
        <v>1.8898944730782598E-2</v>
      </c>
      <c r="AX817" s="17">
        <v>0</v>
      </c>
      <c r="AY817" s="17"/>
      <c r="AZ817" s="17">
        <v>0</v>
      </c>
      <c r="BA817" s="17">
        <v>7.3598740942042197E-3</v>
      </c>
      <c r="BB817" s="17">
        <v>1.0403520663562101E-2</v>
      </c>
      <c r="BC817" s="17">
        <v>2.3915450981651001E-2</v>
      </c>
      <c r="BD817" s="17">
        <v>0</v>
      </c>
      <c r="BE817" s="17"/>
      <c r="BF817" s="17">
        <v>7.7000593818857196E-3</v>
      </c>
      <c r="BG817" s="17"/>
      <c r="BH817" s="17">
        <v>7.2810814548950296E-3</v>
      </c>
      <c r="BI817" s="17"/>
      <c r="BJ817" s="17">
        <v>0</v>
      </c>
      <c r="BK817" s="17">
        <v>9.8745681083989897E-3</v>
      </c>
      <c r="BL817" s="17">
        <v>1.15581095764272E-2</v>
      </c>
      <c r="BM817" s="17">
        <v>0</v>
      </c>
      <c r="BN817" s="17">
        <v>0</v>
      </c>
      <c r="BO817" s="17">
        <v>0</v>
      </c>
      <c r="BP817" s="17"/>
      <c r="BQ817" s="17">
        <v>1.5314226311166799E-2</v>
      </c>
      <c r="BR817" s="17">
        <v>1.4415137964210499E-2</v>
      </c>
      <c r="BS817" s="17">
        <v>0</v>
      </c>
      <c r="BT817" s="17"/>
      <c r="BU817" s="17">
        <v>0</v>
      </c>
      <c r="BV817" s="17">
        <v>1.02849624431233E-2</v>
      </c>
      <c r="BW817" s="17">
        <v>4.8348577341438296E-3</v>
      </c>
      <c r="BX817" s="17"/>
      <c r="BY817" s="17">
        <v>0</v>
      </c>
      <c r="BZ817" s="17"/>
      <c r="CA817" s="17">
        <v>9.0491353292817094E-3</v>
      </c>
    </row>
    <row r="818" spans="2:79" x14ac:dyDescent="0.35">
      <c r="B818" t="s">
        <v>104</v>
      </c>
      <c r="C818" s="17">
        <v>0.14535545012662199</v>
      </c>
      <c r="D818" s="17">
        <v>0.14005673722464501</v>
      </c>
      <c r="E818" s="17">
        <v>0.15248032630449301</v>
      </c>
      <c r="F818" s="17"/>
      <c r="G818" s="17">
        <v>0.18226385336076401</v>
      </c>
      <c r="H818" s="17">
        <v>0.194213759006679</v>
      </c>
      <c r="I818" s="17">
        <v>0.114868636787105</v>
      </c>
      <c r="J818" s="17">
        <v>0.24537403734336699</v>
      </c>
      <c r="K818" s="17">
        <v>0.136335923507347</v>
      </c>
      <c r="L818" s="17">
        <v>6.4512163109940193E-2</v>
      </c>
      <c r="M818" s="17"/>
      <c r="N818" s="17">
        <v>0.12362873168965</v>
      </c>
      <c r="O818" s="17">
        <v>0.150252972957758</v>
      </c>
      <c r="P818" s="17">
        <v>0.17135436364852599</v>
      </c>
      <c r="Q818" s="17">
        <v>0.14464169093967699</v>
      </c>
      <c r="R818" s="17"/>
      <c r="S818" s="17">
        <v>0.15321228292859401</v>
      </c>
      <c r="T818" s="17">
        <v>0.16798106941947699</v>
      </c>
      <c r="U818" s="17">
        <v>0.268884775738093</v>
      </c>
      <c r="V818" s="17">
        <v>7.1555151909763401E-2</v>
      </c>
      <c r="W818" s="17">
        <v>0.156897424728179</v>
      </c>
      <c r="X818" s="17">
        <v>0.18976285820039901</v>
      </c>
      <c r="Y818" s="17">
        <v>0.13508886217153601</v>
      </c>
      <c r="Z818" s="17">
        <v>5.2072592508731301E-2</v>
      </c>
      <c r="AA818" s="17">
        <v>0.1101910114886</v>
      </c>
      <c r="AB818" s="17">
        <v>7.2335088179743906E-2</v>
      </c>
      <c r="AC818" s="17">
        <v>6.4749408509802694E-2</v>
      </c>
      <c r="AD818" s="17">
        <v>0.76046140699755205</v>
      </c>
      <c r="AE818" s="17"/>
      <c r="AF818" s="17">
        <v>0.175207723126098</v>
      </c>
      <c r="AG818" s="17">
        <v>0.18997097591124401</v>
      </c>
      <c r="AH818" s="17">
        <v>7.67646996729998E-2</v>
      </c>
      <c r="AI818" s="17">
        <v>5.9415018695003298E-2</v>
      </c>
      <c r="AJ818" s="17">
        <v>0.18607475095367901</v>
      </c>
      <c r="AK818" s="17">
        <v>0.20051626609187001</v>
      </c>
      <c r="AL818" s="17"/>
      <c r="AM818" s="17">
        <v>0.153156917050285</v>
      </c>
      <c r="AN818" s="17">
        <v>0.13489071173109499</v>
      </c>
      <c r="AO818" s="17">
        <v>0.140228659336572</v>
      </c>
      <c r="AP818" s="17">
        <v>0.14661875591593601</v>
      </c>
      <c r="AQ818" s="17">
        <v>0.26406981355050801</v>
      </c>
      <c r="AR818" s="17"/>
      <c r="AS818" s="17">
        <v>0.21867790479574201</v>
      </c>
      <c r="AT818" s="17">
        <v>0.14035662510926999</v>
      </c>
      <c r="AU818" s="17">
        <v>0.113116534280626</v>
      </c>
      <c r="AV818" s="17">
        <v>0.14274951917522299</v>
      </c>
      <c r="AW818" s="17">
        <v>9.8511132335882504E-2</v>
      </c>
      <c r="AX818" s="17">
        <v>0.144719168477253</v>
      </c>
      <c r="AY818" s="17"/>
      <c r="AZ818" s="17">
        <v>9.4246013540861207E-2</v>
      </c>
      <c r="BA818" s="17">
        <v>0.16289597852224499</v>
      </c>
      <c r="BB818" s="17">
        <v>0.14434797347758799</v>
      </c>
      <c r="BC818" s="17">
        <v>4.7614851568342199E-2</v>
      </c>
      <c r="BD818" s="17">
        <v>0.232650956183442</v>
      </c>
      <c r="BE818" s="17"/>
      <c r="BF818" s="17">
        <v>0.12934019465056701</v>
      </c>
      <c r="BG818" s="17"/>
      <c r="BH818" s="17">
        <v>0.13005027342539799</v>
      </c>
      <c r="BI818" s="17"/>
      <c r="BJ818" s="17">
        <v>0.15804331501277899</v>
      </c>
      <c r="BK818" s="17">
        <v>0.18099541270258401</v>
      </c>
      <c r="BL818" s="17">
        <v>0.13771214926091399</v>
      </c>
      <c r="BM818" s="17">
        <v>0.17878784733728401</v>
      </c>
      <c r="BN818" s="17">
        <v>0</v>
      </c>
      <c r="BO818" s="17">
        <v>0</v>
      </c>
      <c r="BP818" s="17"/>
      <c r="BQ818" s="17">
        <v>0.115658393798625</v>
      </c>
      <c r="BR818" s="17">
        <v>0.10132693057174701</v>
      </c>
      <c r="BS818" s="17">
        <v>0.124866610882663</v>
      </c>
      <c r="BT818" s="17"/>
      <c r="BU818" s="17">
        <v>8.6288687690756094E-2</v>
      </c>
      <c r="BV818" s="17">
        <v>0.111418375914683</v>
      </c>
      <c r="BW818" s="17">
        <v>0.122195054445897</v>
      </c>
      <c r="BX818" s="17"/>
      <c r="BY818" s="17">
        <v>0.51623344932026605</v>
      </c>
      <c r="BZ818" s="17"/>
      <c r="CA818" s="17">
        <v>0.18466284990557599</v>
      </c>
    </row>
    <row r="819" spans="2:79"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row>
    <row r="820" spans="2:79" x14ac:dyDescent="0.35">
      <c r="B820" s="6" t="s">
        <v>470</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row>
    <row r="821" spans="2:79" x14ac:dyDescent="0.35">
      <c r="B821" s="24" t="s">
        <v>106</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row>
    <row r="822" spans="2:79" x14ac:dyDescent="0.35">
      <c r="B822" t="s">
        <v>446</v>
      </c>
      <c r="C822" s="17">
        <v>0.76311841468748698</v>
      </c>
      <c r="D822" s="17">
        <v>0.76622048391475595</v>
      </c>
      <c r="E822" s="17">
        <v>0.75926813249751601</v>
      </c>
      <c r="F822" s="17"/>
      <c r="G822" s="17">
        <v>0.66188796524734905</v>
      </c>
      <c r="H822" s="17">
        <v>0.69876047500142502</v>
      </c>
      <c r="I822" s="17">
        <v>0.75845889292146096</v>
      </c>
      <c r="J822" s="17">
        <v>0.80494161541507403</v>
      </c>
      <c r="K822" s="17">
        <v>0.83658752595881403</v>
      </c>
      <c r="L822" s="17">
        <v>0.80375518712915806</v>
      </c>
      <c r="M822" s="17"/>
      <c r="N822" s="17">
        <v>0.78326750814575996</v>
      </c>
      <c r="O822" s="17">
        <v>0.77831217339665104</v>
      </c>
      <c r="P822" s="17">
        <v>0.75189645060507904</v>
      </c>
      <c r="Q822" s="17">
        <v>0.73065994165415404</v>
      </c>
      <c r="R822" s="17"/>
      <c r="S822" s="17">
        <v>0.71214642908895498</v>
      </c>
      <c r="T822" s="17">
        <v>0.76427520712360697</v>
      </c>
      <c r="U822" s="17">
        <v>0.80797351711027998</v>
      </c>
      <c r="V822" s="17">
        <v>0.805432006122626</v>
      </c>
      <c r="W822" s="17">
        <v>0.77201132369422099</v>
      </c>
      <c r="X822" s="17">
        <v>0.77623475847573098</v>
      </c>
      <c r="Y822" s="17">
        <v>0.727338342290208</v>
      </c>
      <c r="Z822" s="17">
        <v>0.72505094477306897</v>
      </c>
      <c r="AA822" s="17">
        <v>0.76184259075523297</v>
      </c>
      <c r="AB822" s="17">
        <v>0.76655344450297003</v>
      </c>
      <c r="AC822" s="17">
        <v>0.776889633646628</v>
      </c>
      <c r="AD822" s="17">
        <v>0.80639744527727497</v>
      </c>
      <c r="AE822" s="17"/>
      <c r="AF822" s="17">
        <v>0.76334300497557395</v>
      </c>
      <c r="AG822" s="17">
        <v>0.75525868133378204</v>
      </c>
      <c r="AH822" s="17">
        <v>0.77576424094875196</v>
      </c>
      <c r="AI822" s="17">
        <v>0.78948703317478996</v>
      </c>
      <c r="AJ822" s="17">
        <v>0.77540990298224099</v>
      </c>
      <c r="AK822" s="17">
        <v>0.80231469391088805</v>
      </c>
      <c r="AL822" s="17"/>
      <c r="AM822" s="17">
        <v>0.76746588436833396</v>
      </c>
      <c r="AN822" s="17">
        <v>0.765067498209269</v>
      </c>
      <c r="AO822" s="17">
        <v>0.76733447295780899</v>
      </c>
      <c r="AP822" s="17">
        <v>0.75717962327945998</v>
      </c>
      <c r="AQ822" s="17">
        <v>0.68106383189250297</v>
      </c>
      <c r="AR822" s="17"/>
      <c r="AS822" s="17">
        <v>0.73572086309879603</v>
      </c>
      <c r="AT822" s="17">
        <v>0.77483330997373601</v>
      </c>
      <c r="AU822" s="17">
        <v>0.72606879305007499</v>
      </c>
      <c r="AV822" s="17">
        <v>0.79020647225555196</v>
      </c>
      <c r="AW822" s="17">
        <v>0.80185283384949002</v>
      </c>
      <c r="AX822" s="17">
        <v>0.75591960781377299</v>
      </c>
      <c r="AY822" s="17"/>
      <c r="AZ822" s="17">
        <v>0.75248912641566301</v>
      </c>
      <c r="BA822" s="17">
        <v>0.74686304615705701</v>
      </c>
      <c r="BB822" s="17">
        <v>0.80014287048104304</v>
      </c>
      <c r="BC822" s="17">
        <v>0.79623231260963601</v>
      </c>
      <c r="BD822" s="17">
        <v>0.75198401570572604</v>
      </c>
      <c r="BE822" s="17"/>
      <c r="BF822" s="17">
        <v>0.76628398309503598</v>
      </c>
      <c r="BG822" s="17"/>
      <c r="BH822" s="17">
        <v>0.76664480381484101</v>
      </c>
      <c r="BI822" s="17"/>
      <c r="BJ822" s="17">
        <v>0.76369534632138802</v>
      </c>
      <c r="BK822" s="17">
        <v>0.79045689879665204</v>
      </c>
      <c r="BL822" s="17">
        <v>0.78153654645367499</v>
      </c>
      <c r="BM822" s="17">
        <v>0.706827815878312</v>
      </c>
      <c r="BN822" s="17">
        <v>0.746225532289575</v>
      </c>
      <c r="BO822" s="17">
        <v>0.73729530061483495</v>
      </c>
      <c r="BP822" s="17"/>
      <c r="BQ822" s="17">
        <v>0.80634688824729095</v>
      </c>
      <c r="BR822" s="17">
        <v>0.77953514252480305</v>
      </c>
      <c r="BS822" s="17">
        <v>0.77084148695008303</v>
      </c>
      <c r="BT822" s="17"/>
      <c r="BU822" s="17">
        <v>0.74760367446555898</v>
      </c>
      <c r="BV822" s="17">
        <v>0.78925073576540505</v>
      </c>
      <c r="BW822" s="17">
        <v>0.77887448322056996</v>
      </c>
      <c r="BX822" s="17"/>
      <c r="BY822" s="17">
        <v>0.60099024895590503</v>
      </c>
      <c r="BZ822" s="17"/>
      <c r="CA822" s="17">
        <v>0.80371460549866802</v>
      </c>
    </row>
    <row r="823" spans="2:79" x14ac:dyDescent="0.35">
      <c r="B823" t="s">
        <v>447</v>
      </c>
      <c r="C823" s="17">
        <v>0.66037121833966905</v>
      </c>
      <c r="D823" s="17">
        <v>0.65119856351634897</v>
      </c>
      <c r="E823" s="17">
        <v>0.66779235396013104</v>
      </c>
      <c r="F823" s="17"/>
      <c r="G823" s="17">
        <v>0.60416645288247095</v>
      </c>
      <c r="H823" s="17">
        <v>0.57127222472558603</v>
      </c>
      <c r="I823" s="17">
        <v>0.62586230090596495</v>
      </c>
      <c r="J823" s="17">
        <v>0.68670066944122998</v>
      </c>
      <c r="K823" s="17">
        <v>0.73068999817818503</v>
      </c>
      <c r="L823" s="17">
        <v>0.72986975868040904</v>
      </c>
      <c r="M823" s="17"/>
      <c r="N823" s="17">
        <v>0.68674156177239198</v>
      </c>
      <c r="O823" s="17">
        <v>0.66788049446424302</v>
      </c>
      <c r="P823" s="17">
        <v>0.66202853535334205</v>
      </c>
      <c r="Q823" s="17">
        <v>0.61669353470353205</v>
      </c>
      <c r="R823" s="17"/>
      <c r="S823" s="17">
        <v>0.59521500278156503</v>
      </c>
      <c r="T823" s="17">
        <v>0.68865510300255905</v>
      </c>
      <c r="U823" s="17">
        <v>0.73251430370119297</v>
      </c>
      <c r="V823" s="17">
        <v>0.67195226683700704</v>
      </c>
      <c r="W823" s="17">
        <v>0.70522079102550805</v>
      </c>
      <c r="X823" s="17">
        <v>0.644382490911245</v>
      </c>
      <c r="Y823" s="17">
        <v>0.67691151982097597</v>
      </c>
      <c r="Z823" s="17">
        <v>0.64897000250338599</v>
      </c>
      <c r="AA823" s="17">
        <v>0.61754725187948001</v>
      </c>
      <c r="AB823" s="17">
        <v>0.64038721341245697</v>
      </c>
      <c r="AC823" s="17">
        <v>0.69061698049620202</v>
      </c>
      <c r="AD823" s="17">
        <v>0.69542405255597795</v>
      </c>
      <c r="AE823" s="17"/>
      <c r="AF823" s="17">
        <v>0.62345302134299196</v>
      </c>
      <c r="AG823" s="17">
        <v>0.65726720701417296</v>
      </c>
      <c r="AH823" s="17">
        <v>0.70045476468078904</v>
      </c>
      <c r="AI823" s="17">
        <v>0.70706188956704497</v>
      </c>
      <c r="AJ823" s="17">
        <v>0.65590532345813202</v>
      </c>
      <c r="AK823" s="17">
        <v>0.670458044647956</v>
      </c>
      <c r="AL823" s="17"/>
      <c r="AM823" s="17">
        <v>0.63497486124447</v>
      </c>
      <c r="AN823" s="17">
        <v>0.67291074081450497</v>
      </c>
      <c r="AO823" s="17">
        <v>0.66300659888693803</v>
      </c>
      <c r="AP823" s="17">
        <v>0.67446192865703503</v>
      </c>
      <c r="AQ823" s="17">
        <v>0.52752178109178005</v>
      </c>
      <c r="AR823" s="17"/>
      <c r="AS823" s="17">
        <v>0.621531030366409</v>
      </c>
      <c r="AT823" s="17">
        <v>0.67380400468803603</v>
      </c>
      <c r="AU823" s="17">
        <v>0.64651646266070095</v>
      </c>
      <c r="AV823" s="17">
        <v>0.669698909218299</v>
      </c>
      <c r="AW823" s="17">
        <v>0.724876681839287</v>
      </c>
      <c r="AX823" s="17">
        <v>0.63882765873817304</v>
      </c>
      <c r="AY823" s="17"/>
      <c r="AZ823" s="17">
        <v>0.68384621698907</v>
      </c>
      <c r="BA823" s="17">
        <v>0.64896658288082898</v>
      </c>
      <c r="BB823" s="17">
        <v>0.67156808667408296</v>
      </c>
      <c r="BC823" s="17">
        <v>0.69084250901907895</v>
      </c>
      <c r="BD823" s="17">
        <v>0.63426157781417103</v>
      </c>
      <c r="BE823" s="17"/>
      <c r="BF823" s="17">
        <v>0.67347931644332304</v>
      </c>
      <c r="BG823" s="17"/>
      <c r="BH823" s="17">
        <v>0.67125261185839602</v>
      </c>
      <c r="BI823" s="17"/>
      <c r="BJ823" s="17">
        <v>0.64938365923427699</v>
      </c>
      <c r="BK823" s="17">
        <v>0.66302307736813204</v>
      </c>
      <c r="BL823" s="17">
        <v>0.70170583657319996</v>
      </c>
      <c r="BM823" s="17">
        <v>0.60037069602442705</v>
      </c>
      <c r="BN823" s="17">
        <v>0.648780584641516</v>
      </c>
      <c r="BO823" s="17">
        <v>0.66548177570080103</v>
      </c>
      <c r="BP823" s="17"/>
      <c r="BQ823" s="17">
        <v>0.69730959912560198</v>
      </c>
      <c r="BR823" s="17">
        <v>0.67363389479198799</v>
      </c>
      <c r="BS823" s="17">
        <v>0.67210112801253497</v>
      </c>
      <c r="BT823" s="17"/>
      <c r="BU823" s="17">
        <v>0.681913093630375</v>
      </c>
      <c r="BV823" s="17">
        <v>0.69541364728479604</v>
      </c>
      <c r="BW823" s="17">
        <v>0.66478990877247801</v>
      </c>
      <c r="BX823" s="17"/>
      <c r="BY823" s="17">
        <v>0.58894252803673897</v>
      </c>
      <c r="BZ823" s="17"/>
      <c r="CA823" s="17">
        <v>0.73351150542837096</v>
      </c>
    </row>
    <row r="824" spans="2:79" x14ac:dyDescent="0.35">
      <c r="B824" t="s">
        <v>448</v>
      </c>
      <c r="C824" s="17">
        <v>0.567872250868515</v>
      </c>
      <c r="D824" s="17">
        <v>0.55502575512649999</v>
      </c>
      <c r="E824" s="17">
        <v>0.57972965133807597</v>
      </c>
      <c r="F824" s="17"/>
      <c r="G824" s="17">
        <v>0.55145891846610695</v>
      </c>
      <c r="H824" s="17">
        <v>0.49112505632404202</v>
      </c>
      <c r="I824" s="17">
        <v>0.58732973445298597</v>
      </c>
      <c r="J824" s="17">
        <v>0.62485504402204906</v>
      </c>
      <c r="K824" s="17">
        <v>0.5970390894448</v>
      </c>
      <c r="L824" s="17">
        <v>0.55978568668084705</v>
      </c>
      <c r="M824" s="17"/>
      <c r="N824" s="17">
        <v>0.56799753566871503</v>
      </c>
      <c r="O824" s="17">
        <v>0.58490629291226204</v>
      </c>
      <c r="P824" s="17">
        <v>0.570766770077619</v>
      </c>
      <c r="Q824" s="17">
        <v>0.541770690074445</v>
      </c>
      <c r="R824" s="17"/>
      <c r="S824" s="17">
        <v>0.54089467633993005</v>
      </c>
      <c r="T824" s="17">
        <v>0.59996000767931501</v>
      </c>
      <c r="U824" s="17">
        <v>0.61814140629201597</v>
      </c>
      <c r="V824" s="17">
        <v>0.55558588638449102</v>
      </c>
      <c r="W824" s="17">
        <v>0.58296595007737795</v>
      </c>
      <c r="X824" s="17">
        <v>0.55022026836525695</v>
      </c>
      <c r="Y824" s="17">
        <v>0.55499441057577603</v>
      </c>
      <c r="Z824" s="17">
        <v>0.55347938995983403</v>
      </c>
      <c r="AA824" s="17">
        <v>0.55152177320468199</v>
      </c>
      <c r="AB824" s="17">
        <v>0.569276401348074</v>
      </c>
      <c r="AC824" s="17">
        <v>0.51932188053847395</v>
      </c>
      <c r="AD824" s="17">
        <v>0.665241407452413</v>
      </c>
      <c r="AE824" s="17"/>
      <c r="AF824" s="17">
        <v>0.53283944255531701</v>
      </c>
      <c r="AG824" s="17">
        <v>0.55917714133673702</v>
      </c>
      <c r="AH824" s="17">
        <v>0.60893428582960096</v>
      </c>
      <c r="AI824" s="17">
        <v>0.59482675251982198</v>
      </c>
      <c r="AJ824" s="17">
        <v>0.581908567716512</v>
      </c>
      <c r="AK824" s="17">
        <v>0.59425335791327605</v>
      </c>
      <c r="AL824" s="17"/>
      <c r="AM824" s="17">
        <v>0.54055009034603396</v>
      </c>
      <c r="AN824" s="17">
        <v>0.58918515166339003</v>
      </c>
      <c r="AO824" s="17">
        <v>0.56818738938642899</v>
      </c>
      <c r="AP824" s="17">
        <v>0.57177402053487902</v>
      </c>
      <c r="AQ824" s="17">
        <v>0.54802090953456595</v>
      </c>
      <c r="AR824" s="17"/>
      <c r="AS824" s="17">
        <v>0.54334199153006502</v>
      </c>
      <c r="AT824" s="17">
        <v>0.56997896734730102</v>
      </c>
      <c r="AU824" s="17">
        <v>0.55532255377779205</v>
      </c>
      <c r="AV824" s="17">
        <v>0.57961883771330502</v>
      </c>
      <c r="AW824" s="17">
        <v>0.597321428730474</v>
      </c>
      <c r="AX824" s="17">
        <v>0.58455746072421799</v>
      </c>
      <c r="AY824" s="17"/>
      <c r="AZ824" s="17">
        <v>0.55256920818713795</v>
      </c>
      <c r="BA824" s="17">
        <v>0.55171158759699301</v>
      </c>
      <c r="BB824" s="17">
        <v>0.60154034384127297</v>
      </c>
      <c r="BC824" s="17">
        <v>0.54813825337227595</v>
      </c>
      <c r="BD824" s="17">
        <v>0.58129260816563399</v>
      </c>
      <c r="BE824" s="17"/>
      <c r="BF824" s="17">
        <v>0.56204803308041795</v>
      </c>
      <c r="BG824" s="17"/>
      <c r="BH824" s="17">
        <v>0.57027564679165199</v>
      </c>
      <c r="BI824" s="17"/>
      <c r="BJ824" s="17">
        <v>0.57857786888895302</v>
      </c>
      <c r="BK824" s="17">
        <v>0.58026348218417301</v>
      </c>
      <c r="BL824" s="17">
        <v>0.583257363661424</v>
      </c>
      <c r="BM824" s="17">
        <v>0.47648368664514301</v>
      </c>
      <c r="BN824" s="17">
        <v>0.58573110686915097</v>
      </c>
      <c r="BO824" s="17">
        <v>0.54422277595566004</v>
      </c>
      <c r="BP824" s="17"/>
      <c r="BQ824" s="17">
        <v>0.60177226971507503</v>
      </c>
      <c r="BR824" s="17">
        <v>0.57738420571625304</v>
      </c>
      <c r="BS824" s="17">
        <v>0.57825934192309103</v>
      </c>
      <c r="BT824" s="17"/>
      <c r="BU824" s="17">
        <v>0.56329499574079001</v>
      </c>
      <c r="BV824" s="17">
        <v>0.60200173307180904</v>
      </c>
      <c r="BW824" s="17">
        <v>0.56402047046492498</v>
      </c>
      <c r="BX824" s="17"/>
      <c r="BY824" s="17">
        <v>0.44442924674309697</v>
      </c>
      <c r="BZ824" s="17"/>
      <c r="CA824" s="17">
        <v>0.63117661776980805</v>
      </c>
    </row>
    <row r="825" spans="2:79" x14ac:dyDescent="0.35">
      <c r="B825" t="s">
        <v>449</v>
      </c>
      <c r="C825" s="17">
        <v>0.37119924108458402</v>
      </c>
      <c r="D825" s="17">
        <v>0.40178774437609799</v>
      </c>
      <c r="E825" s="17">
        <v>0.34085579665793397</v>
      </c>
      <c r="F825" s="17"/>
      <c r="G825" s="17">
        <v>0.38184803736783901</v>
      </c>
      <c r="H825" s="17">
        <v>0.43792938274819598</v>
      </c>
      <c r="I825" s="17">
        <v>0.41809600172286399</v>
      </c>
      <c r="J825" s="17">
        <v>0.36802267427581598</v>
      </c>
      <c r="K825" s="17">
        <v>0.32485430173623903</v>
      </c>
      <c r="L825" s="17">
        <v>0.30547969820191001</v>
      </c>
      <c r="M825" s="17"/>
      <c r="N825" s="17">
        <v>0.40528476436269301</v>
      </c>
      <c r="O825" s="17">
        <v>0.34799758218257898</v>
      </c>
      <c r="P825" s="17">
        <v>0.37940459438735002</v>
      </c>
      <c r="Q825" s="17">
        <v>0.35088483380534302</v>
      </c>
      <c r="R825" s="17"/>
      <c r="S825" s="17">
        <v>0.44436959136806597</v>
      </c>
      <c r="T825" s="17">
        <v>0.36191699368043601</v>
      </c>
      <c r="U825" s="17">
        <v>0.38854214482432697</v>
      </c>
      <c r="V825" s="17">
        <v>0.37749719169155999</v>
      </c>
      <c r="W825" s="17">
        <v>0.335517389623955</v>
      </c>
      <c r="X825" s="17">
        <v>0.36584382840374502</v>
      </c>
      <c r="Y825" s="17">
        <v>0.337480230455946</v>
      </c>
      <c r="Z825" s="17">
        <v>0.43494504997098599</v>
      </c>
      <c r="AA825" s="17">
        <v>0.341909069250453</v>
      </c>
      <c r="AB825" s="17">
        <v>0.314760302938901</v>
      </c>
      <c r="AC825" s="17">
        <v>0.32589187330778902</v>
      </c>
      <c r="AD825" s="17">
        <v>0.46163472656259402</v>
      </c>
      <c r="AE825" s="17"/>
      <c r="AF825" s="17">
        <v>0.35825178854635598</v>
      </c>
      <c r="AG825" s="17">
        <v>0.35782224287530801</v>
      </c>
      <c r="AH825" s="17">
        <v>0.391247182085672</v>
      </c>
      <c r="AI825" s="17">
        <v>0.41139562869625101</v>
      </c>
      <c r="AJ825" s="17">
        <v>0.36190436712825003</v>
      </c>
      <c r="AK825" s="17">
        <v>0.52890288334894298</v>
      </c>
      <c r="AL825" s="17"/>
      <c r="AM825" s="17">
        <v>0.30629150469293798</v>
      </c>
      <c r="AN825" s="17">
        <v>0.359720502204393</v>
      </c>
      <c r="AO825" s="17">
        <v>0.39177713140479697</v>
      </c>
      <c r="AP825" s="17">
        <v>0.46284392885180597</v>
      </c>
      <c r="AQ825" s="17">
        <v>0.48802669919299302</v>
      </c>
      <c r="AR825" s="17"/>
      <c r="AS825" s="17">
        <v>0.45135640861468102</v>
      </c>
      <c r="AT825" s="17">
        <v>0.360751542023241</v>
      </c>
      <c r="AU825" s="17">
        <v>0.35974254550646001</v>
      </c>
      <c r="AV825" s="17">
        <v>0.33386565128620199</v>
      </c>
      <c r="AW825" s="17">
        <v>0.319917125424246</v>
      </c>
      <c r="AX825" s="17">
        <v>0.36720209542179999</v>
      </c>
      <c r="AY825" s="17"/>
      <c r="AZ825" s="17">
        <v>0.331993320164991</v>
      </c>
      <c r="BA825" s="17">
        <v>0.34844737750842097</v>
      </c>
      <c r="BB825" s="17">
        <v>0.39606282052790298</v>
      </c>
      <c r="BC825" s="17">
        <v>0.36722290821993298</v>
      </c>
      <c r="BD825" s="17">
        <v>0.416129363955968</v>
      </c>
      <c r="BE825" s="17"/>
      <c r="BF825" s="17">
        <v>0.360049789872457</v>
      </c>
      <c r="BG825" s="17"/>
      <c r="BH825" s="17">
        <v>0.36550430957112801</v>
      </c>
      <c r="BI825" s="17"/>
      <c r="BJ825" s="17">
        <v>0.39711612966027898</v>
      </c>
      <c r="BK825" s="17">
        <v>0.36285082089361498</v>
      </c>
      <c r="BL825" s="17">
        <v>0.343725484666561</v>
      </c>
      <c r="BM825" s="17">
        <v>0.343127790154516</v>
      </c>
      <c r="BN825" s="17">
        <v>0.41031720618057499</v>
      </c>
      <c r="BO825" s="17">
        <v>0.39154356394851197</v>
      </c>
      <c r="BP825" s="17"/>
      <c r="BQ825" s="17">
        <v>0.41586603208190898</v>
      </c>
      <c r="BR825" s="17">
        <v>0.39388599644134498</v>
      </c>
      <c r="BS825" s="17">
        <v>0.35975726259749302</v>
      </c>
      <c r="BT825" s="17"/>
      <c r="BU825" s="17">
        <v>0.43629168149509201</v>
      </c>
      <c r="BV825" s="17">
        <v>0.386364927719898</v>
      </c>
      <c r="BW825" s="17">
        <v>0.36510524920605197</v>
      </c>
      <c r="BX825" s="17"/>
      <c r="BY825" s="17">
        <v>0.36189897782074898</v>
      </c>
      <c r="BZ825" s="17"/>
      <c r="CA825" s="17">
        <v>0.44350553189853198</v>
      </c>
    </row>
    <row r="826" spans="2:79" x14ac:dyDescent="0.35">
      <c r="B826" t="s">
        <v>450</v>
      </c>
      <c r="C826" s="17">
        <v>0.30222427450361</v>
      </c>
      <c r="D826" s="17">
        <v>0.33155428330571302</v>
      </c>
      <c r="E826" s="17">
        <v>0.27212895895595202</v>
      </c>
      <c r="F826" s="17"/>
      <c r="G826" s="17">
        <v>0.37357996670552601</v>
      </c>
      <c r="H826" s="17">
        <v>0.33149605350518901</v>
      </c>
      <c r="I826" s="17">
        <v>0.31513067665982902</v>
      </c>
      <c r="J826" s="17">
        <v>0.32155583898104201</v>
      </c>
      <c r="K826" s="17">
        <v>0.248941738824524</v>
      </c>
      <c r="L826" s="17">
        <v>0.240337018502112</v>
      </c>
      <c r="M826" s="17"/>
      <c r="N826" s="17">
        <v>0.341820158497044</v>
      </c>
      <c r="O826" s="17">
        <v>0.27993656583346999</v>
      </c>
      <c r="P826" s="17">
        <v>0.30703514722041497</v>
      </c>
      <c r="Q826" s="17">
        <v>0.27750394378300303</v>
      </c>
      <c r="R826" s="17"/>
      <c r="S826" s="17">
        <v>0.35168020865328697</v>
      </c>
      <c r="T826" s="17">
        <v>0.32126436104502898</v>
      </c>
      <c r="U826" s="17">
        <v>0.331718945780067</v>
      </c>
      <c r="V826" s="17">
        <v>0.33557811251577502</v>
      </c>
      <c r="W826" s="17">
        <v>0.28777727519701202</v>
      </c>
      <c r="X826" s="17">
        <v>0.308740808985634</v>
      </c>
      <c r="Y826" s="17">
        <v>0.29741848451222103</v>
      </c>
      <c r="Z826" s="17">
        <v>0.27250170227437598</v>
      </c>
      <c r="AA826" s="17">
        <v>0.24887355167439201</v>
      </c>
      <c r="AB826" s="17">
        <v>0.25359624687180699</v>
      </c>
      <c r="AC826" s="17">
        <v>0.24334229669993099</v>
      </c>
      <c r="AD826" s="17">
        <v>0.31686839799686001</v>
      </c>
      <c r="AE826" s="17"/>
      <c r="AF826" s="17">
        <v>0.29670074505424399</v>
      </c>
      <c r="AG826" s="17">
        <v>0.28858484537421097</v>
      </c>
      <c r="AH826" s="17">
        <v>0.31186773311093702</v>
      </c>
      <c r="AI826" s="17">
        <v>0.34798359069225598</v>
      </c>
      <c r="AJ826" s="17">
        <v>0.35872722954576203</v>
      </c>
      <c r="AK826" s="17">
        <v>0.37750275477561401</v>
      </c>
      <c r="AL826" s="17"/>
      <c r="AM826" s="17">
        <v>0.23862852769114201</v>
      </c>
      <c r="AN826" s="17">
        <v>0.29671481607217598</v>
      </c>
      <c r="AO826" s="17">
        <v>0.328198896083989</v>
      </c>
      <c r="AP826" s="17">
        <v>0.36964290280109902</v>
      </c>
      <c r="AQ826" s="17">
        <v>0.409726229081181</v>
      </c>
      <c r="AR826" s="17"/>
      <c r="AS826" s="17">
        <v>0.37860921603473002</v>
      </c>
      <c r="AT826" s="17">
        <v>0.28584618954569402</v>
      </c>
      <c r="AU826" s="17">
        <v>0.27969236043203199</v>
      </c>
      <c r="AV826" s="17">
        <v>0.29835040230573801</v>
      </c>
      <c r="AW826" s="17">
        <v>0.24756596931528599</v>
      </c>
      <c r="AX826" s="17">
        <v>0.26724441708133401</v>
      </c>
      <c r="AY826" s="17"/>
      <c r="AZ826" s="17">
        <v>0.28578645633011801</v>
      </c>
      <c r="BA826" s="17">
        <v>0.26329423025105703</v>
      </c>
      <c r="BB826" s="17">
        <v>0.32820885260687999</v>
      </c>
      <c r="BC826" s="17">
        <v>0.31352908871002</v>
      </c>
      <c r="BD826" s="17">
        <v>0.341905083989896</v>
      </c>
      <c r="BE826" s="17"/>
      <c r="BF826" s="17">
        <v>0.29219946512580602</v>
      </c>
      <c r="BG826" s="17"/>
      <c r="BH826" s="17">
        <v>0.29851140741505</v>
      </c>
      <c r="BI826" s="17"/>
      <c r="BJ826" s="17">
        <v>0.298759000620408</v>
      </c>
      <c r="BK826" s="17">
        <v>0.28666668510153198</v>
      </c>
      <c r="BL826" s="17">
        <v>0.30243266327739599</v>
      </c>
      <c r="BM826" s="17">
        <v>0.30655356540853501</v>
      </c>
      <c r="BN826" s="17">
        <v>0.35322212782359802</v>
      </c>
      <c r="BO826" s="17">
        <v>0.28700028157719099</v>
      </c>
      <c r="BP826" s="17"/>
      <c r="BQ826" s="17">
        <v>0.37317994377653901</v>
      </c>
      <c r="BR826" s="17">
        <v>0.30742586185418602</v>
      </c>
      <c r="BS826" s="17">
        <v>0.29369583278733102</v>
      </c>
      <c r="BT826" s="17"/>
      <c r="BU826" s="17">
        <v>0.391854636701713</v>
      </c>
      <c r="BV826" s="17">
        <v>0.323909776186869</v>
      </c>
      <c r="BW826" s="17">
        <v>0.292226289147764</v>
      </c>
      <c r="BX826" s="17"/>
      <c r="BY826" s="17">
        <v>0.30537017656271398</v>
      </c>
      <c r="BZ826" s="17"/>
      <c r="CA826" s="17">
        <v>0.36593067137878699</v>
      </c>
    </row>
    <row r="827" spans="2:79" x14ac:dyDescent="0.35">
      <c r="B827" t="s">
        <v>451</v>
      </c>
      <c r="C827" s="17">
        <v>0.121599674124545</v>
      </c>
      <c r="D827" s="17">
        <v>0.15050492762059001</v>
      </c>
      <c r="E827" s="17">
        <v>9.2902518769267806E-2</v>
      </c>
      <c r="F827" s="17"/>
      <c r="G827" s="17">
        <v>0.20504865162158001</v>
      </c>
      <c r="H827" s="17">
        <v>0.16063173198498101</v>
      </c>
      <c r="I827" s="17">
        <v>0.14048590067594799</v>
      </c>
      <c r="J827" s="17">
        <v>0.113371461069787</v>
      </c>
      <c r="K827" s="17">
        <v>7.53285913824778E-2</v>
      </c>
      <c r="L827" s="17">
        <v>5.6480284381994497E-2</v>
      </c>
      <c r="M827" s="17"/>
      <c r="N827" s="17">
        <v>0.120154832583278</v>
      </c>
      <c r="O827" s="17">
        <v>0.109836747547004</v>
      </c>
      <c r="P827" s="17">
        <v>0.137496835177885</v>
      </c>
      <c r="Q827" s="17">
        <v>0.12282723196039901</v>
      </c>
      <c r="R827" s="17"/>
      <c r="S827" s="17">
        <v>0.16916461343646999</v>
      </c>
      <c r="T827" s="17">
        <v>0.117815095616081</v>
      </c>
      <c r="U827" s="17">
        <v>0.131453497759735</v>
      </c>
      <c r="V827" s="17">
        <v>0.13336827881423999</v>
      </c>
      <c r="W827" s="17">
        <v>0.11491376220322801</v>
      </c>
      <c r="X827" s="17">
        <v>0.13266302307880801</v>
      </c>
      <c r="Y827" s="17">
        <v>8.3242702510915104E-2</v>
      </c>
      <c r="Z827" s="17">
        <v>0.16111372051200501</v>
      </c>
      <c r="AA827" s="17">
        <v>0.104083443516456</v>
      </c>
      <c r="AB827" s="17">
        <v>9.0248809922828396E-2</v>
      </c>
      <c r="AC827" s="17">
        <v>8.5712116886735107E-2</v>
      </c>
      <c r="AD827" s="17">
        <v>0.104912039703683</v>
      </c>
      <c r="AE827" s="17"/>
      <c r="AF827" s="17">
        <v>0.12710548802694499</v>
      </c>
      <c r="AG827" s="17">
        <v>0.11472225993721601</v>
      </c>
      <c r="AH827" s="17">
        <v>0.120617582445623</v>
      </c>
      <c r="AI827" s="17">
        <v>0.13036565691062399</v>
      </c>
      <c r="AJ827" s="17">
        <v>0.13511693697369201</v>
      </c>
      <c r="AK827" s="17">
        <v>0.153709955227252</v>
      </c>
      <c r="AL827" s="17"/>
      <c r="AM827" s="17">
        <v>9.2742238444323097E-2</v>
      </c>
      <c r="AN827" s="17">
        <v>0.12398121938503801</v>
      </c>
      <c r="AO827" s="17">
        <v>0.12458816654429</v>
      </c>
      <c r="AP827" s="17">
        <v>0.15534768979545399</v>
      </c>
      <c r="AQ827" s="17">
        <v>0.16269713624166099</v>
      </c>
      <c r="AR827" s="17"/>
      <c r="AS827" s="17">
        <v>0.17141278103604299</v>
      </c>
      <c r="AT827" s="17">
        <v>0.11299304860760299</v>
      </c>
      <c r="AU827" s="17">
        <v>0.135031633218894</v>
      </c>
      <c r="AV827" s="17">
        <v>7.6589036520895798E-2</v>
      </c>
      <c r="AW827" s="17">
        <v>9.0596323489092204E-2</v>
      </c>
      <c r="AX827" s="17">
        <v>0.137145928928741</v>
      </c>
      <c r="AY827" s="17"/>
      <c r="AZ827" s="17">
        <v>0.108729049930928</v>
      </c>
      <c r="BA827" s="17">
        <v>0.11218627014391599</v>
      </c>
      <c r="BB827" s="17">
        <v>0.116591259140781</v>
      </c>
      <c r="BC827" s="17">
        <v>0.113620031841418</v>
      </c>
      <c r="BD827" s="17">
        <v>0.150903599854047</v>
      </c>
      <c r="BE827" s="17"/>
      <c r="BF827" s="17">
        <v>0.109289143566823</v>
      </c>
      <c r="BG827" s="17"/>
      <c r="BH827" s="17">
        <v>0.113001536348807</v>
      </c>
      <c r="BI827" s="17"/>
      <c r="BJ827" s="17">
        <v>0.13431121188419201</v>
      </c>
      <c r="BK827" s="17">
        <v>9.0683704599304804E-2</v>
      </c>
      <c r="BL827" s="17">
        <v>9.0795864747454297E-2</v>
      </c>
      <c r="BM827" s="17">
        <v>0.20374665589618099</v>
      </c>
      <c r="BN827" s="17">
        <v>0.13991449761942601</v>
      </c>
      <c r="BO827" s="17">
        <v>0.180142468977358</v>
      </c>
      <c r="BP827" s="17"/>
      <c r="BQ827" s="17">
        <v>0.14220699948951299</v>
      </c>
      <c r="BR827" s="17">
        <v>0.13641045442978</v>
      </c>
      <c r="BS827" s="17">
        <v>0.10829016403410301</v>
      </c>
      <c r="BT827" s="17"/>
      <c r="BU827" s="17">
        <v>0.21312487937902799</v>
      </c>
      <c r="BV827" s="17">
        <v>0.13126431503465799</v>
      </c>
      <c r="BW827" s="17">
        <v>0.107478514909445</v>
      </c>
      <c r="BX827" s="17"/>
      <c r="BY827" s="17">
        <v>0.20916218743027401</v>
      </c>
      <c r="BZ827" s="17"/>
      <c r="CA827" s="17">
        <v>0.171649527691493</v>
      </c>
    </row>
    <row r="828" spans="2:79" x14ac:dyDescent="0.35">
      <c r="B828" t="s">
        <v>452</v>
      </c>
      <c r="C828" s="17">
        <v>7.0520932898516298E-2</v>
      </c>
      <c r="D828" s="17">
        <v>6.3490088111366402E-2</v>
      </c>
      <c r="E828" s="17">
        <v>7.7444742401492905E-2</v>
      </c>
      <c r="F828" s="17"/>
      <c r="G828" s="17">
        <v>5.0972459668853103E-2</v>
      </c>
      <c r="H828" s="17">
        <v>5.2873232581378299E-2</v>
      </c>
      <c r="I828" s="17">
        <v>6.35413840546806E-2</v>
      </c>
      <c r="J828" s="17">
        <v>6.15793167156495E-2</v>
      </c>
      <c r="K828" s="17">
        <v>7.0232186347658696E-2</v>
      </c>
      <c r="L828" s="17">
        <v>0.11101955016817899</v>
      </c>
      <c r="M828" s="17"/>
      <c r="N828" s="17">
        <v>7.1549926028385405E-2</v>
      </c>
      <c r="O828" s="17">
        <v>7.3658678393091495E-2</v>
      </c>
      <c r="P828" s="17">
        <v>5.4603573001059003E-2</v>
      </c>
      <c r="Q828" s="17">
        <v>8.2198160138785295E-2</v>
      </c>
      <c r="R828" s="17"/>
      <c r="S828" s="17">
        <v>6.4279795091092204E-2</v>
      </c>
      <c r="T828" s="17">
        <v>4.3589548853856103E-2</v>
      </c>
      <c r="U828" s="17">
        <v>5.7282343693729899E-2</v>
      </c>
      <c r="V828" s="17">
        <v>5.5991226888933203E-2</v>
      </c>
      <c r="W828" s="17">
        <v>6.2491105288783599E-2</v>
      </c>
      <c r="X828" s="17">
        <v>5.1794685466734998E-2</v>
      </c>
      <c r="Y828" s="17">
        <v>0.109656428262357</v>
      </c>
      <c r="Z828" s="17">
        <v>6.3570275081501301E-2</v>
      </c>
      <c r="AA828" s="17">
        <v>7.4248677490661996E-2</v>
      </c>
      <c r="AB828" s="17">
        <v>0.11544657033968</v>
      </c>
      <c r="AC828" s="17">
        <v>0.109375258169539</v>
      </c>
      <c r="AD828" s="17">
        <v>6.1823300678117199E-2</v>
      </c>
      <c r="AE828" s="17"/>
      <c r="AF828" s="17">
        <v>7.9006111616238495E-2</v>
      </c>
      <c r="AG828" s="17">
        <v>6.98940280935509E-2</v>
      </c>
      <c r="AH828" s="17">
        <v>6.8806530057385601E-2</v>
      </c>
      <c r="AI828" s="17">
        <v>5.0833321796061599E-2</v>
      </c>
      <c r="AJ828" s="17">
        <v>8.57140859434945E-2</v>
      </c>
      <c r="AK828" s="17">
        <v>4.0429978508545399E-2</v>
      </c>
      <c r="AL828" s="17"/>
      <c r="AM828" s="17">
        <v>9.2091069016700805E-2</v>
      </c>
      <c r="AN828" s="17">
        <v>6.5134534544494499E-2</v>
      </c>
      <c r="AO828" s="17">
        <v>6.6801128135857396E-2</v>
      </c>
      <c r="AP828" s="17">
        <v>4.60355706479545E-2</v>
      </c>
      <c r="AQ828" s="17">
        <v>9.82329196742351E-2</v>
      </c>
      <c r="AR828" s="17"/>
      <c r="AS828" s="17">
        <v>5.4621824454899902E-2</v>
      </c>
      <c r="AT828" s="17">
        <v>8.6884974286096206E-2</v>
      </c>
      <c r="AU828" s="17">
        <v>5.0406074723524999E-2</v>
      </c>
      <c r="AV828" s="17">
        <v>7.0691086978530507E-2</v>
      </c>
      <c r="AW828" s="17">
        <v>7.0870840556873496E-2</v>
      </c>
      <c r="AX828" s="17">
        <v>0.107378631567144</v>
      </c>
      <c r="AY828" s="17"/>
      <c r="AZ828" s="17">
        <v>7.4536162672798306E-2</v>
      </c>
      <c r="BA828" s="17">
        <v>7.4846933520526807E-2</v>
      </c>
      <c r="BB828" s="17">
        <v>7.4360594698544405E-2</v>
      </c>
      <c r="BC828" s="17">
        <v>5.4529396712517199E-2</v>
      </c>
      <c r="BD828" s="17">
        <v>6.3791036296577605E-2</v>
      </c>
      <c r="BE828" s="17"/>
      <c r="BF828" s="17">
        <v>7.3675756018116906E-2</v>
      </c>
      <c r="BG828" s="17"/>
      <c r="BH828" s="17">
        <v>7.0810424929343196E-2</v>
      </c>
      <c r="BI828" s="17"/>
      <c r="BJ828" s="17">
        <v>6.7251451283952102E-2</v>
      </c>
      <c r="BK828" s="17">
        <v>8.3019375172238202E-2</v>
      </c>
      <c r="BL828" s="17">
        <v>7.1873033153311505E-2</v>
      </c>
      <c r="BM828" s="17">
        <v>6.5961942083795203E-2</v>
      </c>
      <c r="BN828" s="17">
        <v>1.48689335771355E-2</v>
      </c>
      <c r="BO828" s="17">
        <v>9.6203778463671494E-2</v>
      </c>
      <c r="BP828" s="17"/>
      <c r="BQ828" s="17">
        <v>4.6675573911660898E-2</v>
      </c>
      <c r="BR828" s="17">
        <v>6.0509850170875901E-2</v>
      </c>
      <c r="BS828" s="17">
        <v>7.7820842458649495E-2</v>
      </c>
      <c r="BT828" s="17"/>
      <c r="BU828" s="17">
        <v>4.17254684861703E-2</v>
      </c>
      <c r="BV828" s="17">
        <v>6.3820719180324004E-2</v>
      </c>
      <c r="BW828" s="17">
        <v>7.1432877568802802E-2</v>
      </c>
      <c r="BX828" s="17"/>
      <c r="BY828" s="17">
        <v>5.5411675992778901E-2</v>
      </c>
      <c r="BZ828" s="17"/>
      <c r="CA828" s="17">
        <v>3.4908354929672203E-2</v>
      </c>
    </row>
    <row r="829" spans="2:79" x14ac:dyDescent="0.35">
      <c r="B829" t="s">
        <v>104</v>
      </c>
      <c r="C829" s="17">
        <v>4.3823660101767602E-2</v>
      </c>
      <c r="D829" s="17">
        <v>4.2805078081403998E-2</v>
      </c>
      <c r="E829" s="17">
        <v>4.4737661132915003E-2</v>
      </c>
      <c r="F829" s="17"/>
      <c r="G829" s="17">
        <v>4.6831435939175797E-2</v>
      </c>
      <c r="H829" s="17">
        <v>6.7562447449584506E-2</v>
      </c>
      <c r="I829" s="17">
        <v>4.0946289237882398E-2</v>
      </c>
      <c r="J829" s="17">
        <v>4.3464242845494397E-2</v>
      </c>
      <c r="K829" s="17">
        <v>3.31824041045016E-2</v>
      </c>
      <c r="L829" s="17">
        <v>3.2263411191169898E-2</v>
      </c>
      <c r="M829" s="17"/>
      <c r="N829" s="17">
        <v>3.0729633288501E-2</v>
      </c>
      <c r="O829" s="17">
        <v>4.5291396407314402E-2</v>
      </c>
      <c r="P829" s="17">
        <v>3.7195956141288997E-2</v>
      </c>
      <c r="Q829" s="17">
        <v>6.3546311018620696E-2</v>
      </c>
      <c r="R829" s="17"/>
      <c r="S829" s="17">
        <v>4.9427996754421902E-2</v>
      </c>
      <c r="T829" s="17">
        <v>6.71780785226362E-2</v>
      </c>
      <c r="U829" s="17">
        <v>3.3127374659785297E-2</v>
      </c>
      <c r="V829" s="17">
        <v>2.5120707836727901E-2</v>
      </c>
      <c r="W829" s="17">
        <v>4.5620750563137302E-2</v>
      </c>
      <c r="X829" s="17">
        <v>5.5950934603253698E-2</v>
      </c>
      <c r="Y829" s="17">
        <v>3.3277692392890301E-2</v>
      </c>
      <c r="Z829" s="17">
        <v>6.0593041558326302E-2</v>
      </c>
      <c r="AA829" s="17">
        <v>3.7082571979496999E-2</v>
      </c>
      <c r="AB829" s="17">
        <v>3.2255883348349897E-2</v>
      </c>
      <c r="AC829" s="17">
        <v>3.1516896422822301E-2</v>
      </c>
      <c r="AD829" s="17">
        <v>4.62586890478527E-2</v>
      </c>
      <c r="AE829" s="17"/>
      <c r="AF829" s="17">
        <v>5.0812352596553999E-2</v>
      </c>
      <c r="AG829" s="17">
        <v>4.5009566676955097E-2</v>
      </c>
      <c r="AH829" s="17">
        <v>3.58991058876654E-2</v>
      </c>
      <c r="AI829" s="17">
        <v>2.2861371371003601E-2</v>
      </c>
      <c r="AJ829" s="17">
        <v>3.4995817438166599E-2</v>
      </c>
      <c r="AK829" s="17">
        <v>1.70017946064644E-2</v>
      </c>
      <c r="AL829" s="17"/>
      <c r="AM829" s="17">
        <v>4.7463665612562697E-2</v>
      </c>
      <c r="AN829" s="17">
        <v>4.8247866912141203E-2</v>
      </c>
      <c r="AO829" s="17">
        <v>4.11153140280381E-2</v>
      </c>
      <c r="AP829" s="17">
        <v>2.5525966907266801E-2</v>
      </c>
      <c r="AQ829" s="17">
        <v>5.3564162030499102E-2</v>
      </c>
      <c r="AR829" s="17"/>
      <c r="AS829" s="17">
        <v>3.7618837777225703E-2</v>
      </c>
      <c r="AT829" s="17">
        <v>4.61842825124123E-2</v>
      </c>
      <c r="AU829" s="17">
        <v>4.4427685598641901E-2</v>
      </c>
      <c r="AV829" s="17">
        <v>5.44780029118151E-2</v>
      </c>
      <c r="AW829" s="17">
        <v>4.0725985130792702E-2</v>
      </c>
      <c r="AX829" s="17">
        <v>2.8848433531599198E-2</v>
      </c>
      <c r="AY829" s="17"/>
      <c r="AZ829" s="17">
        <v>4.1951608012017999E-2</v>
      </c>
      <c r="BA829" s="17">
        <v>4.9153361686191499E-2</v>
      </c>
      <c r="BB829" s="17">
        <v>4.3849485936651798E-2</v>
      </c>
      <c r="BC829" s="17">
        <v>3.5088790762857799E-2</v>
      </c>
      <c r="BD829" s="17">
        <v>4.2286159393774801E-2</v>
      </c>
      <c r="BE829" s="17"/>
      <c r="BF829" s="17">
        <v>4.0620947885522202E-2</v>
      </c>
      <c r="BG829" s="17"/>
      <c r="BH829" s="17">
        <v>4.1763840955976302E-2</v>
      </c>
      <c r="BI829" s="17"/>
      <c r="BJ829" s="17">
        <v>4.7042826992980097E-2</v>
      </c>
      <c r="BK829" s="17">
        <v>5.2510565942404698E-2</v>
      </c>
      <c r="BL829" s="17">
        <v>3.1376836929282503E-2</v>
      </c>
      <c r="BM829" s="17">
        <v>5.4021090055852497E-2</v>
      </c>
      <c r="BN829" s="17">
        <v>4.5479769875928097E-2</v>
      </c>
      <c r="BO829" s="17">
        <v>1.8357500041651899E-2</v>
      </c>
      <c r="BP829" s="17"/>
      <c r="BQ829" s="17">
        <v>2.2766233426007799E-2</v>
      </c>
      <c r="BR829" s="17">
        <v>3.9041707213147897E-2</v>
      </c>
      <c r="BS829" s="17">
        <v>2.9255819532072399E-2</v>
      </c>
      <c r="BT829" s="17"/>
      <c r="BU829" s="17">
        <v>1.4761035847758199E-2</v>
      </c>
      <c r="BV829" s="17">
        <v>3.6570241731925399E-2</v>
      </c>
      <c r="BW829" s="17">
        <v>2.43569368329862E-2</v>
      </c>
      <c r="BX829" s="17"/>
      <c r="BY829" s="17">
        <v>2.1868454189020999E-2</v>
      </c>
      <c r="BZ829" s="17"/>
      <c r="CA829" s="17">
        <v>3.2960700891802398E-2</v>
      </c>
    </row>
    <row r="830" spans="2:79" x14ac:dyDescent="0.35">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row>
    <row r="831" spans="2:79" x14ac:dyDescent="0.35">
      <c r="B831" s="6" t="s">
        <v>471</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row>
    <row r="832" spans="2:79" x14ac:dyDescent="0.35">
      <c r="B832" s="24" t="s">
        <v>106</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row>
    <row r="833" spans="2:79" x14ac:dyDescent="0.35">
      <c r="B833" t="s">
        <v>454</v>
      </c>
      <c r="C833" s="17">
        <v>0.59376021911424104</v>
      </c>
      <c r="D833" s="17">
        <v>0.58353353075727898</v>
      </c>
      <c r="E833" s="17">
        <v>0.60293828918942305</v>
      </c>
      <c r="F833" s="17"/>
      <c r="G833" s="17">
        <v>0.822166430653963</v>
      </c>
      <c r="H833" s="17">
        <v>0.42880779083090897</v>
      </c>
      <c r="I833" s="17">
        <v>0.53571083401668196</v>
      </c>
      <c r="J833" s="17">
        <v>0.61690270404476</v>
      </c>
      <c r="K833" s="17">
        <v>0.63438158507062903</v>
      </c>
      <c r="L833" s="17">
        <v>0.63334745456631503</v>
      </c>
      <c r="M833" s="17"/>
      <c r="N833" s="17">
        <v>0.70242821406425504</v>
      </c>
      <c r="O833" s="17">
        <v>0.61221292148261597</v>
      </c>
      <c r="P833" s="17">
        <v>0.47123813627660299</v>
      </c>
      <c r="Q833" s="17">
        <v>0.52715728753325797</v>
      </c>
      <c r="R833" s="17"/>
      <c r="S833" s="17">
        <v>0.59113682114937405</v>
      </c>
      <c r="T833" s="17">
        <v>0.69037341619904402</v>
      </c>
      <c r="U833" s="17">
        <v>0.51033744080721</v>
      </c>
      <c r="V833" s="17">
        <v>0.55229303203043001</v>
      </c>
      <c r="W833" s="17">
        <v>0.65588020118412504</v>
      </c>
      <c r="X833" s="17">
        <v>0.63360130977770701</v>
      </c>
      <c r="Y833" s="17">
        <v>0.43950459725146301</v>
      </c>
      <c r="Z833" s="17">
        <v>0.747552006143551</v>
      </c>
      <c r="AA833" s="17">
        <v>0.55870743656266897</v>
      </c>
      <c r="AB833" s="17">
        <v>0.55564747757974497</v>
      </c>
      <c r="AC833" s="17">
        <v>0.60173770140492699</v>
      </c>
      <c r="AD833" s="17">
        <v>1</v>
      </c>
      <c r="AE833" s="17"/>
      <c r="AF833" s="17">
        <v>0.55261818984746502</v>
      </c>
      <c r="AG833" s="17">
        <v>0.57252736371911095</v>
      </c>
      <c r="AH833" s="17">
        <v>0.58587735951638498</v>
      </c>
      <c r="AI833" s="17">
        <v>0.64479670828468205</v>
      </c>
      <c r="AJ833" s="17">
        <v>0.96084397254996301</v>
      </c>
      <c r="AK833" s="17">
        <v>0.62028265519352499</v>
      </c>
      <c r="AL833" s="17"/>
      <c r="AM833" s="17">
        <v>0.600499839283962</v>
      </c>
      <c r="AN833" s="17">
        <v>0.61396019702503402</v>
      </c>
      <c r="AO833" s="17">
        <v>0.65999518962985604</v>
      </c>
      <c r="AP833" s="17">
        <v>0.48116792889947302</v>
      </c>
      <c r="AQ833" s="17">
        <v>0.32284698360698</v>
      </c>
      <c r="AR833" s="17"/>
      <c r="AS833" s="17">
        <v>0.64470438010869902</v>
      </c>
      <c r="AT833" s="17">
        <v>0.61511290927296103</v>
      </c>
      <c r="AU833" s="17">
        <v>0.57809748112918402</v>
      </c>
      <c r="AV833" s="17">
        <v>0.67646831456795598</v>
      </c>
      <c r="AW833" s="17">
        <v>0.49608195919935499</v>
      </c>
      <c r="AX833" s="17">
        <v>0.36865860351879298</v>
      </c>
      <c r="AY833" s="17"/>
      <c r="AZ833" s="17">
        <v>0.62258836450077903</v>
      </c>
      <c r="BA833" s="17">
        <v>0.54608085163798303</v>
      </c>
      <c r="BB833" s="17">
        <v>0.60930468361430201</v>
      </c>
      <c r="BC833" s="17">
        <v>0.62364793398827301</v>
      </c>
      <c r="BD833" s="17">
        <v>0.60419623978655901</v>
      </c>
      <c r="BE833" s="17"/>
      <c r="BF833" s="17">
        <v>0.611773711725772</v>
      </c>
      <c r="BG833" s="17"/>
      <c r="BH833" s="17">
        <v>0.61616078933912799</v>
      </c>
      <c r="BI833" s="17"/>
      <c r="BJ833" s="17">
        <v>0.551653077929953</v>
      </c>
      <c r="BK833" s="17">
        <v>0.60706587782683397</v>
      </c>
      <c r="BL833" s="17">
        <v>0.62598535731881</v>
      </c>
      <c r="BM833" s="17">
        <v>0.35291816024396799</v>
      </c>
      <c r="BN833" s="17">
        <v>0.66525808976656198</v>
      </c>
      <c r="BO833" s="17">
        <v>0.45723663716548801</v>
      </c>
      <c r="BP833" s="17"/>
      <c r="BQ833" s="17">
        <v>0.71434927533478798</v>
      </c>
      <c r="BR833" s="17">
        <v>0.63200461313946199</v>
      </c>
      <c r="BS833" s="17">
        <v>0.57517229821083005</v>
      </c>
      <c r="BT833" s="17"/>
      <c r="BU833" s="17">
        <v>0.54237795590291904</v>
      </c>
      <c r="BV833" s="17">
        <v>0.60654393244500904</v>
      </c>
      <c r="BW833" s="17">
        <v>0.62946877039578597</v>
      </c>
      <c r="BX833" s="17"/>
      <c r="BY833" s="17">
        <v>0.41972696996529102</v>
      </c>
      <c r="BZ833" s="17"/>
      <c r="CA833" s="17">
        <v>0.75461526778250998</v>
      </c>
    </row>
    <row r="834" spans="2:79" x14ac:dyDescent="0.35">
      <c r="B834" t="s">
        <v>455</v>
      </c>
      <c r="C834" s="17">
        <v>0.45559665493115697</v>
      </c>
      <c r="D834" s="17">
        <v>0.48755430469185701</v>
      </c>
      <c r="E834" s="17">
        <v>0.41483754190319</v>
      </c>
      <c r="F834" s="17"/>
      <c r="G834" s="17">
        <v>0.51962814228449605</v>
      </c>
      <c r="H834" s="17">
        <v>0.64027491576681905</v>
      </c>
      <c r="I834" s="17">
        <v>0.53619925576155802</v>
      </c>
      <c r="J834" s="17">
        <v>0.43370888021304399</v>
      </c>
      <c r="K834" s="17">
        <v>0.42951676614126599</v>
      </c>
      <c r="L834" s="17">
        <v>0.36685729446264098</v>
      </c>
      <c r="M834" s="17"/>
      <c r="N834" s="17">
        <v>0.53657377602323797</v>
      </c>
      <c r="O834" s="17">
        <v>0.44537017340493501</v>
      </c>
      <c r="P834" s="17">
        <v>0.33885798191116701</v>
      </c>
      <c r="Q834" s="17">
        <v>0.46929752825848903</v>
      </c>
      <c r="R834" s="17"/>
      <c r="S834" s="17">
        <v>0.65365434170090198</v>
      </c>
      <c r="T834" s="17">
        <v>0.51529402583865902</v>
      </c>
      <c r="U834" s="17">
        <v>0.35049919068405</v>
      </c>
      <c r="V834" s="17">
        <v>0.26438068029460199</v>
      </c>
      <c r="W834" s="17">
        <v>0.41379016278996</v>
      </c>
      <c r="X834" s="17">
        <v>0.435926447382746</v>
      </c>
      <c r="Y834" s="17">
        <v>0.34715364461299603</v>
      </c>
      <c r="Z834" s="17">
        <v>0.33016696777761001</v>
      </c>
      <c r="AA834" s="17">
        <v>0.45371532904444301</v>
      </c>
      <c r="AB834" s="17">
        <v>0.44284866069477002</v>
      </c>
      <c r="AC834" s="17">
        <v>0.46758732409613002</v>
      </c>
      <c r="AD834" s="17">
        <v>0</v>
      </c>
      <c r="AE834" s="17"/>
      <c r="AF834" s="17">
        <v>0.443055664666543</v>
      </c>
      <c r="AG834" s="17">
        <v>0.41409055104083398</v>
      </c>
      <c r="AH834" s="17">
        <v>0.50121762843500095</v>
      </c>
      <c r="AI834" s="17">
        <v>0.50373090953481203</v>
      </c>
      <c r="AJ834" s="17">
        <v>0.32845246873147199</v>
      </c>
      <c r="AK834" s="17">
        <v>0.64259504906846998</v>
      </c>
      <c r="AL834" s="17"/>
      <c r="AM834" s="17">
        <v>0.43239509128079501</v>
      </c>
      <c r="AN834" s="17">
        <v>0.39895192083207498</v>
      </c>
      <c r="AO834" s="17">
        <v>0.56252765064510002</v>
      </c>
      <c r="AP834" s="17">
        <v>0.55216827463981999</v>
      </c>
      <c r="AQ834" s="17">
        <v>0.22169691162622401</v>
      </c>
      <c r="AR834" s="17"/>
      <c r="AS834" s="17">
        <v>0.56125278194028605</v>
      </c>
      <c r="AT834" s="17">
        <v>0.42767599810745499</v>
      </c>
      <c r="AU834" s="17">
        <v>0.48685056687698203</v>
      </c>
      <c r="AV834" s="17">
        <v>0.41254885750783898</v>
      </c>
      <c r="AW834" s="17">
        <v>0.498820643444714</v>
      </c>
      <c r="AX834" s="17">
        <v>0.265676939302883</v>
      </c>
      <c r="AY834" s="17"/>
      <c r="AZ834" s="17">
        <v>0.40568120834121202</v>
      </c>
      <c r="BA834" s="17">
        <v>0.44020788522377602</v>
      </c>
      <c r="BB834" s="17">
        <v>0.41842088166082397</v>
      </c>
      <c r="BC834" s="17">
        <v>0.57914174695244902</v>
      </c>
      <c r="BD834" s="17">
        <v>0.50787285142298999</v>
      </c>
      <c r="BE834" s="17"/>
      <c r="BF834" s="17">
        <v>0.44152350283630398</v>
      </c>
      <c r="BG834" s="17"/>
      <c r="BH834" s="17">
        <v>0.455052439504888</v>
      </c>
      <c r="BI834" s="17"/>
      <c r="BJ834" s="17">
        <v>0.47697859908652002</v>
      </c>
      <c r="BK834" s="17">
        <v>0.39811226497517699</v>
      </c>
      <c r="BL834" s="17">
        <v>0.41809954401962102</v>
      </c>
      <c r="BM834" s="17">
        <v>0.45391493293295998</v>
      </c>
      <c r="BN834" s="17">
        <v>0.81202647242399195</v>
      </c>
      <c r="BO834" s="17">
        <v>0.23507464391660299</v>
      </c>
      <c r="BP834" s="17"/>
      <c r="BQ834" s="17">
        <v>0.46197312454244099</v>
      </c>
      <c r="BR834" s="17">
        <v>0.54409653492570198</v>
      </c>
      <c r="BS834" s="17">
        <v>0.441118029706771</v>
      </c>
      <c r="BT834" s="17"/>
      <c r="BU834" s="17">
        <v>0.353701178984618</v>
      </c>
      <c r="BV834" s="17">
        <v>0.40751238315589899</v>
      </c>
      <c r="BW834" s="17">
        <v>0.52687739675701495</v>
      </c>
      <c r="BX834" s="17"/>
      <c r="BY834" s="17">
        <v>0.58063489852683303</v>
      </c>
      <c r="BZ834" s="17"/>
      <c r="CA834" s="17">
        <v>0.47952250788088002</v>
      </c>
    </row>
    <row r="835" spans="2:79" x14ac:dyDescent="0.35">
      <c r="B835" t="s">
        <v>456</v>
      </c>
      <c r="C835" s="17">
        <v>0.32141851186950998</v>
      </c>
      <c r="D835" s="17">
        <v>0.35509196311270902</v>
      </c>
      <c r="E835" s="17">
        <v>0.27777220640765898</v>
      </c>
      <c r="F835" s="17"/>
      <c r="G835" s="17">
        <v>0.51962814228449605</v>
      </c>
      <c r="H835" s="17">
        <v>0.33125586367066101</v>
      </c>
      <c r="I835" s="17">
        <v>0.410368208712447</v>
      </c>
      <c r="J835" s="17">
        <v>0.31956501003006799</v>
      </c>
      <c r="K835" s="17">
        <v>0.31730539483000603</v>
      </c>
      <c r="L835" s="17">
        <v>0.268990713071807</v>
      </c>
      <c r="M835" s="17"/>
      <c r="N835" s="17">
        <v>0.39313458524328299</v>
      </c>
      <c r="O835" s="17">
        <v>0.32344884985858602</v>
      </c>
      <c r="P835" s="17">
        <v>0.28598720763402702</v>
      </c>
      <c r="Q835" s="17">
        <v>0.247960992371213</v>
      </c>
      <c r="R835" s="17"/>
      <c r="S835" s="17">
        <v>0.444012066718036</v>
      </c>
      <c r="T835" s="17">
        <v>0.404007017126159</v>
      </c>
      <c r="U835" s="17">
        <v>0.36391669029491802</v>
      </c>
      <c r="V835" s="17">
        <v>0.22823813215246599</v>
      </c>
      <c r="W835" s="17">
        <v>0.42789895249645798</v>
      </c>
      <c r="X835" s="17">
        <v>0.31046116542997598</v>
      </c>
      <c r="Y835" s="17">
        <v>0.124469893531498</v>
      </c>
      <c r="Z835" s="17">
        <v>0.186061732449675</v>
      </c>
      <c r="AA835" s="17">
        <v>0.259570129916605</v>
      </c>
      <c r="AB835" s="17">
        <v>0.26682778214200797</v>
      </c>
      <c r="AC835" s="17">
        <v>0.28641027296789501</v>
      </c>
      <c r="AD835" s="17">
        <v>0.44879461126223302</v>
      </c>
      <c r="AE835" s="17"/>
      <c r="AF835" s="17">
        <v>0.37288827856152801</v>
      </c>
      <c r="AG835" s="17">
        <v>0.266025792325981</v>
      </c>
      <c r="AH835" s="17">
        <v>0.277401784619974</v>
      </c>
      <c r="AI835" s="17">
        <v>0.37588908139479499</v>
      </c>
      <c r="AJ835" s="17">
        <v>0.365527466803996</v>
      </c>
      <c r="AK835" s="17">
        <v>0.62496300511611103</v>
      </c>
      <c r="AL835" s="17"/>
      <c r="AM835" s="17">
        <v>0.33816996863261201</v>
      </c>
      <c r="AN835" s="17">
        <v>0.274778357997644</v>
      </c>
      <c r="AO835" s="17">
        <v>0.43708681988433401</v>
      </c>
      <c r="AP835" s="17">
        <v>0.23401852982019</v>
      </c>
      <c r="AQ835" s="17">
        <v>0.16429706051408699</v>
      </c>
      <c r="AR835" s="17"/>
      <c r="AS835" s="17">
        <v>0.32849744127106001</v>
      </c>
      <c r="AT835" s="17">
        <v>0.30445032638574798</v>
      </c>
      <c r="AU835" s="17">
        <v>0.51320738622053597</v>
      </c>
      <c r="AV835" s="17">
        <v>0.30338779467100002</v>
      </c>
      <c r="AW835" s="17">
        <v>0.20779084143797799</v>
      </c>
      <c r="AX835" s="17">
        <v>0.21103866252669501</v>
      </c>
      <c r="AY835" s="17"/>
      <c r="AZ835" s="17">
        <v>0.310067692082442</v>
      </c>
      <c r="BA835" s="17">
        <v>0.32527701580337298</v>
      </c>
      <c r="BB835" s="17">
        <v>0.22311916563043099</v>
      </c>
      <c r="BC835" s="17">
        <v>0.44176581235124401</v>
      </c>
      <c r="BD835" s="17">
        <v>0.35175841481248399</v>
      </c>
      <c r="BE835" s="17"/>
      <c r="BF835" s="17">
        <v>0.30416980215103501</v>
      </c>
      <c r="BG835" s="17"/>
      <c r="BH835" s="17">
        <v>0.31578048317594798</v>
      </c>
      <c r="BI835" s="17"/>
      <c r="BJ835" s="17">
        <v>0.47454330281069301</v>
      </c>
      <c r="BK835" s="17">
        <v>0.31049272694812302</v>
      </c>
      <c r="BL835" s="17">
        <v>0.27578921326365302</v>
      </c>
      <c r="BM835" s="17">
        <v>0.235937254462907</v>
      </c>
      <c r="BN835" s="17">
        <v>0.33207784068968499</v>
      </c>
      <c r="BO835" s="17">
        <v>0</v>
      </c>
      <c r="BP835" s="17"/>
      <c r="BQ835" s="17">
        <v>0.348652951427738</v>
      </c>
      <c r="BR835" s="17">
        <v>0.37801610302753202</v>
      </c>
      <c r="BS835" s="17">
        <v>0.30258448229688301</v>
      </c>
      <c r="BT835" s="17"/>
      <c r="BU835" s="17">
        <v>0.22602527203005199</v>
      </c>
      <c r="BV835" s="17">
        <v>0.33576119198504301</v>
      </c>
      <c r="BW835" s="17">
        <v>0.34673272173116398</v>
      </c>
      <c r="BX835" s="17"/>
      <c r="BY835" s="17">
        <v>0.401106336793142</v>
      </c>
      <c r="BZ835" s="17"/>
      <c r="CA835" s="17">
        <v>0.36421492537445299</v>
      </c>
    </row>
    <row r="836" spans="2:79" x14ac:dyDescent="0.35">
      <c r="B836" t="s">
        <v>457</v>
      </c>
      <c r="C836" s="17">
        <v>0.28732016196899701</v>
      </c>
      <c r="D836" s="17">
        <v>0.30838112745928797</v>
      </c>
      <c r="E836" s="17">
        <v>0.258102201254097</v>
      </c>
      <c r="F836" s="17"/>
      <c r="G836" s="17">
        <v>0.51962814228449605</v>
      </c>
      <c r="H836" s="17">
        <v>0.17806791830066299</v>
      </c>
      <c r="I836" s="17">
        <v>0.34645386216716201</v>
      </c>
      <c r="J836" s="17">
        <v>0.235714667207051</v>
      </c>
      <c r="K836" s="17">
        <v>0.27519570848397001</v>
      </c>
      <c r="L836" s="17">
        <v>0.345201794706403</v>
      </c>
      <c r="M836" s="17"/>
      <c r="N836" s="17">
        <v>0.33409996695802502</v>
      </c>
      <c r="O836" s="17">
        <v>0.26365693179932598</v>
      </c>
      <c r="P836" s="17">
        <v>0.19446028784016001</v>
      </c>
      <c r="Q836" s="17">
        <v>0.346736946207229</v>
      </c>
      <c r="R836" s="17"/>
      <c r="S836" s="17">
        <v>0.34132519148019802</v>
      </c>
      <c r="T836" s="17">
        <v>0.37561995224915801</v>
      </c>
      <c r="U836" s="17">
        <v>0.34296809749130203</v>
      </c>
      <c r="V836" s="17">
        <v>0.21333844679656699</v>
      </c>
      <c r="W836" s="17">
        <v>0.34760939049256401</v>
      </c>
      <c r="X836" s="17">
        <v>0.25949319196981302</v>
      </c>
      <c r="Y836" s="17">
        <v>0.22942762690680599</v>
      </c>
      <c r="Z836" s="17">
        <v>0.102665591483743</v>
      </c>
      <c r="AA836" s="17">
        <v>0.131316635075932</v>
      </c>
      <c r="AB836" s="17">
        <v>0.38361761650716097</v>
      </c>
      <c r="AC836" s="17">
        <v>0.30823753279271998</v>
      </c>
      <c r="AD836" s="17">
        <v>0.44879461126223302</v>
      </c>
      <c r="AE836" s="17"/>
      <c r="AF836" s="17">
        <v>0.34941587581184402</v>
      </c>
      <c r="AG836" s="17">
        <v>0.26164984487663001</v>
      </c>
      <c r="AH836" s="17">
        <v>0.27189926708187201</v>
      </c>
      <c r="AI836" s="17">
        <v>0.22213359128020199</v>
      </c>
      <c r="AJ836" s="17">
        <v>0.39017190502203097</v>
      </c>
      <c r="AK836" s="17">
        <v>0.37508338491666698</v>
      </c>
      <c r="AL836" s="17"/>
      <c r="AM836" s="17">
        <v>0.273113158523136</v>
      </c>
      <c r="AN836" s="17">
        <v>0.28508524863822099</v>
      </c>
      <c r="AO836" s="17">
        <v>0.35921683075191602</v>
      </c>
      <c r="AP836" s="17">
        <v>0.212202496729755</v>
      </c>
      <c r="AQ836" s="17">
        <v>0.36915497105864797</v>
      </c>
      <c r="AR836" s="17"/>
      <c r="AS836" s="17">
        <v>0.38467772489941798</v>
      </c>
      <c r="AT836" s="17">
        <v>0.246730682615492</v>
      </c>
      <c r="AU836" s="17">
        <v>0.329090120669493</v>
      </c>
      <c r="AV836" s="17">
        <v>0.31497854879792703</v>
      </c>
      <c r="AW836" s="17">
        <v>0.25767931841501301</v>
      </c>
      <c r="AX836" s="17">
        <v>9.8876069858442703E-2</v>
      </c>
      <c r="AY836" s="17"/>
      <c r="AZ836" s="17">
        <v>0.27558586455386402</v>
      </c>
      <c r="BA836" s="17">
        <v>0.28760146903100597</v>
      </c>
      <c r="BB836" s="17">
        <v>0.25437962307680201</v>
      </c>
      <c r="BC836" s="17">
        <v>0.342512005521245</v>
      </c>
      <c r="BD836" s="17">
        <v>0.30087577908191598</v>
      </c>
      <c r="BE836" s="17"/>
      <c r="BF836" s="17">
        <v>0.285735743467389</v>
      </c>
      <c r="BG836" s="17"/>
      <c r="BH836" s="17">
        <v>0.292001682001712</v>
      </c>
      <c r="BI836" s="17"/>
      <c r="BJ836" s="17">
        <v>0.29193916077440801</v>
      </c>
      <c r="BK836" s="17">
        <v>0.23574204038507801</v>
      </c>
      <c r="BL836" s="17">
        <v>0.339426042523852</v>
      </c>
      <c r="BM836" s="17">
        <v>0.189020879419108</v>
      </c>
      <c r="BN836" s="17">
        <v>0.3819836844981</v>
      </c>
      <c r="BO836" s="17">
        <v>0.222161993248885</v>
      </c>
      <c r="BP836" s="17"/>
      <c r="BQ836" s="17">
        <v>0.25333065210026301</v>
      </c>
      <c r="BR836" s="17">
        <v>0.36426222168295602</v>
      </c>
      <c r="BS836" s="17">
        <v>0.28288968476937199</v>
      </c>
      <c r="BT836" s="17"/>
      <c r="BU836" s="17">
        <v>7.81316683211246E-2</v>
      </c>
      <c r="BV836" s="17">
        <v>0.33435158846518098</v>
      </c>
      <c r="BW836" s="17">
        <v>0.29044023790163098</v>
      </c>
      <c r="BX836" s="17"/>
      <c r="BY836" s="17">
        <v>0.32082517807612998</v>
      </c>
      <c r="BZ836" s="17"/>
      <c r="CA836" s="17">
        <v>0.36131921802483802</v>
      </c>
    </row>
    <row r="837" spans="2:79" x14ac:dyDescent="0.35">
      <c r="B837" t="s">
        <v>458</v>
      </c>
      <c r="C837" s="17">
        <v>0.131703968979096</v>
      </c>
      <c r="D837" s="17">
        <v>0.14387492080192099</v>
      </c>
      <c r="E837" s="17">
        <v>0.111779761408053</v>
      </c>
      <c r="F837" s="17"/>
      <c r="G837" s="17">
        <v>0</v>
      </c>
      <c r="H837" s="17">
        <v>8.6839291978087901E-2</v>
      </c>
      <c r="I837" s="17">
        <v>0.15807340557202201</v>
      </c>
      <c r="J837" s="17">
        <v>0.14039901444487801</v>
      </c>
      <c r="K837" s="17">
        <v>0.18792727281978</v>
      </c>
      <c r="L837" s="17">
        <v>9.9350565580905201E-2</v>
      </c>
      <c r="M837" s="17"/>
      <c r="N837" s="17">
        <v>0.116935140776945</v>
      </c>
      <c r="O837" s="17">
        <v>0.13394732113416799</v>
      </c>
      <c r="P837" s="17">
        <v>0.20210400826223299</v>
      </c>
      <c r="Q837" s="17">
        <v>7.1161185670512897E-2</v>
      </c>
      <c r="R837" s="17"/>
      <c r="S837" s="17">
        <v>0.15755150664016301</v>
      </c>
      <c r="T837" s="17">
        <v>0.15069888363803299</v>
      </c>
      <c r="U837" s="17">
        <v>0.12618650917486601</v>
      </c>
      <c r="V837" s="17">
        <v>0.114689943841025</v>
      </c>
      <c r="W837" s="17">
        <v>0.18832157508582401</v>
      </c>
      <c r="X837" s="17">
        <v>0.11755837296228699</v>
      </c>
      <c r="Y837" s="17">
        <v>7.1332294424084897E-2</v>
      </c>
      <c r="Z837" s="17">
        <v>0.19040727086166701</v>
      </c>
      <c r="AA837" s="17">
        <v>0.13138970528814201</v>
      </c>
      <c r="AB837" s="17">
        <v>5.6592735480433802E-2</v>
      </c>
      <c r="AC837" s="17">
        <v>0.130464527985104</v>
      </c>
      <c r="AD837" s="17">
        <v>0.31166679573532002</v>
      </c>
      <c r="AE837" s="17"/>
      <c r="AF837" s="17">
        <v>0.112217620796846</v>
      </c>
      <c r="AG837" s="17">
        <v>0.148113592736168</v>
      </c>
      <c r="AH837" s="17">
        <v>0.14537572282585801</v>
      </c>
      <c r="AI837" s="17">
        <v>8.4326292809356607E-2</v>
      </c>
      <c r="AJ837" s="17">
        <v>0.26981324547612601</v>
      </c>
      <c r="AK837" s="17">
        <v>0.107104499697704</v>
      </c>
      <c r="AL837" s="17"/>
      <c r="AM837" s="17">
        <v>0.14754262471232801</v>
      </c>
      <c r="AN837" s="17">
        <v>0.117797196898457</v>
      </c>
      <c r="AO837" s="17">
        <v>0.133555773675407</v>
      </c>
      <c r="AP837" s="17">
        <v>0.165100267559674</v>
      </c>
      <c r="AQ837" s="17">
        <v>0</v>
      </c>
      <c r="AR837" s="17"/>
      <c r="AS837" s="17">
        <v>0.149039045706685</v>
      </c>
      <c r="AT837" s="17">
        <v>0.171888038419658</v>
      </c>
      <c r="AU837" s="17">
        <v>6.76469829943524E-2</v>
      </c>
      <c r="AV837" s="17">
        <v>0.11557929953113701</v>
      </c>
      <c r="AW837" s="17">
        <v>0.11797313290162099</v>
      </c>
      <c r="AX837" s="17">
        <v>0.125967992747926</v>
      </c>
      <c r="AY837" s="17"/>
      <c r="AZ837" s="17">
        <v>0.148841820880253</v>
      </c>
      <c r="BA837" s="17">
        <v>0.142383773923418</v>
      </c>
      <c r="BB837" s="17">
        <v>0.16017905458093501</v>
      </c>
      <c r="BC837" s="17">
        <v>9.2101482250141198E-2</v>
      </c>
      <c r="BD837" s="17">
        <v>8.9983723045279101E-2</v>
      </c>
      <c r="BE837" s="17"/>
      <c r="BF837" s="17">
        <v>0.13393037967111901</v>
      </c>
      <c r="BG837" s="17"/>
      <c r="BH837" s="17">
        <v>0.13847692711854501</v>
      </c>
      <c r="BI837" s="17"/>
      <c r="BJ837" s="17">
        <v>0.12166667865665</v>
      </c>
      <c r="BK837" s="17">
        <v>0.146018021228664</v>
      </c>
      <c r="BL837" s="17">
        <v>0.149512770808477</v>
      </c>
      <c r="BM837" s="17">
        <v>0.100596963134198</v>
      </c>
      <c r="BN837" s="17">
        <v>0.236776962997231</v>
      </c>
      <c r="BO837" s="17">
        <v>0</v>
      </c>
      <c r="BP837" s="17"/>
      <c r="BQ837" s="17">
        <v>0.18565472434677699</v>
      </c>
      <c r="BR837" s="17">
        <v>0.12983963597886</v>
      </c>
      <c r="BS837" s="17">
        <v>0.11618375508491199</v>
      </c>
      <c r="BT837" s="17"/>
      <c r="BU837" s="17">
        <v>0.16407448148175099</v>
      </c>
      <c r="BV837" s="17">
        <v>0.15048577989324299</v>
      </c>
      <c r="BW837" s="17">
        <v>0.117441012355118</v>
      </c>
      <c r="BX837" s="17"/>
      <c r="BY837" s="17">
        <v>8.0281158717011206E-2</v>
      </c>
      <c r="BZ837" s="17"/>
      <c r="CA837" s="17">
        <v>0.20299506726874</v>
      </c>
    </row>
    <row r="838" spans="2:79" x14ac:dyDescent="0.35">
      <c r="B838" t="s">
        <v>459</v>
      </c>
      <c r="C838" s="17">
        <v>6.7639445179284094E-2</v>
      </c>
      <c r="D838" s="17">
        <v>9.0829067125399704E-2</v>
      </c>
      <c r="E838" s="17">
        <v>4.1144071542098898E-2</v>
      </c>
      <c r="F838" s="17"/>
      <c r="G838" s="17">
        <v>0</v>
      </c>
      <c r="H838" s="17">
        <v>7.7763514597801703E-2</v>
      </c>
      <c r="I838" s="17">
        <v>0.144493967385388</v>
      </c>
      <c r="J838" s="17">
        <v>5.0695402233015101E-2</v>
      </c>
      <c r="K838" s="17">
        <v>4.8833740887320398E-2</v>
      </c>
      <c r="L838" s="17">
        <v>5.95401104097621E-2</v>
      </c>
      <c r="M838" s="17"/>
      <c r="N838" s="17">
        <v>5.5975444269979698E-2</v>
      </c>
      <c r="O838" s="17">
        <v>4.6244870079655803E-2</v>
      </c>
      <c r="P838" s="17">
        <v>0.13675695492815501</v>
      </c>
      <c r="Q838" s="17">
        <v>3.8920806323595701E-2</v>
      </c>
      <c r="R838" s="17"/>
      <c r="S838" s="17">
        <v>6.1023780398816799E-2</v>
      </c>
      <c r="T838" s="17">
        <v>6.1131508413105502E-3</v>
      </c>
      <c r="U838" s="17">
        <v>0.18968850270851301</v>
      </c>
      <c r="V838" s="17">
        <v>7.3414032030703805E-2</v>
      </c>
      <c r="W838" s="17">
        <v>9.6580748761516302E-2</v>
      </c>
      <c r="X838" s="17">
        <v>2.4420890744402301E-2</v>
      </c>
      <c r="Y838" s="17">
        <v>3.47045784139796E-2</v>
      </c>
      <c r="Z838" s="17">
        <v>0</v>
      </c>
      <c r="AA838" s="17">
        <v>6.7480190399283796E-2</v>
      </c>
      <c r="AB838" s="17">
        <v>0.16940355592050499</v>
      </c>
      <c r="AC838" s="17">
        <v>7.7175341140263101E-2</v>
      </c>
      <c r="AD838" s="17">
        <v>0</v>
      </c>
      <c r="AE838" s="17"/>
      <c r="AF838" s="17">
        <v>1.28762553466647E-2</v>
      </c>
      <c r="AG838" s="17">
        <v>5.9907273397003601E-2</v>
      </c>
      <c r="AH838" s="17">
        <v>0.13942709883055299</v>
      </c>
      <c r="AI838" s="17">
        <v>6.8093264263505898E-2</v>
      </c>
      <c r="AJ838" s="17">
        <v>0</v>
      </c>
      <c r="AK838" s="17">
        <v>7.3089946007592693E-2</v>
      </c>
      <c r="AL838" s="17"/>
      <c r="AM838" s="17">
        <v>0.13836592296190001</v>
      </c>
      <c r="AN838" s="17">
        <v>5.2937870102284602E-2</v>
      </c>
      <c r="AO838" s="17">
        <v>0</v>
      </c>
      <c r="AP838" s="17">
        <v>7.4754284825840706E-2</v>
      </c>
      <c r="AQ838" s="17">
        <v>0.17746199462548601</v>
      </c>
      <c r="AR838" s="17"/>
      <c r="AS838" s="17">
        <v>9.5631700646202397E-2</v>
      </c>
      <c r="AT838" s="17">
        <v>1.8780627906857701E-2</v>
      </c>
      <c r="AU838" s="17">
        <v>5.1904721159073602E-2</v>
      </c>
      <c r="AV838" s="17">
        <v>4.64972148672083E-2</v>
      </c>
      <c r="AW838" s="17">
        <v>0.104804670257255</v>
      </c>
      <c r="AX838" s="17">
        <v>0.22692121029891199</v>
      </c>
      <c r="AY838" s="17"/>
      <c r="AZ838" s="17">
        <v>8.6229355287598897E-2</v>
      </c>
      <c r="BA838" s="17">
        <v>8.2983931231170496E-2</v>
      </c>
      <c r="BB838" s="17">
        <v>5.9674768075528302E-2</v>
      </c>
      <c r="BC838" s="17">
        <v>1.49241279707113E-2</v>
      </c>
      <c r="BD838" s="17">
        <v>5.57346789150397E-2</v>
      </c>
      <c r="BE838" s="17"/>
      <c r="BF838" s="17">
        <v>6.6552704746946703E-2</v>
      </c>
      <c r="BG838" s="17"/>
      <c r="BH838" s="17">
        <v>6.3354801633331695E-2</v>
      </c>
      <c r="BI838" s="17"/>
      <c r="BJ838" s="17">
        <v>7.4184848503864101E-2</v>
      </c>
      <c r="BK838" s="17">
        <v>4.4861689118286197E-2</v>
      </c>
      <c r="BL838" s="17">
        <v>7.0650041233719998E-2</v>
      </c>
      <c r="BM838" s="17">
        <v>0.18187706155576</v>
      </c>
      <c r="BN838" s="17">
        <v>0</v>
      </c>
      <c r="BO838" s="17">
        <v>0</v>
      </c>
      <c r="BP838" s="17"/>
      <c r="BQ838" s="17">
        <v>2.9141916388719599E-2</v>
      </c>
      <c r="BR838" s="17">
        <v>3.7642807206833197E-2</v>
      </c>
      <c r="BS838" s="17">
        <v>9.5899842973781305E-2</v>
      </c>
      <c r="BT838" s="17"/>
      <c r="BU838" s="17">
        <v>0.172390848286256</v>
      </c>
      <c r="BV838" s="17">
        <v>8.7901300598962506E-2</v>
      </c>
      <c r="BW838" s="17">
        <v>4.9200969962632499E-2</v>
      </c>
      <c r="BX838" s="17"/>
      <c r="BY838" s="17">
        <v>0</v>
      </c>
      <c r="BZ838" s="17"/>
      <c r="CA838" s="17">
        <v>3.6670629362443599E-2</v>
      </c>
    </row>
    <row r="839" spans="2:79" x14ac:dyDescent="0.35">
      <c r="B839" t="s">
        <v>135</v>
      </c>
      <c r="C839" s="17">
        <v>4.0419729347749298E-3</v>
      </c>
      <c r="D839" s="17">
        <v>4.4321633207417502E-3</v>
      </c>
      <c r="E839" s="17">
        <v>3.6154961419534201E-3</v>
      </c>
      <c r="F839" s="17"/>
      <c r="G839" s="17">
        <v>0</v>
      </c>
      <c r="H839" s="17">
        <v>0</v>
      </c>
      <c r="I839" s="17">
        <v>0</v>
      </c>
      <c r="J839" s="17">
        <v>0</v>
      </c>
      <c r="K839" s="17">
        <v>7.7224451304378303E-3</v>
      </c>
      <c r="L839" s="17">
        <v>8.3004704021139106E-3</v>
      </c>
      <c r="M839" s="17"/>
      <c r="N839" s="17">
        <v>5.4856073873464899E-3</v>
      </c>
      <c r="O839" s="17">
        <v>8.2872325041161606E-3</v>
      </c>
      <c r="P839" s="17">
        <v>0</v>
      </c>
      <c r="Q839" s="17">
        <v>0</v>
      </c>
      <c r="R839" s="17"/>
      <c r="S839" s="17">
        <v>0</v>
      </c>
      <c r="T839" s="17">
        <v>1.9756115629416399E-2</v>
      </c>
      <c r="U839" s="17">
        <v>0</v>
      </c>
      <c r="V839" s="17">
        <v>0</v>
      </c>
      <c r="W839" s="17">
        <v>2.59969140798719E-2</v>
      </c>
      <c r="X839" s="17">
        <v>0</v>
      </c>
      <c r="Y839" s="17">
        <v>0</v>
      </c>
      <c r="Z839" s="17">
        <v>0</v>
      </c>
      <c r="AA839" s="17">
        <v>0</v>
      </c>
      <c r="AB839" s="17">
        <v>0</v>
      </c>
      <c r="AC839" s="17">
        <v>0</v>
      </c>
      <c r="AD839" s="17">
        <v>0</v>
      </c>
      <c r="AE839" s="17"/>
      <c r="AF839" s="17">
        <v>0</v>
      </c>
      <c r="AG839" s="17">
        <v>1.16206734583878E-2</v>
      </c>
      <c r="AH839" s="17">
        <v>0</v>
      </c>
      <c r="AI839" s="17">
        <v>0</v>
      </c>
      <c r="AJ839" s="17">
        <v>0</v>
      </c>
      <c r="AK839" s="17">
        <v>0</v>
      </c>
      <c r="AL839" s="17"/>
      <c r="AM839" s="17">
        <v>0</v>
      </c>
      <c r="AN839" s="17">
        <v>6.28698884118106E-3</v>
      </c>
      <c r="AO839" s="17">
        <v>0</v>
      </c>
      <c r="AP839" s="17">
        <v>1.34017992529155E-2</v>
      </c>
      <c r="AQ839" s="17">
        <v>0</v>
      </c>
      <c r="AR839" s="17"/>
      <c r="AS839" s="17">
        <v>0</v>
      </c>
      <c r="AT839" s="17">
        <v>0</v>
      </c>
      <c r="AU839" s="17">
        <v>0</v>
      </c>
      <c r="AV839" s="17">
        <v>9.1644465204774404E-3</v>
      </c>
      <c r="AW839" s="17">
        <v>1.8433669292374801E-2</v>
      </c>
      <c r="AX839" s="17">
        <v>0</v>
      </c>
      <c r="AY839" s="17"/>
      <c r="AZ839" s="17">
        <v>0</v>
      </c>
      <c r="BA839" s="17">
        <v>0</v>
      </c>
      <c r="BB839" s="17">
        <v>9.8753069534738905E-3</v>
      </c>
      <c r="BC839" s="17">
        <v>2.33266735605453E-2</v>
      </c>
      <c r="BD839" s="17">
        <v>0</v>
      </c>
      <c r="BE839" s="17"/>
      <c r="BF839" s="17">
        <v>4.8489127675083099E-3</v>
      </c>
      <c r="BG839" s="17"/>
      <c r="BH839" s="17">
        <v>6.3123339783109503E-3</v>
      </c>
      <c r="BI839" s="17"/>
      <c r="BJ839" s="17">
        <v>0</v>
      </c>
      <c r="BK839" s="17">
        <v>1.7917751706912802E-2</v>
      </c>
      <c r="BL839" s="17">
        <v>0</v>
      </c>
      <c r="BM839" s="17">
        <v>0</v>
      </c>
      <c r="BN839" s="17">
        <v>0</v>
      </c>
      <c r="BO839" s="17">
        <v>0</v>
      </c>
      <c r="BP839" s="17"/>
      <c r="BQ839" s="17">
        <v>0</v>
      </c>
      <c r="BR839" s="17">
        <v>6.03241941393475E-3</v>
      </c>
      <c r="BS839" s="17">
        <v>4.6325458653447898E-3</v>
      </c>
      <c r="BT839" s="17"/>
      <c r="BU839" s="17">
        <v>7.6201558535023806E-2</v>
      </c>
      <c r="BV839" s="17">
        <v>0</v>
      </c>
      <c r="BW839" s="17">
        <v>3.3106485012741899E-3</v>
      </c>
      <c r="BX839" s="17"/>
      <c r="BY839" s="17">
        <v>0</v>
      </c>
      <c r="BZ839" s="17"/>
      <c r="CA839" s="17">
        <v>0</v>
      </c>
    </row>
    <row r="840" spans="2:79" x14ac:dyDescent="0.35">
      <c r="B840" t="s">
        <v>104</v>
      </c>
      <c r="C840" s="17">
        <v>0.13079823965672299</v>
      </c>
      <c r="D840" s="17">
        <v>7.8747305345452698E-2</v>
      </c>
      <c r="E840" s="17">
        <v>0.19215112219963401</v>
      </c>
      <c r="F840" s="17"/>
      <c r="G840" s="17">
        <v>0.177833569346037</v>
      </c>
      <c r="H840" s="17">
        <v>0.108831258086925</v>
      </c>
      <c r="I840" s="17">
        <v>8.3817623789381096E-2</v>
      </c>
      <c r="J840" s="17">
        <v>0.13904825206463101</v>
      </c>
      <c r="K840" s="17">
        <v>0.126362261242944</v>
      </c>
      <c r="L840" s="17">
        <v>0.15628378810033899</v>
      </c>
      <c r="M840" s="17"/>
      <c r="N840" s="17">
        <v>6.4993977673353395E-2</v>
      </c>
      <c r="O840" s="17">
        <v>0.15599300217765999</v>
      </c>
      <c r="P840" s="17">
        <v>0.13050527837905199</v>
      </c>
      <c r="Q840" s="17">
        <v>0.20149826058391901</v>
      </c>
      <c r="R840" s="17"/>
      <c r="S840" s="17">
        <v>8.4316418969816107E-2</v>
      </c>
      <c r="T840" s="17">
        <v>7.8004789505678698E-2</v>
      </c>
      <c r="U840" s="17">
        <v>0.13455403180327499</v>
      </c>
      <c r="V840" s="17">
        <v>8.5486262362156298E-2</v>
      </c>
      <c r="W840" s="17">
        <v>0.148050794864794</v>
      </c>
      <c r="X840" s="17">
        <v>0.13560501003118</v>
      </c>
      <c r="Y840" s="17">
        <v>0.27252010347086397</v>
      </c>
      <c r="Z840" s="17">
        <v>9.0912027888152697E-2</v>
      </c>
      <c r="AA840" s="17">
        <v>0.18771004521727999</v>
      </c>
      <c r="AB840" s="17">
        <v>0.107473850690617</v>
      </c>
      <c r="AC840" s="17">
        <v>0.144445974215725</v>
      </c>
      <c r="AD840" s="17">
        <v>0</v>
      </c>
      <c r="AE840" s="17"/>
      <c r="AF840" s="17">
        <v>0.170396468372597</v>
      </c>
      <c r="AG840" s="17">
        <v>0.14977659967240101</v>
      </c>
      <c r="AH840" s="17">
        <v>0.114156934483227</v>
      </c>
      <c r="AI840" s="17">
        <v>7.1441721009873102E-2</v>
      </c>
      <c r="AJ840" s="17">
        <v>0</v>
      </c>
      <c r="AK840" s="17">
        <v>0.12573501858988201</v>
      </c>
      <c r="AL840" s="17"/>
      <c r="AM840" s="17">
        <v>0.15372829268993199</v>
      </c>
      <c r="AN840" s="17">
        <v>0.13394538302559</v>
      </c>
      <c r="AO840" s="17">
        <v>0.125860085826662</v>
      </c>
      <c r="AP840" s="17">
        <v>6.5520587812916697E-2</v>
      </c>
      <c r="AQ840" s="17">
        <v>0.217143869633909</v>
      </c>
      <c r="AR840" s="17"/>
      <c r="AS840" s="17">
        <v>6.3253240077582998E-2</v>
      </c>
      <c r="AT840" s="17">
        <v>0.18523339214314799</v>
      </c>
      <c r="AU840" s="17">
        <v>8.5691776516008594E-2</v>
      </c>
      <c r="AV840" s="17">
        <v>9.0324979286769302E-2</v>
      </c>
      <c r="AW840" s="17">
        <v>0.17772316274001901</v>
      </c>
      <c r="AX840" s="17">
        <v>0.191389700144629</v>
      </c>
      <c r="AY840" s="17"/>
      <c r="AZ840" s="17">
        <v>9.3055896210686301E-2</v>
      </c>
      <c r="BA840" s="17">
        <v>0.14221228989797199</v>
      </c>
      <c r="BB840" s="17">
        <v>0.170324462777076</v>
      </c>
      <c r="BC840" s="17">
        <v>6.5891026799102304E-2</v>
      </c>
      <c r="BD840" s="17">
        <v>0.15848944491231501</v>
      </c>
      <c r="BE840" s="17"/>
      <c r="BF840" s="17">
        <v>0.12851057162289101</v>
      </c>
      <c r="BG840" s="17"/>
      <c r="BH840" s="17">
        <v>0.12526846129007399</v>
      </c>
      <c r="BI840" s="17"/>
      <c r="BJ840" s="17">
        <v>0.19135987611879501</v>
      </c>
      <c r="BK840" s="17">
        <v>0.14939486660878701</v>
      </c>
      <c r="BL840" s="17">
        <v>0.10244781090376801</v>
      </c>
      <c r="BM840" s="17">
        <v>0.109655289570127</v>
      </c>
      <c r="BN840" s="17">
        <v>0</v>
      </c>
      <c r="BO840" s="17">
        <v>0.54276336283451199</v>
      </c>
      <c r="BP840" s="17"/>
      <c r="BQ840" s="17">
        <v>5.6663860635628303E-2</v>
      </c>
      <c r="BR840" s="17">
        <v>0.119867859257991</v>
      </c>
      <c r="BS840" s="17">
        <v>0.118037693520168</v>
      </c>
      <c r="BT840" s="17"/>
      <c r="BU840" s="17">
        <v>0.13089796895467701</v>
      </c>
      <c r="BV840" s="17">
        <v>0.10830926569187201</v>
      </c>
      <c r="BW840" s="17">
        <v>9.6762279427623402E-2</v>
      </c>
      <c r="BX840" s="17"/>
      <c r="BY840" s="17">
        <v>0.259447851958579</v>
      </c>
      <c r="BZ840" s="17"/>
      <c r="CA840" s="17">
        <v>8.9336572446187798E-2</v>
      </c>
    </row>
    <row r="841" spans="2:79"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row>
    <row r="842" spans="2:79" x14ac:dyDescent="0.35">
      <c r="B842" s="6" t="s">
        <v>473</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row>
    <row r="843" spans="2:79" x14ac:dyDescent="0.35">
      <c r="B843" s="24" t="s">
        <v>106</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row>
    <row r="844" spans="2:79" x14ac:dyDescent="0.35">
      <c r="B844" t="s">
        <v>461</v>
      </c>
      <c r="C844" s="17">
        <v>0.58266641646554596</v>
      </c>
      <c r="D844" s="17">
        <v>0.56198919681732595</v>
      </c>
      <c r="E844" s="17">
        <v>0.60391387691869702</v>
      </c>
      <c r="F844" s="17"/>
      <c r="G844" s="17">
        <v>0.86758069864269904</v>
      </c>
      <c r="H844" s="17">
        <v>0.31891227894852803</v>
      </c>
      <c r="I844" s="17">
        <v>0.56597615645655697</v>
      </c>
      <c r="J844" s="17">
        <v>0.55847948137161996</v>
      </c>
      <c r="K844" s="17">
        <v>0.54767619638106602</v>
      </c>
      <c r="L844" s="17">
        <v>0.73879887265300104</v>
      </c>
      <c r="M844" s="17"/>
      <c r="N844" s="17">
        <v>0.57648567430688202</v>
      </c>
      <c r="O844" s="17">
        <v>0.60809542486560197</v>
      </c>
      <c r="P844" s="17">
        <v>0.60218440910358695</v>
      </c>
      <c r="Q844" s="17">
        <v>0.52464316931001198</v>
      </c>
      <c r="R844" s="17"/>
      <c r="S844" s="17">
        <v>0.51665576835294003</v>
      </c>
      <c r="T844" s="17">
        <v>0.52408835022093603</v>
      </c>
      <c r="U844" s="17">
        <v>0.63843126943958595</v>
      </c>
      <c r="V844" s="17">
        <v>0.756536439296985</v>
      </c>
      <c r="W844" s="17">
        <v>0.49620704101713597</v>
      </c>
      <c r="X844" s="17">
        <v>0.62964072304436702</v>
      </c>
      <c r="Y844" s="17">
        <v>0.67391957677368397</v>
      </c>
      <c r="Z844" s="17">
        <v>0.149287468878818</v>
      </c>
      <c r="AA844" s="17">
        <v>0.62043159452269203</v>
      </c>
      <c r="AB844" s="17">
        <v>0.51534298812975199</v>
      </c>
      <c r="AC844" s="17">
        <v>0.825082427723689</v>
      </c>
      <c r="AD844" s="17">
        <v>0.23953859300244801</v>
      </c>
      <c r="AE844" s="17"/>
      <c r="AF844" s="17">
        <v>0.56636646164781301</v>
      </c>
      <c r="AG844" s="17">
        <v>0.55440787173045503</v>
      </c>
      <c r="AH844" s="17">
        <v>0.65605958295785205</v>
      </c>
      <c r="AI844" s="17">
        <v>0.64299445040146996</v>
      </c>
      <c r="AJ844" s="17">
        <v>0.314487446841411</v>
      </c>
      <c r="AK844" s="17">
        <v>0.49565904557305901</v>
      </c>
      <c r="AL844" s="17"/>
      <c r="AM844" s="17">
        <v>0.672305087836371</v>
      </c>
      <c r="AN844" s="17">
        <v>0.58783802398915497</v>
      </c>
      <c r="AO844" s="17">
        <v>0.53589409321715897</v>
      </c>
      <c r="AP844" s="17">
        <v>0.51716897983363896</v>
      </c>
      <c r="AQ844" s="17">
        <v>0.53964006334040404</v>
      </c>
      <c r="AR844" s="17"/>
      <c r="AS844" s="17">
        <v>0.53802591270991895</v>
      </c>
      <c r="AT844" s="17">
        <v>0.55452933607671395</v>
      </c>
      <c r="AU844" s="17">
        <v>0.59871701655481901</v>
      </c>
      <c r="AV844" s="17">
        <v>0.63339570311249904</v>
      </c>
      <c r="AW844" s="17">
        <v>0.57837963687954896</v>
      </c>
      <c r="AX844" s="17">
        <v>0.65607166779032</v>
      </c>
      <c r="AY844" s="17"/>
      <c r="AZ844" s="17">
        <v>0.58244553778336805</v>
      </c>
      <c r="BA844" s="17">
        <v>0.55398827350768698</v>
      </c>
      <c r="BB844" s="17">
        <v>0.600850631141431</v>
      </c>
      <c r="BC844" s="17">
        <v>0.55527171065115399</v>
      </c>
      <c r="BD844" s="17">
        <v>0.62660224825462996</v>
      </c>
      <c r="BE844" s="17"/>
      <c r="BF844" s="17">
        <v>0.590884963824309</v>
      </c>
      <c r="BG844" s="17"/>
      <c r="BH844" s="17">
        <v>0.61605599055930005</v>
      </c>
      <c r="BI844" s="17"/>
      <c r="BJ844" s="17">
        <v>0.53125876464025901</v>
      </c>
      <c r="BK844" s="17">
        <v>0.60980289321424497</v>
      </c>
      <c r="BL844" s="17">
        <v>0.62399469545103203</v>
      </c>
      <c r="BM844" s="17">
        <v>0.45318730682312203</v>
      </c>
      <c r="BN844" s="17">
        <v>0.28327440526846198</v>
      </c>
      <c r="BO844" s="17">
        <v>1</v>
      </c>
      <c r="BP844" s="17"/>
      <c r="BQ844" s="17">
        <v>0.63728407474299897</v>
      </c>
      <c r="BR844" s="17">
        <v>0.568038660302565</v>
      </c>
      <c r="BS844" s="17">
        <v>0.59549276185126998</v>
      </c>
      <c r="BT844" s="17"/>
      <c r="BU844" s="17">
        <v>0.64412401982835799</v>
      </c>
      <c r="BV844" s="17">
        <v>0.59152554551543901</v>
      </c>
      <c r="BW844" s="17">
        <v>0.60212652888049201</v>
      </c>
      <c r="BX844" s="17"/>
      <c r="BY844" s="17">
        <v>0.41972696996529102</v>
      </c>
      <c r="BZ844" s="17"/>
      <c r="CA844" s="17">
        <v>0.52061807180294695</v>
      </c>
    </row>
    <row r="845" spans="2:79" x14ac:dyDescent="0.35">
      <c r="B845" t="s">
        <v>462</v>
      </c>
      <c r="C845" s="17">
        <v>0.210367859632478</v>
      </c>
      <c r="D845" s="17">
        <v>0.217165291138427</v>
      </c>
      <c r="E845" s="17">
        <v>0.20387021938946701</v>
      </c>
      <c r="F845" s="17"/>
      <c r="G845" s="17">
        <v>0.302538288369467</v>
      </c>
      <c r="H845" s="17">
        <v>0.23494844487755301</v>
      </c>
      <c r="I845" s="17">
        <v>0.39164071477426998</v>
      </c>
      <c r="J845" s="17">
        <v>0.20908349881341501</v>
      </c>
      <c r="K845" s="17">
        <v>0.16690202411743499</v>
      </c>
      <c r="L845" s="17">
        <v>0.145138078307569</v>
      </c>
      <c r="M845" s="17"/>
      <c r="N845" s="17">
        <v>0.23846907088102701</v>
      </c>
      <c r="O845" s="17">
        <v>0.21261220303250999</v>
      </c>
      <c r="P845" s="17">
        <v>0.16627942361110701</v>
      </c>
      <c r="Q845" s="17">
        <v>0.20177972910720199</v>
      </c>
      <c r="R845" s="17"/>
      <c r="S845" s="17">
        <v>0.28565692720253599</v>
      </c>
      <c r="T845" s="17">
        <v>0.10368081107171</v>
      </c>
      <c r="U845" s="17">
        <v>0.193117523805447</v>
      </c>
      <c r="V845" s="17">
        <v>8.4106584886199404E-2</v>
      </c>
      <c r="W845" s="17">
        <v>0.24911012355180401</v>
      </c>
      <c r="X845" s="17">
        <v>0.216410788725899</v>
      </c>
      <c r="Y845" s="17">
        <v>7.6291726501430498E-2</v>
      </c>
      <c r="Z845" s="17">
        <v>0.28917582317815899</v>
      </c>
      <c r="AA845" s="17">
        <v>0.25312386930365699</v>
      </c>
      <c r="AB845" s="17">
        <v>0.23978360239186999</v>
      </c>
      <c r="AC845" s="17">
        <v>0.34517577218638001</v>
      </c>
      <c r="AD845" s="17">
        <v>0</v>
      </c>
      <c r="AE845" s="17"/>
      <c r="AF845" s="17">
        <v>0.125229004935942</v>
      </c>
      <c r="AG845" s="17">
        <v>0.14468850149733301</v>
      </c>
      <c r="AH845" s="17">
        <v>0.31615637879634501</v>
      </c>
      <c r="AI845" s="17">
        <v>0.33983599305182399</v>
      </c>
      <c r="AJ845" s="17">
        <v>0.48969523122907499</v>
      </c>
      <c r="AK845" s="17">
        <v>1.9644244233827698E-2</v>
      </c>
      <c r="AL845" s="17"/>
      <c r="AM845" s="17">
        <v>0.21031655229915999</v>
      </c>
      <c r="AN845" s="17">
        <v>0.17965608530298499</v>
      </c>
      <c r="AO845" s="17">
        <v>0.21789583406678301</v>
      </c>
      <c r="AP845" s="17">
        <v>0.34235181855577002</v>
      </c>
      <c r="AQ845" s="17">
        <v>9.0004066276033301E-2</v>
      </c>
      <c r="AR845" s="17"/>
      <c r="AS845" s="17">
        <v>0.29100671975473802</v>
      </c>
      <c r="AT845" s="17">
        <v>0.197670372518922</v>
      </c>
      <c r="AU845" s="17">
        <v>0.20551543312940401</v>
      </c>
      <c r="AV845" s="17">
        <v>0.15970969143879499</v>
      </c>
      <c r="AW845" s="17">
        <v>0.18609425286256601</v>
      </c>
      <c r="AX845" s="17">
        <v>0.24850718006470801</v>
      </c>
      <c r="AY845" s="17"/>
      <c r="AZ845" s="17">
        <v>0.16964676826671901</v>
      </c>
      <c r="BA845" s="17">
        <v>0.21245044406508701</v>
      </c>
      <c r="BB845" s="17">
        <v>0.29684445198458498</v>
      </c>
      <c r="BC845" s="17">
        <v>0.29533540178405498</v>
      </c>
      <c r="BD845" s="17">
        <v>0.135833221093938</v>
      </c>
      <c r="BE845" s="17"/>
      <c r="BF845" s="17">
        <v>0.223511967318895</v>
      </c>
      <c r="BG845" s="17"/>
      <c r="BH845" s="17">
        <v>0.22467082742309699</v>
      </c>
      <c r="BI845" s="17"/>
      <c r="BJ845" s="17">
        <v>0.16079115419120599</v>
      </c>
      <c r="BK845" s="17">
        <v>0.115223422562136</v>
      </c>
      <c r="BL845" s="17">
        <v>0.23237806062959601</v>
      </c>
      <c r="BM845" s="17">
        <v>0.38808835010186599</v>
      </c>
      <c r="BN845" s="17">
        <v>0.32278298975320802</v>
      </c>
      <c r="BO845" s="17">
        <v>0</v>
      </c>
      <c r="BP845" s="17"/>
      <c r="BQ845" s="17">
        <v>0.133883606455169</v>
      </c>
      <c r="BR845" s="17">
        <v>0.26529269134906902</v>
      </c>
      <c r="BS845" s="17">
        <v>0.214891677624032</v>
      </c>
      <c r="BT845" s="17"/>
      <c r="BU845" s="17">
        <v>0.17655783191170299</v>
      </c>
      <c r="BV845" s="17">
        <v>0.20069814697279501</v>
      </c>
      <c r="BW845" s="17">
        <v>0.22560045556771999</v>
      </c>
      <c r="BX845" s="17"/>
      <c r="BY845" s="17">
        <v>0.33944581124827899</v>
      </c>
      <c r="BZ845" s="17"/>
      <c r="CA845" s="17">
        <v>0.19186715507538399</v>
      </c>
    </row>
    <row r="846" spans="2:79" x14ac:dyDescent="0.35">
      <c r="B846" t="s">
        <v>464</v>
      </c>
      <c r="C846" s="17">
        <v>0.19167984719035699</v>
      </c>
      <c r="D846" s="17">
        <v>0.176083686599906</v>
      </c>
      <c r="E846" s="17">
        <v>0.211078573873349</v>
      </c>
      <c r="F846" s="17"/>
      <c r="G846" s="17">
        <v>0</v>
      </c>
      <c r="H846" s="17">
        <v>0.22894523371143599</v>
      </c>
      <c r="I846" s="17">
        <v>0.16376262005628001</v>
      </c>
      <c r="J846" s="17">
        <v>0.237317881842742</v>
      </c>
      <c r="K846" s="17">
        <v>0.20251730734847601</v>
      </c>
      <c r="L846" s="17">
        <v>0.155773822632847</v>
      </c>
      <c r="M846" s="17"/>
      <c r="N846" s="17">
        <v>0.18470755400986399</v>
      </c>
      <c r="O846" s="17">
        <v>0.143593696302663</v>
      </c>
      <c r="P846" s="17">
        <v>0.28804061774221901</v>
      </c>
      <c r="Q846" s="17">
        <v>0.16595372070026501</v>
      </c>
      <c r="R846" s="17"/>
      <c r="S846" s="17">
        <v>0.21415308067656799</v>
      </c>
      <c r="T846" s="17">
        <v>0.119937212092959</v>
      </c>
      <c r="U846" s="17">
        <v>0.27441818581476102</v>
      </c>
      <c r="V846" s="17">
        <v>0.24280207944429699</v>
      </c>
      <c r="W846" s="17">
        <v>0.17913799213776099</v>
      </c>
      <c r="X846" s="17">
        <v>9.9355240893528596E-2</v>
      </c>
      <c r="Y846" s="17">
        <v>0.13961776442096099</v>
      </c>
      <c r="Z846" s="17">
        <v>0.35745156380500498</v>
      </c>
      <c r="AA846" s="17">
        <v>0.16141961284727999</v>
      </c>
      <c r="AB846" s="17">
        <v>0.105250348761646</v>
      </c>
      <c r="AC846" s="17">
        <v>0.42895924404880098</v>
      </c>
      <c r="AD846" s="17">
        <v>0.23953859300244801</v>
      </c>
      <c r="AE846" s="17"/>
      <c r="AF846" s="17">
        <v>0.21589522709668099</v>
      </c>
      <c r="AG846" s="17">
        <v>0.18337338785662499</v>
      </c>
      <c r="AH846" s="17">
        <v>0.18669648144519099</v>
      </c>
      <c r="AI846" s="17">
        <v>0.213785168807377</v>
      </c>
      <c r="AJ846" s="17">
        <v>0.13534791048587999</v>
      </c>
      <c r="AK846" s="17">
        <v>0.259180304345695</v>
      </c>
      <c r="AL846" s="17"/>
      <c r="AM846" s="17">
        <v>0.22247204268930701</v>
      </c>
      <c r="AN846" s="17">
        <v>0.176289356241353</v>
      </c>
      <c r="AO846" s="17">
        <v>0.207906520580841</v>
      </c>
      <c r="AP846" s="17">
        <v>0.136810157520701</v>
      </c>
      <c r="AQ846" s="17">
        <v>0.25486784301360199</v>
      </c>
      <c r="AR846" s="17"/>
      <c r="AS846" s="17">
        <v>0.19374086317757599</v>
      </c>
      <c r="AT846" s="17">
        <v>0.16646164608717301</v>
      </c>
      <c r="AU846" s="17">
        <v>0.25984342602599397</v>
      </c>
      <c r="AV846" s="17">
        <v>0.148631122401152</v>
      </c>
      <c r="AW846" s="17">
        <v>0.20738744523737199</v>
      </c>
      <c r="AX846" s="17">
        <v>0.22803561186593599</v>
      </c>
      <c r="AY846" s="17"/>
      <c r="AZ846" s="17">
        <v>0.11438975403099599</v>
      </c>
      <c r="BA846" s="17">
        <v>0.21042185472319999</v>
      </c>
      <c r="BB846" s="17">
        <v>0.33067129919065102</v>
      </c>
      <c r="BC846" s="17">
        <v>0.15730446705088999</v>
      </c>
      <c r="BD846" s="17">
        <v>0.152565140223509</v>
      </c>
      <c r="BE846" s="17"/>
      <c r="BF846" s="17">
        <v>0.19977778053487499</v>
      </c>
      <c r="BG846" s="17"/>
      <c r="BH846" s="17">
        <v>0.19190830078788901</v>
      </c>
      <c r="BI846" s="17"/>
      <c r="BJ846" s="17">
        <v>0.19402043243734299</v>
      </c>
      <c r="BK846" s="17">
        <v>0.134194423665636</v>
      </c>
      <c r="BL846" s="17">
        <v>0.19923845890556799</v>
      </c>
      <c r="BM846" s="17">
        <v>0.37368602703032799</v>
      </c>
      <c r="BN846" s="17">
        <v>0</v>
      </c>
      <c r="BO846" s="17">
        <v>0.54276336283451199</v>
      </c>
      <c r="BP846" s="17"/>
      <c r="BQ846" s="17">
        <v>0.158372445212834</v>
      </c>
      <c r="BR846" s="17">
        <v>0.15224248580628999</v>
      </c>
      <c r="BS846" s="17">
        <v>0.23304217983341</v>
      </c>
      <c r="BT846" s="17"/>
      <c r="BU846" s="17">
        <v>0.27853181558085499</v>
      </c>
      <c r="BV846" s="17">
        <v>0.16867954769704699</v>
      </c>
      <c r="BW846" s="17">
        <v>0.216964351327081</v>
      </c>
      <c r="BX846" s="17"/>
      <c r="BY846" s="17">
        <v>0.30760772316257801</v>
      </c>
      <c r="BZ846" s="17"/>
      <c r="CA846" s="17">
        <v>0.16708202278631401</v>
      </c>
    </row>
    <row r="847" spans="2:79" x14ac:dyDescent="0.35">
      <c r="B847" t="s">
        <v>465</v>
      </c>
      <c r="C847" s="17">
        <v>0.176576369219547</v>
      </c>
      <c r="D847" s="17">
        <v>0.23133773575908301</v>
      </c>
      <c r="E847" s="17">
        <v>0.114120793890424</v>
      </c>
      <c r="F847" s="17"/>
      <c r="G847" s="17">
        <v>0</v>
      </c>
      <c r="H847" s="17">
        <v>0.19868785309877299</v>
      </c>
      <c r="I847" s="17">
        <v>0.20185834216038301</v>
      </c>
      <c r="J847" s="17">
        <v>7.6726620538592902E-2</v>
      </c>
      <c r="K847" s="17">
        <v>0.153656140337741</v>
      </c>
      <c r="L847" s="17">
        <v>0.25973503099869999</v>
      </c>
      <c r="M847" s="17"/>
      <c r="N847" s="17">
        <v>0.213906174403032</v>
      </c>
      <c r="O847" s="17">
        <v>0.13875008576282899</v>
      </c>
      <c r="P847" s="17">
        <v>0.22194438942101</v>
      </c>
      <c r="Q847" s="17">
        <v>0.12289695567358599</v>
      </c>
      <c r="R847" s="17"/>
      <c r="S847" s="17">
        <v>0.22477108419231001</v>
      </c>
      <c r="T847" s="17">
        <v>0.152712989160703</v>
      </c>
      <c r="U847" s="17">
        <v>0.22174024662556499</v>
      </c>
      <c r="V847" s="17">
        <v>0.31086333782604902</v>
      </c>
      <c r="W847" s="17">
        <v>0.26188576608772801</v>
      </c>
      <c r="X847" s="17">
        <v>7.5188313112383207E-2</v>
      </c>
      <c r="Y847" s="17">
        <v>0.141659560419232</v>
      </c>
      <c r="Z847" s="17">
        <v>0.34038782745183899</v>
      </c>
      <c r="AA847" s="17">
        <v>0.19508809264233901</v>
      </c>
      <c r="AB847" s="17">
        <v>6.9481998166693607E-2</v>
      </c>
      <c r="AC847" s="17">
        <v>6.5451712314868599E-2</v>
      </c>
      <c r="AD847" s="17">
        <v>0</v>
      </c>
      <c r="AE847" s="17"/>
      <c r="AF847" s="17">
        <v>0.20519377419283999</v>
      </c>
      <c r="AG847" s="17">
        <v>0.16898729829490899</v>
      </c>
      <c r="AH847" s="17">
        <v>0.195390889389952</v>
      </c>
      <c r="AI847" s="17">
        <v>0.18180194085746801</v>
      </c>
      <c r="AJ847" s="17">
        <v>0.14939419377102101</v>
      </c>
      <c r="AK847" s="17">
        <v>0.163633741452126</v>
      </c>
      <c r="AL847" s="17"/>
      <c r="AM847" s="17">
        <v>0.11071275879657901</v>
      </c>
      <c r="AN847" s="17">
        <v>0.17095952993330199</v>
      </c>
      <c r="AO847" s="17">
        <v>0.239402890825367</v>
      </c>
      <c r="AP847" s="17">
        <v>0.24050107569925</v>
      </c>
      <c r="AQ847" s="17">
        <v>0</v>
      </c>
      <c r="AR847" s="17"/>
      <c r="AS847" s="17">
        <v>0.18375483016415101</v>
      </c>
      <c r="AT847" s="17">
        <v>0.14295313952875499</v>
      </c>
      <c r="AU847" s="17">
        <v>0.24855299128491301</v>
      </c>
      <c r="AV847" s="17">
        <v>0.18511827038567999</v>
      </c>
      <c r="AW847" s="17">
        <v>0.101513112058101</v>
      </c>
      <c r="AX847" s="17">
        <v>0.26130059234401698</v>
      </c>
      <c r="AY847" s="17"/>
      <c r="AZ847" s="17">
        <v>0.22893346190842601</v>
      </c>
      <c r="BA847" s="17">
        <v>0.14991987434912801</v>
      </c>
      <c r="BB847" s="17">
        <v>0.161243203056359</v>
      </c>
      <c r="BC847" s="17">
        <v>0.23836531369653399</v>
      </c>
      <c r="BD847" s="17">
        <v>0.135477418603036</v>
      </c>
      <c r="BE847" s="17"/>
      <c r="BF847" s="17">
        <v>0.183064988213407</v>
      </c>
      <c r="BG847" s="17"/>
      <c r="BH847" s="17">
        <v>0.181742997668005</v>
      </c>
      <c r="BI847" s="17"/>
      <c r="BJ847" s="17">
        <v>0.14170177942248899</v>
      </c>
      <c r="BK847" s="17">
        <v>0.25635618670912702</v>
      </c>
      <c r="BL847" s="17">
        <v>0.14714317570426999</v>
      </c>
      <c r="BM847" s="17">
        <v>0.22129747760039001</v>
      </c>
      <c r="BN847" s="17">
        <v>0.2471742223209</v>
      </c>
      <c r="BO847" s="17">
        <v>0</v>
      </c>
      <c r="BP847" s="17"/>
      <c r="BQ847" s="17">
        <v>0.22121422162790999</v>
      </c>
      <c r="BR847" s="17">
        <v>0.21438655633761999</v>
      </c>
      <c r="BS847" s="17">
        <v>0.16026403375439199</v>
      </c>
      <c r="BT847" s="17"/>
      <c r="BU847" s="17">
        <v>0.41266337160333899</v>
      </c>
      <c r="BV847" s="17">
        <v>0.20703647857292901</v>
      </c>
      <c r="BW847" s="17">
        <v>0.15688880992834101</v>
      </c>
      <c r="BX847" s="17"/>
      <c r="BY847" s="17">
        <v>0</v>
      </c>
      <c r="BZ847" s="17"/>
      <c r="CA847" s="17">
        <v>0.18324259893186501</v>
      </c>
    </row>
    <row r="848" spans="2:79" x14ac:dyDescent="0.35">
      <c r="B848" t="s">
        <v>463</v>
      </c>
      <c r="C848" s="17">
        <v>0.174934747782134</v>
      </c>
      <c r="D848" s="17">
        <v>0.171077991713734</v>
      </c>
      <c r="E848" s="17">
        <v>0.180581069588132</v>
      </c>
      <c r="F848" s="17"/>
      <c r="G848" s="17">
        <v>0</v>
      </c>
      <c r="H848" s="17">
        <v>7.1115708094992694E-2</v>
      </c>
      <c r="I848" s="17">
        <v>0.22459791703978199</v>
      </c>
      <c r="J848" s="17">
        <v>0.21164883882476701</v>
      </c>
      <c r="K848" s="17">
        <v>0.18706208051062501</v>
      </c>
      <c r="L848" s="17">
        <v>0.17352869019042699</v>
      </c>
      <c r="M848" s="17"/>
      <c r="N848" s="17">
        <v>0.181417607430269</v>
      </c>
      <c r="O848" s="17">
        <v>0.18095024717556599</v>
      </c>
      <c r="P848" s="17">
        <v>0.15589590011641699</v>
      </c>
      <c r="Q848" s="17">
        <v>0.16569686395599501</v>
      </c>
      <c r="R848" s="17"/>
      <c r="S848" s="17">
        <v>0.15395344274042799</v>
      </c>
      <c r="T848" s="17">
        <v>0.108028937132403</v>
      </c>
      <c r="U848" s="17">
        <v>0.23047877262261399</v>
      </c>
      <c r="V848" s="17">
        <v>0.104089911642805</v>
      </c>
      <c r="W848" s="17">
        <v>0.22197420360933301</v>
      </c>
      <c r="X848" s="17">
        <v>0.16666709933708901</v>
      </c>
      <c r="Y848" s="17">
        <v>0.14870156243501201</v>
      </c>
      <c r="Z848" s="17">
        <v>0.209263020065035</v>
      </c>
      <c r="AA848" s="17">
        <v>0.128153779013984</v>
      </c>
      <c r="AB848" s="17">
        <v>0.20394984925868401</v>
      </c>
      <c r="AC848" s="17">
        <v>0.428102943423397</v>
      </c>
      <c r="AD848" s="17">
        <v>0</v>
      </c>
      <c r="AE848" s="17"/>
      <c r="AF848" s="17">
        <v>0.15542702953777099</v>
      </c>
      <c r="AG848" s="17">
        <v>0.12648937264077201</v>
      </c>
      <c r="AH848" s="17">
        <v>0.20662032128063701</v>
      </c>
      <c r="AI848" s="17">
        <v>0.276581943764663</v>
      </c>
      <c r="AJ848" s="17">
        <v>0.25473430089368099</v>
      </c>
      <c r="AK848" s="17">
        <v>7.8468388932044497E-2</v>
      </c>
      <c r="AL848" s="17"/>
      <c r="AM848" s="17">
        <v>0.206869990667715</v>
      </c>
      <c r="AN848" s="17">
        <v>0.18240551666072299</v>
      </c>
      <c r="AO848" s="17">
        <v>0.18649109244784201</v>
      </c>
      <c r="AP848" s="17">
        <v>0.11665287558385801</v>
      </c>
      <c r="AQ848" s="17">
        <v>9.0004066276033301E-2</v>
      </c>
      <c r="AR848" s="17"/>
      <c r="AS848" s="17">
        <v>0.139091973851935</v>
      </c>
      <c r="AT848" s="17">
        <v>0.18189994235029999</v>
      </c>
      <c r="AU848" s="17">
        <v>0.13395507061836201</v>
      </c>
      <c r="AV848" s="17">
        <v>0.18668316029776899</v>
      </c>
      <c r="AW848" s="17">
        <v>0.26665307060555199</v>
      </c>
      <c r="AX848" s="17">
        <v>0.124214186299792</v>
      </c>
      <c r="AY848" s="17"/>
      <c r="AZ848" s="17">
        <v>0.17308283973355601</v>
      </c>
      <c r="BA848" s="17">
        <v>0.16916231193900799</v>
      </c>
      <c r="BB848" s="17">
        <v>0.23776588450854899</v>
      </c>
      <c r="BC848" s="17">
        <v>0.20190033342945399</v>
      </c>
      <c r="BD848" s="17">
        <v>0.11685269606335399</v>
      </c>
      <c r="BE848" s="17"/>
      <c r="BF848" s="17">
        <v>0.19256171601843999</v>
      </c>
      <c r="BG848" s="17"/>
      <c r="BH848" s="17">
        <v>0.18744909051360101</v>
      </c>
      <c r="BI848" s="17"/>
      <c r="BJ848" s="17">
        <v>0.121982382173211</v>
      </c>
      <c r="BK848" s="17">
        <v>0.18612064898679501</v>
      </c>
      <c r="BL848" s="17">
        <v>0.20729663411921001</v>
      </c>
      <c r="BM848" s="17">
        <v>0.13566889043588901</v>
      </c>
      <c r="BN848" s="17">
        <v>0.236776962997231</v>
      </c>
      <c r="BO848" s="17">
        <v>0</v>
      </c>
      <c r="BP848" s="17"/>
      <c r="BQ848" s="17">
        <v>0.214858819735224</v>
      </c>
      <c r="BR848" s="17">
        <v>0.15049458379969399</v>
      </c>
      <c r="BS848" s="17">
        <v>0.191731464422151</v>
      </c>
      <c r="BT848" s="17"/>
      <c r="BU848" s="17">
        <v>0.21419020721706999</v>
      </c>
      <c r="BV848" s="17">
        <v>0.179564161459706</v>
      </c>
      <c r="BW848" s="17">
        <v>0.194228639655498</v>
      </c>
      <c r="BX848" s="17"/>
      <c r="BY848" s="17">
        <v>8.0281158717011206E-2</v>
      </c>
      <c r="BZ848" s="17"/>
      <c r="CA848" s="17">
        <v>0.11557969333127199</v>
      </c>
    </row>
    <row r="849" spans="2:79" x14ac:dyDescent="0.35">
      <c r="B849" t="s">
        <v>467</v>
      </c>
      <c r="C849" s="17">
        <v>0.127883798070272</v>
      </c>
      <c r="D849" s="17">
        <v>0.137791239338211</v>
      </c>
      <c r="E849" s="17">
        <v>0.11722315284351401</v>
      </c>
      <c r="F849" s="17"/>
      <c r="G849" s="17">
        <v>0</v>
      </c>
      <c r="H849" s="17">
        <v>0.144555374514378</v>
      </c>
      <c r="I849" s="17">
        <v>0.16263285737647301</v>
      </c>
      <c r="J849" s="17">
        <v>0.12690286391417199</v>
      </c>
      <c r="K849" s="17">
        <v>0.144871862688838</v>
      </c>
      <c r="L849" s="17">
        <v>0.100279797637711</v>
      </c>
      <c r="M849" s="17"/>
      <c r="N849" s="17">
        <v>0.141647090303165</v>
      </c>
      <c r="O849" s="17">
        <v>6.9708021254007602E-2</v>
      </c>
      <c r="P849" s="17">
        <v>0.20950678383407001</v>
      </c>
      <c r="Q849" s="17">
        <v>0.100349449655058</v>
      </c>
      <c r="R849" s="17"/>
      <c r="S849" s="17">
        <v>0.226474866839041</v>
      </c>
      <c r="T849" s="17">
        <v>0.19288271667503601</v>
      </c>
      <c r="U849" s="17">
        <v>0.15753042166366699</v>
      </c>
      <c r="V849" s="17">
        <v>9.0048027038080597E-2</v>
      </c>
      <c r="W849" s="17">
        <v>2.9870125274998102E-2</v>
      </c>
      <c r="X849" s="17">
        <v>8.3867705274802404E-2</v>
      </c>
      <c r="Y849" s="17">
        <v>9.2375064841678498E-2</v>
      </c>
      <c r="Z849" s="17">
        <v>5.2072592508731301E-2</v>
      </c>
      <c r="AA849" s="17">
        <v>8.0982495008821098E-2</v>
      </c>
      <c r="AB849" s="17">
        <v>0</v>
      </c>
      <c r="AC849" s="17">
        <v>0.21885609018097299</v>
      </c>
      <c r="AD849" s="17">
        <v>0.31166679573532002</v>
      </c>
      <c r="AE849" s="17"/>
      <c r="AF849" s="17">
        <v>7.5043123263555597E-2</v>
      </c>
      <c r="AG849" s="17">
        <v>8.02893462348898E-2</v>
      </c>
      <c r="AH849" s="17">
        <v>0.19847596464780201</v>
      </c>
      <c r="AI849" s="17">
        <v>0.23513179170953</v>
      </c>
      <c r="AJ849" s="17">
        <v>0</v>
      </c>
      <c r="AK849" s="17">
        <v>0.232563906640774</v>
      </c>
      <c r="AL849" s="17"/>
      <c r="AM849" s="17">
        <v>0.167115551633123</v>
      </c>
      <c r="AN849" s="17">
        <v>0.108080899175007</v>
      </c>
      <c r="AO849" s="17">
        <v>9.69261696520788E-2</v>
      </c>
      <c r="AP849" s="17">
        <v>0.157240370306651</v>
      </c>
      <c r="AQ849" s="17">
        <v>0.28699964869556699</v>
      </c>
      <c r="AR849" s="17"/>
      <c r="AS849" s="17">
        <v>0.106153340040701</v>
      </c>
      <c r="AT849" s="17">
        <v>0.14570441187863001</v>
      </c>
      <c r="AU849" s="17">
        <v>0.17880834435514101</v>
      </c>
      <c r="AV849" s="17">
        <v>9.0849104194189498E-2</v>
      </c>
      <c r="AW849" s="17">
        <v>0.10447706207720101</v>
      </c>
      <c r="AX849" s="17">
        <v>0.13696973563831499</v>
      </c>
      <c r="AY849" s="17"/>
      <c r="AZ849" s="17">
        <v>8.0501847902477594E-2</v>
      </c>
      <c r="BA849" s="17">
        <v>0.17916202116555499</v>
      </c>
      <c r="BB849" s="17">
        <v>8.9616179869447296E-2</v>
      </c>
      <c r="BC849" s="17">
        <v>0.14883545952701499</v>
      </c>
      <c r="BD849" s="17">
        <v>0.12742832819837799</v>
      </c>
      <c r="BE849" s="17"/>
      <c r="BF849" s="17">
        <v>0.112217110675496</v>
      </c>
      <c r="BG849" s="17"/>
      <c r="BH849" s="17">
        <v>0.113789290869221</v>
      </c>
      <c r="BI849" s="17"/>
      <c r="BJ849" s="17">
        <v>0.16528945761459601</v>
      </c>
      <c r="BK849" s="17">
        <v>0.104386053417095</v>
      </c>
      <c r="BL849" s="17">
        <v>0.105025999161279</v>
      </c>
      <c r="BM849" s="17">
        <v>0.18448697442196599</v>
      </c>
      <c r="BN849" s="17">
        <v>0.32201885603864699</v>
      </c>
      <c r="BO849" s="17">
        <v>0.54276336283451199</v>
      </c>
      <c r="BP849" s="17"/>
      <c r="BQ849" s="17">
        <v>9.0995112016369797E-2</v>
      </c>
      <c r="BR849" s="17">
        <v>0.103471240705405</v>
      </c>
      <c r="BS849" s="17">
        <v>0.151628495281381</v>
      </c>
      <c r="BT849" s="17"/>
      <c r="BU849" s="17">
        <v>0.24734732229143699</v>
      </c>
      <c r="BV849" s="17">
        <v>8.0121401498760195E-2</v>
      </c>
      <c r="BW849" s="17">
        <v>0.159128045606063</v>
      </c>
      <c r="BX849" s="17"/>
      <c r="BY849" s="17">
        <v>0</v>
      </c>
      <c r="BZ849" s="17"/>
      <c r="CA849" s="17">
        <v>0.10601570900315201</v>
      </c>
    </row>
    <row r="850" spans="2:79" x14ac:dyDescent="0.35">
      <c r="B850" t="s">
        <v>472</v>
      </c>
      <c r="C850" s="17">
        <v>0.105024154621953</v>
      </c>
      <c r="D850" s="17">
        <v>0.107382051014727</v>
      </c>
      <c r="E850" s="17">
        <v>0.102983677285714</v>
      </c>
      <c r="F850" s="17"/>
      <c r="G850" s="17">
        <v>0</v>
      </c>
      <c r="H850" s="17">
        <v>8.5532147928239904E-2</v>
      </c>
      <c r="I850" s="17">
        <v>0.23907607075866999</v>
      </c>
      <c r="J850" s="17">
        <v>7.6808646488364801E-2</v>
      </c>
      <c r="K850" s="17">
        <v>5.3232750595323002E-2</v>
      </c>
      <c r="L850" s="17">
        <v>0.120461187772072</v>
      </c>
      <c r="M850" s="17"/>
      <c r="N850" s="17">
        <v>0.138014735322954</v>
      </c>
      <c r="O850" s="17">
        <v>7.9779667553446607E-2</v>
      </c>
      <c r="P850" s="17">
        <v>0.15106690255375099</v>
      </c>
      <c r="Q850" s="17">
        <v>2.2835438249899798E-2</v>
      </c>
      <c r="R850" s="17"/>
      <c r="S850" s="17">
        <v>0.11165239428158</v>
      </c>
      <c r="T850" s="17">
        <v>2.2163328594406E-2</v>
      </c>
      <c r="U850" s="17">
        <v>0.195391826116283</v>
      </c>
      <c r="V850" s="17">
        <v>0.15879578922628099</v>
      </c>
      <c r="W850" s="17">
        <v>0.20308694440519401</v>
      </c>
      <c r="X850" s="17">
        <v>0.14815617220232</v>
      </c>
      <c r="Y850" s="17">
        <v>3.6512936412601699E-2</v>
      </c>
      <c r="Z850" s="17">
        <v>0</v>
      </c>
      <c r="AA850" s="17">
        <v>8.4015318036221698E-2</v>
      </c>
      <c r="AB850" s="17">
        <v>8.9160654275087098E-2</v>
      </c>
      <c r="AC850" s="17">
        <v>0.13617807543742599</v>
      </c>
      <c r="AD850" s="17">
        <v>0</v>
      </c>
      <c r="AE850" s="17"/>
      <c r="AF850" s="17">
        <v>2.7660257874275299E-2</v>
      </c>
      <c r="AG850" s="17">
        <v>8.4216816070509903E-2</v>
      </c>
      <c r="AH850" s="17">
        <v>0.21692688011611599</v>
      </c>
      <c r="AI850" s="17">
        <v>0.129583480479636</v>
      </c>
      <c r="AJ850" s="17">
        <v>0</v>
      </c>
      <c r="AK850" s="17">
        <v>1.09259167377555E-2</v>
      </c>
      <c r="AL850" s="17"/>
      <c r="AM850" s="17">
        <v>0.14381498822081001</v>
      </c>
      <c r="AN850" s="17">
        <v>0.125379812883679</v>
      </c>
      <c r="AO850" s="17">
        <v>6.1775412413786202E-2</v>
      </c>
      <c r="AP850" s="17">
        <v>9.4847519121025403E-2</v>
      </c>
      <c r="AQ850" s="17">
        <v>0</v>
      </c>
      <c r="AR850" s="17"/>
      <c r="AS850" s="17">
        <v>0.10351577303517601</v>
      </c>
      <c r="AT850" s="17">
        <v>8.6649408840029501E-2</v>
      </c>
      <c r="AU850" s="17">
        <v>7.26324868533329E-2</v>
      </c>
      <c r="AV850" s="17">
        <v>9.7058207887957201E-2</v>
      </c>
      <c r="AW850" s="17">
        <v>0.12877431701838099</v>
      </c>
      <c r="AX850" s="17">
        <v>0.23678065203337401</v>
      </c>
      <c r="AY850" s="17"/>
      <c r="AZ850" s="17">
        <v>0.131125766853985</v>
      </c>
      <c r="BA850" s="17">
        <v>0.130088156275696</v>
      </c>
      <c r="BB850" s="17">
        <v>0.123513344579848</v>
      </c>
      <c r="BC850" s="17">
        <v>1.8815821910097699E-2</v>
      </c>
      <c r="BD850" s="17">
        <v>6.3180264793947893E-2</v>
      </c>
      <c r="BE850" s="17"/>
      <c r="BF850" s="17">
        <v>0.116526219009084</v>
      </c>
      <c r="BG850" s="17"/>
      <c r="BH850" s="17">
        <v>0.10809635928504099</v>
      </c>
      <c r="BI850" s="17"/>
      <c r="BJ850" s="17">
        <v>0.127795379898654</v>
      </c>
      <c r="BK850" s="17">
        <v>7.8244296327918905E-2</v>
      </c>
      <c r="BL850" s="17">
        <v>9.8279575560189805E-2</v>
      </c>
      <c r="BM850" s="17">
        <v>0.17881596629236499</v>
      </c>
      <c r="BN850" s="17">
        <v>0</v>
      </c>
      <c r="BO850" s="17">
        <v>0</v>
      </c>
      <c r="BP850" s="17"/>
      <c r="BQ850" s="17">
        <v>0.14548472561700801</v>
      </c>
      <c r="BR850" s="17">
        <v>8.0962469238042498E-2</v>
      </c>
      <c r="BS850" s="17">
        <v>0.11610381129107999</v>
      </c>
      <c r="BT850" s="17"/>
      <c r="BU850" s="17">
        <v>0.34044425863265798</v>
      </c>
      <c r="BV850" s="17">
        <v>0.120170823386559</v>
      </c>
      <c r="BW850" s="17">
        <v>9.1247298259289802E-2</v>
      </c>
      <c r="BX850" s="17"/>
      <c r="BY850" s="17">
        <v>8.0281158717011206E-2</v>
      </c>
      <c r="BZ850" s="17"/>
      <c r="CA850" s="17">
        <v>8.23915116894164E-2</v>
      </c>
    </row>
    <row r="851" spans="2:79" x14ac:dyDescent="0.35">
      <c r="B851" t="s">
        <v>468</v>
      </c>
      <c r="C851" s="17">
        <v>3.25882163141245E-2</v>
      </c>
      <c r="D851" s="17">
        <v>2.7794886888033801E-2</v>
      </c>
      <c r="E851" s="17">
        <v>3.8374948420386398E-2</v>
      </c>
      <c r="F851" s="17"/>
      <c r="G851" s="17">
        <v>0</v>
      </c>
      <c r="H851" s="17">
        <v>4.4335280916608502E-2</v>
      </c>
      <c r="I851" s="17">
        <v>2.80107596330945E-2</v>
      </c>
      <c r="J851" s="17">
        <v>1.8112164894890499E-2</v>
      </c>
      <c r="K851" s="17">
        <v>7.0526553825392996E-2</v>
      </c>
      <c r="L851" s="17">
        <v>1.37488168651934E-2</v>
      </c>
      <c r="M851" s="17"/>
      <c r="N851" s="17">
        <v>4.37009940688316E-2</v>
      </c>
      <c r="O851" s="17">
        <v>3.9838854564893E-2</v>
      </c>
      <c r="P851" s="17">
        <v>3.5836440101636002E-2</v>
      </c>
      <c r="Q851" s="17">
        <v>0</v>
      </c>
      <c r="R851" s="17"/>
      <c r="S851" s="17">
        <v>2.7898917400928699E-2</v>
      </c>
      <c r="T851" s="17">
        <v>4.5268895552546103E-2</v>
      </c>
      <c r="U851" s="17">
        <v>1.30777158224891E-2</v>
      </c>
      <c r="V851" s="17">
        <v>6.6024280922545697E-2</v>
      </c>
      <c r="W851" s="17">
        <v>2.9870125274998102E-2</v>
      </c>
      <c r="X851" s="17">
        <v>0</v>
      </c>
      <c r="Y851" s="17">
        <v>0</v>
      </c>
      <c r="Z851" s="17">
        <v>0.102665591483743</v>
      </c>
      <c r="AA851" s="17">
        <v>7.5559911145498093E-2</v>
      </c>
      <c r="AB851" s="17">
        <v>0</v>
      </c>
      <c r="AC851" s="17">
        <v>3.8583554386504702E-2</v>
      </c>
      <c r="AD851" s="17">
        <v>0</v>
      </c>
      <c r="AE851" s="17"/>
      <c r="AF851" s="17">
        <v>4.6384020461714297E-2</v>
      </c>
      <c r="AG851" s="17">
        <v>6.9958059708673699E-3</v>
      </c>
      <c r="AH851" s="17">
        <v>4.4431249585564998E-2</v>
      </c>
      <c r="AI851" s="17">
        <v>4.8234740106250597E-2</v>
      </c>
      <c r="AJ851" s="17">
        <v>0</v>
      </c>
      <c r="AK851" s="17">
        <v>9.7427836630487097E-2</v>
      </c>
      <c r="AL851" s="17"/>
      <c r="AM851" s="17">
        <v>4.5781191658943801E-2</v>
      </c>
      <c r="AN851" s="17">
        <v>6.6346542148302597E-3</v>
      </c>
      <c r="AO851" s="17">
        <v>4.1406884874524201E-2</v>
      </c>
      <c r="AP851" s="17">
        <v>5.4175331651160702E-2</v>
      </c>
      <c r="AQ851" s="17">
        <v>0.17746199462548601</v>
      </c>
      <c r="AR851" s="17"/>
      <c r="AS851" s="17">
        <v>3.7173924457565601E-2</v>
      </c>
      <c r="AT851" s="17">
        <v>1.8375135012820398E-2</v>
      </c>
      <c r="AU851" s="17">
        <v>4.0983702195093903E-2</v>
      </c>
      <c r="AV851" s="17">
        <v>3.0313130238718199E-2</v>
      </c>
      <c r="AW851" s="17">
        <v>4.2448330289370999E-2</v>
      </c>
      <c r="AX851" s="17">
        <v>5.0588368807650497E-2</v>
      </c>
      <c r="AY851" s="17"/>
      <c r="AZ851" s="17">
        <v>4.16906198299739E-2</v>
      </c>
      <c r="BA851" s="17">
        <v>2.8308002077971399E-2</v>
      </c>
      <c r="BB851" s="17">
        <v>7.0292975886170297E-2</v>
      </c>
      <c r="BC851" s="17">
        <v>2.34011073540536E-2</v>
      </c>
      <c r="BD851" s="17">
        <v>0</v>
      </c>
      <c r="BE851" s="17"/>
      <c r="BF851" s="17">
        <v>3.4965512186382303E-2</v>
      </c>
      <c r="BG851" s="17"/>
      <c r="BH851" s="17">
        <v>1.76667215177423E-2</v>
      </c>
      <c r="BI851" s="17"/>
      <c r="BJ851" s="17">
        <v>2.65800169737496E-2</v>
      </c>
      <c r="BK851" s="17">
        <v>3.6022651131158101E-2</v>
      </c>
      <c r="BL851" s="17">
        <v>2.71864461581709E-2</v>
      </c>
      <c r="BM851" s="17">
        <v>3.6227455836955101E-2</v>
      </c>
      <c r="BN851" s="17">
        <v>0</v>
      </c>
      <c r="BO851" s="17">
        <v>0</v>
      </c>
      <c r="BP851" s="17"/>
      <c r="BQ851" s="17">
        <v>3.4462288118401699E-2</v>
      </c>
      <c r="BR851" s="17">
        <v>7.3804763945476803E-2</v>
      </c>
      <c r="BS851" s="17">
        <v>6.3793931481065796E-3</v>
      </c>
      <c r="BT851" s="17"/>
      <c r="BU851" s="17">
        <v>0</v>
      </c>
      <c r="BV851" s="17">
        <v>3.1662035664748199E-2</v>
      </c>
      <c r="BW851" s="17">
        <v>3.3524578160744202E-2</v>
      </c>
      <c r="BX851" s="17"/>
      <c r="BY851" s="17">
        <v>0.25678559736168699</v>
      </c>
      <c r="BZ851" s="17"/>
      <c r="CA851" s="17">
        <v>5.3339181857204397E-2</v>
      </c>
    </row>
    <row r="852" spans="2:79" x14ac:dyDescent="0.35">
      <c r="B852" t="s">
        <v>135</v>
      </c>
      <c r="C852" s="17">
        <v>4.2329807892797899E-3</v>
      </c>
      <c r="D852" s="17">
        <v>0</v>
      </c>
      <c r="E852" s="17">
        <v>9.1797880117114004E-3</v>
      </c>
      <c r="F852" s="17"/>
      <c r="G852" s="17">
        <v>0</v>
      </c>
      <c r="H852" s="17">
        <v>0</v>
      </c>
      <c r="I852" s="17">
        <v>0</v>
      </c>
      <c r="J852" s="17">
        <v>0</v>
      </c>
      <c r="K852" s="17">
        <v>1.0445096785968999E-2</v>
      </c>
      <c r="L852" s="17">
        <v>6.9136399035321901E-3</v>
      </c>
      <c r="M852" s="17"/>
      <c r="N852" s="17">
        <v>7.4196318812060199E-3</v>
      </c>
      <c r="O852" s="17">
        <v>0</v>
      </c>
      <c r="P852" s="17">
        <v>0</v>
      </c>
      <c r="Q852" s="17">
        <v>1.05975525540992E-2</v>
      </c>
      <c r="R852" s="17"/>
      <c r="S852" s="17">
        <v>0</v>
      </c>
      <c r="T852" s="17">
        <v>1.6455292620469301E-2</v>
      </c>
      <c r="U852" s="17">
        <v>8.1657323598180592E-3</v>
      </c>
      <c r="V852" s="17">
        <v>0</v>
      </c>
      <c r="W852" s="17">
        <v>2.59969140798719E-2</v>
      </c>
      <c r="X852" s="17">
        <v>0</v>
      </c>
      <c r="Y852" s="17">
        <v>0</v>
      </c>
      <c r="Z852" s="17">
        <v>0</v>
      </c>
      <c r="AA852" s="17">
        <v>0</v>
      </c>
      <c r="AB852" s="17">
        <v>0</v>
      </c>
      <c r="AC852" s="17">
        <v>0</v>
      </c>
      <c r="AD852" s="17">
        <v>0</v>
      </c>
      <c r="AE852" s="17"/>
      <c r="AF852" s="17">
        <v>0</v>
      </c>
      <c r="AG852" s="17">
        <v>1.21698211001475E-2</v>
      </c>
      <c r="AH852" s="17">
        <v>0</v>
      </c>
      <c r="AI852" s="17">
        <v>0</v>
      </c>
      <c r="AJ852" s="17">
        <v>0</v>
      </c>
      <c r="AK852" s="17">
        <v>0</v>
      </c>
      <c r="AL852" s="17"/>
      <c r="AM852" s="17">
        <v>2.74419084905176E-3</v>
      </c>
      <c r="AN852" s="17">
        <v>5.2365679075707999E-3</v>
      </c>
      <c r="AO852" s="17">
        <v>0</v>
      </c>
      <c r="AP852" s="17">
        <v>1.34017992529155E-2</v>
      </c>
      <c r="AQ852" s="17">
        <v>0</v>
      </c>
      <c r="AR852" s="17"/>
      <c r="AS852" s="17">
        <v>0</v>
      </c>
      <c r="AT852" s="17">
        <v>0</v>
      </c>
      <c r="AU852" s="17">
        <v>0</v>
      </c>
      <c r="AV852" s="17">
        <v>9.1644465204774404E-3</v>
      </c>
      <c r="AW852" s="17">
        <v>0</v>
      </c>
      <c r="AX852" s="17">
        <v>3.7715549470373901E-2</v>
      </c>
      <c r="AY852" s="17"/>
      <c r="AZ852" s="17">
        <v>1.09476570727998E-2</v>
      </c>
      <c r="BA852" s="17">
        <v>0</v>
      </c>
      <c r="BB852" s="17">
        <v>9.8753069534738905E-3</v>
      </c>
      <c r="BC852" s="17">
        <v>0</v>
      </c>
      <c r="BD852" s="17">
        <v>0</v>
      </c>
      <c r="BE852" s="17"/>
      <c r="BF852" s="17">
        <v>5.0780534469113403E-3</v>
      </c>
      <c r="BG852" s="17"/>
      <c r="BH852" s="17">
        <v>6.61063022857578E-3</v>
      </c>
      <c r="BI852" s="17"/>
      <c r="BJ852" s="17">
        <v>0</v>
      </c>
      <c r="BK852" s="17">
        <v>7.3904632327552204E-3</v>
      </c>
      <c r="BL852" s="17">
        <v>7.0759298867236501E-3</v>
      </c>
      <c r="BM852" s="17">
        <v>0</v>
      </c>
      <c r="BN852" s="17">
        <v>0</v>
      </c>
      <c r="BO852" s="17">
        <v>0</v>
      </c>
      <c r="BP852" s="17"/>
      <c r="BQ852" s="17">
        <v>0</v>
      </c>
      <c r="BR852" s="17">
        <v>1.53163851497665E-2</v>
      </c>
      <c r="BS852" s="17">
        <v>0</v>
      </c>
      <c r="BT852" s="17"/>
      <c r="BU852" s="17">
        <v>8.2330545101802793E-2</v>
      </c>
      <c r="BV852" s="17">
        <v>0</v>
      </c>
      <c r="BW852" s="17">
        <v>3.3106485012741899E-3</v>
      </c>
      <c r="BX852" s="17"/>
      <c r="BY852" s="17">
        <v>0</v>
      </c>
      <c r="BZ852" s="17"/>
      <c r="CA852" s="17">
        <v>0</v>
      </c>
    </row>
    <row r="853" spans="2:79" x14ac:dyDescent="0.35">
      <c r="B853" t="s">
        <v>104</v>
      </c>
      <c r="C853" s="17">
        <v>0.16667514447328699</v>
      </c>
      <c r="D853" s="17">
        <v>0.16470220201188401</v>
      </c>
      <c r="E853" s="17">
        <v>0.170077521313129</v>
      </c>
      <c r="F853" s="17"/>
      <c r="G853" s="17">
        <v>0</v>
      </c>
      <c r="H853" s="17">
        <v>0.19657765102220701</v>
      </c>
      <c r="I853" s="17">
        <v>0.220732590821651</v>
      </c>
      <c r="J853" s="17">
        <v>0.232319925093148</v>
      </c>
      <c r="K853" s="17">
        <v>0.188291370146311</v>
      </c>
      <c r="L853" s="17">
        <v>7.2014686836257405E-2</v>
      </c>
      <c r="M853" s="17"/>
      <c r="N853" s="17">
        <v>0.14505368162701501</v>
      </c>
      <c r="O853" s="17">
        <v>0.20255548823241301</v>
      </c>
      <c r="P853" s="17">
        <v>0.16395196532396999</v>
      </c>
      <c r="Q853" s="17">
        <v>0.15241168005418301</v>
      </c>
      <c r="R853" s="17"/>
      <c r="S853" s="17">
        <v>0.11065182012524701</v>
      </c>
      <c r="T853" s="17">
        <v>0.26902860493946901</v>
      </c>
      <c r="U853" s="17">
        <v>0.14801304746089899</v>
      </c>
      <c r="V853" s="17">
        <v>3.3297149046222899E-2</v>
      </c>
      <c r="W853" s="17">
        <v>0.24791540312486501</v>
      </c>
      <c r="X853" s="17">
        <v>0.208880850441478</v>
      </c>
      <c r="Y853" s="17">
        <v>0.158850448641114</v>
      </c>
      <c r="Z853" s="17">
        <v>9.4377182211840493E-2</v>
      </c>
      <c r="AA853" s="17">
        <v>0.22292040594728599</v>
      </c>
      <c r="AB853" s="17">
        <v>0.19721290738605099</v>
      </c>
      <c r="AC853" s="17">
        <v>0</v>
      </c>
      <c r="AD853" s="17">
        <v>0.44879461126223302</v>
      </c>
      <c r="AE853" s="17"/>
      <c r="AF853" s="17">
        <v>0.19716087644215899</v>
      </c>
      <c r="AG853" s="17">
        <v>0.24852134065095699</v>
      </c>
      <c r="AH853" s="17">
        <v>8.1645767921895304E-2</v>
      </c>
      <c r="AI853" s="17">
        <v>4.7454107532885197E-2</v>
      </c>
      <c r="AJ853" s="17">
        <v>0.30435238112207103</v>
      </c>
      <c r="AK853" s="17">
        <v>0.113693395485659</v>
      </c>
      <c r="AL853" s="17"/>
      <c r="AM853" s="17">
        <v>0.16925832083870301</v>
      </c>
      <c r="AN853" s="17">
        <v>0.161529131789343</v>
      </c>
      <c r="AO853" s="17">
        <v>0.19779591438570601</v>
      </c>
      <c r="AP853" s="17">
        <v>0.1155520041164</v>
      </c>
      <c r="AQ853" s="17">
        <v>0</v>
      </c>
      <c r="AR853" s="17"/>
      <c r="AS853" s="17">
        <v>0.13635101561950899</v>
      </c>
      <c r="AT853" s="17">
        <v>0.185263086530495</v>
      </c>
      <c r="AU853" s="17">
        <v>0.12824079667105501</v>
      </c>
      <c r="AV853" s="17">
        <v>0.170863219922232</v>
      </c>
      <c r="AW853" s="17">
        <v>0.225553940524438</v>
      </c>
      <c r="AX853" s="17">
        <v>0.12831612270804901</v>
      </c>
      <c r="AY853" s="17"/>
      <c r="AZ853" s="17">
        <v>0.104344674409731</v>
      </c>
      <c r="BA853" s="17">
        <v>0.20964691488003001</v>
      </c>
      <c r="BB853" s="17">
        <v>0.157542567335684</v>
      </c>
      <c r="BC853" s="17">
        <v>7.6857430931475207E-2</v>
      </c>
      <c r="BD853" s="17">
        <v>0.23056364234570001</v>
      </c>
      <c r="BE853" s="17"/>
      <c r="BF853" s="17">
        <v>0.15600287367648599</v>
      </c>
      <c r="BG853" s="17"/>
      <c r="BH853" s="17">
        <v>0.162332940397442</v>
      </c>
      <c r="BI853" s="17"/>
      <c r="BJ853" s="17">
        <v>0.17076282145597299</v>
      </c>
      <c r="BK853" s="17">
        <v>0.21823748640427901</v>
      </c>
      <c r="BL853" s="17">
        <v>0.15305080638943</v>
      </c>
      <c r="BM853" s="17">
        <v>0.16750844926691899</v>
      </c>
      <c r="BN853" s="17">
        <v>0.108023931887245</v>
      </c>
      <c r="BO853" s="17">
        <v>0</v>
      </c>
      <c r="BP853" s="17"/>
      <c r="BQ853" s="17">
        <v>7.7225741727370206E-2</v>
      </c>
      <c r="BR853" s="17">
        <v>0.157774999938285</v>
      </c>
      <c r="BS853" s="17">
        <v>0.16426151959735599</v>
      </c>
      <c r="BT853" s="17"/>
      <c r="BU853" s="17">
        <v>6.7428055771815196E-2</v>
      </c>
      <c r="BV853" s="17">
        <v>0.166967537590683</v>
      </c>
      <c r="BW853" s="17">
        <v>0.12908506633783001</v>
      </c>
      <c r="BX853" s="17"/>
      <c r="BY853" s="17">
        <v>0.259447851958579</v>
      </c>
      <c r="BZ853" s="17"/>
      <c r="CA853" s="17">
        <v>0.21815421229281501</v>
      </c>
    </row>
    <row r="854" spans="2:79" x14ac:dyDescent="0.35">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row>
    <row r="855" spans="2:79" x14ac:dyDescent="0.35">
      <c r="B855" s="6" t="s">
        <v>474</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row>
    <row r="856" spans="2:79" x14ac:dyDescent="0.35">
      <c r="B856" s="24" t="s">
        <v>106</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row>
    <row r="857" spans="2:79" x14ac:dyDescent="0.35">
      <c r="B857" t="s">
        <v>446</v>
      </c>
      <c r="C857" s="17">
        <v>0.75951692861539799</v>
      </c>
      <c r="D857" s="17">
        <v>0.76534621150100901</v>
      </c>
      <c r="E857" s="17">
        <v>0.75260163330482399</v>
      </c>
      <c r="F857" s="17"/>
      <c r="G857" s="17">
        <v>0.69258553902502096</v>
      </c>
      <c r="H857" s="17">
        <v>0.69792540589115404</v>
      </c>
      <c r="I857" s="17">
        <v>0.75783428420421195</v>
      </c>
      <c r="J857" s="17">
        <v>0.79858264687746905</v>
      </c>
      <c r="K857" s="17">
        <v>0.797773833256882</v>
      </c>
      <c r="L857" s="17">
        <v>0.79840284817855001</v>
      </c>
      <c r="M857" s="17"/>
      <c r="N857" s="17">
        <v>0.78113518011154703</v>
      </c>
      <c r="O857" s="17">
        <v>0.76728185369252</v>
      </c>
      <c r="P857" s="17">
        <v>0.76198381233488699</v>
      </c>
      <c r="Q857" s="17">
        <v>0.72384357651290898</v>
      </c>
      <c r="R857" s="17"/>
      <c r="S857" s="17">
        <v>0.73202560819686302</v>
      </c>
      <c r="T857" s="17">
        <v>0.79182110174528397</v>
      </c>
      <c r="U857" s="17">
        <v>0.81770960390968805</v>
      </c>
      <c r="V857" s="17">
        <v>0.78116783995964101</v>
      </c>
      <c r="W857" s="17">
        <v>0.76655096225895603</v>
      </c>
      <c r="X857" s="17">
        <v>0.703916233084388</v>
      </c>
      <c r="Y857" s="17">
        <v>0.72796860781259498</v>
      </c>
      <c r="Z857" s="17">
        <v>0.73083545287109897</v>
      </c>
      <c r="AA857" s="17">
        <v>0.73383403346445497</v>
      </c>
      <c r="AB857" s="17">
        <v>0.76389874967337201</v>
      </c>
      <c r="AC857" s="17">
        <v>0.78737015737181204</v>
      </c>
      <c r="AD857" s="17">
        <v>0.83469795199403696</v>
      </c>
      <c r="AE857" s="17"/>
      <c r="AF857" s="17">
        <v>0.70346611772555401</v>
      </c>
      <c r="AG857" s="17">
        <v>0.78026189132231405</v>
      </c>
      <c r="AH857" s="17">
        <v>0.76550655016468505</v>
      </c>
      <c r="AI857" s="17">
        <v>0.80656153565517597</v>
      </c>
      <c r="AJ857" s="17">
        <v>0.80761395955853998</v>
      </c>
      <c r="AK857" s="17">
        <v>0.770339171410094</v>
      </c>
      <c r="AL857" s="17"/>
      <c r="AM857" s="17">
        <v>0.72617689778053496</v>
      </c>
      <c r="AN857" s="17">
        <v>0.764499119315312</v>
      </c>
      <c r="AO857" s="17">
        <v>0.779784947040149</v>
      </c>
      <c r="AP857" s="17">
        <v>0.76443316697371699</v>
      </c>
      <c r="AQ857" s="17">
        <v>0.80283294899074198</v>
      </c>
      <c r="AR857" s="17"/>
      <c r="AS857" s="17">
        <v>0.74717405969343198</v>
      </c>
      <c r="AT857" s="17">
        <v>0.75181814624401799</v>
      </c>
      <c r="AU857" s="17">
        <v>0.74727000256015497</v>
      </c>
      <c r="AV857" s="17">
        <v>0.77980726208638695</v>
      </c>
      <c r="AW857" s="17">
        <v>0.78479907613951905</v>
      </c>
      <c r="AX857" s="17">
        <v>0.75277399136731205</v>
      </c>
      <c r="AY857" s="17"/>
      <c r="AZ857" s="17">
        <v>0.76401326281425597</v>
      </c>
      <c r="BA857" s="17">
        <v>0.75208049429175805</v>
      </c>
      <c r="BB857" s="17">
        <v>0.78125084472388495</v>
      </c>
      <c r="BC857" s="17">
        <v>0.75054257582605</v>
      </c>
      <c r="BD857" s="17">
        <v>0.74854240758186696</v>
      </c>
      <c r="BE857" s="17"/>
      <c r="BF857" s="17">
        <v>0.76890887776063099</v>
      </c>
      <c r="BG857" s="17"/>
      <c r="BH857" s="17">
        <v>0.76285578740685001</v>
      </c>
      <c r="BI857" s="17"/>
      <c r="BJ857" s="17">
        <v>0.777756540368437</v>
      </c>
      <c r="BK857" s="17">
        <v>0.77303396378012201</v>
      </c>
      <c r="BL857" s="17">
        <v>0.77004573060382298</v>
      </c>
      <c r="BM857" s="17">
        <v>0.70500918055251605</v>
      </c>
      <c r="BN857" s="17">
        <v>0.74366453665880805</v>
      </c>
      <c r="BO857" s="17">
        <v>0.67793088544255697</v>
      </c>
      <c r="BP857" s="17"/>
      <c r="BQ857" s="17">
        <v>0.77073568000978399</v>
      </c>
      <c r="BR857" s="17">
        <v>0.75379063012521796</v>
      </c>
      <c r="BS857" s="17">
        <v>0.78091781970041996</v>
      </c>
      <c r="BT857" s="17"/>
      <c r="BU857" s="17">
        <v>0.691629115777603</v>
      </c>
      <c r="BV857" s="17">
        <v>0.76930197474140205</v>
      </c>
      <c r="BW857" s="17">
        <v>0.78002505113058196</v>
      </c>
      <c r="BX857" s="17"/>
      <c r="BY857" s="17">
        <v>0.61765171233413596</v>
      </c>
      <c r="BZ857" s="17"/>
      <c r="CA857" s="17">
        <v>0.80409068041683496</v>
      </c>
    </row>
    <row r="858" spans="2:79" x14ac:dyDescent="0.35">
      <c r="B858" t="s">
        <v>447</v>
      </c>
      <c r="C858" s="17">
        <v>0.66286224512743497</v>
      </c>
      <c r="D858" s="17">
        <v>0.66245703101449305</v>
      </c>
      <c r="E858" s="17">
        <v>0.66333492343912903</v>
      </c>
      <c r="F858" s="17"/>
      <c r="G858" s="17">
        <v>0.58195484950565901</v>
      </c>
      <c r="H858" s="17">
        <v>0.58150144534747505</v>
      </c>
      <c r="I858" s="17">
        <v>0.65410959100883403</v>
      </c>
      <c r="J858" s="17">
        <v>0.69460283526809197</v>
      </c>
      <c r="K858" s="17">
        <v>0.71679695633707696</v>
      </c>
      <c r="L858" s="17">
        <v>0.72831420522545198</v>
      </c>
      <c r="M858" s="17"/>
      <c r="N858" s="17">
        <v>0.71419802009623301</v>
      </c>
      <c r="O858" s="17">
        <v>0.64969492256888395</v>
      </c>
      <c r="P858" s="17">
        <v>0.64847688735192099</v>
      </c>
      <c r="Q858" s="17">
        <v>0.62697753482866803</v>
      </c>
      <c r="R858" s="17"/>
      <c r="S858" s="17">
        <v>0.62653177943607696</v>
      </c>
      <c r="T858" s="17">
        <v>0.68892332749124197</v>
      </c>
      <c r="U858" s="17">
        <v>0.71727950007622099</v>
      </c>
      <c r="V858" s="17">
        <v>0.689901113829128</v>
      </c>
      <c r="W858" s="17">
        <v>0.65152511187555795</v>
      </c>
      <c r="X858" s="17">
        <v>0.63467246052663995</v>
      </c>
      <c r="Y858" s="17">
        <v>0.64454840473457298</v>
      </c>
      <c r="Z858" s="17">
        <v>0.62463409783308199</v>
      </c>
      <c r="AA858" s="17">
        <v>0.64342293445226995</v>
      </c>
      <c r="AB858" s="17">
        <v>0.66740615509323997</v>
      </c>
      <c r="AC858" s="17">
        <v>0.68442830403774102</v>
      </c>
      <c r="AD858" s="17">
        <v>0.72543654936650703</v>
      </c>
      <c r="AE858" s="17"/>
      <c r="AF858" s="17">
        <v>0.62156373334487003</v>
      </c>
      <c r="AG858" s="17">
        <v>0.65922196862068805</v>
      </c>
      <c r="AH858" s="17">
        <v>0.70434826539449602</v>
      </c>
      <c r="AI858" s="17">
        <v>0.71614457776969598</v>
      </c>
      <c r="AJ858" s="17">
        <v>0.63268477442635096</v>
      </c>
      <c r="AK858" s="17">
        <v>0.70618087556633002</v>
      </c>
      <c r="AL858" s="17"/>
      <c r="AM858" s="17">
        <v>0.61607760604344897</v>
      </c>
      <c r="AN858" s="17">
        <v>0.67590656094094004</v>
      </c>
      <c r="AO858" s="17">
        <v>0.68602736602339398</v>
      </c>
      <c r="AP858" s="17">
        <v>0.662531570578346</v>
      </c>
      <c r="AQ858" s="17">
        <v>0.60722239881389495</v>
      </c>
      <c r="AR858" s="17"/>
      <c r="AS858" s="17">
        <v>0.62873329795339705</v>
      </c>
      <c r="AT858" s="17">
        <v>0.680004427603358</v>
      </c>
      <c r="AU858" s="17">
        <v>0.635699831160905</v>
      </c>
      <c r="AV858" s="17">
        <v>0.67079733745877701</v>
      </c>
      <c r="AW858" s="17">
        <v>0.71104071292641302</v>
      </c>
      <c r="AX858" s="17">
        <v>0.67161024819112802</v>
      </c>
      <c r="AY858" s="17"/>
      <c r="AZ858" s="17">
        <v>0.67819099150470297</v>
      </c>
      <c r="BA858" s="17">
        <v>0.65287535735714597</v>
      </c>
      <c r="BB858" s="17">
        <v>0.68832037983623395</v>
      </c>
      <c r="BC858" s="17">
        <v>0.68854454338970295</v>
      </c>
      <c r="BD858" s="17">
        <v>0.63610741608080201</v>
      </c>
      <c r="BE858" s="17"/>
      <c r="BF858" s="17">
        <v>0.68227745655185901</v>
      </c>
      <c r="BG858" s="17"/>
      <c r="BH858" s="17">
        <v>0.67236859191668197</v>
      </c>
      <c r="BI858" s="17"/>
      <c r="BJ858" s="17">
        <v>0.657096446865436</v>
      </c>
      <c r="BK858" s="17">
        <v>0.68027194022478599</v>
      </c>
      <c r="BL858" s="17">
        <v>0.69432745074479196</v>
      </c>
      <c r="BM858" s="17">
        <v>0.56257790941645403</v>
      </c>
      <c r="BN858" s="17">
        <v>0.67041835396389104</v>
      </c>
      <c r="BO858" s="17">
        <v>0.65926614942073403</v>
      </c>
      <c r="BP858" s="17"/>
      <c r="BQ858" s="17">
        <v>0.691955995839177</v>
      </c>
      <c r="BR858" s="17">
        <v>0.66106269107327298</v>
      </c>
      <c r="BS858" s="17">
        <v>0.69076034100791195</v>
      </c>
      <c r="BT858" s="17"/>
      <c r="BU858" s="17">
        <v>0.64952490409556995</v>
      </c>
      <c r="BV858" s="17">
        <v>0.68197730474090801</v>
      </c>
      <c r="BW858" s="17">
        <v>0.67659852668688503</v>
      </c>
      <c r="BX858" s="17"/>
      <c r="BY858" s="17">
        <v>0.58569283264509298</v>
      </c>
      <c r="BZ858" s="17"/>
      <c r="CA858" s="17">
        <v>0.73650276540406301</v>
      </c>
    </row>
    <row r="859" spans="2:79" x14ac:dyDescent="0.35">
      <c r="B859" t="s">
        <v>448</v>
      </c>
      <c r="C859" s="17">
        <v>0.56318658477369699</v>
      </c>
      <c r="D859" s="17">
        <v>0.56746524058180503</v>
      </c>
      <c r="E859" s="17">
        <v>0.559806721451238</v>
      </c>
      <c r="F859" s="17"/>
      <c r="G859" s="17">
        <v>0.53101828192031797</v>
      </c>
      <c r="H859" s="17">
        <v>0.49587522292807001</v>
      </c>
      <c r="I859" s="17">
        <v>0.58709661925247203</v>
      </c>
      <c r="J859" s="17">
        <v>0.60581039542455295</v>
      </c>
      <c r="K859" s="17">
        <v>0.59744639979358505</v>
      </c>
      <c r="L859" s="17">
        <v>0.56256845496900798</v>
      </c>
      <c r="M859" s="17"/>
      <c r="N859" s="17">
        <v>0.58089005728323795</v>
      </c>
      <c r="O859" s="17">
        <v>0.57166901360734701</v>
      </c>
      <c r="P859" s="17">
        <v>0.53095568998474296</v>
      </c>
      <c r="Q859" s="17">
        <v>0.55680161627829095</v>
      </c>
      <c r="R859" s="17"/>
      <c r="S859" s="17">
        <v>0.53694403052651096</v>
      </c>
      <c r="T859" s="17">
        <v>0.61012174735777902</v>
      </c>
      <c r="U859" s="17">
        <v>0.59135522002110696</v>
      </c>
      <c r="V859" s="17">
        <v>0.551121160993992</v>
      </c>
      <c r="W859" s="17">
        <v>0.59075032054022902</v>
      </c>
      <c r="X859" s="17">
        <v>0.53669261052305905</v>
      </c>
      <c r="Y859" s="17">
        <v>0.52280261888243096</v>
      </c>
      <c r="Z859" s="17">
        <v>0.51955298555336005</v>
      </c>
      <c r="AA859" s="17">
        <v>0.53901158032236896</v>
      </c>
      <c r="AB859" s="17">
        <v>0.59097912344950898</v>
      </c>
      <c r="AC859" s="17">
        <v>0.54013181924012799</v>
      </c>
      <c r="AD859" s="17">
        <v>0.66757524794702505</v>
      </c>
      <c r="AE859" s="17"/>
      <c r="AF859" s="17">
        <v>0.53090574128924295</v>
      </c>
      <c r="AG859" s="17">
        <v>0.55151146473284995</v>
      </c>
      <c r="AH859" s="17">
        <v>0.58946505997479703</v>
      </c>
      <c r="AI859" s="17">
        <v>0.59925822696630104</v>
      </c>
      <c r="AJ859" s="17">
        <v>0.58766233908390397</v>
      </c>
      <c r="AK859" s="17">
        <v>0.60391970949440099</v>
      </c>
      <c r="AL859" s="17"/>
      <c r="AM859" s="17">
        <v>0.53491222252821202</v>
      </c>
      <c r="AN859" s="17">
        <v>0.58082101196381497</v>
      </c>
      <c r="AO859" s="17">
        <v>0.56847117084892296</v>
      </c>
      <c r="AP859" s="17">
        <v>0.56356592278484696</v>
      </c>
      <c r="AQ859" s="17">
        <v>0.54459682576453405</v>
      </c>
      <c r="AR859" s="17"/>
      <c r="AS859" s="17">
        <v>0.54564715522945695</v>
      </c>
      <c r="AT859" s="17">
        <v>0.56089182479988098</v>
      </c>
      <c r="AU859" s="17">
        <v>0.53499509362185804</v>
      </c>
      <c r="AV859" s="17">
        <v>0.59221783251436499</v>
      </c>
      <c r="AW859" s="17">
        <v>0.57356052382572797</v>
      </c>
      <c r="AX859" s="17">
        <v>0.59102791041454605</v>
      </c>
      <c r="AY859" s="17"/>
      <c r="AZ859" s="17">
        <v>0.57088449485781001</v>
      </c>
      <c r="BA859" s="17">
        <v>0.54874770482086699</v>
      </c>
      <c r="BB859" s="17">
        <v>0.58745650854241205</v>
      </c>
      <c r="BC859" s="17">
        <v>0.56793891213678904</v>
      </c>
      <c r="BD859" s="17">
        <v>0.55742122842070696</v>
      </c>
      <c r="BE859" s="17"/>
      <c r="BF859" s="17">
        <v>0.56831766525155603</v>
      </c>
      <c r="BG859" s="17"/>
      <c r="BH859" s="17">
        <v>0.57424045176572802</v>
      </c>
      <c r="BI859" s="17"/>
      <c r="BJ859" s="17">
        <v>0.58673486165654498</v>
      </c>
      <c r="BK859" s="17">
        <v>0.57172498471504696</v>
      </c>
      <c r="BL859" s="17">
        <v>0.56756734743711301</v>
      </c>
      <c r="BM859" s="17">
        <v>0.44788285574783998</v>
      </c>
      <c r="BN859" s="17">
        <v>0.61836320843458903</v>
      </c>
      <c r="BO859" s="17">
        <v>0.60071623821866804</v>
      </c>
      <c r="BP859" s="17"/>
      <c r="BQ859" s="17">
        <v>0.60546860566882199</v>
      </c>
      <c r="BR859" s="17">
        <v>0.56174759048387801</v>
      </c>
      <c r="BS859" s="17">
        <v>0.57848081030716703</v>
      </c>
      <c r="BT859" s="17"/>
      <c r="BU859" s="17">
        <v>0.58056193006197698</v>
      </c>
      <c r="BV859" s="17">
        <v>0.57915630283416497</v>
      </c>
      <c r="BW859" s="17">
        <v>0.56887923164787602</v>
      </c>
      <c r="BX859" s="17"/>
      <c r="BY859" s="17">
        <v>0.389255897713637</v>
      </c>
      <c r="BZ859" s="17"/>
      <c r="CA859" s="17">
        <v>0.64746073012425698</v>
      </c>
    </row>
    <row r="860" spans="2:79" x14ac:dyDescent="0.35">
      <c r="B860" t="s">
        <v>449</v>
      </c>
      <c r="C860" s="17">
        <v>0.37726000856131198</v>
      </c>
      <c r="D860" s="17">
        <v>0.41272424989566098</v>
      </c>
      <c r="E860" s="17">
        <v>0.34245437992180999</v>
      </c>
      <c r="F860" s="17"/>
      <c r="G860" s="17">
        <v>0.42426532641631898</v>
      </c>
      <c r="H860" s="17">
        <v>0.41588741461072598</v>
      </c>
      <c r="I860" s="17">
        <v>0.41646804821752598</v>
      </c>
      <c r="J860" s="17">
        <v>0.35134841901528002</v>
      </c>
      <c r="K860" s="17">
        <v>0.33302137463305598</v>
      </c>
      <c r="L860" s="17">
        <v>0.33332773598875198</v>
      </c>
      <c r="M860" s="17"/>
      <c r="N860" s="17">
        <v>0.38272717398295503</v>
      </c>
      <c r="O860" s="17">
        <v>0.34572217161074598</v>
      </c>
      <c r="P860" s="17">
        <v>0.37234318397593602</v>
      </c>
      <c r="Q860" s="17">
        <v>0.40646600895660201</v>
      </c>
      <c r="R860" s="17"/>
      <c r="S860" s="17">
        <v>0.45361345539064901</v>
      </c>
      <c r="T860" s="17">
        <v>0.36640618915043999</v>
      </c>
      <c r="U860" s="17">
        <v>0.35613466288517198</v>
      </c>
      <c r="V860" s="17">
        <v>0.33676748417629798</v>
      </c>
      <c r="W860" s="17">
        <v>0.40358500733155001</v>
      </c>
      <c r="X860" s="17">
        <v>0.40459517938350897</v>
      </c>
      <c r="Y860" s="17">
        <v>0.32696565099035502</v>
      </c>
      <c r="Z860" s="17">
        <v>0.41222339755739401</v>
      </c>
      <c r="AA860" s="17">
        <v>0.35921073970004003</v>
      </c>
      <c r="AB860" s="17">
        <v>0.32456296209183499</v>
      </c>
      <c r="AC860" s="17">
        <v>0.36577955383237698</v>
      </c>
      <c r="AD860" s="17">
        <v>0.43335850254248998</v>
      </c>
      <c r="AE860" s="17"/>
      <c r="AF860" s="17">
        <v>0.39687819708023397</v>
      </c>
      <c r="AG860" s="17">
        <v>0.36000554689714998</v>
      </c>
      <c r="AH860" s="17">
        <v>0.38857426861744898</v>
      </c>
      <c r="AI860" s="17">
        <v>0.37709255820239301</v>
      </c>
      <c r="AJ860" s="17">
        <v>0.355911153935694</v>
      </c>
      <c r="AK860" s="17">
        <v>0.488678476089483</v>
      </c>
      <c r="AL860" s="17"/>
      <c r="AM860" s="17">
        <v>0.31512418802446401</v>
      </c>
      <c r="AN860" s="17">
        <v>0.37426518852716401</v>
      </c>
      <c r="AO860" s="17">
        <v>0.398567307919863</v>
      </c>
      <c r="AP860" s="17">
        <v>0.43027525062148603</v>
      </c>
      <c r="AQ860" s="17">
        <v>0.49051148093346397</v>
      </c>
      <c r="AR860" s="17"/>
      <c r="AS860" s="17">
        <v>0.46042614166974599</v>
      </c>
      <c r="AT860" s="17">
        <v>0.36353527544889602</v>
      </c>
      <c r="AU860" s="17">
        <v>0.36713499404439498</v>
      </c>
      <c r="AV860" s="17">
        <v>0.35133627103500897</v>
      </c>
      <c r="AW860" s="17">
        <v>0.29617434083517402</v>
      </c>
      <c r="AX860" s="17">
        <v>0.39159998820501701</v>
      </c>
      <c r="AY860" s="17"/>
      <c r="AZ860" s="17">
        <v>0.35628022283791799</v>
      </c>
      <c r="BA860" s="17">
        <v>0.36983161379444202</v>
      </c>
      <c r="BB860" s="17">
        <v>0.38310803182484499</v>
      </c>
      <c r="BC860" s="17">
        <v>0.34205263398631902</v>
      </c>
      <c r="BD860" s="17">
        <v>0.41658009154310299</v>
      </c>
      <c r="BE860" s="17"/>
      <c r="BF860" s="17">
        <v>0.36478122551470998</v>
      </c>
      <c r="BG860" s="17"/>
      <c r="BH860" s="17">
        <v>0.366889593224345</v>
      </c>
      <c r="BI860" s="17"/>
      <c r="BJ860" s="17">
        <v>0.407763533689397</v>
      </c>
      <c r="BK860" s="17">
        <v>0.35837335973595102</v>
      </c>
      <c r="BL860" s="17">
        <v>0.35055848251694699</v>
      </c>
      <c r="BM860" s="17">
        <v>0.33931340453911202</v>
      </c>
      <c r="BN860" s="17">
        <v>0.51267743748323702</v>
      </c>
      <c r="BO860" s="17">
        <v>0.40293658975964303</v>
      </c>
      <c r="BP860" s="17"/>
      <c r="BQ860" s="17">
        <v>0.38222980497193598</v>
      </c>
      <c r="BR860" s="17">
        <v>0.37905759247084903</v>
      </c>
      <c r="BS860" s="17">
        <v>0.380739016430657</v>
      </c>
      <c r="BT860" s="17"/>
      <c r="BU860" s="17">
        <v>0.38364835362052002</v>
      </c>
      <c r="BV860" s="17">
        <v>0.40121861734737202</v>
      </c>
      <c r="BW860" s="17">
        <v>0.36961095164065499</v>
      </c>
      <c r="BX860" s="17"/>
      <c r="BY860" s="17">
        <v>0.39267741487177699</v>
      </c>
      <c r="BZ860" s="17"/>
      <c r="CA860" s="17">
        <v>0.44832569354204599</v>
      </c>
    </row>
    <row r="861" spans="2:79" x14ac:dyDescent="0.35">
      <c r="B861" t="s">
        <v>450</v>
      </c>
      <c r="C861" s="17">
        <v>0.30149976221900499</v>
      </c>
      <c r="D861" s="17">
        <v>0.34657151568414202</v>
      </c>
      <c r="E861" s="17">
        <v>0.25619290802329298</v>
      </c>
      <c r="F861" s="17"/>
      <c r="G861" s="17">
        <v>0.34880834128541999</v>
      </c>
      <c r="H861" s="17">
        <v>0.33803403676924798</v>
      </c>
      <c r="I861" s="17">
        <v>0.33157328818161802</v>
      </c>
      <c r="J861" s="17">
        <v>0.29890007920240402</v>
      </c>
      <c r="K861" s="17">
        <v>0.26171915247604699</v>
      </c>
      <c r="L861" s="17">
        <v>0.24459294184887101</v>
      </c>
      <c r="M861" s="17"/>
      <c r="N861" s="17">
        <v>0.32432550058759602</v>
      </c>
      <c r="O861" s="17">
        <v>0.28677994169821902</v>
      </c>
      <c r="P861" s="17">
        <v>0.30256445347334898</v>
      </c>
      <c r="Q861" s="17">
        <v>0.289706099088124</v>
      </c>
      <c r="R861" s="17"/>
      <c r="S861" s="17">
        <v>0.37645235160368101</v>
      </c>
      <c r="T861" s="17">
        <v>0.273515480558643</v>
      </c>
      <c r="U861" s="17">
        <v>0.343230821705926</v>
      </c>
      <c r="V861" s="17">
        <v>0.27979214848586698</v>
      </c>
      <c r="W861" s="17">
        <v>0.29058369269912299</v>
      </c>
      <c r="X861" s="17">
        <v>0.35223464799523302</v>
      </c>
      <c r="Y861" s="17">
        <v>0.26585321735829898</v>
      </c>
      <c r="Z861" s="17">
        <v>0.33199135205268698</v>
      </c>
      <c r="AA861" s="17">
        <v>0.25676842449415699</v>
      </c>
      <c r="AB861" s="17">
        <v>0.263629807822091</v>
      </c>
      <c r="AC861" s="17">
        <v>0.24320915123377099</v>
      </c>
      <c r="AD861" s="17">
        <v>0.329771499614046</v>
      </c>
      <c r="AE861" s="17"/>
      <c r="AF861" s="17">
        <v>0.28668504037728798</v>
      </c>
      <c r="AG861" s="17">
        <v>0.29435390125282601</v>
      </c>
      <c r="AH861" s="17">
        <v>0.31480297342093599</v>
      </c>
      <c r="AI861" s="17">
        <v>0.32286727256173697</v>
      </c>
      <c r="AJ861" s="17">
        <v>0.309041065825018</v>
      </c>
      <c r="AK861" s="17">
        <v>0.40455040743579501</v>
      </c>
      <c r="AL861" s="17"/>
      <c r="AM861" s="17">
        <v>0.226268128096448</v>
      </c>
      <c r="AN861" s="17">
        <v>0.30756445006239402</v>
      </c>
      <c r="AO861" s="17">
        <v>0.31843727197938698</v>
      </c>
      <c r="AP861" s="17">
        <v>0.37580043459912899</v>
      </c>
      <c r="AQ861" s="17">
        <v>0.38903106984619001</v>
      </c>
      <c r="AR861" s="17"/>
      <c r="AS861" s="17">
        <v>0.36489409818961799</v>
      </c>
      <c r="AT861" s="17">
        <v>0.29148820483434601</v>
      </c>
      <c r="AU861" s="17">
        <v>0.30887526003153198</v>
      </c>
      <c r="AV861" s="17">
        <v>0.28679373770972699</v>
      </c>
      <c r="AW861" s="17">
        <v>0.222899101693145</v>
      </c>
      <c r="AX861" s="17">
        <v>0.29237543907042901</v>
      </c>
      <c r="AY861" s="17"/>
      <c r="AZ861" s="17">
        <v>0.28353789453754402</v>
      </c>
      <c r="BA861" s="17">
        <v>0.29228207245121202</v>
      </c>
      <c r="BB861" s="17">
        <v>0.31368924677479199</v>
      </c>
      <c r="BC861" s="17">
        <v>0.28668967486299501</v>
      </c>
      <c r="BD861" s="17">
        <v>0.325686098372512</v>
      </c>
      <c r="BE861" s="17"/>
      <c r="BF861" s="17">
        <v>0.29470141057552501</v>
      </c>
      <c r="BG861" s="17"/>
      <c r="BH861" s="17">
        <v>0.298441795781273</v>
      </c>
      <c r="BI861" s="17"/>
      <c r="BJ861" s="17">
        <v>0.30892896730483699</v>
      </c>
      <c r="BK861" s="17">
        <v>0.27523289422867497</v>
      </c>
      <c r="BL861" s="17">
        <v>0.302319389825563</v>
      </c>
      <c r="BM861" s="17">
        <v>0.28175773137175802</v>
      </c>
      <c r="BN861" s="17">
        <v>0.38279069480550398</v>
      </c>
      <c r="BO861" s="17">
        <v>0.34635520480570198</v>
      </c>
      <c r="BP861" s="17"/>
      <c r="BQ861" s="17">
        <v>0.31883163115713398</v>
      </c>
      <c r="BR861" s="17">
        <v>0.29961070705558901</v>
      </c>
      <c r="BS861" s="17">
        <v>0.30533310194495</v>
      </c>
      <c r="BT861" s="17"/>
      <c r="BU861" s="17">
        <v>0.382531789669322</v>
      </c>
      <c r="BV861" s="17">
        <v>0.306584660220934</v>
      </c>
      <c r="BW861" s="17">
        <v>0.30055202894910299</v>
      </c>
      <c r="BX861" s="17"/>
      <c r="BY861" s="17">
        <v>0.30631503736341797</v>
      </c>
      <c r="BZ861" s="17"/>
      <c r="CA861" s="17">
        <v>0.36345126879734102</v>
      </c>
    </row>
    <row r="862" spans="2:79" x14ac:dyDescent="0.35">
      <c r="B862" t="s">
        <v>451</v>
      </c>
      <c r="C862" s="17">
        <v>0.12819903678534</v>
      </c>
      <c r="D862" s="17">
        <v>0.150995255548586</v>
      </c>
      <c r="E862" s="17">
        <v>0.10546730091687</v>
      </c>
      <c r="F862" s="17"/>
      <c r="G862" s="17">
        <v>0.22267834066498499</v>
      </c>
      <c r="H862" s="17">
        <v>0.18140828641672499</v>
      </c>
      <c r="I862" s="17">
        <v>0.13480700530933601</v>
      </c>
      <c r="J862" s="17">
        <v>9.6060364654662597E-2</v>
      </c>
      <c r="K862" s="17">
        <v>8.3018625489229295E-2</v>
      </c>
      <c r="L862" s="17">
        <v>7.2761389180074701E-2</v>
      </c>
      <c r="M862" s="17"/>
      <c r="N862" s="17">
        <v>0.119408729723347</v>
      </c>
      <c r="O862" s="17">
        <v>0.118968255683779</v>
      </c>
      <c r="P862" s="17">
        <v>0.141136251414444</v>
      </c>
      <c r="Q862" s="17">
        <v>0.13752777842059</v>
      </c>
      <c r="R862" s="17"/>
      <c r="S862" s="17">
        <v>0.205967798888753</v>
      </c>
      <c r="T862" s="17">
        <v>0.103899085772549</v>
      </c>
      <c r="U862" s="17">
        <v>0.11220224187637599</v>
      </c>
      <c r="V862" s="17">
        <v>0.107265685944285</v>
      </c>
      <c r="W862" s="17">
        <v>0.12955421869515599</v>
      </c>
      <c r="X862" s="17">
        <v>0.113021958709113</v>
      </c>
      <c r="Y862" s="17">
        <v>8.6330092289088306E-2</v>
      </c>
      <c r="Z862" s="17">
        <v>0.185817406157082</v>
      </c>
      <c r="AA862" s="17">
        <v>0.14471463123240999</v>
      </c>
      <c r="AB862" s="17">
        <v>7.9280100455888305E-2</v>
      </c>
      <c r="AC862" s="17">
        <v>0.12070356680446701</v>
      </c>
      <c r="AD862" s="17">
        <v>0.15222689583379001</v>
      </c>
      <c r="AE862" s="17"/>
      <c r="AF862" s="17">
        <v>0.13531942689201501</v>
      </c>
      <c r="AG862" s="17">
        <v>0.115046463301597</v>
      </c>
      <c r="AH862" s="17">
        <v>0.129775288807323</v>
      </c>
      <c r="AI862" s="17">
        <v>0.137305545794739</v>
      </c>
      <c r="AJ862" s="17">
        <v>0.12993824409933499</v>
      </c>
      <c r="AK862" s="17">
        <v>0.18650687864048399</v>
      </c>
      <c r="AL862" s="17"/>
      <c r="AM862" s="17">
        <v>7.2923667716570495E-2</v>
      </c>
      <c r="AN862" s="17">
        <v>0.13602369168708001</v>
      </c>
      <c r="AO862" s="17">
        <v>0.15309759811221599</v>
      </c>
      <c r="AP862" s="17">
        <v>0.13424365419753201</v>
      </c>
      <c r="AQ862" s="17">
        <v>0.225165920838098</v>
      </c>
      <c r="AR862" s="17"/>
      <c r="AS862" s="17">
        <v>0.17935719195892699</v>
      </c>
      <c r="AT862" s="17">
        <v>0.117096434683838</v>
      </c>
      <c r="AU862" s="17">
        <v>0.13163295243036299</v>
      </c>
      <c r="AV862" s="17">
        <v>0.108386272822501</v>
      </c>
      <c r="AW862" s="17">
        <v>8.2618506281937301E-2</v>
      </c>
      <c r="AX862" s="17">
        <v>0.127633730931484</v>
      </c>
      <c r="AY862" s="17"/>
      <c r="AZ862" s="17">
        <v>0.110587614988317</v>
      </c>
      <c r="BA862" s="17">
        <v>0.13001089551032899</v>
      </c>
      <c r="BB862" s="17">
        <v>0.121234026821515</v>
      </c>
      <c r="BC862" s="17">
        <v>0.16278859651767699</v>
      </c>
      <c r="BD862" s="17">
        <v>0.136621924383794</v>
      </c>
      <c r="BE862" s="17"/>
      <c r="BF862" s="17">
        <v>0.12201324553602701</v>
      </c>
      <c r="BG862" s="17"/>
      <c r="BH862" s="17">
        <v>0.126441919740021</v>
      </c>
      <c r="BI862" s="17"/>
      <c r="BJ862" s="17">
        <v>0.14759673028904699</v>
      </c>
      <c r="BK862" s="17">
        <v>0.100692644433561</v>
      </c>
      <c r="BL862" s="17">
        <v>9.55917722580749E-2</v>
      </c>
      <c r="BM862" s="17">
        <v>0.13911168083181299</v>
      </c>
      <c r="BN862" s="17">
        <v>0.223255202516358</v>
      </c>
      <c r="BO862" s="17">
        <v>0.22505755256096399</v>
      </c>
      <c r="BP862" s="17"/>
      <c r="BQ862" s="17">
        <v>0.14836061334350401</v>
      </c>
      <c r="BR862" s="17">
        <v>0.153069090206609</v>
      </c>
      <c r="BS862" s="17">
        <v>0.11323714553502399</v>
      </c>
      <c r="BT862" s="17"/>
      <c r="BU862" s="17">
        <v>0.248173052696887</v>
      </c>
      <c r="BV862" s="17">
        <v>0.13090407556566699</v>
      </c>
      <c r="BW862" s="17">
        <v>0.12174640396776799</v>
      </c>
      <c r="BX862" s="17"/>
      <c r="BY862" s="17">
        <v>0.203136188594817</v>
      </c>
      <c r="BZ862" s="17"/>
      <c r="CA862" s="17">
        <v>0.16419536475087301</v>
      </c>
    </row>
    <row r="863" spans="2:79" x14ac:dyDescent="0.35">
      <c r="B863" t="s">
        <v>452</v>
      </c>
      <c r="C863" s="17">
        <v>7.9216623247298196E-2</v>
      </c>
      <c r="D863" s="17">
        <v>7.1429808392942704E-2</v>
      </c>
      <c r="E863" s="17">
        <v>8.6937475696123201E-2</v>
      </c>
      <c r="F863" s="17"/>
      <c r="G863" s="17">
        <v>4.3507731534235303E-2</v>
      </c>
      <c r="H863" s="17">
        <v>7.5543449837337004E-2</v>
      </c>
      <c r="I863" s="17">
        <v>7.1414881976610695E-2</v>
      </c>
      <c r="J863" s="17">
        <v>7.06398323817405E-2</v>
      </c>
      <c r="K863" s="17">
        <v>9.52605376148771E-2</v>
      </c>
      <c r="L863" s="17">
        <v>0.10857782064395299</v>
      </c>
      <c r="M863" s="17"/>
      <c r="N863" s="17">
        <v>7.9378031511868494E-2</v>
      </c>
      <c r="O863" s="17">
        <v>8.0672942857771004E-2</v>
      </c>
      <c r="P863" s="17">
        <v>7.2607815228975303E-2</v>
      </c>
      <c r="Q863" s="17">
        <v>8.4760055575502299E-2</v>
      </c>
      <c r="R863" s="17"/>
      <c r="S863" s="17">
        <v>5.6316874129178698E-2</v>
      </c>
      <c r="T863" s="17">
        <v>6.0003199088267498E-2</v>
      </c>
      <c r="U863" s="17">
        <v>7.5503593011368594E-2</v>
      </c>
      <c r="V863" s="17">
        <v>6.2826442262453E-2</v>
      </c>
      <c r="W863" s="17">
        <v>9.8414934233124599E-2</v>
      </c>
      <c r="X863" s="17">
        <v>9.3770372163277202E-2</v>
      </c>
      <c r="Y863" s="17">
        <v>0.10431504647107</v>
      </c>
      <c r="Z863" s="17">
        <v>9.8395367571128101E-2</v>
      </c>
      <c r="AA863" s="17">
        <v>8.7146885356735898E-2</v>
      </c>
      <c r="AB863" s="17">
        <v>0.100113392133099</v>
      </c>
      <c r="AC863" s="17">
        <v>6.41734838562215E-2</v>
      </c>
      <c r="AD863" s="17">
        <v>8.0703341823447697E-2</v>
      </c>
      <c r="AE863" s="17"/>
      <c r="AF863" s="17">
        <v>8.8604791493385293E-2</v>
      </c>
      <c r="AG863" s="17">
        <v>7.9018139328646805E-2</v>
      </c>
      <c r="AH863" s="17">
        <v>7.5957454783393302E-2</v>
      </c>
      <c r="AI863" s="17">
        <v>6.3048262401626601E-2</v>
      </c>
      <c r="AJ863" s="17">
        <v>7.0295852771754999E-2</v>
      </c>
      <c r="AK863" s="17">
        <v>4.9693598977122E-2</v>
      </c>
      <c r="AL863" s="17"/>
      <c r="AM863" s="17">
        <v>0.122736317944385</v>
      </c>
      <c r="AN863" s="17">
        <v>7.1570185745871095E-2</v>
      </c>
      <c r="AO863" s="17">
        <v>5.8551867127538397E-2</v>
      </c>
      <c r="AP863" s="17">
        <v>6.6924012014577094E-2</v>
      </c>
      <c r="AQ863" s="17">
        <v>3.6808935172207402E-2</v>
      </c>
      <c r="AR863" s="17"/>
      <c r="AS863" s="17">
        <v>6.5192865555032606E-2</v>
      </c>
      <c r="AT863" s="17">
        <v>8.2821198309857305E-2</v>
      </c>
      <c r="AU863" s="17">
        <v>7.4705379958681095E-2</v>
      </c>
      <c r="AV863" s="17">
        <v>9.1227778943617693E-2</v>
      </c>
      <c r="AW863" s="17">
        <v>8.4698956421089405E-2</v>
      </c>
      <c r="AX863" s="17">
        <v>7.7546979004500902E-2</v>
      </c>
      <c r="AY863" s="17"/>
      <c r="AZ863" s="17">
        <v>6.61285419938588E-2</v>
      </c>
      <c r="BA863" s="17">
        <v>8.6781772124730802E-2</v>
      </c>
      <c r="BB863" s="17">
        <v>8.9442939492296897E-2</v>
      </c>
      <c r="BC863" s="17">
        <v>6.5816056614911606E-2</v>
      </c>
      <c r="BD863" s="17">
        <v>7.5366839388373394E-2</v>
      </c>
      <c r="BE863" s="17"/>
      <c r="BF863" s="17">
        <v>8.0751396672920306E-2</v>
      </c>
      <c r="BG863" s="17"/>
      <c r="BH863" s="17">
        <v>8.1372098521665104E-2</v>
      </c>
      <c r="BI863" s="17"/>
      <c r="BJ863" s="17">
        <v>6.96451044811989E-2</v>
      </c>
      <c r="BK863" s="17">
        <v>9.3251480918884605E-2</v>
      </c>
      <c r="BL863" s="17">
        <v>8.8446620197389705E-2</v>
      </c>
      <c r="BM863" s="17">
        <v>6.3777345411909298E-2</v>
      </c>
      <c r="BN863" s="17">
        <v>1.76987168135706E-2</v>
      </c>
      <c r="BO863" s="17">
        <v>0.102349774055463</v>
      </c>
      <c r="BP863" s="17"/>
      <c r="BQ863" s="17">
        <v>5.9805163795020197E-2</v>
      </c>
      <c r="BR863" s="17">
        <v>7.3648576092017498E-2</v>
      </c>
      <c r="BS863" s="17">
        <v>8.3874926799302904E-2</v>
      </c>
      <c r="BT863" s="17"/>
      <c r="BU863" s="17">
        <v>4.2252507555265599E-2</v>
      </c>
      <c r="BV863" s="17">
        <v>7.9047487739048905E-2</v>
      </c>
      <c r="BW863" s="17">
        <v>7.7204177081955996E-2</v>
      </c>
      <c r="BX863" s="17"/>
      <c r="BY863" s="17">
        <v>6.3779987291080906E-2</v>
      </c>
      <c r="BZ863" s="17"/>
      <c r="CA863" s="17">
        <v>3.69513134660788E-2</v>
      </c>
    </row>
    <row r="864" spans="2:79" x14ac:dyDescent="0.35">
      <c r="B864" t="s">
        <v>104</v>
      </c>
      <c r="C864" s="17">
        <v>4.0567802167092097E-2</v>
      </c>
      <c r="D864" s="17">
        <v>3.3448519249180998E-2</v>
      </c>
      <c r="E864" s="17">
        <v>4.77909537416824E-2</v>
      </c>
      <c r="F864" s="17"/>
      <c r="G864" s="17">
        <v>5.0551004872761998E-2</v>
      </c>
      <c r="H864" s="17">
        <v>5.0752376992020502E-2</v>
      </c>
      <c r="I864" s="17">
        <v>3.75548512313554E-2</v>
      </c>
      <c r="J864" s="17">
        <v>4.2549495033324398E-2</v>
      </c>
      <c r="K864" s="17">
        <v>3.1436856055392398E-2</v>
      </c>
      <c r="L864" s="17">
        <v>3.25688114122758E-2</v>
      </c>
      <c r="M864" s="17"/>
      <c r="N864" s="17">
        <v>2.6119240559340898E-2</v>
      </c>
      <c r="O864" s="17">
        <v>4.8082078416613501E-2</v>
      </c>
      <c r="P864" s="17">
        <v>3.5485279269743597E-2</v>
      </c>
      <c r="Q864" s="17">
        <v>5.4012369821687202E-2</v>
      </c>
      <c r="R864" s="17"/>
      <c r="S864" s="17">
        <v>4.33715751267141E-2</v>
      </c>
      <c r="T864" s="17">
        <v>4.6393357963298798E-2</v>
      </c>
      <c r="U864" s="17">
        <v>3.6431008566760702E-2</v>
      </c>
      <c r="V864" s="17">
        <v>3.3910806898550597E-2</v>
      </c>
      <c r="W864" s="17">
        <v>3.9557362392446602E-2</v>
      </c>
      <c r="X864" s="17">
        <v>6.1078395743331397E-2</v>
      </c>
      <c r="Y864" s="17">
        <v>2.6048891020715802E-2</v>
      </c>
      <c r="Z864" s="17">
        <v>5.0450711649162198E-2</v>
      </c>
      <c r="AA864" s="17">
        <v>3.2810438116045199E-2</v>
      </c>
      <c r="AB864" s="17">
        <v>4.6433310077261203E-2</v>
      </c>
      <c r="AC864" s="17">
        <v>3.55789129992393E-2</v>
      </c>
      <c r="AD864" s="17">
        <v>1.8811962481653899E-2</v>
      </c>
      <c r="AE864" s="17"/>
      <c r="AF864" s="17">
        <v>6.1205521005659499E-2</v>
      </c>
      <c r="AG864" s="17">
        <v>3.7583684800455298E-2</v>
      </c>
      <c r="AH864" s="17">
        <v>3.1178604578102901E-2</v>
      </c>
      <c r="AI864" s="17">
        <v>2.1275935795710101E-2</v>
      </c>
      <c r="AJ864" s="17">
        <v>3.6629078418708397E-2</v>
      </c>
      <c r="AK864" s="17">
        <v>1.91547594962969E-2</v>
      </c>
      <c r="AL864" s="17"/>
      <c r="AM864" s="17">
        <v>4.3662232285436899E-2</v>
      </c>
      <c r="AN864" s="17">
        <v>4.0879733991808699E-2</v>
      </c>
      <c r="AO864" s="17">
        <v>4.3181530622784702E-2</v>
      </c>
      <c r="AP864" s="17">
        <v>2.24312417761535E-2</v>
      </c>
      <c r="AQ864" s="17">
        <v>4.4862932993372198E-2</v>
      </c>
      <c r="AR864" s="17"/>
      <c r="AS864" s="17">
        <v>4.19266492370391E-2</v>
      </c>
      <c r="AT864" s="17">
        <v>4.59211086419999E-2</v>
      </c>
      <c r="AU864" s="17">
        <v>3.5654555246603603E-2</v>
      </c>
      <c r="AV864" s="17">
        <v>3.7671885232887198E-2</v>
      </c>
      <c r="AW864" s="17">
        <v>4.3581968034920301E-2</v>
      </c>
      <c r="AX864" s="17">
        <v>3.3339292911985098E-2</v>
      </c>
      <c r="AY864" s="17"/>
      <c r="AZ864" s="17">
        <v>3.6886156474795297E-2</v>
      </c>
      <c r="BA864" s="17">
        <v>4.2841519103920901E-2</v>
      </c>
      <c r="BB864" s="17">
        <v>4.1706681673887198E-2</v>
      </c>
      <c r="BC864" s="17">
        <v>3.3997326267866702E-2</v>
      </c>
      <c r="BD864" s="17">
        <v>4.2728506790411999E-2</v>
      </c>
      <c r="BE864" s="17"/>
      <c r="BF864" s="17">
        <v>3.6508299528651998E-2</v>
      </c>
      <c r="BG864" s="17"/>
      <c r="BH864" s="17">
        <v>3.4715168099124401E-2</v>
      </c>
      <c r="BI864" s="17"/>
      <c r="BJ864" s="17">
        <v>4.3326689011143803E-2</v>
      </c>
      <c r="BK864" s="17">
        <v>4.5633308264085001E-2</v>
      </c>
      <c r="BL864" s="17">
        <v>3.1082982071793799E-2</v>
      </c>
      <c r="BM864" s="17">
        <v>6.4483512524879202E-2</v>
      </c>
      <c r="BN864" s="17">
        <v>3.52376651612522E-2</v>
      </c>
      <c r="BO864" s="17">
        <v>2.6421995569231201E-2</v>
      </c>
      <c r="BP864" s="17"/>
      <c r="BQ864" s="17">
        <v>1.9950369905935201E-2</v>
      </c>
      <c r="BR864" s="17">
        <v>3.5506390825147303E-2</v>
      </c>
      <c r="BS864" s="17">
        <v>2.6000314538858701E-2</v>
      </c>
      <c r="BT864" s="17"/>
      <c r="BU864" s="17">
        <v>1.5665448910435101E-2</v>
      </c>
      <c r="BV864" s="17">
        <v>4.0924843618645498E-2</v>
      </c>
      <c r="BW864" s="17">
        <v>2.31549987826805E-2</v>
      </c>
      <c r="BX864" s="17"/>
      <c r="BY864" s="17">
        <v>5.2160789134393003E-2</v>
      </c>
      <c r="BZ864" s="17"/>
      <c r="CA864" s="17">
        <v>3.7750784611466297E-2</v>
      </c>
    </row>
    <row r="865" spans="2:79"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row>
    <row r="866" spans="2:79" x14ac:dyDescent="0.35">
      <c r="B866" s="6" t="s">
        <v>475</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row>
    <row r="867" spans="2:79" x14ac:dyDescent="0.35">
      <c r="B867" s="24" t="s">
        <v>106</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row>
    <row r="868" spans="2:79" x14ac:dyDescent="0.35">
      <c r="B868" t="s">
        <v>454</v>
      </c>
      <c r="C868" s="17">
        <v>0.59372918038408196</v>
      </c>
      <c r="D868" s="17">
        <v>0.58306780028259497</v>
      </c>
      <c r="E868" s="17">
        <v>0.60341214497946705</v>
      </c>
      <c r="F868" s="17"/>
      <c r="G868" s="17">
        <v>0.68974712929666304</v>
      </c>
      <c r="H868" s="17">
        <v>0.42100525802619099</v>
      </c>
      <c r="I868" s="17">
        <v>0.63204366062704598</v>
      </c>
      <c r="J868" s="17">
        <v>0.58565326811696905</v>
      </c>
      <c r="K868" s="17">
        <v>0.61392593446877897</v>
      </c>
      <c r="L868" s="17">
        <v>0.64075056907198502</v>
      </c>
      <c r="M868" s="17"/>
      <c r="N868" s="17">
        <v>0.64717817823868895</v>
      </c>
      <c r="O868" s="17">
        <v>0.60361258505347803</v>
      </c>
      <c r="P868" s="17">
        <v>0.63831314844270703</v>
      </c>
      <c r="Q868" s="17">
        <v>0.44749882570598698</v>
      </c>
      <c r="R868" s="17"/>
      <c r="S868" s="17">
        <v>0.614961908404145</v>
      </c>
      <c r="T868" s="17">
        <v>0.62522821538255902</v>
      </c>
      <c r="U868" s="17">
        <v>0.59768621175719505</v>
      </c>
      <c r="V868" s="17">
        <v>0.53284208853854997</v>
      </c>
      <c r="W868" s="17">
        <v>0.61004371238571597</v>
      </c>
      <c r="X868" s="17">
        <v>0.55784725467845997</v>
      </c>
      <c r="Y868" s="17">
        <v>0.67292595915749598</v>
      </c>
      <c r="Z868" s="17">
        <v>0.83529368552147498</v>
      </c>
      <c r="AA868" s="17">
        <v>0.62071296731710202</v>
      </c>
      <c r="AB868" s="17">
        <v>0.32665934791180801</v>
      </c>
      <c r="AC868" s="17">
        <v>0.60690502677789604</v>
      </c>
      <c r="AD868" s="17">
        <v>0.55120538873776703</v>
      </c>
      <c r="AE868" s="17"/>
      <c r="AF868" s="17">
        <v>0.46760620658602098</v>
      </c>
      <c r="AG868" s="17">
        <v>0.61230691378177005</v>
      </c>
      <c r="AH868" s="17">
        <v>0.63691461823230799</v>
      </c>
      <c r="AI868" s="17">
        <v>0.57162522802500004</v>
      </c>
      <c r="AJ868" s="17">
        <v>0.70147407323666799</v>
      </c>
      <c r="AK868" s="17">
        <v>0.63334936751009896</v>
      </c>
      <c r="AL868" s="17"/>
      <c r="AM868" s="17">
        <v>0.60015339400439105</v>
      </c>
      <c r="AN868" s="17">
        <v>0.59787726344674996</v>
      </c>
      <c r="AO868" s="17">
        <v>0.66558995926652498</v>
      </c>
      <c r="AP868" s="17">
        <v>0.53027506535777202</v>
      </c>
      <c r="AQ868" s="17">
        <v>0.25299120454532198</v>
      </c>
      <c r="AR868" s="17"/>
      <c r="AS868" s="17">
        <v>0.49565018504666603</v>
      </c>
      <c r="AT868" s="17">
        <v>0.60306333699527803</v>
      </c>
      <c r="AU868" s="17">
        <v>0.76210882843265104</v>
      </c>
      <c r="AV868" s="17">
        <v>0.60928725812812101</v>
      </c>
      <c r="AW868" s="17">
        <v>0.60514499572860003</v>
      </c>
      <c r="AX868" s="17">
        <v>0.36806733531054597</v>
      </c>
      <c r="AY868" s="17"/>
      <c r="AZ868" s="17">
        <v>0.607262128166006</v>
      </c>
      <c r="BA868" s="17">
        <v>0.53743011739532998</v>
      </c>
      <c r="BB868" s="17">
        <v>0.573612869110535</v>
      </c>
      <c r="BC868" s="17">
        <v>0.67742356294677597</v>
      </c>
      <c r="BD868" s="17">
        <v>0.63918715976118001</v>
      </c>
      <c r="BE868" s="17"/>
      <c r="BF868" s="17">
        <v>0.58129298225315096</v>
      </c>
      <c r="BG868" s="17"/>
      <c r="BH868" s="17">
        <v>0.60468116996330901</v>
      </c>
      <c r="BI868" s="17"/>
      <c r="BJ868" s="17">
        <v>0.48985522903990703</v>
      </c>
      <c r="BK868" s="17">
        <v>0.60024854861899901</v>
      </c>
      <c r="BL868" s="17">
        <v>0.66189282671479099</v>
      </c>
      <c r="BM868" s="17">
        <v>0.47744132789332799</v>
      </c>
      <c r="BN868" s="17">
        <v>0.65752489998664698</v>
      </c>
      <c r="BO868" s="17">
        <v>0.45723663716548801</v>
      </c>
      <c r="BP868" s="17"/>
      <c r="BQ868" s="17">
        <v>0.67041309377030001</v>
      </c>
      <c r="BR868" s="17">
        <v>0.59660144899714795</v>
      </c>
      <c r="BS868" s="17">
        <v>0.61611139408145199</v>
      </c>
      <c r="BT868" s="17"/>
      <c r="BU868" s="17">
        <v>0.33483361761932201</v>
      </c>
      <c r="BV868" s="17">
        <v>0.58649267422026896</v>
      </c>
      <c r="BW868" s="17">
        <v>0.67383716164223595</v>
      </c>
      <c r="BX868" s="17"/>
      <c r="BY868" s="17">
        <v>0.50035373980982201</v>
      </c>
      <c r="BZ868" s="17"/>
      <c r="CA868" s="17">
        <v>0.60068263413587997</v>
      </c>
    </row>
    <row r="869" spans="2:79" x14ac:dyDescent="0.35">
      <c r="B869" t="s">
        <v>455</v>
      </c>
      <c r="C869" s="17">
        <v>0.48194106779738499</v>
      </c>
      <c r="D869" s="17">
        <v>0.47803468712276198</v>
      </c>
      <c r="E869" s="17">
        <v>0.483030506875681</v>
      </c>
      <c r="F869" s="17"/>
      <c r="G869" s="17">
        <v>0.48336529917993099</v>
      </c>
      <c r="H869" s="17">
        <v>0.56829132547222005</v>
      </c>
      <c r="I869" s="17">
        <v>0.49329510484989603</v>
      </c>
      <c r="J869" s="17">
        <v>0.46562227108869703</v>
      </c>
      <c r="K869" s="17">
        <v>0.48581391694555098</v>
      </c>
      <c r="L869" s="17">
        <v>0.44666719133836003</v>
      </c>
      <c r="M869" s="17"/>
      <c r="N869" s="17">
        <v>0.51323321737542005</v>
      </c>
      <c r="O869" s="17">
        <v>0.45764741308012702</v>
      </c>
      <c r="P869" s="17">
        <v>0.52683743396341398</v>
      </c>
      <c r="Q869" s="17">
        <v>0.42227881209265</v>
      </c>
      <c r="R869" s="17"/>
      <c r="S869" s="17">
        <v>0.56038794029875505</v>
      </c>
      <c r="T869" s="17">
        <v>0.54804094575426798</v>
      </c>
      <c r="U869" s="17">
        <v>0.45503025330879598</v>
      </c>
      <c r="V869" s="17">
        <v>0.42844265655573999</v>
      </c>
      <c r="W869" s="17">
        <v>0.64817750608594205</v>
      </c>
      <c r="X869" s="17">
        <v>0.47380894585337202</v>
      </c>
      <c r="Y869" s="17">
        <v>0.43124772333283101</v>
      </c>
      <c r="Z869" s="17">
        <v>0.25637268118723799</v>
      </c>
      <c r="AA869" s="17">
        <v>0.411572721087553</v>
      </c>
      <c r="AB869" s="17">
        <v>0.45397881975068399</v>
      </c>
      <c r="AC869" s="17">
        <v>0.43326867479652298</v>
      </c>
      <c r="AD869" s="17">
        <v>0.44879461126223302</v>
      </c>
      <c r="AE869" s="17"/>
      <c r="AF869" s="17">
        <v>0.52208822886017803</v>
      </c>
      <c r="AG869" s="17">
        <v>0.46976326784384498</v>
      </c>
      <c r="AH869" s="17">
        <v>0.45153605720634099</v>
      </c>
      <c r="AI869" s="17">
        <v>0.485731114920046</v>
      </c>
      <c r="AJ869" s="17">
        <v>0.52159493070680896</v>
      </c>
      <c r="AK869" s="17">
        <v>0.59028708416764797</v>
      </c>
      <c r="AL869" s="17"/>
      <c r="AM869" s="17">
        <v>0.43129646783824699</v>
      </c>
      <c r="AN869" s="17">
        <v>0.519768724217195</v>
      </c>
      <c r="AO869" s="17">
        <v>0.50486911241133303</v>
      </c>
      <c r="AP869" s="17">
        <v>0.47498879376214498</v>
      </c>
      <c r="AQ869" s="17">
        <v>0.45898906847450799</v>
      </c>
      <c r="AR869" s="17"/>
      <c r="AS869" s="17">
        <v>0.60249425644206001</v>
      </c>
      <c r="AT869" s="17">
        <v>0.40975908301799002</v>
      </c>
      <c r="AU869" s="17">
        <v>0.55896165572137302</v>
      </c>
      <c r="AV869" s="17">
        <v>0.40398524459778501</v>
      </c>
      <c r="AW869" s="17">
        <v>0.57087085089784995</v>
      </c>
      <c r="AX869" s="17">
        <v>0.34863111563799698</v>
      </c>
      <c r="AY869" s="17"/>
      <c r="AZ869" s="17">
        <v>0.466965402168873</v>
      </c>
      <c r="BA869" s="17">
        <v>0.45505998365551098</v>
      </c>
      <c r="BB869" s="17">
        <v>0.46681100750648502</v>
      </c>
      <c r="BC869" s="17">
        <v>0.56254066911355105</v>
      </c>
      <c r="BD869" s="17">
        <v>0.513107346701421</v>
      </c>
      <c r="BE869" s="17"/>
      <c r="BF869" s="17">
        <v>0.47522486936302799</v>
      </c>
      <c r="BG869" s="17"/>
      <c r="BH869" s="17">
        <v>0.49589870625715898</v>
      </c>
      <c r="BI869" s="17"/>
      <c r="BJ869" s="17">
        <v>0.53437366579324097</v>
      </c>
      <c r="BK869" s="17">
        <v>0.42786668254712801</v>
      </c>
      <c r="BL869" s="17">
        <v>0.498825924068035</v>
      </c>
      <c r="BM869" s="17">
        <v>0.47754233797816198</v>
      </c>
      <c r="BN869" s="17">
        <v>0.49000761638534501</v>
      </c>
      <c r="BO869" s="17">
        <v>0.23507464391660299</v>
      </c>
      <c r="BP869" s="17"/>
      <c r="BQ869" s="17">
        <v>0.54455647046131095</v>
      </c>
      <c r="BR869" s="17">
        <v>0.52336965157258397</v>
      </c>
      <c r="BS869" s="17">
        <v>0.47153016485972399</v>
      </c>
      <c r="BT869" s="17"/>
      <c r="BU869" s="17">
        <v>0.27383274765558802</v>
      </c>
      <c r="BV869" s="17">
        <v>0.446969446857926</v>
      </c>
      <c r="BW869" s="17">
        <v>0.54948504455404601</v>
      </c>
      <c r="BX869" s="17"/>
      <c r="BY869" s="17">
        <v>0.35266326616183202</v>
      </c>
      <c r="BZ869" s="17"/>
      <c r="CA869" s="17">
        <v>0.53421886846961997</v>
      </c>
    </row>
    <row r="870" spans="2:79" x14ac:dyDescent="0.35">
      <c r="B870" t="s">
        <v>456</v>
      </c>
      <c r="C870" s="17">
        <v>0.35566832797849501</v>
      </c>
      <c r="D870" s="17">
        <v>0.37716469576827</v>
      </c>
      <c r="E870" s="17">
        <v>0.32639956102704598</v>
      </c>
      <c r="F870" s="17"/>
      <c r="G870" s="17">
        <v>0.35094599782262997</v>
      </c>
      <c r="H870" s="17">
        <v>0.32179345753639699</v>
      </c>
      <c r="I870" s="17">
        <v>0.43451096024433</v>
      </c>
      <c r="J870" s="17">
        <v>0.33902322466026402</v>
      </c>
      <c r="K870" s="17">
        <v>0.419454097970063</v>
      </c>
      <c r="L870" s="17">
        <v>0.30045783111549801</v>
      </c>
      <c r="M870" s="17"/>
      <c r="N870" s="17">
        <v>0.36371670912379001</v>
      </c>
      <c r="O870" s="17">
        <v>0.42024246342884403</v>
      </c>
      <c r="P870" s="17">
        <v>0.32960495213889202</v>
      </c>
      <c r="Q870" s="17">
        <v>0.27930049795450301</v>
      </c>
      <c r="R870" s="17"/>
      <c r="S870" s="17">
        <v>0.44143032373685498</v>
      </c>
      <c r="T870" s="17">
        <v>0.41215378686403498</v>
      </c>
      <c r="U870" s="17">
        <v>0.28860753658466498</v>
      </c>
      <c r="V870" s="17">
        <v>0.31542914844256797</v>
      </c>
      <c r="W870" s="17">
        <v>0.33725694745635498</v>
      </c>
      <c r="X870" s="17">
        <v>0.37766039062568102</v>
      </c>
      <c r="Y870" s="17">
        <v>0.21387979273019</v>
      </c>
      <c r="Z870" s="17">
        <v>0.42873271798171803</v>
      </c>
      <c r="AA870" s="17">
        <v>0.39782244052582999</v>
      </c>
      <c r="AB870" s="17">
        <v>0.239976321650652</v>
      </c>
      <c r="AC870" s="17">
        <v>0.30110244990127799</v>
      </c>
      <c r="AD870" s="17">
        <v>0.44879461126223302</v>
      </c>
      <c r="AE870" s="17"/>
      <c r="AF870" s="17">
        <v>0.392281036698782</v>
      </c>
      <c r="AG870" s="17">
        <v>0.379838177974479</v>
      </c>
      <c r="AH870" s="17">
        <v>0.30873483197075502</v>
      </c>
      <c r="AI870" s="17">
        <v>0.27768635730209701</v>
      </c>
      <c r="AJ870" s="17">
        <v>0.52786257261988301</v>
      </c>
      <c r="AK870" s="17">
        <v>0.40465835702837999</v>
      </c>
      <c r="AL870" s="17"/>
      <c r="AM870" s="17">
        <v>0.42687783626784997</v>
      </c>
      <c r="AN870" s="17">
        <v>0.26074502522612703</v>
      </c>
      <c r="AO870" s="17">
        <v>0.46320202207821998</v>
      </c>
      <c r="AP870" s="17">
        <v>0.34025673681007601</v>
      </c>
      <c r="AQ870" s="17">
        <v>0.21416588972057601</v>
      </c>
      <c r="AR870" s="17"/>
      <c r="AS870" s="17">
        <v>0.42036531301563901</v>
      </c>
      <c r="AT870" s="17">
        <v>0.322720512488686</v>
      </c>
      <c r="AU870" s="17">
        <v>0.43217948552769297</v>
      </c>
      <c r="AV870" s="17">
        <v>0.30597788979034002</v>
      </c>
      <c r="AW870" s="17">
        <v>0.32215599927609301</v>
      </c>
      <c r="AX870" s="17">
        <v>0.35542981444124999</v>
      </c>
      <c r="AY870" s="17"/>
      <c r="AZ870" s="17">
        <v>0.36974685342459102</v>
      </c>
      <c r="BA870" s="17">
        <v>0.34836458117807001</v>
      </c>
      <c r="BB870" s="17">
        <v>0.30027000276633797</v>
      </c>
      <c r="BC870" s="17">
        <v>0.27723572476741198</v>
      </c>
      <c r="BD870" s="17">
        <v>0.440146102111727</v>
      </c>
      <c r="BE870" s="17"/>
      <c r="BF870" s="17">
        <v>0.340206283622074</v>
      </c>
      <c r="BG870" s="17"/>
      <c r="BH870" s="17">
        <v>0.34284448451931898</v>
      </c>
      <c r="BI870" s="17"/>
      <c r="BJ870" s="17">
        <v>0.40570756967885502</v>
      </c>
      <c r="BK870" s="17">
        <v>0.31894935768574201</v>
      </c>
      <c r="BL870" s="17">
        <v>0.36979372263412302</v>
      </c>
      <c r="BM870" s="17">
        <v>0.204177158586661</v>
      </c>
      <c r="BN870" s="17">
        <v>0.66681975092312296</v>
      </c>
      <c r="BO870" s="17">
        <v>0</v>
      </c>
      <c r="BP870" s="17"/>
      <c r="BQ870" s="17">
        <v>0.33446859770442799</v>
      </c>
      <c r="BR870" s="17">
        <v>0.41453923602319498</v>
      </c>
      <c r="BS870" s="17">
        <v>0.35732328882889203</v>
      </c>
      <c r="BT870" s="17"/>
      <c r="BU870" s="17">
        <v>0.16369478330926501</v>
      </c>
      <c r="BV870" s="17">
        <v>0.36639339952612499</v>
      </c>
      <c r="BW870" s="17">
        <v>0.38666795355426298</v>
      </c>
      <c r="BX870" s="17"/>
      <c r="BY870" s="17">
        <v>0.43294442487884299</v>
      </c>
      <c r="BZ870" s="17"/>
      <c r="CA870" s="17">
        <v>0.49140220278862001</v>
      </c>
    </row>
    <row r="871" spans="2:79" x14ac:dyDescent="0.35">
      <c r="B871" t="s">
        <v>457</v>
      </c>
      <c r="C871" s="17">
        <v>0.28689638993087002</v>
      </c>
      <c r="D871" s="17">
        <v>0.300517111759662</v>
      </c>
      <c r="E871" s="17">
        <v>0.26632098900562501</v>
      </c>
      <c r="F871" s="17"/>
      <c r="G871" s="17">
        <v>0.51962814228449605</v>
      </c>
      <c r="H871" s="17">
        <v>0.275711802065364</v>
      </c>
      <c r="I871" s="17">
        <v>0.357132492336864</v>
      </c>
      <c r="J871" s="17">
        <v>0.24289289754827501</v>
      </c>
      <c r="K871" s="17">
        <v>0.26212095977139199</v>
      </c>
      <c r="L871" s="17">
        <v>0.29841130240205599</v>
      </c>
      <c r="M871" s="17"/>
      <c r="N871" s="17">
        <v>0.33731502390543899</v>
      </c>
      <c r="O871" s="17">
        <v>0.26504804551905498</v>
      </c>
      <c r="P871" s="17">
        <v>0.260170225989932</v>
      </c>
      <c r="Q871" s="17">
        <v>0.27401102388556098</v>
      </c>
      <c r="R871" s="17"/>
      <c r="S871" s="17">
        <v>0.379212042590579</v>
      </c>
      <c r="T871" s="17">
        <v>0.42817748562136199</v>
      </c>
      <c r="U871" s="17">
        <v>0.27464056478479298</v>
      </c>
      <c r="V871" s="17">
        <v>0.136467486825531</v>
      </c>
      <c r="W871" s="17">
        <v>0.41071150262483602</v>
      </c>
      <c r="X871" s="17">
        <v>0.272515213739628</v>
      </c>
      <c r="Y871" s="17">
        <v>0.20865766778172801</v>
      </c>
      <c r="Z871" s="17">
        <v>0.102665591483743</v>
      </c>
      <c r="AA871" s="17">
        <v>0.22929585592928001</v>
      </c>
      <c r="AB871" s="17">
        <v>0.140730047508067</v>
      </c>
      <c r="AC871" s="17">
        <v>0.25793518201683002</v>
      </c>
      <c r="AD871" s="17">
        <v>0.76046140699755205</v>
      </c>
      <c r="AE871" s="17"/>
      <c r="AF871" s="17">
        <v>0.239961731510169</v>
      </c>
      <c r="AG871" s="17">
        <v>0.29107074938446398</v>
      </c>
      <c r="AH871" s="17">
        <v>0.193227291042703</v>
      </c>
      <c r="AI871" s="17">
        <v>0.344673825902716</v>
      </c>
      <c r="AJ871" s="17">
        <v>0.52580025026885302</v>
      </c>
      <c r="AK871" s="17">
        <v>0.55415264401172803</v>
      </c>
      <c r="AL871" s="17"/>
      <c r="AM871" s="17">
        <v>0.32077492223326598</v>
      </c>
      <c r="AN871" s="17">
        <v>0.229998556487643</v>
      </c>
      <c r="AO871" s="17">
        <v>0.381788961519962</v>
      </c>
      <c r="AP871" s="17">
        <v>0.24655284796640001</v>
      </c>
      <c r="AQ871" s="17">
        <v>0.26052222645097001</v>
      </c>
      <c r="AR871" s="17"/>
      <c r="AS871" s="17">
        <v>0.31953426537541801</v>
      </c>
      <c r="AT871" s="17">
        <v>0.24112562557689099</v>
      </c>
      <c r="AU871" s="17">
        <v>0.38250843900084902</v>
      </c>
      <c r="AV871" s="17">
        <v>0.337845440050836</v>
      </c>
      <c r="AW871" s="17">
        <v>0.225271431017012</v>
      </c>
      <c r="AX871" s="17">
        <v>0.166356391059652</v>
      </c>
      <c r="AY871" s="17"/>
      <c r="AZ871" s="17">
        <v>0.332194535975053</v>
      </c>
      <c r="BA871" s="17">
        <v>0.26668707201983299</v>
      </c>
      <c r="BB871" s="17">
        <v>0.161501033855982</v>
      </c>
      <c r="BC871" s="17">
        <v>0.32089416692746098</v>
      </c>
      <c r="BD871" s="17">
        <v>0.35556913209379598</v>
      </c>
      <c r="BE871" s="17"/>
      <c r="BF871" s="17">
        <v>0.26418395422750701</v>
      </c>
      <c r="BG871" s="17"/>
      <c r="BH871" s="17">
        <v>0.31193972437204798</v>
      </c>
      <c r="BI871" s="17"/>
      <c r="BJ871" s="17">
        <v>0.27600000092639398</v>
      </c>
      <c r="BK871" s="17">
        <v>0.26599217910594403</v>
      </c>
      <c r="BL871" s="17">
        <v>0.32758382025810501</v>
      </c>
      <c r="BM871" s="17">
        <v>0.23492785879609701</v>
      </c>
      <c r="BN871" s="17">
        <v>0.33813427175689897</v>
      </c>
      <c r="BO871" s="17">
        <v>0</v>
      </c>
      <c r="BP871" s="17"/>
      <c r="BQ871" s="17">
        <v>0.26000422032347698</v>
      </c>
      <c r="BR871" s="17">
        <v>0.26976595738467501</v>
      </c>
      <c r="BS871" s="17">
        <v>0.33093790062835599</v>
      </c>
      <c r="BT871" s="17"/>
      <c r="BU871" s="17">
        <v>0.37328948083714802</v>
      </c>
      <c r="BV871" s="17">
        <v>0.264237077722491</v>
      </c>
      <c r="BW871" s="17">
        <v>0.31400970401856099</v>
      </c>
      <c r="BX871" s="17"/>
      <c r="BY871" s="17">
        <v>8.0281158717011206E-2</v>
      </c>
      <c r="BZ871" s="17"/>
      <c r="CA871" s="17">
        <v>0.34329321757630898</v>
      </c>
    </row>
    <row r="872" spans="2:79" x14ac:dyDescent="0.35">
      <c r="B872" t="s">
        <v>458</v>
      </c>
      <c r="C872" s="17">
        <v>0.105833367271676</v>
      </c>
      <c r="D872" s="17">
        <v>0.120678506973672</v>
      </c>
      <c r="E872" s="17">
        <v>8.2629550004661198E-2</v>
      </c>
      <c r="F872" s="17"/>
      <c r="G872" s="17">
        <v>0.18226385336076401</v>
      </c>
      <c r="H872" s="17">
        <v>3.2095078944033899E-2</v>
      </c>
      <c r="I872" s="17">
        <v>0.20186234304862499</v>
      </c>
      <c r="J872" s="17">
        <v>6.9801110304130595E-2</v>
      </c>
      <c r="K872" s="17">
        <v>0.14602468998881499</v>
      </c>
      <c r="L872" s="17">
        <v>8.8845153822947207E-2</v>
      </c>
      <c r="M872" s="17"/>
      <c r="N872" s="17">
        <v>0.113510873612443</v>
      </c>
      <c r="O872" s="17">
        <v>0.122251871102297</v>
      </c>
      <c r="P872" s="17">
        <v>9.1910914268781299E-2</v>
      </c>
      <c r="Q872" s="17">
        <v>8.6075568675059694E-2</v>
      </c>
      <c r="R872" s="17"/>
      <c r="S872" s="17">
        <v>0.13390892600530799</v>
      </c>
      <c r="T872" s="17">
        <v>7.6013264227449903E-2</v>
      </c>
      <c r="U872" s="17">
        <v>1.30777158224891E-2</v>
      </c>
      <c r="V872" s="17">
        <v>3.9183834872286702E-2</v>
      </c>
      <c r="W872" s="17">
        <v>8.3315283298502504E-2</v>
      </c>
      <c r="X872" s="17">
        <v>0.19281947953435899</v>
      </c>
      <c r="Y872" s="17">
        <v>0</v>
      </c>
      <c r="Z872" s="17">
        <v>0.103358679195096</v>
      </c>
      <c r="AA872" s="17">
        <v>0.13509476602044099</v>
      </c>
      <c r="AB872" s="17">
        <v>0.167346091258121</v>
      </c>
      <c r="AC872" s="17">
        <v>0.112885520648636</v>
      </c>
      <c r="AD872" s="17">
        <v>0.31166679573532002</v>
      </c>
      <c r="AE872" s="17"/>
      <c r="AF872" s="17">
        <v>7.2361893336254604E-2</v>
      </c>
      <c r="AG872" s="17">
        <v>6.2046662002708398E-2</v>
      </c>
      <c r="AH872" s="17">
        <v>0.177269688782701</v>
      </c>
      <c r="AI872" s="17">
        <v>0.13106377931424901</v>
      </c>
      <c r="AJ872" s="17">
        <v>0.19566887246022899</v>
      </c>
      <c r="AK872" s="17">
        <v>4.9735221434317897E-2</v>
      </c>
      <c r="AL872" s="17"/>
      <c r="AM872" s="17">
        <v>8.0319715012205001E-2</v>
      </c>
      <c r="AN872" s="17">
        <v>0.103027441614123</v>
      </c>
      <c r="AO872" s="17">
        <v>0.115264477065477</v>
      </c>
      <c r="AP872" s="17">
        <v>0.14630349532852399</v>
      </c>
      <c r="AQ872" s="17">
        <v>4.66587773521525E-2</v>
      </c>
      <c r="AR872" s="17"/>
      <c r="AS872" s="17">
        <v>0.110483314986334</v>
      </c>
      <c r="AT872" s="17">
        <v>0.10504569406387899</v>
      </c>
      <c r="AU872" s="17">
        <v>0.150319742948267</v>
      </c>
      <c r="AV872" s="17">
        <v>0.116058354832972</v>
      </c>
      <c r="AW872" s="17">
        <v>3.89343980697157E-2</v>
      </c>
      <c r="AX872" s="17">
        <v>9.7129116944338401E-2</v>
      </c>
      <c r="AY872" s="17"/>
      <c r="AZ872" s="17">
        <v>9.8645119105548906E-2</v>
      </c>
      <c r="BA872" s="17">
        <v>0.123886534382976</v>
      </c>
      <c r="BB872" s="17">
        <v>9.0736044295040896E-2</v>
      </c>
      <c r="BC872" s="17">
        <v>0.12046615040771901</v>
      </c>
      <c r="BD872" s="17">
        <v>9.1690503143804697E-2</v>
      </c>
      <c r="BE872" s="17"/>
      <c r="BF872" s="17">
        <v>0.102754147203774</v>
      </c>
      <c r="BG872" s="17"/>
      <c r="BH872" s="17">
        <v>0.111168673960081</v>
      </c>
      <c r="BI872" s="17"/>
      <c r="BJ872" s="17">
        <v>9.9117257050164304E-2</v>
      </c>
      <c r="BK872" s="17">
        <v>6.5963046601003897E-2</v>
      </c>
      <c r="BL872" s="17">
        <v>0.15166150658400801</v>
      </c>
      <c r="BM872" s="17">
        <v>6.3462012402172502E-2</v>
      </c>
      <c r="BN872" s="17">
        <v>0.236776962997231</v>
      </c>
      <c r="BO872" s="17">
        <v>0</v>
      </c>
      <c r="BP872" s="17"/>
      <c r="BQ872" s="17">
        <v>0.113569832210176</v>
      </c>
      <c r="BR872" s="17">
        <v>0.112367427285187</v>
      </c>
      <c r="BS872" s="17">
        <v>0.110649311361492</v>
      </c>
      <c r="BT872" s="17"/>
      <c r="BU872" s="17">
        <v>0</v>
      </c>
      <c r="BV872" s="17">
        <v>0.10260480296562401</v>
      </c>
      <c r="BW872" s="17">
        <v>0.13123865755625899</v>
      </c>
      <c r="BX872" s="17"/>
      <c r="BY872" s="17">
        <v>6.4039580714443198E-2</v>
      </c>
      <c r="BZ872" s="17"/>
      <c r="CA872" s="17">
        <v>0.173389777336728</v>
      </c>
    </row>
    <row r="873" spans="2:79" x14ac:dyDescent="0.35">
      <c r="B873" t="s">
        <v>459</v>
      </c>
      <c r="C873" s="17">
        <v>7.1007811055054895E-2</v>
      </c>
      <c r="D873" s="17">
        <v>6.7706437085914395E-2</v>
      </c>
      <c r="E873" s="17">
        <v>7.5316757876477694E-2</v>
      </c>
      <c r="F873" s="17"/>
      <c r="G873" s="17">
        <v>0</v>
      </c>
      <c r="H873" s="17">
        <v>0.158466225523439</v>
      </c>
      <c r="I873" s="17">
        <v>0.109154346344432</v>
      </c>
      <c r="J873" s="17">
        <v>2.3347723148946498E-2</v>
      </c>
      <c r="K873" s="17">
        <v>4.6572916130697299E-2</v>
      </c>
      <c r="L873" s="17">
        <v>7.2952140488964104E-2</v>
      </c>
      <c r="M873" s="17"/>
      <c r="N873" s="17">
        <v>5.6868967554184101E-2</v>
      </c>
      <c r="O873" s="17">
        <v>4.3755889983070499E-2</v>
      </c>
      <c r="P873" s="17">
        <v>0.100923192029475</v>
      </c>
      <c r="Q873" s="17">
        <v>8.7175205603558903E-2</v>
      </c>
      <c r="R873" s="17"/>
      <c r="S873" s="17">
        <v>1.9105743165166701E-2</v>
      </c>
      <c r="T873" s="17">
        <v>0</v>
      </c>
      <c r="U873" s="17">
        <v>0.18917771022412799</v>
      </c>
      <c r="V873" s="17">
        <v>7.3414032030703805E-2</v>
      </c>
      <c r="W873" s="17">
        <v>0.126450874036514</v>
      </c>
      <c r="X873" s="17">
        <v>0.120009928581272</v>
      </c>
      <c r="Y873" s="17">
        <v>0</v>
      </c>
      <c r="Z873" s="17">
        <v>0</v>
      </c>
      <c r="AA873" s="17">
        <v>6.7480190399283796E-2</v>
      </c>
      <c r="AB873" s="17">
        <v>0.15846723940399901</v>
      </c>
      <c r="AC873" s="17">
        <v>0.119880720745696</v>
      </c>
      <c r="AD873" s="17">
        <v>0</v>
      </c>
      <c r="AE873" s="17"/>
      <c r="AF873" s="17">
        <v>5.9174376506309898E-2</v>
      </c>
      <c r="AG873" s="17">
        <v>4.8046358836319303E-2</v>
      </c>
      <c r="AH873" s="17">
        <v>0.116342639672882</v>
      </c>
      <c r="AI873" s="17">
        <v>9.9893394450408804E-2</v>
      </c>
      <c r="AJ873" s="17">
        <v>0</v>
      </c>
      <c r="AK873" s="17">
        <v>6.21640292698371E-2</v>
      </c>
      <c r="AL873" s="17"/>
      <c r="AM873" s="17">
        <v>0.100015323078045</v>
      </c>
      <c r="AN873" s="17">
        <v>7.3628169040905703E-2</v>
      </c>
      <c r="AO873" s="17">
        <v>1.68142196867015E-2</v>
      </c>
      <c r="AP873" s="17">
        <v>7.2085592259008194E-2</v>
      </c>
      <c r="AQ873" s="17">
        <v>0.17746199462548601</v>
      </c>
      <c r="AR873" s="17"/>
      <c r="AS873" s="17">
        <v>6.7544204101869607E-2</v>
      </c>
      <c r="AT873" s="17">
        <v>6.0818600120323002E-2</v>
      </c>
      <c r="AU873" s="17">
        <v>2.2449611724501599E-2</v>
      </c>
      <c r="AV873" s="17">
        <v>5.0803011085875101E-2</v>
      </c>
      <c r="AW873" s="17">
        <v>0.102413418558438</v>
      </c>
      <c r="AX873" s="17">
        <v>0.22692121029891199</v>
      </c>
      <c r="AY873" s="17"/>
      <c r="AZ873" s="17">
        <v>0.10084478232878</v>
      </c>
      <c r="BA873" s="17">
        <v>9.2931585211313894E-2</v>
      </c>
      <c r="BB873" s="17">
        <v>7.2945266300752404E-2</v>
      </c>
      <c r="BC873" s="17">
        <v>1.49241279707113E-2</v>
      </c>
      <c r="BD873" s="17">
        <v>2.8136609459212401E-2</v>
      </c>
      <c r="BE873" s="17"/>
      <c r="BF873" s="17">
        <v>7.6961450441024398E-2</v>
      </c>
      <c r="BG873" s="17"/>
      <c r="BH873" s="17">
        <v>6.6172435355412701E-2</v>
      </c>
      <c r="BI873" s="17"/>
      <c r="BJ873" s="17">
        <v>0.12745806073434199</v>
      </c>
      <c r="BK873" s="17">
        <v>5.4772355016124999E-2</v>
      </c>
      <c r="BL873" s="17">
        <v>4.5686928752002302E-2</v>
      </c>
      <c r="BM873" s="17">
        <v>0.15019620182666801</v>
      </c>
      <c r="BN873" s="17">
        <v>0</v>
      </c>
      <c r="BO873" s="17">
        <v>0</v>
      </c>
      <c r="BP873" s="17"/>
      <c r="BQ873" s="17">
        <v>2.9141916388719599E-2</v>
      </c>
      <c r="BR873" s="17">
        <v>5.9562070943699502E-2</v>
      </c>
      <c r="BS873" s="17">
        <v>7.66304123838627E-2</v>
      </c>
      <c r="BT873" s="17"/>
      <c r="BU873" s="17">
        <v>0.172390848286256</v>
      </c>
      <c r="BV873" s="17">
        <v>9.7627315526698094E-2</v>
      </c>
      <c r="BW873" s="17">
        <v>3.41333974510186E-2</v>
      </c>
      <c r="BX873" s="17"/>
      <c r="BY873" s="17">
        <v>0</v>
      </c>
      <c r="BZ873" s="17"/>
      <c r="CA873" s="17">
        <v>7.9329156888159905E-2</v>
      </c>
    </row>
    <row r="874" spans="2:79" x14ac:dyDescent="0.35">
      <c r="B874" t="s">
        <v>135</v>
      </c>
      <c r="C874" s="17">
        <v>4.0419729347749298E-3</v>
      </c>
      <c r="D874" s="17">
        <v>4.4321633207417502E-3</v>
      </c>
      <c r="E874" s="17">
        <v>3.6154961419534201E-3</v>
      </c>
      <c r="F874" s="17"/>
      <c r="G874" s="17">
        <v>0</v>
      </c>
      <c r="H874" s="17">
        <v>0</v>
      </c>
      <c r="I874" s="17">
        <v>0</v>
      </c>
      <c r="J874" s="17">
        <v>0</v>
      </c>
      <c r="K874" s="17">
        <v>7.7224451304378303E-3</v>
      </c>
      <c r="L874" s="17">
        <v>8.3004704021139106E-3</v>
      </c>
      <c r="M874" s="17"/>
      <c r="N874" s="17">
        <v>5.4856073873464899E-3</v>
      </c>
      <c r="O874" s="17">
        <v>8.2872325041161606E-3</v>
      </c>
      <c r="P874" s="17">
        <v>0</v>
      </c>
      <c r="Q874" s="17">
        <v>0</v>
      </c>
      <c r="R874" s="17"/>
      <c r="S874" s="17">
        <v>0</v>
      </c>
      <c r="T874" s="17">
        <v>1.9756115629416399E-2</v>
      </c>
      <c r="U874" s="17">
        <v>0</v>
      </c>
      <c r="V874" s="17">
        <v>0</v>
      </c>
      <c r="W874" s="17">
        <v>2.59969140798719E-2</v>
      </c>
      <c r="X874" s="17">
        <v>0</v>
      </c>
      <c r="Y874" s="17">
        <v>0</v>
      </c>
      <c r="Z874" s="17">
        <v>0</v>
      </c>
      <c r="AA874" s="17">
        <v>0</v>
      </c>
      <c r="AB874" s="17">
        <v>0</v>
      </c>
      <c r="AC874" s="17">
        <v>0</v>
      </c>
      <c r="AD874" s="17">
        <v>0</v>
      </c>
      <c r="AE874" s="17"/>
      <c r="AF874" s="17">
        <v>0</v>
      </c>
      <c r="AG874" s="17">
        <v>1.16206734583878E-2</v>
      </c>
      <c r="AH874" s="17">
        <v>0</v>
      </c>
      <c r="AI874" s="17">
        <v>0</v>
      </c>
      <c r="AJ874" s="17">
        <v>0</v>
      </c>
      <c r="AK874" s="17">
        <v>0</v>
      </c>
      <c r="AL874" s="17"/>
      <c r="AM874" s="17">
        <v>0</v>
      </c>
      <c r="AN874" s="17">
        <v>6.28698884118106E-3</v>
      </c>
      <c r="AO874" s="17">
        <v>0</v>
      </c>
      <c r="AP874" s="17">
        <v>1.34017992529155E-2</v>
      </c>
      <c r="AQ874" s="17">
        <v>0</v>
      </c>
      <c r="AR874" s="17"/>
      <c r="AS874" s="17">
        <v>0</v>
      </c>
      <c r="AT874" s="17">
        <v>0</v>
      </c>
      <c r="AU874" s="17">
        <v>0</v>
      </c>
      <c r="AV874" s="17">
        <v>9.1644465204774404E-3</v>
      </c>
      <c r="AW874" s="17">
        <v>1.8433669292374801E-2</v>
      </c>
      <c r="AX874" s="17">
        <v>0</v>
      </c>
      <c r="AY874" s="17"/>
      <c r="AZ874" s="17">
        <v>0</v>
      </c>
      <c r="BA874" s="17">
        <v>0</v>
      </c>
      <c r="BB874" s="17">
        <v>9.8753069534738905E-3</v>
      </c>
      <c r="BC874" s="17">
        <v>2.33266735605453E-2</v>
      </c>
      <c r="BD874" s="17">
        <v>0</v>
      </c>
      <c r="BE874" s="17"/>
      <c r="BF874" s="17">
        <v>4.8489127675083099E-3</v>
      </c>
      <c r="BG874" s="17"/>
      <c r="BH874" s="17">
        <v>6.3123339783109503E-3</v>
      </c>
      <c r="BI874" s="17"/>
      <c r="BJ874" s="17">
        <v>0</v>
      </c>
      <c r="BK874" s="17">
        <v>1.7917751706912802E-2</v>
      </c>
      <c r="BL874" s="17">
        <v>0</v>
      </c>
      <c r="BM874" s="17">
        <v>0</v>
      </c>
      <c r="BN874" s="17">
        <v>0</v>
      </c>
      <c r="BO874" s="17">
        <v>0</v>
      </c>
      <c r="BP874" s="17"/>
      <c r="BQ874" s="17">
        <v>0</v>
      </c>
      <c r="BR874" s="17">
        <v>6.03241941393475E-3</v>
      </c>
      <c r="BS874" s="17">
        <v>4.6325458653447898E-3</v>
      </c>
      <c r="BT874" s="17"/>
      <c r="BU874" s="17">
        <v>7.6201558535023806E-2</v>
      </c>
      <c r="BV874" s="17">
        <v>0</v>
      </c>
      <c r="BW874" s="17">
        <v>3.3106485012741899E-3</v>
      </c>
      <c r="BX874" s="17"/>
      <c r="BY874" s="17">
        <v>0</v>
      </c>
      <c r="BZ874" s="17"/>
      <c r="CA874" s="17">
        <v>0</v>
      </c>
    </row>
    <row r="875" spans="2:79" x14ac:dyDescent="0.35">
      <c r="B875" t="s">
        <v>104</v>
      </c>
      <c r="C875" s="17">
        <v>0.112110141705751</v>
      </c>
      <c r="D875" s="17">
        <v>8.4331584448405605E-2</v>
      </c>
      <c r="E875" s="17">
        <v>0.14513467288881801</v>
      </c>
      <c r="F875" s="17"/>
      <c r="G875" s="17">
        <v>0.177833569346037</v>
      </c>
      <c r="H875" s="17">
        <v>0.107228141099035</v>
      </c>
      <c r="I875" s="17">
        <v>5.2838002255220902E-2</v>
      </c>
      <c r="J875" s="17">
        <v>0.136664935864134</v>
      </c>
      <c r="K875" s="17">
        <v>0.113756054603304</v>
      </c>
      <c r="L875" s="17">
        <v>0.11706777424782</v>
      </c>
      <c r="M875" s="17"/>
      <c r="N875" s="17">
        <v>7.6887770965172894E-2</v>
      </c>
      <c r="O875" s="17">
        <v>0.15744052948572701</v>
      </c>
      <c r="P875" s="17">
        <v>5.31607125250768E-2</v>
      </c>
      <c r="Q875" s="17">
        <v>0.17102388490717599</v>
      </c>
      <c r="R875" s="17"/>
      <c r="S875" s="17">
        <v>6.5533043946865502E-2</v>
      </c>
      <c r="T875" s="17">
        <v>7.8004789505678698E-2</v>
      </c>
      <c r="U875" s="17">
        <v>0.107755734157818</v>
      </c>
      <c r="V875" s="17">
        <v>0.173740685483808</v>
      </c>
      <c r="W875" s="17">
        <v>5.8951768652649797E-2</v>
      </c>
      <c r="X875" s="17">
        <v>6.3157300051271306E-2</v>
      </c>
      <c r="Y875" s="17">
        <v>0.146420737099938</v>
      </c>
      <c r="Z875" s="17">
        <v>0.16470631447852499</v>
      </c>
      <c r="AA875" s="17">
        <v>0.125113033556051</v>
      </c>
      <c r="AB875" s="17">
        <v>0.24706970932380401</v>
      </c>
      <c r="AC875" s="17">
        <v>0.144445974215725</v>
      </c>
      <c r="AD875" s="17">
        <v>0</v>
      </c>
      <c r="AE875" s="17"/>
      <c r="AF875" s="17">
        <v>0.14723551897295101</v>
      </c>
      <c r="AG875" s="17">
        <v>0.12799942356713601</v>
      </c>
      <c r="AH875" s="17">
        <v>9.7936219416785694E-2</v>
      </c>
      <c r="AI875" s="17">
        <v>0</v>
      </c>
      <c r="AJ875" s="17">
        <v>0</v>
      </c>
      <c r="AK875" s="17">
        <v>7.5182438455577205E-2</v>
      </c>
      <c r="AL875" s="17"/>
      <c r="AM875" s="17">
        <v>0.12668381073392901</v>
      </c>
      <c r="AN875" s="17">
        <v>8.5817274238255095E-2</v>
      </c>
      <c r="AO875" s="17">
        <v>0.12595986539732301</v>
      </c>
      <c r="AP875" s="17">
        <v>0.135133442898245</v>
      </c>
      <c r="AQ875" s="17">
        <v>4.18256800411494E-2</v>
      </c>
      <c r="AR875" s="17"/>
      <c r="AS875" s="17">
        <v>0.100570043688668</v>
      </c>
      <c r="AT875" s="17">
        <v>0.17400719315346799</v>
      </c>
      <c r="AU875" s="17">
        <v>9.1652499092281695E-2</v>
      </c>
      <c r="AV875" s="17">
        <v>7.8381871905606096E-2</v>
      </c>
      <c r="AW875" s="17">
        <v>8.3496290874941897E-2</v>
      </c>
      <c r="AX875" s="17">
        <v>6.5462078723155306E-2</v>
      </c>
      <c r="AY875" s="17"/>
      <c r="AZ875" s="17">
        <v>9.2437958430466996E-2</v>
      </c>
      <c r="BA875" s="17">
        <v>0.109217637404873</v>
      </c>
      <c r="BB875" s="17">
        <v>0.15636618290380699</v>
      </c>
      <c r="BC875" s="17">
        <v>4.7075204889004602E-2</v>
      </c>
      <c r="BD875" s="17">
        <v>0.13621103922962999</v>
      </c>
      <c r="BE875" s="17"/>
      <c r="BF875" s="17">
        <v>0.108767852918768</v>
      </c>
      <c r="BG875" s="17"/>
      <c r="BH875" s="17">
        <v>8.9171423376142103E-2</v>
      </c>
      <c r="BI875" s="17"/>
      <c r="BJ875" s="17">
        <v>0.110445961853086</v>
      </c>
      <c r="BK875" s="17">
        <v>0.178363299551697</v>
      </c>
      <c r="BL875" s="17">
        <v>9.6988625496032696E-2</v>
      </c>
      <c r="BM875" s="17">
        <v>3.2873937226796303E-2</v>
      </c>
      <c r="BN875" s="17">
        <v>0</v>
      </c>
      <c r="BO875" s="17">
        <v>0.54276336283451199</v>
      </c>
      <c r="BP875" s="17"/>
      <c r="BQ875" s="17">
        <v>3.26670945856204E-2</v>
      </c>
      <c r="BR875" s="17">
        <v>8.74239086085737E-2</v>
      </c>
      <c r="BS875" s="17">
        <v>0.10152180736471</v>
      </c>
      <c r="BT875" s="17"/>
      <c r="BU875" s="17">
        <v>0.13089796895467701</v>
      </c>
      <c r="BV875" s="17">
        <v>8.5729968839116502E-2</v>
      </c>
      <c r="BW875" s="17">
        <v>7.5739731184465406E-2</v>
      </c>
      <c r="BX875" s="17"/>
      <c r="BY875" s="17">
        <v>0.259447851958579</v>
      </c>
      <c r="BZ875" s="17"/>
      <c r="CA875" s="17">
        <v>9.9834011346448703E-2</v>
      </c>
    </row>
    <row r="876" spans="2:79"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row>
    <row r="877" spans="2:79" x14ac:dyDescent="0.35">
      <c r="B877" s="6" t="s">
        <v>477</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row>
    <row r="878" spans="2:79" x14ac:dyDescent="0.35">
      <c r="B878" s="24" t="s">
        <v>106</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row>
    <row r="879" spans="2:79" x14ac:dyDescent="0.35">
      <c r="B879" t="s">
        <v>461</v>
      </c>
      <c r="C879" s="17">
        <v>0.57392580258908499</v>
      </c>
      <c r="D879" s="17">
        <v>0.53283326893044802</v>
      </c>
      <c r="E879" s="17">
        <v>0.61883715739055301</v>
      </c>
      <c r="F879" s="17"/>
      <c r="G879" s="17">
        <v>0.68531684528193604</v>
      </c>
      <c r="H879" s="17">
        <v>0.342128658618638</v>
      </c>
      <c r="I879" s="17">
        <v>0.56791059528842802</v>
      </c>
      <c r="J879" s="17">
        <v>0.52456527255516305</v>
      </c>
      <c r="K879" s="17">
        <v>0.51888197430833405</v>
      </c>
      <c r="L879" s="17">
        <v>0.75565293416361601</v>
      </c>
      <c r="M879" s="17"/>
      <c r="N879" s="17">
        <v>0.60193561281517305</v>
      </c>
      <c r="O879" s="17">
        <v>0.56706877629991603</v>
      </c>
      <c r="P879" s="17">
        <v>0.50690702089332595</v>
      </c>
      <c r="Q879" s="17">
        <v>0.61175543761520901</v>
      </c>
      <c r="R879" s="17"/>
      <c r="S879" s="17">
        <v>0.45091479529883599</v>
      </c>
      <c r="T879" s="17">
        <v>0.60854186777697195</v>
      </c>
      <c r="U879" s="17">
        <v>0.62374874099422295</v>
      </c>
      <c r="V879" s="17">
        <v>0.76718942063751805</v>
      </c>
      <c r="W879" s="17">
        <v>0.37332075182191299</v>
      </c>
      <c r="X879" s="17">
        <v>0.56231327871536896</v>
      </c>
      <c r="Y879" s="17">
        <v>0.67272761769358103</v>
      </c>
      <c r="Z879" s="17">
        <v>0.149287468878818</v>
      </c>
      <c r="AA879" s="17">
        <v>0.59798968509575601</v>
      </c>
      <c r="AB879" s="17">
        <v>0.64452772740805397</v>
      </c>
      <c r="AC879" s="17">
        <v>0.85218383698790401</v>
      </c>
      <c r="AD879" s="17">
        <v>0.23953859300244801</v>
      </c>
      <c r="AE879" s="17"/>
      <c r="AF879" s="17">
        <v>0.63282449012738295</v>
      </c>
      <c r="AG879" s="17">
        <v>0.51574148301902001</v>
      </c>
      <c r="AH879" s="17">
        <v>0.64343867495325202</v>
      </c>
      <c r="AI879" s="17">
        <v>0.60017961429323297</v>
      </c>
      <c r="AJ879" s="17">
        <v>0.38863181985730799</v>
      </c>
      <c r="AK879" s="17">
        <v>0.52044744025094103</v>
      </c>
      <c r="AL879" s="17"/>
      <c r="AM879" s="17">
        <v>0.631017601057971</v>
      </c>
      <c r="AN879" s="17">
        <v>0.62185353811431499</v>
      </c>
      <c r="AO879" s="17">
        <v>0.52765666557925295</v>
      </c>
      <c r="AP879" s="17">
        <v>0.464705226277418</v>
      </c>
      <c r="AQ879" s="17">
        <v>0.32249619370649502</v>
      </c>
      <c r="AR879" s="17"/>
      <c r="AS879" s="17">
        <v>0.54608567089726601</v>
      </c>
      <c r="AT879" s="17">
        <v>0.620024668268363</v>
      </c>
      <c r="AU879" s="17">
        <v>0.49973815920893999</v>
      </c>
      <c r="AV879" s="17">
        <v>0.60270660276131505</v>
      </c>
      <c r="AW879" s="17">
        <v>0.65019937202962796</v>
      </c>
      <c r="AX879" s="17">
        <v>0.39181456647615198</v>
      </c>
      <c r="AY879" s="17"/>
      <c r="AZ879" s="17">
        <v>0.631830676768109</v>
      </c>
      <c r="BA879" s="17">
        <v>0.51370853552761697</v>
      </c>
      <c r="BB879" s="17">
        <v>0.69335993092789505</v>
      </c>
      <c r="BC879" s="17">
        <v>0.57278196960503702</v>
      </c>
      <c r="BD879" s="17">
        <v>0.49389814573547702</v>
      </c>
      <c r="BE879" s="17"/>
      <c r="BF879" s="17">
        <v>0.60079840335230095</v>
      </c>
      <c r="BG879" s="17"/>
      <c r="BH879" s="17">
        <v>0.57229718633951798</v>
      </c>
      <c r="BI879" s="17"/>
      <c r="BJ879" s="17">
        <v>0.56651090044334096</v>
      </c>
      <c r="BK879" s="17">
        <v>0.55906648049901697</v>
      </c>
      <c r="BL879" s="17">
        <v>0.593298147367324</v>
      </c>
      <c r="BM879" s="17">
        <v>0.36825140549442198</v>
      </c>
      <c r="BN879" s="17">
        <v>0.31611636662563097</v>
      </c>
      <c r="BO879" s="17">
        <v>1</v>
      </c>
      <c r="BP879" s="17"/>
      <c r="BQ879" s="17">
        <v>0.56956149995641903</v>
      </c>
      <c r="BR879" s="17">
        <v>0.58165891168555905</v>
      </c>
      <c r="BS879" s="17">
        <v>0.58559115415706997</v>
      </c>
      <c r="BT879" s="17"/>
      <c r="BU879" s="17">
        <v>0.61632736553253198</v>
      </c>
      <c r="BV879" s="17">
        <v>0.55270636665055295</v>
      </c>
      <c r="BW879" s="17">
        <v>0.595301877746788</v>
      </c>
      <c r="BX879" s="17"/>
      <c r="BY879" s="17">
        <v>0.33944581124827899</v>
      </c>
      <c r="BZ879" s="17"/>
      <c r="CA879" s="17">
        <v>0.49652663912744699</v>
      </c>
    </row>
    <row r="880" spans="2:79" x14ac:dyDescent="0.35">
      <c r="B880" t="s">
        <v>462</v>
      </c>
      <c r="C880" s="17">
        <v>0.230377801579946</v>
      </c>
      <c r="D880" s="17">
        <v>0.207723369159831</v>
      </c>
      <c r="E880" s="17">
        <v>0.25823575205559401</v>
      </c>
      <c r="F880" s="17"/>
      <c r="G880" s="17">
        <v>0.30110144581916698</v>
      </c>
      <c r="H880" s="17">
        <v>0.33867852538355703</v>
      </c>
      <c r="I880" s="17">
        <v>0.43763776335115001</v>
      </c>
      <c r="J880" s="17">
        <v>0.18268871397745201</v>
      </c>
      <c r="K880" s="17">
        <v>0.16285259780962899</v>
      </c>
      <c r="L880" s="17">
        <v>0.17002525690714199</v>
      </c>
      <c r="M880" s="17"/>
      <c r="N880" s="17">
        <v>0.26308958050152698</v>
      </c>
      <c r="O880" s="17">
        <v>0.27365542604000997</v>
      </c>
      <c r="P880" s="17">
        <v>0.115908611404301</v>
      </c>
      <c r="Q880" s="17">
        <v>0.23459705773706199</v>
      </c>
      <c r="R880" s="17"/>
      <c r="S880" s="17">
        <v>0.29398995559288499</v>
      </c>
      <c r="T880" s="17">
        <v>0.16299702948516201</v>
      </c>
      <c r="U880" s="17">
        <v>0.185102254075798</v>
      </c>
      <c r="V880" s="17">
        <v>0.126824650689005</v>
      </c>
      <c r="W880" s="17">
        <v>0.242642878982992</v>
      </c>
      <c r="X880" s="17">
        <v>0.23439341838335301</v>
      </c>
      <c r="Y880" s="17">
        <v>0.11201486061346801</v>
      </c>
      <c r="Z880" s="17">
        <v>0.37360550302403001</v>
      </c>
      <c r="AA880" s="17">
        <v>0.26891615791191298</v>
      </c>
      <c r="AB880" s="17">
        <v>0.27458816884118697</v>
      </c>
      <c r="AC880" s="17">
        <v>0.297303067207978</v>
      </c>
      <c r="AD880" s="17">
        <v>0</v>
      </c>
      <c r="AE880" s="17"/>
      <c r="AF880" s="17">
        <v>6.9108028372275504E-2</v>
      </c>
      <c r="AG880" s="17">
        <v>0.201739636362325</v>
      </c>
      <c r="AH880" s="17">
        <v>0.28299416279365303</v>
      </c>
      <c r="AI880" s="17">
        <v>0.42514745657053399</v>
      </c>
      <c r="AJ880" s="17">
        <v>0.36926981128826297</v>
      </c>
      <c r="AK880" s="17">
        <v>0.18887582663039801</v>
      </c>
      <c r="AL880" s="17"/>
      <c r="AM880" s="17">
        <v>0.203521261302329</v>
      </c>
      <c r="AN880" s="17">
        <v>0.19931203182371701</v>
      </c>
      <c r="AO880" s="17">
        <v>0.25147642103795498</v>
      </c>
      <c r="AP880" s="17">
        <v>0.38288691186136098</v>
      </c>
      <c r="AQ880" s="17">
        <v>0.131829746317183</v>
      </c>
      <c r="AR880" s="17"/>
      <c r="AS880" s="17">
        <v>0.29105007683217099</v>
      </c>
      <c r="AT880" s="17">
        <v>0.243828656584405</v>
      </c>
      <c r="AU880" s="17">
        <v>0.15977957704262699</v>
      </c>
      <c r="AV880" s="17">
        <v>0.197984550890976</v>
      </c>
      <c r="AW880" s="17">
        <v>0.263800854837273</v>
      </c>
      <c r="AX880" s="17">
        <v>0.19638971320283299</v>
      </c>
      <c r="AY880" s="17"/>
      <c r="AZ880" s="17">
        <v>0.207799665181294</v>
      </c>
      <c r="BA880" s="17">
        <v>0.24029059630355801</v>
      </c>
      <c r="BB880" s="17">
        <v>0.28848626746792799</v>
      </c>
      <c r="BC880" s="17">
        <v>0.33350917092395299</v>
      </c>
      <c r="BD880" s="17">
        <v>0.13669950662935099</v>
      </c>
      <c r="BE880" s="17"/>
      <c r="BF880" s="17">
        <v>0.250305532353022</v>
      </c>
      <c r="BG880" s="17"/>
      <c r="BH880" s="17">
        <v>0.263181689090841</v>
      </c>
      <c r="BI880" s="17"/>
      <c r="BJ880" s="17">
        <v>0.214280507066377</v>
      </c>
      <c r="BK880" s="17">
        <v>0.19533218649884501</v>
      </c>
      <c r="BL880" s="17">
        <v>0.22744624180168399</v>
      </c>
      <c r="BM880" s="17">
        <v>0.28299540373082099</v>
      </c>
      <c r="BN880" s="17">
        <v>0.32868547916622398</v>
      </c>
      <c r="BO880" s="17">
        <v>0</v>
      </c>
      <c r="BP880" s="17"/>
      <c r="BQ880" s="17">
        <v>0.22455877897239601</v>
      </c>
      <c r="BR880" s="17">
        <v>0.27296264584555502</v>
      </c>
      <c r="BS880" s="17">
        <v>0.22995584390381399</v>
      </c>
      <c r="BT880" s="17"/>
      <c r="BU880" s="17">
        <v>0.31995243140945701</v>
      </c>
      <c r="BV880" s="17">
        <v>0.205308531652443</v>
      </c>
      <c r="BW880" s="17">
        <v>0.26390754037907099</v>
      </c>
      <c r="BX880" s="17"/>
      <c r="BY880" s="17">
        <v>0.32384930116514599</v>
      </c>
      <c r="BZ880" s="17"/>
      <c r="CA880" s="17">
        <v>0.21627199753930701</v>
      </c>
    </row>
    <row r="881" spans="2:79" x14ac:dyDescent="0.35">
      <c r="B881" t="s">
        <v>464</v>
      </c>
      <c r="C881" s="17">
        <v>0.215412126935694</v>
      </c>
      <c r="D881" s="17">
        <v>0.185342777977932</v>
      </c>
      <c r="E881" s="17">
        <v>0.251786375261628</v>
      </c>
      <c r="F881" s="17"/>
      <c r="G881" s="17">
        <v>0.13241930135730101</v>
      </c>
      <c r="H881" s="17">
        <v>0.20662168307425</v>
      </c>
      <c r="I881" s="17">
        <v>0.33218605733765999</v>
      </c>
      <c r="J881" s="17">
        <v>0.16113835224975101</v>
      </c>
      <c r="K881" s="17">
        <v>0.18035095854969199</v>
      </c>
      <c r="L881" s="17">
        <v>0.23977883732476199</v>
      </c>
      <c r="M881" s="17"/>
      <c r="N881" s="17">
        <v>0.198002991616267</v>
      </c>
      <c r="O881" s="17">
        <v>0.233926368129311</v>
      </c>
      <c r="P881" s="17">
        <v>0.269736805054688</v>
      </c>
      <c r="Q881" s="17">
        <v>0.15435898293273601</v>
      </c>
      <c r="R881" s="17"/>
      <c r="S881" s="17">
        <v>0.16153134292001101</v>
      </c>
      <c r="T881" s="17">
        <v>0.26653698981104901</v>
      </c>
      <c r="U881" s="17">
        <v>0.209755088132805</v>
      </c>
      <c r="V881" s="17">
        <v>0.25146062881744102</v>
      </c>
      <c r="W881" s="17">
        <v>0.25850237781969199</v>
      </c>
      <c r="X881" s="17">
        <v>0.23549790387508901</v>
      </c>
      <c r="Y881" s="17">
        <v>0.12533533040352701</v>
      </c>
      <c r="Z881" s="17">
        <v>0.29127842371708701</v>
      </c>
      <c r="AA881" s="17">
        <v>0.13095878408266801</v>
      </c>
      <c r="AB881" s="17">
        <v>0.199728411528179</v>
      </c>
      <c r="AC881" s="17">
        <v>0.41563591054269899</v>
      </c>
      <c r="AD881" s="17">
        <v>0.23953859300244801</v>
      </c>
      <c r="AE881" s="17"/>
      <c r="AF881" s="17">
        <v>0.159482017034518</v>
      </c>
      <c r="AG881" s="17">
        <v>0.22423806317363301</v>
      </c>
      <c r="AH881" s="17">
        <v>0.20197164822556099</v>
      </c>
      <c r="AI881" s="17">
        <v>0.33128111873947302</v>
      </c>
      <c r="AJ881" s="17">
        <v>0.19406202690059901</v>
      </c>
      <c r="AK881" s="17">
        <v>0.21565009505340699</v>
      </c>
      <c r="AL881" s="17"/>
      <c r="AM881" s="17">
        <v>0.20304462262155001</v>
      </c>
      <c r="AN881" s="17">
        <v>0.23516940958061</v>
      </c>
      <c r="AO881" s="17">
        <v>0.24943125093738799</v>
      </c>
      <c r="AP881" s="17">
        <v>0.108140962372685</v>
      </c>
      <c r="AQ881" s="17">
        <v>0.20820906566144901</v>
      </c>
      <c r="AR881" s="17"/>
      <c r="AS881" s="17">
        <v>0.13706870647272701</v>
      </c>
      <c r="AT881" s="17">
        <v>0.229227576274388</v>
      </c>
      <c r="AU881" s="17">
        <v>0.220662756336196</v>
      </c>
      <c r="AV881" s="17">
        <v>0.26702578095547902</v>
      </c>
      <c r="AW881" s="17">
        <v>0.20553040360387601</v>
      </c>
      <c r="AX881" s="17">
        <v>0.22774800536807499</v>
      </c>
      <c r="AY881" s="17"/>
      <c r="AZ881" s="17">
        <v>0.217647316450545</v>
      </c>
      <c r="BA881" s="17">
        <v>0.24946014721134299</v>
      </c>
      <c r="BB881" s="17">
        <v>0.18056367685654701</v>
      </c>
      <c r="BC881" s="17">
        <v>0.22904166346249999</v>
      </c>
      <c r="BD881" s="17">
        <v>0.182484597392922</v>
      </c>
      <c r="BE881" s="17"/>
      <c r="BF881" s="17">
        <v>0.208659487303333</v>
      </c>
      <c r="BG881" s="17"/>
      <c r="BH881" s="17">
        <v>0.23666590485057201</v>
      </c>
      <c r="BI881" s="17"/>
      <c r="BJ881" s="17">
        <v>0.173776060189022</v>
      </c>
      <c r="BK881" s="17">
        <v>0.27133456831496799</v>
      </c>
      <c r="BL881" s="17">
        <v>0.197913914364408</v>
      </c>
      <c r="BM881" s="17">
        <v>0.38396647986884402</v>
      </c>
      <c r="BN881" s="17">
        <v>0</v>
      </c>
      <c r="BO881" s="17">
        <v>0.54276336283451199</v>
      </c>
      <c r="BP881" s="17"/>
      <c r="BQ881" s="17">
        <v>0.30167607783046202</v>
      </c>
      <c r="BR881" s="17">
        <v>0.18383920011959201</v>
      </c>
      <c r="BS881" s="17">
        <v>0.21785926575189399</v>
      </c>
      <c r="BT881" s="17"/>
      <c r="BU881" s="17">
        <v>0.41612532782358203</v>
      </c>
      <c r="BV881" s="17">
        <v>0.22942275340950899</v>
      </c>
      <c r="BW881" s="17">
        <v>0.19866011919938301</v>
      </c>
      <c r="BX881" s="17"/>
      <c r="BY881" s="17">
        <v>0</v>
      </c>
      <c r="BZ881" s="17"/>
      <c r="CA881" s="17">
        <v>0.18622755313733699</v>
      </c>
    </row>
    <row r="882" spans="2:79" x14ac:dyDescent="0.35">
      <c r="B882" t="s">
        <v>465</v>
      </c>
      <c r="C882" s="17">
        <v>0.21453142696644201</v>
      </c>
      <c r="D882" s="17">
        <v>0.28345173293572401</v>
      </c>
      <c r="E882" s="17">
        <v>0.13587624670749199</v>
      </c>
      <c r="F882" s="17"/>
      <c r="G882" s="17">
        <v>0</v>
      </c>
      <c r="H882" s="17">
        <v>0.26530015358520298</v>
      </c>
      <c r="I882" s="17">
        <v>0.14566403018629201</v>
      </c>
      <c r="J882" s="17">
        <v>0.11156614429930301</v>
      </c>
      <c r="K882" s="17">
        <v>0.26268891780242998</v>
      </c>
      <c r="L882" s="17">
        <v>0.27824517445421099</v>
      </c>
      <c r="M882" s="17"/>
      <c r="N882" s="17">
        <v>0.19419686173178799</v>
      </c>
      <c r="O882" s="17">
        <v>0.17303949823221301</v>
      </c>
      <c r="P882" s="17">
        <v>0.30839253007181999</v>
      </c>
      <c r="Q882" s="17">
        <v>0.20371734044343601</v>
      </c>
      <c r="R882" s="17"/>
      <c r="S882" s="17">
        <v>0.13290884484301099</v>
      </c>
      <c r="T882" s="17">
        <v>0.21426048180767601</v>
      </c>
      <c r="U882" s="17">
        <v>0.32453022013692401</v>
      </c>
      <c r="V882" s="17">
        <v>0.42233510794929802</v>
      </c>
      <c r="W882" s="17">
        <v>0.36437232802532499</v>
      </c>
      <c r="X882" s="17">
        <v>0.24696596585700201</v>
      </c>
      <c r="Y882" s="17">
        <v>9.3497500179675105E-2</v>
      </c>
      <c r="Z882" s="17">
        <v>0.252646148073914</v>
      </c>
      <c r="AA882" s="17">
        <v>0.20684277291831599</v>
      </c>
      <c r="AB882" s="17">
        <v>0.13878858329560501</v>
      </c>
      <c r="AC882" s="17">
        <v>0.17877612960813799</v>
      </c>
      <c r="AD882" s="17">
        <v>0</v>
      </c>
      <c r="AE882" s="17"/>
      <c r="AF882" s="17">
        <v>0.25096246557267199</v>
      </c>
      <c r="AG882" s="17">
        <v>0.24166483222221699</v>
      </c>
      <c r="AH882" s="17">
        <v>0.24199698465446701</v>
      </c>
      <c r="AI882" s="17">
        <v>0.21159002094153601</v>
      </c>
      <c r="AJ882" s="17">
        <v>0.13568215733524899</v>
      </c>
      <c r="AK882" s="17">
        <v>2.43798634533949E-2</v>
      </c>
      <c r="AL882" s="17"/>
      <c r="AM882" s="17">
        <v>0.12863409954126501</v>
      </c>
      <c r="AN882" s="17">
        <v>0.24862085564410999</v>
      </c>
      <c r="AO882" s="17">
        <v>0.19882575287609699</v>
      </c>
      <c r="AP882" s="17">
        <v>0.270376610406109</v>
      </c>
      <c r="AQ882" s="17">
        <v>4.66587773521525E-2</v>
      </c>
      <c r="AR882" s="17"/>
      <c r="AS882" s="17">
        <v>0.157290409428399</v>
      </c>
      <c r="AT882" s="17">
        <v>0.213298603361187</v>
      </c>
      <c r="AU882" s="17">
        <v>0.28207216350583603</v>
      </c>
      <c r="AV882" s="17">
        <v>0.20048687690956901</v>
      </c>
      <c r="AW882" s="17">
        <v>0.20727009971718899</v>
      </c>
      <c r="AX882" s="17">
        <v>0.26847152428840898</v>
      </c>
      <c r="AY882" s="17"/>
      <c r="AZ882" s="17">
        <v>0.25752799893763201</v>
      </c>
      <c r="BA882" s="17">
        <v>0.22929136433610101</v>
      </c>
      <c r="BB882" s="17">
        <v>0.23100253139739699</v>
      </c>
      <c r="BC882" s="17">
        <v>0.18418179402256499</v>
      </c>
      <c r="BD882" s="17">
        <v>0.14051997849708101</v>
      </c>
      <c r="BE882" s="17"/>
      <c r="BF882" s="17">
        <v>0.24154180327257099</v>
      </c>
      <c r="BG882" s="17"/>
      <c r="BH882" s="17">
        <v>0.231501322101718</v>
      </c>
      <c r="BI882" s="17"/>
      <c r="BJ882" s="17">
        <v>0.18031027276946099</v>
      </c>
      <c r="BK882" s="17">
        <v>0.213144720657166</v>
      </c>
      <c r="BL882" s="17">
        <v>0.243601404047742</v>
      </c>
      <c r="BM882" s="17">
        <v>0.19095347762943199</v>
      </c>
      <c r="BN882" s="17">
        <v>0.58191613255433805</v>
      </c>
      <c r="BO882" s="17">
        <v>0</v>
      </c>
      <c r="BP882" s="17"/>
      <c r="BQ882" s="17">
        <v>0.26820158363097202</v>
      </c>
      <c r="BR882" s="17">
        <v>0.263361141210812</v>
      </c>
      <c r="BS882" s="17">
        <v>0.18661451330229301</v>
      </c>
      <c r="BT882" s="17"/>
      <c r="BU882" s="17">
        <v>0.27020546005232399</v>
      </c>
      <c r="BV882" s="17">
        <v>0.24415900639220101</v>
      </c>
      <c r="BW882" s="17">
        <v>0.20507012275289799</v>
      </c>
      <c r="BX882" s="17"/>
      <c r="BY882" s="17">
        <v>0.14432073943145399</v>
      </c>
      <c r="BZ882" s="17"/>
      <c r="CA882" s="17">
        <v>0.161012314084608</v>
      </c>
    </row>
    <row r="883" spans="2:79" x14ac:dyDescent="0.35">
      <c r="B883" t="s">
        <v>463</v>
      </c>
      <c r="C883" s="17">
        <v>0.19502841721507</v>
      </c>
      <c r="D883" s="17">
        <v>0.196233216651169</v>
      </c>
      <c r="E883" s="17">
        <v>0.194927135860294</v>
      </c>
      <c r="F883" s="17"/>
      <c r="G883" s="17">
        <v>0.168682144461866</v>
      </c>
      <c r="H883" s="17">
        <v>0.20708224451646001</v>
      </c>
      <c r="I883" s="17">
        <v>0.29441842842014099</v>
      </c>
      <c r="J883" s="17">
        <v>0.183881851168053</v>
      </c>
      <c r="K883" s="17">
        <v>0.21677214266922101</v>
      </c>
      <c r="L883" s="17">
        <v>0.13825915239171699</v>
      </c>
      <c r="M883" s="17"/>
      <c r="N883" s="17">
        <v>0.237085717437651</v>
      </c>
      <c r="O883" s="17">
        <v>0.193137538713891</v>
      </c>
      <c r="P883" s="17">
        <v>0.136219611386454</v>
      </c>
      <c r="Q883" s="17">
        <v>0.18720795316330299</v>
      </c>
      <c r="R883" s="17"/>
      <c r="S883" s="17">
        <v>0.21346296062157599</v>
      </c>
      <c r="T883" s="17">
        <v>0.175642907142048</v>
      </c>
      <c r="U883" s="17">
        <v>0.28080104719394999</v>
      </c>
      <c r="V883" s="17">
        <v>0.21475725803446499</v>
      </c>
      <c r="W883" s="17">
        <v>0.12597586519353099</v>
      </c>
      <c r="X883" s="17">
        <v>0.17301867539062199</v>
      </c>
      <c r="Y883" s="17">
        <v>0.15024082973537001</v>
      </c>
      <c r="Z883" s="17">
        <v>0.23710323066942801</v>
      </c>
      <c r="AA883" s="17">
        <v>0.109615160659184</v>
      </c>
      <c r="AB883" s="17">
        <v>0.23028503694356101</v>
      </c>
      <c r="AC883" s="17">
        <v>0.35242273106412503</v>
      </c>
      <c r="AD883" s="17">
        <v>0</v>
      </c>
      <c r="AE883" s="17"/>
      <c r="AF883" s="17">
        <v>0.136325576254062</v>
      </c>
      <c r="AG883" s="17">
        <v>0.14847900412815099</v>
      </c>
      <c r="AH883" s="17">
        <v>0.210740199231195</v>
      </c>
      <c r="AI883" s="17">
        <v>0.24201492275676401</v>
      </c>
      <c r="AJ883" s="17">
        <v>0.249883420880463</v>
      </c>
      <c r="AK883" s="17">
        <v>0.34189584485709201</v>
      </c>
      <c r="AL883" s="17"/>
      <c r="AM883" s="17">
        <v>0.19058645271229999</v>
      </c>
      <c r="AN883" s="17">
        <v>0.21953581916719</v>
      </c>
      <c r="AO883" s="17">
        <v>0.18546336023077201</v>
      </c>
      <c r="AP883" s="17">
        <v>0.181691383145691</v>
      </c>
      <c r="AQ883" s="17">
        <v>0.17848852366933499</v>
      </c>
      <c r="AR883" s="17"/>
      <c r="AS883" s="17">
        <v>0.17707465950840601</v>
      </c>
      <c r="AT883" s="17">
        <v>0.17975669499576699</v>
      </c>
      <c r="AU883" s="17">
        <v>0.180632363804026</v>
      </c>
      <c r="AV883" s="17">
        <v>0.225297462281011</v>
      </c>
      <c r="AW883" s="17">
        <v>0.294279774794385</v>
      </c>
      <c r="AX883" s="17">
        <v>7.0577869757925904E-2</v>
      </c>
      <c r="AY883" s="17"/>
      <c r="AZ883" s="17">
        <v>0.14154123536320701</v>
      </c>
      <c r="BA883" s="17">
        <v>0.179764580177462</v>
      </c>
      <c r="BB883" s="17">
        <v>0.28723913381085198</v>
      </c>
      <c r="BC883" s="17">
        <v>0.34912179633449097</v>
      </c>
      <c r="BD883" s="17">
        <v>0.121723954080789</v>
      </c>
      <c r="BE883" s="17"/>
      <c r="BF883" s="17">
        <v>0.20891093595133201</v>
      </c>
      <c r="BG883" s="17"/>
      <c r="BH883" s="17">
        <v>0.225423704720804</v>
      </c>
      <c r="BI883" s="17"/>
      <c r="BJ883" s="17">
        <v>0.16026633244708299</v>
      </c>
      <c r="BK883" s="17">
        <v>0.19975918343589399</v>
      </c>
      <c r="BL883" s="17">
        <v>0.20119566131710501</v>
      </c>
      <c r="BM883" s="17">
        <v>0.276759199221223</v>
      </c>
      <c r="BN883" s="17">
        <v>0.101967500820031</v>
      </c>
      <c r="BO883" s="17">
        <v>0</v>
      </c>
      <c r="BP883" s="17"/>
      <c r="BQ883" s="17">
        <v>0.22749638277629</v>
      </c>
      <c r="BR883" s="17">
        <v>0.22077488282063301</v>
      </c>
      <c r="BS883" s="17">
        <v>0.19086630424314499</v>
      </c>
      <c r="BT883" s="17"/>
      <c r="BU883" s="17">
        <v>0.18834907950694499</v>
      </c>
      <c r="BV883" s="17">
        <v>0.176636242286724</v>
      </c>
      <c r="BW883" s="17">
        <v>0.229057475281674</v>
      </c>
      <c r="BX883" s="17"/>
      <c r="BY883" s="17">
        <v>6.4039580714443198E-2</v>
      </c>
      <c r="BZ883" s="17"/>
      <c r="CA883" s="17">
        <v>0.21904729525726699</v>
      </c>
    </row>
    <row r="884" spans="2:79" x14ac:dyDescent="0.35">
      <c r="B884" t="s">
        <v>467</v>
      </c>
      <c r="C884" s="17">
        <v>0.11666464691723601</v>
      </c>
      <c r="D884" s="17">
        <v>9.5633110141616504E-2</v>
      </c>
      <c r="E884" s="17">
        <v>0.14187963269255399</v>
      </c>
      <c r="F884" s="17"/>
      <c r="G884" s="17">
        <v>0</v>
      </c>
      <c r="H884" s="17">
        <v>0.141443858466096</v>
      </c>
      <c r="I884" s="17">
        <v>0.13907691023825</v>
      </c>
      <c r="J884" s="17">
        <v>7.2848403143163501E-2</v>
      </c>
      <c r="K884" s="17">
        <v>0.116939835469069</v>
      </c>
      <c r="L884" s="17">
        <v>0.13571783528766199</v>
      </c>
      <c r="M884" s="17"/>
      <c r="N884" s="17">
        <v>0.108886959613334</v>
      </c>
      <c r="O884" s="17">
        <v>8.6991398076554302E-2</v>
      </c>
      <c r="P884" s="17">
        <v>0.216971542692562</v>
      </c>
      <c r="Q884" s="17">
        <v>5.8243225154174197E-2</v>
      </c>
      <c r="R884" s="17"/>
      <c r="S884" s="17">
        <v>0.139365736168994</v>
      </c>
      <c r="T884" s="17">
        <v>6.3577376069874098E-2</v>
      </c>
      <c r="U884" s="17">
        <v>0.18996013566202599</v>
      </c>
      <c r="V884" s="17">
        <v>0.21774640734793099</v>
      </c>
      <c r="W884" s="17">
        <v>1.6172971891062201E-2</v>
      </c>
      <c r="X884" s="17">
        <v>8.2999966617605905E-2</v>
      </c>
      <c r="Y884" s="17">
        <v>7.1120025732943307E-2</v>
      </c>
      <c r="Z884" s="17">
        <v>5.2072592508731301E-2</v>
      </c>
      <c r="AA884" s="17">
        <v>0.14841072379614301</v>
      </c>
      <c r="AB884" s="17">
        <v>8.28667265371857E-2</v>
      </c>
      <c r="AC884" s="17">
        <v>0.226696819978676</v>
      </c>
      <c r="AD884" s="17">
        <v>0</v>
      </c>
      <c r="AE884" s="17"/>
      <c r="AF884" s="17">
        <v>0.188914816955387</v>
      </c>
      <c r="AG884" s="17">
        <v>8.2698220333721401E-2</v>
      </c>
      <c r="AH884" s="17">
        <v>8.8639073224531198E-2</v>
      </c>
      <c r="AI884" s="17">
        <v>0.16095194328930201</v>
      </c>
      <c r="AJ884" s="17">
        <v>0.156386495320952</v>
      </c>
      <c r="AK884" s="17">
        <v>0.22154502130312301</v>
      </c>
      <c r="AL884" s="17"/>
      <c r="AM884" s="17">
        <v>0.129011861199088</v>
      </c>
      <c r="AN884" s="17">
        <v>8.9199208059141805E-2</v>
      </c>
      <c r="AO884" s="17">
        <v>0.12645089988455999</v>
      </c>
      <c r="AP884" s="17">
        <v>0.113788346000536</v>
      </c>
      <c r="AQ884" s="17">
        <v>0.28699964869556699</v>
      </c>
      <c r="AR884" s="17"/>
      <c r="AS884" s="17">
        <v>0.137638170291012</v>
      </c>
      <c r="AT884" s="17">
        <v>0.14234807290764601</v>
      </c>
      <c r="AU884" s="17">
        <v>0.133332733802181</v>
      </c>
      <c r="AV884" s="17">
        <v>4.9660052795847599E-2</v>
      </c>
      <c r="AW884" s="17">
        <v>8.4402519296675693E-2</v>
      </c>
      <c r="AX884" s="17">
        <v>0.15474579342300901</v>
      </c>
      <c r="AY884" s="17"/>
      <c r="AZ884" s="17">
        <v>0.10764812424015199</v>
      </c>
      <c r="BA884" s="17">
        <v>0.12677020343798301</v>
      </c>
      <c r="BB884" s="17">
        <v>0.137149291109325</v>
      </c>
      <c r="BC884" s="17">
        <v>8.5768915123808895E-2</v>
      </c>
      <c r="BD884" s="17">
        <v>0.11012275134019101</v>
      </c>
      <c r="BE884" s="17"/>
      <c r="BF884" s="17">
        <v>0.114867172873503</v>
      </c>
      <c r="BG884" s="17"/>
      <c r="BH884" s="17">
        <v>0.109574430830415</v>
      </c>
      <c r="BI884" s="17"/>
      <c r="BJ884" s="17">
        <v>0.154496394599973</v>
      </c>
      <c r="BK884" s="17">
        <v>0.12632578656087001</v>
      </c>
      <c r="BL884" s="17">
        <v>7.6740651790417599E-2</v>
      </c>
      <c r="BM884" s="17">
        <v>0.17903068533299701</v>
      </c>
      <c r="BN884" s="17">
        <v>0.108023931887245</v>
      </c>
      <c r="BO884" s="17">
        <v>0.54276336283451199</v>
      </c>
      <c r="BP884" s="17"/>
      <c r="BQ884" s="17">
        <v>0.16117476179627799</v>
      </c>
      <c r="BR884" s="17">
        <v>8.8470708254186403E-2</v>
      </c>
      <c r="BS884" s="17">
        <v>0.12022045222415401</v>
      </c>
      <c r="BT884" s="17"/>
      <c r="BU884" s="17">
        <v>0.26945167788880497</v>
      </c>
      <c r="BV884" s="17">
        <v>8.0543447674150198E-2</v>
      </c>
      <c r="BW884" s="17">
        <v>0.130493556744323</v>
      </c>
      <c r="BX884" s="17"/>
      <c r="BY884" s="17">
        <v>8.0281158717011206E-2</v>
      </c>
      <c r="BZ884" s="17"/>
      <c r="CA884" s="17">
        <v>0.151881829462816</v>
      </c>
    </row>
    <row r="885" spans="2:79" x14ac:dyDescent="0.35">
      <c r="B885" t="s">
        <v>472</v>
      </c>
      <c r="C885" s="17">
        <v>0.100858831266582</v>
      </c>
      <c r="D885" s="17">
        <v>8.47980603388028E-2</v>
      </c>
      <c r="E885" s="17">
        <v>0.12019265973604799</v>
      </c>
      <c r="F885" s="17"/>
      <c r="G885" s="17">
        <v>0</v>
      </c>
      <c r="H885" s="17">
        <v>6.2346644307554801E-2</v>
      </c>
      <c r="I885" s="17">
        <v>0.21126403821144499</v>
      </c>
      <c r="J885" s="17">
        <v>4.9284337326545802E-2</v>
      </c>
      <c r="K885" s="17">
        <v>8.3463805076318495E-2</v>
      </c>
      <c r="L885" s="17">
        <v>0.12745000206897</v>
      </c>
      <c r="M885" s="17"/>
      <c r="N885" s="17">
        <v>0.12967298411091099</v>
      </c>
      <c r="O885" s="17">
        <v>9.5056186151631999E-2</v>
      </c>
      <c r="P885" s="17">
        <v>0.117039594565436</v>
      </c>
      <c r="Q885" s="17">
        <v>3.0787976107510402E-2</v>
      </c>
      <c r="R885" s="17"/>
      <c r="S885" s="17">
        <v>0.12116067565325001</v>
      </c>
      <c r="T885" s="17">
        <v>3.3244549582524797E-2</v>
      </c>
      <c r="U885" s="17">
        <v>0.122885499758212</v>
      </c>
      <c r="V885" s="17">
        <v>0.15879578922628099</v>
      </c>
      <c r="W885" s="17">
        <v>9.0333223752615793E-2</v>
      </c>
      <c r="X885" s="17">
        <v>0.162530033067733</v>
      </c>
      <c r="Y885" s="17">
        <v>0</v>
      </c>
      <c r="Z885" s="17">
        <v>0</v>
      </c>
      <c r="AA885" s="17">
        <v>0.100832368996548</v>
      </c>
      <c r="AB885" s="17">
        <v>1.0936316516505701E-2</v>
      </c>
      <c r="AC885" s="17">
        <v>0.306125754236659</v>
      </c>
      <c r="AD885" s="17">
        <v>0</v>
      </c>
      <c r="AE885" s="17"/>
      <c r="AF885" s="17">
        <v>4.4492304251301802E-2</v>
      </c>
      <c r="AG885" s="17">
        <v>5.9226524766965098E-2</v>
      </c>
      <c r="AH885" s="17">
        <v>0.20096048811557901</v>
      </c>
      <c r="AI885" s="17">
        <v>0.21269852133297801</v>
      </c>
      <c r="AJ885" s="17">
        <v>0</v>
      </c>
      <c r="AK885" s="17">
        <v>0</v>
      </c>
      <c r="AL885" s="17"/>
      <c r="AM885" s="17">
        <v>0.15990364763405701</v>
      </c>
      <c r="AN885" s="17">
        <v>8.8396108839981002E-2</v>
      </c>
      <c r="AO885" s="17">
        <v>7.4335525740644504E-2</v>
      </c>
      <c r="AP885" s="17">
        <v>0.121345407530939</v>
      </c>
      <c r="AQ885" s="17">
        <v>0</v>
      </c>
      <c r="AR885" s="17"/>
      <c r="AS885" s="17">
        <v>2.9096610512974599E-2</v>
      </c>
      <c r="AT885" s="17">
        <v>0.122194030621602</v>
      </c>
      <c r="AU885" s="17">
        <v>7.4354332883575194E-2</v>
      </c>
      <c r="AV885" s="17">
        <v>0.121651250560561</v>
      </c>
      <c r="AW885" s="17">
        <v>0.113158984323145</v>
      </c>
      <c r="AX885" s="17">
        <v>0.175125748603527</v>
      </c>
      <c r="AY885" s="17"/>
      <c r="AZ885" s="17">
        <v>0.132773342451665</v>
      </c>
      <c r="BA885" s="17">
        <v>0.116713876103785</v>
      </c>
      <c r="BB885" s="17">
        <v>9.2445781447094005E-2</v>
      </c>
      <c r="BC885" s="17">
        <v>2.6984346126646401E-2</v>
      </c>
      <c r="BD885" s="17">
        <v>8.3507495267244894E-2</v>
      </c>
      <c r="BE885" s="17"/>
      <c r="BF885" s="17">
        <v>0.10643888273749599</v>
      </c>
      <c r="BG885" s="17"/>
      <c r="BH885" s="17">
        <v>0.114204253009229</v>
      </c>
      <c r="BI885" s="17"/>
      <c r="BJ885" s="17">
        <v>8.4717439330511499E-2</v>
      </c>
      <c r="BK885" s="17">
        <v>0.11301572828567</v>
      </c>
      <c r="BL885" s="17">
        <v>0.131564006358276</v>
      </c>
      <c r="BM885" s="17">
        <v>4.8770731805761698E-2</v>
      </c>
      <c r="BN885" s="17">
        <v>0</v>
      </c>
      <c r="BO885" s="17">
        <v>0</v>
      </c>
      <c r="BP885" s="17"/>
      <c r="BQ885" s="17">
        <v>0.107006469971093</v>
      </c>
      <c r="BR885" s="17">
        <v>0.111609716339647</v>
      </c>
      <c r="BS885" s="17">
        <v>0.10338944252347</v>
      </c>
      <c r="BT885" s="17"/>
      <c r="BU885" s="17">
        <v>0.34044425863265798</v>
      </c>
      <c r="BV885" s="17">
        <v>0.11082977728268301</v>
      </c>
      <c r="BW885" s="17">
        <v>9.0160980520112399E-2</v>
      </c>
      <c r="BX885" s="17"/>
      <c r="BY885" s="17">
        <v>0.33706675607869802</v>
      </c>
      <c r="BZ885" s="17"/>
      <c r="CA885" s="17">
        <v>9.4229744249681405E-2</v>
      </c>
    </row>
    <row r="886" spans="2:79" x14ac:dyDescent="0.35">
      <c r="B886" t="s">
        <v>476</v>
      </c>
      <c r="C886" s="17">
        <v>3.3445047541786302E-2</v>
      </c>
      <c r="D886" s="17">
        <v>3.6099500221652203E-2</v>
      </c>
      <c r="E886" s="17">
        <v>3.0583344048738199E-2</v>
      </c>
      <c r="F886" s="17"/>
      <c r="G886" s="17">
        <v>0</v>
      </c>
      <c r="H886" s="17">
        <v>2.61991800377409E-2</v>
      </c>
      <c r="I886" s="17">
        <v>2.83775239920055E-2</v>
      </c>
      <c r="J886" s="17">
        <v>2.75818419284048E-2</v>
      </c>
      <c r="K886" s="17">
        <v>6.5820278782876898E-2</v>
      </c>
      <c r="L886" s="17">
        <v>2.1188781904277001E-2</v>
      </c>
      <c r="M886" s="17"/>
      <c r="N886" s="17">
        <v>1.7283676652945099E-2</v>
      </c>
      <c r="O886" s="17">
        <v>4.20741549476897E-2</v>
      </c>
      <c r="P886" s="17">
        <v>7.3283202134917194E-2</v>
      </c>
      <c r="Q886" s="17">
        <v>0</v>
      </c>
      <c r="R886" s="17"/>
      <c r="S886" s="17">
        <v>0</v>
      </c>
      <c r="T886" s="17">
        <v>1.9931686593301998E-2</v>
      </c>
      <c r="U886" s="17">
        <v>1.30777158224891E-2</v>
      </c>
      <c r="V886" s="17">
        <v>0</v>
      </c>
      <c r="W886" s="17">
        <v>8.7188494493628699E-2</v>
      </c>
      <c r="X886" s="17">
        <v>0</v>
      </c>
      <c r="Y886" s="17">
        <v>3.6512936412601699E-2</v>
      </c>
      <c r="Z886" s="17">
        <v>0.102665591483743</v>
      </c>
      <c r="AA886" s="17">
        <v>0.12792775718286001</v>
      </c>
      <c r="AB886" s="17">
        <v>0</v>
      </c>
      <c r="AC886" s="17">
        <v>3.8583554386504702E-2</v>
      </c>
      <c r="AD886" s="17">
        <v>0</v>
      </c>
      <c r="AE886" s="17"/>
      <c r="AF886" s="17">
        <v>0</v>
      </c>
      <c r="AG886" s="17">
        <v>4.2679620390378002E-2</v>
      </c>
      <c r="AH886" s="17">
        <v>3.11861029405208E-2</v>
      </c>
      <c r="AI886" s="17">
        <v>1.6666469750939699E-2</v>
      </c>
      <c r="AJ886" s="17">
        <v>0</v>
      </c>
      <c r="AK886" s="17">
        <v>7.7285090021811401E-2</v>
      </c>
      <c r="AL886" s="17"/>
      <c r="AM886" s="17">
        <v>5.0205298827702402E-2</v>
      </c>
      <c r="AN886" s="17">
        <v>2.5953582010092801E-2</v>
      </c>
      <c r="AO886" s="17">
        <v>1.6464986892462601E-2</v>
      </c>
      <c r="AP886" s="17">
        <v>4.3667118467058098E-2</v>
      </c>
      <c r="AQ886" s="17">
        <v>0.17746199462548601</v>
      </c>
      <c r="AR886" s="17"/>
      <c r="AS886" s="17">
        <v>2.0864464107407998E-2</v>
      </c>
      <c r="AT886" s="17">
        <v>5.9935446770398399E-3</v>
      </c>
      <c r="AU886" s="17">
        <v>6.1711467889353201E-2</v>
      </c>
      <c r="AV886" s="17">
        <v>7.0127731688374398E-2</v>
      </c>
      <c r="AW886" s="17">
        <v>1.88879680825376E-2</v>
      </c>
      <c r="AX886" s="17">
        <v>5.0588368807650497E-2</v>
      </c>
      <c r="AY886" s="17"/>
      <c r="AZ886" s="17">
        <v>6.2207470955781198E-2</v>
      </c>
      <c r="BA886" s="17">
        <v>3.00205443033894E-2</v>
      </c>
      <c r="BB886" s="17">
        <v>2.7632623268177E-2</v>
      </c>
      <c r="BC886" s="17">
        <v>0</v>
      </c>
      <c r="BD886" s="17">
        <v>2.65904367020619E-2</v>
      </c>
      <c r="BE886" s="17"/>
      <c r="BF886" s="17">
        <v>2.5448327014909101E-2</v>
      </c>
      <c r="BG886" s="17"/>
      <c r="BH886" s="17">
        <v>1.8949478174275301E-2</v>
      </c>
      <c r="BI886" s="17"/>
      <c r="BJ886" s="17">
        <v>1.44937518036672E-2</v>
      </c>
      <c r="BK886" s="17">
        <v>3.6293477019496798E-2</v>
      </c>
      <c r="BL886" s="17">
        <v>3.8752958660325201E-2</v>
      </c>
      <c r="BM886" s="17">
        <v>6.9393816410515605E-2</v>
      </c>
      <c r="BN886" s="17">
        <v>0</v>
      </c>
      <c r="BO886" s="17">
        <v>0</v>
      </c>
      <c r="BP886" s="17"/>
      <c r="BQ886" s="17">
        <v>1.5305331694152101E-2</v>
      </c>
      <c r="BR886" s="17">
        <v>5.3122447677522402E-2</v>
      </c>
      <c r="BS886" s="17">
        <v>2.51422588449247E-2</v>
      </c>
      <c r="BT886" s="17"/>
      <c r="BU886" s="17">
        <v>0</v>
      </c>
      <c r="BV886" s="17">
        <v>2.7933868359946001E-2</v>
      </c>
      <c r="BW886" s="17">
        <v>3.80937534899475E-2</v>
      </c>
      <c r="BX886" s="17"/>
      <c r="BY886" s="17">
        <v>0</v>
      </c>
      <c r="BZ886" s="17"/>
      <c r="CA886" s="17">
        <v>8.1475720435863597E-2</v>
      </c>
    </row>
    <row r="887" spans="2:79" x14ac:dyDescent="0.35">
      <c r="B887" t="s">
        <v>135</v>
      </c>
      <c r="C887" s="17">
        <v>1.4472496986021601E-2</v>
      </c>
      <c r="D887" s="17">
        <v>1.8883171829665701E-2</v>
      </c>
      <c r="E887" s="17">
        <v>9.4437706952672801E-3</v>
      </c>
      <c r="F887" s="17"/>
      <c r="G887" s="17">
        <v>0</v>
      </c>
      <c r="H887" s="17">
        <v>0</v>
      </c>
      <c r="I887" s="17">
        <v>0</v>
      </c>
      <c r="J887" s="17">
        <v>0</v>
      </c>
      <c r="K887" s="17">
        <v>4.2015987995557801E-2</v>
      </c>
      <c r="L887" s="17">
        <v>1.88805101289404E-2</v>
      </c>
      <c r="M887" s="17"/>
      <c r="N887" s="17">
        <v>1.4416477353412199E-2</v>
      </c>
      <c r="O887" s="17">
        <v>9.3785729278740397E-3</v>
      </c>
      <c r="P887" s="17">
        <v>0</v>
      </c>
      <c r="Q887" s="17">
        <v>3.96656146747833E-2</v>
      </c>
      <c r="R887" s="17"/>
      <c r="S887" s="17">
        <v>4.9747570905754098E-3</v>
      </c>
      <c r="T887" s="17">
        <v>0</v>
      </c>
      <c r="U887" s="17">
        <v>0</v>
      </c>
      <c r="V887" s="17">
        <v>0</v>
      </c>
      <c r="W887" s="17">
        <v>2.59969140798719E-2</v>
      </c>
      <c r="X887" s="17">
        <v>8.8954808342161101E-2</v>
      </c>
      <c r="Y887" s="17">
        <v>2.1157550015097198E-2</v>
      </c>
      <c r="Z887" s="17">
        <v>0</v>
      </c>
      <c r="AA887" s="17">
        <v>0</v>
      </c>
      <c r="AB887" s="17">
        <v>0</v>
      </c>
      <c r="AC887" s="17">
        <v>0</v>
      </c>
      <c r="AD887" s="17">
        <v>0</v>
      </c>
      <c r="AE887" s="17"/>
      <c r="AF887" s="17">
        <v>1.3967635775512299E-2</v>
      </c>
      <c r="AG887" s="17">
        <v>1.7768711937484E-2</v>
      </c>
      <c r="AH887" s="17">
        <v>0</v>
      </c>
      <c r="AI887" s="17">
        <v>4.5545494110430802E-2</v>
      </c>
      <c r="AJ887" s="17">
        <v>2.90355342251153E-2</v>
      </c>
      <c r="AK887" s="17">
        <v>0</v>
      </c>
      <c r="AL887" s="17"/>
      <c r="AM887" s="17">
        <v>1.2547267662318499E-2</v>
      </c>
      <c r="AN887" s="17">
        <v>1.3858456761301201E-2</v>
      </c>
      <c r="AO887" s="17">
        <v>1.11329268535708E-2</v>
      </c>
      <c r="AP887" s="17">
        <v>3.0835575094058799E-2</v>
      </c>
      <c r="AQ887" s="17">
        <v>0</v>
      </c>
      <c r="AR887" s="17"/>
      <c r="AS887" s="17">
        <v>5.0434963921981903E-3</v>
      </c>
      <c r="AT887" s="17">
        <v>1.65720619958383E-2</v>
      </c>
      <c r="AU887" s="17">
        <v>0</v>
      </c>
      <c r="AV887" s="17">
        <v>3.79399735110044E-2</v>
      </c>
      <c r="AW887" s="17">
        <v>0</v>
      </c>
      <c r="AX887" s="17">
        <v>2.68367100302918E-2</v>
      </c>
      <c r="AY887" s="17"/>
      <c r="AZ887" s="17">
        <v>7.7898665802173901E-3</v>
      </c>
      <c r="BA887" s="17">
        <v>2.7397167717254301E-2</v>
      </c>
      <c r="BB887" s="17">
        <v>2.5794560622487101E-2</v>
      </c>
      <c r="BC887" s="17">
        <v>0</v>
      </c>
      <c r="BD887" s="17">
        <v>0</v>
      </c>
      <c r="BE887" s="17"/>
      <c r="BF887" s="17">
        <v>1.7361787559112701E-2</v>
      </c>
      <c r="BG887" s="17"/>
      <c r="BH887" s="17">
        <v>2.26016442836359E-2</v>
      </c>
      <c r="BI887" s="17"/>
      <c r="BJ887" s="17">
        <v>0</v>
      </c>
      <c r="BK887" s="17">
        <v>1.9304083689115799E-2</v>
      </c>
      <c r="BL887" s="17">
        <v>2.1921712010949598E-2</v>
      </c>
      <c r="BM887" s="17">
        <v>0</v>
      </c>
      <c r="BN887" s="17">
        <v>0</v>
      </c>
      <c r="BO887" s="17">
        <v>0</v>
      </c>
      <c r="BP887" s="17"/>
      <c r="BQ887" s="17">
        <v>4.4409716233154102E-2</v>
      </c>
      <c r="BR887" s="17">
        <v>1.57568376361477E-2</v>
      </c>
      <c r="BS887" s="17">
        <v>5.9639027256844302E-3</v>
      </c>
      <c r="BT887" s="17"/>
      <c r="BU887" s="17">
        <v>0</v>
      </c>
      <c r="BV887" s="17">
        <v>2.2746364655798799E-2</v>
      </c>
      <c r="BW887" s="17">
        <v>1.1242783383144999E-2</v>
      </c>
      <c r="BX887" s="17"/>
      <c r="BY887" s="17">
        <v>0</v>
      </c>
      <c r="BZ887" s="17"/>
      <c r="CA887" s="17">
        <v>3.5792925427340298E-2</v>
      </c>
    </row>
    <row r="888" spans="2:79" x14ac:dyDescent="0.35">
      <c r="B888" t="s">
        <v>104</v>
      </c>
      <c r="C888" s="17">
        <v>0.123757301231721</v>
      </c>
      <c r="D888" s="17">
        <v>0.10489375717042</v>
      </c>
      <c r="E888" s="17">
        <v>0.14650036132774499</v>
      </c>
      <c r="F888" s="17"/>
      <c r="G888" s="17">
        <v>0.18226385336076401</v>
      </c>
      <c r="H888" s="17">
        <v>9.4913695931143793E-2</v>
      </c>
      <c r="I888" s="17">
        <v>6.10478551166398E-2</v>
      </c>
      <c r="J888" s="17">
        <v>0.19689551397170801</v>
      </c>
      <c r="K888" s="17">
        <v>0.143979056078581</v>
      </c>
      <c r="L888" s="17">
        <v>9.0416083153264507E-2</v>
      </c>
      <c r="M888" s="17"/>
      <c r="N888" s="17">
        <v>0.103167890009584</v>
      </c>
      <c r="O888" s="17">
        <v>0.16958139659164501</v>
      </c>
      <c r="P888" s="17">
        <v>0.114777675797346</v>
      </c>
      <c r="Q888" s="17">
        <v>9.9307847110431002E-2</v>
      </c>
      <c r="R888" s="17"/>
      <c r="S888" s="17">
        <v>0.13859870220471401</v>
      </c>
      <c r="T888" s="17">
        <v>0.13720133406218299</v>
      </c>
      <c r="U888" s="17">
        <v>0.174402573400496</v>
      </c>
      <c r="V888" s="17">
        <v>3.3297149046222899E-2</v>
      </c>
      <c r="W888" s="17">
        <v>3.5150939041816001E-2</v>
      </c>
      <c r="X888" s="17">
        <v>0.102173860831494</v>
      </c>
      <c r="Y888" s="17">
        <v>0.12435019639794299</v>
      </c>
      <c r="Z888" s="17">
        <v>0.18211886158976501</v>
      </c>
      <c r="AA888" s="17">
        <v>8.3892214413386207E-2</v>
      </c>
      <c r="AB888" s="17">
        <v>0.22713870410987799</v>
      </c>
      <c r="AC888" s="17">
        <v>5.2810468063057503E-2</v>
      </c>
      <c r="AD888" s="17">
        <v>0.76046140699755205</v>
      </c>
      <c r="AE888" s="17"/>
      <c r="AF888" s="17">
        <v>0.15343981454043701</v>
      </c>
      <c r="AG888" s="17">
        <v>0.16504449366450899</v>
      </c>
      <c r="AH888" s="17">
        <v>8.4384875647034605E-2</v>
      </c>
      <c r="AI888" s="17">
        <v>2.78467483396924E-2</v>
      </c>
      <c r="AJ888" s="17">
        <v>0.13872837795364301</v>
      </c>
      <c r="AK888" s="17">
        <v>0.113693395485659</v>
      </c>
      <c r="AL888" s="17"/>
      <c r="AM888" s="17">
        <v>0.11494835387151001</v>
      </c>
      <c r="AN888" s="17">
        <v>0.109623139225142</v>
      </c>
      <c r="AO888" s="17">
        <v>0.17129461536179799</v>
      </c>
      <c r="AP888" s="17">
        <v>9.5793346189262205E-2</v>
      </c>
      <c r="AQ888" s="17">
        <v>0</v>
      </c>
      <c r="AR888" s="17"/>
      <c r="AS888" s="17">
        <v>0.18271097716078399</v>
      </c>
      <c r="AT888" s="17">
        <v>0.136265570590061</v>
      </c>
      <c r="AU888" s="17">
        <v>6.1432211144906899E-2</v>
      </c>
      <c r="AV888" s="17">
        <v>0.113344879038482</v>
      </c>
      <c r="AW888" s="17">
        <v>0.106087111978864</v>
      </c>
      <c r="AX888" s="17">
        <v>0.117771761743374</v>
      </c>
      <c r="AY888" s="17"/>
      <c r="AZ888" s="17">
        <v>9.0174165815061602E-2</v>
      </c>
      <c r="BA888" s="17">
        <v>0.14046960868786201</v>
      </c>
      <c r="BB888" s="17">
        <v>7.2569363561706304E-2</v>
      </c>
      <c r="BC888" s="17">
        <v>7.8768672211437907E-2</v>
      </c>
      <c r="BD888" s="17">
        <v>0.20712309146190799</v>
      </c>
      <c r="BE888" s="17"/>
      <c r="BF888" s="17">
        <v>0.11041106930969199</v>
      </c>
      <c r="BG888" s="17"/>
      <c r="BH888" s="17">
        <v>0.12601548890809999</v>
      </c>
      <c r="BI888" s="17"/>
      <c r="BJ888" s="17">
        <v>0.13150128141995901</v>
      </c>
      <c r="BK888" s="17">
        <v>0.16565253162126301</v>
      </c>
      <c r="BL888" s="17">
        <v>0.13572117181652499</v>
      </c>
      <c r="BM888" s="17">
        <v>7.9875398060814895E-2</v>
      </c>
      <c r="BN888" s="17">
        <v>0</v>
      </c>
      <c r="BO888" s="17">
        <v>0</v>
      </c>
      <c r="BP888" s="17"/>
      <c r="BQ888" s="17">
        <v>6.2784945944492895E-2</v>
      </c>
      <c r="BR888" s="17">
        <v>0.123375627995676</v>
      </c>
      <c r="BS888" s="17">
        <v>0.111145521240582</v>
      </c>
      <c r="BT888" s="17"/>
      <c r="BU888" s="17">
        <v>6.7428055771815196E-2</v>
      </c>
      <c r="BV888" s="17">
        <v>0.11541677998491599</v>
      </c>
      <c r="BW888" s="17">
        <v>9.7301482014719901E-2</v>
      </c>
      <c r="BX888" s="17"/>
      <c r="BY888" s="17">
        <v>0.259447851958579</v>
      </c>
      <c r="BZ888" s="17"/>
      <c r="CA888" s="17">
        <v>0.14594561197049499</v>
      </c>
    </row>
    <row r="889" spans="2:79"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row>
    <row r="890" spans="2:79" x14ac:dyDescent="0.35">
      <c r="B890" s="6" t="s">
        <v>487</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row>
    <row r="891" spans="2:79" x14ac:dyDescent="0.35">
      <c r="B891" s="24" t="s">
        <v>106</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row>
    <row r="892" spans="2:79" x14ac:dyDescent="0.35">
      <c r="B892" t="s">
        <v>478</v>
      </c>
      <c r="C892" s="17">
        <v>6.4994251058330801E-2</v>
      </c>
      <c r="D892" s="17">
        <v>6.6634502521227906E-2</v>
      </c>
      <c r="E892" s="17">
        <v>6.3839066944938405E-2</v>
      </c>
      <c r="F892" s="17"/>
      <c r="G892" s="17">
        <v>0.11310713034910801</v>
      </c>
      <c r="H892" s="17">
        <v>6.8901963136810504E-2</v>
      </c>
      <c r="I892" s="17">
        <v>8.4378064647875506E-2</v>
      </c>
      <c r="J892" s="17">
        <v>5.5989789573678603E-2</v>
      </c>
      <c r="K892" s="17">
        <v>5.0360982572531701E-2</v>
      </c>
      <c r="L892" s="17">
        <v>3.1072114735560999E-2</v>
      </c>
      <c r="M892" s="17"/>
      <c r="N892" s="17">
        <v>6.2692104875679694E-2</v>
      </c>
      <c r="O892" s="17">
        <v>6.2817239768817701E-2</v>
      </c>
      <c r="P892" s="17">
        <v>5.6577472859708003E-2</v>
      </c>
      <c r="Q892" s="17">
        <v>7.9031711768115895E-2</v>
      </c>
      <c r="R892" s="17"/>
      <c r="S892" s="17">
        <v>7.2087858469951097E-2</v>
      </c>
      <c r="T892" s="17">
        <v>5.26902460725188E-2</v>
      </c>
      <c r="U892" s="17">
        <v>4.91343090862746E-2</v>
      </c>
      <c r="V892" s="17">
        <v>4.5306813104465299E-2</v>
      </c>
      <c r="W892" s="17">
        <v>5.6088459038842103E-2</v>
      </c>
      <c r="X892" s="17">
        <v>7.2330996993425906E-2</v>
      </c>
      <c r="Y892" s="17">
        <v>6.5267725423784007E-2</v>
      </c>
      <c r="Z892" s="17">
        <v>9.3260451025872798E-2</v>
      </c>
      <c r="AA892" s="17">
        <v>8.1391056110274501E-2</v>
      </c>
      <c r="AB892" s="17">
        <v>8.3583646461549893E-2</v>
      </c>
      <c r="AC892" s="17">
        <v>6.6811920629138002E-2</v>
      </c>
      <c r="AD892" s="17">
        <v>2.8137733342501001E-2</v>
      </c>
      <c r="AE892" s="17"/>
      <c r="AF892" s="17">
        <v>8.3672075043330602E-2</v>
      </c>
      <c r="AG892" s="17">
        <v>6.3087906259141402E-2</v>
      </c>
      <c r="AH892" s="17">
        <v>4.6959055383820003E-2</v>
      </c>
      <c r="AI892" s="17">
        <v>6.2832826223666705E-2</v>
      </c>
      <c r="AJ892" s="17">
        <v>6.8150257497243405E-2</v>
      </c>
      <c r="AK892" s="17">
        <v>6.3324911896375596E-2</v>
      </c>
      <c r="AL892" s="17"/>
      <c r="AM892" s="17">
        <v>8.1475487856108003E-2</v>
      </c>
      <c r="AN892" s="17">
        <v>6.2617465968283201E-2</v>
      </c>
      <c r="AO892" s="17">
        <v>5.5248758672865897E-2</v>
      </c>
      <c r="AP892" s="17">
        <v>5.4386735451318897E-2</v>
      </c>
      <c r="AQ892" s="17">
        <v>5.7519898141618099E-2</v>
      </c>
      <c r="AR892" s="17"/>
      <c r="AS892" s="17">
        <v>6.9340659623039702E-2</v>
      </c>
      <c r="AT892" s="17">
        <v>5.5365247788137999E-2</v>
      </c>
      <c r="AU892" s="17">
        <v>7.4733903138743701E-2</v>
      </c>
      <c r="AV892" s="17">
        <v>7.6347541393014001E-2</v>
      </c>
      <c r="AW892" s="17">
        <v>5.4360476186636301E-2</v>
      </c>
      <c r="AX892" s="17">
        <v>4.8434483519409703E-2</v>
      </c>
      <c r="AY892" s="17"/>
      <c r="AZ892" s="17">
        <v>6.9295035999872204E-2</v>
      </c>
      <c r="BA892" s="17">
        <v>5.8364943886046003E-2</v>
      </c>
      <c r="BB892" s="17">
        <v>6.4981483415852706E-2</v>
      </c>
      <c r="BC892" s="17">
        <v>5.6515387936117198E-2</v>
      </c>
      <c r="BD892" s="17">
        <v>7.1813327110539199E-2</v>
      </c>
      <c r="BE892" s="17"/>
      <c r="BF892" s="17">
        <v>6.22373384019764E-2</v>
      </c>
      <c r="BG892" s="17"/>
      <c r="BH892" s="17">
        <v>5.9448206799761899E-2</v>
      </c>
      <c r="BI892" s="17"/>
      <c r="BJ892" s="17">
        <v>7.9365443233927094E-2</v>
      </c>
      <c r="BK892" s="17">
        <v>6.2734949173548896E-2</v>
      </c>
      <c r="BL892" s="17">
        <v>3.9420005421681399E-2</v>
      </c>
      <c r="BM892" s="17">
        <v>0.10465787900531701</v>
      </c>
      <c r="BN892" s="17">
        <v>7.0242386234562901E-2</v>
      </c>
      <c r="BO892" s="17">
        <v>7.9355017555389304E-2</v>
      </c>
      <c r="BP892" s="17"/>
      <c r="BQ892" s="17">
        <v>6.4476391899602095E-2</v>
      </c>
      <c r="BR892" s="17">
        <v>6.2051123929552698E-2</v>
      </c>
      <c r="BS892" s="17">
        <v>6.1078573764994301E-2</v>
      </c>
      <c r="BT892" s="17"/>
      <c r="BU892" s="17">
        <v>0.10112938268782699</v>
      </c>
      <c r="BV892" s="17">
        <v>6.0227237905932901E-2</v>
      </c>
      <c r="BW892" s="17">
        <v>6.1997841546693903E-2</v>
      </c>
      <c r="BX892" s="17"/>
      <c r="BY892" s="17">
        <v>0.10370539522321801</v>
      </c>
      <c r="BZ892" s="17"/>
      <c r="CA892" s="17">
        <v>6.9213092859200506E-2</v>
      </c>
    </row>
    <row r="893" spans="2:79" x14ac:dyDescent="0.35">
      <c r="B893" t="s">
        <v>479</v>
      </c>
      <c r="C893" s="17">
        <v>0.12189155761927099</v>
      </c>
      <c r="D893" s="17">
        <v>0.122290151266223</v>
      </c>
      <c r="E893" s="17">
        <v>0.120838709251308</v>
      </c>
      <c r="F893" s="17"/>
      <c r="G893" s="17">
        <v>0.15160606938263399</v>
      </c>
      <c r="H893" s="17">
        <v>0.14936144180432501</v>
      </c>
      <c r="I893" s="17">
        <v>0.13601010489756199</v>
      </c>
      <c r="J893" s="17">
        <v>0.12681217003981801</v>
      </c>
      <c r="K893" s="17">
        <v>7.1600234244422606E-2</v>
      </c>
      <c r="L893" s="17">
        <v>9.7980620387527001E-2</v>
      </c>
      <c r="M893" s="17"/>
      <c r="N893" s="17">
        <v>0.116037581944322</v>
      </c>
      <c r="O893" s="17">
        <v>0.111324157125798</v>
      </c>
      <c r="P893" s="17">
        <v>0.157858846977462</v>
      </c>
      <c r="Q893" s="17">
        <v>0.109281055483191</v>
      </c>
      <c r="R893" s="17"/>
      <c r="S893" s="17">
        <v>9.6342928273032202E-2</v>
      </c>
      <c r="T893" s="17">
        <v>0.120659010831529</v>
      </c>
      <c r="U893" s="17">
        <v>0.109245383407662</v>
      </c>
      <c r="V893" s="17">
        <v>0.10752317538706301</v>
      </c>
      <c r="W893" s="17">
        <v>0.13240707486973399</v>
      </c>
      <c r="X893" s="17">
        <v>0.124841491914541</v>
      </c>
      <c r="Y893" s="17">
        <v>0.135914487144873</v>
      </c>
      <c r="Z893" s="17">
        <v>0.15793677855961899</v>
      </c>
      <c r="AA893" s="17">
        <v>0.13612650634418499</v>
      </c>
      <c r="AB893" s="17">
        <v>0.11106715076194799</v>
      </c>
      <c r="AC893" s="17">
        <v>0.124101917620787</v>
      </c>
      <c r="AD893" s="17">
        <v>0.18078128478135799</v>
      </c>
      <c r="AE893" s="17"/>
      <c r="AF893" s="17">
        <v>0.125533025436808</v>
      </c>
      <c r="AG893" s="17">
        <v>0.124411327240635</v>
      </c>
      <c r="AH893" s="17">
        <v>0.13398200732594301</v>
      </c>
      <c r="AI893" s="17">
        <v>0.108001449024538</v>
      </c>
      <c r="AJ893" s="17">
        <v>0.107074544958446</v>
      </c>
      <c r="AK893" s="17">
        <v>9.2551707152143003E-2</v>
      </c>
      <c r="AL893" s="17"/>
      <c r="AM893" s="17">
        <v>0.12669435745264401</v>
      </c>
      <c r="AN893" s="17">
        <v>0.116972604219323</v>
      </c>
      <c r="AO893" s="17">
        <v>0.111302112456029</v>
      </c>
      <c r="AP893" s="17">
        <v>0.13345656096439601</v>
      </c>
      <c r="AQ893" s="17">
        <v>0.157466624257737</v>
      </c>
      <c r="AR893" s="17"/>
      <c r="AS893" s="17">
        <v>0.12315243875524701</v>
      </c>
      <c r="AT893" s="17">
        <v>0.12718694902726199</v>
      </c>
      <c r="AU893" s="17">
        <v>0.113878164814083</v>
      </c>
      <c r="AV893" s="17">
        <v>0.118244188188011</v>
      </c>
      <c r="AW893" s="17">
        <v>0.124732838147703</v>
      </c>
      <c r="AX893" s="17">
        <v>0.12454248246578201</v>
      </c>
      <c r="AY893" s="17"/>
      <c r="AZ893" s="17">
        <v>0.101197129739866</v>
      </c>
      <c r="BA893" s="17">
        <v>0.118470325105759</v>
      </c>
      <c r="BB893" s="17">
        <v>0.14817815557692701</v>
      </c>
      <c r="BC893" s="17">
        <v>9.9685689101100802E-2</v>
      </c>
      <c r="BD893" s="17">
        <v>0.12940156865869501</v>
      </c>
      <c r="BE893" s="17"/>
      <c r="BF893" s="17">
        <v>0.11592417445704201</v>
      </c>
      <c r="BG893" s="17"/>
      <c r="BH893" s="17">
        <v>0.11240068498129099</v>
      </c>
      <c r="BI893" s="17"/>
      <c r="BJ893" s="17">
        <v>0.126126899846282</v>
      </c>
      <c r="BK893" s="17">
        <v>0.116342241030054</v>
      </c>
      <c r="BL893" s="17">
        <v>0.11694337317001</v>
      </c>
      <c r="BM893" s="17">
        <v>0.150350065249232</v>
      </c>
      <c r="BN893" s="17">
        <v>9.8700083999451599E-2</v>
      </c>
      <c r="BO893" s="17">
        <v>0.109539429621374</v>
      </c>
      <c r="BP893" s="17"/>
      <c r="BQ893" s="17">
        <v>0.117733421329257</v>
      </c>
      <c r="BR893" s="17">
        <v>0.11848112695893299</v>
      </c>
      <c r="BS893" s="17">
        <v>0.123879928884834</v>
      </c>
      <c r="BT893" s="17"/>
      <c r="BU893" s="17">
        <v>6.4248292438078905E-2</v>
      </c>
      <c r="BV893" s="17">
        <v>0.112722946031498</v>
      </c>
      <c r="BW893" s="17">
        <v>0.12660188153861399</v>
      </c>
      <c r="BX893" s="17"/>
      <c r="BY893" s="17">
        <v>0.16550426375956501</v>
      </c>
      <c r="BZ893" s="17"/>
      <c r="CA893" s="17">
        <v>9.3313050994699595E-2</v>
      </c>
    </row>
    <row r="894" spans="2:79" x14ac:dyDescent="0.35">
      <c r="B894" t="s">
        <v>480</v>
      </c>
      <c r="C894" s="17">
        <v>0.10357483565577399</v>
      </c>
      <c r="D894" s="17">
        <v>0.10373528541395299</v>
      </c>
      <c r="E894" s="17">
        <v>0.103235537863038</v>
      </c>
      <c r="F894" s="17"/>
      <c r="G894" s="17">
        <v>9.75468376143101E-2</v>
      </c>
      <c r="H894" s="17">
        <v>0.12342896686629801</v>
      </c>
      <c r="I894" s="17">
        <v>9.0743188211024894E-2</v>
      </c>
      <c r="J894" s="17">
        <v>0.104871450455225</v>
      </c>
      <c r="K894" s="17">
        <v>0.10923558155659301</v>
      </c>
      <c r="L894" s="17">
        <v>9.7006536510863203E-2</v>
      </c>
      <c r="M894" s="17"/>
      <c r="N894" s="17">
        <v>9.3607773538035899E-2</v>
      </c>
      <c r="O894" s="17">
        <v>0.112209070303727</v>
      </c>
      <c r="P894" s="17">
        <v>0.108460311143543</v>
      </c>
      <c r="Q894" s="17">
        <v>9.9007774672834198E-2</v>
      </c>
      <c r="R894" s="17"/>
      <c r="S894" s="17">
        <v>0.113397410390997</v>
      </c>
      <c r="T894" s="17">
        <v>0.112487114131083</v>
      </c>
      <c r="U894" s="17">
        <v>8.1611799058356305E-2</v>
      </c>
      <c r="V894" s="17">
        <v>7.1105010164604798E-2</v>
      </c>
      <c r="W894" s="17">
        <v>0.146819741133105</v>
      </c>
      <c r="X894" s="17">
        <v>0.157571402123131</v>
      </c>
      <c r="Y894" s="17">
        <v>0.105754120827593</v>
      </c>
      <c r="Z894" s="17">
        <v>0.11562501094614</v>
      </c>
      <c r="AA894" s="17">
        <v>9.2742782450082606E-2</v>
      </c>
      <c r="AB894" s="17">
        <v>7.3981680758382795E-2</v>
      </c>
      <c r="AC894" s="17">
        <v>7.0607226150070396E-2</v>
      </c>
      <c r="AD894" s="17">
        <v>7.3880487349235094E-2</v>
      </c>
      <c r="AE894" s="17"/>
      <c r="AF894" s="17">
        <v>8.3296116308105905E-2</v>
      </c>
      <c r="AG894" s="17">
        <v>0.108645477181514</v>
      </c>
      <c r="AH894" s="17">
        <v>0.11682718824246</v>
      </c>
      <c r="AI894" s="17">
        <v>0.115714287259959</v>
      </c>
      <c r="AJ894" s="17">
        <v>7.2757671275567301E-2</v>
      </c>
      <c r="AK894" s="17">
        <v>7.9382537242913595E-2</v>
      </c>
      <c r="AL894" s="17"/>
      <c r="AM894" s="17">
        <v>0.11844120408004</v>
      </c>
      <c r="AN894" s="17">
        <v>0.10780720306368601</v>
      </c>
      <c r="AO894" s="17">
        <v>9.4910493800723805E-2</v>
      </c>
      <c r="AP894" s="17">
        <v>8.6287495356514102E-2</v>
      </c>
      <c r="AQ894" s="17">
        <v>8.0871618951419796E-2</v>
      </c>
      <c r="AR894" s="17"/>
      <c r="AS894" s="17">
        <v>8.5054638286759104E-2</v>
      </c>
      <c r="AT894" s="17">
        <v>0.108748737257061</v>
      </c>
      <c r="AU894" s="17">
        <v>0.135054218863568</v>
      </c>
      <c r="AV894" s="17">
        <v>0.10151900940648</v>
      </c>
      <c r="AW894" s="17">
        <v>8.5195392885308599E-2</v>
      </c>
      <c r="AX894" s="17">
        <v>0.111999886137501</v>
      </c>
      <c r="AY894" s="17"/>
      <c r="AZ894" s="17">
        <v>0.100375146427086</v>
      </c>
      <c r="BA894" s="17">
        <v>0.110082408322493</v>
      </c>
      <c r="BB894" s="17">
        <v>0.101361318239634</v>
      </c>
      <c r="BC894" s="17">
        <v>9.48613481946564E-2</v>
      </c>
      <c r="BD894" s="17">
        <v>0.105237038592881</v>
      </c>
      <c r="BE894" s="17"/>
      <c r="BF894" s="17">
        <v>0.10286066176359</v>
      </c>
      <c r="BG894" s="17"/>
      <c r="BH894" s="17">
        <v>0.106318417460741</v>
      </c>
      <c r="BI894" s="17"/>
      <c r="BJ894" s="17">
        <v>0.108023410389436</v>
      </c>
      <c r="BK894" s="17">
        <v>8.7339329218134504E-2</v>
      </c>
      <c r="BL894" s="17">
        <v>0.117398881430549</v>
      </c>
      <c r="BM894" s="17">
        <v>9.6037306394443606E-2</v>
      </c>
      <c r="BN894" s="17">
        <v>7.4557976535475495E-2</v>
      </c>
      <c r="BO894" s="17">
        <v>0.11120922797595301</v>
      </c>
      <c r="BP894" s="17"/>
      <c r="BQ894" s="17">
        <v>8.9336640259674693E-2</v>
      </c>
      <c r="BR894" s="17">
        <v>0.10690601446598499</v>
      </c>
      <c r="BS894" s="17">
        <v>0.10786317168819901</v>
      </c>
      <c r="BT894" s="17"/>
      <c r="BU894" s="17">
        <v>0.102300484046457</v>
      </c>
      <c r="BV894" s="17">
        <v>0.102861943730075</v>
      </c>
      <c r="BW894" s="17">
        <v>0.105594747118709</v>
      </c>
      <c r="BX894" s="17"/>
      <c r="BY894" s="17">
        <v>5.4653004310040901E-2</v>
      </c>
      <c r="BZ894" s="17"/>
      <c r="CA894" s="17">
        <v>9.7263993046768998E-2</v>
      </c>
    </row>
    <row r="895" spans="2:79" x14ac:dyDescent="0.35">
      <c r="B895" t="s">
        <v>481</v>
      </c>
      <c r="C895" s="17">
        <v>8.2851074869061306E-2</v>
      </c>
      <c r="D895" s="17">
        <v>8.1027610516575393E-2</v>
      </c>
      <c r="E895" s="17">
        <v>8.4708208874934202E-2</v>
      </c>
      <c r="F895" s="17"/>
      <c r="G895" s="17">
        <v>7.2393682368476001E-2</v>
      </c>
      <c r="H895" s="17">
        <v>8.6349373053278305E-2</v>
      </c>
      <c r="I895" s="17">
        <v>0.104088596089041</v>
      </c>
      <c r="J895" s="17">
        <v>8.5568307113833106E-2</v>
      </c>
      <c r="K895" s="17">
        <v>7.8523689674822497E-2</v>
      </c>
      <c r="L895" s="17">
        <v>7.0496195940312895E-2</v>
      </c>
      <c r="M895" s="17"/>
      <c r="N895" s="17">
        <v>7.1577271344682905E-2</v>
      </c>
      <c r="O895" s="17">
        <v>8.5987832228788405E-2</v>
      </c>
      <c r="P895" s="17">
        <v>7.3213168267797599E-2</v>
      </c>
      <c r="Q895" s="17">
        <v>0.100061105712742</v>
      </c>
      <c r="R895" s="17"/>
      <c r="S895" s="17">
        <v>7.5506348956500602E-2</v>
      </c>
      <c r="T895" s="17">
        <v>7.9829582845348801E-2</v>
      </c>
      <c r="U895" s="17">
        <v>0.105345136029443</v>
      </c>
      <c r="V895" s="17">
        <v>0.131296706487423</v>
      </c>
      <c r="W895" s="17">
        <v>5.7878573632403098E-2</v>
      </c>
      <c r="X895" s="17">
        <v>7.2704617546181696E-2</v>
      </c>
      <c r="Y895" s="17">
        <v>8.4634489896648707E-2</v>
      </c>
      <c r="Z895" s="17">
        <v>6.0070079765006397E-2</v>
      </c>
      <c r="AA895" s="17">
        <v>8.6209338944361197E-2</v>
      </c>
      <c r="AB895" s="17">
        <v>6.7343319209642802E-2</v>
      </c>
      <c r="AC895" s="17">
        <v>6.8496268341094499E-2</v>
      </c>
      <c r="AD895" s="17">
        <v>9.7363743051005994E-2</v>
      </c>
      <c r="AE895" s="17"/>
      <c r="AF895" s="17">
        <v>9.94152976127467E-2</v>
      </c>
      <c r="AG895" s="17">
        <v>7.8942427594161202E-2</v>
      </c>
      <c r="AH895" s="17">
        <v>6.4993742693682396E-2</v>
      </c>
      <c r="AI895" s="17">
        <v>7.3318616097166694E-2</v>
      </c>
      <c r="AJ895" s="17">
        <v>8.6395270840763996E-2</v>
      </c>
      <c r="AK895" s="17">
        <v>0.122635643050861</v>
      </c>
      <c r="AL895" s="17"/>
      <c r="AM895" s="17">
        <v>7.42287101986491E-2</v>
      </c>
      <c r="AN895" s="17">
        <v>9.4547534454120494E-2</v>
      </c>
      <c r="AO895" s="17">
        <v>7.9617523981519001E-2</v>
      </c>
      <c r="AP895" s="17">
        <v>8.0640646492051604E-2</v>
      </c>
      <c r="AQ895" s="17">
        <v>9.0686740854844905E-2</v>
      </c>
      <c r="AR895" s="17"/>
      <c r="AS895" s="17">
        <v>8.0583106512711403E-2</v>
      </c>
      <c r="AT895" s="17">
        <v>0.10382208637427</v>
      </c>
      <c r="AU895" s="17">
        <v>6.3548610126634097E-2</v>
      </c>
      <c r="AV895" s="17">
        <v>7.9286859483803901E-2</v>
      </c>
      <c r="AW895" s="17">
        <v>8.3594685730666696E-2</v>
      </c>
      <c r="AX895" s="17">
        <v>7.3890636068367294E-2</v>
      </c>
      <c r="AY895" s="17"/>
      <c r="AZ895" s="17">
        <v>7.9114231338338697E-2</v>
      </c>
      <c r="BA895" s="17">
        <v>9.1708617639799803E-2</v>
      </c>
      <c r="BB895" s="17">
        <v>8.6001745713210107E-2</v>
      </c>
      <c r="BC895" s="17">
        <v>7.66566777800812E-2</v>
      </c>
      <c r="BD895" s="17">
        <v>7.6374732603676596E-2</v>
      </c>
      <c r="BE895" s="17"/>
      <c r="BF895" s="17">
        <v>8.1952048186186705E-2</v>
      </c>
      <c r="BG895" s="17"/>
      <c r="BH895" s="17">
        <v>8.3655298458310406E-2</v>
      </c>
      <c r="BI895" s="17"/>
      <c r="BJ895" s="17">
        <v>8.8280826561091999E-2</v>
      </c>
      <c r="BK895" s="17">
        <v>7.6664488937118802E-2</v>
      </c>
      <c r="BL895" s="17">
        <v>7.0176374057191002E-2</v>
      </c>
      <c r="BM895" s="17">
        <v>0.105986804922026</v>
      </c>
      <c r="BN895" s="17">
        <v>0.13507886362625399</v>
      </c>
      <c r="BO895" s="17">
        <v>0.11518225010219101</v>
      </c>
      <c r="BP895" s="17"/>
      <c r="BQ895" s="17">
        <v>0.100144828912614</v>
      </c>
      <c r="BR895" s="17">
        <v>7.2778044500309003E-2</v>
      </c>
      <c r="BS895" s="17">
        <v>8.4127600910779504E-2</v>
      </c>
      <c r="BT895" s="17"/>
      <c r="BU895" s="17">
        <v>0.102012952072965</v>
      </c>
      <c r="BV895" s="17">
        <v>7.8413060757583697E-2</v>
      </c>
      <c r="BW895" s="17">
        <v>8.5398318857287395E-2</v>
      </c>
      <c r="BX895" s="17"/>
      <c r="BY895" s="17">
        <v>0.10454169122894</v>
      </c>
      <c r="BZ895" s="17"/>
      <c r="CA895" s="17">
        <v>7.9969559287429798E-2</v>
      </c>
    </row>
    <row r="896" spans="2:79" x14ac:dyDescent="0.35">
      <c r="B896" t="s">
        <v>482</v>
      </c>
      <c r="C896" s="17">
        <v>7.1472721848409498E-2</v>
      </c>
      <c r="D896" s="17">
        <v>6.6238327307911904E-2</v>
      </c>
      <c r="E896" s="17">
        <v>7.6072199539791399E-2</v>
      </c>
      <c r="F896" s="17"/>
      <c r="G896" s="17">
        <v>5.5303899128033102E-2</v>
      </c>
      <c r="H896" s="17">
        <v>8.4439672744851299E-2</v>
      </c>
      <c r="I896" s="17">
        <v>6.0646612035967502E-2</v>
      </c>
      <c r="J896" s="17">
        <v>7.6593487020496703E-2</v>
      </c>
      <c r="K896" s="17">
        <v>6.9940976909153296E-2</v>
      </c>
      <c r="L896" s="17">
        <v>7.7377715905284999E-2</v>
      </c>
      <c r="M896" s="17"/>
      <c r="N896" s="17">
        <v>5.1707749768029297E-2</v>
      </c>
      <c r="O896" s="17">
        <v>7.4355298422968299E-2</v>
      </c>
      <c r="P896" s="17">
        <v>7.0323847727579797E-2</v>
      </c>
      <c r="Q896" s="17">
        <v>9.0823700573762101E-2</v>
      </c>
      <c r="R896" s="17"/>
      <c r="S896" s="17">
        <v>7.7217176134234497E-2</v>
      </c>
      <c r="T896" s="17">
        <v>6.7763663767032301E-2</v>
      </c>
      <c r="U896" s="17">
        <v>6.7106702747419006E-2</v>
      </c>
      <c r="V896" s="17">
        <v>6.2502047675229599E-2</v>
      </c>
      <c r="W896" s="17">
        <v>7.3908252936925795E-2</v>
      </c>
      <c r="X896" s="17">
        <v>7.7134159714411094E-2</v>
      </c>
      <c r="Y896" s="17">
        <v>9.0323320292694895E-2</v>
      </c>
      <c r="Z896" s="17">
        <v>6.0195878067040201E-2</v>
      </c>
      <c r="AA896" s="17">
        <v>5.61428171242239E-2</v>
      </c>
      <c r="AB896" s="17">
        <v>7.7305612584155803E-2</v>
      </c>
      <c r="AC896" s="17">
        <v>7.2198262735057306E-2</v>
      </c>
      <c r="AD896" s="17">
        <v>7.8920599061609295E-2</v>
      </c>
      <c r="AE896" s="17"/>
      <c r="AF896" s="17">
        <v>8.1690146717325204E-2</v>
      </c>
      <c r="AG896" s="17">
        <v>7.5475554399685202E-2</v>
      </c>
      <c r="AH896" s="17">
        <v>8.0972563690638696E-2</v>
      </c>
      <c r="AI896" s="17">
        <v>5.2147457219540998E-2</v>
      </c>
      <c r="AJ896" s="17">
        <v>5.4998742505709401E-2</v>
      </c>
      <c r="AK896" s="17">
        <v>4.6693190940820403E-2</v>
      </c>
      <c r="AL896" s="17"/>
      <c r="AM896" s="17">
        <v>7.6279903682571801E-2</v>
      </c>
      <c r="AN896" s="17">
        <v>7.8699650929407103E-2</v>
      </c>
      <c r="AO896" s="17">
        <v>6.3386614249593104E-2</v>
      </c>
      <c r="AP896" s="17">
        <v>5.3198685559175701E-2</v>
      </c>
      <c r="AQ896" s="17">
        <v>0</v>
      </c>
      <c r="AR896" s="17"/>
      <c r="AS896" s="17">
        <v>6.80595989725261E-2</v>
      </c>
      <c r="AT896" s="17">
        <v>7.2232597232829293E-2</v>
      </c>
      <c r="AU896" s="17">
        <v>6.0590231626923598E-2</v>
      </c>
      <c r="AV896" s="17">
        <v>8.9001302487415196E-2</v>
      </c>
      <c r="AW896" s="17">
        <v>6.08397607481772E-2</v>
      </c>
      <c r="AX896" s="17">
        <v>7.1267236571938494E-2</v>
      </c>
      <c r="AY896" s="17"/>
      <c r="AZ896" s="17">
        <v>7.0989870229960006E-2</v>
      </c>
      <c r="BA896" s="17">
        <v>7.6568909800872303E-2</v>
      </c>
      <c r="BB896" s="17">
        <v>5.9342003273613303E-2</v>
      </c>
      <c r="BC896" s="17">
        <v>5.99144330244884E-2</v>
      </c>
      <c r="BD896" s="17">
        <v>7.8108424004600899E-2</v>
      </c>
      <c r="BE896" s="17"/>
      <c r="BF896" s="17">
        <v>7.0489666847818405E-2</v>
      </c>
      <c r="BG896" s="17"/>
      <c r="BH896" s="17">
        <v>6.8008176172755994E-2</v>
      </c>
      <c r="BI896" s="17"/>
      <c r="BJ896" s="17">
        <v>7.1434139780209002E-2</v>
      </c>
      <c r="BK896" s="17">
        <v>6.3922001820677199E-2</v>
      </c>
      <c r="BL896" s="17">
        <v>7.4348291608736294E-2</v>
      </c>
      <c r="BM896" s="17">
        <v>5.4310763253124797E-2</v>
      </c>
      <c r="BN896" s="17">
        <v>8.1257948915560305E-2</v>
      </c>
      <c r="BO896" s="17">
        <v>5.8167933441540899E-2</v>
      </c>
      <c r="BP896" s="17"/>
      <c r="BQ896" s="17">
        <v>7.7343813569505399E-2</v>
      </c>
      <c r="BR896" s="17">
        <v>5.2639589018056203E-2</v>
      </c>
      <c r="BS896" s="17">
        <v>7.5540036446237899E-2</v>
      </c>
      <c r="BT896" s="17"/>
      <c r="BU896" s="17">
        <v>5.3999054468381401E-2</v>
      </c>
      <c r="BV896" s="17">
        <v>5.6319012975875597E-2</v>
      </c>
      <c r="BW896" s="17">
        <v>7.61090716633607E-2</v>
      </c>
      <c r="BX896" s="17"/>
      <c r="BY896" s="17">
        <v>8.7848004128224494E-2</v>
      </c>
      <c r="BZ896" s="17"/>
      <c r="CA896" s="17">
        <v>7.4226954479198207E-2</v>
      </c>
    </row>
    <row r="897" spans="2:79" x14ac:dyDescent="0.35">
      <c r="B897" t="s">
        <v>483</v>
      </c>
      <c r="C897" s="17">
        <v>3.3880671199623701E-2</v>
      </c>
      <c r="D897" s="17">
        <v>3.5032586349520299E-2</v>
      </c>
      <c r="E897" s="17">
        <v>3.2988866701270998E-2</v>
      </c>
      <c r="F897" s="17"/>
      <c r="G897" s="17">
        <v>5.3124129081848701E-2</v>
      </c>
      <c r="H897" s="17">
        <v>5.4552213222924903E-2</v>
      </c>
      <c r="I897" s="17">
        <v>4.2487805276979297E-2</v>
      </c>
      <c r="J897" s="17">
        <v>2.9807023627704099E-2</v>
      </c>
      <c r="K897" s="17">
        <v>1.8598776955426201E-2</v>
      </c>
      <c r="L897" s="17">
        <v>1.07847711314093E-2</v>
      </c>
      <c r="M897" s="17"/>
      <c r="N897" s="17">
        <v>2.91258779276415E-2</v>
      </c>
      <c r="O897" s="17">
        <v>3.2346954086096197E-2</v>
      </c>
      <c r="P897" s="17">
        <v>3.79543451540343E-2</v>
      </c>
      <c r="Q897" s="17">
        <v>3.8001936337372998E-2</v>
      </c>
      <c r="R897" s="17"/>
      <c r="S897" s="17">
        <v>5.1099942280915599E-2</v>
      </c>
      <c r="T897" s="17">
        <v>2.8231478830133501E-2</v>
      </c>
      <c r="U897" s="17">
        <v>3.4524847528496203E-2</v>
      </c>
      <c r="V897" s="17">
        <v>5.4743092032961897E-2</v>
      </c>
      <c r="W897" s="17">
        <v>3.8495128482882598E-2</v>
      </c>
      <c r="X897" s="17">
        <v>3.4622534469907401E-2</v>
      </c>
      <c r="Y897" s="17">
        <v>1.5981543899355001E-2</v>
      </c>
      <c r="Z897" s="17">
        <v>3.4344701982135899E-2</v>
      </c>
      <c r="AA897" s="17">
        <v>3.6281688474344397E-2</v>
      </c>
      <c r="AB897" s="17">
        <v>1.26787514337105E-2</v>
      </c>
      <c r="AC897" s="17">
        <v>7.0918590080789098E-3</v>
      </c>
      <c r="AD897" s="17">
        <v>4.7312248808671402E-2</v>
      </c>
      <c r="AE897" s="17"/>
      <c r="AF897" s="17">
        <v>3.6524268953126098E-2</v>
      </c>
      <c r="AG897" s="17">
        <v>3.1693232909777699E-2</v>
      </c>
      <c r="AH897" s="17">
        <v>3.6581417503816403E-2</v>
      </c>
      <c r="AI897" s="17">
        <v>3.1966144597000902E-2</v>
      </c>
      <c r="AJ897" s="17">
        <v>4.8613605168262401E-2</v>
      </c>
      <c r="AK897" s="17">
        <v>2.85558318040759E-2</v>
      </c>
      <c r="AL897" s="17"/>
      <c r="AM897" s="17">
        <v>3.3540821718141198E-2</v>
      </c>
      <c r="AN897" s="17">
        <v>2.7655401237089702E-2</v>
      </c>
      <c r="AO897" s="17">
        <v>3.14735680212236E-2</v>
      </c>
      <c r="AP897" s="17">
        <v>5.5001454013328697E-2</v>
      </c>
      <c r="AQ897" s="17">
        <v>3.4436099669570099E-2</v>
      </c>
      <c r="AR897" s="17"/>
      <c r="AS897" s="17">
        <v>5.2399650040146503E-2</v>
      </c>
      <c r="AT897" s="17">
        <v>3.2072293761753898E-2</v>
      </c>
      <c r="AU897" s="17">
        <v>3.6068369292214103E-2</v>
      </c>
      <c r="AV897" s="17">
        <v>2.9895964128164899E-2</v>
      </c>
      <c r="AW897" s="17">
        <v>1.29807318339461E-2</v>
      </c>
      <c r="AX897" s="17">
        <v>2.3173001259590199E-2</v>
      </c>
      <c r="AY897" s="17"/>
      <c r="AZ897" s="17">
        <v>3.1004041192679299E-2</v>
      </c>
      <c r="BA897" s="17">
        <v>2.91052979488894E-2</v>
      </c>
      <c r="BB897" s="17">
        <v>3.4691140765516999E-2</v>
      </c>
      <c r="BC897" s="17">
        <v>2.2756847949130299E-2</v>
      </c>
      <c r="BD897" s="17">
        <v>4.2619505119924697E-2</v>
      </c>
      <c r="BE897" s="17"/>
      <c r="BF897" s="17">
        <v>2.9112666085347301E-2</v>
      </c>
      <c r="BG897" s="17"/>
      <c r="BH897" s="17">
        <v>3.2338990136812303E-2</v>
      </c>
      <c r="BI897" s="17"/>
      <c r="BJ897" s="17">
        <v>3.3612137250373098E-2</v>
      </c>
      <c r="BK897" s="17">
        <v>2.60816657311938E-2</v>
      </c>
      <c r="BL897" s="17">
        <v>2.8686876037477799E-2</v>
      </c>
      <c r="BM897" s="17">
        <v>3.7820785210741899E-2</v>
      </c>
      <c r="BN897" s="17">
        <v>4.9007093726701902E-2</v>
      </c>
      <c r="BO897" s="17">
        <v>4.8853718379269301E-2</v>
      </c>
      <c r="BP897" s="17"/>
      <c r="BQ897" s="17">
        <v>3.2662459368401203E-2</v>
      </c>
      <c r="BR897" s="17">
        <v>3.7961493699207503E-2</v>
      </c>
      <c r="BS897" s="17">
        <v>3.0960679926629799E-2</v>
      </c>
      <c r="BT897" s="17"/>
      <c r="BU897" s="17">
        <v>1.7540357547885601E-2</v>
      </c>
      <c r="BV897" s="17">
        <v>2.9959161407183299E-2</v>
      </c>
      <c r="BW897" s="17">
        <v>3.7242220302387399E-2</v>
      </c>
      <c r="BX897" s="17"/>
      <c r="BY897" s="17">
        <v>7.8357743590493703E-2</v>
      </c>
      <c r="BZ897" s="17"/>
      <c r="CA897" s="17">
        <v>3.3317196137876301E-2</v>
      </c>
    </row>
    <row r="898" spans="2:79" x14ac:dyDescent="0.35">
      <c r="B898" t="s">
        <v>484</v>
      </c>
      <c r="C898" s="17">
        <v>5.89363166140002E-2</v>
      </c>
      <c r="D898" s="17">
        <v>5.1636826408346902E-2</v>
      </c>
      <c r="E898" s="17">
        <v>6.6461039627605203E-2</v>
      </c>
      <c r="F898" s="17"/>
      <c r="G898" s="17">
        <v>0.118278088763567</v>
      </c>
      <c r="H898" s="17">
        <v>7.6993737294354395E-2</v>
      </c>
      <c r="I898" s="17">
        <v>4.6076511716436098E-2</v>
      </c>
      <c r="J898" s="17">
        <v>4.80566223343947E-2</v>
      </c>
      <c r="K898" s="17">
        <v>4.1242811551921298E-2</v>
      </c>
      <c r="L898" s="17">
        <v>3.5684068452035998E-2</v>
      </c>
      <c r="M898" s="17"/>
      <c r="N898" s="17">
        <v>4.4920918460785803E-2</v>
      </c>
      <c r="O898" s="17">
        <v>5.6154324467646601E-2</v>
      </c>
      <c r="P898" s="17">
        <v>5.1490002391556301E-2</v>
      </c>
      <c r="Q898" s="17">
        <v>8.3134210303811601E-2</v>
      </c>
      <c r="R898" s="17"/>
      <c r="S898" s="17">
        <v>7.0857553609488796E-2</v>
      </c>
      <c r="T898" s="17">
        <v>5.1205360294168799E-2</v>
      </c>
      <c r="U898" s="17">
        <v>5.3144336093556697E-2</v>
      </c>
      <c r="V898" s="17">
        <v>3.0670744659766901E-2</v>
      </c>
      <c r="W898" s="17">
        <v>3.7945842706510302E-2</v>
      </c>
      <c r="X898" s="17">
        <v>5.1273294866727E-2</v>
      </c>
      <c r="Y898" s="17">
        <v>7.7283466636478698E-2</v>
      </c>
      <c r="Z898" s="17">
        <v>4.26855949367888E-2</v>
      </c>
      <c r="AA898" s="17">
        <v>8.7747331409304699E-2</v>
      </c>
      <c r="AB898" s="17">
        <v>4.5929574363474099E-2</v>
      </c>
      <c r="AC898" s="17">
        <v>7.91758645524199E-2</v>
      </c>
      <c r="AD898" s="17">
        <v>8.1427129764237105E-2</v>
      </c>
      <c r="AE898" s="17"/>
      <c r="AF898" s="17">
        <v>5.8826275100748698E-2</v>
      </c>
      <c r="AG898" s="17">
        <v>6.2839801326838807E-2</v>
      </c>
      <c r="AH898" s="17">
        <v>5.30304236844392E-2</v>
      </c>
      <c r="AI898" s="17">
        <v>5.0929204663942199E-2</v>
      </c>
      <c r="AJ898" s="17">
        <v>4.4363808150763302E-2</v>
      </c>
      <c r="AK898" s="17">
        <v>4.6244505650309603E-2</v>
      </c>
      <c r="AL898" s="17"/>
      <c r="AM898" s="17">
        <v>7.62654449867807E-2</v>
      </c>
      <c r="AN898" s="17">
        <v>4.73220018802342E-2</v>
      </c>
      <c r="AO898" s="17">
        <v>5.9274875093318601E-2</v>
      </c>
      <c r="AP898" s="17">
        <v>6.14563903786116E-2</v>
      </c>
      <c r="AQ898" s="17">
        <v>2.7712637680962701E-2</v>
      </c>
      <c r="AR898" s="17"/>
      <c r="AS898" s="17">
        <v>7.0787462678822605E-2</v>
      </c>
      <c r="AT898" s="17">
        <v>5.3501499870831498E-2</v>
      </c>
      <c r="AU898" s="17">
        <v>6.5377976204337704E-2</v>
      </c>
      <c r="AV898" s="17">
        <v>5.1602575521636197E-2</v>
      </c>
      <c r="AW898" s="17">
        <v>5.9426627479086801E-2</v>
      </c>
      <c r="AX898" s="17">
        <v>4.5722266753242598E-2</v>
      </c>
      <c r="AY898" s="17"/>
      <c r="AZ898" s="17">
        <v>4.0157188444908301E-2</v>
      </c>
      <c r="BA898" s="17">
        <v>5.6432665761503902E-2</v>
      </c>
      <c r="BB898" s="17">
        <v>6.5189096455511603E-2</v>
      </c>
      <c r="BC898" s="17">
        <v>5.1446909263420201E-2</v>
      </c>
      <c r="BD898" s="17">
        <v>7.7089745858601399E-2</v>
      </c>
      <c r="BE898" s="17"/>
      <c r="BF898" s="17">
        <v>5.3008370200873602E-2</v>
      </c>
      <c r="BG898" s="17"/>
      <c r="BH898" s="17">
        <v>5.1424953373914298E-2</v>
      </c>
      <c r="BI898" s="17"/>
      <c r="BJ898" s="17">
        <v>7.3082434217557002E-2</v>
      </c>
      <c r="BK898" s="17">
        <v>3.8366212371587403E-2</v>
      </c>
      <c r="BL898" s="17">
        <v>4.7952194439515802E-2</v>
      </c>
      <c r="BM898" s="17">
        <v>5.3193973030772002E-2</v>
      </c>
      <c r="BN898" s="17">
        <v>9.2111973348525306E-2</v>
      </c>
      <c r="BO898" s="17">
        <v>0.127761550985108</v>
      </c>
      <c r="BP898" s="17"/>
      <c r="BQ898" s="17">
        <v>5.7089092435972197E-2</v>
      </c>
      <c r="BR898" s="17">
        <v>6.7886263327108301E-2</v>
      </c>
      <c r="BS898" s="17">
        <v>5.5619828999985702E-2</v>
      </c>
      <c r="BT898" s="17"/>
      <c r="BU898" s="17">
        <v>4.0689632710850597E-2</v>
      </c>
      <c r="BV898" s="17">
        <v>4.8286468300446798E-2</v>
      </c>
      <c r="BW898" s="17">
        <v>6.5568292241306197E-2</v>
      </c>
      <c r="BX898" s="17"/>
      <c r="BY898" s="17">
        <v>6.0458697067620998E-2</v>
      </c>
      <c r="BZ898" s="17"/>
      <c r="CA898" s="17">
        <v>5.2616516663167003E-2</v>
      </c>
    </row>
    <row r="899" spans="2:79" x14ac:dyDescent="0.35">
      <c r="B899" t="s">
        <v>485</v>
      </c>
      <c r="C899" s="17">
        <v>8.9753276519062494E-2</v>
      </c>
      <c r="D899" s="17">
        <v>9.23432198849886E-2</v>
      </c>
      <c r="E899" s="17">
        <v>8.69600955291574E-2</v>
      </c>
      <c r="F899" s="17"/>
      <c r="G899" s="17">
        <v>9.3029001757883603E-2</v>
      </c>
      <c r="H899" s="17">
        <v>6.6599077756981595E-2</v>
      </c>
      <c r="I899" s="17">
        <v>0.10209127040999399</v>
      </c>
      <c r="J899" s="17">
        <v>9.1398716653147902E-2</v>
      </c>
      <c r="K899" s="17">
        <v>0.107283906159135</v>
      </c>
      <c r="L899" s="17">
        <v>8.3321516761322406E-2</v>
      </c>
      <c r="M899" s="17"/>
      <c r="N899" s="17">
        <v>8.9161616702681704E-2</v>
      </c>
      <c r="O899" s="17">
        <v>8.4358833283009194E-2</v>
      </c>
      <c r="P899" s="17">
        <v>0.108113524723103</v>
      </c>
      <c r="Q899" s="17">
        <v>8.0602095721203401E-2</v>
      </c>
      <c r="R899" s="17"/>
      <c r="S899" s="17">
        <v>7.9979786906075906E-2</v>
      </c>
      <c r="T899" s="17">
        <v>8.7591815714305105E-2</v>
      </c>
      <c r="U899" s="17">
        <v>7.8674860510513103E-2</v>
      </c>
      <c r="V899" s="17">
        <v>7.73316021964955E-2</v>
      </c>
      <c r="W899" s="17">
        <v>0.112613189019469</v>
      </c>
      <c r="X899" s="17">
        <v>0.10020053331887201</v>
      </c>
      <c r="Y899" s="17">
        <v>0.10054354414653301</v>
      </c>
      <c r="Z899" s="17">
        <v>0.10674008153594999</v>
      </c>
      <c r="AA899" s="17">
        <v>8.9421232825269995E-2</v>
      </c>
      <c r="AB899" s="17">
        <v>0.10433338909022299</v>
      </c>
      <c r="AC899" s="17">
        <v>6.7453280759927695E-2</v>
      </c>
      <c r="AD899" s="17">
        <v>7.0113125289527803E-2</v>
      </c>
      <c r="AE899" s="17"/>
      <c r="AF899" s="17">
        <v>0.10321041736605401</v>
      </c>
      <c r="AG899" s="17">
        <v>8.4347339764612006E-2</v>
      </c>
      <c r="AH899" s="17">
        <v>8.5369446629419393E-2</v>
      </c>
      <c r="AI899" s="17">
        <v>0.106098809493008</v>
      </c>
      <c r="AJ899" s="17">
        <v>6.5574552258883201E-2</v>
      </c>
      <c r="AK899" s="17">
        <v>9.3249603419530105E-2</v>
      </c>
      <c r="AL899" s="17"/>
      <c r="AM899" s="17">
        <v>0.102411292357307</v>
      </c>
      <c r="AN899" s="17">
        <v>8.91766485809843E-2</v>
      </c>
      <c r="AO899" s="17">
        <v>8.7836914611319997E-2</v>
      </c>
      <c r="AP899" s="17">
        <v>7.7627466714307897E-2</v>
      </c>
      <c r="AQ899" s="17">
        <v>0.103220686148326</v>
      </c>
      <c r="AR899" s="17"/>
      <c r="AS899" s="17">
        <v>8.37148931183056E-2</v>
      </c>
      <c r="AT899" s="17">
        <v>9.2152887206229606E-2</v>
      </c>
      <c r="AU899" s="17">
        <v>9.2327204135059904E-2</v>
      </c>
      <c r="AV899" s="17">
        <v>8.59858325601629E-2</v>
      </c>
      <c r="AW899" s="17">
        <v>9.6629118698009706E-2</v>
      </c>
      <c r="AX899" s="17">
        <v>9.4723789246084197E-2</v>
      </c>
      <c r="AY899" s="17"/>
      <c r="AZ899" s="17">
        <v>8.9863427692194298E-2</v>
      </c>
      <c r="BA899" s="17">
        <v>0.102485529566418</v>
      </c>
      <c r="BB899" s="17">
        <v>7.8120682616491993E-2</v>
      </c>
      <c r="BC899" s="17">
        <v>0.110330616681102</v>
      </c>
      <c r="BD899" s="17">
        <v>7.77880073706122E-2</v>
      </c>
      <c r="BE899" s="17"/>
      <c r="BF899" s="17">
        <v>9.3526836525824594E-2</v>
      </c>
      <c r="BG899" s="17"/>
      <c r="BH899" s="17">
        <v>0.101172906079109</v>
      </c>
      <c r="BI899" s="17"/>
      <c r="BJ899" s="17">
        <v>8.6439771281205599E-2</v>
      </c>
      <c r="BK899" s="17">
        <v>0.10034203263415201</v>
      </c>
      <c r="BL899" s="17">
        <v>9.6785582236986703E-2</v>
      </c>
      <c r="BM899" s="17">
        <v>6.1599896283949997E-2</v>
      </c>
      <c r="BN899" s="17">
        <v>0.106580993822269</v>
      </c>
      <c r="BO899" s="17">
        <v>8.00885895843087E-2</v>
      </c>
      <c r="BP899" s="17"/>
      <c r="BQ899" s="17">
        <v>0.10061389310404199</v>
      </c>
      <c r="BR899" s="17">
        <v>9.1951504345409205E-2</v>
      </c>
      <c r="BS899" s="17">
        <v>8.4170702884454399E-2</v>
      </c>
      <c r="BT899" s="17"/>
      <c r="BU899" s="17">
        <v>9.4268370441715807E-2</v>
      </c>
      <c r="BV899" s="17">
        <v>0.10043914280031301</v>
      </c>
      <c r="BW899" s="17">
        <v>8.0112938387605803E-2</v>
      </c>
      <c r="BX899" s="17"/>
      <c r="BY899" s="17">
        <v>0.11420399714729799</v>
      </c>
      <c r="BZ899" s="17"/>
      <c r="CA899" s="17">
        <v>9.8754671734987004E-2</v>
      </c>
    </row>
    <row r="900" spans="2:79" x14ac:dyDescent="0.35">
      <c r="B900" t="s">
        <v>486</v>
      </c>
      <c r="C900" s="17">
        <v>0.372645294616467</v>
      </c>
      <c r="D900" s="17">
        <v>0.38106149033125303</v>
      </c>
      <c r="E900" s="17">
        <v>0.36489627566795702</v>
      </c>
      <c r="F900" s="17"/>
      <c r="G900" s="17">
        <v>0.24561116155413901</v>
      </c>
      <c r="H900" s="17">
        <v>0.28937355412017601</v>
      </c>
      <c r="I900" s="17">
        <v>0.33347784671511999</v>
      </c>
      <c r="J900" s="17">
        <v>0.38090243318170203</v>
      </c>
      <c r="K900" s="17">
        <v>0.45321304037599502</v>
      </c>
      <c r="L900" s="17">
        <v>0.496276460175683</v>
      </c>
      <c r="M900" s="17"/>
      <c r="N900" s="17">
        <v>0.44116910543814097</v>
      </c>
      <c r="O900" s="17">
        <v>0.38044629031314903</v>
      </c>
      <c r="P900" s="17">
        <v>0.336008480755216</v>
      </c>
      <c r="Q900" s="17">
        <v>0.320056409426967</v>
      </c>
      <c r="R900" s="17"/>
      <c r="S900" s="17">
        <v>0.36351099497880401</v>
      </c>
      <c r="T900" s="17">
        <v>0.39954172751388001</v>
      </c>
      <c r="U900" s="17">
        <v>0.42121262553827898</v>
      </c>
      <c r="V900" s="17">
        <v>0.41952080829199001</v>
      </c>
      <c r="W900" s="17">
        <v>0.34384373818012798</v>
      </c>
      <c r="X900" s="17">
        <v>0.30932096905280299</v>
      </c>
      <c r="Y900" s="17">
        <v>0.32429730173204002</v>
      </c>
      <c r="Z900" s="17">
        <v>0.32914142318144701</v>
      </c>
      <c r="AA900" s="17">
        <v>0.33393724631795302</v>
      </c>
      <c r="AB900" s="17">
        <v>0.423776875336912</v>
      </c>
      <c r="AC900" s="17">
        <v>0.444063400203426</v>
      </c>
      <c r="AD900" s="17">
        <v>0.342063648551854</v>
      </c>
      <c r="AE900" s="17"/>
      <c r="AF900" s="17">
        <v>0.32783237746175498</v>
      </c>
      <c r="AG900" s="17">
        <v>0.37055693332363498</v>
      </c>
      <c r="AH900" s="17">
        <v>0.38128415484577999</v>
      </c>
      <c r="AI900" s="17">
        <v>0.398991205421177</v>
      </c>
      <c r="AJ900" s="17">
        <v>0.452071547344361</v>
      </c>
      <c r="AK900" s="17">
        <v>0.42736206884297101</v>
      </c>
      <c r="AL900" s="17"/>
      <c r="AM900" s="17">
        <v>0.31066277766775802</v>
      </c>
      <c r="AN900" s="17">
        <v>0.375201489666872</v>
      </c>
      <c r="AO900" s="17">
        <v>0.41694913911340697</v>
      </c>
      <c r="AP900" s="17">
        <v>0.39794456507029502</v>
      </c>
      <c r="AQ900" s="17">
        <v>0.44808569429552197</v>
      </c>
      <c r="AR900" s="17"/>
      <c r="AS900" s="17">
        <v>0.36690755201244202</v>
      </c>
      <c r="AT900" s="17">
        <v>0.35491770148162499</v>
      </c>
      <c r="AU900" s="17">
        <v>0.358421321798436</v>
      </c>
      <c r="AV900" s="17">
        <v>0.36811672683131202</v>
      </c>
      <c r="AW900" s="17">
        <v>0.42224036829046502</v>
      </c>
      <c r="AX900" s="17">
        <v>0.40624621797808502</v>
      </c>
      <c r="AY900" s="17"/>
      <c r="AZ900" s="17">
        <v>0.41800392893509603</v>
      </c>
      <c r="BA900" s="17">
        <v>0.356781301968218</v>
      </c>
      <c r="BB900" s="17">
        <v>0.36213437394324299</v>
      </c>
      <c r="BC900" s="17">
        <v>0.42783209006990303</v>
      </c>
      <c r="BD900" s="17">
        <v>0.34156765068047001</v>
      </c>
      <c r="BE900" s="17"/>
      <c r="BF900" s="17">
        <v>0.390888237531341</v>
      </c>
      <c r="BG900" s="17"/>
      <c r="BH900" s="17">
        <v>0.38523236653730403</v>
      </c>
      <c r="BI900" s="17"/>
      <c r="BJ900" s="17">
        <v>0.33363493743991801</v>
      </c>
      <c r="BK900" s="17">
        <v>0.428207079083533</v>
      </c>
      <c r="BL900" s="17">
        <v>0.408288421597852</v>
      </c>
      <c r="BM900" s="17">
        <v>0.33604252665039303</v>
      </c>
      <c r="BN900" s="17">
        <v>0.2924626797912</v>
      </c>
      <c r="BO900" s="17">
        <v>0.26984228235486601</v>
      </c>
      <c r="BP900" s="17"/>
      <c r="BQ900" s="17">
        <v>0.360599459120931</v>
      </c>
      <c r="BR900" s="17">
        <v>0.38934483975543999</v>
      </c>
      <c r="BS900" s="17">
        <v>0.37675947649388603</v>
      </c>
      <c r="BT900" s="17"/>
      <c r="BU900" s="17">
        <v>0.42381147358583798</v>
      </c>
      <c r="BV900" s="17">
        <v>0.41077102609109101</v>
      </c>
      <c r="BW900" s="17">
        <v>0.36137468834403602</v>
      </c>
      <c r="BX900" s="17"/>
      <c r="BY900" s="17">
        <v>0.230727203544599</v>
      </c>
      <c r="BZ900" s="17"/>
      <c r="CA900" s="17">
        <v>0.40132496479667301</v>
      </c>
    </row>
    <row r="901" spans="2:79"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row>
    <row r="902" spans="2:79" x14ac:dyDescent="0.35">
      <c r="B902" s="6" t="s">
        <v>497</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row>
    <row r="903" spans="2:79" x14ac:dyDescent="0.35">
      <c r="B903" s="24" t="s">
        <v>498</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row>
    <row r="904" spans="2:79" x14ac:dyDescent="0.35">
      <c r="B904" t="s">
        <v>488</v>
      </c>
      <c r="C904" s="17">
        <v>0.68873234620712698</v>
      </c>
      <c r="D904" s="17">
        <v>0.68168026355728895</v>
      </c>
      <c r="E904" s="17">
        <v>0.69628166218757803</v>
      </c>
      <c r="F904" s="17"/>
      <c r="G904" s="17">
        <v>0.59644063102704004</v>
      </c>
      <c r="H904" s="17">
        <v>0.58799509308536202</v>
      </c>
      <c r="I904" s="17">
        <v>0.69963042498828798</v>
      </c>
      <c r="J904" s="17">
        <v>0.73669772251610699</v>
      </c>
      <c r="K904" s="17">
        <v>0.79516431742499105</v>
      </c>
      <c r="L904" s="17">
        <v>0.71707394904220201</v>
      </c>
      <c r="M904" s="17"/>
      <c r="N904" s="17">
        <v>0.73953571669227403</v>
      </c>
      <c r="O904" s="17">
        <v>0.74571788242586301</v>
      </c>
      <c r="P904" s="17">
        <v>0.65026351067685695</v>
      </c>
      <c r="Q904" s="17">
        <v>0.609048414096236</v>
      </c>
      <c r="R904" s="17"/>
      <c r="S904" s="17">
        <v>0.63668590878685505</v>
      </c>
      <c r="T904" s="17">
        <v>0.71639252831157396</v>
      </c>
      <c r="U904" s="17">
        <v>0.76196026576832199</v>
      </c>
      <c r="V904" s="17">
        <v>0.70447989495000596</v>
      </c>
      <c r="W904" s="17">
        <v>0.68000665092884205</v>
      </c>
      <c r="X904" s="17">
        <v>0.67523586765788701</v>
      </c>
      <c r="Y904" s="17">
        <v>0.70297282815426598</v>
      </c>
      <c r="Z904" s="17">
        <v>0.64816515326209501</v>
      </c>
      <c r="AA904" s="17">
        <v>0.70927813316218002</v>
      </c>
      <c r="AB904" s="17">
        <v>0.652094101176381</v>
      </c>
      <c r="AC904" s="17">
        <v>0.66989795487766801</v>
      </c>
      <c r="AD904" s="17">
        <v>0.71807195651525502</v>
      </c>
      <c r="AE904" s="17"/>
      <c r="AF904" s="17">
        <v>0.61661402732346404</v>
      </c>
      <c r="AG904" s="17">
        <v>0.65916484069617198</v>
      </c>
      <c r="AH904" s="17">
        <v>0.80227629183237203</v>
      </c>
      <c r="AI904" s="17">
        <v>0.70695707974503796</v>
      </c>
      <c r="AJ904" s="17">
        <v>0.70181525086002905</v>
      </c>
      <c r="AK904" s="17">
        <v>0.79278761081484095</v>
      </c>
      <c r="AL904" s="17"/>
      <c r="AM904" s="17">
        <v>0.64818009810011801</v>
      </c>
      <c r="AN904" s="17">
        <v>0.68408145468403703</v>
      </c>
      <c r="AO904" s="17">
        <v>0.73292779213708903</v>
      </c>
      <c r="AP904" s="17">
        <v>0.69404653648644599</v>
      </c>
      <c r="AQ904" s="17">
        <v>0.71335633035786805</v>
      </c>
      <c r="AR904" s="17"/>
      <c r="AS904" s="17">
        <v>0.64943575204495096</v>
      </c>
      <c r="AT904" s="17">
        <v>0.71978903607894795</v>
      </c>
      <c r="AU904" s="17">
        <v>0.64060363109402096</v>
      </c>
      <c r="AV904" s="17">
        <v>0.69103424916852596</v>
      </c>
      <c r="AW904" s="17">
        <v>0.73027717296440098</v>
      </c>
      <c r="AX904" s="17">
        <v>0.73664526683306597</v>
      </c>
      <c r="AY904" s="17"/>
      <c r="AZ904" s="17">
        <v>0.69439126848751498</v>
      </c>
      <c r="BA904" s="17">
        <v>0.70849307093453595</v>
      </c>
      <c r="BB904" s="17">
        <v>0.72565462226000399</v>
      </c>
      <c r="BC904" s="17">
        <v>0.63262771851394195</v>
      </c>
      <c r="BD904" s="17">
        <v>0.65046895637801705</v>
      </c>
      <c r="BE904" s="17"/>
      <c r="BF904" s="17">
        <v>0.70136815427221399</v>
      </c>
      <c r="BG904" s="17"/>
      <c r="BH904" s="17">
        <v>0.70415434729119697</v>
      </c>
      <c r="BI904" s="17"/>
      <c r="BJ904" s="17">
        <v>0.71072830189134095</v>
      </c>
      <c r="BK904" s="17">
        <v>0.67548233409129099</v>
      </c>
      <c r="BL904" s="17">
        <v>0.715987609891785</v>
      </c>
      <c r="BM904" s="17">
        <v>0.58885453542535304</v>
      </c>
      <c r="BN904" s="17">
        <v>0.728091250949359</v>
      </c>
      <c r="BO904" s="17">
        <v>0.63373190022277703</v>
      </c>
      <c r="BP904" s="17"/>
      <c r="BQ904" s="17">
        <v>0.73563712640882495</v>
      </c>
      <c r="BR904" s="17">
        <v>0.721240115564447</v>
      </c>
      <c r="BS904" s="17">
        <v>0.68853763569053705</v>
      </c>
      <c r="BT904" s="17"/>
      <c r="BU904" s="17">
        <v>0.73285122837118799</v>
      </c>
      <c r="BV904" s="17">
        <v>0.72813104585190402</v>
      </c>
      <c r="BW904" s="17">
        <v>0.68613437582619397</v>
      </c>
      <c r="BX904" s="17"/>
      <c r="BY904" s="17">
        <v>0.59448270721474405</v>
      </c>
      <c r="BZ904" s="17"/>
      <c r="CA904" s="17">
        <v>0.74099359983646995</v>
      </c>
    </row>
    <row r="905" spans="2:79" x14ac:dyDescent="0.35">
      <c r="B905" t="s">
        <v>489</v>
      </c>
      <c r="C905" s="17">
        <v>0.53908937601367901</v>
      </c>
      <c r="D905" s="17">
        <v>0.52467023313910799</v>
      </c>
      <c r="E905" s="17">
        <v>0.55381855574946903</v>
      </c>
      <c r="F905" s="17"/>
      <c r="G905" s="17">
        <v>0.44006715919696299</v>
      </c>
      <c r="H905" s="17">
        <v>0.49802500409179601</v>
      </c>
      <c r="I905" s="17">
        <v>0.51753658647998602</v>
      </c>
      <c r="J905" s="17">
        <v>0.57842379398840504</v>
      </c>
      <c r="K905" s="17">
        <v>0.61263831693458004</v>
      </c>
      <c r="L905" s="17">
        <v>0.57753356812366397</v>
      </c>
      <c r="M905" s="17"/>
      <c r="N905" s="17">
        <v>0.58021343403612102</v>
      </c>
      <c r="O905" s="17">
        <v>0.57142848784537104</v>
      </c>
      <c r="P905" s="17">
        <v>0.484501450030278</v>
      </c>
      <c r="Q905" s="17">
        <v>0.50535393350170299</v>
      </c>
      <c r="R905" s="17"/>
      <c r="S905" s="17">
        <v>0.471801545322031</v>
      </c>
      <c r="T905" s="17">
        <v>0.60833682069467498</v>
      </c>
      <c r="U905" s="17">
        <v>0.66887372188238203</v>
      </c>
      <c r="V905" s="17">
        <v>0.59422097603288604</v>
      </c>
      <c r="W905" s="17">
        <v>0.56923287059686201</v>
      </c>
      <c r="X905" s="17">
        <v>0.46981572557585499</v>
      </c>
      <c r="Y905" s="17">
        <v>0.54628771362338802</v>
      </c>
      <c r="Z905" s="17">
        <v>0.47896551996283299</v>
      </c>
      <c r="AA905" s="17">
        <v>0.52789700033322096</v>
      </c>
      <c r="AB905" s="17">
        <v>0.45513022119815399</v>
      </c>
      <c r="AC905" s="17">
        <v>0.512249732563414</v>
      </c>
      <c r="AD905" s="17">
        <v>0.57196306144534403</v>
      </c>
      <c r="AE905" s="17"/>
      <c r="AF905" s="17">
        <v>0.48665361885173303</v>
      </c>
      <c r="AG905" s="17">
        <v>0.532226637511793</v>
      </c>
      <c r="AH905" s="17">
        <v>0.60415813556226605</v>
      </c>
      <c r="AI905" s="17">
        <v>0.54581362618270102</v>
      </c>
      <c r="AJ905" s="17">
        <v>0.56312928997962197</v>
      </c>
      <c r="AK905" s="17">
        <v>0.64482939346144297</v>
      </c>
      <c r="AL905" s="17"/>
      <c r="AM905" s="17">
        <v>0.490046666305615</v>
      </c>
      <c r="AN905" s="17">
        <v>0.57247894918340803</v>
      </c>
      <c r="AO905" s="17">
        <v>0.56286711540462797</v>
      </c>
      <c r="AP905" s="17">
        <v>0.50166281365092003</v>
      </c>
      <c r="AQ905" s="17">
        <v>0.57402354879556805</v>
      </c>
      <c r="AR905" s="17"/>
      <c r="AS905" s="17">
        <v>0.52526816356088701</v>
      </c>
      <c r="AT905" s="17">
        <v>0.55365940740388198</v>
      </c>
      <c r="AU905" s="17">
        <v>0.48976186718925901</v>
      </c>
      <c r="AV905" s="17">
        <v>0.54322866368884204</v>
      </c>
      <c r="AW905" s="17">
        <v>0.58832941869229005</v>
      </c>
      <c r="AX905" s="17">
        <v>0.54373420613955203</v>
      </c>
      <c r="AY905" s="17"/>
      <c r="AZ905" s="17">
        <v>0.55510921041607098</v>
      </c>
      <c r="BA905" s="17">
        <v>0.51866657670896499</v>
      </c>
      <c r="BB905" s="17">
        <v>0.59533870298833502</v>
      </c>
      <c r="BC905" s="17">
        <v>0.50877995987991298</v>
      </c>
      <c r="BD905" s="17">
        <v>0.51575596403725998</v>
      </c>
      <c r="BE905" s="17"/>
      <c r="BF905" s="17">
        <v>0.55143782028892496</v>
      </c>
      <c r="BG905" s="17"/>
      <c r="BH905" s="17">
        <v>0.55111786511381899</v>
      </c>
      <c r="BI905" s="17"/>
      <c r="BJ905" s="17">
        <v>0.56639923157997696</v>
      </c>
      <c r="BK905" s="17">
        <v>0.56122071765583703</v>
      </c>
      <c r="BL905" s="17">
        <v>0.54844979286649298</v>
      </c>
      <c r="BM905" s="17">
        <v>0.44124512524412002</v>
      </c>
      <c r="BN905" s="17">
        <v>0.58454456864703197</v>
      </c>
      <c r="BO905" s="17">
        <v>0.47602169345978601</v>
      </c>
      <c r="BP905" s="17"/>
      <c r="BQ905" s="17">
        <v>0.54315639966490703</v>
      </c>
      <c r="BR905" s="17">
        <v>0.574292349257289</v>
      </c>
      <c r="BS905" s="17">
        <v>0.54056200868210702</v>
      </c>
      <c r="BT905" s="17"/>
      <c r="BU905" s="17">
        <v>0.454554994220844</v>
      </c>
      <c r="BV905" s="17">
        <v>0.58050394245517301</v>
      </c>
      <c r="BW905" s="17">
        <v>0.54210771165025995</v>
      </c>
      <c r="BX905" s="17"/>
      <c r="BY905" s="17">
        <v>0.37652470584317699</v>
      </c>
      <c r="BZ905" s="17"/>
      <c r="CA905" s="17">
        <v>0.62005036803896396</v>
      </c>
    </row>
    <row r="906" spans="2:79" x14ac:dyDescent="0.35">
      <c r="B906" t="s">
        <v>490</v>
      </c>
      <c r="C906" s="17">
        <v>0.45585902299037601</v>
      </c>
      <c r="D906" s="17">
        <v>0.436684136228427</v>
      </c>
      <c r="E906" s="17">
        <v>0.47646596539840902</v>
      </c>
      <c r="F906" s="17"/>
      <c r="G906" s="17">
        <v>0.29937714179777603</v>
      </c>
      <c r="H906" s="17">
        <v>0.29062394873999198</v>
      </c>
      <c r="I906" s="17">
        <v>0.40846149297874201</v>
      </c>
      <c r="J906" s="17">
        <v>0.56452566397306603</v>
      </c>
      <c r="K906" s="17">
        <v>0.60168579192207805</v>
      </c>
      <c r="L906" s="17">
        <v>0.55841342855643095</v>
      </c>
      <c r="M906" s="17"/>
      <c r="N906" s="17">
        <v>0.52580494989837301</v>
      </c>
      <c r="O906" s="17">
        <v>0.45888467619894302</v>
      </c>
      <c r="P906" s="17">
        <v>0.43895037481912502</v>
      </c>
      <c r="Q906" s="17">
        <v>0.39081227630814702</v>
      </c>
      <c r="R906" s="17"/>
      <c r="S906" s="17">
        <v>0.34393638134627502</v>
      </c>
      <c r="T906" s="17">
        <v>0.54322615873222302</v>
      </c>
      <c r="U906" s="17">
        <v>0.50342911398260304</v>
      </c>
      <c r="V906" s="17">
        <v>0.558763841834237</v>
      </c>
      <c r="W906" s="17">
        <v>0.54113185676320896</v>
      </c>
      <c r="X906" s="17">
        <v>0.422560548121861</v>
      </c>
      <c r="Y906" s="17">
        <v>0.42822334989437999</v>
      </c>
      <c r="Z906" s="17">
        <v>0.44262142881872502</v>
      </c>
      <c r="AA906" s="17">
        <v>0.45233458685479899</v>
      </c>
      <c r="AB906" s="17">
        <v>0.360237288536224</v>
      </c>
      <c r="AC906" s="17">
        <v>0.44315852926688099</v>
      </c>
      <c r="AD906" s="17">
        <v>0.45956447312273901</v>
      </c>
      <c r="AE906" s="17"/>
      <c r="AF906" s="17">
        <v>0.35249542730863997</v>
      </c>
      <c r="AG906" s="17">
        <v>0.448404526638851</v>
      </c>
      <c r="AH906" s="17">
        <v>0.54158216286854799</v>
      </c>
      <c r="AI906" s="17">
        <v>0.54304635529109502</v>
      </c>
      <c r="AJ906" s="17">
        <v>0.50046342748072603</v>
      </c>
      <c r="AK906" s="17">
        <v>0.51604267286467198</v>
      </c>
      <c r="AL906" s="17"/>
      <c r="AM906" s="17">
        <v>0.474799381895467</v>
      </c>
      <c r="AN906" s="17">
        <v>0.46536545229424903</v>
      </c>
      <c r="AO906" s="17">
        <v>0.452546805155085</v>
      </c>
      <c r="AP906" s="17">
        <v>0.44112415644006497</v>
      </c>
      <c r="AQ906" s="17">
        <v>0.35051725368320202</v>
      </c>
      <c r="AR906" s="17"/>
      <c r="AS906" s="17">
        <v>0.34025746104434401</v>
      </c>
      <c r="AT906" s="17">
        <v>0.50312051535500801</v>
      </c>
      <c r="AU906" s="17">
        <v>0.39825092729941802</v>
      </c>
      <c r="AV906" s="17">
        <v>0.47388141129130201</v>
      </c>
      <c r="AW906" s="17">
        <v>0.57404905621229996</v>
      </c>
      <c r="AX906" s="17">
        <v>0.54563541037808705</v>
      </c>
      <c r="AY906" s="17"/>
      <c r="AZ906" s="17">
        <v>0.58405548946514896</v>
      </c>
      <c r="BA906" s="17">
        <v>0.52586942672757897</v>
      </c>
      <c r="BB906" s="17">
        <v>0.54331538547254499</v>
      </c>
      <c r="BC906" s="17">
        <v>0.55888668861000701</v>
      </c>
      <c r="BD906" s="17">
        <v>0.16473613868010201</v>
      </c>
      <c r="BE906" s="17"/>
      <c r="BF906" s="17">
        <v>0.58770570332228</v>
      </c>
      <c r="BG906" s="17"/>
      <c r="BH906" s="17">
        <v>0.53428506841762202</v>
      </c>
      <c r="BI906" s="17"/>
      <c r="BJ906" s="17">
        <v>0.50711319207289396</v>
      </c>
      <c r="BK906" s="17">
        <v>0.412289453631</v>
      </c>
      <c r="BL906" s="17">
        <v>0.51401515235634798</v>
      </c>
      <c r="BM906" s="17">
        <v>0.37911540699130197</v>
      </c>
      <c r="BN906" s="17">
        <v>0.27128952340137402</v>
      </c>
      <c r="BO906" s="17">
        <v>0.336696313494037</v>
      </c>
      <c r="BP906" s="17"/>
      <c r="BQ906" s="17">
        <v>0.475985208351138</v>
      </c>
      <c r="BR906" s="17">
        <v>0.46567143184989501</v>
      </c>
      <c r="BS906" s="17">
        <v>0.47969916264714901</v>
      </c>
      <c r="BT906" s="17"/>
      <c r="BU906" s="17">
        <v>0.53255446899960102</v>
      </c>
      <c r="BV906" s="17">
        <v>0.49805172873896297</v>
      </c>
      <c r="BW906" s="17">
        <v>0.460941224611087</v>
      </c>
      <c r="BX906" s="17"/>
      <c r="BY906" s="17">
        <v>0.25198064955624</v>
      </c>
      <c r="BZ906" s="17"/>
      <c r="CA906" s="17">
        <v>0.52126212924455695</v>
      </c>
    </row>
    <row r="907" spans="2:79" x14ac:dyDescent="0.35">
      <c r="B907" t="s">
        <v>491</v>
      </c>
      <c r="C907" s="17">
        <v>0.41166403330168799</v>
      </c>
      <c r="D907" s="17">
        <v>0.43039430682796098</v>
      </c>
      <c r="E907" s="17">
        <v>0.39191319116635098</v>
      </c>
      <c r="F907" s="17"/>
      <c r="G907" s="17">
        <v>0.44813468323658001</v>
      </c>
      <c r="H907" s="17">
        <v>0.38528143051555303</v>
      </c>
      <c r="I907" s="17">
        <v>0.42401433461771498</v>
      </c>
      <c r="J907" s="17">
        <v>0.45313492179730702</v>
      </c>
      <c r="K907" s="17">
        <v>0.40677495854381002</v>
      </c>
      <c r="L907" s="17">
        <v>0.36583309155038302</v>
      </c>
      <c r="M907" s="17"/>
      <c r="N907" s="17">
        <v>0.45085696073897402</v>
      </c>
      <c r="O907" s="17">
        <v>0.43437242976998602</v>
      </c>
      <c r="P907" s="17">
        <v>0.391278104872124</v>
      </c>
      <c r="Q907" s="17">
        <v>0.36167899646923601</v>
      </c>
      <c r="R907" s="17"/>
      <c r="S907" s="17">
        <v>0.43892031672947701</v>
      </c>
      <c r="T907" s="17">
        <v>0.45331969124357702</v>
      </c>
      <c r="U907" s="17">
        <v>0.50404158485056405</v>
      </c>
      <c r="V907" s="17">
        <v>0.46486270565441101</v>
      </c>
      <c r="W907" s="17">
        <v>0.39785066085778797</v>
      </c>
      <c r="X907" s="17">
        <v>0.409776750954293</v>
      </c>
      <c r="Y907" s="17">
        <v>0.37864404581340799</v>
      </c>
      <c r="Z907" s="17">
        <v>0.28511764100176301</v>
      </c>
      <c r="AA907" s="17">
        <v>0.36268149000253003</v>
      </c>
      <c r="AB907" s="17">
        <v>0.34774810068687301</v>
      </c>
      <c r="AC907" s="17">
        <v>0.35797232600235201</v>
      </c>
      <c r="AD907" s="17">
        <v>0.394609896772809</v>
      </c>
      <c r="AE907" s="17"/>
      <c r="AF907" s="17">
        <v>0.352117482913549</v>
      </c>
      <c r="AG907" s="17">
        <v>0.37364111966390201</v>
      </c>
      <c r="AH907" s="17">
        <v>0.48636898118440902</v>
      </c>
      <c r="AI907" s="17">
        <v>0.44102687098205001</v>
      </c>
      <c r="AJ907" s="17">
        <v>0.51768262613535998</v>
      </c>
      <c r="AK907" s="17">
        <v>0.51456387446858798</v>
      </c>
      <c r="AL907" s="17"/>
      <c r="AM907" s="17">
        <v>0.35141940484693401</v>
      </c>
      <c r="AN907" s="17">
        <v>0.41994369630117601</v>
      </c>
      <c r="AO907" s="17">
        <v>0.43566944719538397</v>
      </c>
      <c r="AP907" s="17">
        <v>0.46425920046512498</v>
      </c>
      <c r="AQ907" s="17">
        <v>0.44834956287993799</v>
      </c>
      <c r="AR907" s="17"/>
      <c r="AS907" s="17">
        <v>0.41689421896018503</v>
      </c>
      <c r="AT907" s="17">
        <v>0.39991784119096502</v>
      </c>
      <c r="AU907" s="17">
        <v>0.39374524715465398</v>
      </c>
      <c r="AV907" s="17">
        <v>0.41648031549821402</v>
      </c>
      <c r="AW907" s="17">
        <v>0.42397806511763497</v>
      </c>
      <c r="AX907" s="17">
        <v>0.43280851890186101</v>
      </c>
      <c r="AY907" s="17"/>
      <c r="AZ907" s="17">
        <v>0.384292185495762</v>
      </c>
      <c r="BA907" s="17">
        <v>0.39531349591673298</v>
      </c>
      <c r="BB907" s="17">
        <v>0.46233434439709697</v>
      </c>
      <c r="BC907" s="17">
        <v>0.359774970756565</v>
      </c>
      <c r="BD907" s="17">
        <v>0.43335567031232503</v>
      </c>
      <c r="BE907" s="17"/>
      <c r="BF907" s="17">
        <v>0.41234260724517202</v>
      </c>
      <c r="BG907" s="17"/>
      <c r="BH907" s="17">
        <v>0.41586585780480101</v>
      </c>
      <c r="BI907" s="17"/>
      <c r="BJ907" s="17">
        <v>0.43050010975526298</v>
      </c>
      <c r="BK907" s="17">
        <v>0.397619021223927</v>
      </c>
      <c r="BL907" s="17">
        <v>0.42757681058089902</v>
      </c>
      <c r="BM907" s="17">
        <v>0.30963887753271802</v>
      </c>
      <c r="BN907" s="17">
        <v>0.47486649354602201</v>
      </c>
      <c r="BO907" s="17">
        <v>0.52618351165229604</v>
      </c>
      <c r="BP907" s="17"/>
      <c r="BQ907" s="17">
        <v>0.40454300651203701</v>
      </c>
      <c r="BR907" s="17">
        <v>0.44911019153175802</v>
      </c>
      <c r="BS907" s="17">
        <v>0.40345241685199901</v>
      </c>
      <c r="BT907" s="17"/>
      <c r="BU907" s="17">
        <v>0.37590206951566602</v>
      </c>
      <c r="BV907" s="17">
        <v>0.46795264855465302</v>
      </c>
      <c r="BW907" s="17">
        <v>0.383849532268285</v>
      </c>
      <c r="BX907" s="17"/>
      <c r="BY907" s="17">
        <v>0.29025083245942901</v>
      </c>
      <c r="BZ907" s="17"/>
      <c r="CA907" s="17">
        <v>0.50480858709169896</v>
      </c>
    </row>
    <row r="908" spans="2:79" x14ac:dyDescent="0.35">
      <c r="B908" t="s">
        <v>492</v>
      </c>
      <c r="C908" s="17">
        <v>0.37337554939863998</v>
      </c>
      <c r="D908" s="17">
        <v>0.37564168622637101</v>
      </c>
      <c r="E908" s="17">
        <v>0.369918233953553</v>
      </c>
      <c r="F908" s="17"/>
      <c r="G908" s="17">
        <v>0.42980330491858798</v>
      </c>
      <c r="H908" s="17">
        <v>0.31703155985431197</v>
      </c>
      <c r="I908" s="17">
        <v>0.36495106761225798</v>
      </c>
      <c r="J908" s="17">
        <v>0.37095590554354202</v>
      </c>
      <c r="K908" s="17">
        <v>0.36623629534565599</v>
      </c>
      <c r="L908" s="17">
        <v>0.40000560743084501</v>
      </c>
      <c r="M908" s="17"/>
      <c r="N908" s="17">
        <v>0.38083221864753902</v>
      </c>
      <c r="O908" s="17">
        <v>0.40265926816705799</v>
      </c>
      <c r="P908" s="17">
        <v>0.32432596855754398</v>
      </c>
      <c r="Q908" s="17">
        <v>0.37748437687400299</v>
      </c>
      <c r="R908" s="17"/>
      <c r="S908" s="17">
        <v>0.41531021274188701</v>
      </c>
      <c r="T908" s="17">
        <v>0.38805857661516202</v>
      </c>
      <c r="U908" s="17">
        <v>0.52349051655119105</v>
      </c>
      <c r="V908" s="17">
        <v>0.36799346914742898</v>
      </c>
      <c r="W908" s="17">
        <v>0.385442959885678</v>
      </c>
      <c r="X908" s="17">
        <v>0.39287486934916399</v>
      </c>
      <c r="Y908" s="17">
        <v>0.30467730582466201</v>
      </c>
      <c r="Z908" s="17">
        <v>0.35123713251104699</v>
      </c>
      <c r="AA908" s="17">
        <v>0.29681941365223602</v>
      </c>
      <c r="AB908" s="17">
        <v>0.26563234860668999</v>
      </c>
      <c r="AC908" s="17">
        <v>0.38667659587768499</v>
      </c>
      <c r="AD908" s="17">
        <v>0.40521188337160602</v>
      </c>
      <c r="AE908" s="17"/>
      <c r="AF908" s="17">
        <v>0.36234017118343098</v>
      </c>
      <c r="AG908" s="17">
        <v>0.35879837846121698</v>
      </c>
      <c r="AH908" s="17">
        <v>0.42358025541323502</v>
      </c>
      <c r="AI908" s="17">
        <v>0.335215655288578</v>
      </c>
      <c r="AJ908" s="17">
        <v>0.39783238812621902</v>
      </c>
      <c r="AK908" s="17">
        <v>0.49585175393397102</v>
      </c>
      <c r="AL908" s="17"/>
      <c r="AM908" s="17">
        <v>0.29150139486335103</v>
      </c>
      <c r="AN908" s="17">
        <v>0.38301839970962198</v>
      </c>
      <c r="AO908" s="17">
        <v>0.40986802909123599</v>
      </c>
      <c r="AP908" s="17">
        <v>0.39577389028570198</v>
      </c>
      <c r="AQ908" s="17">
        <v>0.48181728804787799</v>
      </c>
      <c r="AR908" s="17"/>
      <c r="AS908" s="17">
        <v>0.40724764822624598</v>
      </c>
      <c r="AT908" s="17">
        <v>0.38966280408760501</v>
      </c>
      <c r="AU908" s="17">
        <v>0.33687164485052901</v>
      </c>
      <c r="AV908" s="17">
        <v>0.35073864248299702</v>
      </c>
      <c r="AW908" s="17">
        <v>0.33049966366981998</v>
      </c>
      <c r="AX908" s="17">
        <v>0.41891931539246202</v>
      </c>
      <c r="AY908" s="17"/>
      <c r="AZ908" s="17">
        <v>0.36666722126620099</v>
      </c>
      <c r="BA908" s="17">
        <v>0.33826369182597998</v>
      </c>
      <c r="BB908" s="17">
        <v>0.41977589172565399</v>
      </c>
      <c r="BC908" s="17">
        <v>0.31632036299371402</v>
      </c>
      <c r="BD908" s="17">
        <v>0.39960100117826403</v>
      </c>
      <c r="BE908" s="17"/>
      <c r="BF908" s="17">
        <v>0.36908136460049001</v>
      </c>
      <c r="BG908" s="17"/>
      <c r="BH908" s="17">
        <v>0.35934948973292502</v>
      </c>
      <c r="BI908" s="17"/>
      <c r="BJ908" s="17">
        <v>0.35977237955826602</v>
      </c>
      <c r="BK908" s="17">
        <v>0.404910253863485</v>
      </c>
      <c r="BL908" s="17">
        <v>0.38675110434862098</v>
      </c>
      <c r="BM908" s="17">
        <v>0.29670259938452898</v>
      </c>
      <c r="BN908" s="17">
        <v>0.51307166140679195</v>
      </c>
      <c r="BO908" s="17">
        <v>0.37418288606009897</v>
      </c>
      <c r="BP908" s="17"/>
      <c r="BQ908" s="17">
        <v>0.40257507276266002</v>
      </c>
      <c r="BR908" s="17">
        <v>0.38460087391657499</v>
      </c>
      <c r="BS908" s="17">
        <v>0.37739369290161301</v>
      </c>
      <c r="BT908" s="17"/>
      <c r="BU908" s="17">
        <v>0.43001172456414999</v>
      </c>
      <c r="BV908" s="17">
        <v>0.40293225744341399</v>
      </c>
      <c r="BW908" s="17">
        <v>0.35468811324786997</v>
      </c>
      <c r="BX908" s="17"/>
      <c r="BY908" s="17">
        <v>0.30159483460096997</v>
      </c>
      <c r="BZ908" s="17"/>
      <c r="CA908" s="17">
        <v>0.50952907582946705</v>
      </c>
    </row>
    <row r="909" spans="2:79" x14ac:dyDescent="0.35">
      <c r="B909" t="s">
        <v>449</v>
      </c>
      <c r="C909" s="17">
        <v>0.29322464418423799</v>
      </c>
      <c r="D909" s="17">
        <v>0.313818767089175</v>
      </c>
      <c r="E909" s="17">
        <v>0.27124293204379601</v>
      </c>
      <c r="F909" s="17"/>
      <c r="G909" s="17">
        <v>0.344899916562251</v>
      </c>
      <c r="H909" s="17">
        <v>0.28314320958872902</v>
      </c>
      <c r="I909" s="17">
        <v>0.33500413904587201</v>
      </c>
      <c r="J909" s="17">
        <v>0.29783952783099998</v>
      </c>
      <c r="K909" s="17">
        <v>0.25960273942802198</v>
      </c>
      <c r="L909" s="17">
        <v>0.25005158212671003</v>
      </c>
      <c r="M909" s="17"/>
      <c r="N909" s="17">
        <v>0.31923951061977901</v>
      </c>
      <c r="O909" s="17">
        <v>0.29232465470188101</v>
      </c>
      <c r="P909" s="17">
        <v>0.30015578775520901</v>
      </c>
      <c r="Q909" s="17">
        <v>0.258039479858304</v>
      </c>
      <c r="R909" s="17"/>
      <c r="S909" s="17">
        <v>0.35687455186433698</v>
      </c>
      <c r="T909" s="17">
        <v>0.29091588447360101</v>
      </c>
      <c r="U909" s="17">
        <v>0.32139486024496</v>
      </c>
      <c r="V909" s="17">
        <v>0.30439579240374098</v>
      </c>
      <c r="W909" s="17">
        <v>0.23875092512830001</v>
      </c>
      <c r="X909" s="17">
        <v>0.40162884805051902</v>
      </c>
      <c r="Y909" s="17">
        <v>0.26519258544117502</v>
      </c>
      <c r="Z909" s="17">
        <v>0.27771830636599198</v>
      </c>
      <c r="AA909" s="17">
        <v>0.249834223600231</v>
      </c>
      <c r="AB909" s="17">
        <v>0.215384787689334</v>
      </c>
      <c r="AC909" s="17">
        <v>0.18423460160639901</v>
      </c>
      <c r="AD909" s="17">
        <v>0.30941650516392499</v>
      </c>
      <c r="AE909" s="17"/>
      <c r="AF909" s="17">
        <v>0.28352486442118802</v>
      </c>
      <c r="AG909" s="17">
        <v>0.26860269885225602</v>
      </c>
      <c r="AH909" s="17">
        <v>0.332546006937461</v>
      </c>
      <c r="AI909" s="17">
        <v>0.29813865358649799</v>
      </c>
      <c r="AJ909" s="17">
        <v>0.35210047301049202</v>
      </c>
      <c r="AK909" s="17">
        <v>0.42265035696745101</v>
      </c>
      <c r="AL909" s="17"/>
      <c r="AM909" s="17">
        <v>0.235580303938626</v>
      </c>
      <c r="AN909" s="17">
        <v>0.29968268877174897</v>
      </c>
      <c r="AO909" s="17">
        <v>0.32606715322966001</v>
      </c>
      <c r="AP909" s="17">
        <v>0.31340199622220699</v>
      </c>
      <c r="AQ909" s="17">
        <v>0.27343737986250299</v>
      </c>
      <c r="AR909" s="17"/>
      <c r="AS909" s="17">
        <v>0.34927307544717401</v>
      </c>
      <c r="AT909" s="17">
        <v>0.31187604021193999</v>
      </c>
      <c r="AU909" s="17">
        <v>0.30873156889537801</v>
      </c>
      <c r="AV909" s="17">
        <v>0.25316515319821897</v>
      </c>
      <c r="AW909" s="17">
        <v>0.21419193599169301</v>
      </c>
      <c r="AX909" s="17">
        <v>0.25950719400988398</v>
      </c>
      <c r="AY909" s="17"/>
      <c r="AZ909" s="17">
        <v>0.24760287237718701</v>
      </c>
      <c r="BA909" s="17">
        <v>0.25045042429536102</v>
      </c>
      <c r="BB909" s="17">
        <v>0.36098918650299999</v>
      </c>
      <c r="BC909" s="17">
        <v>0.26541779791137199</v>
      </c>
      <c r="BD909" s="17">
        <v>0.33333600555182902</v>
      </c>
      <c r="BE909" s="17"/>
      <c r="BF909" s="17">
        <v>0.28555586576803599</v>
      </c>
      <c r="BG909" s="17"/>
      <c r="BH909" s="17">
        <v>0.28317066473938501</v>
      </c>
      <c r="BI909" s="17"/>
      <c r="BJ909" s="17">
        <v>0.331772886488785</v>
      </c>
      <c r="BK909" s="17">
        <v>0.247986441782686</v>
      </c>
      <c r="BL909" s="17">
        <v>0.27371295366757098</v>
      </c>
      <c r="BM909" s="17">
        <v>0.30733290030777399</v>
      </c>
      <c r="BN909" s="17">
        <v>0.421181125341205</v>
      </c>
      <c r="BO909" s="17">
        <v>0.26179681014373701</v>
      </c>
      <c r="BP909" s="17"/>
      <c r="BQ909" s="17">
        <v>0.28662167087837198</v>
      </c>
      <c r="BR909" s="17">
        <v>0.28858323709395201</v>
      </c>
      <c r="BS909" s="17">
        <v>0.30499061200927402</v>
      </c>
      <c r="BT909" s="17"/>
      <c r="BU909" s="17">
        <v>0.33161313957036098</v>
      </c>
      <c r="BV909" s="17">
        <v>0.31881549551302801</v>
      </c>
      <c r="BW909" s="17">
        <v>0.27288985212950501</v>
      </c>
      <c r="BX909" s="17"/>
      <c r="BY909" s="17">
        <v>0.37093773476437603</v>
      </c>
      <c r="BZ909" s="17"/>
      <c r="CA909" s="17">
        <v>0.37261581758641599</v>
      </c>
    </row>
    <row r="910" spans="2:79" x14ac:dyDescent="0.35">
      <c r="B910" t="s">
        <v>493</v>
      </c>
      <c r="C910" s="17">
        <v>0.20065547382551399</v>
      </c>
      <c r="D910" s="17">
        <v>0.20729107254943699</v>
      </c>
      <c r="E910" s="17">
        <v>0.19385048832992199</v>
      </c>
      <c r="F910" s="17"/>
      <c r="G910" s="17">
        <v>0.28085078955857001</v>
      </c>
      <c r="H910" s="17">
        <v>0.21674778680155901</v>
      </c>
      <c r="I910" s="17">
        <v>0.19031959929734099</v>
      </c>
      <c r="J910" s="17">
        <v>0.21446485745133301</v>
      </c>
      <c r="K910" s="17">
        <v>0.15114098048858701</v>
      </c>
      <c r="L910" s="17">
        <v>0.16159039756153301</v>
      </c>
      <c r="M910" s="17"/>
      <c r="N910" s="17">
        <v>0.243174392141326</v>
      </c>
      <c r="O910" s="17">
        <v>0.20051613657171999</v>
      </c>
      <c r="P910" s="17">
        <v>0.185455855115438</v>
      </c>
      <c r="Q910" s="17">
        <v>0.16930734253527199</v>
      </c>
      <c r="R910" s="17"/>
      <c r="S910" s="17">
        <v>0.26148291560444498</v>
      </c>
      <c r="T910" s="17">
        <v>0.21471171915701801</v>
      </c>
      <c r="U910" s="17">
        <v>0.24718177255521501</v>
      </c>
      <c r="V910" s="17">
        <v>0.174170057168516</v>
      </c>
      <c r="W910" s="17">
        <v>0.157685131452558</v>
      </c>
      <c r="X910" s="17">
        <v>0.25484337929416001</v>
      </c>
      <c r="Y910" s="17">
        <v>0.180261175812962</v>
      </c>
      <c r="Z910" s="17">
        <v>0.19083055721538</v>
      </c>
      <c r="AA910" s="17">
        <v>0.15469637842678</v>
      </c>
      <c r="AB910" s="17">
        <v>0.14929937251925199</v>
      </c>
      <c r="AC910" s="17">
        <v>0.14665710682954999</v>
      </c>
      <c r="AD910" s="17">
        <v>0.18554751160222299</v>
      </c>
      <c r="AE910" s="17"/>
      <c r="AF910" s="17">
        <v>0.20059519120667199</v>
      </c>
      <c r="AG910" s="17">
        <v>0.15715399081991299</v>
      </c>
      <c r="AH910" s="17">
        <v>0.23061341955860501</v>
      </c>
      <c r="AI910" s="17">
        <v>0.245493398104667</v>
      </c>
      <c r="AJ910" s="17">
        <v>0.23491632121206599</v>
      </c>
      <c r="AK910" s="17">
        <v>0.31993596344237302</v>
      </c>
      <c r="AL910" s="17"/>
      <c r="AM910" s="17">
        <v>0.11831742038845899</v>
      </c>
      <c r="AN910" s="17">
        <v>0.20110991834035699</v>
      </c>
      <c r="AO910" s="17">
        <v>0.23835084215007599</v>
      </c>
      <c r="AP910" s="17">
        <v>0.27207628950275398</v>
      </c>
      <c r="AQ910" s="17">
        <v>0.203707039426789</v>
      </c>
      <c r="AR910" s="17"/>
      <c r="AS910" s="17">
        <v>0.25623805147029899</v>
      </c>
      <c r="AT910" s="17">
        <v>0.18601981046538399</v>
      </c>
      <c r="AU910" s="17">
        <v>0.21843660953309099</v>
      </c>
      <c r="AV910" s="17">
        <v>0.19103936590343501</v>
      </c>
      <c r="AW910" s="17">
        <v>0.11685553057316</v>
      </c>
      <c r="AX910" s="17">
        <v>0.20249455373630201</v>
      </c>
      <c r="AY910" s="17"/>
      <c r="AZ910" s="17">
        <v>0.17416555205880699</v>
      </c>
      <c r="BA910" s="17">
        <v>0.16898758862100299</v>
      </c>
      <c r="BB910" s="17">
        <v>0.23265000422679599</v>
      </c>
      <c r="BC910" s="17">
        <v>0.1856789771241</v>
      </c>
      <c r="BD910" s="17">
        <v>0.239923535289262</v>
      </c>
      <c r="BE910" s="17"/>
      <c r="BF910" s="17">
        <v>0.190750217611457</v>
      </c>
      <c r="BG910" s="17"/>
      <c r="BH910" s="17">
        <v>0.18936180899705499</v>
      </c>
      <c r="BI910" s="17"/>
      <c r="BJ910" s="17">
        <v>0.224733979486509</v>
      </c>
      <c r="BK910" s="17">
        <v>0.166382829547502</v>
      </c>
      <c r="BL910" s="17">
        <v>0.19172389078312199</v>
      </c>
      <c r="BM910" s="17">
        <v>0.20885096937438899</v>
      </c>
      <c r="BN910" s="17">
        <v>0.247919776901071</v>
      </c>
      <c r="BO910" s="17">
        <v>0.204591277442849</v>
      </c>
      <c r="BP910" s="17"/>
      <c r="BQ910" s="17">
        <v>0.192965405843599</v>
      </c>
      <c r="BR910" s="17">
        <v>0.220094041400137</v>
      </c>
      <c r="BS910" s="17">
        <v>0.19746211175313999</v>
      </c>
      <c r="BT910" s="17"/>
      <c r="BU910" s="17">
        <v>0.31498712724079397</v>
      </c>
      <c r="BV910" s="17">
        <v>0.21935436577185899</v>
      </c>
      <c r="BW910" s="17">
        <v>0.18295124894047801</v>
      </c>
      <c r="BX910" s="17"/>
      <c r="BY910" s="17">
        <v>0.25083987961999199</v>
      </c>
      <c r="BZ910" s="17"/>
      <c r="CA910" s="17">
        <v>0.26882561779335901</v>
      </c>
    </row>
    <row r="911" spans="2:79" x14ac:dyDescent="0.35">
      <c r="B911" t="s">
        <v>494</v>
      </c>
      <c r="C911" s="17">
        <v>0.198331635918267</v>
      </c>
      <c r="D911" s="17">
        <v>0.210960488818525</v>
      </c>
      <c r="E911" s="17">
        <v>0.18448855017387999</v>
      </c>
      <c r="F911" s="17"/>
      <c r="G911" s="17">
        <v>0.30092222691306098</v>
      </c>
      <c r="H911" s="17">
        <v>0.193634343804621</v>
      </c>
      <c r="I911" s="17">
        <v>0.16493371504019899</v>
      </c>
      <c r="J911" s="17">
        <v>0.203330835454581</v>
      </c>
      <c r="K911" s="17">
        <v>0.17385775603272099</v>
      </c>
      <c r="L911" s="17">
        <v>0.17124228486628401</v>
      </c>
      <c r="M911" s="17"/>
      <c r="N911" s="17">
        <v>0.20863407246962801</v>
      </c>
      <c r="O911" s="17">
        <v>0.21447335767228401</v>
      </c>
      <c r="P911" s="17">
        <v>0.18774734328913401</v>
      </c>
      <c r="Q911" s="17">
        <v>0.181276406930236</v>
      </c>
      <c r="R911" s="17"/>
      <c r="S911" s="17">
        <v>0.26746352217409503</v>
      </c>
      <c r="T911" s="17">
        <v>0.196333099712489</v>
      </c>
      <c r="U911" s="17">
        <v>0.20301038617317499</v>
      </c>
      <c r="V911" s="17">
        <v>0.15398831862071699</v>
      </c>
      <c r="W911" s="17">
        <v>0.19319635590531101</v>
      </c>
      <c r="X911" s="17">
        <v>0.24496960099941201</v>
      </c>
      <c r="Y911" s="17">
        <v>0.16535443948536599</v>
      </c>
      <c r="Z911" s="17">
        <v>0.18713913604117699</v>
      </c>
      <c r="AA911" s="17">
        <v>0.162951405570883</v>
      </c>
      <c r="AB911" s="17">
        <v>0.159619718917582</v>
      </c>
      <c r="AC911" s="17">
        <v>0.18626774784317299</v>
      </c>
      <c r="AD911" s="17">
        <v>0.213540782557153</v>
      </c>
      <c r="AE911" s="17"/>
      <c r="AF911" s="17">
        <v>0.22548415346391301</v>
      </c>
      <c r="AG911" s="17">
        <v>0.16081682327383401</v>
      </c>
      <c r="AH911" s="17">
        <v>0.21572808059596199</v>
      </c>
      <c r="AI911" s="17">
        <v>0.21656627744614501</v>
      </c>
      <c r="AJ911" s="17">
        <v>0.18257755234411799</v>
      </c>
      <c r="AK911" s="17">
        <v>0.352146153966098</v>
      </c>
      <c r="AL911" s="17"/>
      <c r="AM911" s="17">
        <v>0.167030549110978</v>
      </c>
      <c r="AN911" s="17">
        <v>0.19450317037731099</v>
      </c>
      <c r="AO911" s="17">
        <v>0.22344099829633099</v>
      </c>
      <c r="AP911" s="17">
        <v>0.206571750851401</v>
      </c>
      <c r="AQ911" s="17">
        <v>0.19933818588112501</v>
      </c>
      <c r="AR911" s="17"/>
      <c r="AS911" s="17">
        <v>0.25768901340981998</v>
      </c>
      <c r="AT911" s="17">
        <v>0.19635243140356601</v>
      </c>
      <c r="AU911" s="17">
        <v>0.193994203756853</v>
      </c>
      <c r="AV911" s="17">
        <v>0.16125372206341801</v>
      </c>
      <c r="AW911" s="17">
        <v>0.120904531784245</v>
      </c>
      <c r="AX911" s="17">
        <v>0.24816990979050499</v>
      </c>
      <c r="AY911" s="17"/>
      <c r="AZ911" s="17">
        <v>0.170700593849507</v>
      </c>
      <c r="BA911" s="17">
        <v>0.16913523246923601</v>
      </c>
      <c r="BB911" s="17">
        <v>0.19982902896299501</v>
      </c>
      <c r="BC911" s="17">
        <v>0.19497373708742799</v>
      </c>
      <c r="BD911" s="17">
        <v>0.25112198271722103</v>
      </c>
      <c r="BE911" s="17"/>
      <c r="BF911" s="17">
        <v>0.18884684735513099</v>
      </c>
      <c r="BG911" s="17"/>
      <c r="BH911" s="17">
        <v>0.19215201153499301</v>
      </c>
      <c r="BI911" s="17"/>
      <c r="BJ911" s="17">
        <v>0.22265748866514301</v>
      </c>
      <c r="BK911" s="17">
        <v>0.205511498521535</v>
      </c>
      <c r="BL911" s="17">
        <v>0.189396875921058</v>
      </c>
      <c r="BM911" s="17">
        <v>0.16458751333810701</v>
      </c>
      <c r="BN911" s="17">
        <v>0.19535615441919699</v>
      </c>
      <c r="BO911" s="17">
        <v>0.203381644735387</v>
      </c>
      <c r="BP911" s="17"/>
      <c r="BQ911" s="17">
        <v>0.21216928079644601</v>
      </c>
      <c r="BR911" s="17">
        <v>0.21582070080607901</v>
      </c>
      <c r="BS911" s="17">
        <v>0.193997121723892</v>
      </c>
      <c r="BT911" s="17"/>
      <c r="BU911" s="17">
        <v>0.29031335693371702</v>
      </c>
      <c r="BV911" s="17">
        <v>0.237546354188374</v>
      </c>
      <c r="BW911" s="17">
        <v>0.171272995129617</v>
      </c>
      <c r="BX911" s="17"/>
      <c r="BY911" s="17">
        <v>0.193635513372206</v>
      </c>
      <c r="BZ911" s="17"/>
      <c r="CA911" s="17">
        <v>0.275794366319143</v>
      </c>
    </row>
    <row r="912" spans="2:79" x14ac:dyDescent="0.35">
      <c r="B912" t="s">
        <v>495</v>
      </c>
      <c r="C912" s="17">
        <v>0.18668990166772401</v>
      </c>
      <c r="D912" s="17">
        <v>0.18995159330912101</v>
      </c>
      <c r="E912" s="17">
        <v>0.181318897056026</v>
      </c>
      <c r="F912" s="17"/>
      <c r="G912" s="17">
        <v>0.25159234265784702</v>
      </c>
      <c r="H912" s="17">
        <v>0.17786622323773699</v>
      </c>
      <c r="I912" s="17">
        <v>0.15175906591479499</v>
      </c>
      <c r="J912" s="17">
        <v>0.21324112934126099</v>
      </c>
      <c r="K912" s="17">
        <v>0.178117179885489</v>
      </c>
      <c r="L912" s="17">
        <v>0.161006112166768</v>
      </c>
      <c r="M912" s="17"/>
      <c r="N912" s="17">
        <v>0.18967684112281399</v>
      </c>
      <c r="O912" s="17">
        <v>0.20742536697955</v>
      </c>
      <c r="P912" s="17">
        <v>0.18039122248867601</v>
      </c>
      <c r="Q912" s="17">
        <v>0.16859274648693001</v>
      </c>
      <c r="R912" s="17"/>
      <c r="S912" s="17">
        <v>0.21639045889134101</v>
      </c>
      <c r="T912" s="17">
        <v>0.17857763971865401</v>
      </c>
      <c r="U912" s="17">
        <v>0.23848661697863699</v>
      </c>
      <c r="V912" s="17">
        <v>0.17181029676588</v>
      </c>
      <c r="W912" s="17">
        <v>0.14560248967261899</v>
      </c>
      <c r="X912" s="17">
        <v>0.18903383999894499</v>
      </c>
      <c r="Y912" s="17">
        <v>0.176367277596257</v>
      </c>
      <c r="Z912" s="17">
        <v>0.208889078287431</v>
      </c>
      <c r="AA912" s="17">
        <v>0.147344853746255</v>
      </c>
      <c r="AB912" s="17">
        <v>0.17750064575237501</v>
      </c>
      <c r="AC912" s="17">
        <v>0.185960135476953</v>
      </c>
      <c r="AD912" s="17">
        <v>0.247740602962297</v>
      </c>
      <c r="AE912" s="17"/>
      <c r="AF912" s="17">
        <v>0.172367962626059</v>
      </c>
      <c r="AG912" s="17">
        <v>0.16238844821197099</v>
      </c>
      <c r="AH912" s="17">
        <v>0.212778290819642</v>
      </c>
      <c r="AI912" s="17">
        <v>0.209366622846866</v>
      </c>
      <c r="AJ912" s="17">
        <v>0.241334469942108</v>
      </c>
      <c r="AK912" s="17">
        <v>0.27211147447098899</v>
      </c>
      <c r="AL912" s="17"/>
      <c r="AM912" s="17">
        <v>0.135281874796605</v>
      </c>
      <c r="AN912" s="17">
        <v>0.18130628442603999</v>
      </c>
      <c r="AO912" s="17">
        <v>0.22210405060895699</v>
      </c>
      <c r="AP912" s="17">
        <v>0.19889656560431501</v>
      </c>
      <c r="AQ912" s="17">
        <v>0.28019731121750702</v>
      </c>
      <c r="AR912" s="17"/>
      <c r="AS912" s="17">
        <v>0.21333895054469201</v>
      </c>
      <c r="AT912" s="17">
        <v>0.19284881501762499</v>
      </c>
      <c r="AU912" s="17">
        <v>0.22011816105433599</v>
      </c>
      <c r="AV912" s="17">
        <v>0.15802690514725501</v>
      </c>
      <c r="AW912" s="17">
        <v>0.11623750262679899</v>
      </c>
      <c r="AX912" s="17">
        <v>0.20698025471779899</v>
      </c>
      <c r="AY912" s="17"/>
      <c r="AZ912" s="17">
        <v>0.17588685010999999</v>
      </c>
      <c r="BA912" s="17">
        <v>0.156524420811363</v>
      </c>
      <c r="BB912" s="17">
        <v>0.224301485199628</v>
      </c>
      <c r="BC912" s="17">
        <v>0.144820332647871</v>
      </c>
      <c r="BD912" s="17">
        <v>0.21502300927036999</v>
      </c>
      <c r="BE912" s="17"/>
      <c r="BF912" s="17">
        <v>0.18256895652374799</v>
      </c>
      <c r="BG912" s="17"/>
      <c r="BH912" s="17">
        <v>0.18881081294142599</v>
      </c>
      <c r="BI912" s="17"/>
      <c r="BJ912" s="17">
        <v>0.18571360742391499</v>
      </c>
      <c r="BK912" s="17">
        <v>0.166721223338331</v>
      </c>
      <c r="BL912" s="17">
        <v>0.19661980346132699</v>
      </c>
      <c r="BM912" s="17">
        <v>0.20107782947608399</v>
      </c>
      <c r="BN912" s="17">
        <v>0.19894638564258699</v>
      </c>
      <c r="BO912" s="17">
        <v>0.21704904521920701</v>
      </c>
      <c r="BP912" s="17"/>
      <c r="BQ912" s="17">
        <v>0.20365881072332201</v>
      </c>
      <c r="BR912" s="17">
        <v>0.210670749275157</v>
      </c>
      <c r="BS912" s="17">
        <v>0.181911113114093</v>
      </c>
      <c r="BT912" s="17"/>
      <c r="BU912" s="17">
        <v>0.234514022111003</v>
      </c>
      <c r="BV912" s="17">
        <v>0.215109383204555</v>
      </c>
      <c r="BW912" s="17">
        <v>0.16891232800543801</v>
      </c>
      <c r="BX912" s="17"/>
      <c r="BY912" s="17">
        <v>0.19130386186258599</v>
      </c>
      <c r="BZ912" s="17"/>
      <c r="CA912" s="17">
        <v>0.254983552802374</v>
      </c>
    </row>
    <row r="913" spans="2:79" x14ac:dyDescent="0.35">
      <c r="B913" t="s">
        <v>496</v>
      </c>
      <c r="C913" s="17">
        <v>9.4452838358155697E-2</v>
      </c>
      <c r="D913" s="17">
        <v>7.7458311406614105E-2</v>
      </c>
      <c r="E913" s="17">
        <v>0.10938392407040499</v>
      </c>
      <c r="F913" s="17"/>
      <c r="G913" s="17">
        <v>6.2577456348360802E-2</v>
      </c>
      <c r="H913" s="17">
        <v>7.92664365807393E-2</v>
      </c>
      <c r="I913" s="17">
        <v>0.10396801641202499</v>
      </c>
      <c r="J913" s="17">
        <v>7.3747490157000301E-2</v>
      </c>
      <c r="K913" s="17">
        <v>8.5329825406114806E-2</v>
      </c>
      <c r="L913" s="17">
        <v>0.14908474577448599</v>
      </c>
      <c r="M913" s="17"/>
      <c r="N913" s="17">
        <v>8.4855854936046304E-2</v>
      </c>
      <c r="O913" s="17">
        <v>9.0591236533000899E-2</v>
      </c>
      <c r="P913" s="17">
        <v>0.102579135063103</v>
      </c>
      <c r="Q913" s="17">
        <v>0.101423445551721</v>
      </c>
      <c r="R913" s="17"/>
      <c r="S913" s="17">
        <v>8.2668963783787103E-2</v>
      </c>
      <c r="T913" s="17">
        <v>6.6539890318429107E-2</v>
      </c>
      <c r="U913" s="17">
        <v>7.2514276657047197E-2</v>
      </c>
      <c r="V913" s="17">
        <v>5.5055250191320598E-2</v>
      </c>
      <c r="W913" s="17">
        <v>0.100960364747168</v>
      </c>
      <c r="X913" s="17">
        <v>0.117381307863657</v>
      </c>
      <c r="Y913" s="17">
        <v>0.11386973327706799</v>
      </c>
      <c r="Z913" s="17">
        <v>0.10141654278864599</v>
      </c>
      <c r="AA913" s="17">
        <v>9.1105502805563607E-2</v>
      </c>
      <c r="AB913" s="17">
        <v>0.18133472452185001</v>
      </c>
      <c r="AC913" s="17">
        <v>7.8742663807494298E-2</v>
      </c>
      <c r="AD913" s="17">
        <v>8.1491272860969202E-2</v>
      </c>
      <c r="AE913" s="17"/>
      <c r="AF913" s="17">
        <v>0.132564111041722</v>
      </c>
      <c r="AG913" s="17">
        <v>0.11947225245917401</v>
      </c>
      <c r="AH913" s="17">
        <v>4.9090156874784199E-2</v>
      </c>
      <c r="AI913" s="17">
        <v>5.90723668944277E-2</v>
      </c>
      <c r="AJ913" s="17">
        <v>5.06035622333098E-2</v>
      </c>
      <c r="AK913" s="17">
        <v>4.5640481065168402E-2</v>
      </c>
      <c r="AL913" s="17"/>
      <c r="AM913" s="17">
        <v>0.122475821372897</v>
      </c>
      <c r="AN913" s="17">
        <v>8.8154003974495895E-2</v>
      </c>
      <c r="AO913" s="17">
        <v>8.6705160627220806E-2</v>
      </c>
      <c r="AP913" s="17">
        <v>5.93528864399194E-2</v>
      </c>
      <c r="AQ913" s="17">
        <v>0.11263019901534201</v>
      </c>
      <c r="AR913" s="17"/>
      <c r="AS913" s="17">
        <v>9.7340927605116603E-2</v>
      </c>
      <c r="AT913" s="17">
        <v>0.108712690786735</v>
      </c>
      <c r="AU913" s="17">
        <v>8.1478511181294094E-2</v>
      </c>
      <c r="AV913" s="17">
        <v>8.7956685214037503E-2</v>
      </c>
      <c r="AW913" s="17">
        <v>9.7577236524212199E-2</v>
      </c>
      <c r="AX913" s="17">
        <v>8.0149659435038795E-2</v>
      </c>
      <c r="AY913" s="17"/>
      <c r="AZ913" s="17">
        <v>7.8330348669941804E-2</v>
      </c>
      <c r="BA913" s="17">
        <v>9.3462294080932901E-2</v>
      </c>
      <c r="BB913" s="17">
        <v>7.4148135864562495E-2</v>
      </c>
      <c r="BC913" s="17">
        <v>0.12533884548914301</v>
      </c>
      <c r="BD913" s="17">
        <v>0.116266709031734</v>
      </c>
      <c r="BE913" s="17"/>
      <c r="BF913" s="17">
        <v>8.8641873740627902E-2</v>
      </c>
      <c r="BG913" s="17"/>
      <c r="BH913" s="17">
        <v>8.3319627793711798E-2</v>
      </c>
      <c r="BI913" s="17"/>
      <c r="BJ913" s="17">
        <v>5.2499063343879597E-2</v>
      </c>
      <c r="BK913" s="17">
        <v>0.138225420416833</v>
      </c>
      <c r="BL913" s="17">
        <v>9.7478341466639806E-2</v>
      </c>
      <c r="BM913" s="17">
        <v>0.110666646121865</v>
      </c>
      <c r="BN913" s="17">
        <v>4.6377551740043002E-2</v>
      </c>
      <c r="BO913" s="17">
        <v>0.108990914628809</v>
      </c>
      <c r="BP913" s="17"/>
      <c r="BQ913" s="17">
        <v>5.9480234840566297E-2</v>
      </c>
      <c r="BR913" s="17">
        <v>7.7377995908104596E-2</v>
      </c>
      <c r="BS913" s="17">
        <v>0.10429860921185399</v>
      </c>
      <c r="BT913" s="17"/>
      <c r="BU913" s="17">
        <v>4.6219972661540203E-2</v>
      </c>
      <c r="BV913" s="17">
        <v>8.2298882645774105E-2</v>
      </c>
      <c r="BW913" s="17">
        <v>0.10010631921719899</v>
      </c>
      <c r="BX913" s="17"/>
      <c r="BY913" s="17">
        <v>8.3863054389031896E-2</v>
      </c>
      <c r="BZ913" s="17"/>
      <c r="CA913" s="17">
        <v>5.6511165854845502E-2</v>
      </c>
    </row>
    <row r="914" spans="2:79" x14ac:dyDescent="0.35">
      <c r="B914" t="s">
        <v>451</v>
      </c>
      <c r="C914" s="17">
        <v>7.36142526485844E-2</v>
      </c>
      <c r="D914" s="17">
        <v>8.7265869906882496E-2</v>
      </c>
      <c r="E914" s="17">
        <v>5.9565773819299603E-2</v>
      </c>
      <c r="F914" s="17"/>
      <c r="G914" s="17">
        <v>0.158552636223174</v>
      </c>
      <c r="H914" s="17">
        <v>7.2617224272523304E-2</v>
      </c>
      <c r="I914" s="17">
        <v>6.6807504299517095E-2</v>
      </c>
      <c r="J914" s="17">
        <v>6.6365641386161703E-2</v>
      </c>
      <c r="K914" s="17">
        <v>4.5639108556489699E-2</v>
      </c>
      <c r="L914" s="17">
        <v>4.6293882666961203E-2</v>
      </c>
      <c r="M914" s="17"/>
      <c r="N914" s="17">
        <v>7.42399514854548E-2</v>
      </c>
      <c r="O914" s="17">
        <v>9.2511174556511297E-2</v>
      </c>
      <c r="P914" s="17">
        <v>6.0047092453651398E-2</v>
      </c>
      <c r="Q914" s="17">
        <v>6.7278353940863997E-2</v>
      </c>
      <c r="R914" s="17"/>
      <c r="S914" s="17">
        <v>0.101549494362087</v>
      </c>
      <c r="T914" s="17">
        <v>5.82893655704129E-2</v>
      </c>
      <c r="U914" s="17">
        <v>6.6284247022081702E-2</v>
      </c>
      <c r="V914" s="17">
        <v>7.3789292372726897E-2</v>
      </c>
      <c r="W914" s="17">
        <v>7.6603368609021602E-2</v>
      </c>
      <c r="X914" s="17">
        <v>7.1619734240336297E-2</v>
      </c>
      <c r="Y914" s="17">
        <v>7.1072624224876493E-2</v>
      </c>
      <c r="Z914" s="17">
        <v>0.117885882368731</v>
      </c>
      <c r="AA914" s="17">
        <v>4.7361869902998101E-2</v>
      </c>
      <c r="AB914" s="17">
        <v>5.6359955947159597E-2</v>
      </c>
      <c r="AC914" s="17">
        <v>6.3486201224122601E-2</v>
      </c>
      <c r="AD914" s="17">
        <v>0.14409609659884401</v>
      </c>
      <c r="AE914" s="17"/>
      <c r="AF914" s="17">
        <v>7.2301151186894702E-2</v>
      </c>
      <c r="AG914" s="17">
        <v>6.2346173746155399E-2</v>
      </c>
      <c r="AH914" s="17">
        <v>8.3495992296942906E-2</v>
      </c>
      <c r="AI914" s="17">
        <v>5.5071966776574902E-2</v>
      </c>
      <c r="AJ914" s="17">
        <v>7.9619913291230901E-2</v>
      </c>
      <c r="AK914" s="17">
        <v>0.13218527511016201</v>
      </c>
      <c r="AL914" s="17"/>
      <c r="AM914" s="17">
        <v>5.8147627626549202E-2</v>
      </c>
      <c r="AN914" s="17">
        <v>7.1449580115848094E-2</v>
      </c>
      <c r="AO914" s="17">
        <v>6.93882451365508E-2</v>
      </c>
      <c r="AP914" s="17">
        <v>9.9471712489330497E-2</v>
      </c>
      <c r="AQ914" s="17">
        <v>8.4513502716907496E-2</v>
      </c>
      <c r="AR914" s="17"/>
      <c r="AS914" s="17">
        <v>8.9828585391156193E-2</v>
      </c>
      <c r="AT914" s="17">
        <v>7.4130539862759401E-2</v>
      </c>
      <c r="AU914" s="17">
        <v>8.4856378302107294E-2</v>
      </c>
      <c r="AV914" s="17">
        <v>6.5081517806549194E-2</v>
      </c>
      <c r="AW914" s="17">
        <v>3.3762020837990799E-2</v>
      </c>
      <c r="AX914" s="17">
        <v>8.6981152101103701E-2</v>
      </c>
      <c r="AY914" s="17"/>
      <c r="AZ914" s="17">
        <v>6.8412571529548799E-2</v>
      </c>
      <c r="BA914" s="17">
        <v>5.8833211019232397E-2</v>
      </c>
      <c r="BB914" s="17">
        <v>6.4444935429817496E-2</v>
      </c>
      <c r="BC914" s="17">
        <v>9.2663417487188496E-2</v>
      </c>
      <c r="BD914" s="17">
        <v>9.7596054228958007E-2</v>
      </c>
      <c r="BE914" s="17"/>
      <c r="BF914" s="17">
        <v>6.7566731174480504E-2</v>
      </c>
      <c r="BG914" s="17"/>
      <c r="BH914" s="17">
        <v>8.1942786974092796E-2</v>
      </c>
      <c r="BI914" s="17"/>
      <c r="BJ914" s="17">
        <v>9.1635523399064903E-2</v>
      </c>
      <c r="BK914" s="17">
        <v>6.6913719427195401E-2</v>
      </c>
      <c r="BL914" s="17">
        <v>4.8945256088929003E-2</v>
      </c>
      <c r="BM914" s="17">
        <v>7.6907262868218196E-2</v>
      </c>
      <c r="BN914" s="17">
        <v>9.2225339666706305E-2</v>
      </c>
      <c r="BO914" s="17">
        <v>0.165604285387109</v>
      </c>
      <c r="BP914" s="17"/>
      <c r="BQ914" s="17">
        <v>6.9505169289373905E-2</v>
      </c>
      <c r="BR914" s="17">
        <v>8.9084015563377694E-2</v>
      </c>
      <c r="BS914" s="17">
        <v>7.0953200467032407E-2</v>
      </c>
      <c r="BT914" s="17"/>
      <c r="BU914" s="17">
        <v>0.113417763812031</v>
      </c>
      <c r="BV914" s="17">
        <v>7.6438484398134804E-2</v>
      </c>
      <c r="BW914" s="17">
        <v>6.7466528939743101E-2</v>
      </c>
      <c r="BX914" s="17"/>
      <c r="BY914" s="17">
        <v>6.4125719757418195E-2</v>
      </c>
      <c r="BZ914" s="17"/>
      <c r="CA914" s="17">
        <v>0.117320256917268</v>
      </c>
    </row>
    <row r="915" spans="2:79" x14ac:dyDescent="0.35">
      <c r="B915" t="s">
        <v>104</v>
      </c>
      <c r="C915" s="17">
        <v>6.2723493853105702E-2</v>
      </c>
      <c r="D915" s="17">
        <v>6.4523944672940495E-2</v>
      </c>
      <c r="E915" s="17">
        <v>6.1420863437023097E-2</v>
      </c>
      <c r="F915" s="17"/>
      <c r="G915" s="17">
        <v>5.62433406819886E-2</v>
      </c>
      <c r="H915" s="17">
        <v>8.8376247569852295E-2</v>
      </c>
      <c r="I915" s="17">
        <v>6.7693966938742106E-2</v>
      </c>
      <c r="J915" s="17">
        <v>4.2723751553642698E-2</v>
      </c>
      <c r="K915" s="17">
        <v>5.6503037883116503E-2</v>
      </c>
      <c r="L915" s="17">
        <v>6.1592919939210101E-2</v>
      </c>
      <c r="M915" s="17"/>
      <c r="N915" s="17">
        <v>4.3018891792902997E-2</v>
      </c>
      <c r="O915" s="17">
        <v>4.4580434695805499E-2</v>
      </c>
      <c r="P915" s="17">
        <v>7.7767481629415006E-2</v>
      </c>
      <c r="Q915" s="17">
        <v>8.8657189253298394E-2</v>
      </c>
      <c r="R915" s="17"/>
      <c r="S915" s="17">
        <v>7.5876782322226805E-2</v>
      </c>
      <c r="T915" s="17">
        <v>5.62841162713483E-2</v>
      </c>
      <c r="U915" s="17">
        <v>5.2924601913229397E-2</v>
      </c>
      <c r="V915" s="17">
        <v>6.0898738528802801E-2</v>
      </c>
      <c r="W915" s="17">
        <v>4.65506951520002E-2</v>
      </c>
      <c r="X915" s="17">
        <v>6.9613980892482899E-2</v>
      </c>
      <c r="Y915" s="17">
        <v>3.2058779153128103E-2</v>
      </c>
      <c r="Z915" s="17">
        <v>9.4983568284620304E-2</v>
      </c>
      <c r="AA915" s="17">
        <v>4.1051873757978301E-2</v>
      </c>
      <c r="AB915" s="17">
        <v>7.9332767351879593E-2</v>
      </c>
      <c r="AC915" s="17">
        <v>0.11528703310624699</v>
      </c>
      <c r="AD915" s="17">
        <v>5.9657154954750803E-2</v>
      </c>
      <c r="AE915" s="17"/>
      <c r="AF915" s="17">
        <v>8.6412914286680506E-2</v>
      </c>
      <c r="AG915" s="17">
        <v>4.7761185762663701E-2</v>
      </c>
      <c r="AH915" s="17">
        <v>4.4791711732837698E-2</v>
      </c>
      <c r="AI915" s="17">
        <v>5.3697716405321401E-2</v>
      </c>
      <c r="AJ915" s="17">
        <v>6.2391203153811602E-2</v>
      </c>
      <c r="AK915" s="17">
        <v>3.9460628982307198E-2</v>
      </c>
      <c r="AL915" s="17"/>
      <c r="AM915" s="17">
        <v>8.1979373964726404E-2</v>
      </c>
      <c r="AN915" s="17">
        <v>6.0051858470904003E-2</v>
      </c>
      <c r="AO915" s="17">
        <v>6.1658360973310497E-2</v>
      </c>
      <c r="AP915" s="17">
        <v>3.0588192418668302E-2</v>
      </c>
      <c r="AQ915" s="17">
        <v>0</v>
      </c>
      <c r="AR915" s="17"/>
      <c r="AS915" s="17">
        <v>5.32524291716047E-2</v>
      </c>
      <c r="AT915" s="17">
        <v>5.4233521063445797E-2</v>
      </c>
      <c r="AU915" s="17">
        <v>5.4603976096859998E-2</v>
      </c>
      <c r="AV915" s="17">
        <v>8.8569112068146494E-2</v>
      </c>
      <c r="AW915" s="17">
        <v>7.8817230819889394E-2</v>
      </c>
      <c r="AX915" s="17">
        <v>4.3231972901770797E-2</v>
      </c>
      <c r="AY915" s="17"/>
      <c r="AZ915" s="17">
        <v>6.3172945027700295E-2</v>
      </c>
      <c r="BA915" s="17">
        <v>6.8262546499395296E-2</v>
      </c>
      <c r="BB915" s="17">
        <v>6.1357348363157899E-2</v>
      </c>
      <c r="BC915" s="17">
        <v>7.3182364926443005E-2</v>
      </c>
      <c r="BD915" s="17">
        <v>5.4910612366227497E-2</v>
      </c>
      <c r="BE915" s="17"/>
      <c r="BF915" s="17">
        <v>6.2849213354830097E-2</v>
      </c>
      <c r="BG915" s="17"/>
      <c r="BH915" s="17">
        <v>5.9217047688782699E-2</v>
      </c>
      <c r="BI915" s="17"/>
      <c r="BJ915" s="17">
        <v>7.4866574857203494E-2</v>
      </c>
      <c r="BK915" s="17">
        <v>5.94526011882981E-2</v>
      </c>
      <c r="BL915" s="17">
        <v>5.3376573754281099E-2</v>
      </c>
      <c r="BM915" s="17">
        <v>7.7832563179636799E-2</v>
      </c>
      <c r="BN915" s="17">
        <v>5.8983638359863401E-2</v>
      </c>
      <c r="BO915" s="17">
        <v>2.67377987119479E-2</v>
      </c>
      <c r="BP915" s="17"/>
      <c r="BQ915" s="17">
        <v>6.6748362248827103E-2</v>
      </c>
      <c r="BR915" s="17">
        <v>6.3414442308023303E-2</v>
      </c>
      <c r="BS915" s="17">
        <v>3.72971259544779E-2</v>
      </c>
      <c r="BT915" s="17"/>
      <c r="BU915" s="17">
        <v>2.5216332509493199E-2</v>
      </c>
      <c r="BV915" s="17">
        <v>5.6368273488901798E-2</v>
      </c>
      <c r="BW915" s="17">
        <v>4.3994560009445897E-2</v>
      </c>
      <c r="BX915" s="17"/>
      <c r="BY915" s="17">
        <v>3.4877357541339901E-2</v>
      </c>
      <c r="BZ915" s="17"/>
      <c r="CA915" s="17">
        <v>6.24047918726401E-2</v>
      </c>
    </row>
    <row r="916" spans="2:79" x14ac:dyDescent="0.35">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row>
    <row r="917" spans="2:79" x14ac:dyDescent="0.35">
      <c r="B917" s="6" t="s">
        <v>499</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row>
    <row r="918" spans="2:79" x14ac:dyDescent="0.35">
      <c r="B918" s="24" t="s">
        <v>500</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row>
    <row r="919" spans="2:79" x14ac:dyDescent="0.35">
      <c r="B919" t="s">
        <v>488</v>
      </c>
      <c r="C919" s="17">
        <v>0.69817446013755302</v>
      </c>
      <c r="D919" s="17">
        <v>0.70571836482965999</v>
      </c>
      <c r="E919" s="17">
        <v>0.68940785934600901</v>
      </c>
      <c r="F919" s="17"/>
      <c r="G919" s="17">
        <v>0.62531955267023698</v>
      </c>
      <c r="H919" s="17">
        <v>0.653553315487019</v>
      </c>
      <c r="I919" s="17">
        <v>0.68174161644059605</v>
      </c>
      <c r="J919" s="17">
        <v>0.69226168852817904</v>
      </c>
      <c r="K919" s="17">
        <v>0.74346918655010497</v>
      </c>
      <c r="L919" s="17">
        <v>0.76438125696576298</v>
      </c>
      <c r="M919" s="17"/>
      <c r="N919" s="17">
        <v>0.71983359398235902</v>
      </c>
      <c r="O919" s="17">
        <v>0.71595686556634996</v>
      </c>
      <c r="P919" s="17">
        <v>0.66358400531531203</v>
      </c>
      <c r="Q919" s="17">
        <v>0.68142129301045395</v>
      </c>
      <c r="R919" s="17"/>
      <c r="S919" s="17">
        <v>0.70025536237939201</v>
      </c>
      <c r="T919" s="17">
        <v>0.67356787728231204</v>
      </c>
      <c r="U919" s="17">
        <v>0.73632152945148399</v>
      </c>
      <c r="V919" s="17">
        <v>0.733997972850984</v>
      </c>
      <c r="W919" s="17">
        <v>0.72499949351819903</v>
      </c>
      <c r="X919" s="17">
        <v>0.70070745605615503</v>
      </c>
      <c r="Y919" s="17">
        <v>0.68447252015965498</v>
      </c>
      <c r="Z919" s="17">
        <v>0.66187605026043295</v>
      </c>
      <c r="AA919" s="17">
        <v>0.62008560226208698</v>
      </c>
      <c r="AB919" s="17">
        <v>0.72183701761886498</v>
      </c>
      <c r="AC919" s="17">
        <v>0.763004160811943</v>
      </c>
      <c r="AD919" s="17">
        <v>0.71945088240994104</v>
      </c>
      <c r="AE919" s="17"/>
      <c r="AF919" s="17">
        <v>0.65789904647868303</v>
      </c>
      <c r="AG919" s="17">
        <v>0.70628747470929798</v>
      </c>
      <c r="AH919" s="17">
        <v>0.69890716755848603</v>
      </c>
      <c r="AI919" s="17">
        <v>0.70072386069798298</v>
      </c>
      <c r="AJ919" s="17">
        <v>0.78034693318675197</v>
      </c>
      <c r="AK919" s="17">
        <v>0.75048994048522299</v>
      </c>
      <c r="AL919" s="17"/>
      <c r="AM919" s="17">
        <v>0.68802127076545705</v>
      </c>
      <c r="AN919" s="17">
        <v>0.68797906205046999</v>
      </c>
      <c r="AO919" s="17">
        <v>0.75661303428455196</v>
      </c>
      <c r="AP919" s="17">
        <v>0.60610506992222901</v>
      </c>
      <c r="AQ919" s="17">
        <v>0.734312146046597</v>
      </c>
      <c r="AR919" s="17"/>
      <c r="AS919" s="17">
        <v>0.69580594800458195</v>
      </c>
      <c r="AT919" s="17">
        <v>0.70458446022768895</v>
      </c>
      <c r="AU919" s="17">
        <v>0.675574997359494</v>
      </c>
      <c r="AV919" s="17">
        <v>0.71889022377181699</v>
      </c>
      <c r="AW919" s="17">
        <v>0.72954902365630303</v>
      </c>
      <c r="AX919" s="17">
        <v>0.63329656814137503</v>
      </c>
      <c r="AY919" s="17"/>
      <c r="AZ919" s="17">
        <v>0.69194009713099602</v>
      </c>
      <c r="BA919" s="17">
        <v>0.67260194937182305</v>
      </c>
      <c r="BB919" s="17">
        <v>0.70034717371144795</v>
      </c>
      <c r="BC919" s="17">
        <v>0.71507976253822103</v>
      </c>
      <c r="BD919" s="17">
        <v>0.72675343003821702</v>
      </c>
      <c r="BE919" s="17"/>
      <c r="BF919" s="17">
        <v>0.69982422024277702</v>
      </c>
      <c r="BG919" s="17"/>
      <c r="BH919" s="17">
        <v>0.69625527682668498</v>
      </c>
      <c r="BI919" s="17"/>
      <c r="BJ919" s="17">
        <v>0.67207052532216105</v>
      </c>
      <c r="BK919" s="17">
        <v>0.70652629698639302</v>
      </c>
      <c r="BL919" s="17">
        <v>0.74133658657014501</v>
      </c>
      <c r="BM919" s="17">
        <v>0.65027864066332497</v>
      </c>
      <c r="BN919" s="17">
        <v>0.65428331125233097</v>
      </c>
      <c r="BO919" s="17">
        <v>0.72648615960975504</v>
      </c>
      <c r="BP919" s="17"/>
      <c r="BQ919" s="17">
        <v>0.71062600836828604</v>
      </c>
      <c r="BR919" s="17">
        <v>0.72293280726116804</v>
      </c>
      <c r="BS919" s="17">
        <v>0.720347625758048</v>
      </c>
      <c r="BT919" s="17"/>
      <c r="BU919" s="17">
        <v>0.75224471632946699</v>
      </c>
      <c r="BV919" s="17">
        <v>0.72034598641996095</v>
      </c>
      <c r="BW919" s="17">
        <v>0.71076982608078798</v>
      </c>
      <c r="BX919" s="17"/>
      <c r="BY919" s="17">
        <v>0.58620017295373394</v>
      </c>
      <c r="BZ919" s="17"/>
      <c r="CA919" s="17">
        <v>0.72548386092958295</v>
      </c>
    </row>
    <row r="920" spans="2:79" x14ac:dyDescent="0.35">
      <c r="B920" t="s">
        <v>489</v>
      </c>
      <c r="C920" s="17">
        <v>0.49974196522408498</v>
      </c>
      <c r="D920" s="17">
        <v>0.484609478062071</v>
      </c>
      <c r="E920" s="17">
        <v>0.51401457485573299</v>
      </c>
      <c r="F920" s="17"/>
      <c r="G920" s="17">
        <v>0.46211449032659002</v>
      </c>
      <c r="H920" s="17">
        <v>0.46308737935685601</v>
      </c>
      <c r="I920" s="17">
        <v>0.49523202480718198</v>
      </c>
      <c r="J920" s="17">
        <v>0.50143949804458099</v>
      </c>
      <c r="K920" s="17">
        <v>0.50614446526299095</v>
      </c>
      <c r="L920" s="17">
        <v>0.54693944138244799</v>
      </c>
      <c r="M920" s="17"/>
      <c r="N920" s="17">
        <v>0.53744464775866196</v>
      </c>
      <c r="O920" s="17">
        <v>0.49921994632863398</v>
      </c>
      <c r="P920" s="17">
        <v>0.49823273656612399</v>
      </c>
      <c r="Q920" s="17">
        <v>0.45574264140617399</v>
      </c>
      <c r="R920" s="17"/>
      <c r="S920" s="17">
        <v>0.480778451047435</v>
      </c>
      <c r="T920" s="17">
        <v>0.46077673071846997</v>
      </c>
      <c r="U920" s="17">
        <v>0.56754753285020498</v>
      </c>
      <c r="V920" s="17">
        <v>0.53956525469343097</v>
      </c>
      <c r="W920" s="17">
        <v>0.50898231213563006</v>
      </c>
      <c r="X920" s="17">
        <v>0.53074859890817505</v>
      </c>
      <c r="Y920" s="17">
        <v>0.51760514869988705</v>
      </c>
      <c r="Z920" s="17">
        <v>0.44284872547094001</v>
      </c>
      <c r="AA920" s="17">
        <v>0.43028925914725802</v>
      </c>
      <c r="AB920" s="17">
        <v>0.49094359227293899</v>
      </c>
      <c r="AC920" s="17">
        <v>0.56152986435029395</v>
      </c>
      <c r="AD920" s="17">
        <v>0.54887397532957505</v>
      </c>
      <c r="AE920" s="17"/>
      <c r="AF920" s="17">
        <v>0.438068633799715</v>
      </c>
      <c r="AG920" s="17">
        <v>0.53255455049669498</v>
      </c>
      <c r="AH920" s="17">
        <v>0.50811274726288602</v>
      </c>
      <c r="AI920" s="17">
        <v>0.51515915771445997</v>
      </c>
      <c r="AJ920" s="17">
        <v>0.524142404680907</v>
      </c>
      <c r="AK920" s="17">
        <v>0.48444978499311098</v>
      </c>
      <c r="AL920" s="17"/>
      <c r="AM920" s="17">
        <v>0.43614229191755299</v>
      </c>
      <c r="AN920" s="17">
        <v>0.51562747024910904</v>
      </c>
      <c r="AO920" s="17">
        <v>0.534904516979546</v>
      </c>
      <c r="AP920" s="17">
        <v>0.49707305827753001</v>
      </c>
      <c r="AQ920" s="17">
        <v>0.40969432520170801</v>
      </c>
      <c r="AR920" s="17"/>
      <c r="AS920" s="17">
        <v>0.51423659923184795</v>
      </c>
      <c r="AT920" s="17">
        <v>0.48107940357627299</v>
      </c>
      <c r="AU920" s="17">
        <v>0.43097838553817103</v>
      </c>
      <c r="AV920" s="17">
        <v>0.52832724256986696</v>
      </c>
      <c r="AW920" s="17">
        <v>0.55328631901306402</v>
      </c>
      <c r="AX920" s="17">
        <v>0.50783164446176698</v>
      </c>
      <c r="AY920" s="17"/>
      <c r="AZ920" s="17">
        <v>0.50203459725986599</v>
      </c>
      <c r="BA920" s="17">
        <v>0.48368003940179699</v>
      </c>
      <c r="BB920" s="17">
        <v>0.47611523453036098</v>
      </c>
      <c r="BC920" s="17">
        <v>0.512951787792431</v>
      </c>
      <c r="BD920" s="17">
        <v>0.53406989678640804</v>
      </c>
      <c r="BE920" s="17"/>
      <c r="BF920" s="17">
        <v>0.49103969093578098</v>
      </c>
      <c r="BG920" s="17"/>
      <c r="BH920" s="17">
        <v>0.513578364283653</v>
      </c>
      <c r="BI920" s="17"/>
      <c r="BJ920" s="17">
        <v>0.491235958459314</v>
      </c>
      <c r="BK920" s="17">
        <v>0.48691011068745998</v>
      </c>
      <c r="BL920" s="17">
        <v>0.53735343355522602</v>
      </c>
      <c r="BM920" s="17">
        <v>0.477176369336688</v>
      </c>
      <c r="BN920" s="17">
        <v>0.396096269091742</v>
      </c>
      <c r="BO920" s="17">
        <v>0.49909386979511999</v>
      </c>
      <c r="BP920" s="17"/>
      <c r="BQ920" s="17">
        <v>0.55144013603315101</v>
      </c>
      <c r="BR920" s="17">
        <v>0.49082704471774302</v>
      </c>
      <c r="BS920" s="17">
        <v>0.52701620086513601</v>
      </c>
      <c r="BT920" s="17"/>
      <c r="BU920" s="17">
        <v>0.53866324724371195</v>
      </c>
      <c r="BV920" s="17">
        <v>0.51637385943688896</v>
      </c>
      <c r="BW920" s="17">
        <v>0.50777099804759596</v>
      </c>
      <c r="BX920" s="17"/>
      <c r="BY920" s="17">
        <v>0.495793363716795</v>
      </c>
      <c r="BZ920" s="17"/>
      <c r="CA920" s="17">
        <v>0.57300611727353801</v>
      </c>
    </row>
    <row r="921" spans="2:79" x14ac:dyDescent="0.35">
      <c r="B921" t="s">
        <v>490</v>
      </c>
      <c r="C921" s="17">
        <v>0.45778292367833001</v>
      </c>
      <c r="D921" s="17">
        <v>0.43627173705977401</v>
      </c>
      <c r="E921" s="17">
        <v>0.480566419235333</v>
      </c>
      <c r="F921" s="17"/>
      <c r="G921" s="17">
        <v>0.31373405067100102</v>
      </c>
      <c r="H921" s="17">
        <v>0.33945036446245003</v>
      </c>
      <c r="I921" s="17">
        <v>0.42466217509113502</v>
      </c>
      <c r="J921" s="17">
        <v>0.45191042263697001</v>
      </c>
      <c r="K921" s="17">
        <v>0.55552270317430197</v>
      </c>
      <c r="L921" s="17">
        <v>0.60120620951385295</v>
      </c>
      <c r="M921" s="17"/>
      <c r="N921" s="17">
        <v>0.52297428984447902</v>
      </c>
      <c r="O921" s="17">
        <v>0.46519193263667102</v>
      </c>
      <c r="P921" s="17">
        <v>0.45028539966716802</v>
      </c>
      <c r="Q921" s="17">
        <v>0.37595075084635798</v>
      </c>
      <c r="R921" s="17"/>
      <c r="S921" s="17">
        <v>0.322399636481214</v>
      </c>
      <c r="T921" s="17">
        <v>0.48091095348558399</v>
      </c>
      <c r="U921" s="17">
        <v>0.51903983643537899</v>
      </c>
      <c r="V921" s="17">
        <v>0.55460295028191497</v>
      </c>
      <c r="W921" s="17">
        <v>0.51338608820808895</v>
      </c>
      <c r="X921" s="17">
        <v>0.418063954887686</v>
      </c>
      <c r="Y921" s="17">
        <v>0.48149292084248102</v>
      </c>
      <c r="Z921" s="17">
        <v>0.426076369238235</v>
      </c>
      <c r="AA921" s="17">
        <v>0.378447733957121</v>
      </c>
      <c r="AB921" s="17">
        <v>0.51514348205007399</v>
      </c>
      <c r="AC921" s="17">
        <v>0.53487279335075399</v>
      </c>
      <c r="AD921" s="17">
        <v>0.48843663279099098</v>
      </c>
      <c r="AE921" s="17"/>
      <c r="AF921" s="17">
        <v>0.365091788805051</v>
      </c>
      <c r="AG921" s="17">
        <v>0.45758962074645099</v>
      </c>
      <c r="AH921" s="17">
        <v>0.48833679775781103</v>
      </c>
      <c r="AI921" s="17">
        <v>0.49401675218276597</v>
      </c>
      <c r="AJ921" s="17">
        <v>0.57545737994650603</v>
      </c>
      <c r="AK921" s="17">
        <v>0.49951414538165201</v>
      </c>
      <c r="AL921" s="17"/>
      <c r="AM921" s="17">
        <v>0.43819523074618999</v>
      </c>
      <c r="AN921" s="17">
        <v>0.48192273189599999</v>
      </c>
      <c r="AO921" s="17">
        <v>0.45414808933469197</v>
      </c>
      <c r="AP921" s="17">
        <v>0.45688006699674899</v>
      </c>
      <c r="AQ921" s="17">
        <v>0.36863180313192001</v>
      </c>
      <c r="AR921" s="17"/>
      <c r="AS921" s="17">
        <v>0.31476843920796699</v>
      </c>
      <c r="AT921" s="17">
        <v>0.47899952570350401</v>
      </c>
      <c r="AU921" s="17">
        <v>0.41308984878378802</v>
      </c>
      <c r="AV921" s="17">
        <v>0.51321624510545805</v>
      </c>
      <c r="AW921" s="17">
        <v>0.64053203738893605</v>
      </c>
      <c r="AX921" s="17">
        <v>0.479297448796143</v>
      </c>
      <c r="AY921" s="17"/>
      <c r="AZ921" s="17">
        <v>0.57066912769132405</v>
      </c>
      <c r="BA921" s="17">
        <v>0.53703927507714599</v>
      </c>
      <c r="BB921" s="17">
        <v>0.49661009321021499</v>
      </c>
      <c r="BC921" s="17">
        <v>0.55692672838789503</v>
      </c>
      <c r="BD921" s="17">
        <v>0.17843375958307001</v>
      </c>
      <c r="BE921" s="17"/>
      <c r="BF921" s="17">
        <v>0.57869470780977394</v>
      </c>
      <c r="BG921" s="17"/>
      <c r="BH921" s="17">
        <v>0.55023745424857495</v>
      </c>
      <c r="BI921" s="17"/>
      <c r="BJ921" s="17">
        <v>0.45976556997323298</v>
      </c>
      <c r="BK921" s="17">
        <v>0.43970855166468897</v>
      </c>
      <c r="BL921" s="17">
        <v>0.54565974465292899</v>
      </c>
      <c r="BM921" s="17">
        <v>0.31211248713405598</v>
      </c>
      <c r="BN921" s="17">
        <v>0.34615344134813297</v>
      </c>
      <c r="BO921" s="17">
        <v>0.19755567442541999</v>
      </c>
      <c r="BP921" s="17"/>
      <c r="BQ921" s="17">
        <v>0.49502366358607103</v>
      </c>
      <c r="BR921" s="17">
        <v>0.45814689885860699</v>
      </c>
      <c r="BS921" s="17">
        <v>0.47770107873130202</v>
      </c>
      <c r="BT921" s="17"/>
      <c r="BU921" s="17">
        <v>0.51401531930712296</v>
      </c>
      <c r="BV921" s="17">
        <v>0.49689063572544201</v>
      </c>
      <c r="BW921" s="17">
        <v>0.46378761651580702</v>
      </c>
      <c r="BX921" s="17"/>
      <c r="BY921" s="17">
        <v>0.29713015077206101</v>
      </c>
      <c r="BZ921" s="17"/>
      <c r="CA921" s="17">
        <v>0.50112106278893198</v>
      </c>
    </row>
    <row r="922" spans="2:79" x14ac:dyDescent="0.35">
      <c r="B922" t="s">
        <v>491</v>
      </c>
      <c r="C922" s="17">
        <v>0.34075896245860499</v>
      </c>
      <c r="D922" s="17">
        <v>0.34790892091498699</v>
      </c>
      <c r="E922" s="17">
        <v>0.33499232210628199</v>
      </c>
      <c r="F922" s="17"/>
      <c r="G922" s="17">
        <v>0.34148516834529102</v>
      </c>
      <c r="H922" s="17">
        <v>0.37019107354915698</v>
      </c>
      <c r="I922" s="17">
        <v>0.35436991953012997</v>
      </c>
      <c r="J922" s="17">
        <v>0.35380759375614002</v>
      </c>
      <c r="K922" s="17">
        <v>0.29498271701909401</v>
      </c>
      <c r="L922" s="17">
        <v>0.32656552696591701</v>
      </c>
      <c r="M922" s="17"/>
      <c r="N922" s="17">
        <v>0.39234294477451898</v>
      </c>
      <c r="O922" s="17">
        <v>0.36218587402085201</v>
      </c>
      <c r="P922" s="17">
        <v>0.26768016827073998</v>
      </c>
      <c r="Q922" s="17">
        <v>0.32069430538153099</v>
      </c>
      <c r="R922" s="17"/>
      <c r="S922" s="17">
        <v>0.41933785137721602</v>
      </c>
      <c r="T922" s="17">
        <v>0.36273624811747301</v>
      </c>
      <c r="U922" s="17">
        <v>0.30875039586919201</v>
      </c>
      <c r="V922" s="17">
        <v>0.35548268806109701</v>
      </c>
      <c r="W922" s="17">
        <v>0.27559106007836998</v>
      </c>
      <c r="X922" s="17">
        <v>0.41575629236609202</v>
      </c>
      <c r="Y922" s="17">
        <v>0.31861115043808902</v>
      </c>
      <c r="Z922" s="17">
        <v>0.34042490901803601</v>
      </c>
      <c r="AA922" s="17">
        <v>0.25414159346815501</v>
      </c>
      <c r="AB922" s="17">
        <v>0.34442589416863401</v>
      </c>
      <c r="AC922" s="17">
        <v>0.30426772597006202</v>
      </c>
      <c r="AD922" s="17">
        <v>0.34537584880531602</v>
      </c>
      <c r="AE922" s="17"/>
      <c r="AF922" s="17">
        <v>0.30980481270981403</v>
      </c>
      <c r="AG922" s="17">
        <v>0.33297415512282003</v>
      </c>
      <c r="AH922" s="17">
        <v>0.341580559496377</v>
      </c>
      <c r="AI922" s="17">
        <v>0.41408871854752499</v>
      </c>
      <c r="AJ922" s="17">
        <v>0.433245032692678</v>
      </c>
      <c r="AK922" s="17">
        <v>0.34886506495693098</v>
      </c>
      <c r="AL922" s="17"/>
      <c r="AM922" s="17">
        <v>0.26840067017047498</v>
      </c>
      <c r="AN922" s="17">
        <v>0.340149888041054</v>
      </c>
      <c r="AO922" s="17">
        <v>0.36684544476430397</v>
      </c>
      <c r="AP922" s="17">
        <v>0.41152901331359198</v>
      </c>
      <c r="AQ922" s="17">
        <v>0.41448350125077099</v>
      </c>
      <c r="AR922" s="17"/>
      <c r="AS922" s="17">
        <v>0.379095720983322</v>
      </c>
      <c r="AT922" s="17">
        <v>0.33679376055007598</v>
      </c>
      <c r="AU922" s="17">
        <v>0.33749663441884997</v>
      </c>
      <c r="AV922" s="17">
        <v>0.33731622878786399</v>
      </c>
      <c r="AW922" s="17">
        <v>0.33093454666266803</v>
      </c>
      <c r="AX922" s="17">
        <v>0.27451204564078402</v>
      </c>
      <c r="AY922" s="17"/>
      <c r="AZ922" s="17">
        <v>0.32183843007865998</v>
      </c>
      <c r="BA922" s="17">
        <v>0.32927654846551802</v>
      </c>
      <c r="BB922" s="17">
        <v>0.341913832748653</v>
      </c>
      <c r="BC922" s="17">
        <v>0.293573524388688</v>
      </c>
      <c r="BD922" s="17">
        <v>0.38079775295709101</v>
      </c>
      <c r="BE922" s="17"/>
      <c r="BF922" s="17">
        <v>0.33058557094249402</v>
      </c>
      <c r="BG922" s="17"/>
      <c r="BH922" s="17">
        <v>0.33663590309053998</v>
      </c>
      <c r="BI922" s="17"/>
      <c r="BJ922" s="17">
        <v>0.32445038329292403</v>
      </c>
      <c r="BK922" s="17">
        <v>0.37731204403541102</v>
      </c>
      <c r="BL922" s="17">
        <v>0.35768982691669299</v>
      </c>
      <c r="BM922" s="17">
        <v>0.28055327272611502</v>
      </c>
      <c r="BN922" s="17">
        <v>0.30696901102612201</v>
      </c>
      <c r="BO922" s="17">
        <v>0.31174986645210701</v>
      </c>
      <c r="BP922" s="17"/>
      <c r="BQ922" s="17">
        <v>0.35953200474771302</v>
      </c>
      <c r="BR922" s="17">
        <v>0.33993222792560901</v>
      </c>
      <c r="BS922" s="17">
        <v>0.34907064350294698</v>
      </c>
      <c r="BT922" s="17"/>
      <c r="BU922" s="17">
        <v>0.36168815132098397</v>
      </c>
      <c r="BV922" s="17">
        <v>0.37976880049770001</v>
      </c>
      <c r="BW922" s="17">
        <v>0.32755026530112602</v>
      </c>
      <c r="BX922" s="17"/>
      <c r="BY922" s="17">
        <v>0.31830860131077798</v>
      </c>
      <c r="BZ922" s="17"/>
      <c r="CA922" s="17">
        <v>0.41342319006565997</v>
      </c>
    </row>
    <row r="923" spans="2:79" x14ac:dyDescent="0.35">
      <c r="B923" t="s">
        <v>492</v>
      </c>
      <c r="C923" s="17">
        <v>0.24595540395398499</v>
      </c>
      <c r="D923" s="17">
        <v>0.26042647825623599</v>
      </c>
      <c r="E923" s="17">
        <v>0.23367279310408001</v>
      </c>
      <c r="F923" s="17"/>
      <c r="G923" s="17">
        <v>0.25767044418218399</v>
      </c>
      <c r="H923" s="17">
        <v>0.32157578980103801</v>
      </c>
      <c r="I923" s="17">
        <v>0.20997581513979699</v>
      </c>
      <c r="J923" s="17">
        <v>0.19583009864894901</v>
      </c>
      <c r="K923" s="17">
        <v>0.23933168447789699</v>
      </c>
      <c r="L923" s="17">
        <v>0.25372642561345798</v>
      </c>
      <c r="M923" s="17"/>
      <c r="N923" s="17">
        <v>0.257407206886066</v>
      </c>
      <c r="O923" s="17">
        <v>0.224947324448624</v>
      </c>
      <c r="P923" s="17">
        <v>0.25632514523864802</v>
      </c>
      <c r="Q923" s="17">
        <v>0.24271663707364299</v>
      </c>
      <c r="R923" s="17"/>
      <c r="S923" s="17">
        <v>0.337582809857354</v>
      </c>
      <c r="T923" s="17">
        <v>0.212494239111264</v>
      </c>
      <c r="U923" s="17">
        <v>0.20586525305525999</v>
      </c>
      <c r="V923" s="17">
        <v>0.25190628442096002</v>
      </c>
      <c r="W923" s="17">
        <v>0.19738846666950899</v>
      </c>
      <c r="X923" s="17">
        <v>0.32897143858359601</v>
      </c>
      <c r="Y923" s="17">
        <v>0.17504896584135399</v>
      </c>
      <c r="Z923" s="17">
        <v>0.26553020373355402</v>
      </c>
      <c r="AA923" s="17">
        <v>0.221916423115949</v>
      </c>
      <c r="AB923" s="17">
        <v>0.21612792753761101</v>
      </c>
      <c r="AC923" s="17">
        <v>0.24088369183271499</v>
      </c>
      <c r="AD923" s="17">
        <v>0.29811452610824202</v>
      </c>
      <c r="AE923" s="17"/>
      <c r="AF923" s="17">
        <v>0.22446099968681699</v>
      </c>
      <c r="AG923" s="17">
        <v>0.26591058092297198</v>
      </c>
      <c r="AH923" s="17">
        <v>0.24781973916368499</v>
      </c>
      <c r="AI923" s="17">
        <v>0.25992036873762703</v>
      </c>
      <c r="AJ923" s="17">
        <v>0.25696265659990702</v>
      </c>
      <c r="AK923" s="17">
        <v>0.25992677379711698</v>
      </c>
      <c r="AL923" s="17"/>
      <c r="AM923" s="17">
        <v>0.16985994506382501</v>
      </c>
      <c r="AN923" s="17">
        <v>0.23636332962814299</v>
      </c>
      <c r="AO923" s="17">
        <v>0.28007772531817698</v>
      </c>
      <c r="AP923" s="17">
        <v>0.30851008066497398</v>
      </c>
      <c r="AQ923" s="17">
        <v>0.22467389333504201</v>
      </c>
      <c r="AR923" s="17"/>
      <c r="AS923" s="17">
        <v>0.299537093182348</v>
      </c>
      <c r="AT923" s="17">
        <v>0.239646629652912</v>
      </c>
      <c r="AU923" s="17">
        <v>0.23059805874005501</v>
      </c>
      <c r="AV923" s="17">
        <v>0.248234194267477</v>
      </c>
      <c r="AW923" s="17">
        <v>0.214195471026252</v>
      </c>
      <c r="AX923" s="17">
        <v>0.18496399105007999</v>
      </c>
      <c r="AY923" s="17"/>
      <c r="AZ923" s="17">
        <v>0.21308158220855999</v>
      </c>
      <c r="BA923" s="17">
        <v>0.25214085307176198</v>
      </c>
      <c r="BB923" s="17">
        <v>0.21696232922800199</v>
      </c>
      <c r="BC923" s="17">
        <v>0.20467767008967899</v>
      </c>
      <c r="BD923" s="17">
        <v>0.30715031183671399</v>
      </c>
      <c r="BE923" s="17"/>
      <c r="BF923" s="17">
        <v>0.23323152709226</v>
      </c>
      <c r="BG923" s="17"/>
      <c r="BH923" s="17">
        <v>0.24583203646753801</v>
      </c>
      <c r="BI923" s="17"/>
      <c r="BJ923" s="17">
        <v>0.23048176899262199</v>
      </c>
      <c r="BK923" s="17">
        <v>0.25059439778620701</v>
      </c>
      <c r="BL923" s="17">
        <v>0.259262597454613</v>
      </c>
      <c r="BM923" s="17">
        <v>0.243283071480384</v>
      </c>
      <c r="BN923" s="17">
        <v>0.17172088559882701</v>
      </c>
      <c r="BO923" s="17">
        <v>0.26829926258985898</v>
      </c>
      <c r="BP923" s="17"/>
      <c r="BQ923" s="17">
        <v>0.228258083392161</v>
      </c>
      <c r="BR923" s="17">
        <v>0.26194395601402998</v>
      </c>
      <c r="BS923" s="17">
        <v>0.25563796709139303</v>
      </c>
      <c r="BT923" s="17"/>
      <c r="BU923" s="17">
        <v>0.33164113838938603</v>
      </c>
      <c r="BV923" s="17">
        <v>0.24121023988142101</v>
      </c>
      <c r="BW923" s="17">
        <v>0.255142108429807</v>
      </c>
      <c r="BX923" s="17"/>
      <c r="BY923" s="17">
        <v>0.22010789303036599</v>
      </c>
      <c r="BZ923" s="17"/>
      <c r="CA923" s="17">
        <v>0.301838184626748</v>
      </c>
    </row>
    <row r="924" spans="2:79" x14ac:dyDescent="0.35">
      <c r="B924" t="s">
        <v>449</v>
      </c>
      <c r="C924" s="17">
        <v>0.19062327239863899</v>
      </c>
      <c r="D924" s="17">
        <v>0.212772034108969</v>
      </c>
      <c r="E924" s="17">
        <v>0.17080276275606501</v>
      </c>
      <c r="F924" s="17"/>
      <c r="G924" s="17">
        <v>0.20434343604880101</v>
      </c>
      <c r="H924" s="17">
        <v>0.29448230279258197</v>
      </c>
      <c r="I924" s="17">
        <v>0.19011674542749399</v>
      </c>
      <c r="J924" s="17">
        <v>0.17335346221217701</v>
      </c>
      <c r="K924" s="17">
        <v>0.130132478568242</v>
      </c>
      <c r="L924" s="17">
        <v>0.15787852425589</v>
      </c>
      <c r="M924" s="17"/>
      <c r="N924" s="17">
        <v>0.200189815942207</v>
      </c>
      <c r="O924" s="17">
        <v>0.15731297915347101</v>
      </c>
      <c r="P924" s="17">
        <v>0.21111639690435899</v>
      </c>
      <c r="Q924" s="17">
        <v>0.198266607436825</v>
      </c>
      <c r="R924" s="17"/>
      <c r="S924" s="17">
        <v>0.25669310052373401</v>
      </c>
      <c r="T924" s="17">
        <v>0.157394965044171</v>
      </c>
      <c r="U924" s="17">
        <v>0.17806860391721899</v>
      </c>
      <c r="V924" s="17">
        <v>0.164417589050044</v>
      </c>
      <c r="W924" s="17">
        <v>0.152396447124372</v>
      </c>
      <c r="X924" s="17">
        <v>0.22728402090021299</v>
      </c>
      <c r="Y924" s="17">
        <v>0.12556188197148799</v>
      </c>
      <c r="Z924" s="17">
        <v>0.28254667058728999</v>
      </c>
      <c r="AA924" s="17">
        <v>0.199883643064174</v>
      </c>
      <c r="AB924" s="17">
        <v>0.177611055789196</v>
      </c>
      <c r="AC924" s="17">
        <v>0.152748286204787</v>
      </c>
      <c r="AD924" s="17">
        <v>0.23716752779744099</v>
      </c>
      <c r="AE924" s="17"/>
      <c r="AF924" s="17">
        <v>0.157819401968918</v>
      </c>
      <c r="AG924" s="17">
        <v>0.22148918288566699</v>
      </c>
      <c r="AH924" s="17">
        <v>0.17645620719202701</v>
      </c>
      <c r="AI924" s="17">
        <v>0.20593199151974201</v>
      </c>
      <c r="AJ924" s="17">
        <v>0.209923680542039</v>
      </c>
      <c r="AK924" s="17">
        <v>0.240850649210473</v>
      </c>
      <c r="AL924" s="17"/>
      <c r="AM924" s="17">
        <v>0.13522586513774901</v>
      </c>
      <c r="AN924" s="17">
        <v>0.18394973646898699</v>
      </c>
      <c r="AO924" s="17">
        <v>0.203879308367063</v>
      </c>
      <c r="AP924" s="17">
        <v>0.25385366603492998</v>
      </c>
      <c r="AQ924" s="17">
        <v>0.24656919532403401</v>
      </c>
      <c r="AR924" s="17"/>
      <c r="AS924" s="17">
        <v>0.30186206502748397</v>
      </c>
      <c r="AT924" s="17">
        <v>0.16112860535512</v>
      </c>
      <c r="AU924" s="17">
        <v>0.16430046441819399</v>
      </c>
      <c r="AV924" s="17">
        <v>0.143518720753774</v>
      </c>
      <c r="AW924" s="17">
        <v>0.154920355672481</v>
      </c>
      <c r="AX924" s="17">
        <v>0.20187306106960901</v>
      </c>
      <c r="AY924" s="17"/>
      <c r="AZ924" s="17">
        <v>0.164327223535949</v>
      </c>
      <c r="BA924" s="17">
        <v>0.17348759721552001</v>
      </c>
      <c r="BB924" s="17">
        <v>0.18132480799505599</v>
      </c>
      <c r="BC924" s="17">
        <v>0.17352398903789201</v>
      </c>
      <c r="BD924" s="17">
        <v>0.25229300527124399</v>
      </c>
      <c r="BE924" s="17"/>
      <c r="BF924" s="17">
        <v>0.168839043957702</v>
      </c>
      <c r="BG924" s="17"/>
      <c r="BH924" s="17">
        <v>0.18368478319887799</v>
      </c>
      <c r="BI924" s="17"/>
      <c r="BJ924" s="17">
        <v>0.193619482540381</v>
      </c>
      <c r="BK924" s="17">
        <v>0.18999464236172001</v>
      </c>
      <c r="BL924" s="17">
        <v>0.16183535961151499</v>
      </c>
      <c r="BM924" s="17">
        <v>0.19233577765529</v>
      </c>
      <c r="BN924" s="17">
        <v>0.26849272448665601</v>
      </c>
      <c r="BO924" s="17">
        <v>0.25237607687786601</v>
      </c>
      <c r="BP924" s="17"/>
      <c r="BQ924" s="17">
        <v>0.206252207615958</v>
      </c>
      <c r="BR924" s="17">
        <v>0.18974272558060701</v>
      </c>
      <c r="BS924" s="17">
        <v>0.191734701746021</v>
      </c>
      <c r="BT924" s="17"/>
      <c r="BU924" s="17">
        <v>0.25667623136539103</v>
      </c>
      <c r="BV924" s="17">
        <v>0.198012570745976</v>
      </c>
      <c r="BW924" s="17">
        <v>0.18424383966035801</v>
      </c>
      <c r="BX924" s="17"/>
      <c r="BY924" s="17">
        <v>0.24744957342462001</v>
      </c>
      <c r="BZ924" s="17"/>
      <c r="CA924" s="17">
        <v>0.24129300873260401</v>
      </c>
    </row>
    <row r="925" spans="2:79" x14ac:dyDescent="0.35">
      <c r="B925" t="s">
        <v>493</v>
      </c>
      <c r="C925" s="17">
        <v>0.11381738419590499</v>
      </c>
      <c r="D925" s="17">
        <v>0.122196055137732</v>
      </c>
      <c r="E925" s="17">
        <v>0.10454705250772001</v>
      </c>
      <c r="F925" s="17"/>
      <c r="G925" s="17">
        <v>0.14108023800501299</v>
      </c>
      <c r="H925" s="17">
        <v>0.18605966764203899</v>
      </c>
      <c r="I925" s="17">
        <v>0.13866293420620901</v>
      </c>
      <c r="J925" s="17">
        <v>8.6932853182896605E-2</v>
      </c>
      <c r="K925" s="17">
        <v>7.6050811803343499E-2</v>
      </c>
      <c r="L925" s="17">
        <v>6.9672531172075794E-2</v>
      </c>
      <c r="M925" s="17"/>
      <c r="N925" s="17">
        <v>0.12255311303006899</v>
      </c>
      <c r="O925" s="17">
        <v>9.17118666193662E-2</v>
      </c>
      <c r="P925" s="17">
        <v>0.114257432085919</v>
      </c>
      <c r="Q925" s="17">
        <v>0.128319041262074</v>
      </c>
      <c r="R925" s="17"/>
      <c r="S925" s="17">
        <v>0.12868644387060901</v>
      </c>
      <c r="T925" s="17">
        <v>0.107867825757769</v>
      </c>
      <c r="U925" s="17">
        <v>0.101289031350773</v>
      </c>
      <c r="V925" s="17">
        <v>0.106680795737153</v>
      </c>
      <c r="W925" s="17">
        <v>0.124726685076708</v>
      </c>
      <c r="X925" s="17">
        <v>0.14746634797757099</v>
      </c>
      <c r="Y925" s="17">
        <v>0.100245813487897</v>
      </c>
      <c r="Z925" s="17">
        <v>0.13483016451714899</v>
      </c>
      <c r="AA925" s="17">
        <v>0.13970339673733301</v>
      </c>
      <c r="AB925" s="17">
        <v>6.8954195732988596E-2</v>
      </c>
      <c r="AC925" s="17">
        <v>7.1679026948365004E-2</v>
      </c>
      <c r="AD925" s="17">
        <v>0.12116090747774801</v>
      </c>
      <c r="AE925" s="17"/>
      <c r="AF925" s="17">
        <v>0.118618789188629</v>
      </c>
      <c r="AG925" s="17">
        <v>0.119719522098654</v>
      </c>
      <c r="AH925" s="17">
        <v>0.10065158698523199</v>
      </c>
      <c r="AI925" s="17">
        <v>9.7506889626418E-2</v>
      </c>
      <c r="AJ925" s="17">
        <v>0.14147063418290201</v>
      </c>
      <c r="AK925" s="17">
        <v>0.12842830565499899</v>
      </c>
      <c r="AL925" s="17"/>
      <c r="AM925" s="17">
        <v>8.4447125651890997E-2</v>
      </c>
      <c r="AN925" s="17">
        <v>0.122868813399007</v>
      </c>
      <c r="AO925" s="17">
        <v>0.12336454805752201</v>
      </c>
      <c r="AP925" s="17">
        <v>0.115351751383797</v>
      </c>
      <c r="AQ925" s="17">
        <v>0.133573616985495</v>
      </c>
      <c r="AR925" s="17"/>
      <c r="AS925" s="17">
        <v>0.14922219341675</v>
      </c>
      <c r="AT925" s="17">
        <v>0.13264971340207801</v>
      </c>
      <c r="AU925" s="17">
        <v>0.111595433230716</v>
      </c>
      <c r="AV925" s="17">
        <v>9.3535584820944401E-2</v>
      </c>
      <c r="AW925" s="17">
        <v>6.2139520406688901E-2</v>
      </c>
      <c r="AX925" s="17">
        <v>9.1027036996883498E-2</v>
      </c>
      <c r="AY925" s="17"/>
      <c r="AZ925" s="17">
        <v>9.6348422082565804E-2</v>
      </c>
      <c r="BA925" s="17">
        <v>0.10195859265840899</v>
      </c>
      <c r="BB925" s="17">
        <v>0.112451324833882</v>
      </c>
      <c r="BC925" s="17">
        <v>9.2359264215262193E-2</v>
      </c>
      <c r="BD925" s="17">
        <v>0.15759033825219601</v>
      </c>
      <c r="BE925" s="17"/>
      <c r="BF925" s="17">
        <v>0.100531955710536</v>
      </c>
      <c r="BG925" s="17"/>
      <c r="BH925" s="17">
        <v>0.106023013744283</v>
      </c>
      <c r="BI925" s="17"/>
      <c r="BJ925" s="17">
        <v>0.12604735035619999</v>
      </c>
      <c r="BK925" s="17">
        <v>0.109446033516703</v>
      </c>
      <c r="BL925" s="17">
        <v>9.9370929337240094E-2</v>
      </c>
      <c r="BM925" s="17">
        <v>9.3625203371689905E-2</v>
      </c>
      <c r="BN925" s="17">
        <v>8.1630408767310397E-2</v>
      </c>
      <c r="BO925" s="17">
        <v>0.192235097482893</v>
      </c>
      <c r="BP925" s="17"/>
      <c r="BQ925" s="17">
        <v>0.109377539955684</v>
      </c>
      <c r="BR925" s="17">
        <v>0.105935881923498</v>
      </c>
      <c r="BS925" s="17">
        <v>0.121287110899737</v>
      </c>
      <c r="BT925" s="17"/>
      <c r="BU925" s="17">
        <v>0.16996233770465199</v>
      </c>
      <c r="BV925" s="17">
        <v>0.114591486345683</v>
      </c>
      <c r="BW925" s="17">
        <v>0.115685672306009</v>
      </c>
      <c r="BX925" s="17"/>
      <c r="BY925" s="17">
        <v>0.21165143638367301</v>
      </c>
      <c r="BZ925" s="17"/>
      <c r="CA925" s="17">
        <v>0.14915270946721601</v>
      </c>
    </row>
    <row r="926" spans="2:79" x14ac:dyDescent="0.35">
      <c r="B926" t="s">
        <v>494</v>
      </c>
      <c r="C926" s="17">
        <v>0.112415950820832</v>
      </c>
      <c r="D926" s="17">
        <v>0.134768409522626</v>
      </c>
      <c r="E926" s="17">
        <v>9.1973686846878094E-2</v>
      </c>
      <c r="F926" s="17"/>
      <c r="G926" s="17">
        <v>0.12567209935700299</v>
      </c>
      <c r="H926" s="17">
        <v>0.17904940457305299</v>
      </c>
      <c r="I926" s="17">
        <v>0.122239692226691</v>
      </c>
      <c r="J926" s="17">
        <v>7.8243092705989004E-2</v>
      </c>
      <c r="K926" s="17">
        <v>0.101237718862424</v>
      </c>
      <c r="L926" s="17">
        <v>8.1921846167787804E-2</v>
      </c>
      <c r="M926" s="17"/>
      <c r="N926" s="17">
        <v>0.107562011718494</v>
      </c>
      <c r="O926" s="17">
        <v>8.9021266340723895E-2</v>
      </c>
      <c r="P926" s="17">
        <v>0.13841023665021299</v>
      </c>
      <c r="Q926" s="17">
        <v>0.121076035478628</v>
      </c>
      <c r="R926" s="17"/>
      <c r="S926" s="17">
        <v>0.12589071885925401</v>
      </c>
      <c r="T926" s="17">
        <v>0.110713809415009</v>
      </c>
      <c r="U926" s="17">
        <v>7.3511323011054799E-2</v>
      </c>
      <c r="V926" s="17">
        <v>0.111303683050163</v>
      </c>
      <c r="W926" s="17">
        <v>0.12618952397135699</v>
      </c>
      <c r="X926" s="17">
        <v>0.15844090217762499</v>
      </c>
      <c r="Y926" s="17">
        <v>0.109418154942584</v>
      </c>
      <c r="Z926" s="17">
        <v>0.143192785029331</v>
      </c>
      <c r="AA926" s="17">
        <v>9.8748581800733107E-2</v>
      </c>
      <c r="AB926" s="17">
        <v>9.6138937784550696E-2</v>
      </c>
      <c r="AC926" s="17">
        <v>8.6777852428399693E-2</v>
      </c>
      <c r="AD926" s="17">
        <v>0.119522765078774</v>
      </c>
      <c r="AE926" s="17"/>
      <c r="AF926" s="17">
        <v>0.13428723395148201</v>
      </c>
      <c r="AG926" s="17">
        <v>0.11346029104256</v>
      </c>
      <c r="AH926" s="17">
        <v>0.114898559636797</v>
      </c>
      <c r="AI926" s="17">
        <v>8.4422908719092707E-2</v>
      </c>
      <c r="AJ926" s="17">
        <v>6.36785536805516E-2</v>
      </c>
      <c r="AK926" s="17">
        <v>0.13726793121800099</v>
      </c>
      <c r="AL926" s="17"/>
      <c r="AM926" s="17">
        <v>4.8380984128028597E-2</v>
      </c>
      <c r="AN926" s="17">
        <v>0.12540027544410701</v>
      </c>
      <c r="AO926" s="17">
        <v>0.12479550734532401</v>
      </c>
      <c r="AP926" s="17">
        <v>0.139730851016832</v>
      </c>
      <c r="AQ926" s="17">
        <v>0.1413552132907</v>
      </c>
      <c r="AR926" s="17"/>
      <c r="AS926" s="17">
        <v>0.13259462982912601</v>
      </c>
      <c r="AT926" s="17">
        <v>0.111806941581175</v>
      </c>
      <c r="AU926" s="17">
        <v>0.146618997012705</v>
      </c>
      <c r="AV926" s="17">
        <v>8.0350635168489504E-2</v>
      </c>
      <c r="AW926" s="17">
        <v>9.3750592228614205E-2</v>
      </c>
      <c r="AX926" s="17">
        <v>0.10000399267447101</v>
      </c>
      <c r="AY926" s="17"/>
      <c r="AZ926" s="17">
        <v>0.123025080405744</v>
      </c>
      <c r="BA926" s="17">
        <v>9.3975982274977901E-2</v>
      </c>
      <c r="BB926" s="17">
        <v>0.117610078467695</v>
      </c>
      <c r="BC926" s="17">
        <v>0.114158053908472</v>
      </c>
      <c r="BD926" s="17">
        <v>0.123591094703384</v>
      </c>
      <c r="BE926" s="17"/>
      <c r="BF926" s="17">
        <v>0.10351894137411</v>
      </c>
      <c r="BG926" s="17"/>
      <c r="BH926" s="17">
        <v>0.10798726124064401</v>
      </c>
      <c r="BI926" s="17"/>
      <c r="BJ926" s="17">
        <v>9.7898532487195697E-2</v>
      </c>
      <c r="BK926" s="17">
        <v>9.37573605623893E-2</v>
      </c>
      <c r="BL926" s="17">
        <v>0.111188261468291</v>
      </c>
      <c r="BM926" s="17">
        <v>0.113369542940676</v>
      </c>
      <c r="BN926" s="17">
        <v>0.15034342925795799</v>
      </c>
      <c r="BO926" s="17">
        <v>0.23941372827903401</v>
      </c>
      <c r="BP926" s="17"/>
      <c r="BQ926" s="17">
        <v>0.14859752724039699</v>
      </c>
      <c r="BR926" s="17">
        <v>0.114628994236806</v>
      </c>
      <c r="BS926" s="17">
        <v>0.103137495881284</v>
      </c>
      <c r="BT926" s="17"/>
      <c r="BU926" s="17">
        <v>0.229527674494863</v>
      </c>
      <c r="BV926" s="17">
        <v>0.105503183536946</v>
      </c>
      <c r="BW926" s="17">
        <v>0.11360338562604599</v>
      </c>
      <c r="BX926" s="17"/>
      <c r="BY926" s="17">
        <v>0.118852779879938</v>
      </c>
      <c r="BZ926" s="17"/>
      <c r="CA926" s="17">
        <v>0.141546911783932</v>
      </c>
    </row>
    <row r="927" spans="2:79" x14ac:dyDescent="0.35">
      <c r="B927" t="s">
        <v>496</v>
      </c>
      <c r="C927" s="17">
        <v>0.10796066129549101</v>
      </c>
      <c r="D927" s="17">
        <v>9.7833030708049495E-2</v>
      </c>
      <c r="E927" s="17">
        <v>0.118096106615487</v>
      </c>
      <c r="F927" s="17"/>
      <c r="G927" s="17">
        <v>0.10153126977006099</v>
      </c>
      <c r="H927" s="17">
        <v>0.10963662319876601</v>
      </c>
      <c r="I927" s="17">
        <v>9.9001358082198704E-2</v>
      </c>
      <c r="J927" s="17">
        <v>9.2792643716225795E-2</v>
      </c>
      <c r="K927" s="17">
        <v>0.116157740729875</v>
      </c>
      <c r="L927" s="17">
        <v>0.123889166640297</v>
      </c>
      <c r="M927" s="17"/>
      <c r="N927" s="17">
        <v>0.11055075262583</v>
      </c>
      <c r="O927" s="17">
        <v>9.4119513328933702E-2</v>
      </c>
      <c r="P927" s="17">
        <v>0.106369121942106</v>
      </c>
      <c r="Q927" s="17">
        <v>0.120555015451493</v>
      </c>
      <c r="R927" s="17"/>
      <c r="S927" s="17">
        <v>0.112776299949117</v>
      </c>
      <c r="T927" s="17">
        <v>8.3830873085334101E-2</v>
      </c>
      <c r="U927" s="17">
        <v>0.123833040932259</v>
      </c>
      <c r="V927" s="17">
        <v>7.2483308766541896E-2</v>
      </c>
      <c r="W927" s="17">
        <v>0.10536492462974099</v>
      </c>
      <c r="X927" s="17">
        <v>7.2125289044247198E-2</v>
      </c>
      <c r="Y927" s="17">
        <v>8.82548969236569E-2</v>
      </c>
      <c r="Z927" s="17">
        <v>0.12751877512951501</v>
      </c>
      <c r="AA927" s="17">
        <v>0.13135756285097999</v>
      </c>
      <c r="AB927" s="17">
        <v>0.15846378071435899</v>
      </c>
      <c r="AC927" s="17">
        <v>9.8395717926819601E-2</v>
      </c>
      <c r="AD927" s="17">
        <v>0.14962587543366199</v>
      </c>
      <c r="AE927" s="17"/>
      <c r="AF927" s="17">
        <v>0.128708591077662</v>
      </c>
      <c r="AG927" s="17">
        <v>8.0319606516964098E-2</v>
      </c>
      <c r="AH927" s="17">
        <v>0.124649723115535</v>
      </c>
      <c r="AI927" s="17">
        <v>0.102538263960053</v>
      </c>
      <c r="AJ927" s="17">
        <v>9.5127032424488597E-2</v>
      </c>
      <c r="AK927" s="17">
        <v>0.103995273278397</v>
      </c>
      <c r="AL927" s="17"/>
      <c r="AM927" s="17">
        <v>0.138299266824876</v>
      </c>
      <c r="AN927" s="17">
        <v>0.106659626740627</v>
      </c>
      <c r="AO927" s="17">
        <v>7.1725026954267995E-2</v>
      </c>
      <c r="AP927" s="17">
        <v>0.127374177473046</v>
      </c>
      <c r="AQ927" s="17">
        <v>0.116950512747722</v>
      </c>
      <c r="AR927" s="17"/>
      <c r="AS927" s="17">
        <v>0.103660958833106</v>
      </c>
      <c r="AT927" s="17">
        <v>0.106896192109503</v>
      </c>
      <c r="AU927" s="17">
        <v>9.8616072031244298E-2</v>
      </c>
      <c r="AV927" s="17">
        <v>0.11366573775498399</v>
      </c>
      <c r="AW927" s="17">
        <v>8.1271318896034395E-2</v>
      </c>
      <c r="AX927" s="17">
        <v>0.16190970981762801</v>
      </c>
      <c r="AY927" s="17"/>
      <c r="AZ927" s="17">
        <v>0.11630544545157601</v>
      </c>
      <c r="BA927" s="17">
        <v>9.4089450583590403E-2</v>
      </c>
      <c r="BB927" s="17">
        <v>0.113300740643099</v>
      </c>
      <c r="BC927" s="17">
        <v>0.13070933298534901</v>
      </c>
      <c r="BD927" s="17">
        <v>0.108648272550508</v>
      </c>
      <c r="BE927" s="17"/>
      <c r="BF927" s="17">
        <v>0.105873407884423</v>
      </c>
      <c r="BG927" s="17"/>
      <c r="BH927" s="17">
        <v>0.10816426688497199</v>
      </c>
      <c r="BI927" s="17"/>
      <c r="BJ927" s="17">
        <v>0.12574907854915701</v>
      </c>
      <c r="BK927" s="17">
        <v>0.120800172801506</v>
      </c>
      <c r="BL927" s="17">
        <v>9.7037580998564396E-2</v>
      </c>
      <c r="BM927" s="17">
        <v>0.102815615645793</v>
      </c>
      <c r="BN927" s="17">
        <v>4.2653772590482801E-2</v>
      </c>
      <c r="BO927" s="17">
        <v>8.8612669305242503E-2</v>
      </c>
      <c r="BP927" s="17"/>
      <c r="BQ927" s="17">
        <v>8.8261720109362896E-2</v>
      </c>
      <c r="BR927" s="17">
        <v>0.106501922034331</v>
      </c>
      <c r="BS927" s="17">
        <v>0.100228896368284</v>
      </c>
      <c r="BT927" s="17"/>
      <c r="BU927" s="17">
        <v>3.85193018036682E-2</v>
      </c>
      <c r="BV927" s="17">
        <v>0.104978567314886</v>
      </c>
      <c r="BW927" s="17">
        <v>0.100042121402884</v>
      </c>
      <c r="BX927" s="17"/>
      <c r="BY927" s="17">
        <v>0.110484114114756</v>
      </c>
      <c r="BZ927" s="17"/>
      <c r="CA927" s="17">
        <v>8.5671924539067204E-2</v>
      </c>
    </row>
    <row r="928" spans="2:79" x14ac:dyDescent="0.35">
      <c r="B928" t="s">
        <v>495</v>
      </c>
      <c r="C928" s="17">
        <v>9.4240176572064002E-2</v>
      </c>
      <c r="D928" s="17">
        <v>0.108778128228443</v>
      </c>
      <c r="E928" s="17">
        <v>7.9059075700683296E-2</v>
      </c>
      <c r="F928" s="17"/>
      <c r="G928" s="17">
        <v>0.12063648762599399</v>
      </c>
      <c r="H928" s="17">
        <v>0.15476458450944</v>
      </c>
      <c r="I928" s="17">
        <v>6.5392758044007696E-2</v>
      </c>
      <c r="J928" s="17">
        <v>6.2820625266278199E-2</v>
      </c>
      <c r="K928" s="17">
        <v>9.13895243163141E-2</v>
      </c>
      <c r="L928" s="17">
        <v>8.2193619959530603E-2</v>
      </c>
      <c r="M928" s="17"/>
      <c r="N928" s="17">
        <v>0.109334602795872</v>
      </c>
      <c r="O928" s="17">
        <v>6.1343838993752099E-2</v>
      </c>
      <c r="P928" s="17">
        <v>8.9790258622735694E-2</v>
      </c>
      <c r="Q928" s="17">
        <v>0.118701360856239</v>
      </c>
      <c r="R928" s="17"/>
      <c r="S928" s="17">
        <v>0.13825167715685499</v>
      </c>
      <c r="T928" s="17">
        <v>5.0503936006438703E-2</v>
      </c>
      <c r="U928" s="17">
        <v>5.8792929019550702E-2</v>
      </c>
      <c r="V928" s="17">
        <v>6.7912615819221603E-2</v>
      </c>
      <c r="W928" s="17">
        <v>7.1676755974585699E-2</v>
      </c>
      <c r="X928" s="17">
        <v>0.14984579146586199</v>
      </c>
      <c r="Y928" s="17">
        <v>8.9800371277367702E-2</v>
      </c>
      <c r="Z928" s="17">
        <v>0.11891070774512499</v>
      </c>
      <c r="AA928" s="17">
        <v>0.106401961092256</v>
      </c>
      <c r="AB928" s="17">
        <v>7.81936002062701E-2</v>
      </c>
      <c r="AC928" s="17">
        <v>0.10541316469761999</v>
      </c>
      <c r="AD928" s="17">
        <v>9.5053867531755501E-2</v>
      </c>
      <c r="AE928" s="17"/>
      <c r="AF928" s="17">
        <v>9.8581444744756899E-2</v>
      </c>
      <c r="AG928" s="17">
        <v>9.9725874518130905E-2</v>
      </c>
      <c r="AH928" s="17">
        <v>9.2997240055332706E-2</v>
      </c>
      <c r="AI928" s="17">
        <v>8.2830692068673106E-2</v>
      </c>
      <c r="AJ928" s="17">
        <v>6.9935185437437306E-2</v>
      </c>
      <c r="AK928" s="17">
        <v>0.139144048900293</v>
      </c>
      <c r="AL928" s="17"/>
      <c r="AM928" s="17">
        <v>8.4558724458147494E-2</v>
      </c>
      <c r="AN928" s="17">
        <v>8.5801323207513006E-2</v>
      </c>
      <c r="AO928" s="17">
        <v>0.104650422715824</v>
      </c>
      <c r="AP928" s="17">
        <v>9.1547575957979396E-2</v>
      </c>
      <c r="AQ928" s="17">
        <v>0.218745914342725</v>
      </c>
      <c r="AR928" s="17"/>
      <c r="AS928" s="17">
        <v>0.11962586050283899</v>
      </c>
      <c r="AT928" s="17">
        <v>9.1905743407550394E-2</v>
      </c>
      <c r="AU928" s="17">
        <v>0.100982067319886</v>
      </c>
      <c r="AV928" s="17">
        <v>8.2891745101245598E-2</v>
      </c>
      <c r="AW928" s="17">
        <v>7.3101851493123898E-2</v>
      </c>
      <c r="AX928" s="17">
        <v>7.6905427734801204E-2</v>
      </c>
      <c r="AY928" s="17"/>
      <c r="AZ928" s="17">
        <v>0.101068823575056</v>
      </c>
      <c r="BA928" s="17">
        <v>8.2902472535806002E-2</v>
      </c>
      <c r="BB928" s="17">
        <v>8.3076303292915099E-2</v>
      </c>
      <c r="BC928" s="17">
        <v>7.9770243120196094E-2</v>
      </c>
      <c r="BD928" s="17">
        <v>0.12085863510416001</v>
      </c>
      <c r="BE928" s="17"/>
      <c r="BF928" s="17">
        <v>8.9950160990273101E-2</v>
      </c>
      <c r="BG928" s="17"/>
      <c r="BH928" s="17">
        <v>9.4031380927408703E-2</v>
      </c>
      <c r="BI928" s="17"/>
      <c r="BJ928" s="17">
        <v>8.5776516119503501E-2</v>
      </c>
      <c r="BK928" s="17">
        <v>8.9294384450212594E-2</v>
      </c>
      <c r="BL928" s="17">
        <v>9.9092202344701105E-2</v>
      </c>
      <c r="BM928" s="17">
        <v>7.1853601705610504E-2</v>
      </c>
      <c r="BN928" s="17">
        <v>0.17240717220973401</v>
      </c>
      <c r="BO928" s="17">
        <v>6.7724374535259299E-2</v>
      </c>
      <c r="BP928" s="17"/>
      <c r="BQ928" s="17">
        <v>0.117538695127515</v>
      </c>
      <c r="BR928" s="17">
        <v>0.100165011304441</v>
      </c>
      <c r="BS928" s="17">
        <v>8.9568051715951794E-2</v>
      </c>
      <c r="BT928" s="17"/>
      <c r="BU928" s="17">
        <v>0.17079614194456899</v>
      </c>
      <c r="BV928" s="17">
        <v>9.3698287174397904E-2</v>
      </c>
      <c r="BW928" s="17">
        <v>9.8097460168045894E-2</v>
      </c>
      <c r="BX928" s="17"/>
      <c r="BY928" s="17">
        <v>0.119296304261942</v>
      </c>
      <c r="BZ928" s="17"/>
      <c r="CA928" s="17">
        <v>0.12049690248964</v>
      </c>
    </row>
    <row r="929" spans="2:79" x14ac:dyDescent="0.35">
      <c r="B929" t="s">
        <v>104</v>
      </c>
      <c r="C929" s="17">
        <v>4.9645697258591401E-2</v>
      </c>
      <c r="D929" s="17">
        <v>4.1215678316730099E-2</v>
      </c>
      <c r="E929" s="17">
        <v>5.7861177066175301E-2</v>
      </c>
      <c r="F929" s="17"/>
      <c r="G929" s="17">
        <v>2.52625971909421E-2</v>
      </c>
      <c r="H929" s="17">
        <v>7.15322434192419E-2</v>
      </c>
      <c r="I929" s="17">
        <v>7.1561616625148095E-2</v>
      </c>
      <c r="J929" s="17">
        <v>7.0698743676495701E-2</v>
      </c>
      <c r="K929" s="17">
        <v>2.8987354456014001E-2</v>
      </c>
      <c r="L929" s="17">
        <v>2.9248943168852199E-2</v>
      </c>
      <c r="M929" s="17"/>
      <c r="N929" s="17">
        <v>2.7536189677719002E-2</v>
      </c>
      <c r="O929" s="17">
        <v>6.5432203169244904E-2</v>
      </c>
      <c r="P929" s="17">
        <v>3.8587896459308803E-2</v>
      </c>
      <c r="Q929" s="17">
        <v>6.9392273566803594E-2</v>
      </c>
      <c r="R929" s="17"/>
      <c r="S929" s="17">
        <v>4.4156570359257998E-2</v>
      </c>
      <c r="T929" s="17">
        <v>8.7428873448955294E-2</v>
      </c>
      <c r="U929" s="17">
        <v>4.5356680534280998E-2</v>
      </c>
      <c r="V929" s="17">
        <v>5.0716535874273001E-2</v>
      </c>
      <c r="W929" s="17">
        <v>5.2350907914087801E-2</v>
      </c>
      <c r="X929" s="17">
        <v>5.5548083698240797E-2</v>
      </c>
      <c r="Y929" s="17">
        <v>3.3674760212350698E-2</v>
      </c>
      <c r="Z929" s="17">
        <v>9.5969074523550493E-3</v>
      </c>
      <c r="AA929" s="17">
        <v>6.55848528055855E-2</v>
      </c>
      <c r="AB929" s="17">
        <v>8.8955943282857993E-3</v>
      </c>
      <c r="AC929" s="17">
        <v>6.0114998349687199E-2</v>
      </c>
      <c r="AD929" s="17">
        <v>5.3139570232032501E-2</v>
      </c>
      <c r="AE929" s="17"/>
      <c r="AF929" s="17">
        <v>6.9072336261453496E-2</v>
      </c>
      <c r="AG929" s="17">
        <v>5.7736348555053801E-2</v>
      </c>
      <c r="AH929" s="17">
        <v>3.4967184595756602E-2</v>
      </c>
      <c r="AI929" s="17">
        <v>3.7983915129673002E-2</v>
      </c>
      <c r="AJ929" s="17">
        <v>4.7946852323883897E-2</v>
      </c>
      <c r="AK929" s="17">
        <v>6.3183753639166904E-3</v>
      </c>
      <c r="AL929" s="17"/>
      <c r="AM929" s="17">
        <v>5.6261808606803701E-2</v>
      </c>
      <c r="AN929" s="17">
        <v>5.0919581236735997E-2</v>
      </c>
      <c r="AO929" s="17">
        <v>3.9450850030012398E-2</v>
      </c>
      <c r="AP929" s="17">
        <v>4.2094702687453599E-2</v>
      </c>
      <c r="AQ929" s="17">
        <v>0.106161353964044</v>
      </c>
      <c r="AR929" s="17"/>
      <c r="AS929" s="17">
        <v>5.5584325431066402E-2</v>
      </c>
      <c r="AT929" s="17">
        <v>4.3914754709287199E-2</v>
      </c>
      <c r="AU929" s="17">
        <v>4.7206541191585301E-2</v>
      </c>
      <c r="AV929" s="17">
        <v>6.2360662006143701E-2</v>
      </c>
      <c r="AW929" s="17">
        <v>4.6968252016614101E-2</v>
      </c>
      <c r="AX929" s="17">
        <v>2.4174950605536299E-2</v>
      </c>
      <c r="AY929" s="17"/>
      <c r="AZ929" s="17">
        <v>3.0006111750227198E-2</v>
      </c>
      <c r="BA929" s="17">
        <v>6.5154233357774496E-2</v>
      </c>
      <c r="BB929" s="17">
        <v>7.1232200826667202E-2</v>
      </c>
      <c r="BC929" s="17">
        <v>3.9434759224955603E-2</v>
      </c>
      <c r="BD929" s="17">
        <v>3.1222004892080799E-2</v>
      </c>
      <c r="BE929" s="17"/>
      <c r="BF929" s="17">
        <v>5.2768877414403399E-2</v>
      </c>
      <c r="BG929" s="17"/>
      <c r="BH929" s="17">
        <v>3.8738160914237499E-2</v>
      </c>
      <c r="BI929" s="17"/>
      <c r="BJ929" s="17">
        <v>5.0859532656585799E-2</v>
      </c>
      <c r="BK929" s="17">
        <v>5.1029932563012498E-2</v>
      </c>
      <c r="BL929" s="17">
        <v>3.7881770319917303E-2</v>
      </c>
      <c r="BM929" s="17">
        <v>6.4540701888813501E-2</v>
      </c>
      <c r="BN929" s="17">
        <v>9.0161129975656895E-2</v>
      </c>
      <c r="BO929" s="17">
        <v>3.7196966327822198E-2</v>
      </c>
      <c r="BP929" s="17"/>
      <c r="BQ929" s="17">
        <v>2.99631800295726E-2</v>
      </c>
      <c r="BR929" s="17">
        <v>3.77481324490124E-2</v>
      </c>
      <c r="BS929" s="17">
        <v>3.9556150892130999E-2</v>
      </c>
      <c r="BT929" s="17"/>
      <c r="BU929" s="17">
        <v>1.0544057729037999E-2</v>
      </c>
      <c r="BV929" s="17">
        <v>4.3029324703736001E-2</v>
      </c>
      <c r="BW929" s="17">
        <v>3.0305987019583602E-2</v>
      </c>
      <c r="BX929" s="17"/>
      <c r="BY929" s="17">
        <v>4.06923639261366E-2</v>
      </c>
      <c r="BZ929" s="17"/>
      <c r="CA929" s="17">
        <v>3.8194183505035499E-2</v>
      </c>
    </row>
    <row r="930" spans="2:79"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row>
    <row r="931" spans="2:79" x14ac:dyDescent="0.35">
      <c r="B931" s="6" t="s">
        <v>513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row>
    <row r="932" spans="2:79" x14ac:dyDescent="0.35">
      <c r="B932" s="24" t="s">
        <v>514</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row>
    <row r="933" spans="2:79" x14ac:dyDescent="0.35">
      <c r="B933" t="s">
        <v>501</v>
      </c>
      <c r="C933" s="17">
        <v>0.42452442610978097</v>
      </c>
      <c r="D933" s="17">
        <v>0.41659655849879501</v>
      </c>
      <c r="E933" s="17">
        <v>0.43083270372468802</v>
      </c>
      <c r="F933" s="17"/>
      <c r="G933" s="17">
        <v>0.36829125855954897</v>
      </c>
      <c r="H933" s="17">
        <v>0.39375855106729502</v>
      </c>
      <c r="I933" s="17">
        <v>0.40461735535695598</v>
      </c>
      <c r="J933" s="17">
        <v>0.425254206513072</v>
      </c>
      <c r="K933" s="17">
        <v>0.46334161506424298</v>
      </c>
      <c r="L933" s="17">
        <v>0.47231127008193702</v>
      </c>
      <c r="M933" s="17"/>
      <c r="N933" s="17">
        <v>0.45041995160396098</v>
      </c>
      <c r="O933" s="17">
        <v>0.43701146493080101</v>
      </c>
      <c r="P933" s="17">
        <v>0.392498184874986</v>
      </c>
      <c r="Q933" s="17">
        <v>0.40506658578268001</v>
      </c>
      <c r="R933" s="17"/>
      <c r="S933" s="17">
        <v>0.36325444302593901</v>
      </c>
      <c r="T933" s="17">
        <v>0.429187759598609</v>
      </c>
      <c r="U933" s="17">
        <v>0.41391456061863102</v>
      </c>
      <c r="V933" s="17">
        <v>0.42771891278965601</v>
      </c>
      <c r="W933" s="17">
        <v>0.50010137110477804</v>
      </c>
      <c r="X933" s="17">
        <v>0.43845049244351703</v>
      </c>
      <c r="Y933" s="17">
        <v>0.40095086665112201</v>
      </c>
      <c r="Z933" s="17">
        <v>0.47940058907924699</v>
      </c>
      <c r="AA933" s="17">
        <v>0.34932806294422503</v>
      </c>
      <c r="AB933" s="17">
        <v>0.46628858953914398</v>
      </c>
      <c r="AC933" s="17">
        <v>0.52339023165918996</v>
      </c>
      <c r="AD933" s="17">
        <v>0.46484193057491102</v>
      </c>
      <c r="AE933" s="17"/>
      <c r="AF933" s="17">
        <v>0.36609107325117102</v>
      </c>
      <c r="AG933" s="17">
        <v>0.434334057730138</v>
      </c>
      <c r="AH933" s="17">
        <v>0.44123491163033302</v>
      </c>
      <c r="AI933" s="17">
        <v>0.46204279575307799</v>
      </c>
      <c r="AJ933" s="17">
        <v>0.44727740376550301</v>
      </c>
      <c r="AK933" s="17">
        <v>0.44561079715900298</v>
      </c>
      <c r="AL933" s="17"/>
      <c r="AM933" s="17">
        <v>0.37817035279139699</v>
      </c>
      <c r="AN933" s="17">
        <v>0.4145224451549</v>
      </c>
      <c r="AO933" s="17">
        <v>0.44890923058395998</v>
      </c>
      <c r="AP933" s="17">
        <v>0.50022797466772095</v>
      </c>
      <c r="AQ933" s="17">
        <v>0.40984982356744898</v>
      </c>
      <c r="AR933" s="17"/>
      <c r="AS933" s="17">
        <v>0.37694935706961202</v>
      </c>
      <c r="AT933" s="17">
        <v>0.44511838269839799</v>
      </c>
      <c r="AU933" s="17">
        <v>0.39821578807984698</v>
      </c>
      <c r="AV933" s="17">
        <v>0.43477566595878803</v>
      </c>
      <c r="AW933" s="17">
        <v>0.48789578365678699</v>
      </c>
      <c r="AX933" s="17">
        <v>0.43496611047540001</v>
      </c>
      <c r="AY933" s="17"/>
      <c r="AZ933" s="17">
        <v>0.42702735547624698</v>
      </c>
      <c r="BA933" s="17">
        <v>0.398686610476014</v>
      </c>
      <c r="BB933" s="17">
        <v>0.47457182189609998</v>
      </c>
      <c r="BC933" s="17">
        <v>0.45977560115354199</v>
      </c>
      <c r="BD933" s="17">
        <v>0.40228785272336898</v>
      </c>
      <c r="BE933" s="17"/>
      <c r="BF933" s="17">
        <v>0.43514325771119799</v>
      </c>
      <c r="BG933" s="17"/>
      <c r="BH933" s="17">
        <v>0.43078617865648999</v>
      </c>
      <c r="BI933" s="17"/>
      <c r="BJ933" s="17">
        <v>0.43158634661220502</v>
      </c>
      <c r="BK933" s="17">
        <v>0.42229032591834298</v>
      </c>
      <c r="BL933" s="17">
        <v>0.45419668731136997</v>
      </c>
      <c r="BM933" s="17">
        <v>0.32403871452996202</v>
      </c>
      <c r="BN933" s="17">
        <v>0.464788260330327</v>
      </c>
      <c r="BO933" s="17">
        <v>0.49180477608907602</v>
      </c>
      <c r="BP933" s="17"/>
      <c r="BQ933" s="17">
        <v>0.488215751641284</v>
      </c>
      <c r="BR933" s="17">
        <v>0.461887541916704</v>
      </c>
      <c r="BS933" s="17">
        <v>0.41386598089336502</v>
      </c>
      <c r="BT933" s="17"/>
      <c r="BU933" s="17">
        <v>0.37635389182943702</v>
      </c>
      <c r="BV933" s="17">
        <v>0.454188334083095</v>
      </c>
      <c r="BW933" s="17">
        <v>0.43074066918168102</v>
      </c>
      <c r="BX933" s="17"/>
      <c r="BY933" s="17">
        <v>0.24689064947334</v>
      </c>
      <c r="BZ933" s="17"/>
      <c r="CA933" s="17">
        <v>0.54127314114148495</v>
      </c>
    </row>
    <row r="934" spans="2:79" x14ac:dyDescent="0.35">
      <c r="B934" t="s">
        <v>502</v>
      </c>
      <c r="C934" s="17">
        <v>0.40414732683266902</v>
      </c>
      <c r="D934" s="17">
        <v>0.42074030786128702</v>
      </c>
      <c r="E934" s="17">
        <v>0.38873328914990102</v>
      </c>
      <c r="F934" s="17"/>
      <c r="G934" s="17">
        <v>0.310590313378378</v>
      </c>
      <c r="H934" s="17">
        <v>0.29453364217106498</v>
      </c>
      <c r="I934" s="17">
        <v>0.36801614964865897</v>
      </c>
      <c r="J934" s="17">
        <v>0.44024256325000599</v>
      </c>
      <c r="K934" s="17">
        <v>0.46172722043244302</v>
      </c>
      <c r="L934" s="17">
        <v>0.50525464930765396</v>
      </c>
      <c r="M934" s="17"/>
      <c r="N934" s="17">
        <v>0.44832752659895198</v>
      </c>
      <c r="O934" s="17">
        <v>0.40575386150055398</v>
      </c>
      <c r="P934" s="17">
        <v>0.39922560583026101</v>
      </c>
      <c r="Q934" s="17">
        <v>0.35621615659356498</v>
      </c>
      <c r="R934" s="17"/>
      <c r="S934" s="17">
        <v>0.34647268329360897</v>
      </c>
      <c r="T934" s="17">
        <v>0.44083765364809202</v>
      </c>
      <c r="U934" s="17">
        <v>0.42209921822740498</v>
      </c>
      <c r="V934" s="17">
        <v>0.42097279735397702</v>
      </c>
      <c r="W934" s="17">
        <v>0.41501546502049502</v>
      </c>
      <c r="X934" s="17">
        <v>0.39290369519872798</v>
      </c>
      <c r="Y934" s="17">
        <v>0.39004404984963298</v>
      </c>
      <c r="Z934" s="17">
        <v>0.40221038720020802</v>
      </c>
      <c r="AA934" s="17">
        <v>0.34461421213256799</v>
      </c>
      <c r="AB934" s="17">
        <v>0.488631110306395</v>
      </c>
      <c r="AC934" s="17">
        <v>0.46485230802691702</v>
      </c>
      <c r="AD934" s="17">
        <v>0.34763608821699499</v>
      </c>
      <c r="AE934" s="17"/>
      <c r="AF934" s="17">
        <v>0.39596944814086199</v>
      </c>
      <c r="AG934" s="17">
        <v>0.41263855602675398</v>
      </c>
      <c r="AH934" s="17">
        <v>0.39177960989816102</v>
      </c>
      <c r="AI934" s="17">
        <v>0.415484796086105</v>
      </c>
      <c r="AJ934" s="17">
        <v>0.42530121292211298</v>
      </c>
      <c r="AK934" s="17">
        <v>0.41902179199110401</v>
      </c>
      <c r="AL934" s="17"/>
      <c r="AM934" s="17">
        <v>0.35285121558670501</v>
      </c>
      <c r="AN934" s="17">
        <v>0.40595480342601298</v>
      </c>
      <c r="AO934" s="17">
        <v>0.44607714383087499</v>
      </c>
      <c r="AP934" s="17">
        <v>0.39384602827378401</v>
      </c>
      <c r="AQ934" s="17">
        <v>0.35114181272607498</v>
      </c>
      <c r="AR934" s="17"/>
      <c r="AS934" s="17">
        <v>0.38154683497987602</v>
      </c>
      <c r="AT934" s="17">
        <v>0.411062475956741</v>
      </c>
      <c r="AU934" s="17">
        <v>0.37745667169247399</v>
      </c>
      <c r="AV934" s="17">
        <v>0.45349178668704498</v>
      </c>
      <c r="AW934" s="17">
        <v>0.407672720632695</v>
      </c>
      <c r="AX934" s="17">
        <v>0.36562805461553499</v>
      </c>
      <c r="AY934" s="17"/>
      <c r="AZ934" s="17">
        <v>0.46294059032276302</v>
      </c>
      <c r="BA934" s="17">
        <v>0.38952395400562001</v>
      </c>
      <c r="BB934" s="17">
        <v>0.39019628184681698</v>
      </c>
      <c r="BC934" s="17">
        <v>0.397218235275693</v>
      </c>
      <c r="BD934" s="17">
        <v>0.382384514884334</v>
      </c>
      <c r="BE934" s="17"/>
      <c r="BF934" s="17">
        <v>0.40984358199694898</v>
      </c>
      <c r="BG934" s="17"/>
      <c r="BH934" s="17">
        <v>0.414861666354301</v>
      </c>
      <c r="BI934" s="17"/>
      <c r="BJ934" s="17">
        <v>0.35269976241356799</v>
      </c>
      <c r="BK934" s="17">
        <v>0.47329024379660101</v>
      </c>
      <c r="BL934" s="17">
        <v>0.43712673481199699</v>
      </c>
      <c r="BM934" s="17">
        <v>0.320635962438581</v>
      </c>
      <c r="BN934" s="17">
        <v>0.46377141421759999</v>
      </c>
      <c r="BO934" s="17">
        <v>0.32420244870284198</v>
      </c>
      <c r="BP934" s="17"/>
      <c r="BQ934" s="17">
        <v>0.41826910293173503</v>
      </c>
      <c r="BR934" s="17">
        <v>0.432543651343966</v>
      </c>
      <c r="BS934" s="17">
        <v>0.40478818184730703</v>
      </c>
      <c r="BT934" s="17"/>
      <c r="BU934" s="17">
        <v>0.40209237320415803</v>
      </c>
      <c r="BV934" s="17">
        <v>0.445733480176224</v>
      </c>
      <c r="BW934" s="17">
        <v>0.40168403458058299</v>
      </c>
      <c r="BX934" s="17"/>
      <c r="BY934" s="17">
        <v>0.26360617136278602</v>
      </c>
      <c r="BZ934" s="17"/>
      <c r="CA934" s="17">
        <v>0.50313845057727902</v>
      </c>
    </row>
    <row r="935" spans="2:79" x14ac:dyDescent="0.35">
      <c r="B935" t="s">
        <v>503</v>
      </c>
      <c r="C935" s="17">
        <v>0.39776957203108299</v>
      </c>
      <c r="D935" s="17">
        <v>0.39172201021705899</v>
      </c>
      <c r="E935" s="17">
        <v>0.40475074958162799</v>
      </c>
      <c r="F935" s="17"/>
      <c r="G935" s="17">
        <v>0.288233741964876</v>
      </c>
      <c r="H935" s="17">
        <v>0.31334901090712702</v>
      </c>
      <c r="I935" s="17">
        <v>0.341053729479321</v>
      </c>
      <c r="J935" s="17">
        <v>0.42683344496076597</v>
      </c>
      <c r="K935" s="17">
        <v>0.47183147555632199</v>
      </c>
      <c r="L935" s="17">
        <v>0.50202802561816395</v>
      </c>
      <c r="M935" s="17"/>
      <c r="N935" s="17">
        <v>0.44902682306894198</v>
      </c>
      <c r="O935" s="17">
        <v>0.40824270013068198</v>
      </c>
      <c r="P935" s="17">
        <v>0.362972860954201</v>
      </c>
      <c r="Q935" s="17">
        <v>0.35782775275307499</v>
      </c>
      <c r="R935" s="17"/>
      <c r="S935" s="17">
        <v>0.41798935872987097</v>
      </c>
      <c r="T935" s="17">
        <v>0.442489364527</v>
      </c>
      <c r="U935" s="17">
        <v>0.38080842766657402</v>
      </c>
      <c r="V935" s="17">
        <v>0.40674978499616998</v>
      </c>
      <c r="W935" s="17">
        <v>0.35562080177268302</v>
      </c>
      <c r="X935" s="17">
        <v>0.37003148252582602</v>
      </c>
      <c r="Y935" s="17">
        <v>0.39974266999057101</v>
      </c>
      <c r="Z935" s="17">
        <v>0.40415631758502402</v>
      </c>
      <c r="AA935" s="17">
        <v>0.328303980956695</v>
      </c>
      <c r="AB935" s="17">
        <v>0.41818166402902701</v>
      </c>
      <c r="AC935" s="17">
        <v>0.46229285923688701</v>
      </c>
      <c r="AD935" s="17">
        <v>0.40220217403290498</v>
      </c>
      <c r="AE935" s="17"/>
      <c r="AF935" s="17">
        <v>0.34454747478935899</v>
      </c>
      <c r="AG935" s="17">
        <v>0.40992297037922099</v>
      </c>
      <c r="AH935" s="17">
        <v>0.41637038294865097</v>
      </c>
      <c r="AI935" s="17">
        <v>0.40658344260884899</v>
      </c>
      <c r="AJ935" s="17">
        <v>0.45765731106494401</v>
      </c>
      <c r="AK935" s="17">
        <v>0.38164877535839697</v>
      </c>
      <c r="AL935" s="17"/>
      <c r="AM935" s="17">
        <v>0.338035051034828</v>
      </c>
      <c r="AN935" s="17">
        <v>0.395383532009635</v>
      </c>
      <c r="AO935" s="17">
        <v>0.43800246105551399</v>
      </c>
      <c r="AP935" s="17">
        <v>0.44109013167356598</v>
      </c>
      <c r="AQ935" s="17">
        <v>0.329889002566779</v>
      </c>
      <c r="AR935" s="17"/>
      <c r="AS935" s="17">
        <v>0.34235973547712101</v>
      </c>
      <c r="AT935" s="17">
        <v>0.43495402727195098</v>
      </c>
      <c r="AU935" s="17">
        <v>0.36673198316970002</v>
      </c>
      <c r="AV935" s="17">
        <v>0.418093991691526</v>
      </c>
      <c r="AW935" s="17">
        <v>0.442134242633133</v>
      </c>
      <c r="AX935" s="17">
        <v>0.38922583354929502</v>
      </c>
      <c r="AY935" s="17"/>
      <c r="AZ935" s="17">
        <v>0.40653693756119502</v>
      </c>
      <c r="BA935" s="17">
        <v>0.38254008211257901</v>
      </c>
      <c r="BB935" s="17">
        <v>0.43854770372055701</v>
      </c>
      <c r="BC935" s="17">
        <v>0.41025088010181299</v>
      </c>
      <c r="BD935" s="17">
        <v>0.36447970820954401</v>
      </c>
      <c r="BE935" s="17"/>
      <c r="BF935" s="17">
        <v>0.412766931693405</v>
      </c>
      <c r="BG935" s="17"/>
      <c r="BH935" s="17">
        <v>0.398866173558035</v>
      </c>
      <c r="BI935" s="17"/>
      <c r="BJ935" s="17">
        <v>0.37452667178337201</v>
      </c>
      <c r="BK935" s="17">
        <v>0.44458604817411901</v>
      </c>
      <c r="BL935" s="17">
        <v>0.43424218067264297</v>
      </c>
      <c r="BM935" s="17">
        <v>0.34147110474966402</v>
      </c>
      <c r="BN935" s="17">
        <v>0.32017872658242902</v>
      </c>
      <c r="BO935" s="17">
        <v>0.33239681560322298</v>
      </c>
      <c r="BP935" s="17"/>
      <c r="BQ935" s="17">
        <v>0.39711414432830899</v>
      </c>
      <c r="BR935" s="17">
        <v>0.43076917143600402</v>
      </c>
      <c r="BS935" s="17">
        <v>0.39894310268703798</v>
      </c>
      <c r="BT935" s="17"/>
      <c r="BU935" s="17">
        <v>0.456820328159872</v>
      </c>
      <c r="BV935" s="17">
        <v>0.44610092696735398</v>
      </c>
      <c r="BW935" s="17">
        <v>0.39091508858151103</v>
      </c>
      <c r="BX935" s="17"/>
      <c r="BY935" s="17">
        <v>0.138140645065955</v>
      </c>
      <c r="BZ935" s="17"/>
      <c r="CA935" s="17">
        <v>0.48547201532703099</v>
      </c>
    </row>
    <row r="936" spans="2:79" x14ac:dyDescent="0.35">
      <c r="B936" t="s">
        <v>504</v>
      </c>
      <c r="C936" s="17">
        <v>0.38579438052339798</v>
      </c>
      <c r="D936" s="17">
        <v>0.37479710918978798</v>
      </c>
      <c r="E936" s="17">
        <v>0.39278009627376198</v>
      </c>
      <c r="F936" s="17"/>
      <c r="G936" s="17">
        <v>0.41514720621276202</v>
      </c>
      <c r="H936" s="17">
        <v>0.41648978901063299</v>
      </c>
      <c r="I936" s="17">
        <v>0.44769902002770701</v>
      </c>
      <c r="J936" s="17">
        <v>0.40851727177820402</v>
      </c>
      <c r="K936" s="17">
        <v>0.38791225839000898</v>
      </c>
      <c r="L936" s="17">
        <v>0.281566612457613</v>
      </c>
      <c r="M936" s="17"/>
      <c r="N936" s="17">
        <v>0.39828889315025601</v>
      </c>
      <c r="O936" s="17">
        <v>0.400050465571411</v>
      </c>
      <c r="P936" s="17">
        <v>0.36025868801764499</v>
      </c>
      <c r="Q936" s="17">
        <v>0.37439630725640199</v>
      </c>
      <c r="R936" s="17"/>
      <c r="S936" s="17">
        <v>0.44996359934704</v>
      </c>
      <c r="T936" s="17">
        <v>0.39441547354462497</v>
      </c>
      <c r="U936" s="17">
        <v>0.43043373207358099</v>
      </c>
      <c r="V936" s="17">
        <v>0.448367649049841</v>
      </c>
      <c r="W936" s="17">
        <v>0.41712843437324998</v>
      </c>
      <c r="X936" s="17">
        <v>0.34067709030083199</v>
      </c>
      <c r="Y936" s="17">
        <v>0.39107116912859602</v>
      </c>
      <c r="Z936" s="17">
        <v>0.44245411006860802</v>
      </c>
      <c r="AA936" s="17">
        <v>0.33914227371296501</v>
      </c>
      <c r="AB936" s="17">
        <v>0.246828626978393</v>
      </c>
      <c r="AC936" s="17">
        <v>0.363405554964289</v>
      </c>
      <c r="AD936" s="17">
        <v>0.345311092184371</v>
      </c>
      <c r="AE936" s="17"/>
      <c r="AF936" s="17">
        <v>0.36903734706493602</v>
      </c>
      <c r="AG936" s="17">
        <v>0.37398236109437999</v>
      </c>
      <c r="AH936" s="17">
        <v>0.38479274550910197</v>
      </c>
      <c r="AI936" s="17">
        <v>0.40613233181202302</v>
      </c>
      <c r="AJ936" s="17">
        <v>0.43617866038397102</v>
      </c>
      <c r="AK936" s="17">
        <v>0.51500872682298804</v>
      </c>
      <c r="AL936" s="17"/>
      <c r="AM936" s="17">
        <v>0.33883071472551501</v>
      </c>
      <c r="AN936" s="17">
        <v>0.38017786968526301</v>
      </c>
      <c r="AO936" s="17">
        <v>0.43150281580369398</v>
      </c>
      <c r="AP936" s="17">
        <v>0.39347399348757101</v>
      </c>
      <c r="AQ936" s="17">
        <v>0.421601822933096</v>
      </c>
      <c r="AR936" s="17"/>
      <c r="AS936" s="17">
        <v>0.40690814110114498</v>
      </c>
      <c r="AT936" s="17">
        <v>0.37251070310204898</v>
      </c>
      <c r="AU936" s="17">
        <v>0.44517144500367101</v>
      </c>
      <c r="AV936" s="17">
        <v>0.35713973178075897</v>
      </c>
      <c r="AW936" s="17">
        <v>0.37430114587646401</v>
      </c>
      <c r="AX936" s="17">
        <v>0.33761397585839797</v>
      </c>
      <c r="AY936" s="17"/>
      <c r="AZ936" s="17">
        <v>0.42033390354250599</v>
      </c>
      <c r="BA936" s="17">
        <v>0.34747731327977399</v>
      </c>
      <c r="BB936" s="17">
        <v>0.38634420465245101</v>
      </c>
      <c r="BC936" s="17">
        <v>0.34240391840060402</v>
      </c>
      <c r="BD936" s="17">
        <v>0.42549182303951399</v>
      </c>
      <c r="BE936" s="17"/>
      <c r="BF936" s="17">
        <v>0.37200576752251402</v>
      </c>
      <c r="BG936" s="17"/>
      <c r="BH936" s="17">
        <v>0.38311426802523302</v>
      </c>
      <c r="BI936" s="17"/>
      <c r="BJ936" s="17">
        <v>0.39578029121152503</v>
      </c>
      <c r="BK936" s="17">
        <v>0.35585145858302603</v>
      </c>
      <c r="BL936" s="17">
        <v>0.38398175681772501</v>
      </c>
      <c r="BM936" s="17">
        <v>0.41279135058793398</v>
      </c>
      <c r="BN936" s="17">
        <v>0.44837040713202803</v>
      </c>
      <c r="BO936" s="17">
        <v>0.41021664804854102</v>
      </c>
      <c r="BP936" s="17"/>
      <c r="BQ936" s="17">
        <v>0.42563976552354599</v>
      </c>
      <c r="BR936" s="17">
        <v>0.37171104283678802</v>
      </c>
      <c r="BS936" s="17">
        <v>0.401198174130598</v>
      </c>
      <c r="BT936" s="17"/>
      <c r="BU936" s="17">
        <v>0.362542096439253</v>
      </c>
      <c r="BV936" s="17">
        <v>0.38413739153816601</v>
      </c>
      <c r="BW936" s="17">
        <v>0.39603801146678003</v>
      </c>
      <c r="BX936" s="17"/>
      <c r="BY936" s="17">
        <v>0.34568442668836102</v>
      </c>
      <c r="BZ936" s="17"/>
      <c r="CA936" s="17">
        <v>0.48197834326707201</v>
      </c>
    </row>
    <row r="937" spans="2:79" x14ac:dyDescent="0.35">
      <c r="B937" t="s">
        <v>505</v>
      </c>
      <c r="C937" s="17">
        <v>0.360463056346776</v>
      </c>
      <c r="D937" s="17">
        <v>0.358066832203493</v>
      </c>
      <c r="E937" s="17">
        <v>0.364701875806829</v>
      </c>
      <c r="F937" s="17"/>
      <c r="G937" s="17">
        <v>0.29682914944125699</v>
      </c>
      <c r="H937" s="17">
        <v>0.32102143601954403</v>
      </c>
      <c r="I937" s="17">
        <v>0.32891431316486702</v>
      </c>
      <c r="J937" s="17">
        <v>0.37975283932287501</v>
      </c>
      <c r="K937" s="17">
        <v>0.42748085565978799</v>
      </c>
      <c r="L937" s="17">
        <v>0.397395426353151</v>
      </c>
      <c r="M937" s="17"/>
      <c r="N937" s="17">
        <v>0.399311984511735</v>
      </c>
      <c r="O937" s="17">
        <v>0.35064083874188001</v>
      </c>
      <c r="P937" s="17">
        <v>0.353861170326985</v>
      </c>
      <c r="Q937" s="17">
        <v>0.33036102100299503</v>
      </c>
      <c r="R937" s="17"/>
      <c r="S937" s="17">
        <v>0.38370363732101498</v>
      </c>
      <c r="T937" s="17">
        <v>0.333677025428746</v>
      </c>
      <c r="U937" s="17">
        <v>0.36140291974319</v>
      </c>
      <c r="V937" s="17">
        <v>0.424444619771573</v>
      </c>
      <c r="W937" s="17">
        <v>0.40280253495414797</v>
      </c>
      <c r="X937" s="17">
        <v>0.32331814442522899</v>
      </c>
      <c r="Y937" s="17">
        <v>0.34828010414110999</v>
      </c>
      <c r="Z937" s="17">
        <v>0.358647096296139</v>
      </c>
      <c r="AA937" s="17">
        <v>0.28028859446261201</v>
      </c>
      <c r="AB937" s="17">
        <v>0.39191883972513097</v>
      </c>
      <c r="AC937" s="17">
        <v>0.39911052734950597</v>
      </c>
      <c r="AD937" s="17">
        <v>0.36556526388813299</v>
      </c>
      <c r="AE937" s="17"/>
      <c r="AF937" s="17">
        <v>0.351867246484101</v>
      </c>
      <c r="AG937" s="17">
        <v>0.35165551345203599</v>
      </c>
      <c r="AH937" s="17">
        <v>0.35883294559456003</v>
      </c>
      <c r="AI937" s="17">
        <v>0.38237982507190799</v>
      </c>
      <c r="AJ937" s="17">
        <v>0.454072429384272</v>
      </c>
      <c r="AK937" s="17">
        <v>0.427993392895679</v>
      </c>
      <c r="AL937" s="17"/>
      <c r="AM937" s="17">
        <v>0.33442112434947502</v>
      </c>
      <c r="AN937" s="17">
        <v>0.37478146040335297</v>
      </c>
      <c r="AO937" s="17">
        <v>0.36867097447378799</v>
      </c>
      <c r="AP937" s="17">
        <v>0.35149251246957702</v>
      </c>
      <c r="AQ937" s="17">
        <v>0.28264983834033103</v>
      </c>
      <c r="AR937" s="17"/>
      <c r="AS937" s="17">
        <v>0.34484441290296403</v>
      </c>
      <c r="AT937" s="17">
        <v>0.37723185240111001</v>
      </c>
      <c r="AU937" s="17">
        <v>0.348176277084985</v>
      </c>
      <c r="AV937" s="17">
        <v>0.37412291002321402</v>
      </c>
      <c r="AW937" s="17">
        <v>0.377138225659222</v>
      </c>
      <c r="AX937" s="17">
        <v>0.31898763316413498</v>
      </c>
      <c r="AY937" s="17"/>
      <c r="AZ937" s="17">
        <v>0.36266846667929897</v>
      </c>
      <c r="BA937" s="17">
        <v>0.34157216654976202</v>
      </c>
      <c r="BB937" s="17">
        <v>0.371498982984238</v>
      </c>
      <c r="BC937" s="17">
        <v>0.37954049564041997</v>
      </c>
      <c r="BD937" s="17">
        <v>0.36594906263181398</v>
      </c>
      <c r="BE937" s="17"/>
      <c r="BF937" s="17">
        <v>0.36218549180169901</v>
      </c>
      <c r="BG937" s="17"/>
      <c r="BH937" s="17">
        <v>0.35338543885276402</v>
      </c>
      <c r="BI937" s="17"/>
      <c r="BJ937" s="17">
        <v>0.34010085023580799</v>
      </c>
      <c r="BK937" s="17">
        <v>0.38727479589048402</v>
      </c>
      <c r="BL937" s="17">
        <v>0.38946767635847301</v>
      </c>
      <c r="BM937" s="17">
        <v>0.31985002537774998</v>
      </c>
      <c r="BN937" s="17">
        <v>0.284393410170387</v>
      </c>
      <c r="BO937" s="17">
        <v>0.33155178350249198</v>
      </c>
      <c r="BP937" s="17"/>
      <c r="BQ937" s="17">
        <v>0.34278864904384698</v>
      </c>
      <c r="BR937" s="17">
        <v>0.39563450435168002</v>
      </c>
      <c r="BS937" s="17">
        <v>0.36592221515290702</v>
      </c>
      <c r="BT937" s="17"/>
      <c r="BU937" s="17">
        <v>0.35019912030170502</v>
      </c>
      <c r="BV937" s="17">
        <v>0.37003401884710402</v>
      </c>
      <c r="BW937" s="17">
        <v>0.369373032780688</v>
      </c>
      <c r="BX937" s="17"/>
      <c r="BY937" s="17">
        <v>0.23103762023223501</v>
      </c>
      <c r="BZ937" s="17"/>
      <c r="CA937" s="17">
        <v>0.44662035240180697</v>
      </c>
    </row>
    <row r="938" spans="2:79" x14ac:dyDescent="0.35">
      <c r="B938" t="s">
        <v>506</v>
      </c>
      <c r="C938" s="17">
        <v>0.35865298448416399</v>
      </c>
      <c r="D938" s="17">
        <v>0.35374246324174202</v>
      </c>
      <c r="E938" s="17">
        <v>0.36234623436079599</v>
      </c>
      <c r="F938" s="17"/>
      <c r="G938" s="17">
        <v>0.29095563543733999</v>
      </c>
      <c r="H938" s="17">
        <v>0.29280937863129902</v>
      </c>
      <c r="I938" s="17">
        <v>0.31943729978350399</v>
      </c>
      <c r="J938" s="17">
        <v>0.364783930065324</v>
      </c>
      <c r="K938" s="17">
        <v>0.409111530575962</v>
      </c>
      <c r="L938" s="17">
        <v>0.441828920484859</v>
      </c>
      <c r="M938" s="17"/>
      <c r="N938" s="17">
        <v>0.41481672093259098</v>
      </c>
      <c r="O938" s="17">
        <v>0.32963357048414799</v>
      </c>
      <c r="P938" s="17">
        <v>0.340185170350222</v>
      </c>
      <c r="Q938" s="17">
        <v>0.33675796048758799</v>
      </c>
      <c r="R938" s="17"/>
      <c r="S938" s="17">
        <v>0.36691757465353803</v>
      </c>
      <c r="T938" s="17">
        <v>0.36361127926285203</v>
      </c>
      <c r="U938" s="17">
        <v>0.41137083912643602</v>
      </c>
      <c r="V938" s="17">
        <v>0.33772061645957702</v>
      </c>
      <c r="W938" s="17">
        <v>0.40401844785478502</v>
      </c>
      <c r="X938" s="17">
        <v>0.35333152429280901</v>
      </c>
      <c r="Y938" s="17">
        <v>0.30423537464689399</v>
      </c>
      <c r="Z938" s="17">
        <v>0.42667879661580699</v>
      </c>
      <c r="AA938" s="17">
        <v>0.28566888024918502</v>
      </c>
      <c r="AB938" s="17">
        <v>0.38007868982632098</v>
      </c>
      <c r="AC938" s="17">
        <v>0.43422565737152202</v>
      </c>
      <c r="AD938" s="17">
        <v>0.27405292705004902</v>
      </c>
      <c r="AE938" s="17"/>
      <c r="AF938" s="17">
        <v>0.32687918671789801</v>
      </c>
      <c r="AG938" s="17">
        <v>0.37478862971860399</v>
      </c>
      <c r="AH938" s="17">
        <v>0.281317158698906</v>
      </c>
      <c r="AI938" s="17">
        <v>0.49563679712557202</v>
      </c>
      <c r="AJ938" s="17">
        <v>0.411887682284234</v>
      </c>
      <c r="AK938" s="17">
        <v>0.35943389931488201</v>
      </c>
      <c r="AL938" s="17"/>
      <c r="AM938" s="17">
        <v>0.27985437853554601</v>
      </c>
      <c r="AN938" s="17">
        <v>0.36603686110604999</v>
      </c>
      <c r="AO938" s="17">
        <v>0.40847233119460602</v>
      </c>
      <c r="AP938" s="17">
        <v>0.36610108295904897</v>
      </c>
      <c r="AQ938" s="17">
        <v>0.29885366205775798</v>
      </c>
      <c r="AR938" s="17"/>
      <c r="AS938" s="17">
        <v>0.330839623652669</v>
      </c>
      <c r="AT938" s="17">
        <v>0.38869443578172802</v>
      </c>
      <c r="AU938" s="17">
        <v>0.32148304440813502</v>
      </c>
      <c r="AV938" s="17">
        <v>0.36960846740305298</v>
      </c>
      <c r="AW938" s="17">
        <v>0.41799935875629302</v>
      </c>
      <c r="AX938" s="17">
        <v>0.30792238216527701</v>
      </c>
      <c r="AY938" s="17"/>
      <c r="AZ938" s="17">
        <v>0.36665855906668698</v>
      </c>
      <c r="BA938" s="17">
        <v>0.34685478923969398</v>
      </c>
      <c r="BB938" s="17">
        <v>0.37905501401890201</v>
      </c>
      <c r="BC938" s="17">
        <v>0.367100148460205</v>
      </c>
      <c r="BD938" s="17">
        <v>0.34471239602064202</v>
      </c>
      <c r="BE938" s="17"/>
      <c r="BF938" s="17">
        <v>0.369634790311827</v>
      </c>
      <c r="BG938" s="17"/>
      <c r="BH938" s="17">
        <v>0.35919409977063199</v>
      </c>
      <c r="BI938" s="17"/>
      <c r="BJ938" s="17">
        <v>0.32561213962277102</v>
      </c>
      <c r="BK938" s="17">
        <v>0.37410702971173498</v>
      </c>
      <c r="BL938" s="17">
        <v>0.42192094151846299</v>
      </c>
      <c r="BM938" s="17">
        <v>0.31334732536591198</v>
      </c>
      <c r="BN938" s="17">
        <v>0.24376731090635301</v>
      </c>
      <c r="BO938" s="17">
        <v>0.30306359843242497</v>
      </c>
      <c r="BP938" s="17"/>
      <c r="BQ938" s="17">
        <v>0.38603109806072</v>
      </c>
      <c r="BR938" s="17">
        <v>0.369924534462513</v>
      </c>
      <c r="BS938" s="17">
        <v>0.36803939628189303</v>
      </c>
      <c r="BT938" s="17"/>
      <c r="BU938" s="17">
        <v>0.41854741398253797</v>
      </c>
      <c r="BV938" s="17">
        <v>0.40282138431224002</v>
      </c>
      <c r="BW938" s="17">
        <v>0.349244531942347</v>
      </c>
      <c r="BX938" s="17"/>
      <c r="BY938" s="17">
        <v>0.14411454570094601</v>
      </c>
      <c r="BZ938" s="17"/>
      <c r="CA938" s="17">
        <v>0.45752218316276799</v>
      </c>
    </row>
    <row r="939" spans="2:79" x14ac:dyDescent="0.35">
      <c r="B939" t="s">
        <v>507</v>
      </c>
      <c r="C939" s="17">
        <v>0.353614151451276</v>
      </c>
      <c r="D939" s="17">
        <v>0.32995246321626598</v>
      </c>
      <c r="E939" s="17">
        <v>0.37584965387619701</v>
      </c>
      <c r="F939" s="17"/>
      <c r="G939" s="17">
        <v>0.297415635479583</v>
      </c>
      <c r="H939" s="17">
        <v>0.36232380731929198</v>
      </c>
      <c r="I939" s="17">
        <v>0.34770239000613701</v>
      </c>
      <c r="J939" s="17">
        <v>0.38973289881897399</v>
      </c>
      <c r="K939" s="17">
        <v>0.37527673391980199</v>
      </c>
      <c r="L939" s="17">
        <v>0.346993043266631</v>
      </c>
      <c r="M939" s="17"/>
      <c r="N939" s="17">
        <v>0.43136852137548198</v>
      </c>
      <c r="O939" s="17">
        <v>0.33481477440555002</v>
      </c>
      <c r="P939" s="17">
        <v>0.33152955935830303</v>
      </c>
      <c r="Q939" s="17">
        <v>0.30636801950286602</v>
      </c>
      <c r="R939" s="17"/>
      <c r="S939" s="17">
        <v>0.35191596322883401</v>
      </c>
      <c r="T939" s="17">
        <v>0.32531158588064002</v>
      </c>
      <c r="U939" s="17">
        <v>0.36928178377233001</v>
      </c>
      <c r="V939" s="17">
        <v>0.365522339803936</v>
      </c>
      <c r="W939" s="17">
        <v>0.40303337609070999</v>
      </c>
      <c r="X939" s="17">
        <v>0.37533670354795101</v>
      </c>
      <c r="Y939" s="17">
        <v>0.39952050342772799</v>
      </c>
      <c r="Z939" s="17">
        <v>0.358872618858949</v>
      </c>
      <c r="AA939" s="17">
        <v>0.30659983109993599</v>
      </c>
      <c r="AB939" s="17">
        <v>0.317611667119996</v>
      </c>
      <c r="AC939" s="17">
        <v>0.411052763979666</v>
      </c>
      <c r="AD939" s="17">
        <v>0.27471643671573598</v>
      </c>
      <c r="AE939" s="17"/>
      <c r="AF939" s="17">
        <v>0.30675452269089498</v>
      </c>
      <c r="AG939" s="17">
        <v>0.33847785150543203</v>
      </c>
      <c r="AH939" s="17">
        <v>0.34393154821896199</v>
      </c>
      <c r="AI939" s="17">
        <v>0.419998879306691</v>
      </c>
      <c r="AJ939" s="17">
        <v>0.40815771006564</v>
      </c>
      <c r="AK939" s="17">
        <v>0.46655346980275503</v>
      </c>
      <c r="AL939" s="17"/>
      <c r="AM939" s="17">
        <v>0.28084706994454101</v>
      </c>
      <c r="AN939" s="17">
        <v>0.34189314627845901</v>
      </c>
      <c r="AO939" s="17">
        <v>0.40600260974340902</v>
      </c>
      <c r="AP939" s="17">
        <v>0.41976845131240698</v>
      </c>
      <c r="AQ939" s="17">
        <v>0.39951086287024001</v>
      </c>
      <c r="AR939" s="17"/>
      <c r="AS939" s="17">
        <v>0.34894035568898402</v>
      </c>
      <c r="AT939" s="17">
        <v>0.36468560089031199</v>
      </c>
      <c r="AU939" s="17">
        <v>0.35461111990500499</v>
      </c>
      <c r="AV939" s="17">
        <v>0.358129776867327</v>
      </c>
      <c r="AW939" s="17">
        <v>0.37228856996293502</v>
      </c>
      <c r="AX939" s="17">
        <v>0.29164883210628301</v>
      </c>
      <c r="AY939" s="17"/>
      <c r="AZ939" s="17">
        <v>0.36427729267625097</v>
      </c>
      <c r="BA939" s="17">
        <v>0.34261224108412203</v>
      </c>
      <c r="BB939" s="17">
        <v>0.35901782136115101</v>
      </c>
      <c r="BC939" s="17">
        <v>0.37753805508173799</v>
      </c>
      <c r="BD939" s="17">
        <v>0.34490155593594402</v>
      </c>
      <c r="BE939" s="17"/>
      <c r="BF939" s="17">
        <v>0.35379966909217198</v>
      </c>
      <c r="BG939" s="17"/>
      <c r="BH939" s="17">
        <v>0.36186984609010597</v>
      </c>
      <c r="BI939" s="17"/>
      <c r="BJ939" s="17">
        <v>0.339027662220453</v>
      </c>
      <c r="BK939" s="17">
        <v>0.36696455673561301</v>
      </c>
      <c r="BL939" s="17">
        <v>0.37299635189505398</v>
      </c>
      <c r="BM939" s="17">
        <v>0.30664547089733202</v>
      </c>
      <c r="BN939" s="17">
        <v>0.36994322404378599</v>
      </c>
      <c r="BO939" s="17">
        <v>0.31581609305609298</v>
      </c>
      <c r="BP939" s="17"/>
      <c r="BQ939" s="17">
        <v>0.40151998365307001</v>
      </c>
      <c r="BR939" s="17">
        <v>0.386631813377881</v>
      </c>
      <c r="BS939" s="17">
        <v>0.34369801497214603</v>
      </c>
      <c r="BT939" s="17"/>
      <c r="BU939" s="17">
        <v>0.36473963964971701</v>
      </c>
      <c r="BV939" s="17">
        <v>0.39423569350228999</v>
      </c>
      <c r="BW939" s="17">
        <v>0.34229926913381797</v>
      </c>
      <c r="BX939" s="17"/>
      <c r="BY939" s="17">
        <v>0.18161347875553199</v>
      </c>
      <c r="BZ939" s="17"/>
      <c r="CA939" s="17">
        <v>0.479766974791978</v>
      </c>
    </row>
    <row r="940" spans="2:79" x14ac:dyDescent="0.35">
      <c r="B940" t="s">
        <v>508</v>
      </c>
      <c r="C940" s="17">
        <v>0.26358001717902202</v>
      </c>
      <c r="D940" s="17">
        <v>0.28587398632443201</v>
      </c>
      <c r="E940" s="17">
        <v>0.24402367232261901</v>
      </c>
      <c r="F940" s="17"/>
      <c r="G940" s="17">
        <v>0.21403960299885</v>
      </c>
      <c r="H940" s="17">
        <v>0.231435793563225</v>
      </c>
      <c r="I940" s="17">
        <v>0.26211820904288702</v>
      </c>
      <c r="J940" s="17">
        <v>0.26203848482018999</v>
      </c>
      <c r="K940" s="17">
        <v>0.26989403827453101</v>
      </c>
      <c r="L940" s="17">
        <v>0.31506460648578399</v>
      </c>
      <c r="M940" s="17"/>
      <c r="N940" s="17">
        <v>0.32081800693441798</v>
      </c>
      <c r="O940" s="17">
        <v>0.24320688036199001</v>
      </c>
      <c r="P940" s="17">
        <v>0.23324050888994399</v>
      </c>
      <c r="Q940" s="17">
        <v>0.249159314051001</v>
      </c>
      <c r="R940" s="17"/>
      <c r="S940" s="17">
        <v>0.28164744192672703</v>
      </c>
      <c r="T940" s="17">
        <v>0.29711742761194398</v>
      </c>
      <c r="U940" s="17">
        <v>0.252001810686454</v>
      </c>
      <c r="V940" s="17">
        <v>0.22763264293719801</v>
      </c>
      <c r="W940" s="17">
        <v>0.24312019433429</v>
      </c>
      <c r="X940" s="17">
        <v>0.28962720509092699</v>
      </c>
      <c r="Y940" s="17">
        <v>0.24498226450906799</v>
      </c>
      <c r="Z940" s="17">
        <v>0.29574881578217099</v>
      </c>
      <c r="AA940" s="17">
        <v>0.22499078129514799</v>
      </c>
      <c r="AB940" s="17">
        <v>0.24912583747085401</v>
      </c>
      <c r="AC940" s="17">
        <v>0.32488110746802001</v>
      </c>
      <c r="AD940" s="17">
        <v>0.248956611169071</v>
      </c>
      <c r="AE940" s="17"/>
      <c r="AF940" s="17">
        <v>0.24579854765730799</v>
      </c>
      <c r="AG940" s="17">
        <v>0.27361432371524602</v>
      </c>
      <c r="AH940" s="17">
        <v>0.246859270126841</v>
      </c>
      <c r="AI940" s="17">
        <v>0.27541463875273198</v>
      </c>
      <c r="AJ940" s="17">
        <v>0.23227042589107899</v>
      </c>
      <c r="AK940" s="17">
        <v>0.384680162704016</v>
      </c>
      <c r="AL940" s="17"/>
      <c r="AM940" s="17">
        <v>0.184158826978009</v>
      </c>
      <c r="AN940" s="17">
        <v>0.26434215417608597</v>
      </c>
      <c r="AO940" s="17">
        <v>0.29611612742436799</v>
      </c>
      <c r="AP940" s="17">
        <v>0.32082132382845002</v>
      </c>
      <c r="AQ940" s="17">
        <v>0.38586184112128702</v>
      </c>
      <c r="AR940" s="17"/>
      <c r="AS940" s="17">
        <v>0.27778718449884798</v>
      </c>
      <c r="AT940" s="17">
        <v>0.25672015472144999</v>
      </c>
      <c r="AU940" s="17">
        <v>0.252502908353612</v>
      </c>
      <c r="AV940" s="17">
        <v>0.25343572507527501</v>
      </c>
      <c r="AW940" s="17">
        <v>0.283164310702061</v>
      </c>
      <c r="AX940" s="17">
        <v>0.26845658510796699</v>
      </c>
      <c r="AY940" s="17"/>
      <c r="AZ940" s="17">
        <v>0.25223242698496001</v>
      </c>
      <c r="BA940" s="17">
        <v>0.244462548762447</v>
      </c>
      <c r="BB940" s="17">
        <v>0.283534879027797</v>
      </c>
      <c r="BC940" s="17">
        <v>0.236794989451137</v>
      </c>
      <c r="BD940" s="17">
        <v>0.289669650802312</v>
      </c>
      <c r="BE940" s="17"/>
      <c r="BF940" s="17">
        <v>0.258572203253705</v>
      </c>
      <c r="BG940" s="17"/>
      <c r="BH940" s="17">
        <v>0.25941716192359099</v>
      </c>
      <c r="BI940" s="17"/>
      <c r="BJ940" s="17">
        <v>0.22976213309356999</v>
      </c>
      <c r="BK940" s="17">
        <v>0.28409321127280202</v>
      </c>
      <c r="BL940" s="17">
        <v>0.265673141203219</v>
      </c>
      <c r="BM940" s="17">
        <v>0.29884432015180801</v>
      </c>
      <c r="BN940" s="17">
        <v>0.34949329638501803</v>
      </c>
      <c r="BO940" s="17">
        <v>0.27760525032620997</v>
      </c>
      <c r="BP940" s="17"/>
      <c r="BQ940" s="17">
        <v>0.30334351158737199</v>
      </c>
      <c r="BR940" s="17">
        <v>0.24454447445816799</v>
      </c>
      <c r="BS940" s="17">
        <v>0.27396734460364802</v>
      </c>
      <c r="BT940" s="17"/>
      <c r="BU940" s="17">
        <v>0.31223502926220997</v>
      </c>
      <c r="BV940" s="17">
        <v>0.288979530734429</v>
      </c>
      <c r="BW940" s="17">
        <v>0.25365444723388603</v>
      </c>
      <c r="BX940" s="17"/>
      <c r="BY940" s="17">
        <v>0.20705417053782299</v>
      </c>
      <c r="BZ940" s="17"/>
      <c r="CA940" s="17">
        <v>0.375801361308927</v>
      </c>
    </row>
    <row r="941" spans="2:79" x14ac:dyDescent="0.35">
      <c r="B941" t="s">
        <v>509</v>
      </c>
      <c r="C941" s="17">
        <v>0.23621990107214699</v>
      </c>
      <c r="D941" s="17">
        <v>0.23677866673995401</v>
      </c>
      <c r="E941" s="17">
        <v>0.23699172713866301</v>
      </c>
      <c r="F941" s="17"/>
      <c r="G941" s="17">
        <v>0.190283711109373</v>
      </c>
      <c r="H941" s="17">
        <v>0.179745513903357</v>
      </c>
      <c r="I941" s="17">
        <v>0.23542210488512899</v>
      </c>
      <c r="J941" s="17">
        <v>0.244036677363905</v>
      </c>
      <c r="K941" s="17">
        <v>0.27616153127411203</v>
      </c>
      <c r="L941" s="17">
        <v>0.27545364167313802</v>
      </c>
      <c r="M941" s="17"/>
      <c r="N941" s="17">
        <v>0.26465497804202798</v>
      </c>
      <c r="O941" s="17">
        <v>0.227671422778535</v>
      </c>
      <c r="P941" s="17">
        <v>0.23534554026613599</v>
      </c>
      <c r="Q941" s="17">
        <v>0.21212218309432701</v>
      </c>
      <c r="R941" s="17"/>
      <c r="S941" s="17">
        <v>0.25488384180895102</v>
      </c>
      <c r="T941" s="17">
        <v>0.25613846535367402</v>
      </c>
      <c r="U941" s="17">
        <v>0.249797933268123</v>
      </c>
      <c r="V941" s="17">
        <v>0.181826970916904</v>
      </c>
      <c r="W941" s="17">
        <v>0.25803422511024898</v>
      </c>
      <c r="X941" s="17">
        <v>0.21380313956401101</v>
      </c>
      <c r="Y941" s="17">
        <v>0.20556175015914899</v>
      </c>
      <c r="Z941" s="17">
        <v>0.36196707186270799</v>
      </c>
      <c r="AA941" s="17">
        <v>0.195011322976714</v>
      </c>
      <c r="AB941" s="17">
        <v>0.18975322122530899</v>
      </c>
      <c r="AC941" s="17">
        <v>0.31938396906552502</v>
      </c>
      <c r="AD941" s="17">
        <v>0.25298585164919501</v>
      </c>
      <c r="AE941" s="17"/>
      <c r="AF941" s="17">
        <v>0.25683626409141702</v>
      </c>
      <c r="AG941" s="17">
        <v>0.223259218982504</v>
      </c>
      <c r="AH941" s="17">
        <v>0.248261726126245</v>
      </c>
      <c r="AI941" s="17">
        <v>0.27030498940158898</v>
      </c>
      <c r="AJ941" s="17">
        <v>0.235313235462907</v>
      </c>
      <c r="AK941" s="17">
        <v>0.23309701547710099</v>
      </c>
      <c r="AL941" s="17"/>
      <c r="AM941" s="17">
        <v>0.203607883259497</v>
      </c>
      <c r="AN941" s="17">
        <v>0.244143374302564</v>
      </c>
      <c r="AO941" s="17">
        <v>0.25682098673526199</v>
      </c>
      <c r="AP941" s="17">
        <v>0.23707528765011701</v>
      </c>
      <c r="AQ941" s="17">
        <v>0.20515793861171</v>
      </c>
      <c r="AR941" s="17"/>
      <c r="AS941" s="17">
        <v>0.24001961678530601</v>
      </c>
      <c r="AT941" s="17">
        <v>0.227013889651767</v>
      </c>
      <c r="AU941" s="17">
        <v>0.23379095882033801</v>
      </c>
      <c r="AV941" s="17">
        <v>0.22884561336560399</v>
      </c>
      <c r="AW941" s="17">
        <v>0.27554865878814599</v>
      </c>
      <c r="AX941" s="17">
        <v>0.22234216400510001</v>
      </c>
      <c r="AY941" s="17"/>
      <c r="AZ941" s="17">
        <v>0.24632638458849501</v>
      </c>
      <c r="BA941" s="17">
        <v>0.233321782015211</v>
      </c>
      <c r="BB941" s="17">
        <v>0.24158691302537899</v>
      </c>
      <c r="BC941" s="17">
        <v>0.23525602959967701</v>
      </c>
      <c r="BD941" s="17">
        <v>0.23052410284184599</v>
      </c>
      <c r="BE941" s="17"/>
      <c r="BF941" s="17">
        <v>0.24252210642706201</v>
      </c>
      <c r="BG941" s="17"/>
      <c r="BH941" s="17">
        <v>0.23546859934740899</v>
      </c>
      <c r="BI941" s="17"/>
      <c r="BJ941" s="17">
        <v>0.21003413174365401</v>
      </c>
      <c r="BK941" s="17">
        <v>0.249904010704845</v>
      </c>
      <c r="BL941" s="17">
        <v>0.24870369588084901</v>
      </c>
      <c r="BM941" s="17">
        <v>0.233729851013352</v>
      </c>
      <c r="BN941" s="17">
        <v>0.309556268196994</v>
      </c>
      <c r="BO941" s="17">
        <v>0.18655627866242999</v>
      </c>
      <c r="BP941" s="17"/>
      <c r="BQ941" s="17">
        <v>0.26971881948959198</v>
      </c>
      <c r="BR941" s="17">
        <v>0.27284962066880197</v>
      </c>
      <c r="BS941" s="17">
        <v>0.22520378781494699</v>
      </c>
      <c r="BT941" s="17"/>
      <c r="BU941" s="17">
        <v>0.27460903229351602</v>
      </c>
      <c r="BV941" s="17">
        <v>0.27093864561404402</v>
      </c>
      <c r="BW941" s="17">
        <v>0.22874319395735701</v>
      </c>
      <c r="BX941" s="17"/>
      <c r="BY941" s="17">
        <v>0.198477662322804</v>
      </c>
      <c r="BZ941" s="17"/>
      <c r="CA941" s="17">
        <v>0.29798861207431998</v>
      </c>
    </row>
    <row r="942" spans="2:79" x14ac:dyDescent="0.35">
      <c r="B942" t="s">
        <v>510</v>
      </c>
      <c r="C942" s="17">
        <v>0.122041485147788</v>
      </c>
      <c r="D942" s="17">
        <v>0.13400210274153701</v>
      </c>
      <c r="E942" s="17">
        <v>0.11144314256129099</v>
      </c>
      <c r="F942" s="17"/>
      <c r="G942" s="17">
        <v>0.17620810662309699</v>
      </c>
      <c r="H942" s="17">
        <v>0.139346346335355</v>
      </c>
      <c r="I942" s="17">
        <v>0.146422395557325</v>
      </c>
      <c r="J942" s="17">
        <v>8.6460634433026998E-2</v>
      </c>
      <c r="K942" s="17">
        <v>0.108583254510249</v>
      </c>
      <c r="L942" s="17">
        <v>9.2521846325809606E-2</v>
      </c>
      <c r="M942" s="17"/>
      <c r="N942" s="17">
        <v>0.120992951992533</v>
      </c>
      <c r="O942" s="17">
        <v>0.11457516443700801</v>
      </c>
      <c r="P942" s="17">
        <v>0.13467604163364599</v>
      </c>
      <c r="Q942" s="17">
        <v>0.12394230707373199</v>
      </c>
      <c r="R942" s="17"/>
      <c r="S942" s="17">
        <v>0.144551163932824</v>
      </c>
      <c r="T942" s="17">
        <v>6.8733590078432799E-2</v>
      </c>
      <c r="U942" s="17">
        <v>9.0133895986740806E-2</v>
      </c>
      <c r="V942" s="17">
        <v>9.61983784911771E-2</v>
      </c>
      <c r="W942" s="17">
        <v>0.15138061959811</v>
      </c>
      <c r="X942" s="17">
        <v>0.164522274486613</v>
      </c>
      <c r="Y942" s="17">
        <v>0.103253050120311</v>
      </c>
      <c r="Z942" s="17">
        <v>0.16076671115374</v>
      </c>
      <c r="AA942" s="17">
        <v>0.12524623037191901</v>
      </c>
      <c r="AB942" s="17">
        <v>0.14562237525705601</v>
      </c>
      <c r="AC942" s="17">
        <v>0.115298321634423</v>
      </c>
      <c r="AD942" s="17">
        <v>0.13496834777373301</v>
      </c>
      <c r="AE942" s="17"/>
      <c r="AF942" s="17">
        <v>8.4943425871929296E-2</v>
      </c>
      <c r="AG942" s="17">
        <v>0.14916598188476099</v>
      </c>
      <c r="AH942" s="17">
        <v>0.111322466962353</v>
      </c>
      <c r="AI942" s="17">
        <v>0.153115885654622</v>
      </c>
      <c r="AJ942" s="17">
        <v>8.6056265384513497E-2</v>
      </c>
      <c r="AK942" s="17">
        <v>0.18552875119906201</v>
      </c>
      <c r="AL942" s="17"/>
      <c r="AM942" s="17">
        <v>0.103242005434516</v>
      </c>
      <c r="AN942" s="17">
        <v>0.114199092720098</v>
      </c>
      <c r="AO942" s="17">
        <v>0.12180386986304099</v>
      </c>
      <c r="AP942" s="17">
        <v>0.14741990728332899</v>
      </c>
      <c r="AQ942" s="17">
        <v>0.16790731351319499</v>
      </c>
      <c r="AR942" s="17"/>
      <c r="AS942" s="17">
        <v>0.14663467289909299</v>
      </c>
      <c r="AT942" s="17">
        <v>0.10365108344775099</v>
      </c>
      <c r="AU942" s="17">
        <v>0.13413965430751901</v>
      </c>
      <c r="AV942" s="17">
        <v>0.12503525854303499</v>
      </c>
      <c r="AW942" s="17">
        <v>7.7963427986046302E-2</v>
      </c>
      <c r="AX942" s="17">
        <v>0.14107316172318399</v>
      </c>
      <c r="AY942" s="17"/>
      <c r="AZ942" s="17">
        <v>0.120092875336809</v>
      </c>
      <c r="BA942" s="17">
        <v>0.11427316410355499</v>
      </c>
      <c r="BB942" s="17">
        <v>0.103903761732575</v>
      </c>
      <c r="BC942" s="17">
        <v>8.92528515501195E-2</v>
      </c>
      <c r="BD942" s="17">
        <v>0.16033974341844801</v>
      </c>
      <c r="BE942" s="17"/>
      <c r="BF942" s="17">
        <v>0.10989364167967899</v>
      </c>
      <c r="BG942" s="17"/>
      <c r="BH942" s="17">
        <v>0.11178430086583201</v>
      </c>
      <c r="BI942" s="17"/>
      <c r="BJ942" s="17">
        <v>0.13578575567249401</v>
      </c>
      <c r="BK942" s="17">
        <v>9.8957234773562303E-2</v>
      </c>
      <c r="BL942" s="17">
        <v>0.113367967872245</v>
      </c>
      <c r="BM942" s="17">
        <v>9.8234007521017103E-2</v>
      </c>
      <c r="BN942" s="17">
        <v>0.19898380202542901</v>
      </c>
      <c r="BO942" s="17">
        <v>0.118184111068642</v>
      </c>
      <c r="BP942" s="17"/>
      <c r="BQ942" s="17">
        <v>0.13454343589242801</v>
      </c>
      <c r="BR942" s="17">
        <v>0.108648438601604</v>
      </c>
      <c r="BS942" s="17">
        <v>0.13194651746518099</v>
      </c>
      <c r="BT942" s="17"/>
      <c r="BU942" s="17">
        <v>6.47937171068316E-2</v>
      </c>
      <c r="BV942" s="17">
        <v>9.3123775449650906E-2</v>
      </c>
      <c r="BW942" s="17">
        <v>0.14923739906566599</v>
      </c>
      <c r="BX942" s="17"/>
      <c r="BY942" s="17">
        <v>0.13749402058221999</v>
      </c>
      <c r="BZ942" s="17"/>
      <c r="CA942" s="17">
        <v>0.138499827572336</v>
      </c>
    </row>
    <row r="943" spans="2:79" x14ac:dyDescent="0.35">
      <c r="B943" t="s">
        <v>136</v>
      </c>
      <c r="C943" s="17">
        <v>0.113574765624097</v>
      </c>
      <c r="D943" s="17">
        <v>9.97680910287429E-2</v>
      </c>
      <c r="E943" s="17">
        <v>0.12720740019027599</v>
      </c>
      <c r="F943" s="17"/>
      <c r="G943" s="17">
        <v>0.108333069139742</v>
      </c>
      <c r="H943" s="17">
        <v>0.105859878885433</v>
      </c>
      <c r="I943" s="17">
        <v>9.88527123736853E-2</v>
      </c>
      <c r="J943" s="17">
        <v>0.10726523562083</v>
      </c>
      <c r="K943" s="17">
        <v>0.108897072201531</v>
      </c>
      <c r="L943" s="17">
        <v>0.140703188408518</v>
      </c>
      <c r="M943" s="17"/>
      <c r="N943" s="17">
        <v>9.3905885832965802E-2</v>
      </c>
      <c r="O943" s="17">
        <v>0.12307790445416</v>
      </c>
      <c r="P943" s="17">
        <v>0.10408778174157</v>
      </c>
      <c r="Q943" s="17">
        <v>0.13177275915019099</v>
      </c>
      <c r="R943" s="17"/>
      <c r="S943" s="17">
        <v>5.2289871194374102E-2</v>
      </c>
      <c r="T943" s="17">
        <v>0.127009106717865</v>
      </c>
      <c r="U943" s="17">
        <v>0.16249158224604199</v>
      </c>
      <c r="V943" s="17">
        <v>0.11984426654135399</v>
      </c>
      <c r="W943" s="17">
        <v>8.8331634800040096E-2</v>
      </c>
      <c r="X943" s="17">
        <v>0.112901314903727</v>
      </c>
      <c r="Y943" s="17">
        <v>7.3854630494258194E-2</v>
      </c>
      <c r="Z943" s="17">
        <v>0.118339849918125</v>
      </c>
      <c r="AA943" s="17">
        <v>0.16506572408841</v>
      </c>
      <c r="AB943" s="17">
        <v>0.118820961114042</v>
      </c>
      <c r="AC943" s="17">
        <v>0.115305690135533</v>
      </c>
      <c r="AD943" s="17">
        <v>0.127773717398524</v>
      </c>
      <c r="AE943" s="17"/>
      <c r="AF943" s="17">
        <v>0.13553788596757901</v>
      </c>
      <c r="AG943" s="17">
        <v>0.122845043365511</v>
      </c>
      <c r="AH943" s="17">
        <v>0.100624770618732</v>
      </c>
      <c r="AI943" s="17">
        <v>7.3599379921762298E-2</v>
      </c>
      <c r="AJ943" s="17">
        <v>0.128581470781582</v>
      </c>
      <c r="AK943" s="17">
        <v>3.5784413248928101E-2</v>
      </c>
      <c r="AL943" s="17"/>
      <c r="AM943" s="17">
        <v>0.15495950878182099</v>
      </c>
      <c r="AN943" s="17">
        <v>0.13244366086378001</v>
      </c>
      <c r="AO943" s="17">
        <v>8.0919246097167302E-2</v>
      </c>
      <c r="AP943" s="17">
        <v>6.9608182400890395E-2</v>
      </c>
      <c r="AQ943" s="17">
        <v>0.123612668183186</v>
      </c>
      <c r="AR943" s="17"/>
      <c r="AS943" s="17">
        <v>0.10053847679686299</v>
      </c>
      <c r="AT943" s="17">
        <v>0.106281939995602</v>
      </c>
      <c r="AU943" s="17">
        <v>0.102802532303571</v>
      </c>
      <c r="AV943" s="17">
        <v>0.121682248066594</v>
      </c>
      <c r="AW943" s="17">
        <v>0.14982436017576001</v>
      </c>
      <c r="AX943" s="17">
        <v>0.11363700831602901</v>
      </c>
      <c r="AY943" s="17"/>
      <c r="AZ943" s="17">
        <v>8.5330065646640502E-2</v>
      </c>
      <c r="BA943" s="17">
        <v>0.13135393808277199</v>
      </c>
      <c r="BB943" s="17">
        <v>0.11268533504837799</v>
      </c>
      <c r="BC943" s="17">
        <v>0.14186487176003801</v>
      </c>
      <c r="BD943" s="17">
        <v>0.10219678506982301</v>
      </c>
      <c r="BE943" s="17"/>
      <c r="BF943" s="17">
        <v>0.11836684781424001</v>
      </c>
      <c r="BG943" s="17"/>
      <c r="BH943" s="17">
        <v>0.10541989275796999</v>
      </c>
      <c r="BI943" s="17"/>
      <c r="BJ943" s="17">
        <v>0.122884022911612</v>
      </c>
      <c r="BK943" s="17">
        <v>0.12097199657131399</v>
      </c>
      <c r="BL943" s="17">
        <v>0.101353132470152</v>
      </c>
      <c r="BM943" s="17">
        <v>8.1538681455705697E-2</v>
      </c>
      <c r="BN943" s="17">
        <v>8.4667810707383703E-2</v>
      </c>
      <c r="BO943" s="17">
        <v>0.152045143584533</v>
      </c>
      <c r="BP943" s="17"/>
      <c r="BQ943" s="17">
        <v>7.3998063761951796E-2</v>
      </c>
      <c r="BR943" s="17">
        <v>9.6948689139188304E-2</v>
      </c>
      <c r="BS943" s="17">
        <v>0.107816468675229</v>
      </c>
      <c r="BT943" s="17"/>
      <c r="BU943" s="17">
        <v>6.1070070434994697E-2</v>
      </c>
      <c r="BV943" s="17">
        <v>8.6764987497265494E-2</v>
      </c>
      <c r="BW943" s="17">
        <v>0.10472707591177199</v>
      </c>
      <c r="BX943" s="17"/>
      <c r="BY943" s="17">
        <v>0.17872138958070899</v>
      </c>
      <c r="BZ943" s="17"/>
      <c r="CA943" s="17">
        <v>8.0972530459922101E-2</v>
      </c>
    </row>
    <row r="944" spans="2:79" x14ac:dyDescent="0.35">
      <c r="B944" t="s">
        <v>511</v>
      </c>
      <c r="C944" s="17">
        <v>0.112140127018482</v>
      </c>
      <c r="D944" s="17">
        <v>0.122827440303676</v>
      </c>
      <c r="E944" s="17">
        <v>0.102687051668418</v>
      </c>
      <c r="F944" s="17"/>
      <c r="G944" s="17">
        <v>0.13880478042722499</v>
      </c>
      <c r="H944" s="17">
        <v>9.9757269329960693E-2</v>
      </c>
      <c r="I944" s="17">
        <v>0.125758992281648</v>
      </c>
      <c r="J944" s="17">
        <v>0.108863594379734</v>
      </c>
      <c r="K944" s="17">
        <v>0.11398025384322601</v>
      </c>
      <c r="L944" s="17">
        <v>9.5576663785657101E-2</v>
      </c>
      <c r="M944" s="17"/>
      <c r="N944" s="17">
        <v>0.101916501050052</v>
      </c>
      <c r="O944" s="17">
        <v>0.111154435601514</v>
      </c>
      <c r="P944" s="17">
        <v>0.12713986835059199</v>
      </c>
      <c r="Q944" s="17">
        <v>0.11519223761316</v>
      </c>
      <c r="R944" s="17"/>
      <c r="S944" s="17">
        <v>0.134346119430929</v>
      </c>
      <c r="T944" s="17">
        <v>0.10208287144447201</v>
      </c>
      <c r="U944" s="17">
        <v>8.2431469188748704E-2</v>
      </c>
      <c r="V944" s="17">
        <v>9.0519458854815105E-2</v>
      </c>
      <c r="W944" s="17">
        <v>0.182117602482122</v>
      </c>
      <c r="X944" s="17">
        <v>0.12403290705089801</v>
      </c>
      <c r="Y944" s="17">
        <v>8.6503006887791806E-2</v>
      </c>
      <c r="Z944" s="17">
        <v>0.183204685271951</v>
      </c>
      <c r="AA944" s="17">
        <v>0.105499372677488</v>
      </c>
      <c r="AB944" s="17">
        <v>0.112288065947699</v>
      </c>
      <c r="AC944" s="17">
        <v>7.84975541455286E-2</v>
      </c>
      <c r="AD944" s="17">
        <v>6.0086444957572302E-2</v>
      </c>
      <c r="AE944" s="17"/>
      <c r="AF944" s="17">
        <v>8.3135707115309904E-2</v>
      </c>
      <c r="AG944" s="17">
        <v>0.13570436414797299</v>
      </c>
      <c r="AH944" s="17">
        <v>0.10695150852706201</v>
      </c>
      <c r="AI944" s="17">
        <v>0.129359716306268</v>
      </c>
      <c r="AJ944" s="17">
        <v>0.10374821964450601</v>
      </c>
      <c r="AK944" s="17">
        <v>0.13816876749076101</v>
      </c>
      <c r="AL944" s="17"/>
      <c r="AM944" s="17">
        <v>9.9480261130523301E-2</v>
      </c>
      <c r="AN944" s="17">
        <v>0.10311073127876801</v>
      </c>
      <c r="AO944" s="17">
        <v>0.11801517197385</v>
      </c>
      <c r="AP944" s="17">
        <v>0.13802148634643699</v>
      </c>
      <c r="AQ944" s="17">
        <v>5.4783657512130303E-2</v>
      </c>
      <c r="AR944" s="17"/>
      <c r="AS944" s="17">
        <v>0.148168889200092</v>
      </c>
      <c r="AT944" s="17">
        <v>9.9019967314231599E-2</v>
      </c>
      <c r="AU944" s="17">
        <v>0.107286082476183</v>
      </c>
      <c r="AV944" s="17">
        <v>9.3313611570933902E-2</v>
      </c>
      <c r="AW944" s="17">
        <v>0.126630447161792</v>
      </c>
      <c r="AX944" s="17">
        <v>8.9907117685023699E-2</v>
      </c>
      <c r="AY944" s="17"/>
      <c r="AZ944" s="17">
        <v>9.7325819888471901E-2</v>
      </c>
      <c r="BA944" s="17">
        <v>0.118453489202325</v>
      </c>
      <c r="BB944" s="17">
        <v>9.7593214270567094E-2</v>
      </c>
      <c r="BC944" s="17">
        <v>0.12790817701323701</v>
      </c>
      <c r="BD944" s="17">
        <v>0.11927185990702099</v>
      </c>
      <c r="BE944" s="17"/>
      <c r="BF944" s="17">
        <v>0.10421558450798001</v>
      </c>
      <c r="BG944" s="17"/>
      <c r="BH944" s="17">
        <v>0.105585629033939</v>
      </c>
      <c r="BI944" s="17"/>
      <c r="BJ944" s="17">
        <v>9.2386142372657895E-2</v>
      </c>
      <c r="BK944" s="17">
        <v>0.121255920473016</v>
      </c>
      <c r="BL944" s="17">
        <v>0.111927504529057</v>
      </c>
      <c r="BM944" s="17">
        <v>0.13451193577324799</v>
      </c>
      <c r="BN944" s="17">
        <v>0.150344079292557</v>
      </c>
      <c r="BO944" s="17">
        <v>0.134419447337603</v>
      </c>
      <c r="BP944" s="17"/>
      <c r="BQ944" s="17">
        <v>0.15537066456698501</v>
      </c>
      <c r="BR944" s="17">
        <v>0.105427822519447</v>
      </c>
      <c r="BS944" s="17">
        <v>0.112268386148172</v>
      </c>
      <c r="BT944" s="17"/>
      <c r="BU944" s="17">
        <v>7.7782947335194294E-2</v>
      </c>
      <c r="BV944" s="17">
        <v>0.10695622970690399</v>
      </c>
      <c r="BW944" s="17">
        <v>0.122131539945271</v>
      </c>
      <c r="BX944" s="17"/>
      <c r="BY944" s="17">
        <v>7.6783883410084894E-2</v>
      </c>
      <c r="BZ944" s="17"/>
      <c r="CA944" s="17">
        <v>0.13699851756848799</v>
      </c>
    </row>
    <row r="945" spans="2:79" x14ac:dyDescent="0.35">
      <c r="B945" t="s">
        <v>512</v>
      </c>
      <c r="C945" s="17">
        <v>5.7081803377760899E-2</v>
      </c>
      <c r="D945" s="17">
        <v>5.4950017274817603E-2</v>
      </c>
      <c r="E945" s="17">
        <v>5.94040632284892E-2</v>
      </c>
      <c r="F945" s="17"/>
      <c r="G945" s="17">
        <v>4.1153485207227301E-2</v>
      </c>
      <c r="H945" s="17">
        <v>4.4801756890100103E-2</v>
      </c>
      <c r="I945" s="17">
        <v>7.23461178550657E-2</v>
      </c>
      <c r="J945" s="17">
        <v>5.1914626670654301E-2</v>
      </c>
      <c r="K945" s="17">
        <v>5.3315058545273603E-2</v>
      </c>
      <c r="L945" s="17">
        <v>7.0001382090334296E-2</v>
      </c>
      <c r="M945" s="17"/>
      <c r="N945" s="17">
        <v>4.9730162367033197E-2</v>
      </c>
      <c r="O945" s="17">
        <v>4.8300911204195003E-2</v>
      </c>
      <c r="P945" s="17">
        <v>5.42506429928276E-2</v>
      </c>
      <c r="Q945" s="17">
        <v>7.8941309804615903E-2</v>
      </c>
      <c r="R945" s="17"/>
      <c r="S945" s="17">
        <v>5.7125870366442497E-2</v>
      </c>
      <c r="T945" s="17">
        <v>2.35515983145539E-2</v>
      </c>
      <c r="U945" s="17">
        <v>6.9404735179772206E-2</v>
      </c>
      <c r="V945" s="17">
        <v>5.2435568303134103E-2</v>
      </c>
      <c r="W945" s="17">
        <v>6.7134454531967896E-2</v>
      </c>
      <c r="X945" s="17">
        <v>5.1953926692547697E-2</v>
      </c>
      <c r="Y945" s="17">
        <v>6.4330470893751907E-2</v>
      </c>
      <c r="Z945" s="17">
        <v>5.1347902615784202E-2</v>
      </c>
      <c r="AA945" s="17">
        <v>4.8450853153106301E-2</v>
      </c>
      <c r="AB945" s="17">
        <v>8.4130295918396505E-2</v>
      </c>
      <c r="AC945" s="17">
        <v>6.9967722649089001E-2</v>
      </c>
      <c r="AD945" s="17">
        <v>7.8834590277215205E-2</v>
      </c>
      <c r="AE945" s="17"/>
      <c r="AF945" s="17">
        <v>7.2790042661266305E-2</v>
      </c>
      <c r="AG945" s="17">
        <v>3.9610187342233399E-2</v>
      </c>
      <c r="AH945" s="17">
        <v>6.8680778818323102E-2</v>
      </c>
      <c r="AI945" s="17">
        <v>2.9414358958779099E-2</v>
      </c>
      <c r="AJ945" s="17">
        <v>7.3022148011546301E-2</v>
      </c>
      <c r="AK945" s="17">
        <v>2.36309915674843E-2</v>
      </c>
      <c r="AL945" s="17"/>
      <c r="AM945" s="17">
        <v>9.4240046043485695E-2</v>
      </c>
      <c r="AN945" s="17">
        <v>4.8908848784240101E-2</v>
      </c>
      <c r="AO945" s="17">
        <v>3.4597064645606301E-2</v>
      </c>
      <c r="AP945" s="17">
        <v>5.5187071534479701E-2</v>
      </c>
      <c r="AQ945" s="17">
        <v>3.9483282412549399E-2</v>
      </c>
      <c r="AR945" s="17"/>
      <c r="AS945" s="17">
        <v>5.9394933650227098E-2</v>
      </c>
      <c r="AT945" s="17">
        <v>6.5041259711468097E-2</v>
      </c>
      <c r="AU945" s="17">
        <v>4.2167130482564298E-2</v>
      </c>
      <c r="AV945" s="17">
        <v>4.9337210180570003E-2</v>
      </c>
      <c r="AW945" s="17">
        <v>7.0514789502273106E-2</v>
      </c>
      <c r="AX945" s="17">
        <v>5.9332381670927199E-2</v>
      </c>
      <c r="AY945" s="17"/>
      <c r="AZ945" s="17">
        <v>5.4100385207634001E-2</v>
      </c>
      <c r="BA945" s="17">
        <v>4.8886734580272297E-2</v>
      </c>
      <c r="BB945" s="17">
        <v>8.8830189923080796E-2</v>
      </c>
      <c r="BC945" s="17">
        <v>4.3033354309905403E-2</v>
      </c>
      <c r="BD945" s="17">
        <v>5.0724230273068799E-2</v>
      </c>
      <c r="BE945" s="17"/>
      <c r="BF945" s="17">
        <v>5.8091779051230301E-2</v>
      </c>
      <c r="BG945" s="17"/>
      <c r="BH945" s="17">
        <v>6.14015502624356E-2</v>
      </c>
      <c r="BI945" s="17"/>
      <c r="BJ945" s="17">
        <v>5.7549123985578397E-2</v>
      </c>
      <c r="BK945" s="17">
        <v>5.6285093383472103E-2</v>
      </c>
      <c r="BL945" s="17">
        <v>5.3066240587912497E-2</v>
      </c>
      <c r="BM945" s="17">
        <v>7.3700899730231501E-2</v>
      </c>
      <c r="BN945" s="17">
        <v>1.3597376168890399E-2</v>
      </c>
      <c r="BO945" s="17">
        <v>5.3231093367406002E-2</v>
      </c>
      <c r="BP945" s="17"/>
      <c r="BQ945" s="17">
        <v>2.24840704048247E-2</v>
      </c>
      <c r="BR945" s="17">
        <v>5.6043191299376502E-2</v>
      </c>
      <c r="BS945" s="17">
        <v>6.0245069839686999E-2</v>
      </c>
      <c r="BT945" s="17"/>
      <c r="BU945" s="17">
        <v>4.4051220098042999E-2</v>
      </c>
      <c r="BV945" s="17">
        <v>7.9079553029386199E-2</v>
      </c>
      <c r="BW945" s="17">
        <v>3.7377936269884997E-2</v>
      </c>
      <c r="BX945" s="17"/>
      <c r="BY945" s="17">
        <v>6.9844385990539395E-2</v>
      </c>
      <c r="BZ945" s="17"/>
      <c r="CA945" s="17">
        <v>2.6227846682634399E-2</v>
      </c>
    </row>
    <row r="946" spans="2:79" x14ac:dyDescent="0.35">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row>
    <row r="947" spans="2:79" x14ac:dyDescent="0.35">
      <c r="B947" s="6" t="s">
        <v>515</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row>
    <row r="948" spans="2:79" x14ac:dyDescent="0.35">
      <c r="B948" s="24" t="s">
        <v>516</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row>
    <row r="949" spans="2:79" x14ac:dyDescent="0.35">
      <c r="B949" t="s">
        <v>501</v>
      </c>
      <c r="C949" s="17">
        <v>0.37590341815807898</v>
      </c>
      <c r="D949" s="17">
        <v>0.38607737086152699</v>
      </c>
      <c r="E949" s="17">
        <v>0.36467589136548301</v>
      </c>
      <c r="F949" s="17"/>
      <c r="G949" s="17">
        <v>0.35185789916895999</v>
      </c>
      <c r="H949" s="17">
        <v>0.275699213147304</v>
      </c>
      <c r="I949" s="17">
        <v>0.38689092296585997</v>
      </c>
      <c r="J949" s="17">
        <v>0.40406177951787497</v>
      </c>
      <c r="K949" s="17">
        <v>0.46068727731188402</v>
      </c>
      <c r="L949" s="17">
        <v>0.38799152736375397</v>
      </c>
      <c r="M949" s="17"/>
      <c r="N949" s="17">
        <v>0.40929028588673499</v>
      </c>
      <c r="O949" s="17">
        <v>0.39449140955772</v>
      </c>
      <c r="P949" s="17">
        <v>0.35451723359700898</v>
      </c>
      <c r="Q949" s="17">
        <v>0.342987102750065</v>
      </c>
      <c r="R949" s="17"/>
      <c r="S949" s="17">
        <v>0.38179046699649699</v>
      </c>
      <c r="T949" s="17">
        <v>0.414513474718675</v>
      </c>
      <c r="U949" s="17">
        <v>0.43492744149501</v>
      </c>
      <c r="V949" s="17">
        <v>0.41197816684845801</v>
      </c>
      <c r="W949" s="17">
        <v>0.32841601912088397</v>
      </c>
      <c r="X949" s="17">
        <v>0.33639318429637799</v>
      </c>
      <c r="Y949" s="17">
        <v>0.38461136216995501</v>
      </c>
      <c r="Z949" s="17">
        <v>0.38387155109366</v>
      </c>
      <c r="AA949" s="17">
        <v>0.343175955141793</v>
      </c>
      <c r="AB949" s="17">
        <v>0.31437952164234201</v>
      </c>
      <c r="AC949" s="17">
        <v>0.40543883364884897</v>
      </c>
      <c r="AD949" s="17">
        <v>0.36629260499316002</v>
      </c>
      <c r="AE949" s="17"/>
      <c r="AF949" s="17">
        <v>0.35647794843394798</v>
      </c>
      <c r="AG949" s="17">
        <v>0.35931403628841901</v>
      </c>
      <c r="AH949" s="17">
        <v>0.41185453518597198</v>
      </c>
      <c r="AI949" s="17">
        <v>0.40257830940221601</v>
      </c>
      <c r="AJ949" s="17">
        <v>0.36495880824013399</v>
      </c>
      <c r="AK949" s="17">
        <v>0.462799279381366</v>
      </c>
      <c r="AL949" s="17"/>
      <c r="AM949" s="17">
        <v>0.317072829031047</v>
      </c>
      <c r="AN949" s="17">
        <v>0.36425621895206101</v>
      </c>
      <c r="AO949" s="17">
        <v>0.44036311102953002</v>
      </c>
      <c r="AP949" s="17">
        <v>0.386472943370887</v>
      </c>
      <c r="AQ949" s="17">
        <v>0.42931013258481299</v>
      </c>
      <c r="AR949" s="17"/>
      <c r="AS949" s="17">
        <v>0.32993151182394098</v>
      </c>
      <c r="AT949" s="17">
        <v>0.41362279045161499</v>
      </c>
      <c r="AU949" s="17">
        <v>0.41652594949125998</v>
      </c>
      <c r="AV949" s="17">
        <v>0.34520932122390602</v>
      </c>
      <c r="AW949" s="17">
        <v>0.37821293471574702</v>
      </c>
      <c r="AX949" s="17">
        <v>0.38728384505115798</v>
      </c>
      <c r="AY949" s="17"/>
      <c r="AZ949" s="17">
        <v>0.39256881619783601</v>
      </c>
      <c r="BA949" s="17">
        <v>0.37840649903937601</v>
      </c>
      <c r="BB949" s="17">
        <v>0.38252498837153798</v>
      </c>
      <c r="BC949" s="17">
        <v>0.347924712225609</v>
      </c>
      <c r="BD949" s="17">
        <v>0.36337731137498902</v>
      </c>
      <c r="BE949" s="17"/>
      <c r="BF949" s="17">
        <v>0.39382435027129198</v>
      </c>
      <c r="BG949" s="17"/>
      <c r="BH949" s="17">
        <v>0.39482888008509998</v>
      </c>
      <c r="BI949" s="17"/>
      <c r="BJ949" s="17">
        <v>0.388592889043893</v>
      </c>
      <c r="BK949" s="17">
        <v>0.40824114349205098</v>
      </c>
      <c r="BL949" s="17">
        <v>0.37694274977206899</v>
      </c>
      <c r="BM949" s="17">
        <v>0.25618015010267797</v>
      </c>
      <c r="BN949" s="17">
        <v>0.49265810476695798</v>
      </c>
      <c r="BO949" s="17">
        <v>0.37409383488268999</v>
      </c>
      <c r="BP949" s="17"/>
      <c r="BQ949" s="17">
        <v>0.41910560538917302</v>
      </c>
      <c r="BR949" s="17">
        <v>0.40582805151644502</v>
      </c>
      <c r="BS949" s="17">
        <v>0.363538091286151</v>
      </c>
      <c r="BT949" s="17"/>
      <c r="BU949" s="17">
        <v>0.39548420608915702</v>
      </c>
      <c r="BV949" s="17">
        <v>0.43161283950447799</v>
      </c>
      <c r="BW949" s="17">
        <v>0.35851909942807603</v>
      </c>
      <c r="BX949" s="17"/>
      <c r="BY949" s="17">
        <v>0.29620349836950899</v>
      </c>
      <c r="BZ949" s="17"/>
      <c r="CA949" s="17">
        <v>0.494775041967284</v>
      </c>
    </row>
    <row r="950" spans="2:79" x14ac:dyDescent="0.35">
      <c r="B950" t="s">
        <v>503</v>
      </c>
      <c r="C950" s="17">
        <v>0.36317226309156497</v>
      </c>
      <c r="D950" s="17">
        <v>0.35915386980327102</v>
      </c>
      <c r="E950" s="17">
        <v>0.365869936143283</v>
      </c>
      <c r="F950" s="17"/>
      <c r="G950" s="17">
        <v>0.31324282199707398</v>
      </c>
      <c r="H950" s="17">
        <v>0.233734743226649</v>
      </c>
      <c r="I950" s="17">
        <v>0.36449515543295002</v>
      </c>
      <c r="J950" s="17">
        <v>0.41764340276584599</v>
      </c>
      <c r="K950" s="17">
        <v>0.47781313840160899</v>
      </c>
      <c r="L950" s="17">
        <v>0.38379547673257303</v>
      </c>
      <c r="M950" s="17"/>
      <c r="N950" s="17">
        <v>0.38891198121547399</v>
      </c>
      <c r="O950" s="17">
        <v>0.38842409855662702</v>
      </c>
      <c r="P950" s="17">
        <v>0.37287929144450299</v>
      </c>
      <c r="Q950" s="17">
        <v>0.30576789304574398</v>
      </c>
      <c r="R950" s="17"/>
      <c r="S950" s="17">
        <v>0.32675659667333001</v>
      </c>
      <c r="T950" s="17">
        <v>0.412865776924287</v>
      </c>
      <c r="U950" s="17">
        <v>0.46941185756167902</v>
      </c>
      <c r="V950" s="17">
        <v>0.38935792276929398</v>
      </c>
      <c r="W950" s="17">
        <v>0.340554165784893</v>
      </c>
      <c r="X950" s="17">
        <v>0.30782352013258701</v>
      </c>
      <c r="Y950" s="17">
        <v>0.400361814124088</v>
      </c>
      <c r="Z950" s="17">
        <v>0.27465969155671499</v>
      </c>
      <c r="AA950" s="17">
        <v>0.34617868329669998</v>
      </c>
      <c r="AB950" s="17">
        <v>0.33409920999272302</v>
      </c>
      <c r="AC950" s="17">
        <v>0.34096697453434799</v>
      </c>
      <c r="AD950" s="17">
        <v>0.37149238735491602</v>
      </c>
      <c r="AE950" s="17"/>
      <c r="AF950" s="17">
        <v>0.32281337180794401</v>
      </c>
      <c r="AG950" s="17">
        <v>0.347774458207259</v>
      </c>
      <c r="AH950" s="17">
        <v>0.43799169937589599</v>
      </c>
      <c r="AI950" s="17">
        <v>0.38086281190349103</v>
      </c>
      <c r="AJ950" s="17">
        <v>0.39480939097623402</v>
      </c>
      <c r="AK950" s="17">
        <v>0.427210538616976</v>
      </c>
      <c r="AL950" s="17"/>
      <c r="AM950" s="17">
        <v>0.32738090394811198</v>
      </c>
      <c r="AN950" s="17">
        <v>0.36808507958617598</v>
      </c>
      <c r="AO950" s="17">
        <v>0.40382863960688498</v>
      </c>
      <c r="AP950" s="17">
        <v>0.34121685950492397</v>
      </c>
      <c r="AQ950" s="17">
        <v>0.35517835147743598</v>
      </c>
      <c r="AR950" s="17"/>
      <c r="AS950" s="17">
        <v>0.31963136283896398</v>
      </c>
      <c r="AT950" s="17">
        <v>0.424702391583267</v>
      </c>
      <c r="AU950" s="17">
        <v>0.32752952043267602</v>
      </c>
      <c r="AV950" s="17">
        <v>0.33157539372471201</v>
      </c>
      <c r="AW950" s="17">
        <v>0.38568054612768499</v>
      </c>
      <c r="AX950" s="17">
        <v>0.42539928313612302</v>
      </c>
      <c r="AY950" s="17"/>
      <c r="AZ950" s="17">
        <v>0.39898055772853802</v>
      </c>
      <c r="BA950" s="17">
        <v>0.36631199149650501</v>
      </c>
      <c r="BB950" s="17">
        <v>0.36848690583774102</v>
      </c>
      <c r="BC950" s="17">
        <v>0.381937924309247</v>
      </c>
      <c r="BD950" s="17">
        <v>0.32147958211474598</v>
      </c>
      <c r="BE950" s="17"/>
      <c r="BF950" s="17">
        <v>0.38014271744636402</v>
      </c>
      <c r="BG950" s="17"/>
      <c r="BH950" s="17">
        <v>0.40039293390021602</v>
      </c>
      <c r="BI950" s="17"/>
      <c r="BJ950" s="17">
        <v>0.36183782715597002</v>
      </c>
      <c r="BK950" s="17">
        <v>0.36937344366828001</v>
      </c>
      <c r="BL950" s="17">
        <v>0.41168043318435399</v>
      </c>
      <c r="BM950" s="17">
        <v>0.27844354809259902</v>
      </c>
      <c r="BN950" s="17">
        <v>0.39804396606545001</v>
      </c>
      <c r="BO950" s="17">
        <v>0.27328537724649699</v>
      </c>
      <c r="BP950" s="17"/>
      <c r="BQ950" s="17">
        <v>0.36577182704115602</v>
      </c>
      <c r="BR950" s="17">
        <v>0.40571105452126</v>
      </c>
      <c r="BS950" s="17">
        <v>0.36415385657527299</v>
      </c>
      <c r="BT950" s="17"/>
      <c r="BU950" s="17">
        <v>0.40103501278267201</v>
      </c>
      <c r="BV950" s="17">
        <v>0.38981370619766598</v>
      </c>
      <c r="BW950" s="17">
        <v>0.360760776610904</v>
      </c>
      <c r="BX950" s="17"/>
      <c r="BY950" s="17">
        <v>0.21303820615795299</v>
      </c>
      <c r="BZ950" s="17"/>
      <c r="CA950" s="17">
        <v>0.43137068761277397</v>
      </c>
    </row>
    <row r="951" spans="2:79" x14ac:dyDescent="0.35">
      <c r="B951" t="s">
        <v>502</v>
      </c>
      <c r="C951" s="17">
        <v>0.35598573051657101</v>
      </c>
      <c r="D951" s="17">
        <v>0.37889933897509498</v>
      </c>
      <c r="E951" s="17">
        <v>0.33091828421083502</v>
      </c>
      <c r="F951" s="17"/>
      <c r="G951" s="17">
        <v>0.28280329332141002</v>
      </c>
      <c r="H951" s="17">
        <v>0.26640154376342901</v>
      </c>
      <c r="I951" s="17">
        <v>0.31492343552709801</v>
      </c>
      <c r="J951" s="17">
        <v>0.37676240839574898</v>
      </c>
      <c r="K951" s="17">
        <v>0.43523633515885801</v>
      </c>
      <c r="L951" s="17">
        <v>0.45028202014010299</v>
      </c>
      <c r="M951" s="17"/>
      <c r="N951" s="17">
        <v>0.41545103375032</v>
      </c>
      <c r="O951" s="17">
        <v>0.38285103185312602</v>
      </c>
      <c r="P951" s="17">
        <v>0.335994814424591</v>
      </c>
      <c r="Q951" s="17">
        <v>0.28781241904983601</v>
      </c>
      <c r="R951" s="17"/>
      <c r="S951" s="17">
        <v>0.32946825741785402</v>
      </c>
      <c r="T951" s="17">
        <v>0.43858643449797702</v>
      </c>
      <c r="U951" s="17">
        <v>0.42445518612576799</v>
      </c>
      <c r="V951" s="17">
        <v>0.35686094458978201</v>
      </c>
      <c r="W951" s="17">
        <v>0.37717224086557</v>
      </c>
      <c r="X951" s="17">
        <v>0.340977110981389</v>
      </c>
      <c r="Y951" s="17">
        <v>0.368053566022571</v>
      </c>
      <c r="Z951" s="17">
        <v>0.22048439538629899</v>
      </c>
      <c r="AA951" s="17">
        <v>0.26426405754619298</v>
      </c>
      <c r="AB951" s="17">
        <v>0.36524507919677202</v>
      </c>
      <c r="AC951" s="17">
        <v>0.33173005261480398</v>
      </c>
      <c r="AD951" s="17">
        <v>0.36179822045482701</v>
      </c>
      <c r="AE951" s="17"/>
      <c r="AF951" s="17">
        <v>0.31011137811165101</v>
      </c>
      <c r="AG951" s="17">
        <v>0.33424959426036199</v>
      </c>
      <c r="AH951" s="17">
        <v>0.42990872288203302</v>
      </c>
      <c r="AI951" s="17">
        <v>0.38420493168341802</v>
      </c>
      <c r="AJ951" s="17">
        <v>0.40689495453755298</v>
      </c>
      <c r="AK951" s="17">
        <v>0.39451113423224898</v>
      </c>
      <c r="AL951" s="17"/>
      <c r="AM951" s="17">
        <v>0.29334465674782201</v>
      </c>
      <c r="AN951" s="17">
        <v>0.34526788148082599</v>
      </c>
      <c r="AO951" s="17">
        <v>0.42200865139674498</v>
      </c>
      <c r="AP951" s="17">
        <v>0.38246363486663099</v>
      </c>
      <c r="AQ951" s="17">
        <v>0.32433416446880498</v>
      </c>
      <c r="AR951" s="17"/>
      <c r="AS951" s="17">
        <v>0.33507431486344602</v>
      </c>
      <c r="AT951" s="17">
        <v>0.39005401709919302</v>
      </c>
      <c r="AU951" s="17">
        <v>0.336094828646612</v>
      </c>
      <c r="AV951" s="17">
        <v>0.32681479580775302</v>
      </c>
      <c r="AW951" s="17">
        <v>0.39007961573075101</v>
      </c>
      <c r="AX951" s="17">
        <v>0.37543239391088401</v>
      </c>
      <c r="AY951" s="17"/>
      <c r="AZ951" s="17">
        <v>0.38863071572091101</v>
      </c>
      <c r="BA951" s="17">
        <v>0.34736030743751301</v>
      </c>
      <c r="BB951" s="17">
        <v>0.35319402282809298</v>
      </c>
      <c r="BC951" s="17">
        <v>0.37865076682578702</v>
      </c>
      <c r="BD951" s="17">
        <v>0.33038264697029601</v>
      </c>
      <c r="BE951" s="17"/>
      <c r="BF951" s="17">
        <v>0.37274782627191</v>
      </c>
      <c r="BG951" s="17"/>
      <c r="BH951" s="17">
        <v>0.38745095247264899</v>
      </c>
      <c r="BI951" s="17"/>
      <c r="BJ951" s="17">
        <v>0.36541914485599603</v>
      </c>
      <c r="BK951" s="17">
        <v>0.40501868793503099</v>
      </c>
      <c r="BL951" s="17">
        <v>0.39326861859017198</v>
      </c>
      <c r="BM951" s="17">
        <v>0.19342713297525799</v>
      </c>
      <c r="BN951" s="17">
        <v>0.40866869118680899</v>
      </c>
      <c r="BO951" s="17">
        <v>0.27193214936113103</v>
      </c>
      <c r="BP951" s="17"/>
      <c r="BQ951" s="17">
        <v>0.34263136046963599</v>
      </c>
      <c r="BR951" s="17">
        <v>0.41624791528188698</v>
      </c>
      <c r="BS951" s="17">
        <v>0.35592211258926099</v>
      </c>
      <c r="BT951" s="17"/>
      <c r="BU951" s="17">
        <v>0.43149822379620101</v>
      </c>
      <c r="BV951" s="17">
        <v>0.42844715123692101</v>
      </c>
      <c r="BW951" s="17">
        <v>0.334146645724756</v>
      </c>
      <c r="BX951" s="17"/>
      <c r="BY951" s="17">
        <v>0.208813144006883</v>
      </c>
      <c r="BZ951" s="17"/>
      <c r="CA951" s="17">
        <v>0.404076349223707</v>
      </c>
    </row>
    <row r="952" spans="2:79" x14ac:dyDescent="0.35">
      <c r="B952" t="s">
        <v>504</v>
      </c>
      <c r="C952" s="17">
        <v>0.34266063726345503</v>
      </c>
      <c r="D952" s="17">
        <v>0.35510042370024902</v>
      </c>
      <c r="E952" s="17">
        <v>0.32920812946069</v>
      </c>
      <c r="F952" s="17"/>
      <c r="G952" s="17">
        <v>0.41773667495230199</v>
      </c>
      <c r="H952" s="17">
        <v>0.32968601196967501</v>
      </c>
      <c r="I952" s="17">
        <v>0.35966054100963801</v>
      </c>
      <c r="J952" s="17">
        <v>0.38576620075483498</v>
      </c>
      <c r="K952" s="17">
        <v>0.36011071117121402</v>
      </c>
      <c r="L952" s="17">
        <v>0.23342942047069401</v>
      </c>
      <c r="M952" s="17"/>
      <c r="N952" s="17">
        <v>0.342495239516457</v>
      </c>
      <c r="O952" s="17">
        <v>0.37142217463976201</v>
      </c>
      <c r="P952" s="17">
        <v>0.33072854905857102</v>
      </c>
      <c r="Q952" s="17">
        <v>0.32827973845179698</v>
      </c>
      <c r="R952" s="17"/>
      <c r="S952" s="17">
        <v>0.37099237379457001</v>
      </c>
      <c r="T952" s="17">
        <v>0.35962142666840302</v>
      </c>
      <c r="U952" s="17">
        <v>0.404583556173014</v>
      </c>
      <c r="V952" s="17">
        <v>0.334275396824189</v>
      </c>
      <c r="W952" s="17">
        <v>0.36979501413002203</v>
      </c>
      <c r="X952" s="17">
        <v>0.30552001013619701</v>
      </c>
      <c r="Y952" s="17">
        <v>0.36105497174429302</v>
      </c>
      <c r="Z952" s="17">
        <v>0.29332890811941498</v>
      </c>
      <c r="AA952" s="17">
        <v>0.382227932793401</v>
      </c>
      <c r="AB952" s="17">
        <v>0.25296369418613102</v>
      </c>
      <c r="AC952" s="17">
        <v>0.304314713024532</v>
      </c>
      <c r="AD952" s="17">
        <v>0.25130736773703899</v>
      </c>
      <c r="AE952" s="17"/>
      <c r="AF952" s="17">
        <v>0.36023771096650298</v>
      </c>
      <c r="AG952" s="17">
        <v>0.30098850995121801</v>
      </c>
      <c r="AH952" s="17">
        <v>0.38951206400689697</v>
      </c>
      <c r="AI952" s="17">
        <v>0.36994043530961501</v>
      </c>
      <c r="AJ952" s="17">
        <v>0.390609350346523</v>
      </c>
      <c r="AK952" s="17">
        <v>0.39158153155534697</v>
      </c>
      <c r="AL952" s="17"/>
      <c r="AM952" s="17">
        <v>0.34898072559198101</v>
      </c>
      <c r="AN952" s="17">
        <v>0.31049177614198498</v>
      </c>
      <c r="AO952" s="17">
        <v>0.36608644786785899</v>
      </c>
      <c r="AP952" s="17">
        <v>0.411990666005358</v>
      </c>
      <c r="AQ952" s="17">
        <v>0.21035211121823499</v>
      </c>
      <c r="AR952" s="17"/>
      <c r="AS952" s="17">
        <v>0.34908902359662702</v>
      </c>
      <c r="AT952" s="17">
        <v>0.33508237856499701</v>
      </c>
      <c r="AU952" s="17">
        <v>0.36147050380316798</v>
      </c>
      <c r="AV952" s="17">
        <v>0.353815450495297</v>
      </c>
      <c r="AW952" s="17">
        <v>0.31480748837128703</v>
      </c>
      <c r="AX952" s="17">
        <v>0.32743663423671898</v>
      </c>
      <c r="AY952" s="17"/>
      <c r="AZ952" s="17">
        <v>0.30672711990666901</v>
      </c>
      <c r="BA952" s="17">
        <v>0.34305308052484301</v>
      </c>
      <c r="BB952" s="17">
        <v>0.36048801575386802</v>
      </c>
      <c r="BC952" s="17">
        <v>0.27794987238187902</v>
      </c>
      <c r="BD952" s="17">
        <v>0.38204485415391598</v>
      </c>
      <c r="BE952" s="17"/>
      <c r="BF952" s="17">
        <v>0.33746621601149301</v>
      </c>
      <c r="BG952" s="17"/>
      <c r="BH952" s="17">
        <v>0.337248093837971</v>
      </c>
      <c r="BI952" s="17"/>
      <c r="BJ952" s="17">
        <v>0.396135911255865</v>
      </c>
      <c r="BK952" s="17">
        <v>0.32014345285426399</v>
      </c>
      <c r="BL952" s="17">
        <v>0.32822168757284098</v>
      </c>
      <c r="BM952" s="17">
        <v>0.25838574233004202</v>
      </c>
      <c r="BN952" s="17">
        <v>0.49707270535638898</v>
      </c>
      <c r="BO952" s="17">
        <v>0.33017028591826197</v>
      </c>
      <c r="BP952" s="17"/>
      <c r="BQ952" s="17">
        <v>0.39432264328590999</v>
      </c>
      <c r="BR952" s="17">
        <v>0.36964175624488799</v>
      </c>
      <c r="BS952" s="17">
        <v>0.32774226252130101</v>
      </c>
      <c r="BT952" s="17"/>
      <c r="BU952" s="17">
        <v>0.35024938380347398</v>
      </c>
      <c r="BV952" s="17">
        <v>0.38791478347061398</v>
      </c>
      <c r="BW952" s="17">
        <v>0.32696564623288299</v>
      </c>
      <c r="BX952" s="17"/>
      <c r="BY952" s="17">
        <v>0.51085531610218804</v>
      </c>
      <c r="BZ952" s="17"/>
      <c r="CA952" s="17">
        <v>0.40135384727206003</v>
      </c>
    </row>
    <row r="953" spans="2:79" x14ac:dyDescent="0.35">
      <c r="B953" t="s">
        <v>506</v>
      </c>
      <c r="C953" s="17">
        <v>0.328632711834554</v>
      </c>
      <c r="D953" s="17">
        <v>0.34209848307975599</v>
      </c>
      <c r="E953" s="17">
        <v>0.31374445504055398</v>
      </c>
      <c r="F953" s="17"/>
      <c r="G953" s="17">
        <v>0.26053529429026201</v>
      </c>
      <c r="H953" s="17">
        <v>0.26357825314611</v>
      </c>
      <c r="I953" s="17">
        <v>0.28356654352126498</v>
      </c>
      <c r="J953" s="17">
        <v>0.330743069583534</v>
      </c>
      <c r="K953" s="17">
        <v>0.420561246791608</v>
      </c>
      <c r="L953" s="17">
        <v>0.40659600549217401</v>
      </c>
      <c r="M953" s="17"/>
      <c r="N953" s="17">
        <v>0.38537618644298399</v>
      </c>
      <c r="O953" s="17">
        <v>0.342122751875791</v>
      </c>
      <c r="P953" s="17">
        <v>0.28725131107414897</v>
      </c>
      <c r="Q953" s="17">
        <v>0.29723918298529001</v>
      </c>
      <c r="R953" s="17"/>
      <c r="S953" s="17">
        <v>0.34833017916660602</v>
      </c>
      <c r="T953" s="17">
        <v>0.346125442289064</v>
      </c>
      <c r="U953" s="17">
        <v>0.40504467134419597</v>
      </c>
      <c r="V953" s="17">
        <v>0.38128300395338399</v>
      </c>
      <c r="W953" s="17">
        <v>0.30715455230251998</v>
      </c>
      <c r="X953" s="17">
        <v>0.307290212447421</v>
      </c>
      <c r="Y953" s="17">
        <v>0.33042674526743498</v>
      </c>
      <c r="Z953" s="17">
        <v>0.316352224339778</v>
      </c>
      <c r="AA953" s="17">
        <v>0.26247589171989899</v>
      </c>
      <c r="AB953" s="17">
        <v>0.305121651176331</v>
      </c>
      <c r="AC953" s="17">
        <v>0.32684122438573998</v>
      </c>
      <c r="AD953" s="17">
        <v>0.21607849786615799</v>
      </c>
      <c r="AE953" s="17"/>
      <c r="AF953" s="17">
        <v>0.29681059541368399</v>
      </c>
      <c r="AG953" s="17">
        <v>0.32389138510834597</v>
      </c>
      <c r="AH953" s="17">
        <v>0.37038139956801802</v>
      </c>
      <c r="AI953" s="17">
        <v>0.35455107298192801</v>
      </c>
      <c r="AJ953" s="17">
        <v>0.35858057125054299</v>
      </c>
      <c r="AK953" s="17">
        <v>0.39294924872192799</v>
      </c>
      <c r="AL953" s="17"/>
      <c r="AM953" s="17">
        <v>0.28223392844050499</v>
      </c>
      <c r="AN953" s="17">
        <v>0.31356147941719698</v>
      </c>
      <c r="AO953" s="17">
        <v>0.36737038111303599</v>
      </c>
      <c r="AP953" s="17">
        <v>0.39377292321974999</v>
      </c>
      <c r="AQ953" s="17">
        <v>0.26290519549749303</v>
      </c>
      <c r="AR953" s="17"/>
      <c r="AS953" s="17">
        <v>0.27912860771866499</v>
      </c>
      <c r="AT953" s="17">
        <v>0.37213789150314402</v>
      </c>
      <c r="AU953" s="17">
        <v>0.32027362165434198</v>
      </c>
      <c r="AV953" s="17">
        <v>0.33222119819745199</v>
      </c>
      <c r="AW953" s="17">
        <v>0.317587478263546</v>
      </c>
      <c r="AX953" s="17">
        <v>0.36941748996621598</v>
      </c>
      <c r="AY953" s="17"/>
      <c r="AZ953" s="17">
        <v>0.34738276494519899</v>
      </c>
      <c r="BA953" s="17">
        <v>0.30274458268080601</v>
      </c>
      <c r="BB953" s="17">
        <v>0.31977576544908998</v>
      </c>
      <c r="BC953" s="17">
        <v>0.42214929615003699</v>
      </c>
      <c r="BD953" s="17">
        <v>0.321215134879905</v>
      </c>
      <c r="BE953" s="17"/>
      <c r="BF953" s="17">
        <v>0.34304502814708299</v>
      </c>
      <c r="BG953" s="17"/>
      <c r="BH953" s="17">
        <v>0.35000252424647099</v>
      </c>
      <c r="BI953" s="17"/>
      <c r="BJ953" s="17">
        <v>0.30210331764121201</v>
      </c>
      <c r="BK953" s="17">
        <v>0.35063819596361301</v>
      </c>
      <c r="BL953" s="17">
        <v>0.402843785535137</v>
      </c>
      <c r="BM953" s="17">
        <v>0.22730696254851901</v>
      </c>
      <c r="BN953" s="17">
        <v>0.36577717324401099</v>
      </c>
      <c r="BO953" s="17">
        <v>0.28531029523059198</v>
      </c>
      <c r="BP953" s="17"/>
      <c r="BQ953" s="17">
        <v>0.38295869149461997</v>
      </c>
      <c r="BR953" s="17">
        <v>0.350301831942467</v>
      </c>
      <c r="BS953" s="17">
        <v>0.32523486918737199</v>
      </c>
      <c r="BT953" s="17"/>
      <c r="BU953" s="17">
        <v>0.42703703659869102</v>
      </c>
      <c r="BV953" s="17">
        <v>0.33931158763491598</v>
      </c>
      <c r="BW953" s="17">
        <v>0.33330581593042702</v>
      </c>
      <c r="BX953" s="17"/>
      <c r="BY953" s="17">
        <v>0.27415181233838498</v>
      </c>
      <c r="BZ953" s="17"/>
      <c r="CA953" s="17">
        <v>0.404883366763782</v>
      </c>
    </row>
    <row r="954" spans="2:79" x14ac:dyDescent="0.35">
      <c r="B954" t="s">
        <v>507</v>
      </c>
      <c r="C954" s="17">
        <v>0.32379591653356998</v>
      </c>
      <c r="D954" s="17">
        <v>0.31926039047604599</v>
      </c>
      <c r="E954" s="17">
        <v>0.32584796831454299</v>
      </c>
      <c r="F954" s="17"/>
      <c r="G954" s="17">
        <v>0.34625426757010602</v>
      </c>
      <c r="H954" s="17">
        <v>0.3169633440979</v>
      </c>
      <c r="I954" s="17">
        <v>0.32906843226389698</v>
      </c>
      <c r="J954" s="17">
        <v>0.33453634610017502</v>
      </c>
      <c r="K954" s="17">
        <v>0.34469454524961501</v>
      </c>
      <c r="L954" s="17">
        <v>0.28364648117698299</v>
      </c>
      <c r="M954" s="17"/>
      <c r="N954" s="17">
        <v>0.37075009163256301</v>
      </c>
      <c r="O954" s="17">
        <v>0.347290900597515</v>
      </c>
      <c r="P954" s="17">
        <v>0.286234393716364</v>
      </c>
      <c r="Q954" s="17">
        <v>0.28584345496077901</v>
      </c>
      <c r="R954" s="17"/>
      <c r="S954" s="17">
        <v>0.39090670744300399</v>
      </c>
      <c r="T954" s="17">
        <v>0.345550273605158</v>
      </c>
      <c r="U954" s="17">
        <v>0.37712540992007298</v>
      </c>
      <c r="V954" s="17">
        <v>0.38682134865111301</v>
      </c>
      <c r="W954" s="17">
        <v>0.27174767049460902</v>
      </c>
      <c r="X954" s="17">
        <v>0.33268707801975</v>
      </c>
      <c r="Y954" s="17">
        <v>0.33913793897828098</v>
      </c>
      <c r="Z954" s="17">
        <v>0.33205275188932498</v>
      </c>
      <c r="AA954" s="17">
        <v>0.25137122710978999</v>
      </c>
      <c r="AB954" s="17">
        <v>0.23312130719780999</v>
      </c>
      <c r="AC954" s="17">
        <v>0.20999083479945299</v>
      </c>
      <c r="AD954" s="17">
        <v>0.30922038220888598</v>
      </c>
      <c r="AE954" s="17"/>
      <c r="AF954" s="17">
        <v>0.269547140793085</v>
      </c>
      <c r="AG954" s="17">
        <v>0.29395005873686603</v>
      </c>
      <c r="AH954" s="17">
        <v>0.38329550839622101</v>
      </c>
      <c r="AI954" s="17">
        <v>0.36294747295797902</v>
      </c>
      <c r="AJ954" s="17">
        <v>0.43867399548171099</v>
      </c>
      <c r="AK954" s="17">
        <v>0.39111623790591798</v>
      </c>
      <c r="AL954" s="17"/>
      <c r="AM954" s="17">
        <v>0.256897743630362</v>
      </c>
      <c r="AN954" s="17">
        <v>0.32212862259630698</v>
      </c>
      <c r="AO954" s="17">
        <v>0.36401177613814201</v>
      </c>
      <c r="AP954" s="17">
        <v>0.37278867052665599</v>
      </c>
      <c r="AQ954" s="17">
        <v>0.41309133743124399</v>
      </c>
      <c r="AR954" s="17"/>
      <c r="AS954" s="17">
        <v>0.35857730682903699</v>
      </c>
      <c r="AT954" s="17">
        <v>0.35247576717375101</v>
      </c>
      <c r="AU954" s="17">
        <v>0.250413675222598</v>
      </c>
      <c r="AV954" s="17">
        <v>0.30364584903768899</v>
      </c>
      <c r="AW954" s="17">
        <v>0.325328066783657</v>
      </c>
      <c r="AX954" s="17">
        <v>0.324279822414065</v>
      </c>
      <c r="AY954" s="17"/>
      <c r="AZ954" s="17">
        <v>0.32057543721386</v>
      </c>
      <c r="BA954" s="17">
        <v>0.308860242376994</v>
      </c>
      <c r="BB954" s="17">
        <v>0.31693122759370201</v>
      </c>
      <c r="BC954" s="17">
        <v>0.31084951124391202</v>
      </c>
      <c r="BD954" s="17">
        <v>0.35346647104881801</v>
      </c>
      <c r="BE954" s="17"/>
      <c r="BF954" s="17">
        <v>0.33180572357315702</v>
      </c>
      <c r="BG954" s="17"/>
      <c r="BH954" s="17">
        <v>0.34259975201808501</v>
      </c>
      <c r="BI954" s="17"/>
      <c r="BJ954" s="17">
        <v>0.33693733809279602</v>
      </c>
      <c r="BK954" s="17">
        <v>0.31467830595100099</v>
      </c>
      <c r="BL954" s="17">
        <v>0.33198076578274599</v>
      </c>
      <c r="BM954" s="17">
        <v>0.21272557500838901</v>
      </c>
      <c r="BN954" s="17">
        <v>0.45948708667507399</v>
      </c>
      <c r="BO954" s="17">
        <v>0.428295439624787</v>
      </c>
      <c r="BP954" s="17"/>
      <c r="BQ954" s="17">
        <v>0.33588325813317799</v>
      </c>
      <c r="BR954" s="17">
        <v>0.39432523990070001</v>
      </c>
      <c r="BS954" s="17">
        <v>0.30011121975618399</v>
      </c>
      <c r="BT954" s="17"/>
      <c r="BU954" s="17">
        <v>0.306048995454275</v>
      </c>
      <c r="BV954" s="17">
        <v>0.376555937577425</v>
      </c>
      <c r="BW954" s="17">
        <v>0.30996129070715001</v>
      </c>
      <c r="BX954" s="17"/>
      <c r="BY954" s="17">
        <v>0.30549778811681899</v>
      </c>
      <c r="BZ954" s="17"/>
      <c r="CA954" s="17">
        <v>0.433405874185816</v>
      </c>
    </row>
    <row r="955" spans="2:79" x14ac:dyDescent="0.35">
      <c r="B955" t="s">
        <v>505</v>
      </c>
      <c r="C955" s="17">
        <v>0.32150341449112702</v>
      </c>
      <c r="D955" s="17">
        <v>0.30916713747559998</v>
      </c>
      <c r="E955" s="17">
        <v>0.33258265312644197</v>
      </c>
      <c r="F955" s="17"/>
      <c r="G955" s="17">
        <v>0.25896823174768502</v>
      </c>
      <c r="H955" s="17">
        <v>0.27524229071176498</v>
      </c>
      <c r="I955" s="17">
        <v>0.30796138242513699</v>
      </c>
      <c r="J955" s="17">
        <v>0.35031968954919301</v>
      </c>
      <c r="K955" s="17">
        <v>0.38270728083261601</v>
      </c>
      <c r="L955" s="17">
        <v>0.34997244815836798</v>
      </c>
      <c r="M955" s="17"/>
      <c r="N955" s="17">
        <v>0.36250245286085397</v>
      </c>
      <c r="O955" s="17">
        <v>0.35113660514957001</v>
      </c>
      <c r="P955" s="17">
        <v>0.29873045164634199</v>
      </c>
      <c r="Q955" s="17">
        <v>0.27659192091784202</v>
      </c>
      <c r="R955" s="17"/>
      <c r="S955" s="17">
        <v>0.31630011538049602</v>
      </c>
      <c r="T955" s="17">
        <v>0.36523951270328398</v>
      </c>
      <c r="U955" s="17">
        <v>0.43763641901310202</v>
      </c>
      <c r="V955" s="17">
        <v>0.28963429900776999</v>
      </c>
      <c r="W955" s="17">
        <v>0.31309894052069898</v>
      </c>
      <c r="X955" s="17">
        <v>0.26747906241710701</v>
      </c>
      <c r="Y955" s="17">
        <v>0.34094521173473802</v>
      </c>
      <c r="Z955" s="17">
        <v>0.28201881678784602</v>
      </c>
      <c r="AA955" s="17">
        <v>0.313623332460579</v>
      </c>
      <c r="AB955" s="17">
        <v>0.28849246445664201</v>
      </c>
      <c r="AC955" s="17">
        <v>0.33383033900486297</v>
      </c>
      <c r="AD955" s="17">
        <v>0.231992772591084</v>
      </c>
      <c r="AE955" s="17"/>
      <c r="AF955" s="17">
        <v>0.278146909233146</v>
      </c>
      <c r="AG955" s="17">
        <v>0.30300141008922199</v>
      </c>
      <c r="AH955" s="17">
        <v>0.36071676402024999</v>
      </c>
      <c r="AI955" s="17">
        <v>0.35468275070238497</v>
      </c>
      <c r="AJ955" s="17">
        <v>0.37574556658082398</v>
      </c>
      <c r="AK955" s="17">
        <v>0.346411554647513</v>
      </c>
      <c r="AL955" s="17"/>
      <c r="AM955" s="17">
        <v>0.27731514116690398</v>
      </c>
      <c r="AN955" s="17">
        <v>0.29981309811868201</v>
      </c>
      <c r="AO955" s="17">
        <v>0.37569884552365601</v>
      </c>
      <c r="AP955" s="17">
        <v>0.35544324383479697</v>
      </c>
      <c r="AQ955" s="17">
        <v>0.29459203186385302</v>
      </c>
      <c r="AR955" s="17"/>
      <c r="AS955" s="17">
        <v>0.30237965802041</v>
      </c>
      <c r="AT955" s="17">
        <v>0.35075813363666503</v>
      </c>
      <c r="AU955" s="17">
        <v>0.36041547746424502</v>
      </c>
      <c r="AV955" s="17">
        <v>0.27234126593160202</v>
      </c>
      <c r="AW955" s="17">
        <v>0.30543820626454099</v>
      </c>
      <c r="AX955" s="17">
        <v>0.35667975990100798</v>
      </c>
      <c r="AY955" s="17"/>
      <c r="AZ955" s="17">
        <v>0.33455573274710898</v>
      </c>
      <c r="BA955" s="17">
        <v>0.33033865301554599</v>
      </c>
      <c r="BB955" s="17">
        <v>0.31679809595139902</v>
      </c>
      <c r="BC955" s="17">
        <v>0.31527357973203401</v>
      </c>
      <c r="BD955" s="17">
        <v>0.307405023423103</v>
      </c>
      <c r="BE955" s="17"/>
      <c r="BF955" s="17">
        <v>0.343204475069604</v>
      </c>
      <c r="BG955" s="17"/>
      <c r="BH955" s="17">
        <v>0.34201387591081001</v>
      </c>
      <c r="BI955" s="17"/>
      <c r="BJ955" s="17">
        <v>0.309589454517537</v>
      </c>
      <c r="BK955" s="17">
        <v>0.35913480922030699</v>
      </c>
      <c r="BL955" s="17">
        <v>0.34183566771719998</v>
      </c>
      <c r="BM955" s="17">
        <v>0.26268184631228603</v>
      </c>
      <c r="BN955" s="17">
        <v>0.32439330718197501</v>
      </c>
      <c r="BO955" s="17">
        <v>0.284817582587716</v>
      </c>
      <c r="BP955" s="17"/>
      <c r="BQ955" s="17">
        <v>0.35213733126737601</v>
      </c>
      <c r="BR955" s="17">
        <v>0.347072607000453</v>
      </c>
      <c r="BS955" s="17">
        <v>0.32653952825232802</v>
      </c>
      <c r="BT955" s="17"/>
      <c r="BU955" s="17">
        <v>0.389918199299426</v>
      </c>
      <c r="BV955" s="17">
        <v>0.37024299978012198</v>
      </c>
      <c r="BW955" s="17">
        <v>0.30767311744716203</v>
      </c>
      <c r="BX955" s="17"/>
      <c r="BY955" s="17">
        <v>0.26050644044061499</v>
      </c>
      <c r="BZ955" s="17"/>
      <c r="CA955" s="17">
        <v>0.39535693022158702</v>
      </c>
    </row>
    <row r="956" spans="2:79" x14ac:dyDescent="0.35">
      <c r="B956" t="s">
        <v>508</v>
      </c>
      <c r="C956" s="17">
        <v>0.25861011770216003</v>
      </c>
      <c r="D956" s="17">
        <v>0.27073238795250498</v>
      </c>
      <c r="E956" s="17">
        <v>0.24567089990681201</v>
      </c>
      <c r="F956" s="17"/>
      <c r="G956" s="17">
        <v>0.27306649449436099</v>
      </c>
      <c r="H956" s="17">
        <v>0.20221130410097801</v>
      </c>
      <c r="I956" s="17">
        <v>0.26178222997223199</v>
      </c>
      <c r="J956" s="17">
        <v>0.25184152156968798</v>
      </c>
      <c r="K956" s="17">
        <v>0.32133186340439202</v>
      </c>
      <c r="L956" s="17">
        <v>0.25623848702587998</v>
      </c>
      <c r="M956" s="17"/>
      <c r="N956" s="17">
        <v>0.30318690031346701</v>
      </c>
      <c r="O956" s="17">
        <v>0.278785486005594</v>
      </c>
      <c r="P956" s="17">
        <v>0.24838352278055001</v>
      </c>
      <c r="Q956" s="17">
        <v>0.203694969123943</v>
      </c>
      <c r="R956" s="17"/>
      <c r="S956" s="17">
        <v>0.26700078702205499</v>
      </c>
      <c r="T956" s="17">
        <v>0.29731993634877801</v>
      </c>
      <c r="U956" s="17">
        <v>0.34775991321257599</v>
      </c>
      <c r="V956" s="17">
        <v>0.283343353583415</v>
      </c>
      <c r="W956" s="17">
        <v>0.29640000218858797</v>
      </c>
      <c r="X956" s="17">
        <v>0.25707002567464499</v>
      </c>
      <c r="Y956" s="17">
        <v>0.202578766769128</v>
      </c>
      <c r="Z956" s="17">
        <v>0.16510453473709299</v>
      </c>
      <c r="AA956" s="17">
        <v>0.22273273593409801</v>
      </c>
      <c r="AB956" s="17">
        <v>0.21735001791414499</v>
      </c>
      <c r="AC956" s="17">
        <v>0.22282090223373499</v>
      </c>
      <c r="AD956" s="17">
        <v>0.19300324076167699</v>
      </c>
      <c r="AE956" s="17"/>
      <c r="AF956" s="17">
        <v>0.20818808026448599</v>
      </c>
      <c r="AG956" s="17">
        <v>0.23310675516517301</v>
      </c>
      <c r="AH956" s="17">
        <v>0.32684466952757302</v>
      </c>
      <c r="AI956" s="17">
        <v>0.28767226082061398</v>
      </c>
      <c r="AJ956" s="17">
        <v>0.29844461454860999</v>
      </c>
      <c r="AK956" s="17">
        <v>0.35539958271481598</v>
      </c>
      <c r="AL956" s="17"/>
      <c r="AM956" s="17">
        <v>0.19239381143270501</v>
      </c>
      <c r="AN956" s="17">
        <v>0.24717043332784</v>
      </c>
      <c r="AO956" s="17">
        <v>0.29362989285894697</v>
      </c>
      <c r="AP956" s="17">
        <v>0.32143245171431201</v>
      </c>
      <c r="AQ956" s="17">
        <v>0.313972952027603</v>
      </c>
      <c r="AR956" s="17"/>
      <c r="AS956" s="17">
        <v>0.288178794919278</v>
      </c>
      <c r="AT956" s="17">
        <v>0.27892126408643297</v>
      </c>
      <c r="AU956" s="17">
        <v>0.27240839015574903</v>
      </c>
      <c r="AV956" s="17">
        <v>0.23018706038986</v>
      </c>
      <c r="AW956" s="17">
        <v>0.213386606765162</v>
      </c>
      <c r="AX956" s="17">
        <v>0.219122239737361</v>
      </c>
      <c r="AY956" s="17"/>
      <c r="AZ956" s="17">
        <v>0.25340214656819399</v>
      </c>
      <c r="BA956" s="17">
        <v>0.26846337079135502</v>
      </c>
      <c r="BB956" s="17">
        <v>0.252219298980699</v>
      </c>
      <c r="BC956" s="17">
        <v>0.26539599816286902</v>
      </c>
      <c r="BD956" s="17">
        <v>0.257671159293556</v>
      </c>
      <c r="BE956" s="17"/>
      <c r="BF956" s="17">
        <v>0.26538318141594802</v>
      </c>
      <c r="BG956" s="17"/>
      <c r="BH956" s="17">
        <v>0.27895031903079498</v>
      </c>
      <c r="BI956" s="17"/>
      <c r="BJ956" s="17">
        <v>0.26468994729850098</v>
      </c>
      <c r="BK956" s="17">
        <v>0.24618299576821101</v>
      </c>
      <c r="BL956" s="17">
        <v>0.26894660437210999</v>
      </c>
      <c r="BM956" s="17">
        <v>0.249846485379184</v>
      </c>
      <c r="BN956" s="17">
        <v>0.26795194359137298</v>
      </c>
      <c r="BO956" s="17">
        <v>0.27704218815178899</v>
      </c>
      <c r="BP956" s="17"/>
      <c r="BQ956" s="17">
        <v>0.30676685372344697</v>
      </c>
      <c r="BR956" s="17">
        <v>0.30468545989302498</v>
      </c>
      <c r="BS956" s="17">
        <v>0.241620357240525</v>
      </c>
      <c r="BT956" s="17"/>
      <c r="BU956" s="17">
        <v>0.35740919137955302</v>
      </c>
      <c r="BV956" s="17">
        <v>0.28134841525865201</v>
      </c>
      <c r="BW956" s="17">
        <v>0.25385442058503099</v>
      </c>
      <c r="BX956" s="17"/>
      <c r="BY956" s="17">
        <v>0.182699226285223</v>
      </c>
      <c r="BZ956" s="17"/>
      <c r="CA956" s="17">
        <v>0.34751930757994298</v>
      </c>
    </row>
    <row r="957" spans="2:79" x14ac:dyDescent="0.35">
      <c r="B957" t="s">
        <v>509</v>
      </c>
      <c r="C957" s="17">
        <v>0.224648414980919</v>
      </c>
      <c r="D957" s="17">
        <v>0.23450735996490299</v>
      </c>
      <c r="E957" s="17">
        <v>0.21166330820906801</v>
      </c>
      <c r="F957" s="17"/>
      <c r="G957" s="17">
        <v>0.17780473805071201</v>
      </c>
      <c r="H957" s="17">
        <v>0.19217705091673501</v>
      </c>
      <c r="I957" s="17">
        <v>0.278702710931089</v>
      </c>
      <c r="J957" s="17">
        <v>0.18328562083501701</v>
      </c>
      <c r="K957" s="17">
        <v>0.27910092497857902</v>
      </c>
      <c r="L957" s="17">
        <v>0.23726005391355801</v>
      </c>
      <c r="M957" s="17"/>
      <c r="N957" s="17">
        <v>0.24197969547088799</v>
      </c>
      <c r="O957" s="17">
        <v>0.24298884079096</v>
      </c>
      <c r="P957" s="17">
        <v>0.20466443369345599</v>
      </c>
      <c r="Q957" s="17">
        <v>0.20812257628473099</v>
      </c>
      <c r="R957" s="17"/>
      <c r="S957" s="17">
        <v>0.19201798048179</v>
      </c>
      <c r="T957" s="17">
        <v>0.28095860652816801</v>
      </c>
      <c r="U957" s="17">
        <v>0.28432429345949201</v>
      </c>
      <c r="V957" s="17">
        <v>0.23588204027273299</v>
      </c>
      <c r="W957" s="17">
        <v>0.241190886190773</v>
      </c>
      <c r="X957" s="17">
        <v>0.19874031690294</v>
      </c>
      <c r="Y957" s="17">
        <v>0.27052052110806102</v>
      </c>
      <c r="Z957" s="17">
        <v>0.207568356228054</v>
      </c>
      <c r="AA957" s="17">
        <v>0.17762445603850499</v>
      </c>
      <c r="AB957" s="17">
        <v>0.17707940938557201</v>
      </c>
      <c r="AC957" s="17">
        <v>0.228748927048954</v>
      </c>
      <c r="AD957" s="17">
        <v>0.1733599374542</v>
      </c>
      <c r="AE957" s="17"/>
      <c r="AF957" s="17">
        <v>0.210685240842477</v>
      </c>
      <c r="AG957" s="17">
        <v>0.19975274989139999</v>
      </c>
      <c r="AH957" s="17">
        <v>0.27162303587714298</v>
      </c>
      <c r="AI957" s="17">
        <v>0.234864403271449</v>
      </c>
      <c r="AJ957" s="17">
        <v>0.27376726967466802</v>
      </c>
      <c r="AK957" s="17">
        <v>0.303088478063189</v>
      </c>
      <c r="AL957" s="17"/>
      <c r="AM957" s="17">
        <v>0.176345302988305</v>
      </c>
      <c r="AN957" s="17">
        <v>0.23409305587383999</v>
      </c>
      <c r="AO957" s="17">
        <v>0.24711174583272799</v>
      </c>
      <c r="AP957" s="17">
        <v>0.247542903034629</v>
      </c>
      <c r="AQ957" s="17">
        <v>0.224070938415349</v>
      </c>
      <c r="AR957" s="17"/>
      <c r="AS957" s="17">
        <v>0.20927076913333501</v>
      </c>
      <c r="AT957" s="17">
        <v>0.22909689607119699</v>
      </c>
      <c r="AU957" s="17">
        <v>0.240174325436461</v>
      </c>
      <c r="AV957" s="17">
        <v>0.21740093795720999</v>
      </c>
      <c r="AW957" s="17">
        <v>0.24499204836662999</v>
      </c>
      <c r="AX957" s="17">
        <v>0.20635530056672299</v>
      </c>
      <c r="AY957" s="17"/>
      <c r="AZ957" s="17">
        <v>0.23720265179559699</v>
      </c>
      <c r="BA957" s="17">
        <v>0.226062247639192</v>
      </c>
      <c r="BB957" s="17">
        <v>0.23419030302667701</v>
      </c>
      <c r="BC957" s="17">
        <v>0.20844996886217401</v>
      </c>
      <c r="BD957" s="17">
        <v>0.210446247187378</v>
      </c>
      <c r="BE957" s="17"/>
      <c r="BF957" s="17">
        <v>0.22830739317182899</v>
      </c>
      <c r="BG957" s="17"/>
      <c r="BH957" s="17">
        <v>0.23437780201734401</v>
      </c>
      <c r="BI957" s="17"/>
      <c r="BJ957" s="17">
        <v>0.21495612769611699</v>
      </c>
      <c r="BK957" s="17">
        <v>0.22074766635385101</v>
      </c>
      <c r="BL957" s="17">
        <v>0.24140350942198699</v>
      </c>
      <c r="BM957" s="17">
        <v>0.210493322833432</v>
      </c>
      <c r="BN957" s="17">
        <v>0.33226244358160001</v>
      </c>
      <c r="BO957" s="17">
        <v>0.19260380633497501</v>
      </c>
      <c r="BP957" s="17"/>
      <c r="BQ957" s="17">
        <v>0.26397574027791798</v>
      </c>
      <c r="BR957" s="17">
        <v>0.27503536144135399</v>
      </c>
      <c r="BS957" s="17">
        <v>0.206914063618963</v>
      </c>
      <c r="BT957" s="17"/>
      <c r="BU957" s="17">
        <v>0.33893596397206299</v>
      </c>
      <c r="BV957" s="17">
        <v>0.26605019922718598</v>
      </c>
      <c r="BW957" s="17">
        <v>0.20864997659057399</v>
      </c>
      <c r="BX957" s="17"/>
      <c r="BY957" s="17">
        <v>0.14227070161071501</v>
      </c>
      <c r="BZ957" s="17"/>
      <c r="CA957" s="17">
        <v>0.283325600153436</v>
      </c>
    </row>
    <row r="958" spans="2:79" x14ac:dyDescent="0.35">
      <c r="B958" t="s">
        <v>136</v>
      </c>
      <c r="C958" s="17">
        <v>0.132849774856685</v>
      </c>
      <c r="D958" s="17">
        <v>0.11470448052830599</v>
      </c>
      <c r="E958" s="17">
        <v>0.1522399325871</v>
      </c>
      <c r="F958" s="17"/>
      <c r="G958" s="17">
        <v>0.10819758886877</v>
      </c>
      <c r="H958" s="17">
        <v>0.140557915465162</v>
      </c>
      <c r="I958" s="17">
        <v>0.110664157509525</v>
      </c>
      <c r="J958" s="17">
        <v>0.155594389150159</v>
      </c>
      <c r="K958" s="17">
        <v>0.11956604243536401</v>
      </c>
      <c r="L958" s="17">
        <v>0.152937569502169</v>
      </c>
      <c r="M958" s="17"/>
      <c r="N958" s="17">
        <v>0.10346836298617899</v>
      </c>
      <c r="O958" s="17">
        <v>0.115663823639278</v>
      </c>
      <c r="P958" s="17">
        <v>0.133990879091968</v>
      </c>
      <c r="Q958" s="17">
        <v>0.174554024192493</v>
      </c>
      <c r="R958" s="17"/>
      <c r="S958" s="17">
        <v>0.10858091725235</v>
      </c>
      <c r="T958" s="17">
        <v>0.12726513324305899</v>
      </c>
      <c r="U958" s="17">
        <v>0.116204252123543</v>
      </c>
      <c r="V958" s="17">
        <v>0.155569150059372</v>
      </c>
      <c r="W958" s="17">
        <v>0.123334521985124</v>
      </c>
      <c r="X958" s="17">
        <v>0.148591077609003</v>
      </c>
      <c r="Y958" s="17">
        <v>0.10537780290518101</v>
      </c>
      <c r="Z958" s="17">
        <v>0.13245266402942199</v>
      </c>
      <c r="AA958" s="17">
        <v>0.14087816331405201</v>
      </c>
      <c r="AB958" s="17">
        <v>0.164109592161751</v>
      </c>
      <c r="AC958" s="17">
        <v>0.16147492680261899</v>
      </c>
      <c r="AD958" s="17">
        <v>0.12474151339584801</v>
      </c>
      <c r="AE958" s="17"/>
      <c r="AF958" s="17">
        <v>0.16948135937454301</v>
      </c>
      <c r="AG958" s="17">
        <v>0.14233524891074401</v>
      </c>
      <c r="AH958" s="17">
        <v>0.111904514270302</v>
      </c>
      <c r="AI958" s="17">
        <v>8.24126783306664E-2</v>
      </c>
      <c r="AJ958" s="17">
        <v>5.8042504644606897E-2</v>
      </c>
      <c r="AK958" s="17">
        <v>8.3057729855361501E-2</v>
      </c>
      <c r="AL958" s="17"/>
      <c r="AM958" s="17">
        <v>0.15500257150263499</v>
      </c>
      <c r="AN958" s="17">
        <v>0.14832568045573299</v>
      </c>
      <c r="AO958" s="17">
        <v>0.115433400615833</v>
      </c>
      <c r="AP958" s="17">
        <v>6.5008777450065794E-2</v>
      </c>
      <c r="AQ958" s="17">
        <v>6.8107064994494704E-2</v>
      </c>
      <c r="AR958" s="17"/>
      <c r="AS958" s="17">
        <v>0.128608339343389</v>
      </c>
      <c r="AT958" s="17">
        <v>0.134974865591487</v>
      </c>
      <c r="AU958" s="17">
        <v>9.2264169930921694E-2</v>
      </c>
      <c r="AV958" s="17">
        <v>0.15197455164274101</v>
      </c>
      <c r="AW958" s="17">
        <v>0.155178980833237</v>
      </c>
      <c r="AX958" s="17">
        <v>0.13853809279817</v>
      </c>
      <c r="AY958" s="17"/>
      <c r="AZ958" s="17">
        <v>0.125863751621168</v>
      </c>
      <c r="BA958" s="17">
        <v>0.13635878193670201</v>
      </c>
      <c r="BB958" s="17">
        <v>0.16777666861947599</v>
      </c>
      <c r="BC958" s="17">
        <v>0.13786006138378101</v>
      </c>
      <c r="BD958" s="17">
        <v>0.10696764607826099</v>
      </c>
      <c r="BE958" s="17"/>
      <c r="BF958" s="17">
        <v>0.13499624497016699</v>
      </c>
      <c r="BG958" s="17"/>
      <c r="BH958" s="17">
        <v>0.123411019451778</v>
      </c>
      <c r="BI958" s="17"/>
      <c r="BJ958" s="17">
        <v>0.14463324941324299</v>
      </c>
      <c r="BK958" s="17">
        <v>0.14883049592304101</v>
      </c>
      <c r="BL958" s="17">
        <v>0.123426878987365</v>
      </c>
      <c r="BM958" s="17">
        <v>0.136403196074179</v>
      </c>
      <c r="BN958" s="17">
        <v>7.6475634151144598E-2</v>
      </c>
      <c r="BO958" s="17">
        <v>5.4770520440892798E-2</v>
      </c>
      <c r="BP958" s="17"/>
      <c r="BQ958" s="17">
        <v>0.112804265553132</v>
      </c>
      <c r="BR958" s="17">
        <v>8.7980416982328599E-2</v>
      </c>
      <c r="BS958" s="17">
        <v>0.12531294751465699</v>
      </c>
      <c r="BT958" s="17"/>
      <c r="BU958" s="17">
        <v>6.1547970825587398E-2</v>
      </c>
      <c r="BV958" s="17">
        <v>9.7219807310153603E-2</v>
      </c>
      <c r="BW958" s="17">
        <v>0.121605182838482</v>
      </c>
      <c r="BX958" s="17"/>
      <c r="BY958" s="17">
        <v>7.2854930118763803E-2</v>
      </c>
      <c r="BZ958" s="17"/>
      <c r="CA958" s="17">
        <v>0.107821430504399</v>
      </c>
    </row>
    <row r="959" spans="2:79" x14ac:dyDescent="0.35">
      <c r="B959" t="s">
        <v>510</v>
      </c>
      <c r="C959" s="17">
        <v>0.124944759189305</v>
      </c>
      <c r="D959" s="17">
        <v>0.13167829477215001</v>
      </c>
      <c r="E959" s="17">
        <v>0.11732843581974201</v>
      </c>
      <c r="F959" s="17"/>
      <c r="G959" s="17">
        <v>0.170514908017741</v>
      </c>
      <c r="H959" s="17">
        <v>0.14270318203718499</v>
      </c>
      <c r="I959" s="17">
        <v>0.162851345853923</v>
      </c>
      <c r="J959" s="17">
        <v>0.10650942491807699</v>
      </c>
      <c r="K959" s="17">
        <v>9.4995611022617193E-2</v>
      </c>
      <c r="L959" s="17">
        <v>8.1184372569604493E-2</v>
      </c>
      <c r="M959" s="17"/>
      <c r="N959" s="17">
        <v>0.10455047740156</v>
      </c>
      <c r="O959" s="17">
        <v>0.130524168051876</v>
      </c>
      <c r="P959" s="17">
        <v>0.106672207408501</v>
      </c>
      <c r="Q959" s="17">
        <v>0.15957414029296299</v>
      </c>
      <c r="R959" s="17"/>
      <c r="S959" s="17">
        <v>0.14852752049219201</v>
      </c>
      <c r="T959" s="17">
        <v>0.13074779557774299</v>
      </c>
      <c r="U959" s="17">
        <v>0.12689658562149</v>
      </c>
      <c r="V959" s="17">
        <v>0.183012267043345</v>
      </c>
      <c r="W959" s="17">
        <v>8.5952695019176198E-2</v>
      </c>
      <c r="X959" s="17">
        <v>0.116433617561505</v>
      </c>
      <c r="Y959" s="17">
        <v>8.7212898863019195E-2</v>
      </c>
      <c r="Z959" s="17">
        <v>0.118045413569363</v>
      </c>
      <c r="AA959" s="17">
        <v>9.1834788854531793E-2</v>
      </c>
      <c r="AB959" s="17">
        <v>0.116060726611907</v>
      </c>
      <c r="AC959" s="17">
        <v>0.14531068687187901</v>
      </c>
      <c r="AD959" s="17">
        <v>0.134968416292299</v>
      </c>
      <c r="AE959" s="17"/>
      <c r="AF959" s="17">
        <v>0.111139184070551</v>
      </c>
      <c r="AG959" s="17">
        <v>0.13473033672635201</v>
      </c>
      <c r="AH959" s="17">
        <v>0.13413407965100599</v>
      </c>
      <c r="AI959" s="17">
        <v>0.11631301016416699</v>
      </c>
      <c r="AJ959" s="17">
        <v>0.116754991851146</v>
      </c>
      <c r="AK959" s="17">
        <v>7.17250254253229E-2</v>
      </c>
      <c r="AL959" s="17"/>
      <c r="AM959" s="17">
        <v>0.10934308411715001</v>
      </c>
      <c r="AN959" s="17">
        <v>0.12396196606335801</v>
      </c>
      <c r="AO959" s="17">
        <v>0.117611145078862</v>
      </c>
      <c r="AP959" s="17">
        <v>0.14628125204304801</v>
      </c>
      <c r="AQ959" s="17">
        <v>0.25538566120810902</v>
      </c>
      <c r="AR959" s="17"/>
      <c r="AS959" s="17">
        <v>0.11321485086585401</v>
      </c>
      <c r="AT959" s="17">
        <v>0.136501052427768</v>
      </c>
      <c r="AU959" s="17">
        <v>0.14938946418715701</v>
      </c>
      <c r="AV959" s="17">
        <v>0.14428327793114501</v>
      </c>
      <c r="AW959" s="17">
        <v>9.4649845967442206E-2</v>
      </c>
      <c r="AX959" s="17">
        <v>7.71403361970118E-2</v>
      </c>
      <c r="AY959" s="17"/>
      <c r="AZ959" s="17">
        <v>0.103020221602106</v>
      </c>
      <c r="BA959" s="17">
        <v>0.12849481813077701</v>
      </c>
      <c r="BB959" s="17">
        <v>0.13451464657669601</v>
      </c>
      <c r="BC959" s="17">
        <v>0.125909749483784</v>
      </c>
      <c r="BD959" s="17">
        <v>0.130157565880691</v>
      </c>
      <c r="BE959" s="17"/>
      <c r="BF959" s="17">
        <v>0.11776429709087199</v>
      </c>
      <c r="BG959" s="17"/>
      <c r="BH959" s="17">
        <v>0.12556418812542</v>
      </c>
      <c r="BI959" s="17"/>
      <c r="BJ959" s="17">
        <v>0.13810002019267001</v>
      </c>
      <c r="BK959" s="17">
        <v>0.103570455999204</v>
      </c>
      <c r="BL959" s="17">
        <v>0.114835108674735</v>
      </c>
      <c r="BM959" s="17">
        <v>0.13761407553105501</v>
      </c>
      <c r="BN959" s="17">
        <v>0.16184396710236201</v>
      </c>
      <c r="BO959" s="17">
        <v>0.24084624444076699</v>
      </c>
      <c r="BP959" s="17"/>
      <c r="BQ959" s="17">
        <v>0.13504018938905199</v>
      </c>
      <c r="BR959" s="17">
        <v>0.151104331541834</v>
      </c>
      <c r="BS959" s="17">
        <v>0.117327292908169</v>
      </c>
      <c r="BT959" s="17"/>
      <c r="BU959" s="17">
        <v>0.14593124821731199</v>
      </c>
      <c r="BV959" s="17">
        <v>0.14171970993083699</v>
      </c>
      <c r="BW959" s="17">
        <v>0.12393578517925</v>
      </c>
      <c r="BX959" s="17"/>
      <c r="BY959" s="17">
        <v>0.16393399640645101</v>
      </c>
      <c r="BZ959" s="17"/>
      <c r="CA959" s="17">
        <v>0.16414693752375201</v>
      </c>
    </row>
    <row r="960" spans="2:79" x14ac:dyDescent="0.35">
      <c r="B960" t="s">
        <v>511</v>
      </c>
      <c r="C960" s="17">
        <v>0.106621566467843</v>
      </c>
      <c r="D960" s="17">
        <v>0.114592436565271</v>
      </c>
      <c r="E960" s="17">
        <v>9.7599459597236399E-2</v>
      </c>
      <c r="F960" s="17"/>
      <c r="G960" s="17">
        <v>0.16713812386007201</v>
      </c>
      <c r="H960" s="17">
        <v>0.11511360866506699</v>
      </c>
      <c r="I960" s="17">
        <v>9.5275776192320305E-2</v>
      </c>
      <c r="J960" s="17">
        <v>0.102488341105981</v>
      </c>
      <c r="K960" s="17">
        <v>9.5043014835546905E-2</v>
      </c>
      <c r="L960" s="17">
        <v>7.68857421159298E-2</v>
      </c>
      <c r="M960" s="17"/>
      <c r="N960" s="17">
        <v>0.10235310577642499</v>
      </c>
      <c r="O960" s="17">
        <v>0.120386323984528</v>
      </c>
      <c r="P960" s="17">
        <v>8.0517499311724E-2</v>
      </c>
      <c r="Q960" s="17">
        <v>0.122538095770061</v>
      </c>
      <c r="R960" s="17"/>
      <c r="S960" s="17">
        <v>0.13712829102738899</v>
      </c>
      <c r="T960" s="17">
        <v>9.3622299048136196E-2</v>
      </c>
      <c r="U960" s="17">
        <v>9.9274980654110903E-2</v>
      </c>
      <c r="V960" s="17">
        <v>0.14266318667193501</v>
      </c>
      <c r="W960" s="17">
        <v>6.9783294226812606E-2</v>
      </c>
      <c r="X960" s="17">
        <v>0.107677423646281</v>
      </c>
      <c r="Y960" s="17">
        <v>7.4459623372474304E-2</v>
      </c>
      <c r="Z960" s="17">
        <v>9.0797918047895998E-2</v>
      </c>
      <c r="AA960" s="17">
        <v>9.0139624505973098E-2</v>
      </c>
      <c r="AB960" s="17">
        <v>0.131570729475736</v>
      </c>
      <c r="AC960" s="17">
        <v>9.9557746690054405E-2</v>
      </c>
      <c r="AD960" s="17">
        <v>0.10409815282420699</v>
      </c>
      <c r="AE960" s="17"/>
      <c r="AF960" s="17">
        <v>0.117622418671566</v>
      </c>
      <c r="AG960" s="17">
        <v>0.114149069094378</v>
      </c>
      <c r="AH960" s="17">
        <v>8.9183786246650201E-2</v>
      </c>
      <c r="AI960" s="17">
        <v>0.112022855143967</v>
      </c>
      <c r="AJ960" s="17">
        <v>8.7315445147078397E-2</v>
      </c>
      <c r="AK960" s="17">
        <v>0.12608004373339399</v>
      </c>
      <c r="AL960" s="17"/>
      <c r="AM960" s="17">
        <v>9.3605846104803797E-2</v>
      </c>
      <c r="AN960" s="17">
        <v>8.3885381632719899E-2</v>
      </c>
      <c r="AO960" s="17">
        <v>0.10405809734032399</v>
      </c>
      <c r="AP960" s="17">
        <v>0.17933709395411901</v>
      </c>
      <c r="AQ960" s="17">
        <v>0.24317425737509801</v>
      </c>
      <c r="AR960" s="17"/>
      <c r="AS960" s="17">
        <v>0.115816810225419</v>
      </c>
      <c r="AT960" s="17">
        <v>0.108549676846874</v>
      </c>
      <c r="AU960" s="17">
        <v>0.12901168361972701</v>
      </c>
      <c r="AV960" s="17">
        <v>9.9387771326160404E-2</v>
      </c>
      <c r="AW960" s="17">
        <v>7.1990240915310699E-2</v>
      </c>
      <c r="AX960" s="17">
        <v>0.102492835484343</v>
      </c>
      <c r="AY960" s="17"/>
      <c r="AZ960" s="17">
        <v>9.0572942281153396E-2</v>
      </c>
      <c r="BA960" s="17">
        <v>0.111245346653902</v>
      </c>
      <c r="BB960" s="17">
        <v>8.4688844122627296E-2</v>
      </c>
      <c r="BC960" s="17">
        <v>0.13147557398867801</v>
      </c>
      <c r="BD960" s="17">
        <v>0.126631051647663</v>
      </c>
      <c r="BE960" s="17"/>
      <c r="BF960" s="17">
        <v>0.102501282946387</v>
      </c>
      <c r="BG960" s="17"/>
      <c r="BH960" s="17">
        <v>0.11368231112353901</v>
      </c>
      <c r="BI960" s="17"/>
      <c r="BJ960" s="17">
        <v>0.115694794425268</v>
      </c>
      <c r="BK960" s="17">
        <v>9.2858216512485603E-2</v>
      </c>
      <c r="BL960" s="17">
        <v>0.102856429025813</v>
      </c>
      <c r="BM960" s="17">
        <v>9.1080976610936504E-2</v>
      </c>
      <c r="BN960" s="17">
        <v>0.128616672061073</v>
      </c>
      <c r="BO960" s="17">
        <v>0.118025566057299</v>
      </c>
      <c r="BP960" s="17"/>
      <c r="BQ960" s="17">
        <v>0.108119045447627</v>
      </c>
      <c r="BR960" s="17">
        <v>0.12878075754655199</v>
      </c>
      <c r="BS960" s="17">
        <v>0.1057908624756</v>
      </c>
      <c r="BT960" s="17"/>
      <c r="BU960" s="17">
        <v>9.2985239229093505E-2</v>
      </c>
      <c r="BV960" s="17">
        <v>9.5886209668535394E-2</v>
      </c>
      <c r="BW960" s="17">
        <v>0.123659740831184</v>
      </c>
      <c r="BX960" s="17"/>
      <c r="BY960" s="17">
        <v>0.114945875196834</v>
      </c>
      <c r="BZ960" s="17"/>
      <c r="CA960" s="17">
        <v>0.146576327416337</v>
      </c>
    </row>
    <row r="961" spans="2:79" x14ac:dyDescent="0.35">
      <c r="B961" t="s">
        <v>512</v>
      </c>
      <c r="C961" s="17">
        <v>9.9314477523571004E-2</v>
      </c>
      <c r="D961" s="17">
        <v>8.44507731410645E-2</v>
      </c>
      <c r="E961" s="17">
        <v>0.1142874310368</v>
      </c>
      <c r="F961" s="17"/>
      <c r="G961" s="17">
        <v>3.7002490840946603E-2</v>
      </c>
      <c r="H961" s="17">
        <v>8.6503344734933194E-2</v>
      </c>
      <c r="I961" s="17">
        <v>9.9650116692823101E-2</v>
      </c>
      <c r="J961" s="17">
        <v>0.103446149212824</v>
      </c>
      <c r="K961" s="17">
        <v>0.101211500075801</v>
      </c>
      <c r="L961" s="17">
        <v>0.151444357455122</v>
      </c>
      <c r="M961" s="17"/>
      <c r="N961" s="17">
        <v>9.0021528466454795E-2</v>
      </c>
      <c r="O961" s="17">
        <v>8.1567223221720803E-2</v>
      </c>
      <c r="P961" s="17">
        <v>0.11335377255533501</v>
      </c>
      <c r="Q961" s="17">
        <v>0.117373448806909</v>
      </c>
      <c r="R961" s="17"/>
      <c r="S961" s="17">
        <v>5.89846436423044E-2</v>
      </c>
      <c r="T961" s="17">
        <v>5.9282933728976903E-2</v>
      </c>
      <c r="U961" s="17">
        <v>6.6183150814728295E-2</v>
      </c>
      <c r="V961" s="17">
        <v>5.7907892279461602E-2</v>
      </c>
      <c r="W961" s="17">
        <v>0.109074347676234</v>
      </c>
      <c r="X961" s="17">
        <v>8.9889916035697501E-2</v>
      </c>
      <c r="Y961" s="17">
        <v>0.173191570537433</v>
      </c>
      <c r="Z961" s="17">
        <v>0.142777127236702</v>
      </c>
      <c r="AA961" s="17">
        <v>0.140907400173723</v>
      </c>
      <c r="AB961" s="17">
        <v>0.142484737888803</v>
      </c>
      <c r="AC961" s="17">
        <v>0.14499480649014701</v>
      </c>
      <c r="AD961" s="17">
        <v>0.123242140988955</v>
      </c>
      <c r="AE961" s="17"/>
      <c r="AF961" s="17">
        <v>0.123784514490211</v>
      </c>
      <c r="AG961" s="17">
        <v>0.107020991748352</v>
      </c>
      <c r="AH961" s="17">
        <v>6.5292229538265897E-2</v>
      </c>
      <c r="AI961" s="17">
        <v>0.10171003821456499</v>
      </c>
      <c r="AJ961" s="17">
        <v>5.5251475722335699E-2</v>
      </c>
      <c r="AK961" s="17">
        <v>8.7903791266265893E-2</v>
      </c>
      <c r="AL961" s="17"/>
      <c r="AM961" s="17">
        <v>0.13663030462419501</v>
      </c>
      <c r="AN961" s="17">
        <v>0.10703903416965301</v>
      </c>
      <c r="AO961" s="17">
        <v>7.0115080893822998E-2</v>
      </c>
      <c r="AP961" s="17">
        <v>6.3031185502435999E-2</v>
      </c>
      <c r="AQ961" s="17">
        <v>0.114544555678851</v>
      </c>
      <c r="AR961" s="17"/>
      <c r="AS961" s="17">
        <v>8.4380412937968705E-2</v>
      </c>
      <c r="AT961" s="17">
        <v>9.7543216834630006E-2</v>
      </c>
      <c r="AU961" s="17">
        <v>0.10018299805689999</v>
      </c>
      <c r="AV961" s="17">
        <v>0.10116818351291</v>
      </c>
      <c r="AW961" s="17">
        <v>0.11910243206476399</v>
      </c>
      <c r="AX961" s="17">
        <v>0.111979946756537</v>
      </c>
      <c r="AY961" s="17"/>
      <c r="AZ961" s="17">
        <v>8.3857547273771801E-2</v>
      </c>
      <c r="BA961" s="17">
        <v>0.11297129005812701</v>
      </c>
      <c r="BB961" s="17">
        <v>0.12394188953551701</v>
      </c>
      <c r="BC961" s="17">
        <v>9.9307843584801797E-2</v>
      </c>
      <c r="BD961" s="17">
        <v>7.7590529074482606E-2</v>
      </c>
      <c r="BE961" s="17"/>
      <c r="BF961" s="17">
        <v>0.10026402690426101</v>
      </c>
      <c r="BG961" s="17"/>
      <c r="BH961" s="17">
        <v>9.6871337614710507E-2</v>
      </c>
      <c r="BI961" s="17"/>
      <c r="BJ961" s="17">
        <v>6.9758125859573805E-2</v>
      </c>
      <c r="BK961" s="17">
        <v>0.106569667640909</v>
      </c>
      <c r="BL961" s="17">
        <v>9.6132507379750501E-2</v>
      </c>
      <c r="BM961" s="17">
        <v>0.165295757645293</v>
      </c>
      <c r="BN961" s="17">
        <v>8.8111647397593307E-2</v>
      </c>
      <c r="BO961" s="17">
        <v>0.11916495692802501</v>
      </c>
      <c r="BP961" s="17"/>
      <c r="BQ961" s="17">
        <v>7.2797167006347197E-2</v>
      </c>
      <c r="BR961" s="17">
        <v>9.00174101398524E-2</v>
      </c>
      <c r="BS961" s="17">
        <v>0.10876662935004799</v>
      </c>
      <c r="BT961" s="17"/>
      <c r="BU961" s="17">
        <v>4.3434525277060501E-2</v>
      </c>
      <c r="BV961" s="17">
        <v>7.8882003477544302E-2</v>
      </c>
      <c r="BW961" s="17">
        <v>0.11400424054415401</v>
      </c>
      <c r="BX961" s="17"/>
      <c r="BY961" s="17">
        <v>4.0018047790056299E-2</v>
      </c>
      <c r="BZ961" s="17"/>
      <c r="CA961" s="17">
        <v>5.8805239425504301E-2</v>
      </c>
    </row>
    <row r="962" spans="2:79" x14ac:dyDescent="0.35">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row>
    <row r="963" spans="2:79" x14ac:dyDescent="0.35">
      <c r="B963" s="6" t="s">
        <v>530</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row>
    <row r="964" spans="2:79" x14ac:dyDescent="0.35">
      <c r="B964" s="24" t="s">
        <v>514</v>
      </c>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row>
    <row r="965" spans="2:79" x14ac:dyDescent="0.35">
      <c r="B965" t="s">
        <v>517</v>
      </c>
      <c r="C965" s="17">
        <v>0.46976774993281001</v>
      </c>
      <c r="D965" s="17">
        <v>0.427884719316736</v>
      </c>
      <c r="E965" s="17">
        <v>0.50631503577941905</v>
      </c>
      <c r="F965" s="17"/>
      <c r="G965" s="17">
        <v>0.43878210250124799</v>
      </c>
      <c r="H965" s="17">
        <v>0.41400236396198897</v>
      </c>
      <c r="I965" s="17">
        <v>0.435666693974185</v>
      </c>
      <c r="J965" s="17">
        <v>0.45320569346332201</v>
      </c>
      <c r="K965" s="17">
        <v>0.51058016219788704</v>
      </c>
      <c r="L965" s="17">
        <v>0.54194547658822001</v>
      </c>
      <c r="M965" s="17"/>
      <c r="N965" s="17">
        <v>0.50886915154995505</v>
      </c>
      <c r="O965" s="17">
        <v>0.45331890712516598</v>
      </c>
      <c r="P965" s="17">
        <v>0.442236339980704</v>
      </c>
      <c r="Q965" s="17">
        <v>0.45770866627762902</v>
      </c>
      <c r="R965" s="17"/>
      <c r="S965" s="17">
        <v>0.51407340565775494</v>
      </c>
      <c r="T965" s="17">
        <v>0.46380616789107099</v>
      </c>
      <c r="U965" s="17">
        <v>0.48810441538919802</v>
      </c>
      <c r="V965" s="17">
        <v>0.47720731396324001</v>
      </c>
      <c r="W965" s="17">
        <v>0.45765653863079098</v>
      </c>
      <c r="X965" s="17">
        <v>0.43412891821710398</v>
      </c>
      <c r="Y965" s="17">
        <v>0.43507312735932402</v>
      </c>
      <c r="Z965" s="17">
        <v>0.53378509925629802</v>
      </c>
      <c r="AA965" s="17">
        <v>0.40200371027536702</v>
      </c>
      <c r="AB965" s="17">
        <v>0.492203446009711</v>
      </c>
      <c r="AC965" s="17">
        <v>0.54375481240427703</v>
      </c>
      <c r="AD965" s="17">
        <v>0.418537864223537</v>
      </c>
      <c r="AE965" s="17"/>
      <c r="AF965" s="17">
        <v>0.46799099893077101</v>
      </c>
      <c r="AG965" s="17">
        <v>0.45798812137905698</v>
      </c>
      <c r="AH965" s="17">
        <v>0.42888949589206199</v>
      </c>
      <c r="AI965" s="17">
        <v>0.51645479358150903</v>
      </c>
      <c r="AJ965" s="17">
        <v>0.52520281081157105</v>
      </c>
      <c r="AK965" s="17">
        <v>0.47620914607808801</v>
      </c>
      <c r="AL965" s="17"/>
      <c r="AM965" s="17">
        <v>0.42624345856509199</v>
      </c>
      <c r="AN965" s="17">
        <v>0.476515052927727</v>
      </c>
      <c r="AO965" s="17">
        <v>0.51305284728784695</v>
      </c>
      <c r="AP965" s="17">
        <v>0.44923888414718499</v>
      </c>
      <c r="AQ965" s="17">
        <v>0.42071984765826098</v>
      </c>
      <c r="AR965" s="17"/>
      <c r="AS965" s="17">
        <v>0.44344914265963897</v>
      </c>
      <c r="AT965" s="17">
        <v>0.50721324567589599</v>
      </c>
      <c r="AU965" s="17">
        <v>0.43606131688185501</v>
      </c>
      <c r="AV965" s="17">
        <v>0.47906911640687</v>
      </c>
      <c r="AW965" s="17">
        <v>0.49261530544547499</v>
      </c>
      <c r="AX965" s="17">
        <v>0.44051974273915301</v>
      </c>
      <c r="AY965" s="17"/>
      <c r="AZ965" s="17">
        <v>0.42849674073875699</v>
      </c>
      <c r="BA965" s="17">
        <v>0.433524075031544</v>
      </c>
      <c r="BB965" s="17">
        <v>0.50334884822566495</v>
      </c>
      <c r="BC965" s="17">
        <v>0.51935262194575804</v>
      </c>
      <c r="BD965" s="17">
        <v>0.503547969627266</v>
      </c>
      <c r="BE965" s="17"/>
      <c r="BF965" s="17">
        <v>0.47083031894388999</v>
      </c>
      <c r="BG965" s="17"/>
      <c r="BH965" s="17">
        <v>0.47091678801277698</v>
      </c>
      <c r="BI965" s="17"/>
      <c r="BJ965" s="17">
        <v>0.43128561499517698</v>
      </c>
      <c r="BK965" s="17">
        <v>0.51260690748259996</v>
      </c>
      <c r="BL965" s="17">
        <v>0.49024980268643698</v>
      </c>
      <c r="BM965" s="17">
        <v>0.52284275402603497</v>
      </c>
      <c r="BN965" s="17">
        <v>0.40761375446111298</v>
      </c>
      <c r="BO965" s="17">
        <v>0.53249255766016801</v>
      </c>
      <c r="BP965" s="17"/>
      <c r="BQ965" s="17">
        <v>0.46010637789383202</v>
      </c>
      <c r="BR965" s="17">
        <v>0.48432551768350102</v>
      </c>
      <c r="BS965" s="17">
        <v>0.483028692550318</v>
      </c>
      <c r="BT965" s="17"/>
      <c r="BU965" s="17">
        <v>0.37890592300642201</v>
      </c>
      <c r="BV965" s="17">
        <v>0.47737708100965198</v>
      </c>
      <c r="BW965" s="17">
        <v>0.48928140632413197</v>
      </c>
      <c r="BX965" s="17"/>
      <c r="BY965" s="17">
        <v>0.46955391269985602</v>
      </c>
      <c r="BZ965" s="17"/>
      <c r="CA965" s="17">
        <v>0.50683758465519302</v>
      </c>
    </row>
    <row r="966" spans="2:79" x14ac:dyDescent="0.35">
      <c r="B966" t="s">
        <v>518</v>
      </c>
      <c r="C966" s="17">
        <v>0.45530691415334401</v>
      </c>
      <c r="D966" s="17">
        <v>0.412616206350994</v>
      </c>
      <c r="E966" s="17">
        <v>0.49712888032446501</v>
      </c>
      <c r="F966" s="17"/>
      <c r="G966" s="17">
        <v>0.45381774372893602</v>
      </c>
      <c r="H966" s="17">
        <v>0.40632099762479601</v>
      </c>
      <c r="I966" s="17">
        <v>0.47636552356508199</v>
      </c>
      <c r="J966" s="17">
        <v>0.44509005374494498</v>
      </c>
      <c r="K966" s="17">
        <v>0.47823446747613302</v>
      </c>
      <c r="L966" s="17">
        <v>0.46887970016278302</v>
      </c>
      <c r="M966" s="17"/>
      <c r="N966" s="17">
        <v>0.50629229013505195</v>
      </c>
      <c r="O966" s="17">
        <v>0.43250990851349602</v>
      </c>
      <c r="P966" s="17">
        <v>0.45059849826466303</v>
      </c>
      <c r="Q966" s="17">
        <v>0.415571983361473</v>
      </c>
      <c r="R966" s="17"/>
      <c r="S966" s="17">
        <v>0.46400302652887399</v>
      </c>
      <c r="T966" s="17">
        <v>0.42502362696265</v>
      </c>
      <c r="U966" s="17">
        <v>0.47267450862727101</v>
      </c>
      <c r="V966" s="17">
        <v>0.54593802813441605</v>
      </c>
      <c r="W966" s="17">
        <v>0.44435821692613198</v>
      </c>
      <c r="X966" s="17">
        <v>0.45877422063276402</v>
      </c>
      <c r="Y966" s="17">
        <v>0.43908431404776499</v>
      </c>
      <c r="Z966" s="17">
        <v>0.41545349807079102</v>
      </c>
      <c r="AA966" s="17">
        <v>0.39959592003156802</v>
      </c>
      <c r="AB966" s="17">
        <v>0.449136989647346</v>
      </c>
      <c r="AC966" s="17">
        <v>0.49784493044024303</v>
      </c>
      <c r="AD966" s="17">
        <v>0.49919759218363902</v>
      </c>
      <c r="AE966" s="17"/>
      <c r="AF966" s="17">
        <v>0.40988318151692499</v>
      </c>
      <c r="AG966" s="17">
        <v>0.44692390081078398</v>
      </c>
      <c r="AH966" s="17">
        <v>0.44357401355637799</v>
      </c>
      <c r="AI966" s="17">
        <v>0.45506508929342199</v>
      </c>
      <c r="AJ966" s="17">
        <v>0.55791641100590295</v>
      </c>
      <c r="AK966" s="17">
        <v>0.56590336949032805</v>
      </c>
      <c r="AL966" s="17"/>
      <c r="AM966" s="17">
        <v>0.43260852479855</v>
      </c>
      <c r="AN966" s="17">
        <v>0.48031925879451098</v>
      </c>
      <c r="AO966" s="17">
        <v>0.45749225540917998</v>
      </c>
      <c r="AP966" s="17">
        <v>0.453718454619846</v>
      </c>
      <c r="AQ966" s="17">
        <v>0.321940752032083</v>
      </c>
      <c r="AR966" s="17"/>
      <c r="AS966" s="17">
        <v>0.41410369119475698</v>
      </c>
      <c r="AT966" s="17">
        <v>0.45619381750905902</v>
      </c>
      <c r="AU966" s="17">
        <v>0.46612294607841698</v>
      </c>
      <c r="AV966" s="17">
        <v>0.47024929234975599</v>
      </c>
      <c r="AW966" s="17">
        <v>0.50884499455240395</v>
      </c>
      <c r="AX966" s="17">
        <v>0.42639646628048899</v>
      </c>
      <c r="AY966" s="17"/>
      <c r="AZ966" s="17">
        <v>0.48145659001069802</v>
      </c>
      <c r="BA966" s="17">
        <v>0.42154579387000302</v>
      </c>
      <c r="BB966" s="17">
        <v>0.49709685963162598</v>
      </c>
      <c r="BC966" s="17">
        <v>0.48985860139710802</v>
      </c>
      <c r="BD966" s="17">
        <v>0.42637758595970798</v>
      </c>
      <c r="BE966" s="17"/>
      <c r="BF966" s="17">
        <v>0.467289879645578</v>
      </c>
      <c r="BG966" s="17"/>
      <c r="BH966" s="17">
        <v>0.46157531536028601</v>
      </c>
      <c r="BI966" s="17"/>
      <c r="BJ966" s="17">
        <v>0.46558684681331303</v>
      </c>
      <c r="BK966" s="17">
        <v>0.42353527871487301</v>
      </c>
      <c r="BL966" s="17">
        <v>0.47464112058351099</v>
      </c>
      <c r="BM966" s="17">
        <v>0.46828353339603901</v>
      </c>
      <c r="BN966" s="17">
        <v>0.43959685593232001</v>
      </c>
      <c r="BO966" s="17">
        <v>0.52738558037737004</v>
      </c>
      <c r="BP966" s="17"/>
      <c r="BQ966" s="17">
        <v>0.46014944135873898</v>
      </c>
      <c r="BR966" s="17">
        <v>0.47504715173606399</v>
      </c>
      <c r="BS966" s="17">
        <v>0.463281705368979</v>
      </c>
      <c r="BT966" s="17"/>
      <c r="BU966" s="17">
        <v>0.44863118484221798</v>
      </c>
      <c r="BV966" s="17">
        <v>0.45763196363873698</v>
      </c>
      <c r="BW966" s="17">
        <v>0.46748904837174898</v>
      </c>
      <c r="BX966" s="17"/>
      <c r="BY966" s="17">
        <v>0.43102506865708301</v>
      </c>
      <c r="BZ966" s="17"/>
      <c r="CA966" s="17">
        <v>0.38167046554859502</v>
      </c>
    </row>
    <row r="967" spans="2:79" x14ac:dyDescent="0.35">
      <c r="B967" t="s">
        <v>519</v>
      </c>
      <c r="C967" s="17">
        <v>0.40458287664857101</v>
      </c>
      <c r="D967" s="17">
        <v>0.41552074956252499</v>
      </c>
      <c r="E967" s="17">
        <v>0.39300656907287101</v>
      </c>
      <c r="F967" s="17"/>
      <c r="G967" s="17">
        <v>0.37884788310596801</v>
      </c>
      <c r="H967" s="17">
        <v>0.38969385191919498</v>
      </c>
      <c r="I967" s="17">
        <v>0.357485113782334</v>
      </c>
      <c r="J967" s="17">
        <v>0.38776586843185701</v>
      </c>
      <c r="K967" s="17">
        <v>0.46192308147556499</v>
      </c>
      <c r="L967" s="17">
        <v>0.44512919501356601</v>
      </c>
      <c r="M967" s="17"/>
      <c r="N967" s="17">
        <v>0.43232613059622899</v>
      </c>
      <c r="O967" s="17">
        <v>0.405617483464771</v>
      </c>
      <c r="P967" s="17">
        <v>0.38899703715088402</v>
      </c>
      <c r="Q967" s="17">
        <v>0.37642297951986298</v>
      </c>
      <c r="R967" s="17"/>
      <c r="S967" s="17">
        <v>0.38640028562716799</v>
      </c>
      <c r="T967" s="17">
        <v>0.41725724459892599</v>
      </c>
      <c r="U967" s="17">
        <v>0.41119053107453901</v>
      </c>
      <c r="V967" s="17">
        <v>0.36433101337637602</v>
      </c>
      <c r="W967" s="17">
        <v>0.36087472516504299</v>
      </c>
      <c r="X967" s="17">
        <v>0.40661813907604799</v>
      </c>
      <c r="Y967" s="17">
        <v>0.40117911149274599</v>
      </c>
      <c r="Z967" s="17">
        <v>0.52290204048633404</v>
      </c>
      <c r="AA967" s="17">
        <v>0.33668194122726602</v>
      </c>
      <c r="AB967" s="17">
        <v>0.47498770453539801</v>
      </c>
      <c r="AC967" s="17">
        <v>0.47767992027351902</v>
      </c>
      <c r="AD967" s="17">
        <v>0.39190326626990102</v>
      </c>
      <c r="AE967" s="17"/>
      <c r="AF967" s="17">
        <v>0.33981924874862102</v>
      </c>
      <c r="AG967" s="17">
        <v>0.42551561537483401</v>
      </c>
      <c r="AH967" s="17">
        <v>0.388054192290962</v>
      </c>
      <c r="AI967" s="17">
        <v>0.437090077195876</v>
      </c>
      <c r="AJ967" s="17">
        <v>0.41786558163145399</v>
      </c>
      <c r="AK967" s="17">
        <v>0.444379908048465</v>
      </c>
      <c r="AL967" s="17"/>
      <c r="AM967" s="17">
        <v>0.38300348027819398</v>
      </c>
      <c r="AN967" s="17">
        <v>0.39138847393386</v>
      </c>
      <c r="AO967" s="17">
        <v>0.41815111711042702</v>
      </c>
      <c r="AP967" s="17">
        <v>0.465428963320068</v>
      </c>
      <c r="AQ967" s="17">
        <v>0.35893883194658899</v>
      </c>
      <c r="AR967" s="17"/>
      <c r="AS967" s="17">
        <v>0.38924722364706299</v>
      </c>
      <c r="AT967" s="17">
        <v>0.412333133524933</v>
      </c>
      <c r="AU967" s="17">
        <v>0.35110103290398598</v>
      </c>
      <c r="AV967" s="17">
        <v>0.42582411682453303</v>
      </c>
      <c r="AW967" s="17">
        <v>0.48549374209580698</v>
      </c>
      <c r="AX967" s="17">
        <v>0.35769514504865202</v>
      </c>
      <c r="AY967" s="17"/>
      <c r="AZ967" s="17">
        <v>0.40372116243312201</v>
      </c>
      <c r="BA967" s="17">
        <v>0.37398184835840198</v>
      </c>
      <c r="BB967" s="17">
        <v>0.402262807865651</v>
      </c>
      <c r="BC967" s="17">
        <v>0.45507850278284301</v>
      </c>
      <c r="BD967" s="17">
        <v>0.43003391252129503</v>
      </c>
      <c r="BE967" s="17"/>
      <c r="BF967" s="17">
        <v>0.40078534802517801</v>
      </c>
      <c r="BG967" s="17"/>
      <c r="BH967" s="17">
        <v>0.40118076150072501</v>
      </c>
      <c r="BI967" s="17"/>
      <c r="BJ967" s="17">
        <v>0.39072230000360603</v>
      </c>
      <c r="BK967" s="17">
        <v>0.45869405268282998</v>
      </c>
      <c r="BL967" s="17">
        <v>0.39133093074875802</v>
      </c>
      <c r="BM967" s="17">
        <v>0.41596591786401699</v>
      </c>
      <c r="BN967" s="17">
        <v>0.36133958758585599</v>
      </c>
      <c r="BO967" s="17">
        <v>0.47743508367322202</v>
      </c>
      <c r="BP967" s="17"/>
      <c r="BQ967" s="17">
        <v>0.46055291778693702</v>
      </c>
      <c r="BR967" s="17">
        <v>0.403888652042941</v>
      </c>
      <c r="BS967" s="17">
        <v>0.41176339811282903</v>
      </c>
      <c r="BT967" s="17"/>
      <c r="BU967" s="17">
        <v>0.39587112214673298</v>
      </c>
      <c r="BV967" s="17">
        <v>0.40194607774098101</v>
      </c>
      <c r="BW967" s="17">
        <v>0.41567804694187099</v>
      </c>
      <c r="BX967" s="17"/>
      <c r="BY967" s="17">
        <v>0.40749123165350398</v>
      </c>
      <c r="BZ967" s="17"/>
      <c r="CA967" s="17">
        <v>0.40419372773675</v>
      </c>
    </row>
    <row r="968" spans="2:79" x14ac:dyDescent="0.35">
      <c r="B968" t="s">
        <v>520</v>
      </c>
      <c r="C968" s="17">
        <v>0.35982080628253499</v>
      </c>
      <c r="D968" s="17">
        <v>0.337000564630627</v>
      </c>
      <c r="E968" s="17">
        <v>0.38053476631102301</v>
      </c>
      <c r="F968" s="17"/>
      <c r="G968" s="17">
        <v>0.34713830023443298</v>
      </c>
      <c r="H968" s="17">
        <v>0.32681843072795402</v>
      </c>
      <c r="I968" s="17">
        <v>0.35073499671737501</v>
      </c>
      <c r="J968" s="17">
        <v>0.370304730337085</v>
      </c>
      <c r="K968" s="17">
        <v>0.40385854531646298</v>
      </c>
      <c r="L968" s="17">
        <v>0.36405558460291798</v>
      </c>
      <c r="M968" s="17"/>
      <c r="N968" s="17">
        <v>0.39966831184572099</v>
      </c>
      <c r="O968" s="17">
        <v>0.36537570644761902</v>
      </c>
      <c r="P968" s="17">
        <v>0.32248744026423398</v>
      </c>
      <c r="Q968" s="17">
        <v>0.33053671993446798</v>
      </c>
      <c r="R968" s="17"/>
      <c r="S968" s="17">
        <v>0.41794483896777102</v>
      </c>
      <c r="T968" s="17">
        <v>0.35513676629079599</v>
      </c>
      <c r="U968" s="17">
        <v>0.35981995383223198</v>
      </c>
      <c r="V968" s="17">
        <v>0.30178298171177598</v>
      </c>
      <c r="W968" s="17">
        <v>0.41867715109079701</v>
      </c>
      <c r="X968" s="17">
        <v>0.36488160742777598</v>
      </c>
      <c r="Y968" s="17">
        <v>0.30395128852400699</v>
      </c>
      <c r="Z968" s="17">
        <v>0.423014410193991</v>
      </c>
      <c r="AA968" s="17">
        <v>0.28717709412065801</v>
      </c>
      <c r="AB968" s="17">
        <v>0.36543689462545298</v>
      </c>
      <c r="AC968" s="17">
        <v>0.40107761358179</v>
      </c>
      <c r="AD968" s="17">
        <v>0.39467178898162902</v>
      </c>
      <c r="AE968" s="17"/>
      <c r="AF968" s="17">
        <v>0.28737427852352398</v>
      </c>
      <c r="AG968" s="17">
        <v>0.36946801220569098</v>
      </c>
      <c r="AH968" s="17">
        <v>0.36478394909629103</v>
      </c>
      <c r="AI968" s="17">
        <v>0.39658789177442</v>
      </c>
      <c r="AJ968" s="17">
        <v>0.41604357129113001</v>
      </c>
      <c r="AK968" s="17">
        <v>0.38863243552719401</v>
      </c>
      <c r="AL968" s="17"/>
      <c r="AM968" s="17">
        <v>0.35415368768486599</v>
      </c>
      <c r="AN968" s="17">
        <v>0.35133300871895401</v>
      </c>
      <c r="AO968" s="17">
        <v>0.35501215186879298</v>
      </c>
      <c r="AP968" s="17">
        <v>0.42137687103060001</v>
      </c>
      <c r="AQ968" s="17">
        <v>0.32498938497899299</v>
      </c>
      <c r="AR968" s="17"/>
      <c r="AS968" s="17">
        <v>0.34848978363651001</v>
      </c>
      <c r="AT968" s="17">
        <v>0.38484640716837798</v>
      </c>
      <c r="AU968" s="17">
        <v>0.38233306487813601</v>
      </c>
      <c r="AV968" s="17">
        <v>0.33021066735077198</v>
      </c>
      <c r="AW968" s="17">
        <v>0.37314692388703302</v>
      </c>
      <c r="AX968" s="17">
        <v>0.32669328877928699</v>
      </c>
      <c r="AY968" s="17"/>
      <c r="AZ968" s="17">
        <v>0.331087296541</v>
      </c>
      <c r="BA968" s="17">
        <v>0.33572126467327601</v>
      </c>
      <c r="BB968" s="17">
        <v>0.36081608257657499</v>
      </c>
      <c r="BC968" s="17">
        <v>0.38874937939732301</v>
      </c>
      <c r="BD968" s="17">
        <v>0.40414404255034603</v>
      </c>
      <c r="BE968" s="17"/>
      <c r="BF968" s="17">
        <v>0.35216760111848799</v>
      </c>
      <c r="BG968" s="17"/>
      <c r="BH968" s="17">
        <v>0.35849135764872703</v>
      </c>
      <c r="BI968" s="17"/>
      <c r="BJ968" s="17">
        <v>0.37729490179162201</v>
      </c>
      <c r="BK968" s="17">
        <v>0.36894668552190002</v>
      </c>
      <c r="BL968" s="17">
        <v>0.34081877436697799</v>
      </c>
      <c r="BM968" s="17">
        <v>0.39824444294163402</v>
      </c>
      <c r="BN968" s="17">
        <v>0.32541289017347602</v>
      </c>
      <c r="BO968" s="17">
        <v>0.35606732659983997</v>
      </c>
      <c r="BP968" s="17"/>
      <c r="BQ968" s="17">
        <v>0.368255485160007</v>
      </c>
      <c r="BR968" s="17">
        <v>0.34803097093882401</v>
      </c>
      <c r="BS968" s="17">
        <v>0.37927149909269298</v>
      </c>
      <c r="BT968" s="17"/>
      <c r="BU968" s="17">
        <v>0.28861187950428702</v>
      </c>
      <c r="BV968" s="17">
        <v>0.37626746051177601</v>
      </c>
      <c r="BW968" s="17">
        <v>0.38352584482819402</v>
      </c>
      <c r="BX968" s="17"/>
      <c r="BY968" s="17">
        <v>0.29791883253872498</v>
      </c>
      <c r="BZ968" s="17"/>
      <c r="CA968" s="17">
        <v>0.34188269591398401</v>
      </c>
    </row>
    <row r="969" spans="2:79" x14ac:dyDescent="0.35">
      <c r="B969" t="s">
        <v>521</v>
      </c>
      <c r="C969" s="17">
        <v>0.35000676005740999</v>
      </c>
      <c r="D969" s="17">
        <v>0.36408498557720098</v>
      </c>
      <c r="E969" s="17">
        <v>0.33866616031407198</v>
      </c>
      <c r="F969" s="17"/>
      <c r="G969" s="17">
        <v>0.32132845475947702</v>
      </c>
      <c r="H969" s="17">
        <v>0.23887175848681799</v>
      </c>
      <c r="I969" s="17">
        <v>0.33754248270192</v>
      </c>
      <c r="J969" s="17">
        <v>0.32767619992020502</v>
      </c>
      <c r="K969" s="17">
        <v>0.40420815767271401</v>
      </c>
      <c r="L969" s="17">
        <v>0.43977674047366999</v>
      </c>
      <c r="M969" s="17"/>
      <c r="N969" s="17">
        <v>0.358141937146637</v>
      </c>
      <c r="O969" s="17">
        <v>0.37838925530038697</v>
      </c>
      <c r="P969" s="17">
        <v>0.32605146272683899</v>
      </c>
      <c r="Q969" s="17">
        <v>0.327871650378326</v>
      </c>
      <c r="R969" s="17"/>
      <c r="S969" s="17">
        <v>0.35817405468278002</v>
      </c>
      <c r="T969" s="17">
        <v>0.33016347212810598</v>
      </c>
      <c r="U969" s="17">
        <v>0.34333920398323797</v>
      </c>
      <c r="V969" s="17">
        <v>0.32319367252722297</v>
      </c>
      <c r="W969" s="17">
        <v>0.39209436916625801</v>
      </c>
      <c r="X969" s="17">
        <v>0.38313202765723398</v>
      </c>
      <c r="Y969" s="17">
        <v>0.34429448592573297</v>
      </c>
      <c r="Z969" s="17">
        <v>0.35631790830937199</v>
      </c>
      <c r="AA969" s="17">
        <v>0.29139979250294201</v>
      </c>
      <c r="AB969" s="17">
        <v>0.38084154793407798</v>
      </c>
      <c r="AC969" s="17">
        <v>0.390675990851513</v>
      </c>
      <c r="AD969" s="17">
        <v>0.37239262401116902</v>
      </c>
      <c r="AE969" s="17"/>
      <c r="AF969" s="17">
        <v>0.319176139139493</v>
      </c>
      <c r="AG969" s="17">
        <v>0.35240768629098501</v>
      </c>
      <c r="AH969" s="17">
        <v>0.39026517523556498</v>
      </c>
      <c r="AI969" s="17">
        <v>0.33499450744492398</v>
      </c>
      <c r="AJ969" s="17">
        <v>0.344900757646323</v>
      </c>
      <c r="AK969" s="17">
        <v>0.301444972522522</v>
      </c>
      <c r="AL969" s="17"/>
      <c r="AM969" s="17">
        <v>0.34913258381938</v>
      </c>
      <c r="AN969" s="17">
        <v>0.36356028842576499</v>
      </c>
      <c r="AO969" s="17">
        <v>0.35350884395313498</v>
      </c>
      <c r="AP969" s="17">
        <v>0.33637706419806401</v>
      </c>
      <c r="AQ969" s="17">
        <v>0.23742977762178399</v>
      </c>
      <c r="AR969" s="17"/>
      <c r="AS969" s="17">
        <v>0.31759485963034501</v>
      </c>
      <c r="AT969" s="17">
        <v>0.34775620939869001</v>
      </c>
      <c r="AU969" s="17">
        <v>0.30834001351991902</v>
      </c>
      <c r="AV969" s="17">
        <v>0.39649430906967098</v>
      </c>
      <c r="AW969" s="17">
        <v>0.39598632830446401</v>
      </c>
      <c r="AX969" s="17">
        <v>0.34110562050967103</v>
      </c>
      <c r="AY969" s="17"/>
      <c r="AZ969" s="17">
        <v>0.38615919660567499</v>
      </c>
      <c r="BA969" s="17">
        <v>0.30923912001559101</v>
      </c>
      <c r="BB969" s="17">
        <v>0.35280026459531499</v>
      </c>
      <c r="BC969" s="17">
        <v>0.452024189651755</v>
      </c>
      <c r="BD969" s="17">
        <v>0.331530342407721</v>
      </c>
      <c r="BE969" s="17"/>
      <c r="BF969" s="17">
        <v>0.35865678350637697</v>
      </c>
      <c r="BG969" s="17"/>
      <c r="BH969" s="17">
        <v>0.36863398586787299</v>
      </c>
      <c r="BI969" s="17"/>
      <c r="BJ969" s="17">
        <v>0.30595381318875198</v>
      </c>
      <c r="BK969" s="17">
        <v>0.39459640956230402</v>
      </c>
      <c r="BL969" s="17">
        <v>0.38096130357055702</v>
      </c>
      <c r="BM969" s="17">
        <v>0.27949221908476801</v>
      </c>
      <c r="BN969" s="17">
        <v>0.373614092932127</v>
      </c>
      <c r="BO969" s="17">
        <v>0.28771450382990699</v>
      </c>
      <c r="BP969" s="17"/>
      <c r="BQ969" s="17">
        <v>0.32627956204883102</v>
      </c>
      <c r="BR969" s="17">
        <v>0.39188986926770703</v>
      </c>
      <c r="BS969" s="17">
        <v>0.35361068176427601</v>
      </c>
      <c r="BT969" s="17"/>
      <c r="BU969" s="17">
        <v>0.30388256608783198</v>
      </c>
      <c r="BV969" s="17">
        <v>0.41333055306412397</v>
      </c>
      <c r="BW969" s="17">
        <v>0.34312783295238503</v>
      </c>
      <c r="BX969" s="17"/>
      <c r="BY969" s="17">
        <v>0.25061674267955097</v>
      </c>
      <c r="BZ969" s="17"/>
      <c r="CA969" s="17">
        <v>0.36227071351705398</v>
      </c>
    </row>
    <row r="970" spans="2:79" x14ac:dyDescent="0.35">
      <c r="B970" t="s">
        <v>522</v>
      </c>
      <c r="C970" s="17">
        <v>0.32248263707560298</v>
      </c>
      <c r="D970" s="17">
        <v>0.325970909741916</v>
      </c>
      <c r="E970" s="17">
        <v>0.31930266955393</v>
      </c>
      <c r="F970" s="17"/>
      <c r="G970" s="17">
        <v>0.25271815810119702</v>
      </c>
      <c r="H970" s="17">
        <v>0.271421542582654</v>
      </c>
      <c r="I970" s="17">
        <v>0.311625488011535</v>
      </c>
      <c r="J970" s="17">
        <v>0.30166030105628799</v>
      </c>
      <c r="K970" s="17">
        <v>0.34116470190898701</v>
      </c>
      <c r="L970" s="17">
        <v>0.41374004997466102</v>
      </c>
      <c r="M970" s="17"/>
      <c r="N970" s="17">
        <v>0.36364066810064799</v>
      </c>
      <c r="O970" s="17">
        <v>0.31280410008431803</v>
      </c>
      <c r="P970" s="17">
        <v>0.29437355097373702</v>
      </c>
      <c r="Q970" s="17">
        <v>0.30704125169386798</v>
      </c>
      <c r="R970" s="17"/>
      <c r="S970" s="17">
        <v>0.33129760835462102</v>
      </c>
      <c r="T970" s="17">
        <v>0.28202384278859199</v>
      </c>
      <c r="U970" s="17">
        <v>0.33924122546685898</v>
      </c>
      <c r="V970" s="17">
        <v>0.318974505553966</v>
      </c>
      <c r="W970" s="17">
        <v>0.32482619970210902</v>
      </c>
      <c r="X970" s="17">
        <v>0.36093815390378398</v>
      </c>
      <c r="Y970" s="17">
        <v>0.30344928243274699</v>
      </c>
      <c r="Z970" s="17">
        <v>0.36454292078991901</v>
      </c>
      <c r="AA970" s="17">
        <v>0.25128859642992601</v>
      </c>
      <c r="AB970" s="17">
        <v>0.39403924403901502</v>
      </c>
      <c r="AC970" s="17">
        <v>0.34795827340449298</v>
      </c>
      <c r="AD970" s="17">
        <v>0.31139472603102297</v>
      </c>
      <c r="AE970" s="17"/>
      <c r="AF970" s="17">
        <v>0.296409781118883</v>
      </c>
      <c r="AG970" s="17">
        <v>0.32192417807729801</v>
      </c>
      <c r="AH970" s="17">
        <v>0.27860484355942799</v>
      </c>
      <c r="AI970" s="17">
        <v>0.35674545366896598</v>
      </c>
      <c r="AJ970" s="17">
        <v>0.37800790025551101</v>
      </c>
      <c r="AK970" s="17">
        <v>0.352780720960296</v>
      </c>
      <c r="AL970" s="17"/>
      <c r="AM970" s="17">
        <v>0.26625449827728298</v>
      </c>
      <c r="AN970" s="17">
        <v>0.32787818509705102</v>
      </c>
      <c r="AO970" s="17">
        <v>0.33679683911606101</v>
      </c>
      <c r="AP970" s="17">
        <v>0.39038888867046501</v>
      </c>
      <c r="AQ970" s="17">
        <v>0.26213526871000897</v>
      </c>
      <c r="AR970" s="17"/>
      <c r="AS970" s="17">
        <v>0.31627475677603101</v>
      </c>
      <c r="AT970" s="17">
        <v>0.32343369170856201</v>
      </c>
      <c r="AU970" s="17">
        <v>0.291820035662891</v>
      </c>
      <c r="AV970" s="17">
        <v>0.33865959812723601</v>
      </c>
      <c r="AW970" s="17">
        <v>0.34717536613675998</v>
      </c>
      <c r="AX970" s="17">
        <v>0.31976296019469103</v>
      </c>
      <c r="AY970" s="17"/>
      <c r="AZ970" s="17">
        <v>0.35014108026354801</v>
      </c>
      <c r="BA970" s="17">
        <v>0.29686522905141999</v>
      </c>
      <c r="BB970" s="17">
        <v>0.34135635288031502</v>
      </c>
      <c r="BC970" s="17">
        <v>0.35568350628974499</v>
      </c>
      <c r="BD970" s="17">
        <v>0.30452223258015498</v>
      </c>
      <c r="BE970" s="17"/>
      <c r="BF970" s="17">
        <v>0.32754200344087903</v>
      </c>
      <c r="BG970" s="17"/>
      <c r="BH970" s="17">
        <v>0.34938936163468198</v>
      </c>
      <c r="BI970" s="17"/>
      <c r="BJ970" s="17">
        <v>0.30092220466356201</v>
      </c>
      <c r="BK970" s="17">
        <v>0.35447631270206598</v>
      </c>
      <c r="BL970" s="17">
        <v>0.33705296715422101</v>
      </c>
      <c r="BM970" s="17">
        <v>0.32046160737548002</v>
      </c>
      <c r="BN970" s="17">
        <v>0.33223078151742302</v>
      </c>
      <c r="BO970" s="17">
        <v>0.27823798809337502</v>
      </c>
      <c r="BP970" s="17"/>
      <c r="BQ970" s="17">
        <v>0.345540129208667</v>
      </c>
      <c r="BR970" s="17">
        <v>0.30314052912764999</v>
      </c>
      <c r="BS970" s="17">
        <v>0.345831595957934</v>
      </c>
      <c r="BT970" s="17"/>
      <c r="BU970" s="17">
        <v>0.34975236691010703</v>
      </c>
      <c r="BV970" s="17">
        <v>0.32903709525462699</v>
      </c>
      <c r="BW970" s="17">
        <v>0.33531699374442803</v>
      </c>
      <c r="BX970" s="17"/>
      <c r="BY970" s="17">
        <v>0.111928771041422</v>
      </c>
      <c r="BZ970" s="17"/>
      <c r="CA970" s="17">
        <v>0.33267830816424199</v>
      </c>
    </row>
    <row r="971" spans="2:79" x14ac:dyDescent="0.35">
      <c r="B971" t="s">
        <v>523</v>
      </c>
      <c r="C971" s="17">
        <v>0.31929266150006402</v>
      </c>
      <c r="D971" s="17">
        <v>0.285583982017861</v>
      </c>
      <c r="E971" s="17">
        <v>0.35080563677252502</v>
      </c>
      <c r="F971" s="17"/>
      <c r="G971" s="17">
        <v>0.239480522113688</v>
      </c>
      <c r="H971" s="17">
        <v>0.25837054436018903</v>
      </c>
      <c r="I971" s="17">
        <v>0.29622186803726602</v>
      </c>
      <c r="J971" s="17">
        <v>0.34861807672312201</v>
      </c>
      <c r="K971" s="17">
        <v>0.344062310951539</v>
      </c>
      <c r="L971" s="17">
        <v>0.39217589599338398</v>
      </c>
      <c r="M971" s="17"/>
      <c r="N971" s="17">
        <v>0.37165448140470497</v>
      </c>
      <c r="O971" s="17">
        <v>0.33414543840040101</v>
      </c>
      <c r="P971" s="17">
        <v>0.26221113106191901</v>
      </c>
      <c r="Q971" s="17">
        <v>0.28324243900263202</v>
      </c>
      <c r="R971" s="17"/>
      <c r="S971" s="17">
        <v>0.384847724498181</v>
      </c>
      <c r="T971" s="17">
        <v>0.28612678897936999</v>
      </c>
      <c r="U971" s="17">
        <v>0.32107613234457399</v>
      </c>
      <c r="V971" s="17">
        <v>0.310201280575083</v>
      </c>
      <c r="W971" s="17">
        <v>0.29096706740558098</v>
      </c>
      <c r="X971" s="17">
        <v>0.24675401120767901</v>
      </c>
      <c r="Y971" s="17">
        <v>0.24835117997852699</v>
      </c>
      <c r="Z971" s="17">
        <v>0.371963191273047</v>
      </c>
      <c r="AA971" s="17">
        <v>0.27600878730394401</v>
      </c>
      <c r="AB971" s="17">
        <v>0.38115075294774098</v>
      </c>
      <c r="AC971" s="17">
        <v>0.42227612566428702</v>
      </c>
      <c r="AD971" s="17">
        <v>0.36140342398981401</v>
      </c>
      <c r="AE971" s="17"/>
      <c r="AF971" s="17">
        <v>0.27997290903027799</v>
      </c>
      <c r="AG971" s="17">
        <v>0.312751653927972</v>
      </c>
      <c r="AH971" s="17">
        <v>0.33684487423065301</v>
      </c>
      <c r="AI971" s="17">
        <v>0.29804400607944098</v>
      </c>
      <c r="AJ971" s="17">
        <v>0.38105836142265298</v>
      </c>
      <c r="AK971" s="17">
        <v>0.37679615965890101</v>
      </c>
      <c r="AL971" s="17"/>
      <c r="AM971" s="17">
        <v>0.30196765446690099</v>
      </c>
      <c r="AN971" s="17">
        <v>0.30417751439415303</v>
      </c>
      <c r="AO971" s="17">
        <v>0.349335826947345</v>
      </c>
      <c r="AP971" s="17">
        <v>0.33145655031670601</v>
      </c>
      <c r="AQ971" s="17">
        <v>0.30310158908679702</v>
      </c>
      <c r="AR971" s="17"/>
      <c r="AS971" s="17">
        <v>0.27980283489325197</v>
      </c>
      <c r="AT971" s="17">
        <v>0.336852383937014</v>
      </c>
      <c r="AU971" s="17">
        <v>0.30120015153902102</v>
      </c>
      <c r="AV971" s="17">
        <v>0.32974883513536901</v>
      </c>
      <c r="AW971" s="17">
        <v>0.36000254991684599</v>
      </c>
      <c r="AX971" s="17">
        <v>0.326498277108555</v>
      </c>
      <c r="AY971" s="17"/>
      <c r="AZ971" s="17">
        <v>0.326569199618854</v>
      </c>
      <c r="BA971" s="17">
        <v>0.28643258093455098</v>
      </c>
      <c r="BB971" s="17">
        <v>0.34570851195672903</v>
      </c>
      <c r="BC971" s="17">
        <v>0.37935569584239298</v>
      </c>
      <c r="BD971" s="17">
        <v>0.31221173448661699</v>
      </c>
      <c r="BE971" s="17"/>
      <c r="BF971" s="17">
        <v>0.32058257777842902</v>
      </c>
      <c r="BG971" s="17"/>
      <c r="BH971" s="17">
        <v>0.33724748372744101</v>
      </c>
      <c r="BI971" s="17"/>
      <c r="BJ971" s="17">
        <v>0.29050010197619802</v>
      </c>
      <c r="BK971" s="17">
        <v>0.33222137735926299</v>
      </c>
      <c r="BL971" s="17">
        <v>0.35367978385730697</v>
      </c>
      <c r="BM971" s="17">
        <v>0.31894914781654599</v>
      </c>
      <c r="BN971" s="17">
        <v>0.320659762314289</v>
      </c>
      <c r="BO971" s="17">
        <v>0.19892673100416899</v>
      </c>
      <c r="BP971" s="17"/>
      <c r="BQ971" s="17">
        <v>0.31396969064417901</v>
      </c>
      <c r="BR971" s="17">
        <v>0.31079796004566201</v>
      </c>
      <c r="BS971" s="17">
        <v>0.34436723840151501</v>
      </c>
      <c r="BT971" s="17"/>
      <c r="BU971" s="17">
        <v>0.26133584065359</v>
      </c>
      <c r="BV971" s="17">
        <v>0.342514135547001</v>
      </c>
      <c r="BW971" s="17">
        <v>0.33038628919144197</v>
      </c>
      <c r="BX971" s="17"/>
      <c r="BY971" s="17">
        <v>0.301273619295163</v>
      </c>
      <c r="BZ971" s="17"/>
      <c r="CA971" s="17">
        <v>0.34386686294903701</v>
      </c>
    </row>
    <row r="972" spans="2:79" x14ac:dyDescent="0.35">
      <c r="B972" t="s">
        <v>524</v>
      </c>
      <c r="C972" s="17">
        <v>0.24614072874040199</v>
      </c>
      <c r="D972" s="17">
        <v>0.22983989409203501</v>
      </c>
      <c r="E972" s="17">
        <v>0.26102323174534903</v>
      </c>
      <c r="F972" s="17"/>
      <c r="G972" s="17">
        <v>0.23882717676142001</v>
      </c>
      <c r="H972" s="17">
        <v>0.20707161320487399</v>
      </c>
      <c r="I972" s="17">
        <v>0.224291303350064</v>
      </c>
      <c r="J972" s="17">
        <v>0.25183035681174998</v>
      </c>
      <c r="K972" s="17">
        <v>0.279754892680948</v>
      </c>
      <c r="L972" s="17">
        <v>0.27061298775696402</v>
      </c>
      <c r="M972" s="17"/>
      <c r="N972" s="17">
        <v>0.28622373080074198</v>
      </c>
      <c r="O972" s="17">
        <v>0.23255335164872001</v>
      </c>
      <c r="P972" s="17">
        <v>0.20907135124377799</v>
      </c>
      <c r="Q972" s="17">
        <v>0.23784721017320601</v>
      </c>
      <c r="R972" s="17"/>
      <c r="S972" s="17">
        <v>0.262617381063042</v>
      </c>
      <c r="T972" s="17">
        <v>0.250792534825381</v>
      </c>
      <c r="U972" s="17">
        <v>0.236086588141769</v>
      </c>
      <c r="V972" s="17">
        <v>0.24464477052973299</v>
      </c>
      <c r="W972" s="17">
        <v>0.25402831690948802</v>
      </c>
      <c r="X972" s="17">
        <v>0.19759651900356301</v>
      </c>
      <c r="Y972" s="17">
        <v>0.25389206070040499</v>
      </c>
      <c r="Z972" s="17">
        <v>0.214464286726475</v>
      </c>
      <c r="AA972" s="17">
        <v>0.21145282944968399</v>
      </c>
      <c r="AB972" s="17">
        <v>0.28316507247230099</v>
      </c>
      <c r="AC972" s="17">
        <v>0.32834297589488898</v>
      </c>
      <c r="AD972" s="17">
        <v>0.205764628138665</v>
      </c>
      <c r="AE972" s="17"/>
      <c r="AF972" s="17">
        <v>0.20183603771955999</v>
      </c>
      <c r="AG972" s="17">
        <v>0.263043063334508</v>
      </c>
      <c r="AH972" s="17">
        <v>0.26728838305673402</v>
      </c>
      <c r="AI972" s="17">
        <v>0.20566631866454199</v>
      </c>
      <c r="AJ972" s="17">
        <v>0.22948570297816301</v>
      </c>
      <c r="AK972" s="17">
        <v>0.33534801867474001</v>
      </c>
      <c r="AL972" s="17"/>
      <c r="AM972" s="17">
        <v>0.21759807132740999</v>
      </c>
      <c r="AN972" s="17">
        <v>0.22647423503119299</v>
      </c>
      <c r="AO972" s="17">
        <v>0.28091215164803701</v>
      </c>
      <c r="AP972" s="17">
        <v>0.28733576739820799</v>
      </c>
      <c r="AQ972" s="17">
        <v>0.31004794729125001</v>
      </c>
      <c r="AR972" s="17"/>
      <c r="AS972" s="17">
        <v>0.235582338176931</v>
      </c>
      <c r="AT972" s="17">
        <v>0.27910813622366198</v>
      </c>
      <c r="AU972" s="17">
        <v>0.214039102670185</v>
      </c>
      <c r="AV972" s="17">
        <v>0.23521753558578401</v>
      </c>
      <c r="AW972" s="17">
        <v>0.248630211268456</v>
      </c>
      <c r="AX972" s="17">
        <v>0.26741356463808702</v>
      </c>
      <c r="AY972" s="17"/>
      <c r="AZ972" s="17">
        <v>0.26659187862184802</v>
      </c>
      <c r="BA972" s="17">
        <v>0.25130529919731498</v>
      </c>
      <c r="BB972" s="17">
        <v>0.225996887893434</v>
      </c>
      <c r="BC972" s="17">
        <v>0.27498780416858798</v>
      </c>
      <c r="BD972" s="17">
        <v>0.230073244739949</v>
      </c>
      <c r="BE972" s="17"/>
      <c r="BF972" s="17">
        <v>0.243237992776144</v>
      </c>
      <c r="BG972" s="17"/>
      <c r="BH972" s="17">
        <v>0.25379482189159902</v>
      </c>
      <c r="BI972" s="17"/>
      <c r="BJ972" s="17">
        <v>0.21866120055166599</v>
      </c>
      <c r="BK972" s="17">
        <v>0.259567110844106</v>
      </c>
      <c r="BL972" s="17">
        <v>0.28204901224221302</v>
      </c>
      <c r="BM972" s="17">
        <v>0.28872961087783999</v>
      </c>
      <c r="BN972" s="17">
        <v>0.15336908722836001</v>
      </c>
      <c r="BO972" s="17">
        <v>0.22513137870889399</v>
      </c>
      <c r="BP972" s="17"/>
      <c r="BQ972" s="17">
        <v>0.25440965408821598</v>
      </c>
      <c r="BR972" s="17">
        <v>0.25079039246632601</v>
      </c>
      <c r="BS972" s="17">
        <v>0.24744971328182999</v>
      </c>
      <c r="BT972" s="17"/>
      <c r="BU972" s="17">
        <v>0.211785647688358</v>
      </c>
      <c r="BV972" s="17">
        <v>0.238110832371797</v>
      </c>
      <c r="BW972" s="17">
        <v>0.26039016633761503</v>
      </c>
      <c r="BX972" s="17"/>
      <c r="BY972" s="17">
        <v>0.164193211610979</v>
      </c>
      <c r="BZ972" s="17"/>
      <c r="CA972" s="17">
        <v>0.21922544569063501</v>
      </c>
    </row>
    <row r="973" spans="2:79" x14ac:dyDescent="0.35">
      <c r="B973" t="s">
        <v>525</v>
      </c>
      <c r="C973" s="17">
        <v>0.23038527724579499</v>
      </c>
      <c r="D973" s="17">
        <v>0.22958950282401999</v>
      </c>
      <c r="E973" s="17">
        <v>0.23057257890219399</v>
      </c>
      <c r="F973" s="17"/>
      <c r="G973" s="17">
        <v>0.19950822366016999</v>
      </c>
      <c r="H973" s="17">
        <v>0.19797645224684901</v>
      </c>
      <c r="I973" s="17">
        <v>0.25015137308705399</v>
      </c>
      <c r="J973" s="17">
        <v>0.20652604537302099</v>
      </c>
      <c r="K973" s="17">
        <v>0.24773854205172699</v>
      </c>
      <c r="L973" s="17">
        <v>0.264662779464649</v>
      </c>
      <c r="M973" s="17"/>
      <c r="N973" s="17">
        <v>0.22808057907717599</v>
      </c>
      <c r="O973" s="17">
        <v>0.22581569846154301</v>
      </c>
      <c r="P973" s="17">
        <v>0.225488156902969</v>
      </c>
      <c r="Q973" s="17">
        <v>0.23474355739303099</v>
      </c>
      <c r="R973" s="17"/>
      <c r="S973" s="17">
        <v>0.24121238311663301</v>
      </c>
      <c r="T973" s="17">
        <v>0.19721534642815899</v>
      </c>
      <c r="U973" s="17">
        <v>0.188651609378513</v>
      </c>
      <c r="V973" s="17">
        <v>0.25899318495912599</v>
      </c>
      <c r="W973" s="17">
        <v>0.29319558956772401</v>
      </c>
      <c r="X973" s="17">
        <v>0.201735512976526</v>
      </c>
      <c r="Y973" s="17">
        <v>0.20172240515313999</v>
      </c>
      <c r="Z973" s="17">
        <v>0.27566062190416502</v>
      </c>
      <c r="AA973" s="17">
        <v>0.21979041664613799</v>
      </c>
      <c r="AB973" s="17">
        <v>0.238724878905724</v>
      </c>
      <c r="AC973" s="17">
        <v>0.26066289702080597</v>
      </c>
      <c r="AD973" s="17">
        <v>0.251007173403751</v>
      </c>
      <c r="AE973" s="17"/>
      <c r="AF973" s="17">
        <v>0.181648809275231</v>
      </c>
      <c r="AG973" s="17">
        <v>0.222332113602353</v>
      </c>
      <c r="AH973" s="17">
        <v>0.25897263620378502</v>
      </c>
      <c r="AI973" s="17">
        <v>0.30745259685568199</v>
      </c>
      <c r="AJ973" s="17">
        <v>0.17089336565708799</v>
      </c>
      <c r="AK973" s="17">
        <v>0.22032354366165499</v>
      </c>
      <c r="AL973" s="17"/>
      <c r="AM973" s="17">
        <v>0.22371304052095001</v>
      </c>
      <c r="AN973" s="17">
        <v>0.241494245666484</v>
      </c>
      <c r="AO973" s="17">
        <v>0.211252886035144</v>
      </c>
      <c r="AP973" s="17">
        <v>0.27146123429666802</v>
      </c>
      <c r="AQ973" s="17">
        <v>0.12780823190850801</v>
      </c>
      <c r="AR973" s="17"/>
      <c r="AS973" s="17">
        <v>0.22678782040283799</v>
      </c>
      <c r="AT973" s="17">
        <v>0.213978909293809</v>
      </c>
      <c r="AU973" s="17">
        <v>0.14456362148000501</v>
      </c>
      <c r="AV973" s="17">
        <v>0.28129056436062899</v>
      </c>
      <c r="AW973" s="17">
        <v>0.27041465377487001</v>
      </c>
      <c r="AX973" s="17">
        <v>0.27323567865006498</v>
      </c>
      <c r="AY973" s="17"/>
      <c r="AZ973" s="17">
        <v>0.25465053903675</v>
      </c>
      <c r="BA973" s="17">
        <v>0.25159088785984002</v>
      </c>
      <c r="BB973" s="17">
        <v>0.20683489910839301</v>
      </c>
      <c r="BC973" s="17">
        <v>0.22838296994622501</v>
      </c>
      <c r="BD973" s="17">
        <v>0.20001679551852999</v>
      </c>
      <c r="BE973" s="17"/>
      <c r="BF973" s="17">
        <v>0.23406645391242301</v>
      </c>
      <c r="BG973" s="17"/>
      <c r="BH973" s="17">
        <v>0.25028119931776599</v>
      </c>
      <c r="BI973" s="17"/>
      <c r="BJ973" s="17">
        <v>0.23353923248341801</v>
      </c>
      <c r="BK973" s="17">
        <v>0.21182876317371599</v>
      </c>
      <c r="BL973" s="17">
        <v>0.25333768056863498</v>
      </c>
      <c r="BM973" s="17">
        <v>0.23833382167013401</v>
      </c>
      <c r="BN973" s="17">
        <v>0.13850038527751901</v>
      </c>
      <c r="BO973" s="17">
        <v>7.6657226841052001E-2</v>
      </c>
      <c r="BP973" s="17"/>
      <c r="BQ973" s="17">
        <v>0.21440597556573501</v>
      </c>
      <c r="BR973" s="17">
        <v>0.240245927589504</v>
      </c>
      <c r="BS973" s="17">
        <v>0.241436822421912</v>
      </c>
      <c r="BT973" s="17"/>
      <c r="BU973" s="17">
        <v>0.284931862609408</v>
      </c>
      <c r="BV973" s="17">
        <v>0.231840130881106</v>
      </c>
      <c r="BW973" s="17">
        <v>0.23751745669633501</v>
      </c>
      <c r="BX973" s="17"/>
      <c r="BY973" s="17">
        <v>0.23539188906494099</v>
      </c>
      <c r="BZ973" s="17"/>
      <c r="CA973" s="17">
        <v>0.26190938150483001</v>
      </c>
    </row>
    <row r="974" spans="2:79" x14ac:dyDescent="0.35">
      <c r="B974" t="s">
        <v>526</v>
      </c>
      <c r="C974" s="17">
        <v>0.21851441274250499</v>
      </c>
      <c r="D974" s="17">
        <v>0.243696264857137</v>
      </c>
      <c r="E974" s="17">
        <v>0.19432369944838199</v>
      </c>
      <c r="F974" s="17"/>
      <c r="G974" s="17">
        <v>0.196861517073389</v>
      </c>
      <c r="H974" s="17">
        <v>0.166343740210809</v>
      </c>
      <c r="I974" s="17">
        <v>0.221687968160941</v>
      </c>
      <c r="J974" s="17">
        <v>0.20103228357067801</v>
      </c>
      <c r="K974" s="17">
        <v>0.239748260367043</v>
      </c>
      <c r="L974" s="17">
        <v>0.266522765148336</v>
      </c>
      <c r="M974" s="17"/>
      <c r="N974" s="17">
        <v>0.23115365613161701</v>
      </c>
      <c r="O974" s="17">
        <v>0.22709195160773701</v>
      </c>
      <c r="P974" s="17">
        <v>0.16304086033496601</v>
      </c>
      <c r="Q974" s="17">
        <v>0.24533678920236399</v>
      </c>
      <c r="R974" s="17"/>
      <c r="S974" s="17">
        <v>0.23292525005226</v>
      </c>
      <c r="T974" s="17">
        <v>0.19951386903966001</v>
      </c>
      <c r="U974" s="17">
        <v>0.23061562240185099</v>
      </c>
      <c r="V974" s="17">
        <v>0.21082143412863899</v>
      </c>
      <c r="W974" s="17">
        <v>0.17682264059156799</v>
      </c>
      <c r="X974" s="17">
        <v>0.24033128739250501</v>
      </c>
      <c r="Y974" s="17">
        <v>0.18090350110425599</v>
      </c>
      <c r="Z974" s="17">
        <v>0.32386599904482</v>
      </c>
      <c r="AA974" s="17">
        <v>0.16985392704268701</v>
      </c>
      <c r="AB974" s="17">
        <v>0.227468874622653</v>
      </c>
      <c r="AC974" s="17">
        <v>0.283475880571461</v>
      </c>
      <c r="AD974" s="17">
        <v>0.24719858897579799</v>
      </c>
      <c r="AE974" s="17"/>
      <c r="AF974" s="17">
        <v>0.20794033819024099</v>
      </c>
      <c r="AG974" s="17">
        <v>0.23611722709135299</v>
      </c>
      <c r="AH974" s="17">
        <v>0.20376988459062001</v>
      </c>
      <c r="AI974" s="17">
        <v>0.218407498231623</v>
      </c>
      <c r="AJ974" s="17">
        <v>0.20063758881888899</v>
      </c>
      <c r="AK974" s="17">
        <v>0.16098256568837699</v>
      </c>
      <c r="AL974" s="17"/>
      <c r="AM974" s="17">
        <v>0.218125825328576</v>
      </c>
      <c r="AN974" s="17">
        <v>0.22979960305536701</v>
      </c>
      <c r="AO974" s="17">
        <v>0.20072512988628599</v>
      </c>
      <c r="AP974" s="17">
        <v>0.231154067052323</v>
      </c>
      <c r="AQ974" s="17">
        <v>0.238664689170174</v>
      </c>
      <c r="AR974" s="17"/>
      <c r="AS974" s="17">
        <v>0.17106533943222699</v>
      </c>
      <c r="AT974" s="17">
        <v>0.240173170156082</v>
      </c>
      <c r="AU974" s="17">
        <v>0.18341767974221501</v>
      </c>
      <c r="AV974" s="17">
        <v>0.24422206239800401</v>
      </c>
      <c r="AW974" s="17">
        <v>0.265383003462838</v>
      </c>
      <c r="AX974" s="17">
        <v>0.22003759300175399</v>
      </c>
      <c r="AY974" s="17"/>
      <c r="AZ974" s="17">
        <v>0.23625390870441301</v>
      </c>
      <c r="BA974" s="17">
        <v>0.22052731972421</v>
      </c>
      <c r="BB974" s="17">
        <v>0.21420446060015599</v>
      </c>
      <c r="BC974" s="17">
        <v>0.26585216630362402</v>
      </c>
      <c r="BD974" s="17">
        <v>0.18304783076456899</v>
      </c>
      <c r="BE974" s="17"/>
      <c r="BF974" s="17">
        <v>0.22276545129872399</v>
      </c>
      <c r="BG974" s="17"/>
      <c r="BH974" s="17">
        <v>0.22666545770062699</v>
      </c>
      <c r="BI974" s="17"/>
      <c r="BJ974" s="17">
        <v>0.167528036938417</v>
      </c>
      <c r="BK974" s="17">
        <v>0.24075623490901499</v>
      </c>
      <c r="BL974" s="17">
        <v>0.247316323113037</v>
      </c>
      <c r="BM974" s="17">
        <v>0.27590859335847401</v>
      </c>
      <c r="BN974" s="17">
        <v>0.18620063571008899</v>
      </c>
      <c r="BO974" s="17">
        <v>0.31488860376774902</v>
      </c>
      <c r="BP974" s="17"/>
      <c r="BQ974" s="17">
        <v>0.20387211085837401</v>
      </c>
      <c r="BR974" s="17">
        <v>0.23112722086759799</v>
      </c>
      <c r="BS974" s="17">
        <v>0.227339691301645</v>
      </c>
      <c r="BT974" s="17"/>
      <c r="BU974" s="17">
        <v>0.198041878114805</v>
      </c>
      <c r="BV974" s="17">
        <v>0.23714674248359699</v>
      </c>
      <c r="BW974" s="17">
        <v>0.22305125993877301</v>
      </c>
      <c r="BX974" s="17"/>
      <c r="BY974" s="17">
        <v>0.14644426531259899</v>
      </c>
      <c r="BZ974" s="17"/>
      <c r="CA974" s="17">
        <v>0.17048724757245101</v>
      </c>
    </row>
    <row r="975" spans="2:79" x14ac:dyDescent="0.35">
      <c r="B975" t="s">
        <v>527</v>
      </c>
      <c r="C975" s="17">
        <v>0.21709440250183801</v>
      </c>
      <c r="D975" s="17">
        <v>0.20603300447495801</v>
      </c>
      <c r="E975" s="17">
        <v>0.22870943666795701</v>
      </c>
      <c r="F975" s="17"/>
      <c r="G975" s="17">
        <v>0.196084953065432</v>
      </c>
      <c r="H975" s="17">
        <v>0.21378178326987499</v>
      </c>
      <c r="I975" s="17">
        <v>0.19762907450209699</v>
      </c>
      <c r="J975" s="17">
        <v>0.17206497111455199</v>
      </c>
      <c r="K975" s="17">
        <v>0.227120221138913</v>
      </c>
      <c r="L975" s="17">
        <v>0.27439293928942798</v>
      </c>
      <c r="M975" s="17"/>
      <c r="N975" s="17">
        <v>0.21437518790556001</v>
      </c>
      <c r="O975" s="17">
        <v>0.235420086197211</v>
      </c>
      <c r="P975" s="17">
        <v>0.23181576125651501</v>
      </c>
      <c r="Q975" s="17">
        <v>0.18175760791644299</v>
      </c>
      <c r="R975" s="17"/>
      <c r="S975" s="17">
        <v>0.24518401980210699</v>
      </c>
      <c r="T975" s="17">
        <v>0.207721880979746</v>
      </c>
      <c r="U975" s="17">
        <v>0.172033235577745</v>
      </c>
      <c r="V975" s="17">
        <v>0.200248583453423</v>
      </c>
      <c r="W975" s="17">
        <v>0.15554184847798699</v>
      </c>
      <c r="X975" s="17">
        <v>0.20527506890128699</v>
      </c>
      <c r="Y975" s="17">
        <v>0.16258108977994601</v>
      </c>
      <c r="Z975" s="17">
        <v>0.23036513011915399</v>
      </c>
      <c r="AA975" s="17">
        <v>0.23014029779530701</v>
      </c>
      <c r="AB975" s="17">
        <v>0.292236023453529</v>
      </c>
      <c r="AC975" s="17">
        <v>0.29801302860472001</v>
      </c>
      <c r="AD975" s="17">
        <v>0.18796485585296199</v>
      </c>
      <c r="AE975" s="17"/>
      <c r="AF975" s="17">
        <v>0.19083419414672301</v>
      </c>
      <c r="AG975" s="17">
        <v>0.245292586710947</v>
      </c>
      <c r="AH975" s="17">
        <v>0.21077047826072801</v>
      </c>
      <c r="AI975" s="17">
        <v>0.22731911997139401</v>
      </c>
      <c r="AJ975" s="17">
        <v>0.152428724085861</v>
      </c>
      <c r="AK975" s="17">
        <v>0.155180141275193</v>
      </c>
      <c r="AL975" s="17"/>
      <c r="AM975" s="17">
        <v>0.18843632988505099</v>
      </c>
      <c r="AN975" s="17">
        <v>0.21670163212201801</v>
      </c>
      <c r="AO975" s="17">
        <v>0.22504206607614199</v>
      </c>
      <c r="AP975" s="17">
        <v>0.248090567409055</v>
      </c>
      <c r="AQ975" s="17">
        <v>0.255007478606327</v>
      </c>
      <c r="AR975" s="17"/>
      <c r="AS975" s="17">
        <v>0.233884429736162</v>
      </c>
      <c r="AT975" s="17">
        <v>0.23325510704834099</v>
      </c>
      <c r="AU975" s="17">
        <v>0.202488796215817</v>
      </c>
      <c r="AV975" s="17">
        <v>0.200801271935761</v>
      </c>
      <c r="AW975" s="17">
        <v>0.20888165725628599</v>
      </c>
      <c r="AX975" s="17">
        <v>0.204017843469288</v>
      </c>
      <c r="AY975" s="17"/>
      <c r="AZ975" s="17">
        <v>0.23585577455601001</v>
      </c>
      <c r="BA975" s="17">
        <v>0.19635282047023001</v>
      </c>
      <c r="BB975" s="17">
        <v>0.196893156470894</v>
      </c>
      <c r="BC975" s="17">
        <v>0.272699078173892</v>
      </c>
      <c r="BD975" s="17">
        <v>0.22493571632641299</v>
      </c>
      <c r="BE975" s="17"/>
      <c r="BF975" s="17">
        <v>0.220757991309597</v>
      </c>
      <c r="BG975" s="17"/>
      <c r="BH975" s="17">
        <v>0.21758913998148099</v>
      </c>
      <c r="BI975" s="17"/>
      <c r="BJ975" s="17">
        <v>0.19712459750681399</v>
      </c>
      <c r="BK975" s="17">
        <v>0.26513378487134298</v>
      </c>
      <c r="BL975" s="17">
        <v>0.22613851607712601</v>
      </c>
      <c r="BM975" s="17">
        <v>0.16174003261957601</v>
      </c>
      <c r="BN975" s="17">
        <v>0.22713564399304201</v>
      </c>
      <c r="BO975" s="17">
        <v>0.23672588527257099</v>
      </c>
      <c r="BP975" s="17"/>
      <c r="BQ975" s="17">
        <v>0.1918454490333</v>
      </c>
      <c r="BR975" s="17">
        <v>0.220765949746111</v>
      </c>
      <c r="BS975" s="17">
        <v>0.22787037833573301</v>
      </c>
      <c r="BT975" s="17"/>
      <c r="BU975" s="17">
        <v>0.27681147152007102</v>
      </c>
      <c r="BV975" s="17">
        <v>0.21474086943218601</v>
      </c>
      <c r="BW975" s="17">
        <v>0.227336486015008</v>
      </c>
      <c r="BX975" s="17"/>
      <c r="BY975" s="17">
        <v>0.19744889448893499</v>
      </c>
      <c r="BZ975" s="17"/>
      <c r="CA975" s="17">
        <v>0.21109200037995199</v>
      </c>
    </row>
    <row r="976" spans="2:79" x14ac:dyDescent="0.35">
      <c r="B976" t="s">
        <v>528</v>
      </c>
      <c r="C976" s="17">
        <v>0.106516341600182</v>
      </c>
      <c r="D976" s="17">
        <v>0.10867437041844499</v>
      </c>
      <c r="E976" s="17">
        <v>0.105068506349101</v>
      </c>
      <c r="F976" s="17"/>
      <c r="G976" s="17">
        <v>8.8002709463558204E-2</v>
      </c>
      <c r="H976" s="17">
        <v>9.7631733147653693E-2</v>
      </c>
      <c r="I976" s="17">
        <v>0.12700843925650801</v>
      </c>
      <c r="J976" s="17">
        <v>9.4607958187401295E-2</v>
      </c>
      <c r="K976" s="17">
        <v>0.120298038381896</v>
      </c>
      <c r="L976" s="17">
        <v>0.109401323140114</v>
      </c>
      <c r="M976" s="17"/>
      <c r="N976" s="17">
        <v>0.11150820556897501</v>
      </c>
      <c r="O976" s="17">
        <v>8.81276267673924E-2</v>
      </c>
      <c r="P976" s="17">
        <v>0.104217652830067</v>
      </c>
      <c r="Q976" s="17">
        <v>0.12387933464032599</v>
      </c>
      <c r="R976" s="17"/>
      <c r="S976" s="17">
        <v>0.101510782209539</v>
      </c>
      <c r="T976" s="17">
        <v>0.104851846134914</v>
      </c>
      <c r="U976" s="17">
        <v>0.107271267340184</v>
      </c>
      <c r="V976" s="17">
        <v>6.4306269867211399E-2</v>
      </c>
      <c r="W976" s="17">
        <v>0.1017500762033</v>
      </c>
      <c r="X976" s="17">
        <v>0.13777996837796599</v>
      </c>
      <c r="Y976" s="17">
        <v>0.114023091260887</v>
      </c>
      <c r="Z976" s="17">
        <v>7.6855152146041897E-2</v>
      </c>
      <c r="AA976" s="17">
        <v>8.9546056707104096E-2</v>
      </c>
      <c r="AB976" s="17">
        <v>0.13955599186100301</v>
      </c>
      <c r="AC976" s="17">
        <v>0.10008508947036</v>
      </c>
      <c r="AD976" s="17">
        <v>0.18337111486538901</v>
      </c>
      <c r="AE976" s="17"/>
      <c r="AF976" s="17">
        <v>9.1679186799559206E-2</v>
      </c>
      <c r="AG976" s="17">
        <v>0.115383400163003</v>
      </c>
      <c r="AH976" s="17">
        <v>0.101727748860779</v>
      </c>
      <c r="AI976" s="17">
        <v>0.11899954401589199</v>
      </c>
      <c r="AJ976" s="17">
        <v>8.1395624945192396E-2</v>
      </c>
      <c r="AK976" s="17">
        <v>0.10501596351657599</v>
      </c>
      <c r="AL976" s="17"/>
      <c r="AM976" s="17">
        <v>0.100121644521121</v>
      </c>
      <c r="AN976" s="17">
        <v>0.10773178308699401</v>
      </c>
      <c r="AO976" s="17">
        <v>0.106011102913718</v>
      </c>
      <c r="AP976" s="17">
        <v>0.11913722380502099</v>
      </c>
      <c r="AQ976" s="17">
        <v>0.120718880473591</v>
      </c>
      <c r="AR976" s="17"/>
      <c r="AS976" s="17">
        <v>0.10501444122558801</v>
      </c>
      <c r="AT976" s="17">
        <v>0.10009557100779599</v>
      </c>
      <c r="AU976" s="17">
        <v>0.119895125945533</v>
      </c>
      <c r="AV976" s="17">
        <v>9.4320674408488694E-2</v>
      </c>
      <c r="AW976" s="17">
        <v>0.11604005152083401</v>
      </c>
      <c r="AX976" s="17">
        <v>0.118819026330458</v>
      </c>
      <c r="AY976" s="17"/>
      <c r="AZ976" s="17">
        <v>0.11008339739939001</v>
      </c>
      <c r="BA976" s="17">
        <v>0.112367616934997</v>
      </c>
      <c r="BB976" s="17">
        <v>9.5104708512845998E-2</v>
      </c>
      <c r="BC976" s="17">
        <v>9.6824843844473499E-2</v>
      </c>
      <c r="BD976" s="17">
        <v>0.108130663417082</v>
      </c>
      <c r="BE976" s="17"/>
      <c r="BF976" s="17">
        <v>0.101722029406594</v>
      </c>
      <c r="BG976" s="17"/>
      <c r="BH976" s="17">
        <v>0.112514289563118</v>
      </c>
      <c r="BI976" s="17"/>
      <c r="BJ976" s="17">
        <v>8.9717792046261402E-2</v>
      </c>
      <c r="BK976" s="17">
        <v>0.100792516998884</v>
      </c>
      <c r="BL976" s="17">
        <v>0.119427988458638</v>
      </c>
      <c r="BM976" s="17">
        <v>0.13195653241220201</v>
      </c>
      <c r="BN976" s="17">
        <v>0.103074324716399</v>
      </c>
      <c r="BO976" s="17">
        <v>0.105546758751191</v>
      </c>
      <c r="BP976" s="17"/>
      <c r="BQ976" s="17">
        <v>0.148498430683705</v>
      </c>
      <c r="BR976" s="17">
        <v>0.102656014506243</v>
      </c>
      <c r="BS976" s="17">
        <v>0.105282328288889</v>
      </c>
      <c r="BT976" s="17"/>
      <c r="BU976" s="17">
        <v>7.0917767199028606E-2</v>
      </c>
      <c r="BV976" s="17">
        <v>0.122540988439048</v>
      </c>
      <c r="BW976" s="17">
        <v>0.10956784497404901</v>
      </c>
      <c r="BX976" s="17"/>
      <c r="BY976" s="17">
        <v>0.164941140490794</v>
      </c>
      <c r="BZ976" s="17"/>
      <c r="CA976" s="17">
        <v>6.1781723124989897E-2</v>
      </c>
    </row>
    <row r="977" spans="2:79" x14ac:dyDescent="0.35">
      <c r="B977" t="s">
        <v>136</v>
      </c>
      <c r="C977" s="17">
        <v>0.102101743956411</v>
      </c>
      <c r="D977" s="17">
        <v>9.9625410454145399E-2</v>
      </c>
      <c r="E977" s="17">
        <v>0.104996064216882</v>
      </c>
      <c r="F977" s="17"/>
      <c r="G977" s="17">
        <v>7.84227480324967E-2</v>
      </c>
      <c r="H977" s="17">
        <v>9.4354364417813003E-2</v>
      </c>
      <c r="I977" s="17">
        <v>9.0246815467833197E-2</v>
      </c>
      <c r="J977" s="17">
        <v>0.123677762387868</v>
      </c>
      <c r="K977" s="17">
        <v>0.10012889514361401</v>
      </c>
      <c r="L977" s="17">
        <v>0.116185601291189</v>
      </c>
      <c r="M977" s="17"/>
      <c r="N977" s="17">
        <v>8.0783571230073403E-2</v>
      </c>
      <c r="O977" s="17">
        <v>0.118944162080799</v>
      </c>
      <c r="P977" s="17">
        <v>0.105309158845213</v>
      </c>
      <c r="Q977" s="17">
        <v>0.109023497257178</v>
      </c>
      <c r="R977" s="17"/>
      <c r="S977" s="17">
        <v>6.6873250916554605E-2</v>
      </c>
      <c r="T977" s="17">
        <v>0.12265181174747899</v>
      </c>
      <c r="U977" s="17">
        <v>0.121228379525071</v>
      </c>
      <c r="V977" s="17">
        <v>9.3877530928354797E-2</v>
      </c>
      <c r="W977" s="17">
        <v>7.19708704969763E-2</v>
      </c>
      <c r="X977" s="17">
        <v>0.126789609766356</v>
      </c>
      <c r="Y977" s="17">
        <v>6.6958749304058998E-2</v>
      </c>
      <c r="Z977" s="17">
        <v>8.0566127714130006E-2</v>
      </c>
      <c r="AA977" s="17">
        <v>0.12971403243851401</v>
      </c>
      <c r="AB977" s="17">
        <v>0.127888853114277</v>
      </c>
      <c r="AC977" s="17">
        <v>8.9746433146230098E-2</v>
      </c>
      <c r="AD977" s="17">
        <v>0.12120513446548201</v>
      </c>
      <c r="AE977" s="17"/>
      <c r="AF977" s="17">
        <v>0.104023733853226</v>
      </c>
      <c r="AG977" s="17">
        <v>0.110729246094178</v>
      </c>
      <c r="AH977" s="17">
        <v>8.5913700767506596E-2</v>
      </c>
      <c r="AI977" s="17">
        <v>8.5820005777034303E-2</v>
      </c>
      <c r="AJ977" s="17">
        <v>0.110379124898001</v>
      </c>
      <c r="AK977" s="17">
        <v>4.9859320561836402E-2</v>
      </c>
      <c r="AL977" s="17"/>
      <c r="AM977" s="17">
        <v>0.12418330423190201</v>
      </c>
      <c r="AN977" s="17">
        <v>0.113871393982565</v>
      </c>
      <c r="AO977" s="17">
        <v>6.9552443325811203E-2</v>
      </c>
      <c r="AP977" s="17">
        <v>8.3541006763787701E-2</v>
      </c>
      <c r="AQ977" s="17">
        <v>0.111899516139016</v>
      </c>
      <c r="AR977" s="17"/>
      <c r="AS977" s="17">
        <v>8.4972793972744307E-2</v>
      </c>
      <c r="AT977" s="17">
        <v>9.7601328247885102E-2</v>
      </c>
      <c r="AU977" s="17">
        <v>0.104372073179616</v>
      </c>
      <c r="AV977" s="17">
        <v>0.11944140896920601</v>
      </c>
      <c r="AW977" s="17">
        <v>0.13110930114278699</v>
      </c>
      <c r="AX977" s="17">
        <v>6.5961850380375803E-2</v>
      </c>
      <c r="AY977" s="17"/>
      <c r="AZ977" s="17">
        <v>9.1742705840898095E-2</v>
      </c>
      <c r="BA977" s="17">
        <v>0.115727713730649</v>
      </c>
      <c r="BB977" s="17">
        <v>0.103361658407478</v>
      </c>
      <c r="BC977" s="17">
        <v>9.4268261610760906E-2</v>
      </c>
      <c r="BD977" s="17">
        <v>9.4114007154961196E-2</v>
      </c>
      <c r="BE977" s="17"/>
      <c r="BF977" s="17">
        <v>0.104946879635419</v>
      </c>
      <c r="BG977" s="17"/>
      <c r="BH977" s="17">
        <v>0.10335227960254</v>
      </c>
      <c r="BI977" s="17"/>
      <c r="BJ977" s="17">
        <v>0.106675978231207</v>
      </c>
      <c r="BK977" s="17">
        <v>0.103939702689054</v>
      </c>
      <c r="BL977" s="17">
        <v>0.107580297737179</v>
      </c>
      <c r="BM977" s="17">
        <v>4.0405548676082197E-2</v>
      </c>
      <c r="BN977" s="17">
        <v>7.1400126737626399E-2</v>
      </c>
      <c r="BO977" s="17">
        <v>6.5158919731223106E-2</v>
      </c>
      <c r="BP977" s="17"/>
      <c r="BQ977" s="17">
        <v>7.2040220950959993E-2</v>
      </c>
      <c r="BR977" s="17">
        <v>7.7316356118878701E-2</v>
      </c>
      <c r="BS977" s="17">
        <v>9.3439184376143403E-2</v>
      </c>
      <c r="BT977" s="17"/>
      <c r="BU977" s="17">
        <v>6.8475223573832303E-2</v>
      </c>
      <c r="BV977" s="17">
        <v>7.4017792149389305E-2</v>
      </c>
      <c r="BW977" s="17">
        <v>9.0179203984592504E-2</v>
      </c>
      <c r="BX977" s="17"/>
      <c r="BY977" s="17">
        <v>0.12681611669710599</v>
      </c>
      <c r="BZ977" s="17"/>
      <c r="CA977" s="17">
        <v>9.0799477421627098E-2</v>
      </c>
    </row>
    <row r="978" spans="2:79" x14ac:dyDescent="0.35">
      <c r="B978" t="s">
        <v>529</v>
      </c>
      <c r="C978" s="17">
        <v>2.4893845108006699E-2</v>
      </c>
      <c r="D978" s="17">
        <v>2.3404064754685899E-2</v>
      </c>
      <c r="E978" s="17">
        <v>2.6434309998087401E-2</v>
      </c>
      <c r="F978" s="17"/>
      <c r="G978" s="17">
        <v>2.13012641635698E-2</v>
      </c>
      <c r="H978" s="17">
        <v>3.1763745506280798E-2</v>
      </c>
      <c r="I978" s="17">
        <v>3.3396846008070503E-2</v>
      </c>
      <c r="J978" s="17">
        <v>1.8992379427506499E-2</v>
      </c>
      <c r="K978" s="17">
        <v>2.1093635003727299E-2</v>
      </c>
      <c r="L978" s="17">
        <v>2.2458717151161701E-2</v>
      </c>
      <c r="M978" s="17"/>
      <c r="N978" s="17">
        <v>2.2531059063839301E-2</v>
      </c>
      <c r="O978" s="17">
        <v>2.3501207613634199E-2</v>
      </c>
      <c r="P978" s="17">
        <v>1.0068089044992E-2</v>
      </c>
      <c r="Q978" s="17">
        <v>4.2875250101305697E-2</v>
      </c>
      <c r="R978" s="17"/>
      <c r="S978" s="17">
        <v>2.77483790878401E-2</v>
      </c>
      <c r="T978" s="17">
        <v>2.4457812132044E-2</v>
      </c>
      <c r="U978" s="17">
        <v>1.89387988363195E-2</v>
      </c>
      <c r="V978" s="17">
        <v>1.54388042801363E-2</v>
      </c>
      <c r="W978" s="17">
        <v>1.3530956051106401E-2</v>
      </c>
      <c r="X978" s="17">
        <v>3.2619984642423903E-2</v>
      </c>
      <c r="Y978" s="17">
        <v>4.8729400024531702E-2</v>
      </c>
      <c r="Z978" s="17">
        <v>2.0956988583447401E-2</v>
      </c>
      <c r="AA978" s="17">
        <v>3.5245664395082199E-2</v>
      </c>
      <c r="AB978" s="17">
        <v>8.1582317666003996E-3</v>
      </c>
      <c r="AC978" s="17">
        <v>3.0707407603827098E-2</v>
      </c>
      <c r="AD978" s="17">
        <v>0</v>
      </c>
      <c r="AE978" s="17"/>
      <c r="AF978" s="17">
        <v>4.63157095334851E-2</v>
      </c>
      <c r="AG978" s="17">
        <v>1.6000332830015E-2</v>
      </c>
      <c r="AH978" s="17">
        <v>2.8739785939950101E-2</v>
      </c>
      <c r="AI978" s="17">
        <v>3.0724746016665299E-3</v>
      </c>
      <c r="AJ978" s="17">
        <v>1.34143468514969E-2</v>
      </c>
      <c r="AK978" s="17">
        <v>2.2023166098775401E-2</v>
      </c>
      <c r="AL978" s="17"/>
      <c r="AM978" s="17">
        <v>3.6081354099039203E-2</v>
      </c>
      <c r="AN978" s="17">
        <v>2.20991855913895E-2</v>
      </c>
      <c r="AO978" s="17">
        <v>1.7460597849559001E-2</v>
      </c>
      <c r="AP978" s="17">
        <v>1.8914159852774701E-2</v>
      </c>
      <c r="AQ978" s="17">
        <v>5.2017464485614999E-2</v>
      </c>
      <c r="AR978" s="17"/>
      <c r="AS978" s="17">
        <v>2.23367924805533E-2</v>
      </c>
      <c r="AT978" s="17">
        <v>3.3123680724270098E-2</v>
      </c>
      <c r="AU978" s="17">
        <v>1.67927428755749E-2</v>
      </c>
      <c r="AV978" s="17">
        <v>2.8665484184483E-2</v>
      </c>
      <c r="AW978" s="17">
        <v>7.5769273686985498E-3</v>
      </c>
      <c r="AX978" s="17">
        <v>3.9883284677965099E-2</v>
      </c>
      <c r="AY978" s="17"/>
      <c r="AZ978" s="17">
        <v>3.5030157597358801E-2</v>
      </c>
      <c r="BA978" s="17">
        <v>1.9136900222213E-2</v>
      </c>
      <c r="BB978" s="17">
        <v>2.81312327001145E-2</v>
      </c>
      <c r="BC978" s="17">
        <v>2.2137001510498799E-2</v>
      </c>
      <c r="BD978" s="17">
        <v>2.2665062726904401E-2</v>
      </c>
      <c r="BE978" s="17"/>
      <c r="BF978" s="17">
        <v>2.5392323691712002E-2</v>
      </c>
      <c r="BG978" s="17"/>
      <c r="BH978" s="17">
        <v>2.5528508634634801E-2</v>
      </c>
      <c r="BI978" s="17"/>
      <c r="BJ978" s="17">
        <v>3.1004894109152598E-2</v>
      </c>
      <c r="BK978" s="17">
        <v>2.1673502225166199E-2</v>
      </c>
      <c r="BL978" s="17">
        <v>2.1598850440807699E-2</v>
      </c>
      <c r="BM978" s="17">
        <v>2.9161538673635998E-2</v>
      </c>
      <c r="BN978" s="17">
        <v>1.2303725203128399E-2</v>
      </c>
      <c r="BO978" s="17">
        <v>4.3723062126129301E-2</v>
      </c>
      <c r="BP978" s="17"/>
      <c r="BQ978" s="17">
        <v>1.6681423669989801E-2</v>
      </c>
      <c r="BR978" s="17">
        <v>3.5561559948969299E-2</v>
      </c>
      <c r="BS978" s="17">
        <v>1.74025198652293E-2</v>
      </c>
      <c r="BT978" s="17"/>
      <c r="BU978" s="17">
        <v>5.0172256541726502E-3</v>
      </c>
      <c r="BV978" s="17">
        <v>3.6133114625823401E-2</v>
      </c>
      <c r="BW978" s="17">
        <v>1.7802648009409699E-2</v>
      </c>
      <c r="BX978" s="17"/>
      <c r="BY978" s="17">
        <v>6.0826324974365903E-3</v>
      </c>
      <c r="BZ978" s="17"/>
      <c r="CA978" s="17">
        <v>1.99947949423676E-2</v>
      </c>
    </row>
    <row r="979" spans="2:79" x14ac:dyDescent="0.3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row>
    <row r="980" spans="2:79" x14ac:dyDescent="0.35">
      <c r="B980" s="6" t="s">
        <v>531</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row>
    <row r="981" spans="2:79" x14ac:dyDescent="0.35">
      <c r="B981" s="24" t="s">
        <v>516</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row>
    <row r="982" spans="2:79" x14ac:dyDescent="0.35">
      <c r="B982" t="s">
        <v>517</v>
      </c>
      <c r="C982" s="17">
        <v>0.47278379362004402</v>
      </c>
      <c r="D982" s="17">
        <v>0.45036458422671499</v>
      </c>
      <c r="E982" s="17">
        <v>0.49225935632239298</v>
      </c>
      <c r="F982" s="17"/>
      <c r="G982" s="17">
        <v>0.39719435872664499</v>
      </c>
      <c r="H982" s="17">
        <v>0.39420795693864102</v>
      </c>
      <c r="I982" s="17">
        <v>0.41835583028821199</v>
      </c>
      <c r="J982" s="17">
        <v>0.497863867900327</v>
      </c>
      <c r="K982" s="17">
        <v>0.56744802717188303</v>
      </c>
      <c r="L982" s="17">
        <v>0.55456066074500399</v>
      </c>
      <c r="M982" s="17"/>
      <c r="N982" s="17">
        <v>0.51164520447816197</v>
      </c>
      <c r="O982" s="17">
        <v>0.48595051429316199</v>
      </c>
      <c r="P982" s="17">
        <v>0.44848199649631298</v>
      </c>
      <c r="Q982" s="17">
        <v>0.44393075491509498</v>
      </c>
      <c r="R982" s="17"/>
      <c r="S982" s="17">
        <v>0.402116508753528</v>
      </c>
      <c r="T982" s="17">
        <v>0.54300586292889197</v>
      </c>
      <c r="U982" s="17">
        <v>0.54374273125337402</v>
      </c>
      <c r="V982" s="17">
        <v>0.50580225577365401</v>
      </c>
      <c r="W982" s="17">
        <v>0.41076210328989199</v>
      </c>
      <c r="X982" s="17">
        <v>0.44023653243405197</v>
      </c>
      <c r="Y982" s="17">
        <v>0.42593704897490198</v>
      </c>
      <c r="Z982" s="17">
        <v>0.39849015155165302</v>
      </c>
      <c r="AA982" s="17">
        <v>0.50501639061924997</v>
      </c>
      <c r="AB982" s="17">
        <v>0.497020011333836</v>
      </c>
      <c r="AC982" s="17">
        <v>0.47750978959951601</v>
      </c>
      <c r="AD982" s="17">
        <v>0.46306698979299599</v>
      </c>
      <c r="AE982" s="17"/>
      <c r="AF982" s="17">
        <v>0.41507147414649198</v>
      </c>
      <c r="AG982" s="17">
        <v>0.45248883321366801</v>
      </c>
      <c r="AH982" s="17">
        <v>0.52403237671730396</v>
      </c>
      <c r="AI982" s="17">
        <v>0.51453075623248101</v>
      </c>
      <c r="AJ982" s="17">
        <v>0.460188034879284</v>
      </c>
      <c r="AK982" s="17">
        <v>0.54465543025075502</v>
      </c>
      <c r="AL982" s="17"/>
      <c r="AM982" s="17">
        <v>0.406486487431302</v>
      </c>
      <c r="AN982" s="17">
        <v>0.50554185063665302</v>
      </c>
      <c r="AO982" s="17">
        <v>0.498027046122478</v>
      </c>
      <c r="AP982" s="17">
        <v>0.45131212570611601</v>
      </c>
      <c r="AQ982" s="17">
        <v>0.47214648296772499</v>
      </c>
      <c r="AR982" s="17"/>
      <c r="AS982" s="17">
        <v>0.437335695279362</v>
      </c>
      <c r="AT982" s="17">
        <v>0.499550477706382</v>
      </c>
      <c r="AU982" s="17">
        <v>0.45819257477055297</v>
      </c>
      <c r="AV982" s="17">
        <v>0.48406529949168697</v>
      </c>
      <c r="AW982" s="17">
        <v>0.47300107336709002</v>
      </c>
      <c r="AX982" s="17">
        <v>0.49753880531248201</v>
      </c>
      <c r="AY982" s="17"/>
      <c r="AZ982" s="17">
        <v>0.48054534903337498</v>
      </c>
      <c r="BA982" s="17">
        <v>0.44005488333815101</v>
      </c>
      <c r="BB982" s="17">
        <v>0.50321142819275699</v>
      </c>
      <c r="BC982" s="17">
        <v>0.48629879425410699</v>
      </c>
      <c r="BD982" s="17">
        <v>0.47850752247009198</v>
      </c>
      <c r="BE982" s="17"/>
      <c r="BF982" s="17">
        <v>0.47889011481433402</v>
      </c>
      <c r="BG982" s="17"/>
      <c r="BH982" s="17">
        <v>0.47231183821765499</v>
      </c>
      <c r="BI982" s="17"/>
      <c r="BJ982" s="17">
        <v>0.46542189646242299</v>
      </c>
      <c r="BK982" s="17">
        <v>0.48767669858166401</v>
      </c>
      <c r="BL982" s="17">
        <v>0.49538893074739798</v>
      </c>
      <c r="BM982" s="17">
        <v>0.39909103015028602</v>
      </c>
      <c r="BN982" s="17">
        <v>0.54650097678274701</v>
      </c>
      <c r="BO982" s="17">
        <v>0.46748272095893201</v>
      </c>
      <c r="BP982" s="17"/>
      <c r="BQ982" s="17">
        <v>0.485292914550153</v>
      </c>
      <c r="BR982" s="17">
        <v>0.481007617433235</v>
      </c>
      <c r="BS982" s="17">
        <v>0.495154740497525</v>
      </c>
      <c r="BT982" s="17"/>
      <c r="BU982" s="17">
        <v>0.48018768282728302</v>
      </c>
      <c r="BV982" s="17">
        <v>0.47871107170539201</v>
      </c>
      <c r="BW982" s="17">
        <v>0.488258789873115</v>
      </c>
      <c r="BX982" s="17"/>
      <c r="BY982" s="17">
        <v>0.392465239350688</v>
      </c>
      <c r="BZ982" s="17"/>
      <c r="CA982" s="17">
        <v>0.48900006347713498</v>
      </c>
    </row>
    <row r="983" spans="2:79" x14ac:dyDescent="0.35">
      <c r="B983" t="s">
        <v>518</v>
      </c>
      <c r="C983" s="17">
        <v>0.44419672415019301</v>
      </c>
      <c r="D983" s="17">
        <v>0.42205284336158599</v>
      </c>
      <c r="E983" s="17">
        <v>0.46500770928467799</v>
      </c>
      <c r="F983" s="17"/>
      <c r="G983" s="17">
        <v>0.37189496773195202</v>
      </c>
      <c r="H983" s="17">
        <v>0.40249634651293797</v>
      </c>
      <c r="I983" s="17">
        <v>0.40700744536505501</v>
      </c>
      <c r="J983" s="17">
        <v>0.46199702895807399</v>
      </c>
      <c r="K983" s="17">
        <v>0.52172729714594701</v>
      </c>
      <c r="L983" s="17">
        <v>0.49348857125940399</v>
      </c>
      <c r="M983" s="17"/>
      <c r="N983" s="17">
        <v>0.447281689024499</v>
      </c>
      <c r="O983" s="17">
        <v>0.46992871348887699</v>
      </c>
      <c r="P983" s="17">
        <v>0.44017991529984302</v>
      </c>
      <c r="Q983" s="17">
        <v>0.41902741457477399</v>
      </c>
      <c r="R983" s="17"/>
      <c r="S983" s="17">
        <v>0.38770305283318002</v>
      </c>
      <c r="T983" s="17">
        <v>0.48702094966811799</v>
      </c>
      <c r="U983" s="17">
        <v>0.43627121987240902</v>
      </c>
      <c r="V983" s="17">
        <v>0.49366159418452499</v>
      </c>
      <c r="W983" s="17">
        <v>0.41946468582069801</v>
      </c>
      <c r="X983" s="17">
        <v>0.42149205402577999</v>
      </c>
      <c r="Y983" s="17">
        <v>0.455864560830956</v>
      </c>
      <c r="Z983" s="17">
        <v>0.45266498006380701</v>
      </c>
      <c r="AA983" s="17">
        <v>0.48138912218404001</v>
      </c>
      <c r="AB983" s="17">
        <v>0.44589162785391501</v>
      </c>
      <c r="AC983" s="17">
        <v>0.42824670124500902</v>
      </c>
      <c r="AD983" s="17">
        <v>0.36649185838665799</v>
      </c>
      <c r="AE983" s="17"/>
      <c r="AF983" s="17">
        <v>0.44136696762623701</v>
      </c>
      <c r="AG983" s="17">
        <v>0.43015355744653</v>
      </c>
      <c r="AH983" s="17">
        <v>0.47639898669013497</v>
      </c>
      <c r="AI983" s="17">
        <v>0.42428215012179399</v>
      </c>
      <c r="AJ983" s="17">
        <v>0.43350051745076501</v>
      </c>
      <c r="AK983" s="17">
        <v>0.45067944210135502</v>
      </c>
      <c r="AL983" s="17"/>
      <c r="AM983" s="17">
        <v>0.40147966633076698</v>
      </c>
      <c r="AN983" s="17">
        <v>0.47382078275080802</v>
      </c>
      <c r="AO983" s="17">
        <v>0.44234323450646701</v>
      </c>
      <c r="AP983" s="17">
        <v>0.44160689063227598</v>
      </c>
      <c r="AQ983" s="17">
        <v>0.45790677642751698</v>
      </c>
      <c r="AR983" s="17"/>
      <c r="AS983" s="17">
        <v>0.40463837562525001</v>
      </c>
      <c r="AT983" s="17">
        <v>0.47687180466819201</v>
      </c>
      <c r="AU983" s="17">
        <v>0.42365384386016097</v>
      </c>
      <c r="AV983" s="17">
        <v>0.45141325393454501</v>
      </c>
      <c r="AW983" s="17">
        <v>0.47608210102890203</v>
      </c>
      <c r="AX983" s="17">
        <v>0.43328158475633299</v>
      </c>
      <c r="AY983" s="17"/>
      <c r="AZ983" s="17">
        <v>0.43609088736581503</v>
      </c>
      <c r="BA983" s="17">
        <v>0.440861180004264</v>
      </c>
      <c r="BB983" s="17">
        <v>0.44281292758462698</v>
      </c>
      <c r="BC983" s="17">
        <v>0.50854818895100096</v>
      </c>
      <c r="BD983" s="17">
        <v>0.44142781169331802</v>
      </c>
      <c r="BE983" s="17"/>
      <c r="BF983" s="17">
        <v>0.44890512109855002</v>
      </c>
      <c r="BG983" s="17"/>
      <c r="BH983" s="17">
        <v>0.43911474782565202</v>
      </c>
      <c r="BI983" s="17"/>
      <c r="BJ983" s="17">
        <v>0.45338542120366099</v>
      </c>
      <c r="BK983" s="17">
        <v>0.47800461738351302</v>
      </c>
      <c r="BL983" s="17">
        <v>0.44161061876268898</v>
      </c>
      <c r="BM983" s="17">
        <v>0.35298085241850202</v>
      </c>
      <c r="BN983" s="17">
        <v>0.39834163970029202</v>
      </c>
      <c r="BO983" s="17">
        <v>0.56468506297032905</v>
      </c>
      <c r="BP983" s="17"/>
      <c r="BQ983" s="17">
        <v>0.50238904697342002</v>
      </c>
      <c r="BR983" s="17">
        <v>0.45648608171379701</v>
      </c>
      <c r="BS983" s="17">
        <v>0.45095329681281499</v>
      </c>
      <c r="BT983" s="17"/>
      <c r="BU983" s="17">
        <v>0.53058882349146896</v>
      </c>
      <c r="BV983" s="17">
        <v>0.47661398136759597</v>
      </c>
      <c r="BW983" s="17">
        <v>0.43811224926217501</v>
      </c>
      <c r="BX983" s="17"/>
      <c r="BY983" s="17">
        <v>0.32934971819562697</v>
      </c>
      <c r="BZ983" s="17"/>
      <c r="CA983" s="17">
        <v>0.44773287891374602</v>
      </c>
    </row>
    <row r="984" spans="2:79" x14ac:dyDescent="0.35">
      <c r="B984" t="s">
        <v>519</v>
      </c>
      <c r="C984" s="17">
        <v>0.39004782060279802</v>
      </c>
      <c r="D984" s="17">
        <v>0.36050955660400402</v>
      </c>
      <c r="E984" s="17">
        <v>0.41958775275518101</v>
      </c>
      <c r="F984" s="17"/>
      <c r="G984" s="17">
        <v>0.30912976215476101</v>
      </c>
      <c r="H984" s="17">
        <v>0.29748708142348901</v>
      </c>
      <c r="I984" s="17">
        <v>0.36568333843918099</v>
      </c>
      <c r="J984" s="17">
        <v>0.406792633251577</v>
      </c>
      <c r="K984" s="17">
        <v>0.46705376638581902</v>
      </c>
      <c r="L984" s="17">
        <v>0.48350631523424897</v>
      </c>
      <c r="M984" s="17"/>
      <c r="N984" s="17">
        <v>0.409574583062084</v>
      </c>
      <c r="O984" s="17">
        <v>0.42129886235298802</v>
      </c>
      <c r="P984" s="17">
        <v>0.35806425226659899</v>
      </c>
      <c r="Q984" s="17">
        <v>0.36881214835916798</v>
      </c>
      <c r="R984" s="17"/>
      <c r="S984" s="17">
        <v>0.29302258691927502</v>
      </c>
      <c r="T984" s="17">
        <v>0.44473820588984603</v>
      </c>
      <c r="U984" s="17">
        <v>0.42632118374737898</v>
      </c>
      <c r="V984" s="17">
        <v>0.39265319601346699</v>
      </c>
      <c r="W984" s="17">
        <v>0.46715454613422502</v>
      </c>
      <c r="X984" s="17">
        <v>0.34703349637807701</v>
      </c>
      <c r="Y984" s="17">
        <v>0.33316580534165002</v>
      </c>
      <c r="Z984" s="17">
        <v>0.30735062817856901</v>
      </c>
      <c r="AA984" s="17">
        <v>0.459046315506354</v>
      </c>
      <c r="AB984" s="17">
        <v>0.42476258047095899</v>
      </c>
      <c r="AC984" s="17">
        <v>0.34569241384825899</v>
      </c>
      <c r="AD984" s="17">
        <v>0.41961670985195998</v>
      </c>
      <c r="AE984" s="17"/>
      <c r="AF984" s="17">
        <v>0.33363483032378799</v>
      </c>
      <c r="AG984" s="17">
        <v>0.37979726177710699</v>
      </c>
      <c r="AH984" s="17">
        <v>0.45884886091428101</v>
      </c>
      <c r="AI984" s="17">
        <v>0.41360227512933501</v>
      </c>
      <c r="AJ984" s="17">
        <v>0.33865143928493202</v>
      </c>
      <c r="AK984" s="17">
        <v>0.42206153631540999</v>
      </c>
      <c r="AL984" s="17"/>
      <c r="AM984" s="17">
        <v>0.35916066736057201</v>
      </c>
      <c r="AN984" s="17">
        <v>0.39810237740822602</v>
      </c>
      <c r="AO984" s="17">
        <v>0.409379436937298</v>
      </c>
      <c r="AP984" s="17">
        <v>0.36305598959993601</v>
      </c>
      <c r="AQ984" s="17">
        <v>0.497432068471994</v>
      </c>
      <c r="AR984" s="17"/>
      <c r="AS984" s="17">
        <v>0.34394789170185702</v>
      </c>
      <c r="AT984" s="17">
        <v>0.41552749386521898</v>
      </c>
      <c r="AU984" s="17">
        <v>0.37946966864963</v>
      </c>
      <c r="AV984" s="17">
        <v>0.368381078462652</v>
      </c>
      <c r="AW984" s="17">
        <v>0.42199743332705197</v>
      </c>
      <c r="AX984" s="17">
        <v>0.47327346601769799</v>
      </c>
      <c r="AY984" s="17"/>
      <c r="AZ984" s="17">
        <v>0.40614778666968798</v>
      </c>
      <c r="BA984" s="17">
        <v>0.35527101244623199</v>
      </c>
      <c r="BB984" s="17">
        <v>0.42420111836069102</v>
      </c>
      <c r="BC984" s="17">
        <v>0.42837737651900698</v>
      </c>
      <c r="BD984" s="17">
        <v>0.37614600621832101</v>
      </c>
      <c r="BE984" s="17"/>
      <c r="BF984" s="17">
        <v>0.396740188233414</v>
      </c>
      <c r="BG984" s="17"/>
      <c r="BH984" s="17">
        <v>0.39911337840981798</v>
      </c>
      <c r="BI984" s="17"/>
      <c r="BJ984" s="17">
        <v>0.37610074381323499</v>
      </c>
      <c r="BK984" s="17">
        <v>0.44160662550261198</v>
      </c>
      <c r="BL984" s="17">
        <v>0.41076191206891099</v>
      </c>
      <c r="BM984" s="17">
        <v>0.27204744327286201</v>
      </c>
      <c r="BN984" s="17">
        <v>0.52221689397786297</v>
      </c>
      <c r="BO984" s="17">
        <v>0.374086656972345</v>
      </c>
      <c r="BP984" s="17"/>
      <c r="BQ984" s="17">
        <v>0.41110383687591601</v>
      </c>
      <c r="BR984" s="17">
        <v>0.39794608251318703</v>
      </c>
      <c r="BS984" s="17">
        <v>0.40243159595873801</v>
      </c>
      <c r="BT984" s="17"/>
      <c r="BU984" s="17">
        <v>0.412260775485911</v>
      </c>
      <c r="BV984" s="17">
        <v>0.41263968422360298</v>
      </c>
      <c r="BW984" s="17">
        <v>0.39855166687684301</v>
      </c>
      <c r="BX984" s="17"/>
      <c r="BY984" s="17">
        <v>0.25527207257072299</v>
      </c>
      <c r="BZ984" s="17"/>
      <c r="CA984" s="17">
        <v>0.38461488687345102</v>
      </c>
    </row>
    <row r="985" spans="2:79" x14ac:dyDescent="0.35">
      <c r="B985" t="s">
        <v>523</v>
      </c>
      <c r="C985" s="17">
        <v>0.366770571332379</v>
      </c>
      <c r="D985" s="17">
        <v>0.31435236180311898</v>
      </c>
      <c r="E985" s="17">
        <v>0.42007940162389601</v>
      </c>
      <c r="F985" s="17"/>
      <c r="G985" s="17">
        <v>0.29944946797942101</v>
      </c>
      <c r="H985" s="17">
        <v>0.27325372012593202</v>
      </c>
      <c r="I985" s="17">
        <v>0.37249502558408398</v>
      </c>
      <c r="J985" s="17">
        <v>0.37734184065463799</v>
      </c>
      <c r="K985" s="17">
        <v>0.38239419035745797</v>
      </c>
      <c r="L985" s="17">
        <v>0.47736628312436902</v>
      </c>
      <c r="M985" s="17"/>
      <c r="N985" s="17">
        <v>0.410026345870455</v>
      </c>
      <c r="O985" s="17">
        <v>0.36649047442285798</v>
      </c>
      <c r="P985" s="17">
        <v>0.37743291599053902</v>
      </c>
      <c r="Q985" s="17">
        <v>0.31756052668750401</v>
      </c>
      <c r="R985" s="17"/>
      <c r="S985" s="17">
        <v>0.32050823074624801</v>
      </c>
      <c r="T985" s="17">
        <v>0.40146818425708197</v>
      </c>
      <c r="U985" s="17">
        <v>0.44860479997825398</v>
      </c>
      <c r="V985" s="17">
        <v>0.33016475838738801</v>
      </c>
      <c r="W985" s="17">
        <v>0.35404252023403998</v>
      </c>
      <c r="X985" s="17">
        <v>0.29718002815750699</v>
      </c>
      <c r="Y985" s="17">
        <v>0.37564653146265897</v>
      </c>
      <c r="Z985" s="17">
        <v>0.28960602682973002</v>
      </c>
      <c r="AA985" s="17">
        <v>0.41221146717500901</v>
      </c>
      <c r="AB985" s="17">
        <v>0.41673749529362902</v>
      </c>
      <c r="AC985" s="17">
        <v>0.32407190915788398</v>
      </c>
      <c r="AD985" s="17">
        <v>0.405946384546228</v>
      </c>
      <c r="AE985" s="17"/>
      <c r="AF985" s="17">
        <v>0.33779523355034802</v>
      </c>
      <c r="AG985" s="17">
        <v>0.365700052014854</v>
      </c>
      <c r="AH985" s="17">
        <v>0.41269344352806497</v>
      </c>
      <c r="AI985" s="17">
        <v>0.37496908232938198</v>
      </c>
      <c r="AJ985" s="17">
        <v>0.26862750238662803</v>
      </c>
      <c r="AK985" s="17">
        <v>0.42860653566497497</v>
      </c>
      <c r="AL985" s="17"/>
      <c r="AM985" s="17">
        <v>0.32512958872904402</v>
      </c>
      <c r="AN985" s="17">
        <v>0.38557960899633398</v>
      </c>
      <c r="AO985" s="17">
        <v>0.40775378089680903</v>
      </c>
      <c r="AP985" s="17">
        <v>0.30112349686237799</v>
      </c>
      <c r="AQ985" s="17">
        <v>0.42403231756062598</v>
      </c>
      <c r="AR985" s="17"/>
      <c r="AS985" s="17">
        <v>0.319835995137566</v>
      </c>
      <c r="AT985" s="17">
        <v>0.39989256709647097</v>
      </c>
      <c r="AU985" s="17">
        <v>0.34407178099254698</v>
      </c>
      <c r="AV985" s="17">
        <v>0.38804614804334697</v>
      </c>
      <c r="AW985" s="17">
        <v>0.376500459386646</v>
      </c>
      <c r="AX985" s="17">
        <v>0.38239642777570398</v>
      </c>
      <c r="AY985" s="17"/>
      <c r="AZ985" s="17">
        <v>0.39055038055975</v>
      </c>
      <c r="BA985" s="17">
        <v>0.35920379308752198</v>
      </c>
      <c r="BB985" s="17">
        <v>0.36023729491064599</v>
      </c>
      <c r="BC985" s="17">
        <v>0.36099279898101999</v>
      </c>
      <c r="BD985" s="17">
        <v>0.360841895415766</v>
      </c>
      <c r="BE985" s="17"/>
      <c r="BF985" s="17">
        <v>0.37301808667596298</v>
      </c>
      <c r="BG985" s="17"/>
      <c r="BH985" s="17">
        <v>0.38124873603729098</v>
      </c>
      <c r="BI985" s="17"/>
      <c r="BJ985" s="17">
        <v>0.34263950342119698</v>
      </c>
      <c r="BK985" s="17">
        <v>0.40152633254333098</v>
      </c>
      <c r="BL985" s="17">
        <v>0.39035478691126002</v>
      </c>
      <c r="BM985" s="17">
        <v>0.29295376169929899</v>
      </c>
      <c r="BN985" s="17">
        <v>0.37297956779956798</v>
      </c>
      <c r="BO985" s="17">
        <v>0.37300976851567702</v>
      </c>
      <c r="BP985" s="17"/>
      <c r="BQ985" s="17">
        <v>0.36208197736122599</v>
      </c>
      <c r="BR985" s="17">
        <v>0.37788287048480301</v>
      </c>
      <c r="BS985" s="17">
        <v>0.38560198190723399</v>
      </c>
      <c r="BT985" s="17"/>
      <c r="BU985" s="17">
        <v>0.35885938786819699</v>
      </c>
      <c r="BV985" s="17">
        <v>0.37657026744375499</v>
      </c>
      <c r="BW985" s="17">
        <v>0.38767467931147198</v>
      </c>
      <c r="BX985" s="17"/>
      <c r="BY985" s="17">
        <v>0.22948993941097401</v>
      </c>
      <c r="BZ985" s="17"/>
      <c r="CA985" s="17">
        <v>0.362891115641299</v>
      </c>
    </row>
    <row r="986" spans="2:79" x14ac:dyDescent="0.35">
      <c r="B986" t="s">
        <v>520</v>
      </c>
      <c r="C986" s="17">
        <v>0.34432937886051901</v>
      </c>
      <c r="D986" s="17">
        <v>0.34006696941100101</v>
      </c>
      <c r="E986" s="17">
        <v>0.34716733716165299</v>
      </c>
      <c r="F986" s="17"/>
      <c r="G986" s="17">
        <v>0.31729644008770702</v>
      </c>
      <c r="H986" s="17">
        <v>0.32815331744193299</v>
      </c>
      <c r="I986" s="17">
        <v>0.33266407061861802</v>
      </c>
      <c r="J986" s="17">
        <v>0.33291482602192801</v>
      </c>
      <c r="K986" s="17">
        <v>0.38949672037285199</v>
      </c>
      <c r="L986" s="17">
        <v>0.36504829178748799</v>
      </c>
      <c r="M986" s="17"/>
      <c r="N986" s="17">
        <v>0.342542525624559</v>
      </c>
      <c r="O986" s="17">
        <v>0.337000636565848</v>
      </c>
      <c r="P986" s="17">
        <v>0.328261680863419</v>
      </c>
      <c r="Q986" s="17">
        <v>0.36807902647334501</v>
      </c>
      <c r="R986" s="17"/>
      <c r="S986" s="17">
        <v>0.35721596409107298</v>
      </c>
      <c r="T986" s="17">
        <v>0.34918184385261503</v>
      </c>
      <c r="U986" s="17">
        <v>0.38973549718214701</v>
      </c>
      <c r="V986" s="17">
        <v>0.410985275444539</v>
      </c>
      <c r="W986" s="17">
        <v>0.38866117343745799</v>
      </c>
      <c r="X986" s="17">
        <v>0.27055715221226501</v>
      </c>
      <c r="Y986" s="17">
        <v>0.24036136364730901</v>
      </c>
      <c r="Z986" s="17">
        <v>0.213085593063461</v>
      </c>
      <c r="AA986" s="17">
        <v>0.369187869055283</v>
      </c>
      <c r="AB986" s="17">
        <v>0.368949285453266</v>
      </c>
      <c r="AC986" s="17">
        <v>0.315667763927798</v>
      </c>
      <c r="AD986" s="17">
        <v>0.37008988264857301</v>
      </c>
      <c r="AE986" s="17"/>
      <c r="AF986" s="17">
        <v>0.36368264614794699</v>
      </c>
      <c r="AG986" s="17">
        <v>0.312354691995824</v>
      </c>
      <c r="AH986" s="17">
        <v>0.40774736373795001</v>
      </c>
      <c r="AI986" s="17">
        <v>0.31534698750279699</v>
      </c>
      <c r="AJ986" s="17">
        <v>0.34034740266867503</v>
      </c>
      <c r="AK986" s="17">
        <v>0.40894175341776401</v>
      </c>
      <c r="AL986" s="17"/>
      <c r="AM986" s="17">
        <v>0.29603828907261398</v>
      </c>
      <c r="AN986" s="17">
        <v>0.33625350558836598</v>
      </c>
      <c r="AO986" s="17">
        <v>0.35816179295425099</v>
      </c>
      <c r="AP986" s="17">
        <v>0.39054194588271901</v>
      </c>
      <c r="AQ986" s="17">
        <v>0.52800292443646402</v>
      </c>
      <c r="AR986" s="17"/>
      <c r="AS986" s="17">
        <v>0.35346646989934599</v>
      </c>
      <c r="AT986" s="17">
        <v>0.35070523693417499</v>
      </c>
      <c r="AU986" s="17">
        <v>0.362143512925377</v>
      </c>
      <c r="AV986" s="17">
        <v>0.33290905706885798</v>
      </c>
      <c r="AW986" s="17">
        <v>0.32615106680105699</v>
      </c>
      <c r="AX986" s="17">
        <v>0.31507318480013102</v>
      </c>
      <c r="AY986" s="17"/>
      <c r="AZ986" s="17">
        <v>0.33356273225142002</v>
      </c>
      <c r="BA986" s="17">
        <v>0.30580724865485598</v>
      </c>
      <c r="BB986" s="17">
        <v>0.36461006837677201</v>
      </c>
      <c r="BC986" s="17">
        <v>0.357660040642162</v>
      </c>
      <c r="BD986" s="17">
        <v>0.38079230116017099</v>
      </c>
      <c r="BE986" s="17"/>
      <c r="BF986" s="17">
        <v>0.34332987674051202</v>
      </c>
      <c r="BG986" s="17"/>
      <c r="BH986" s="17">
        <v>0.33639022701277999</v>
      </c>
      <c r="BI986" s="17"/>
      <c r="BJ986" s="17">
        <v>0.31388378531505401</v>
      </c>
      <c r="BK986" s="17">
        <v>0.39119378944675698</v>
      </c>
      <c r="BL986" s="17">
        <v>0.34912216145274799</v>
      </c>
      <c r="BM986" s="17">
        <v>0.33520365636850602</v>
      </c>
      <c r="BN986" s="17">
        <v>0.36684812726704302</v>
      </c>
      <c r="BO986" s="17">
        <v>0.38010399209016699</v>
      </c>
      <c r="BP986" s="17"/>
      <c r="BQ986" s="17">
        <v>0.376300143850132</v>
      </c>
      <c r="BR986" s="17">
        <v>0.36401546151318498</v>
      </c>
      <c r="BS986" s="17">
        <v>0.34573213647788598</v>
      </c>
      <c r="BT986" s="17"/>
      <c r="BU986" s="17">
        <v>0.37208731042113502</v>
      </c>
      <c r="BV986" s="17">
        <v>0.32773626337302197</v>
      </c>
      <c r="BW986" s="17">
        <v>0.37023667846444303</v>
      </c>
      <c r="BX986" s="17"/>
      <c r="BY986" s="17">
        <v>0.305518470017344</v>
      </c>
      <c r="BZ986" s="17"/>
      <c r="CA986" s="17">
        <v>0.33524342625402098</v>
      </c>
    </row>
    <row r="987" spans="2:79" x14ac:dyDescent="0.35">
      <c r="B987" t="s">
        <v>521</v>
      </c>
      <c r="C987" s="17">
        <v>0.329912260200665</v>
      </c>
      <c r="D987" s="17">
        <v>0.33305216716936398</v>
      </c>
      <c r="E987" s="17">
        <v>0.325117284946214</v>
      </c>
      <c r="F987" s="17"/>
      <c r="G987" s="17">
        <v>0.25797899590357598</v>
      </c>
      <c r="H987" s="17">
        <v>0.21315281596324201</v>
      </c>
      <c r="I987" s="17">
        <v>0.29208084549780799</v>
      </c>
      <c r="J987" s="17">
        <v>0.39465374415214799</v>
      </c>
      <c r="K987" s="17">
        <v>0.38837752629097599</v>
      </c>
      <c r="L987" s="17">
        <v>0.42276715028961198</v>
      </c>
      <c r="M987" s="17"/>
      <c r="N987" s="17">
        <v>0.35145204698138</v>
      </c>
      <c r="O987" s="17">
        <v>0.33541752376356099</v>
      </c>
      <c r="P987" s="17">
        <v>0.309059956847624</v>
      </c>
      <c r="Q987" s="17">
        <v>0.324101900102584</v>
      </c>
      <c r="R987" s="17"/>
      <c r="S987" s="17">
        <v>0.254764810680085</v>
      </c>
      <c r="T987" s="17">
        <v>0.41823556034576997</v>
      </c>
      <c r="U987" s="17">
        <v>0.35219250591086199</v>
      </c>
      <c r="V987" s="17">
        <v>0.39952959889508599</v>
      </c>
      <c r="W987" s="17">
        <v>0.32951507705259597</v>
      </c>
      <c r="X987" s="17">
        <v>0.263560335382163</v>
      </c>
      <c r="Y987" s="17">
        <v>0.29353771208985002</v>
      </c>
      <c r="Z987" s="17">
        <v>0.259316985876752</v>
      </c>
      <c r="AA987" s="17">
        <v>0.36022359316994401</v>
      </c>
      <c r="AB987" s="17">
        <v>0.35322101050779298</v>
      </c>
      <c r="AC987" s="17">
        <v>0.29888818380357002</v>
      </c>
      <c r="AD987" s="17">
        <v>0.26505581733938</v>
      </c>
      <c r="AE987" s="17"/>
      <c r="AF987" s="17">
        <v>0.356560238800532</v>
      </c>
      <c r="AG987" s="17">
        <v>0.30667859058458802</v>
      </c>
      <c r="AH987" s="17">
        <v>0.38079701503327801</v>
      </c>
      <c r="AI987" s="17">
        <v>0.30449683815197398</v>
      </c>
      <c r="AJ987" s="17">
        <v>0.33196356544485001</v>
      </c>
      <c r="AK987" s="17">
        <v>0.32280270852572601</v>
      </c>
      <c r="AL987" s="17"/>
      <c r="AM987" s="17">
        <v>0.326739520341781</v>
      </c>
      <c r="AN987" s="17">
        <v>0.33196546460894899</v>
      </c>
      <c r="AO987" s="17">
        <v>0.33274280969657699</v>
      </c>
      <c r="AP987" s="17">
        <v>0.28716897975448202</v>
      </c>
      <c r="AQ987" s="17">
        <v>0.39542918941274602</v>
      </c>
      <c r="AR987" s="17"/>
      <c r="AS987" s="17">
        <v>0.29386387212099802</v>
      </c>
      <c r="AT987" s="17">
        <v>0.34122227964180202</v>
      </c>
      <c r="AU987" s="17">
        <v>0.31731459702753501</v>
      </c>
      <c r="AV987" s="17">
        <v>0.33543293482973602</v>
      </c>
      <c r="AW987" s="17">
        <v>0.39606691722554499</v>
      </c>
      <c r="AX987" s="17">
        <v>0.30448958397402398</v>
      </c>
      <c r="AY987" s="17"/>
      <c r="AZ987" s="17">
        <v>0.33539155371500601</v>
      </c>
      <c r="BA987" s="17">
        <v>0.32421067022741101</v>
      </c>
      <c r="BB987" s="17">
        <v>0.37578872175744099</v>
      </c>
      <c r="BC987" s="17">
        <v>0.38073169552063302</v>
      </c>
      <c r="BD987" s="17">
        <v>0.27927322065654397</v>
      </c>
      <c r="BE987" s="17"/>
      <c r="BF987" s="17">
        <v>0.34973109298321398</v>
      </c>
      <c r="BG987" s="17"/>
      <c r="BH987" s="17">
        <v>0.34493872075195597</v>
      </c>
      <c r="BI987" s="17"/>
      <c r="BJ987" s="17">
        <v>0.32001299403029798</v>
      </c>
      <c r="BK987" s="17">
        <v>0.33730317911142099</v>
      </c>
      <c r="BL987" s="17">
        <v>0.36552249643438001</v>
      </c>
      <c r="BM987" s="17">
        <v>0.27029847236007198</v>
      </c>
      <c r="BN987" s="17">
        <v>0.38442648606875901</v>
      </c>
      <c r="BO987" s="17">
        <v>0.40786770826804303</v>
      </c>
      <c r="BP987" s="17"/>
      <c r="BQ987" s="17">
        <v>0.406696180740583</v>
      </c>
      <c r="BR987" s="17">
        <v>0.34011172041772603</v>
      </c>
      <c r="BS987" s="17">
        <v>0.325917171903715</v>
      </c>
      <c r="BT987" s="17"/>
      <c r="BU987" s="17">
        <v>0.43678759453501598</v>
      </c>
      <c r="BV987" s="17">
        <v>0.36679103684835501</v>
      </c>
      <c r="BW987" s="17">
        <v>0.31668722472493399</v>
      </c>
      <c r="BX987" s="17"/>
      <c r="BY987" s="17">
        <v>0.24080742523195001</v>
      </c>
      <c r="BZ987" s="17"/>
      <c r="CA987" s="17">
        <v>0.30268366827332299</v>
      </c>
    </row>
    <row r="988" spans="2:79" x14ac:dyDescent="0.35">
      <c r="B988" t="s">
        <v>522</v>
      </c>
      <c r="C988" s="17">
        <v>0.32700822606979002</v>
      </c>
      <c r="D988" s="17">
        <v>0.303959482476717</v>
      </c>
      <c r="E988" s="17">
        <v>0.34777264964246302</v>
      </c>
      <c r="F988" s="17"/>
      <c r="G988" s="17">
        <v>0.248032395544939</v>
      </c>
      <c r="H988" s="17">
        <v>0.26801319956633202</v>
      </c>
      <c r="I988" s="17">
        <v>0.349364136906474</v>
      </c>
      <c r="J988" s="17">
        <v>0.34398515541396502</v>
      </c>
      <c r="K988" s="17">
        <v>0.35423559556475498</v>
      </c>
      <c r="L988" s="17">
        <v>0.38461024466251698</v>
      </c>
      <c r="M988" s="17"/>
      <c r="N988" s="17">
        <v>0.37640891889516398</v>
      </c>
      <c r="O988" s="17">
        <v>0.34285812808002097</v>
      </c>
      <c r="P988" s="17">
        <v>0.31769046847865201</v>
      </c>
      <c r="Q988" s="17">
        <v>0.26957044189408602</v>
      </c>
      <c r="R988" s="17"/>
      <c r="S988" s="17">
        <v>0.34524367753865198</v>
      </c>
      <c r="T988" s="17">
        <v>0.411050442336093</v>
      </c>
      <c r="U988" s="17">
        <v>0.39485481148434098</v>
      </c>
      <c r="V988" s="17">
        <v>0.32664216743811902</v>
      </c>
      <c r="W988" s="17">
        <v>0.26674969365586598</v>
      </c>
      <c r="X988" s="17">
        <v>0.26794563893281598</v>
      </c>
      <c r="Y988" s="17">
        <v>0.28144450949213401</v>
      </c>
      <c r="Z988" s="17">
        <v>0.23814943227746499</v>
      </c>
      <c r="AA988" s="17">
        <v>0.33651567161831197</v>
      </c>
      <c r="AB988" s="17">
        <v>0.305599416074045</v>
      </c>
      <c r="AC988" s="17">
        <v>0.31267407612293002</v>
      </c>
      <c r="AD988" s="17">
        <v>0.27396635027768501</v>
      </c>
      <c r="AE988" s="17"/>
      <c r="AF988" s="17">
        <v>0.29409467889507901</v>
      </c>
      <c r="AG988" s="17">
        <v>0.30673559063349798</v>
      </c>
      <c r="AH988" s="17">
        <v>0.36666030522223297</v>
      </c>
      <c r="AI988" s="17">
        <v>0.29957093216098202</v>
      </c>
      <c r="AJ988" s="17">
        <v>0.34993213953674202</v>
      </c>
      <c r="AK988" s="17">
        <v>0.44512990194239499</v>
      </c>
      <c r="AL988" s="17"/>
      <c r="AM988" s="17">
        <v>0.25923105751008901</v>
      </c>
      <c r="AN988" s="17">
        <v>0.32248171575739898</v>
      </c>
      <c r="AO988" s="17">
        <v>0.349267633475558</v>
      </c>
      <c r="AP988" s="17">
        <v>0.39767438594875198</v>
      </c>
      <c r="AQ988" s="17">
        <v>0.41530048096167499</v>
      </c>
      <c r="AR988" s="17"/>
      <c r="AS988" s="17">
        <v>0.31116050224441699</v>
      </c>
      <c r="AT988" s="17">
        <v>0.33961234100036902</v>
      </c>
      <c r="AU988" s="17">
        <v>0.34152302361237702</v>
      </c>
      <c r="AV988" s="17">
        <v>0.29748044344001301</v>
      </c>
      <c r="AW988" s="17">
        <v>0.35144294680518501</v>
      </c>
      <c r="AX988" s="17">
        <v>0.33711704989840502</v>
      </c>
      <c r="AY988" s="17"/>
      <c r="AZ988" s="17">
        <v>0.34506022153205601</v>
      </c>
      <c r="BA988" s="17">
        <v>0.29698030988611701</v>
      </c>
      <c r="BB988" s="17">
        <v>0.36190989676155599</v>
      </c>
      <c r="BC988" s="17">
        <v>0.37138935579983801</v>
      </c>
      <c r="BD988" s="17">
        <v>0.30976598664348398</v>
      </c>
      <c r="BE988" s="17"/>
      <c r="BF988" s="17">
        <v>0.33629430982825598</v>
      </c>
      <c r="BG988" s="17"/>
      <c r="BH988" s="17">
        <v>0.32943672465743101</v>
      </c>
      <c r="BI988" s="17"/>
      <c r="BJ988" s="17">
        <v>0.33694135840148798</v>
      </c>
      <c r="BK988" s="17">
        <v>0.34080001520998598</v>
      </c>
      <c r="BL988" s="17">
        <v>0.33045611493328197</v>
      </c>
      <c r="BM988" s="17">
        <v>0.256357139778156</v>
      </c>
      <c r="BN988" s="17">
        <v>0.33759007507137301</v>
      </c>
      <c r="BO988" s="17">
        <v>0.39305818012941102</v>
      </c>
      <c r="BP988" s="17"/>
      <c r="BQ988" s="17">
        <v>0.31555086395745902</v>
      </c>
      <c r="BR988" s="17">
        <v>0.36292049411098298</v>
      </c>
      <c r="BS988" s="17">
        <v>0.334173239978171</v>
      </c>
      <c r="BT988" s="17"/>
      <c r="BU988" s="17">
        <v>0.39522121434552898</v>
      </c>
      <c r="BV988" s="17">
        <v>0.32682252807474999</v>
      </c>
      <c r="BW988" s="17">
        <v>0.33752446084922</v>
      </c>
      <c r="BX988" s="17"/>
      <c r="BY988" s="17">
        <v>0.25410448784255302</v>
      </c>
      <c r="BZ988" s="17"/>
      <c r="CA988" s="17">
        <v>0.33875349990308601</v>
      </c>
    </row>
    <row r="989" spans="2:79" x14ac:dyDescent="0.35">
      <c r="B989" t="s">
        <v>524</v>
      </c>
      <c r="C989" s="17">
        <v>0.242131776194599</v>
      </c>
      <c r="D989" s="17">
        <v>0.240582064358171</v>
      </c>
      <c r="E989" s="17">
        <v>0.24183010015026399</v>
      </c>
      <c r="F989" s="17"/>
      <c r="G989" s="17">
        <v>0.229507912157845</v>
      </c>
      <c r="H989" s="17">
        <v>0.18701592495491801</v>
      </c>
      <c r="I989" s="17">
        <v>0.26265008819302699</v>
      </c>
      <c r="J989" s="17">
        <v>0.23658719083190799</v>
      </c>
      <c r="K989" s="17">
        <v>0.24730529191247999</v>
      </c>
      <c r="L989" s="17">
        <v>0.28613289492021798</v>
      </c>
      <c r="M989" s="17"/>
      <c r="N989" s="17">
        <v>0.30607183845783398</v>
      </c>
      <c r="O989" s="17">
        <v>0.24759988743685199</v>
      </c>
      <c r="P989" s="17">
        <v>0.197825836690944</v>
      </c>
      <c r="Q989" s="17">
        <v>0.209060872358064</v>
      </c>
      <c r="R989" s="17"/>
      <c r="S989" s="17">
        <v>0.216500109164878</v>
      </c>
      <c r="T989" s="17">
        <v>0.24985989663507799</v>
      </c>
      <c r="U989" s="17">
        <v>0.29438621941468801</v>
      </c>
      <c r="V989" s="17">
        <v>0.232692941739017</v>
      </c>
      <c r="W989" s="17">
        <v>0.24491501986289199</v>
      </c>
      <c r="X989" s="17">
        <v>0.250877428625498</v>
      </c>
      <c r="Y989" s="17">
        <v>0.246417442609034</v>
      </c>
      <c r="Z989" s="17">
        <v>0.25108852945765497</v>
      </c>
      <c r="AA989" s="17">
        <v>0.228307271764422</v>
      </c>
      <c r="AB989" s="17">
        <v>0.24354574630337</v>
      </c>
      <c r="AC989" s="17">
        <v>0.20353774393469901</v>
      </c>
      <c r="AD989" s="17">
        <v>0.26702294962824702</v>
      </c>
      <c r="AE989" s="17"/>
      <c r="AF989" s="17">
        <v>0.212564053700461</v>
      </c>
      <c r="AG989" s="17">
        <v>0.23512477021123601</v>
      </c>
      <c r="AH989" s="17">
        <v>0.28578627256404199</v>
      </c>
      <c r="AI989" s="17">
        <v>0.208882142816286</v>
      </c>
      <c r="AJ989" s="17">
        <v>0.30097977010857802</v>
      </c>
      <c r="AK989" s="17">
        <v>0.29151788737721401</v>
      </c>
      <c r="AL989" s="17"/>
      <c r="AM989" s="17">
        <v>0.20227291491719601</v>
      </c>
      <c r="AN989" s="17">
        <v>0.23751780168658501</v>
      </c>
      <c r="AO989" s="17">
        <v>0.26957820485304901</v>
      </c>
      <c r="AP989" s="17">
        <v>0.25146703906144902</v>
      </c>
      <c r="AQ989" s="17">
        <v>0.44298952578364298</v>
      </c>
      <c r="AR989" s="17"/>
      <c r="AS989" s="17">
        <v>0.21910762310666099</v>
      </c>
      <c r="AT989" s="17">
        <v>0.27441343829465498</v>
      </c>
      <c r="AU989" s="17">
        <v>0.28208221450862803</v>
      </c>
      <c r="AV989" s="17">
        <v>0.210167633921129</v>
      </c>
      <c r="AW989" s="17">
        <v>0.22707913061253099</v>
      </c>
      <c r="AX989" s="17">
        <v>0.23802959900302101</v>
      </c>
      <c r="AY989" s="17"/>
      <c r="AZ989" s="17">
        <v>0.25590639513117502</v>
      </c>
      <c r="BA989" s="17">
        <v>0.241725021650748</v>
      </c>
      <c r="BB989" s="17">
        <v>0.22643596180686601</v>
      </c>
      <c r="BC989" s="17">
        <v>0.25518309509729797</v>
      </c>
      <c r="BD989" s="17">
        <v>0.239731576106824</v>
      </c>
      <c r="BE989" s="17"/>
      <c r="BF989" s="17">
        <v>0.243168723431298</v>
      </c>
      <c r="BG989" s="17"/>
      <c r="BH989" s="17">
        <v>0.25013820280978599</v>
      </c>
      <c r="BI989" s="17"/>
      <c r="BJ989" s="17">
        <v>0.23308364361791101</v>
      </c>
      <c r="BK989" s="17">
        <v>0.264172247675314</v>
      </c>
      <c r="BL989" s="17">
        <v>0.24804192624818899</v>
      </c>
      <c r="BM989" s="17">
        <v>0.21470096850012199</v>
      </c>
      <c r="BN989" s="17">
        <v>0.279457713068337</v>
      </c>
      <c r="BO989" s="17">
        <v>0.26711343286524702</v>
      </c>
      <c r="BP989" s="17"/>
      <c r="BQ989" s="17">
        <v>0.262000355244844</v>
      </c>
      <c r="BR989" s="17">
        <v>0.24864489812933799</v>
      </c>
      <c r="BS989" s="17">
        <v>0.245601259215564</v>
      </c>
      <c r="BT989" s="17"/>
      <c r="BU989" s="17">
        <v>0.27184025809863199</v>
      </c>
      <c r="BV989" s="17">
        <v>0.250222222807154</v>
      </c>
      <c r="BW989" s="17">
        <v>0.24780249634903601</v>
      </c>
      <c r="BX989" s="17"/>
      <c r="BY989" s="17">
        <v>0.31739624260404398</v>
      </c>
      <c r="BZ989" s="17"/>
      <c r="CA989" s="17">
        <v>0.20707529369750599</v>
      </c>
    </row>
    <row r="990" spans="2:79" x14ac:dyDescent="0.35">
      <c r="B990" t="s">
        <v>525</v>
      </c>
      <c r="C990" s="17">
        <v>0.209916216237545</v>
      </c>
      <c r="D990" s="17">
        <v>0.21578591446411599</v>
      </c>
      <c r="E990" s="17">
        <v>0.20268151016456601</v>
      </c>
      <c r="F990" s="17"/>
      <c r="G990" s="17">
        <v>0.206810977038446</v>
      </c>
      <c r="H990" s="17">
        <v>0.151778473814453</v>
      </c>
      <c r="I990" s="17">
        <v>0.243510518016406</v>
      </c>
      <c r="J990" s="17">
        <v>0.19686171488506901</v>
      </c>
      <c r="K990" s="17">
        <v>0.23029958082531399</v>
      </c>
      <c r="L990" s="17">
        <v>0.23341849083549601</v>
      </c>
      <c r="M990" s="17"/>
      <c r="N990" s="17">
        <v>0.21243738838887599</v>
      </c>
      <c r="O990" s="17">
        <v>0.17565170794669699</v>
      </c>
      <c r="P990" s="17">
        <v>0.25403286720532398</v>
      </c>
      <c r="Q990" s="17">
        <v>0.207453803020998</v>
      </c>
      <c r="R990" s="17"/>
      <c r="S990" s="17">
        <v>0.17248506667458999</v>
      </c>
      <c r="T990" s="17">
        <v>0.229849996874853</v>
      </c>
      <c r="U990" s="17">
        <v>0.20432717156895699</v>
      </c>
      <c r="V990" s="17">
        <v>0.25262299354191398</v>
      </c>
      <c r="W990" s="17">
        <v>0.217451600669197</v>
      </c>
      <c r="X990" s="17">
        <v>0.189205005325598</v>
      </c>
      <c r="Y990" s="17">
        <v>0.15396890613957501</v>
      </c>
      <c r="Z990" s="17">
        <v>0.17361232490530201</v>
      </c>
      <c r="AA990" s="17">
        <v>0.25734639623379901</v>
      </c>
      <c r="AB990" s="17">
        <v>0.23482319352980799</v>
      </c>
      <c r="AC990" s="17">
        <v>0.15046206795608</v>
      </c>
      <c r="AD990" s="17">
        <v>0.26740642382614799</v>
      </c>
      <c r="AE990" s="17"/>
      <c r="AF990" s="17">
        <v>0.21658772690924</v>
      </c>
      <c r="AG990" s="17">
        <v>0.18399637012578299</v>
      </c>
      <c r="AH990" s="17">
        <v>0.26456965365024399</v>
      </c>
      <c r="AI990" s="17">
        <v>0.25076071961978802</v>
      </c>
      <c r="AJ990" s="17">
        <v>0.24822429675385799</v>
      </c>
      <c r="AK990" s="17">
        <v>0.166113042127013</v>
      </c>
      <c r="AL990" s="17"/>
      <c r="AM990" s="17">
        <v>0.185658877833633</v>
      </c>
      <c r="AN990" s="17">
        <v>0.23885868845168301</v>
      </c>
      <c r="AO990" s="17">
        <v>0.187332707721754</v>
      </c>
      <c r="AP990" s="17">
        <v>0.21929258606598501</v>
      </c>
      <c r="AQ990" s="17">
        <v>0.30774193773958203</v>
      </c>
      <c r="AR990" s="17"/>
      <c r="AS990" s="17">
        <v>0.18201970966102801</v>
      </c>
      <c r="AT990" s="17">
        <v>0.21803035637465401</v>
      </c>
      <c r="AU990" s="17">
        <v>0.24191782558875799</v>
      </c>
      <c r="AV990" s="17">
        <v>0.218546496422725</v>
      </c>
      <c r="AW990" s="17">
        <v>0.198035160281675</v>
      </c>
      <c r="AX990" s="17">
        <v>0.19809881699109499</v>
      </c>
      <c r="AY990" s="17"/>
      <c r="AZ990" s="17">
        <v>0.214975907471392</v>
      </c>
      <c r="BA990" s="17">
        <v>0.17924006676732601</v>
      </c>
      <c r="BB990" s="17">
        <v>0.23305926836940899</v>
      </c>
      <c r="BC990" s="17">
        <v>0.25920001480673199</v>
      </c>
      <c r="BD990" s="17">
        <v>0.20894875033929999</v>
      </c>
      <c r="BE990" s="17"/>
      <c r="BF990" s="17">
        <v>0.21212140085814499</v>
      </c>
      <c r="BG990" s="17"/>
      <c r="BH990" s="17">
        <v>0.21895352102165699</v>
      </c>
      <c r="BI990" s="17"/>
      <c r="BJ990" s="17">
        <v>0.218393284537405</v>
      </c>
      <c r="BK990" s="17">
        <v>0.19930500367590601</v>
      </c>
      <c r="BL990" s="17">
        <v>0.20936185840204299</v>
      </c>
      <c r="BM990" s="17">
        <v>0.19561724729195301</v>
      </c>
      <c r="BN990" s="17">
        <v>0.24598873892709699</v>
      </c>
      <c r="BO990" s="17">
        <v>0.25527717652989801</v>
      </c>
      <c r="BP990" s="17"/>
      <c r="BQ990" s="17">
        <v>0.205034320701033</v>
      </c>
      <c r="BR990" s="17">
        <v>0.24053586199298199</v>
      </c>
      <c r="BS990" s="17">
        <v>0.21782542254022899</v>
      </c>
      <c r="BT990" s="17"/>
      <c r="BU990" s="17">
        <v>0.20909181937410201</v>
      </c>
      <c r="BV990" s="17">
        <v>0.23772090701554999</v>
      </c>
      <c r="BW990" s="17">
        <v>0.21541561821428901</v>
      </c>
      <c r="BX990" s="17"/>
      <c r="BY990" s="17">
        <v>0.212007438974299</v>
      </c>
      <c r="BZ990" s="17"/>
      <c r="CA990" s="17">
        <v>0.21045248383243001</v>
      </c>
    </row>
    <row r="991" spans="2:79" x14ac:dyDescent="0.35">
      <c r="B991" t="s">
        <v>526</v>
      </c>
      <c r="C991" s="17">
        <v>0.209679601019295</v>
      </c>
      <c r="D991" s="17">
        <v>0.21569249144729599</v>
      </c>
      <c r="E991" s="17">
        <v>0.20323842136077799</v>
      </c>
      <c r="F991" s="17"/>
      <c r="G991" s="17">
        <v>0.14782419557158999</v>
      </c>
      <c r="H991" s="17">
        <v>0.15678732876433699</v>
      </c>
      <c r="I991" s="17">
        <v>0.18176184876371801</v>
      </c>
      <c r="J991" s="17">
        <v>0.21445237511715601</v>
      </c>
      <c r="K991" s="17">
        <v>0.23985460117549101</v>
      </c>
      <c r="L991" s="17">
        <v>0.30156965315717399</v>
      </c>
      <c r="M991" s="17"/>
      <c r="N991" s="17">
        <v>0.23509942921563601</v>
      </c>
      <c r="O991" s="17">
        <v>0.195886738471237</v>
      </c>
      <c r="P991" s="17">
        <v>0.17568133083492499</v>
      </c>
      <c r="Q991" s="17">
        <v>0.22790286518952299</v>
      </c>
      <c r="R991" s="17"/>
      <c r="S991" s="17">
        <v>0.23194423344835399</v>
      </c>
      <c r="T991" s="17">
        <v>0.19867943664214999</v>
      </c>
      <c r="U991" s="17">
        <v>0.21908683465710899</v>
      </c>
      <c r="V991" s="17">
        <v>0.17097677031542899</v>
      </c>
      <c r="W991" s="17">
        <v>0.164229943000196</v>
      </c>
      <c r="X991" s="17">
        <v>0.21951224252043899</v>
      </c>
      <c r="Y991" s="17">
        <v>0.23620320218659399</v>
      </c>
      <c r="Z991" s="17">
        <v>0.21609719908558001</v>
      </c>
      <c r="AA991" s="17">
        <v>0.19875344749347501</v>
      </c>
      <c r="AB991" s="17">
        <v>0.25695868068823002</v>
      </c>
      <c r="AC991" s="17">
        <v>0.19971771773007499</v>
      </c>
      <c r="AD991" s="17">
        <v>0.15477164008722499</v>
      </c>
      <c r="AE991" s="17"/>
      <c r="AF991" s="17">
        <v>0.23510875859369501</v>
      </c>
      <c r="AG991" s="17">
        <v>0.205585923725499</v>
      </c>
      <c r="AH991" s="17">
        <v>0.21926261387500601</v>
      </c>
      <c r="AI991" s="17">
        <v>0.21104566938442201</v>
      </c>
      <c r="AJ991" s="17">
        <v>0.22151262957093901</v>
      </c>
      <c r="AK991" s="17">
        <v>0.18731554347520299</v>
      </c>
      <c r="AL991" s="17"/>
      <c r="AM991" s="17">
        <v>0.168403202749564</v>
      </c>
      <c r="AN991" s="17">
        <v>0.21605881813219999</v>
      </c>
      <c r="AO991" s="17">
        <v>0.217547079578055</v>
      </c>
      <c r="AP991" s="17">
        <v>0.23574237632752301</v>
      </c>
      <c r="AQ991" s="17">
        <v>0.27965405518132302</v>
      </c>
      <c r="AR991" s="17"/>
      <c r="AS991" s="17">
        <v>0.171644945949042</v>
      </c>
      <c r="AT991" s="17">
        <v>0.21816008521402699</v>
      </c>
      <c r="AU991" s="17">
        <v>0.24014876453308601</v>
      </c>
      <c r="AV991" s="17">
        <v>0.232647004799554</v>
      </c>
      <c r="AW991" s="17">
        <v>0.20556452202018499</v>
      </c>
      <c r="AX991" s="17">
        <v>0.18772197720726699</v>
      </c>
      <c r="AY991" s="17"/>
      <c r="AZ991" s="17">
        <v>0.22394597620366499</v>
      </c>
      <c r="BA991" s="17">
        <v>0.18982655601658999</v>
      </c>
      <c r="BB991" s="17">
        <v>0.224824957647101</v>
      </c>
      <c r="BC991" s="17">
        <v>0.21633743326819299</v>
      </c>
      <c r="BD991" s="17">
        <v>0.20945692008580299</v>
      </c>
      <c r="BE991" s="17"/>
      <c r="BF991" s="17">
        <v>0.22074168586158999</v>
      </c>
      <c r="BG991" s="17"/>
      <c r="BH991" s="17">
        <v>0.216520746298688</v>
      </c>
      <c r="BI991" s="17"/>
      <c r="BJ991" s="17">
        <v>0.169143169187535</v>
      </c>
      <c r="BK991" s="17">
        <v>0.253417903910239</v>
      </c>
      <c r="BL991" s="17">
        <v>0.24059141786510399</v>
      </c>
      <c r="BM991" s="17">
        <v>0.21072452629970101</v>
      </c>
      <c r="BN991" s="17">
        <v>0.16792774198942501</v>
      </c>
      <c r="BO991" s="17">
        <v>0.215735251052836</v>
      </c>
      <c r="BP991" s="17"/>
      <c r="BQ991" s="17">
        <v>0.24872758090920899</v>
      </c>
      <c r="BR991" s="17">
        <v>0.214656357664222</v>
      </c>
      <c r="BS991" s="17">
        <v>0.21006083827962399</v>
      </c>
      <c r="BT991" s="17"/>
      <c r="BU991" s="17">
        <v>0.22436407487924201</v>
      </c>
      <c r="BV991" s="17">
        <v>0.23126844312594899</v>
      </c>
      <c r="BW991" s="17">
        <v>0.213267204612304</v>
      </c>
      <c r="BX991" s="17"/>
      <c r="BY991" s="17">
        <v>0.19186420141645499</v>
      </c>
      <c r="BZ991" s="17"/>
      <c r="CA991" s="17">
        <v>0.177670098983473</v>
      </c>
    </row>
    <row r="992" spans="2:79" x14ac:dyDescent="0.35">
      <c r="B992" t="s">
        <v>527</v>
      </c>
      <c r="C992" s="17">
        <v>0.20556242043949499</v>
      </c>
      <c r="D992" s="17">
        <v>0.19149566102492099</v>
      </c>
      <c r="E992" s="17">
        <v>0.21827253783787701</v>
      </c>
      <c r="F992" s="17"/>
      <c r="G992" s="17">
        <v>0.17394519109149401</v>
      </c>
      <c r="H992" s="17">
        <v>0.15389972590769199</v>
      </c>
      <c r="I992" s="17">
        <v>0.20645360376102001</v>
      </c>
      <c r="J992" s="17">
        <v>0.18806905136207999</v>
      </c>
      <c r="K992" s="17">
        <v>0.219590007378444</v>
      </c>
      <c r="L992" s="17">
        <v>0.28120290307267898</v>
      </c>
      <c r="M992" s="17"/>
      <c r="N992" s="17">
        <v>0.245733198658702</v>
      </c>
      <c r="O992" s="17">
        <v>0.20843660023501301</v>
      </c>
      <c r="P992" s="17">
        <v>0.20576055071638599</v>
      </c>
      <c r="Q992" s="17">
        <v>0.163050620433036</v>
      </c>
      <c r="R992" s="17"/>
      <c r="S992" s="17">
        <v>0.17422057112725101</v>
      </c>
      <c r="T992" s="17">
        <v>0.22352590797329799</v>
      </c>
      <c r="U992" s="17">
        <v>0.232763961464031</v>
      </c>
      <c r="V992" s="17">
        <v>0.30312241027686898</v>
      </c>
      <c r="W992" s="17">
        <v>0.118708607456607</v>
      </c>
      <c r="X992" s="17">
        <v>0.19102755088217599</v>
      </c>
      <c r="Y992" s="17">
        <v>0.160881578403056</v>
      </c>
      <c r="Z992" s="17">
        <v>0.182375309236842</v>
      </c>
      <c r="AA992" s="17">
        <v>0.23881882337688201</v>
      </c>
      <c r="AB992" s="17">
        <v>0.21450747902270301</v>
      </c>
      <c r="AC992" s="17">
        <v>0.17716716344214201</v>
      </c>
      <c r="AD992" s="17">
        <v>0.198476918867347</v>
      </c>
      <c r="AE992" s="17"/>
      <c r="AF992" s="17">
        <v>0.20276066292397399</v>
      </c>
      <c r="AG992" s="17">
        <v>0.199725977624957</v>
      </c>
      <c r="AH992" s="17">
        <v>0.22577239189779899</v>
      </c>
      <c r="AI992" s="17">
        <v>0.186190309974891</v>
      </c>
      <c r="AJ992" s="17">
        <v>0.18263232741504801</v>
      </c>
      <c r="AK992" s="17">
        <v>0.29945529476587401</v>
      </c>
      <c r="AL992" s="17"/>
      <c r="AM992" s="17">
        <v>0.152819737008103</v>
      </c>
      <c r="AN992" s="17">
        <v>0.22434580796877199</v>
      </c>
      <c r="AO992" s="17">
        <v>0.21103526575116799</v>
      </c>
      <c r="AP992" s="17">
        <v>0.212696893303296</v>
      </c>
      <c r="AQ992" s="17">
        <v>0.29801819322986201</v>
      </c>
      <c r="AR992" s="17"/>
      <c r="AS992" s="17">
        <v>0.19066964608798601</v>
      </c>
      <c r="AT992" s="17">
        <v>0.22792291377610899</v>
      </c>
      <c r="AU992" s="17">
        <v>0.182254123719162</v>
      </c>
      <c r="AV992" s="17">
        <v>0.19489351358009799</v>
      </c>
      <c r="AW992" s="17">
        <v>0.22985676878820499</v>
      </c>
      <c r="AX992" s="17">
        <v>0.21833612696926599</v>
      </c>
      <c r="AY992" s="17"/>
      <c r="AZ992" s="17">
        <v>0.24142646262864301</v>
      </c>
      <c r="BA992" s="17">
        <v>0.18991388859818101</v>
      </c>
      <c r="BB992" s="17">
        <v>0.220003733766439</v>
      </c>
      <c r="BC992" s="17">
        <v>0.19537486504661</v>
      </c>
      <c r="BD992" s="17">
        <v>0.18551020943726501</v>
      </c>
      <c r="BE992" s="17"/>
      <c r="BF992" s="17">
        <v>0.215771369598101</v>
      </c>
      <c r="BG992" s="17"/>
      <c r="BH992" s="17">
        <v>0.20902526241222</v>
      </c>
      <c r="BI992" s="17"/>
      <c r="BJ992" s="17">
        <v>0.19240893800902301</v>
      </c>
      <c r="BK992" s="17">
        <v>0.23850097848862001</v>
      </c>
      <c r="BL992" s="17">
        <v>0.22566555819776801</v>
      </c>
      <c r="BM992" s="17">
        <v>0.12587499575579</v>
      </c>
      <c r="BN992" s="17">
        <v>0.19867589596916799</v>
      </c>
      <c r="BO992" s="17">
        <v>0.20117174809833099</v>
      </c>
      <c r="BP992" s="17"/>
      <c r="BQ992" s="17">
        <v>0.24918492836110001</v>
      </c>
      <c r="BR992" s="17">
        <v>0.20383408447715001</v>
      </c>
      <c r="BS992" s="17">
        <v>0.20285077058266601</v>
      </c>
      <c r="BT992" s="17"/>
      <c r="BU992" s="17">
        <v>0.33227632388214001</v>
      </c>
      <c r="BV992" s="17">
        <v>0.201996605827543</v>
      </c>
      <c r="BW992" s="17">
        <v>0.20471748276997001</v>
      </c>
      <c r="BX992" s="17"/>
      <c r="BY992" s="17">
        <v>0.13516680294817199</v>
      </c>
      <c r="BZ992" s="17"/>
      <c r="CA992" s="17">
        <v>0.24267132058466001</v>
      </c>
    </row>
    <row r="993" spans="2:79" x14ac:dyDescent="0.35">
      <c r="B993" t="s">
        <v>528</v>
      </c>
      <c r="C993" s="17">
        <v>0.122130252167473</v>
      </c>
      <c r="D993" s="17">
        <v>0.123640276887839</v>
      </c>
      <c r="E993" s="17">
        <v>0.12063301593442</v>
      </c>
      <c r="F993" s="17"/>
      <c r="G993" s="17">
        <v>0.170538213383674</v>
      </c>
      <c r="H993" s="17">
        <v>0.101174641496882</v>
      </c>
      <c r="I993" s="17">
        <v>0.12813536601168901</v>
      </c>
      <c r="J993" s="17">
        <v>9.5200691317353606E-2</v>
      </c>
      <c r="K993" s="17">
        <v>0.117860908918919</v>
      </c>
      <c r="L993" s="17">
        <v>0.12841020921204399</v>
      </c>
      <c r="M993" s="17"/>
      <c r="N993" s="17">
        <v>0.118791470916112</v>
      </c>
      <c r="O993" s="17">
        <v>0.107681116590278</v>
      </c>
      <c r="P993" s="17">
        <v>0.13246265781156399</v>
      </c>
      <c r="Q993" s="17">
        <v>0.134457111615125</v>
      </c>
      <c r="R993" s="17"/>
      <c r="S993" s="17">
        <v>0.13295563752479</v>
      </c>
      <c r="T993" s="17">
        <v>0.13157505376103701</v>
      </c>
      <c r="U993" s="17">
        <v>8.2249352035060203E-2</v>
      </c>
      <c r="V993" s="17">
        <v>0.12720220267096499</v>
      </c>
      <c r="W993" s="17">
        <v>9.3127670746294702E-2</v>
      </c>
      <c r="X993" s="17">
        <v>0.12815603575637899</v>
      </c>
      <c r="Y993" s="17">
        <v>0.13905796022552999</v>
      </c>
      <c r="Z993" s="17">
        <v>6.7599544063181902E-2</v>
      </c>
      <c r="AA993" s="17">
        <v>0.12635689131934499</v>
      </c>
      <c r="AB993" s="17">
        <v>0.13041133279581099</v>
      </c>
      <c r="AC993" s="17">
        <v>0.14909482420728701</v>
      </c>
      <c r="AD993" s="17">
        <v>0.104743360604616</v>
      </c>
      <c r="AE993" s="17"/>
      <c r="AF993" s="17">
        <v>0.127897246582481</v>
      </c>
      <c r="AG993" s="17">
        <v>0.12321018909862801</v>
      </c>
      <c r="AH993" s="17">
        <v>0.11524235755022399</v>
      </c>
      <c r="AI993" s="17">
        <v>0.107037095193112</v>
      </c>
      <c r="AJ993" s="17">
        <v>0.179005415429209</v>
      </c>
      <c r="AK993" s="17">
        <v>0.128207764087272</v>
      </c>
      <c r="AL993" s="17"/>
      <c r="AM993" s="17">
        <v>0.12848378848177</v>
      </c>
      <c r="AN993" s="17">
        <v>0.127235324896811</v>
      </c>
      <c r="AO993" s="17">
        <v>0.10870662319520499</v>
      </c>
      <c r="AP993" s="17">
        <v>0.120456731076529</v>
      </c>
      <c r="AQ993" s="17">
        <v>0.170119127984866</v>
      </c>
      <c r="AR993" s="17"/>
      <c r="AS993" s="17">
        <v>0.13679626479152199</v>
      </c>
      <c r="AT993" s="17">
        <v>0.109014072708035</v>
      </c>
      <c r="AU993" s="17">
        <v>0.136373415862268</v>
      </c>
      <c r="AV993" s="17">
        <v>0.12849707416908299</v>
      </c>
      <c r="AW993" s="17">
        <v>9.9408402240793295E-2</v>
      </c>
      <c r="AX993" s="17">
        <v>0.110379874872527</v>
      </c>
      <c r="AY993" s="17"/>
      <c r="AZ993" s="17">
        <v>0.120047138610565</v>
      </c>
      <c r="BA993" s="17">
        <v>0.109750962209272</v>
      </c>
      <c r="BB993" s="17">
        <v>0.11296686924162</v>
      </c>
      <c r="BC993" s="17">
        <v>0.114988076818968</v>
      </c>
      <c r="BD993" s="17">
        <v>0.14951919075782499</v>
      </c>
      <c r="BE993" s="17"/>
      <c r="BF993" s="17">
        <v>0.118715424254144</v>
      </c>
      <c r="BG993" s="17"/>
      <c r="BH993" s="17">
        <v>0.118432525383459</v>
      </c>
      <c r="BI993" s="17"/>
      <c r="BJ993" s="17">
        <v>0.12405899576391601</v>
      </c>
      <c r="BK993" s="17">
        <v>0.10848737466246</v>
      </c>
      <c r="BL993" s="17">
        <v>0.119037919764284</v>
      </c>
      <c r="BM993" s="17">
        <v>0.13013993140803901</v>
      </c>
      <c r="BN993" s="17">
        <v>7.3990742272555393E-2</v>
      </c>
      <c r="BO993" s="17">
        <v>0.259900229788188</v>
      </c>
      <c r="BP993" s="17"/>
      <c r="BQ993" s="17">
        <v>0.138330125011809</v>
      </c>
      <c r="BR993" s="17">
        <v>0.13091427919773699</v>
      </c>
      <c r="BS993" s="17">
        <v>0.11938974516145601</v>
      </c>
      <c r="BT993" s="17"/>
      <c r="BU993" s="17">
        <v>0.12813842761446201</v>
      </c>
      <c r="BV993" s="17">
        <v>0.10316611867894</v>
      </c>
      <c r="BW993" s="17">
        <v>0.14385134570814501</v>
      </c>
      <c r="BX993" s="17"/>
      <c r="BY993" s="17">
        <v>0.24957912354464601</v>
      </c>
      <c r="BZ993" s="17"/>
      <c r="CA993" s="17">
        <v>8.8796627800547007E-2</v>
      </c>
    </row>
    <row r="994" spans="2:79" x14ac:dyDescent="0.35">
      <c r="B994" t="s">
        <v>136</v>
      </c>
      <c r="C994" s="17">
        <v>0.11089141972365101</v>
      </c>
      <c r="D994" s="17">
        <v>0.104877878833238</v>
      </c>
      <c r="E994" s="17">
        <v>0.117864848694956</v>
      </c>
      <c r="F994" s="17"/>
      <c r="G994" s="17">
        <v>8.62430222731497E-2</v>
      </c>
      <c r="H994" s="17">
        <v>0.14968937614977801</v>
      </c>
      <c r="I994" s="17">
        <v>7.6383193497722005E-2</v>
      </c>
      <c r="J994" s="17">
        <v>0.112389513299679</v>
      </c>
      <c r="K994" s="17">
        <v>0.108301285385065</v>
      </c>
      <c r="L994" s="17">
        <v>0.12328339263742</v>
      </c>
      <c r="M994" s="17"/>
      <c r="N994" s="17">
        <v>9.0927826520400504E-2</v>
      </c>
      <c r="O994" s="17">
        <v>0.101518653518452</v>
      </c>
      <c r="P994" s="17">
        <v>0.10927295618129</v>
      </c>
      <c r="Q994" s="17">
        <v>0.13665481775469701</v>
      </c>
      <c r="R994" s="17"/>
      <c r="S994" s="17">
        <v>0.11800703459998201</v>
      </c>
      <c r="T994" s="17">
        <v>0.104490503128066</v>
      </c>
      <c r="U994" s="17">
        <v>0.132259466854007</v>
      </c>
      <c r="V994" s="17">
        <v>3.1838740220076697E-2</v>
      </c>
      <c r="W994" s="17">
        <v>9.2927375199186701E-2</v>
      </c>
      <c r="X994" s="17">
        <v>0.146444991101505</v>
      </c>
      <c r="Y994" s="17">
        <v>0.10080928705950799</v>
      </c>
      <c r="Z994" s="17">
        <v>0.19259498265257799</v>
      </c>
      <c r="AA994" s="17">
        <v>8.1398172286983803E-2</v>
      </c>
      <c r="AB994" s="17">
        <v>0.15283045554501401</v>
      </c>
      <c r="AC994" s="17">
        <v>0.11583658249284499</v>
      </c>
      <c r="AD994" s="17">
        <v>0.113396775965179</v>
      </c>
      <c r="AE994" s="17"/>
      <c r="AF994" s="17">
        <v>0.13680062440270299</v>
      </c>
      <c r="AG994" s="17">
        <v>0.11389389484677501</v>
      </c>
      <c r="AH994" s="17">
        <v>7.0825335648824095E-2</v>
      </c>
      <c r="AI994" s="17">
        <v>7.7574268845640101E-2</v>
      </c>
      <c r="AJ994" s="17">
        <v>6.0397103973509503E-2</v>
      </c>
      <c r="AK994" s="17">
        <v>8.5599029135058499E-2</v>
      </c>
      <c r="AL994" s="17"/>
      <c r="AM994" s="17">
        <v>0.144583633649078</v>
      </c>
      <c r="AN994" s="17">
        <v>0.109186951574463</v>
      </c>
      <c r="AO994" s="17">
        <v>9.9404280285194602E-2</v>
      </c>
      <c r="AP994" s="17">
        <v>7.2661017848873993E-2</v>
      </c>
      <c r="AQ994" s="17">
        <v>4.52298499008685E-2</v>
      </c>
      <c r="AR994" s="17"/>
      <c r="AS994" s="17">
        <v>0.10554900140515799</v>
      </c>
      <c r="AT994" s="17">
        <v>0.11655484563443499</v>
      </c>
      <c r="AU994" s="17">
        <v>7.0025944761613806E-2</v>
      </c>
      <c r="AV994" s="17">
        <v>0.12954912327864199</v>
      </c>
      <c r="AW994" s="17">
        <v>0.130831700047946</v>
      </c>
      <c r="AX994" s="17">
        <v>0.114652671098481</v>
      </c>
      <c r="AY994" s="17"/>
      <c r="AZ994" s="17">
        <v>9.7746911371043105E-2</v>
      </c>
      <c r="BA994" s="17">
        <v>0.114494110542131</v>
      </c>
      <c r="BB994" s="17">
        <v>0.13793905509459101</v>
      </c>
      <c r="BC994" s="17">
        <v>0.110279354339248</v>
      </c>
      <c r="BD994" s="17">
        <v>9.7809516405720304E-2</v>
      </c>
      <c r="BE994" s="17"/>
      <c r="BF994" s="17">
        <v>0.104409982742766</v>
      </c>
      <c r="BG994" s="17"/>
      <c r="BH994" s="17">
        <v>9.87239925916783E-2</v>
      </c>
      <c r="BI994" s="17"/>
      <c r="BJ994" s="17">
        <v>0.107813569687296</v>
      </c>
      <c r="BK994" s="17">
        <v>0.14345721382473201</v>
      </c>
      <c r="BL994" s="17">
        <v>9.7348768323004903E-2</v>
      </c>
      <c r="BM994" s="17">
        <v>0.12619462488382199</v>
      </c>
      <c r="BN994" s="17">
        <v>9.0259007950932696E-2</v>
      </c>
      <c r="BO994" s="17">
        <v>3.1174819722940301E-2</v>
      </c>
      <c r="BP994" s="17"/>
      <c r="BQ994" s="17">
        <v>8.0963740168121398E-2</v>
      </c>
      <c r="BR994" s="17">
        <v>9.0734128664103006E-2</v>
      </c>
      <c r="BS994" s="17">
        <v>9.3693504642777398E-2</v>
      </c>
      <c r="BT994" s="17"/>
      <c r="BU994" s="17">
        <v>2.0561417961108702E-2</v>
      </c>
      <c r="BV994" s="17">
        <v>8.3841927318520498E-2</v>
      </c>
      <c r="BW994" s="17">
        <v>9.5146478888613703E-2</v>
      </c>
      <c r="BX994" s="17"/>
      <c r="BY994" s="17">
        <v>4.3360181580743298E-2</v>
      </c>
      <c r="BZ994" s="17"/>
      <c r="CA994" s="17">
        <v>9.2813066219204696E-2</v>
      </c>
    </row>
    <row r="995" spans="2:79" x14ac:dyDescent="0.35">
      <c r="B995" t="s">
        <v>529</v>
      </c>
      <c r="C995" s="17">
        <v>2.0030805108788401E-2</v>
      </c>
      <c r="D995" s="17">
        <v>1.8920261331358199E-2</v>
      </c>
      <c r="E995" s="17">
        <v>2.1314948396720101E-2</v>
      </c>
      <c r="F995" s="17"/>
      <c r="G995" s="17">
        <v>2.38022809439845E-2</v>
      </c>
      <c r="H995" s="17">
        <v>2.4528196659758601E-2</v>
      </c>
      <c r="I995" s="17">
        <v>2.3518942824350599E-2</v>
      </c>
      <c r="J995" s="17">
        <v>1.4409841731271E-2</v>
      </c>
      <c r="K995" s="17">
        <v>1.9415999046526598E-2</v>
      </c>
      <c r="L995" s="17">
        <v>1.5478290658845401E-2</v>
      </c>
      <c r="M995" s="17"/>
      <c r="N995" s="17">
        <v>2.26111043152241E-2</v>
      </c>
      <c r="O995" s="17">
        <v>2.07046261411214E-2</v>
      </c>
      <c r="P995" s="17">
        <v>1.7933358992515101E-2</v>
      </c>
      <c r="Q995" s="17">
        <v>1.9014081621439E-2</v>
      </c>
      <c r="R995" s="17"/>
      <c r="S995" s="17">
        <v>2.1890949448174699E-2</v>
      </c>
      <c r="T995" s="17">
        <v>7.73197419749601E-3</v>
      </c>
      <c r="U995" s="17">
        <v>6.2706444539400701E-3</v>
      </c>
      <c r="V995" s="17">
        <v>2.34555521802992E-2</v>
      </c>
      <c r="W995" s="17">
        <v>4.1083855965607902E-2</v>
      </c>
      <c r="X995" s="17">
        <v>1.6058456027610701E-2</v>
      </c>
      <c r="Y995" s="17">
        <v>4.8216729022320701E-2</v>
      </c>
      <c r="Z995" s="17">
        <v>2.0651758752418301E-2</v>
      </c>
      <c r="AA995" s="17">
        <v>1.9951270678914002E-2</v>
      </c>
      <c r="AB995" s="17">
        <v>1.4710540532472401E-2</v>
      </c>
      <c r="AC995" s="17">
        <v>1.43140872590396E-2</v>
      </c>
      <c r="AD995" s="17">
        <v>1.0349309993098301E-2</v>
      </c>
      <c r="AE995" s="17"/>
      <c r="AF995" s="17">
        <v>2.3629479190084599E-2</v>
      </c>
      <c r="AG995" s="17">
        <v>1.87743931419279E-2</v>
      </c>
      <c r="AH995" s="17">
        <v>1.33309722863061E-2</v>
      </c>
      <c r="AI995" s="17">
        <v>3.3254327968792803E-2</v>
      </c>
      <c r="AJ995" s="17">
        <v>1.27668371691425E-2</v>
      </c>
      <c r="AK995" s="17">
        <v>1.99149888380128E-2</v>
      </c>
      <c r="AL995" s="17"/>
      <c r="AM995" s="17">
        <v>2.5359157645322001E-2</v>
      </c>
      <c r="AN995" s="17">
        <v>1.7210749798579301E-2</v>
      </c>
      <c r="AO995" s="17">
        <v>1.95727347386064E-2</v>
      </c>
      <c r="AP995" s="17">
        <v>2.2882726934611401E-2</v>
      </c>
      <c r="AQ995" s="17">
        <v>8.9701327384388505E-3</v>
      </c>
      <c r="AR995" s="17"/>
      <c r="AS995" s="17">
        <v>3.9860181363540199E-2</v>
      </c>
      <c r="AT995" s="17">
        <v>1.05336149826138E-2</v>
      </c>
      <c r="AU995" s="17">
        <v>1.1740710150551999E-2</v>
      </c>
      <c r="AV995" s="17">
        <v>1.87155973708985E-2</v>
      </c>
      <c r="AW995" s="17">
        <v>1.22070589924853E-2</v>
      </c>
      <c r="AX995" s="17">
        <v>2.1827862191613499E-2</v>
      </c>
      <c r="AY995" s="17"/>
      <c r="AZ995" s="17">
        <v>2.1019729215141E-2</v>
      </c>
      <c r="BA995" s="17">
        <v>1.5649317840770699E-2</v>
      </c>
      <c r="BB995" s="17">
        <v>2.06643520928587E-2</v>
      </c>
      <c r="BC995" s="17">
        <v>3.3142733394993198E-2</v>
      </c>
      <c r="BD995" s="17">
        <v>1.9988601403778401E-2</v>
      </c>
      <c r="BE995" s="17"/>
      <c r="BF995" s="17">
        <v>1.7748905916284401E-2</v>
      </c>
      <c r="BG995" s="17"/>
      <c r="BH995" s="17">
        <v>1.9295675285541498E-2</v>
      </c>
      <c r="BI995" s="17"/>
      <c r="BJ995" s="17">
        <v>1.2067135263582199E-2</v>
      </c>
      <c r="BK995" s="17">
        <v>1.24057336815055E-2</v>
      </c>
      <c r="BL995" s="17">
        <v>2.75659020238775E-2</v>
      </c>
      <c r="BM995" s="17">
        <v>3.4837761321386301E-2</v>
      </c>
      <c r="BN995" s="17">
        <v>0</v>
      </c>
      <c r="BO995" s="17">
        <v>4.4263479532776699E-2</v>
      </c>
      <c r="BP995" s="17"/>
      <c r="BQ995" s="17">
        <v>9.2765394377470004E-3</v>
      </c>
      <c r="BR995" s="17">
        <v>1.42481821893601E-2</v>
      </c>
      <c r="BS995" s="17">
        <v>1.7521229716032701E-2</v>
      </c>
      <c r="BT995" s="17"/>
      <c r="BU995" s="17">
        <v>0</v>
      </c>
      <c r="BV995" s="17">
        <v>1.44758851781159E-2</v>
      </c>
      <c r="BW995" s="17">
        <v>2.1247207969493299E-2</v>
      </c>
      <c r="BX995" s="17"/>
      <c r="BY995" s="17">
        <v>4.78149572603652E-2</v>
      </c>
      <c r="BZ995" s="17"/>
      <c r="CA995" s="17">
        <v>2.21850554238468E-2</v>
      </c>
    </row>
    <row r="996" spans="2:79"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row>
    <row r="997" spans="2:79" x14ac:dyDescent="0.35">
      <c r="B997" s="6" t="s">
        <v>532</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row>
    <row r="998" spans="2:79" x14ac:dyDescent="0.35">
      <c r="B998" s="24" t="s">
        <v>533</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row>
    <row r="999" spans="2:79" x14ac:dyDescent="0.35">
      <c r="B999" t="s">
        <v>488</v>
      </c>
      <c r="C999" s="17">
        <v>0.74742545419042095</v>
      </c>
      <c r="D999" s="17">
        <v>0.75538274499525504</v>
      </c>
      <c r="E999" s="17">
        <v>0.73975182019185104</v>
      </c>
      <c r="F999" s="17"/>
      <c r="G999" s="17">
        <v>0.62864739022953497</v>
      </c>
      <c r="H999" s="17">
        <v>0.62050094538705702</v>
      </c>
      <c r="I999" s="17">
        <v>0.75685687773695298</v>
      </c>
      <c r="J999" s="17">
        <v>0.81241869597875704</v>
      </c>
      <c r="K999" s="17">
        <v>0.81475567817376404</v>
      </c>
      <c r="L999" s="17">
        <v>0.81092845930937396</v>
      </c>
      <c r="M999" s="17"/>
      <c r="N999" s="17">
        <v>0.77790168711845398</v>
      </c>
      <c r="O999" s="17">
        <v>0.75437423387472602</v>
      </c>
      <c r="P999" s="17">
        <v>0.725197503681549</v>
      </c>
      <c r="Q999" s="17">
        <v>0.72297011784962995</v>
      </c>
      <c r="R999" s="17"/>
      <c r="S999" s="17">
        <v>0.66245518837139805</v>
      </c>
      <c r="T999" s="17">
        <v>0.82528231695587595</v>
      </c>
      <c r="U999" s="17">
        <v>0.80598665140190795</v>
      </c>
      <c r="V999" s="17">
        <v>0.76753119181741403</v>
      </c>
      <c r="W999" s="17">
        <v>0.80500435145302596</v>
      </c>
      <c r="X999" s="17">
        <v>0.68747329500877996</v>
      </c>
      <c r="Y999" s="17">
        <v>0.68775201372110895</v>
      </c>
      <c r="Z999" s="17">
        <v>0.72219700871866399</v>
      </c>
      <c r="AA999" s="17">
        <v>0.75654557981622494</v>
      </c>
      <c r="AB999" s="17">
        <v>0.72228982284391496</v>
      </c>
      <c r="AC999" s="17">
        <v>0.77200588524453795</v>
      </c>
      <c r="AD999" s="17">
        <v>0.82027273520045296</v>
      </c>
      <c r="AE999" s="17"/>
      <c r="AF999" s="17">
        <v>0.73224439809967301</v>
      </c>
      <c r="AG999" s="17">
        <v>0.72128316645156398</v>
      </c>
      <c r="AH999" s="17">
        <v>0.79482979429497003</v>
      </c>
      <c r="AI999" s="17">
        <v>0.81474596830817303</v>
      </c>
      <c r="AJ999" s="17">
        <v>0.75644409066426099</v>
      </c>
      <c r="AK999" s="17">
        <v>0.82609881393083295</v>
      </c>
      <c r="AL999" s="17"/>
      <c r="AM999" s="17">
        <v>0.72527437927834904</v>
      </c>
      <c r="AN999" s="17">
        <v>0.74579406427954598</v>
      </c>
      <c r="AO999" s="17">
        <v>0.770838498202158</v>
      </c>
      <c r="AP999" s="17">
        <v>0.73915177526227704</v>
      </c>
      <c r="AQ999" s="17">
        <v>0.76796904886994499</v>
      </c>
      <c r="AR999" s="17"/>
      <c r="AS999" s="17">
        <v>0.69465634130542198</v>
      </c>
      <c r="AT999" s="17">
        <v>0.74667843997432704</v>
      </c>
      <c r="AU999" s="17">
        <v>0.72337467229969399</v>
      </c>
      <c r="AV999" s="17">
        <v>0.78653611032687998</v>
      </c>
      <c r="AW999" s="17">
        <v>0.81131863794839798</v>
      </c>
      <c r="AX999" s="17">
        <v>0.74592976784957399</v>
      </c>
      <c r="AY999" s="17"/>
      <c r="AZ999" s="17">
        <v>0.75956731393786603</v>
      </c>
      <c r="BA999" s="17">
        <v>0.73940400378847404</v>
      </c>
      <c r="BB999" s="17">
        <v>0.77645890742169899</v>
      </c>
      <c r="BC999" s="17">
        <v>0.75183755462427704</v>
      </c>
      <c r="BD999" s="17">
        <v>0.72022438018652801</v>
      </c>
      <c r="BE999" s="17"/>
      <c r="BF999" s="17">
        <v>0.75489879528892601</v>
      </c>
      <c r="BG999" s="17"/>
      <c r="BH999" s="17">
        <v>0.75831799481413498</v>
      </c>
      <c r="BI999" s="17"/>
      <c r="BJ999" s="17">
        <v>0.73658580419877095</v>
      </c>
      <c r="BK999" s="17">
        <v>0.78034892411959</v>
      </c>
      <c r="BL999" s="17">
        <v>0.777224853819937</v>
      </c>
      <c r="BM999" s="17">
        <v>0.71595161954264697</v>
      </c>
      <c r="BN999" s="17">
        <v>0.72354853891006998</v>
      </c>
      <c r="BO999" s="17">
        <v>0.63247679429328296</v>
      </c>
      <c r="BP999" s="17"/>
      <c r="BQ999" s="17">
        <v>0.76366268747830102</v>
      </c>
      <c r="BR999" s="17">
        <v>0.75824361065016799</v>
      </c>
      <c r="BS999" s="17">
        <v>0.76339669686844003</v>
      </c>
      <c r="BT999" s="17"/>
      <c r="BU999" s="17">
        <v>0.70198302687366199</v>
      </c>
      <c r="BV999" s="17">
        <v>0.78617955224979497</v>
      </c>
      <c r="BW999" s="17">
        <v>0.75919479581386395</v>
      </c>
      <c r="BX999" s="17"/>
      <c r="BY999" s="17">
        <v>0.50029496849240596</v>
      </c>
      <c r="BZ999" s="17"/>
      <c r="CA999" s="17">
        <v>0.78667798559420099</v>
      </c>
    </row>
    <row r="1000" spans="2:79" x14ac:dyDescent="0.35">
      <c r="B1000" t="s">
        <v>489</v>
      </c>
      <c r="C1000" s="17">
        <v>0.65853598603441199</v>
      </c>
      <c r="D1000" s="17">
        <v>0.65330869857540796</v>
      </c>
      <c r="E1000" s="17">
        <v>0.66329694466687805</v>
      </c>
      <c r="F1000" s="17"/>
      <c r="G1000" s="17">
        <v>0.59566063981293704</v>
      </c>
      <c r="H1000" s="17">
        <v>0.58107844804707498</v>
      </c>
      <c r="I1000" s="17">
        <v>0.66400703568964203</v>
      </c>
      <c r="J1000" s="17">
        <v>0.67085149224506802</v>
      </c>
      <c r="K1000" s="17">
        <v>0.69932256879430998</v>
      </c>
      <c r="L1000" s="17">
        <v>0.71703990835957199</v>
      </c>
      <c r="M1000" s="17"/>
      <c r="N1000" s="17">
        <v>0.67157668833142803</v>
      </c>
      <c r="O1000" s="17">
        <v>0.64533048038473595</v>
      </c>
      <c r="P1000" s="17">
        <v>0.61918485373252896</v>
      </c>
      <c r="Q1000" s="17">
        <v>0.68699587140705298</v>
      </c>
      <c r="R1000" s="17"/>
      <c r="S1000" s="17">
        <v>0.65190661294727204</v>
      </c>
      <c r="T1000" s="17">
        <v>0.72440816371320704</v>
      </c>
      <c r="U1000" s="17">
        <v>0.69480381004588598</v>
      </c>
      <c r="V1000" s="17">
        <v>0.68678753808815196</v>
      </c>
      <c r="W1000" s="17">
        <v>0.68385326396698298</v>
      </c>
      <c r="X1000" s="17">
        <v>0.62865346926196897</v>
      </c>
      <c r="Y1000" s="17">
        <v>0.55956091078382098</v>
      </c>
      <c r="Z1000" s="17">
        <v>0.61417296239011498</v>
      </c>
      <c r="AA1000" s="17">
        <v>0.63377912268928704</v>
      </c>
      <c r="AB1000" s="17">
        <v>0.60913895737929202</v>
      </c>
      <c r="AC1000" s="17">
        <v>0.69715165558438796</v>
      </c>
      <c r="AD1000" s="17">
        <v>0.75667659603772996</v>
      </c>
      <c r="AE1000" s="17"/>
      <c r="AF1000" s="17">
        <v>0.65369366692641095</v>
      </c>
      <c r="AG1000" s="17">
        <v>0.63664031115687003</v>
      </c>
      <c r="AH1000" s="17">
        <v>0.69630338009570703</v>
      </c>
      <c r="AI1000" s="17">
        <v>0.690499771041027</v>
      </c>
      <c r="AJ1000" s="17">
        <v>0.61606311800878999</v>
      </c>
      <c r="AK1000" s="17">
        <v>0.76371912755626403</v>
      </c>
      <c r="AL1000" s="17"/>
      <c r="AM1000" s="17">
        <v>0.62937504890684604</v>
      </c>
      <c r="AN1000" s="17">
        <v>0.65618130441080902</v>
      </c>
      <c r="AO1000" s="17">
        <v>0.68222087916977503</v>
      </c>
      <c r="AP1000" s="17">
        <v>0.66366758221312305</v>
      </c>
      <c r="AQ1000" s="17">
        <v>0.57962020101280198</v>
      </c>
      <c r="AR1000" s="17"/>
      <c r="AS1000" s="17">
        <v>0.63872819655076296</v>
      </c>
      <c r="AT1000" s="17">
        <v>0.635448721611798</v>
      </c>
      <c r="AU1000" s="17">
        <v>0.62851597911664803</v>
      </c>
      <c r="AV1000" s="17">
        <v>0.69577634788387299</v>
      </c>
      <c r="AW1000" s="17">
        <v>0.70359526384940196</v>
      </c>
      <c r="AX1000" s="17">
        <v>0.67394965676571705</v>
      </c>
      <c r="AY1000" s="17"/>
      <c r="AZ1000" s="17">
        <v>0.63169105914440704</v>
      </c>
      <c r="BA1000" s="17">
        <v>0.63314787290290897</v>
      </c>
      <c r="BB1000" s="17">
        <v>0.70726641742924901</v>
      </c>
      <c r="BC1000" s="17">
        <v>0.67645822405706602</v>
      </c>
      <c r="BD1000" s="17">
        <v>0.66373489169562905</v>
      </c>
      <c r="BE1000" s="17"/>
      <c r="BF1000" s="17">
        <v>0.65602562483979598</v>
      </c>
      <c r="BG1000" s="17"/>
      <c r="BH1000" s="17">
        <v>0.65898294646895506</v>
      </c>
      <c r="BI1000" s="17"/>
      <c r="BJ1000" s="17">
        <v>0.64847083191183996</v>
      </c>
      <c r="BK1000" s="17">
        <v>0.67711831587018301</v>
      </c>
      <c r="BL1000" s="17">
        <v>0.68486863819997101</v>
      </c>
      <c r="BM1000" s="17">
        <v>0.65343388860138596</v>
      </c>
      <c r="BN1000" s="17">
        <v>0.68985060897202699</v>
      </c>
      <c r="BO1000" s="17">
        <v>0.62446637567126595</v>
      </c>
      <c r="BP1000" s="17"/>
      <c r="BQ1000" s="17">
        <v>0.67510553264879902</v>
      </c>
      <c r="BR1000" s="17">
        <v>0.66275383928230203</v>
      </c>
      <c r="BS1000" s="17">
        <v>0.68395891432008704</v>
      </c>
      <c r="BT1000" s="17"/>
      <c r="BU1000" s="17">
        <v>0.584986761378811</v>
      </c>
      <c r="BV1000" s="17">
        <v>0.67855567926661597</v>
      </c>
      <c r="BW1000" s="17">
        <v>0.67394945908241699</v>
      </c>
      <c r="BX1000" s="17"/>
      <c r="BY1000" s="17">
        <v>0.43017647879297399</v>
      </c>
      <c r="BZ1000" s="17"/>
      <c r="CA1000" s="17">
        <v>0.72599865640752104</v>
      </c>
    </row>
    <row r="1001" spans="2:79" x14ac:dyDescent="0.35">
      <c r="B1001" t="s">
        <v>490</v>
      </c>
      <c r="C1001" s="17">
        <v>0.55488076143989795</v>
      </c>
      <c r="D1001" s="17">
        <v>0.54817263148116002</v>
      </c>
      <c r="E1001" s="17">
        <v>0.56319733641003999</v>
      </c>
      <c r="F1001" s="17"/>
      <c r="G1001" s="17">
        <v>0.371437422668285</v>
      </c>
      <c r="H1001" s="17">
        <v>0.34048552842320501</v>
      </c>
      <c r="I1001" s="17">
        <v>0.51956182184522803</v>
      </c>
      <c r="J1001" s="17">
        <v>0.61067530046089802</v>
      </c>
      <c r="K1001" s="17">
        <v>0.71117142590734805</v>
      </c>
      <c r="L1001" s="17">
        <v>0.71419289437466404</v>
      </c>
      <c r="M1001" s="17"/>
      <c r="N1001" s="17">
        <v>0.632544071461</v>
      </c>
      <c r="O1001" s="17">
        <v>0.521390076531414</v>
      </c>
      <c r="P1001" s="17">
        <v>0.54493253246790996</v>
      </c>
      <c r="Q1001" s="17">
        <v>0.51115704026865005</v>
      </c>
      <c r="R1001" s="17"/>
      <c r="S1001" s="17">
        <v>0.34952753051726099</v>
      </c>
      <c r="T1001" s="17">
        <v>0.61647475096581195</v>
      </c>
      <c r="U1001" s="17">
        <v>0.609649793098472</v>
      </c>
      <c r="V1001" s="17">
        <v>0.68083629845861005</v>
      </c>
      <c r="W1001" s="17">
        <v>0.68151643625770397</v>
      </c>
      <c r="X1001" s="17">
        <v>0.505527417004352</v>
      </c>
      <c r="Y1001" s="17">
        <v>0.51343138621883999</v>
      </c>
      <c r="Z1001" s="17">
        <v>0.47450966650264398</v>
      </c>
      <c r="AA1001" s="17">
        <v>0.55997248126667898</v>
      </c>
      <c r="AB1001" s="17">
        <v>0.566919338881815</v>
      </c>
      <c r="AC1001" s="17">
        <v>0.57208375765257902</v>
      </c>
      <c r="AD1001" s="17">
        <v>0.64937833477180196</v>
      </c>
      <c r="AE1001" s="17"/>
      <c r="AF1001" s="17">
        <v>0.468496952960613</v>
      </c>
      <c r="AG1001" s="17">
        <v>0.52088217064369202</v>
      </c>
      <c r="AH1001" s="17">
        <v>0.66340345722996397</v>
      </c>
      <c r="AI1001" s="17">
        <v>0.64595697759901904</v>
      </c>
      <c r="AJ1001" s="17">
        <v>0.60011762195835705</v>
      </c>
      <c r="AK1001" s="17">
        <v>0.61867279023011701</v>
      </c>
      <c r="AL1001" s="17"/>
      <c r="AM1001" s="17">
        <v>0.56145494569244203</v>
      </c>
      <c r="AN1001" s="17">
        <v>0.59356546533458898</v>
      </c>
      <c r="AO1001" s="17">
        <v>0.54811993837903195</v>
      </c>
      <c r="AP1001" s="17">
        <v>0.45078237218042799</v>
      </c>
      <c r="AQ1001" s="17">
        <v>0.49609737003852</v>
      </c>
      <c r="AR1001" s="17"/>
      <c r="AS1001" s="17">
        <v>0.34158567003468698</v>
      </c>
      <c r="AT1001" s="17">
        <v>0.62373000965602499</v>
      </c>
      <c r="AU1001" s="17">
        <v>0.49631143127320898</v>
      </c>
      <c r="AV1001" s="17">
        <v>0.62003950408366404</v>
      </c>
      <c r="AW1001" s="17">
        <v>0.68814914474255395</v>
      </c>
      <c r="AX1001" s="17">
        <v>0.67103667176550197</v>
      </c>
      <c r="AY1001" s="17"/>
      <c r="AZ1001" s="17">
        <v>0.67556870234976596</v>
      </c>
      <c r="BA1001" s="17">
        <v>0.65891757031477705</v>
      </c>
      <c r="BB1001" s="17">
        <v>0.670683650893102</v>
      </c>
      <c r="BC1001" s="17">
        <v>0.67201810440481302</v>
      </c>
      <c r="BD1001" s="17">
        <v>0.178616730138737</v>
      </c>
      <c r="BE1001" s="17"/>
      <c r="BF1001" s="17">
        <v>0.71241164721277705</v>
      </c>
      <c r="BG1001" s="17"/>
      <c r="BH1001" s="17">
        <v>0.66450231797341897</v>
      </c>
      <c r="BI1001" s="17"/>
      <c r="BJ1001" s="17">
        <v>0.613642910577194</v>
      </c>
      <c r="BK1001" s="17">
        <v>0.49703657247640998</v>
      </c>
      <c r="BL1001" s="17">
        <v>0.62517341597680398</v>
      </c>
      <c r="BM1001" s="17">
        <v>0.45087548897658197</v>
      </c>
      <c r="BN1001" s="17">
        <v>0.356961522028655</v>
      </c>
      <c r="BO1001" s="17">
        <v>0.31640129314361398</v>
      </c>
      <c r="BP1001" s="17"/>
      <c r="BQ1001" s="17">
        <v>0.56392398014534295</v>
      </c>
      <c r="BR1001" s="17">
        <v>0.57360526801058398</v>
      </c>
      <c r="BS1001" s="17">
        <v>0.57485693353517897</v>
      </c>
      <c r="BT1001" s="17"/>
      <c r="BU1001" s="17">
        <v>0.52628993455538797</v>
      </c>
      <c r="BV1001" s="17">
        <v>0.59676742586014797</v>
      </c>
      <c r="BW1001" s="17">
        <v>0.55795915415060504</v>
      </c>
      <c r="BX1001" s="17"/>
      <c r="BY1001" s="17">
        <v>0.28211516388702002</v>
      </c>
      <c r="BZ1001" s="17"/>
      <c r="CA1001" s="17">
        <v>0.60630070146093196</v>
      </c>
    </row>
    <row r="1002" spans="2:79" x14ac:dyDescent="0.35">
      <c r="B1002" t="s">
        <v>491</v>
      </c>
      <c r="C1002" s="17">
        <v>0.49028345377076898</v>
      </c>
      <c r="D1002" s="17">
        <v>0.491644478622635</v>
      </c>
      <c r="E1002" s="17">
        <v>0.48524510379042601</v>
      </c>
      <c r="F1002" s="17"/>
      <c r="G1002" s="17">
        <v>0.50296288928696697</v>
      </c>
      <c r="H1002" s="17">
        <v>0.49606219776905103</v>
      </c>
      <c r="I1002" s="17">
        <v>0.52068082146162198</v>
      </c>
      <c r="J1002" s="17">
        <v>0.53366096867927004</v>
      </c>
      <c r="K1002" s="17">
        <v>0.48380505089411902</v>
      </c>
      <c r="L1002" s="17">
        <v>0.41448543333237298</v>
      </c>
      <c r="M1002" s="17"/>
      <c r="N1002" s="17">
        <v>0.51830196678844198</v>
      </c>
      <c r="O1002" s="17">
        <v>0.497564806664132</v>
      </c>
      <c r="P1002" s="17">
        <v>0.46567558986496199</v>
      </c>
      <c r="Q1002" s="17">
        <v>0.46769681085072701</v>
      </c>
      <c r="R1002" s="17"/>
      <c r="S1002" s="17">
        <v>0.55014074957071901</v>
      </c>
      <c r="T1002" s="17">
        <v>0.593191494019631</v>
      </c>
      <c r="U1002" s="17">
        <v>0.510733846591645</v>
      </c>
      <c r="V1002" s="17">
        <v>0.492021297025523</v>
      </c>
      <c r="W1002" s="17">
        <v>0.55244265147060301</v>
      </c>
      <c r="X1002" s="17">
        <v>0.48160749951857001</v>
      </c>
      <c r="Y1002" s="17">
        <v>0.41539808288365299</v>
      </c>
      <c r="Z1002" s="17">
        <v>0.41594709898342302</v>
      </c>
      <c r="AA1002" s="17">
        <v>0.432228424454706</v>
      </c>
      <c r="AB1002" s="17">
        <v>0.40141674172719899</v>
      </c>
      <c r="AC1002" s="17">
        <v>0.41721940022835302</v>
      </c>
      <c r="AD1002" s="17">
        <v>0.49760772886149801</v>
      </c>
      <c r="AE1002" s="17"/>
      <c r="AF1002" s="17">
        <v>0.47945961127019698</v>
      </c>
      <c r="AG1002" s="17">
        <v>0.45014737042108099</v>
      </c>
      <c r="AH1002" s="17">
        <v>0.54487175202292804</v>
      </c>
      <c r="AI1002" s="17">
        <v>0.50196797059163201</v>
      </c>
      <c r="AJ1002" s="17">
        <v>0.51978291163520995</v>
      </c>
      <c r="AK1002" s="17">
        <v>0.61102335802797803</v>
      </c>
      <c r="AL1002" s="17"/>
      <c r="AM1002" s="17">
        <v>0.40405484160414701</v>
      </c>
      <c r="AN1002" s="17">
        <v>0.500227157498223</v>
      </c>
      <c r="AO1002" s="17">
        <v>0.54054943636085495</v>
      </c>
      <c r="AP1002" s="17">
        <v>0.53504911627907403</v>
      </c>
      <c r="AQ1002" s="17">
        <v>0.600844414489761</v>
      </c>
      <c r="AR1002" s="17"/>
      <c r="AS1002" s="17">
        <v>0.52218268941024604</v>
      </c>
      <c r="AT1002" s="17">
        <v>0.47243526152731002</v>
      </c>
      <c r="AU1002" s="17">
        <v>0.46466204720357801</v>
      </c>
      <c r="AV1002" s="17">
        <v>0.50579330302470304</v>
      </c>
      <c r="AW1002" s="17">
        <v>0.48059839310605301</v>
      </c>
      <c r="AX1002" s="17">
        <v>0.47875753371867802</v>
      </c>
      <c r="AY1002" s="17"/>
      <c r="AZ1002" s="17">
        <v>0.42751350138796601</v>
      </c>
      <c r="BA1002" s="17">
        <v>0.472841342610823</v>
      </c>
      <c r="BB1002" s="17">
        <v>0.54020992196087103</v>
      </c>
      <c r="BC1002" s="17">
        <v>0.45099531810533999</v>
      </c>
      <c r="BD1002" s="17">
        <v>0.538343790855625</v>
      </c>
      <c r="BE1002" s="17"/>
      <c r="BF1002" s="17">
        <v>0.47091668169707601</v>
      </c>
      <c r="BG1002" s="17"/>
      <c r="BH1002" s="17">
        <v>0.476202182206592</v>
      </c>
      <c r="BI1002" s="17"/>
      <c r="BJ1002" s="17">
        <v>0.50085767413795901</v>
      </c>
      <c r="BK1002" s="17">
        <v>0.50704826735408404</v>
      </c>
      <c r="BL1002" s="17">
        <v>0.470160767330568</v>
      </c>
      <c r="BM1002" s="17">
        <v>0.47074469175168399</v>
      </c>
      <c r="BN1002" s="17">
        <v>0.61329127248283</v>
      </c>
      <c r="BO1002" s="17">
        <v>0.571686282724997</v>
      </c>
      <c r="BP1002" s="17"/>
      <c r="BQ1002" s="17">
        <v>0.50969202243442502</v>
      </c>
      <c r="BR1002" s="17">
        <v>0.50191292388799802</v>
      </c>
      <c r="BS1002" s="17">
        <v>0.49810902347324099</v>
      </c>
      <c r="BT1002" s="17"/>
      <c r="BU1002" s="17">
        <v>0.47486102969777699</v>
      </c>
      <c r="BV1002" s="17">
        <v>0.53567104878845395</v>
      </c>
      <c r="BW1002" s="17">
        <v>0.48075971955833502</v>
      </c>
      <c r="BX1002" s="17"/>
      <c r="BY1002" s="17">
        <v>0.39934763133544299</v>
      </c>
      <c r="BZ1002" s="17"/>
      <c r="CA1002" s="17">
        <v>0.56527001373103702</v>
      </c>
    </row>
    <row r="1003" spans="2:79" x14ac:dyDescent="0.35">
      <c r="B1003" t="s">
        <v>492</v>
      </c>
      <c r="C1003" s="17">
        <v>0.42540302417115999</v>
      </c>
      <c r="D1003" s="17">
        <v>0.44278284444348298</v>
      </c>
      <c r="E1003" s="17">
        <v>0.407980926467088</v>
      </c>
      <c r="F1003" s="17"/>
      <c r="G1003" s="17">
        <v>0.42183191482871402</v>
      </c>
      <c r="H1003" s="17">
        <v>0.40296807714072103</v>
      </c>
      <c r="I1003" s="17">
        <v>0.42510169441001799</v>
      </c>
      <c r="J1003" s="17">
        <v>0.42718433765180702</v>
      </c>
      <c r="K1003" s="17">
        <v>0.47064712926977398</v>
      </c>
      <c r="L1003" s="17">
        <v>0.41105292096666202</v>
      </c>
      <c r="M1003" s="17"/>
      <c r="N1003" s="17">
        <v>0.45810982814867901</v>
      </c>
      <c r="O1003" s="17">
        <v>0.43788204482602999</v>
      </c>
      <c r="P1003" s="17">
        <v>0.36920732921945798</v>
      </c>
      <c r="Q1003" s="17">
        <v>0.42773113967208698</v>
      </c>
      <c r="R1003" s="17"/>
      <c r="S1003" s="17">
        <v>0.47265593263143402</v>
      </c>
      <c r="T1003" s="17">
        <v>0.42179431383560001</v>
      </c>
      <c r="U1003" s="17">
        <v>0.44061181958087198</v>
      </c>
      <c r="V1003" s="17">
        <v>0.48708727658962198</v>
      </c>
      <c r="W1003" s="17">
        <v>0.36862197216782899</v>
      </c>
      <c r="X1003" s="17">
        <v>0.44250643707102699</v>
      </c>
      <c r="Y1003" s="17">
        <v>0.41646967069357399</v>
      </c>
      <c r="Z1003" s="17">
        <v>0.45466975843372098</v>
      </c>
      <c r="AA1003" s="17">
        <v>0.34838698552498598</v>
      </c>
      <c r="AB1003" s="17">
        <v>0.35592021030361998</v>
      </c>
      <c r="AC1003" s="17">
        <v>0.451217151845553</v>
      </c>
      <c r="AD1003" s="17">
        <v>0.48895731073923299</v>
      </c>
      <c r="AE1003" s="17"/>
      <c r="AF1003" s="17">
        <v>0.41417824191172198</v>
      </c>
      <c r="AG1003" s="17">
        <v>0.40811111798539701</v>
      </c>
      <c r="AH1003" s="17">
        <v>0.44428338141274298</v>
      </c>
      <c r="AI1003" s="17">
        <v>0.44266866350399697</v>
      </c>
      <c r="AJ1003" s="17">
        <v>0.39370446105281098</v>
      </c>
      <c r="AK1003" s="17">
        <v>0.56364978704246604</v>
      </c>
      <c r="AL1003" s="17"/>
      <c r="AM1003" s="17">
        <v>0.36632914160335101</v>
      </c>
      <c r="AN1003" s="17">
        <v>0.392041023527187</v>
      </c>
      <c r="AO1003" s="17">
        <v>0.50039292263159396</v>
      </c>
      <c r="AP1003" s="17">
        <v>0.46578097145823399</v>
      </c>
      <c r="AQ1003" s="17">
        <v>0.44544291795638102</v>
      </c>
      <c r="AR1003" s="17"/>
      <c r="AS1003" s="17">
        <v>0.47715009489897697</v>
      </c>
      <c r="AT1003" s="17">
        <v>0.44556490273441701</v>
      </c>
      <c r="AU1003" s="17">
        <v>0.36743384693138798</v>
      </c>
      <c r="AV1003" s="17">
        <v>0.39111761492014002</v>
      </c>
      <c r="AW1003" s="17">
        <v>0.42240174846723499</v>
      </c>
      <c r="AX1003" s="17">
        <v>0.42365500679889401</v>
      </c>
      <c r="AY1003" s="17"/>
      <c r="AZ1003" s="17">
        <v>0.39543608540566499</v>
      </c>
      <c r="BA1003" s="17">
        <v>0.37149969803253602</v>
      </c>
      <c r="BB1003" s="17">
        <v>0.45178194328698501</v>
      </c>
      <c r="BC1003" s="17">
        <v>0.39608245755849503</v>
      </c>
      <c r="BD1003" s="17">
        <v>0.51084236605726896</v>
      </c>
      <c r="BE1003" s="17"/>
      <c r="BF1003" s="17">
        <v>0.40871569232592803</v>
      </c>
      <c r="BG1003" s="17"/>
      <c r="BH1003" s="17">
        <v>0.40804700093442398</v>
      </c>
      <c r="BI1003" s="17"/>
      <c r="BJ1003" s="17">
        <v>0.378705781420343</v>
      </c>
      <c r="BK1003" s="17">
        <v>0.46466898073782797</v>
      </c>
      <c r="BL1003" s="17">
        <v>0.44541640218989897</v>
      </c>
      <c r="BM1003" s="17">
        <v>0.45423675453551299</v>
      </c>
      <c r="BN1003" s="17">
        <v>0.419619125277292</v>
      </c>
      <c r="BO1003" s="17">
        <v>0.40850658875381901</v>
      </c>
      <c r="BP1003" s="17"/>
      <c r="BQ1003" s="17">
        <v>0.41676400767286498</v>
      </c>
      <c r="BR1003" s="17">
        <v>0.44307515926886998</v>
      </c>
      <c r="BS1003" s="17">
        <v>0.43773135789382001</v>
      </c>
      <c r="BT1003" s="17"/>
      <c r="BU1003" s="17">
        <v>0.39554770620642099</v>
      </c>
      <c r="BV1003" s="17">
        <v>0.44464543916696297</v>
      </c>
      <c r="BW1003" s="17">
        <v>0.43521884619272699</v>
      </c>
      <c r="BX1003" s="17"/>
      <c r="BY1003" s="17">
        <v>0.40096271335793499</v>
      </c>
      <c r="BZ1003" s="17"/>
      <c r="CA1003" s="17">
        <v>0.55767512450432499</v>
      </c>
    </row>
    <row r="1004" spans="2:79" x14ac:dyDescent="0.35">
      <c r="B1004" t="s">
        <v>449</v>
      </c>
      <c r="C1004" s="17">
        <v>0.35464968526003898</v>
      </c>
      <c r="D1004" s="17">
        <v>0.37227194854989298</v>
      </c>
      <c r="E1004" s="17">
        <v>0.33581364452150197</v>
      </c>
      <c r="F1004" s="17"/>
      <c r="G1004" s="17">
        <v>0.36353501791238402</v>
      </c>
      <c r="H1004" s="17">
        <v>0.41266245616567399</v>
      </c>
      <c r="I1004" s="17">
        <v>0.404544866600209</v>
      </c>
      <c r="J1004" s="17">
        <v>0.37911592441648001</v>
      </c>
      <c r="K1004" s="17">
        <v>0.31477716511227699</v>
      </c>
      <c r="L1004" s="17">
        <v>0.26598916817095702</v>
      </c>
      <c r="M1004" s="17"/>
      <c r="N1004" s="17">
        <v>0.38023881500698298</v>
      </c>
      <c r="O1004" s="17">
        <v>0.347875631761147</v>
      </c>
      <c r="P1004" s="17">
        <v>0.35804437133325601</v>
      </c>
      <c r="Q1004" s="17">
        <v>0.336073028074513</v>
      </c>
      <c r="R1004" s="17"/>
      <c r="S1004" s="17">
        <v>0.42310648290935199</v>
      </c>
      <c r="T1004" s="17">
        <v>0.41254132169267099</v>
      </c>
      <c r="U1004" s="17">
        <v>0.38418511306774999</v>
      </c>
      <c r="V1004" s="17">
        <v>0.41542782626270303</v>
      </c>
      <c r="W1004" s="17">
        <v>0.331891163298694</v>
      </c>
      <c r="X1004" s="17">
        <v>0.33400408266114001</v>
      </c>
      <c r="Y1004" s="17">
        <v>0.31365012627870398</v>
      </c>
      <c r="Z1004" s="17">
        <v>0.31185071931723302</v>
      </c>
      <c r="AA1004" s="17">
        <v>0.27618350575964201</v>
      </c>
      <c r="AB1004" s="17">
        <v>0.25529500894111801</v>
      </c>
      <c r="AC1004" s="17">
        <v>0.29713193871744098</v>
      </c>
      <c r="AD1004" s="17">
        <v>0.47083555834958801</v>
      </c>
      <c r="AE1004" s="17"/>
      <c r="AF1004" s="17">
        <v>0.34762823687848199</v>
      </c>
      <c r="AG1004" s="17">
        <v>0.332356151331126</v>
      </c>
      <c r="AH1004" s="17">
        <v>0.363699832179603</v>
      </c>
      <c r="AI1004" s="17">
        <v>0.38480045602491703</v>
      </c>
      <c r="AJ1004" s="17">
        <v>0.37651844963613601</v>
      </c>
      <c r="AK1004" s="17">
        <v>0.52615860430567996</v>
      </c>
      <c r="AL1004" s="17"/>
      <c r="AM1004" s="17">
        <v>0.27006554622467699</v>
      </c>
      <c r="AN1004" s="17">
        <v>0.352484099594844</v>
      </c>
      <c r="AO1004" s="17">
        <v>0.40666690225297197</v>
      </c>
      <c r="AP1004" s="17">
        <v>0.40047457586826002</v>
      </c>
      <c r="AQ1004" s="17">
        <v>0.47934332691160098</v>
      </c>
      <c r="AR1004" s="17"/>
      <c r="AS1004" s="17">
        <v>0.42894737887867501</v>
      </c>
      <c r="AT1004" s="17">
        <v>0.31933859533400999</v>
      </c>
      <c r="AU1004" s="17">
        <v>0.33815499065492299</v>
      </c>
      <c r="AV1004" s="17">
        <v>0.33366630660052099</v>
      </c>
      <c r="AW1004" s="17">
        <v>0.32955884211701603</v>
      </c>
      <c r="AX1004" s="17">
        <v>0.382460373678008</v>
      </c>
      <c r="AY1004" s="17"/>
      <c r="AZ1004" s="17">
        <v>0.32624777281748701</v>
      </c>
      <c r="BA1004" s="17">
        <v>0.30590026361581601</v>
      </c>
      <c r="BB1004" s="17">
        <v>0.375518983389594</v>
      </c>
      <c r="BC1004" s="17">
        <v>0.346586357081267</v>
      </c>
      <c r="BD1004" s="17">
        <v>0.42812572032743101</v>
      </c>
      <c r="BE1004" s="17"/>
      <c r="BF1004" s="17">
        <v>0.34219619716049599</v>
      </c>
      <c r="BG1004" s="17"/>
      <c r="BH1004" s="17">
        <v>0.34876404519729998</v>
      </c>
      <c r="BI1004" s="17"/>
      <c r="BJ1004" s="17">
        <v>0.36323874092651798</v>
      </c>
      <c r="BK1004" s="17">
        <v>0.33905425409714302</v>
      </c>
      <c r="BL1004" s="17">
        <v>0.34537727638190002</v>
      </c>
      <c r="BM1004" s="17">
        <v>0.37103166090019002</v>
      </c>
      <c r="BN1004" s="17">
        <v>0.475308987619596</v>
      </c>
      <c r="BO1004" s="17">
        <v>0.39892386326984097</v>
      </c>
      <c r="BP1004" s="17"/>
      <c r="BQ1004" s="17">
        <v>0.35895399992447802</v>
      </c>
      <c r="BR1004" s="17">
        <v>0.389418693873891</v>
      </c>
      <c r="BS1004" s="17">
        <v>0.348501779625635</v>
      </c>
      <c r="BT1004" s="17"/>
      <c r="BU1004" s="17">
        <v>0.42184989594303901</v>
      </c>
      <c r="BV1004" s="17">
        <v>0.36733833163221202</v>
      </c>
      <c r="BW1004" s="17">
        <v>0.35380990837522802</v>
      </c>
      <c r="BX1004" s="17"/>
      <c r="BY1004" s="17">
        <v>0.30934832787397898</v>
      </c>
      <c r="BZ1004" s="17"/>
      <c r="CA1004" s="17">
        <v>0.44761855403055201</v>
      </c>
    </row>
    <row r="1005" spans="2:79" x14ac:dyDescent="0.35">
      <c r="B1005" t="s">
        <v>494</v>
      </c>
      <c r="C1005" s="17">
        <v>0.28222922673871098</v>
      </c>
      <c r="D1005" s="17">
        <v>0.32352719082850601</v>
      </c>
      <c r="E1005" s="17">
        <v>0.240046668899245</v>
      </c>
      <c r="F1005" s="17"/>
      <c r="G1005" s="17">
        <v>0.317208974660941</v>
      </c>
      <c r="H1005" s="17">
        <v>0.34263496012511202</v>
      </c>
      <c r="I1005" s="17">
        <v>0.30880193406266299</v>
      </c>
      <c r="J1005" s="17">
        <v>0.25084871902676398</v>
      </c>
      <c r="K1005" s="17">
        <v>0.28928982650655999</v>
      </c>
      <c r="L1005" s="17">
        <v>0.21221680115538699</v>
      </c>
      <c r="M1005" s="17"/>
      <c r="N1005" s="17">
        <v>0.29361110159905102</v>
      </c>
      <c r="O1005" s="17">
        <v>0.28102681496297499</v>
      </c>
      <c r="P1005" s="17">
        <v>0.264662959882218</v>
      </c>
      <c r="Q1005" s="17">
        <v>0.291090416210595</v>
      </c>
      <c r="R1005" s="17"/>
      <c r="S1005" s="17">
        <v>0.36988266834366601</v>
      </c>
      <c r="T1005" s="17">
        <v>0.29150174782002197</v>
      </c>
      <c r="U1005" s="17">
        <v>0.246751344700262</v>
      </c>
      <c r="V1005" s="17">
        <v>0.32541986242976401</v>
      </c>
      <c r="W1005" s="17">
        <v>0.27725445274485599</v>
      </c>
      <c r="X1005" s="17">
        <v>0.30419667941201101</v>
      </c>
      <c r="Y1005" s="17">
        <v>0.22958381360813401</v>
      </c>
      <c r="Z1005" s="17">
        <v>0.32304950670212301</v>
      </c>
      <c r="AA1005" s="17">
        <v>0.24048241907440299</v>
      </c>
      <c r="AB1005" s="17">
        <v>0.22871418933778001</v>
      </c>
      <c r="AC1005" s="17">
        <v>0.233239185901019</v>
      </c>
      <c r="AD1005" s="17">
        <v>0.23256297381933499</v>
      </c>
      <c r="AE1005" s="17"/>
      <c r="AF1005" s="17">
        <v>0.29655109350633502</v>
      </c>
      <c r="AG1005" s="17">
        <v>0.271652119877626</v>
      </c>
      <c r="AH1005" s="17">
        <v>0.265666732745932</v>
      </c>
      <c r="AI1005" s="17">
        <v>0.30586706453411</v>
      </c>
      <c r="AJ1005" s="17">
        <v>0.27176068428422401</v>
      </c>
      <c r="AK1005" s="17">
        <v>0.41102765855513301</v>
      </c>
      <c r="AL1005" s="17"/>
      <c r="AM1005" s="17">
        <v>0.226450316289595</v>
      </c>
      <c r="AN1005" s="17">
        <v>0.270242476849199</v>
      </c>
      <c r="AO1005" s="17">
        <v>0.321936212409278</v>
      </c>
      <c r="AP1005" s="17">
        <v>0.32404053250660603</v>
      </c>
      <c r="AQ1005" s="17">
        <v>0.32310686760868201</v>
      </c>
      <c r="AR1005" s="17"/>
      <c r="AS1005" s="17">
        <v>0.35224054953976802</v>
      </c>
      <c r="AT1005" s="17">
        <v>0.25549809581907901</v>
      </c>
      <c r="AU1005" s="17">
        <v>0.251385197374632</v>
      </c>
      <c r="AV1005" s="17">
        <v>0.25939774099399898</v>
      </c>
      <c r="AW1005" s="17">
        <v>0.293483465526861</v>
      </c>
      <c r="AX1005" s="17">
        <v>0.272217183923182</v>
      </c>
      <c r="AY1005" s="17"/>
      <c r="AZ1005" s="17">
        <v>0.25295732447931102</v>
      </c>
      <c r="BA1005" s="17">
        <v>0.23755807248146099</v>
      </c>
      <c r="BB1005" s="17">
        <v>0.30356248607217001</v>
      </c>
      <c r="BC1005" s="17">
        <v>0.25417059864301</v>
      </c>
      <c r="BD1005" s="17">
        <v>0.36112780505081699</v>
      </c>
      <c r="BE1005" s="17"/>
      <c r="BF1005" s="17">
        <v>0.26358507470891201</v>
      </c>
      <c r="BG1005" s="17"/>
      <c r="BH1005" s="17">
        <v>0.26318240483848698</v>
      </c>
      <c r="BI1005" s="17"/>
      <c r="BJ1005" s="17">
        <v>0.27730303170239701</v>
      </c>
      <c r="BK1005" s="17">
        <v>0.24729156339189901</v>
      </c>
      <c r="BL1005" s="17">
        <v>0.28684232575172403</v>
      </c>
      <c r="BM1005" s="17">
        <v>0.34424343453317602</v>
      </c>
      <c r="BN1005" s="17">
        <v>0.32748814566198597</v>
      </c>
      <c r="BO1005" s="17">
        <v>0.34207904139087397</v>
      </c>
      <c r="BP1005" s="17"/>
      <c r="BQ1005" s="17">
        <v>0.26512024043620103</v>
      </c>
      <c r="BR1005" s="17">
        <v>0.28028957389708697</v>
      </c>
      <c r="BS1005" s="17">
        <v>0.29393127643038303</v>
      </c>
      <c r="BT1005" s="17"/>
      <c r="BU1005" s="17">
        <v>0.40427741111681398</v>
      </c>
      <c r="BV1005" s="17">
        <v>0.29206239475647</v>
      </c>
      <c r="BW1005" s="17">
        <v>0.27343780795101802</v>
      </c>
      <c r="BX1005" s="17"/>
      <c r="BY1005" s="17">
        <v>0.26839345489858901</v>
      </c>
      <c r="BZ1005" s="17"/>
      <c r="CA1005" s="17">
        <v>0.37685081604328002</v>
      </c>
    </row>
    <row r="1006" spans="2:79" x14ac:dyDescent="0.35">
      <c r="B1006" t="s">
        <v>493</v>
      </c>
      <c r="C1006" s="17">
        <v>0.26861998167312201</v>
      </c>
      <c r="D1006" s="17">
        <v>0.30206366350902703</v>
      </c>
      <c r="E1006" s="17">
        <v>0.23547738433413901</v>
      </c>
      <c r="F1006" s="17"/>
      <c r="G1006" s="17">
        <v>0.30333904705306203</v>
      </c>
      <c r="H1006" s="17">
        <v>0.34725715661562701</v>
      </c>
      <c r="I1006" s="17">
        <v>0.32314974537021601</v>
      </c>
      <c r="J1006" s="17">
        <v>0.22965164275677599</v>
      </c>
      <c r="K1006" s="17">
        <v>0.24437931070084701</v>
      </c>
      <c r="L1006" s="17">
        <v>0.19058191758916501</v>
      </c>
      <c r="M1006" s="17"/>
      <c r="N1006" s="17">
        <v>0.307063509276575</v>
      </c>
      <c r="O1006" s="17">
        <v>0.264478572468902</v>
      </c>
      <c r="P1006" s="17">
        <v>0.256360213704659</v>
      </c>
      <c r="Q1006" s="17">
        <v>0.24531745563267701</v>
      </c>
      <c r="R1006" s="17"/>
      <c r="S1006" s="17">
        <v>0.327437114052122</v>
      </c>
      <c r="T1006" s="17">
        <v>0.26435278034871001</v>
      </c>
      <c r="U1006" s="17">
        <v>0.27228936317049501</v>
      </c>
      <c r="V1006" s="17">
        <v>0.29218004606023801</v>
      </c>
      <c r="W1006" s="17">
        <v>0.24704316793363501</v>
      </c>
      <c r="X1006" s="17">
        <v>0.26738556954942799</v>
      </c>
      <c r="Y1006" s="17">
        <v>0.24187384594634001</v>
      </c>
      <c r="Z1006" s="17">
        <v>0.38226501814309299</v>
      </c>
      <c r="AA1006" s="17">
        <v>0.26084638181797398</v>
      </c>
      <c r="AB1006" s="17">
        <v>0.178946603362961</v>
      </c>
      <c r="AC1006" s="17">
        <v>0.23758491984510299</v>
      </c>
      <c r="AD1006" s="17">
        <v>0.27391003589637303</v>
      </c>
      <c r="AE1006" s="17"/>
      <c r="AF1006" s="17">
        <v>0.244949841629169</v>
      </c>
      <c r="AG1006" s="17">
        <v>0.26328686851165201</v>
      </c>
      <c r="AH1006" s="17">
        <v>0.265722912657259</v>
      </c>
      <c r="AI1006" s="17">
        <v>0.29744233812256499</v>
      </c>
      <c r="AJ1006" s="17">
        <v>0.29106179819869299</v>
      </c>
      <c r="AK1006" s="17">
        <v>0.40880086196826099</v>
      </c>
      <c r="AL1006" s="17"/>
      <c r="AM1006" s="17">
        <v>0.185977842848321</v>
      </c>
      <c r="AN1006" s="17">
        <v>0.26839188066657199</v>
      </c>
      <c r="AO1006" s="17">
        <v>0.31872038143706399</v>
      </c>
      <c r="AP1006" s="17">
        <v>0.30585859708053198</v>
      </c>
      <c r="AQ1006" s="17">
        <v>0.42128484894519203</v>
      </c>
      <c r="AR1006" s="17"/>
      <c r="AS1006" s="17">
        <v>0.36131252646922901</v>
      </c>
      <c r="AT1006" s="17">
        <v>0.262846383690374</v>
      </c>
      <c r="AU1006" s="17">
        <v>0.240701044987225</v>
      </c>
      <c r="AV1006" s="17">
        <v>0.22210727957879001</v>
      </c>
      <c r="AW1006" s="17">
        <v>0.230134516888094</v>
      </c>
      <c r="AX1006" s="17">
        <v>0.26114289787142397</v>
      </c>
      <c r="AY1006" s="17"/>
      <c r="AZ1006" s="17">
        <v>0.237240953015323</v>
      </c>
      <c r="BA1006" s="17">
        <v>0.22832587822053699</v>
      </c>
      <c r="BB1006" s="17">
        <v>0.29672586784511401</v>
      </c>
      <c r="BC1006" s="17">
        <v>0.30103474457811102</v>
      </c>
      <c r="BD1006" s="17">
        <v>0.31938331045331803</v>
      </c>
      <c r="BE1006" s="17"/>
      <c r="BF1006" s="17">
        <v>0.25338984085238703</v>
      </c>
      <c r="BG1006" s="17"/>
      <c r="BH1006" s="17">
        <v>0.25649226941502901</v>
      </c>
      <c r="BI1006" s="17"/>
      <c r="BJ1006" s="17">
        <v>0.28063285929179099</v>
      </c>
      <c r="BK1006" s="17">
        <v>0.25036904490751599</v>
      </c>
      <c r="BL1006" s="17">
        <v>0.26533065565445402</v>
      </c>
      <c r="BM1006" s="17">
        <v>0.29121446775078402</v>
      </c>
      <c r="BN1006" s="17">
        <v>0.33953958395135198</v>
      </c>
      <c r="BO1006" s="17">
        <v>0.20024671142185399</v>
      </c>
      <c r="BP1006" s="17"/>
      <c r="BQ1006" s="17">
        <v>0.23959264922360399</v>
      </c>
      <c r="BR1006" s="17">
        <v>0.29401177547883001</v>
      </c>
      <c r="BS1006" s="17">
        <v>0.26991418195724198</v>
      </c>
      <c r="BT1006" s="17"/>
      <c r="BU1006" s="17">
        <v>0.40954890700630397</v>
      </c>
      <c r="BV1006" s="17">
        <v>0.274706912294223</v>
      </c>
      <c r="BW1006" s="17">
        <v>0.25807473265587899</v>
      </c>
      <c r="BX1006" s="17"/>
      <c r="BY1006" s="17">
        <v>0.200200578389791</v>
      </c>
      <c r="BZ1006" s="17"/>
      <c r="CA1006" s="17">
        <v>0.36988078831853</v>
      </c>
    </row>
    <row r="1007" spans="2:79" x14ac:dyDescent="0.35">
      <c r="B1007" t="s">
        <v>495</v>
      </c>
      <c r="C1007" s="17">
        <v>0.26230628109989301</v>
      </c>
      <c r="D1007" s="17">
        <v>0.292071243850894</v>
      </c>
      <c r="E1007" s="17">
        <v>0.23176229934363399</v>
      </c>
      <c r="F1007" s="17"/>
      <c r="G1007" s="17">
        <v>0.27222935842412399</v>
      </c>
      <c r="H1007" s="17">
        <v>0.31641287778372901</v>
      </c>
      <c r="I1007" s="17">
        <v>0.306028992912251</v>
      </c>
      <c r="J1007" s="17">
        <v>0.24205111524124201</v>
      </c>
      <c r="K1007" s="17">
        <v>0.22712893290314501</v>
      </c>
      <c r="L1007" s="17">
        <v>0.22029812941047799</v>
      </c>
      <c r="M1007" s="17"/>
      <c r="N1007" s="17">
        <v>0.26447870872300999</v>
      </c>
      <c r="O1007" s="17">
        <v>0.27661042532508001</v>
      </c>
      <c r="P1007" s="17">
        <v>0.26787551400420401</v>
      </c>
      <c r="Q1007" s="17">
        <v>0.24380217987174799</v>
      </c>
      <c r="R1007" s="17"/>
      <c r="S1007" s="17">
        <v>0.36046822040637799</v>
      </c>
      <c r="T1007" s="17">
        <v>0.27268560868525898</v>
      </c>
      <c r="U1007" s="17">
        <v>0.22689644822591601</v>
      </c>
      <c r="V1007" s="17">
        <v>0.27734740208209302</v>
      </c>
      <c r="W1007" s="17">
        <v>0.24471088140719899</v>
      </c>
      <c r="X1007" s="17">
        <v>0.25599714684749397</v>
      </c>
      <c r="Y1007" s="17">
        <v>0.26042225384714701</v>
      </c>
      <c r="Z1007" s="17">
        <v>0.26324113258902698</v>
      </c>
      <c r="AA1007" s="17">
        <v>0.22043802998616699</v>
      </c>
      <c r="AB1007" s="17">
        <v>0.20350619637852299</v>
      </c>
      <c r="AC1007" s="17">
        <v>0.225226063387964</v>
      </c>
      <c r="AD1007" s="17">
        <v>0.27449148233494303</v>
      </c>
      <c r="AE1007" s="17"/>
      <c r="AF1007" s="17">
        <v>0.24728287931484899</v>
      </c>
      <c r="AG1007" s="17">
        <v>0.26529715478535298</v>
      </c>
      <c r="AH1007" s="17">
        <v>0.248080946831813</v>
      </c>
      <c r="AI1007" s="17">
        <v>0.26285770372894801</v>
      </c>
      <c r="AJ1007" s="17">
        <v>0.26207559177701401</v>
      </c>
      <c r="AK1007" s="17">
        <v>0.427622891543947</v>
      </c>
      <c r="AL1007" s="17"/>
      <c r="AM1007" s="17">
        <v>0.166799477289202</v>
      </c>
      <c r="AN1007" s="17">
        <v>0.25912155065686099</v>
      </c>
      <c r="AO1007" s="17">
        <v>0.324596558566008</v>
      </c>
      <c r="AP1007" s="17">
        <v>0.30433981756150602</v>
      </c>
      <c r="AQ1007" s="17">
        <v>0.412327411313609</v>
      </c>
      <c r="AR1007" s="17"/>
      <c r="AS1007" s="17">
        <v>0.32343258265042701</v>
      </c>
      <c r="AT1007" s="17">
        <v>0.23634192558387199</v>
      </c>
      <c r="AU1007" s="17">
        <v>0.22698589935485</v>
      </c>
      <c r="AV1007" s="17">
        <v>0.228925687603561</v>
      </c>
      <c r="AW1007" s="17">
        <v>0.274344258044461</v>
      </c>
      <c r="AX1007" s="17">
        <v>0.30868299309868003</v>
      </c>
      <c r="AY1007" s="17"/>
      <c r="AZ1007" s="17">
        <v>0.25820640905818398</v>
      </c>
      <c r="BA1007" s="17">
        <v>0.208173971876358</v>
      </c>
      <c r="BB1007" s="17">
        <v>0.28673625309440698</v>
      </c>
      <c r="BC1007" s="17">
        <v>0.23647156363573499</v>
      </c>
      <c r="BD1007" s="17">
        <v>0.32357923911610298</v>
      </c>
      <c r="BE1007" s="17"/>
      <c r="BF1007" s="17">
        <v>0.245791329633927</v>
      </c>
      <c r="BG1007" s="17"/>
      <c r="BH1007" s="17">
        <v>0.245232703046077</v>
      </c>
      <c r="BI1007" s="17"/>
      <c r="BJ1007" s="17">
        <v>0.240257485417427</v>
      </c>
      <c r="BK1007" s="17">
        <v>0.27662533871635903</v>
      </c>
      <c r="BL1007" s="17">
        <v>0.26503744650126299</v>
      </c>
      <c r="BM1007" s="17">
        <v>0.26363874235640899</v>
      </c>
      <c r="BN1007" s="17">
        <v>0.32820459778545702</v>
      </c>
      <c r="BO1007" s="17">
        <v>0.30564849516682002</v>
      </c>
      <c r="BP1007" s="17"/>
      <c r="BQ1007" s="17">
        <v>0.235177917253302</v>
      </c>
      <c r="BR1007" s="17">
        <v>0.28017900017553998</v>
      </c>
      <c r="BS1007" s="17">
        <v>0.26461868541546701</v>
      </c>
      <c r="BT1007" s="17"/>
      <c r="BU1007" s="17">
        <v>0.22932322852982501</v>
      </c>
      <c r="BV1007" s="17">
        <v>0.26552117237734102</v>
      </c>
      <c r="BW1007" s="17">
        <v>0.26456690880828299</v>
      </c>
      <c r="BX1007" s="17"/>
      <c r="BY1007" s="17">
        <v>0.17345483276475401</v>
      </c>
      <c r="BZ1007" s="17"/>
      <c r="CA1007" s="17">
        <v>0.35447565278899301</v>
      </c>
    </row>
    <row r="1008" spans="2:79" x14ac:dyDescent="0.35">
      <c r="B1008" t="s">
        <v>496</v>
      </c>
      <c r="C1008" s="17">
        <v>4.91635510125999E-2</v>
      </c>
      <c r="D1008" s="17">
        <v>4.7400052224466201E-2</v>
      </c>
      <c r="E1008" s="17">
        <v>5.12685193401324E-2</v>
      </c>
      <c r="F1008" s="17"/>
      <c r="G1008" s="17">
        <v>4.4150759982194601E-2</v>
      </c>
      <c r="H1008" s="17">
        <v>3.9411394164868802E-2</v>
      </c>
      <c r="I1008" s="17">
        <v>4.9831299858178697E-2</v>
      </c>
      <c r="J1008" s="17">
        <v>5.0085672780008597E-2</v>
      </c>
      <c r="K1008" s="17">
        <v>3.8199804891683301E-2</v>
      </c>
      <c r="L1008" s="17">
        <v>6.6900062258540602E-2</v>
      </c>
      <c r="M1008" s="17"/>
      <c r="N1008" s="17">
        <v>4.2484091055229503E-2</v>
      </c>
      <c r="O1008" s="17">
        <v>5.0007642693508401E-2</v>
      </c>
      <c r="P1008" s="17">
        <v>4.02396130696605E-2</v>
      </c>
      <c r="Q1008" s="17">
        <v>6.4546709215922093E-2</v>
      </c>
      <c r="R1008" s="17"/>
      <c r="S1008" s="17">
        <v>4.3122138849469402E-2</v>
      </c>
      <c r="T1008" s="17">
        <v>1.83254473258142E-2</v>
      </c>
      <c r="U1008" s="17">
        <v>4.96040970411303E-2</v>
      </c>
      <c r="V1008" s="17">
        <v>3.2840139111685797E-2</v>
      </c>
      <c r="W1008" s="17">
        <v>5.4424792228758997E-2</v>
      </c>
      <c r="X1008" s="17">
        <v>3.9434658959540597E-2</v>
      </c>
      <c r="Y1008" s="17">
        <v>8.8250866369159395E-2</v>
      </c>
      <c r="Z1008" s="17">
        <v>4.0898669617926799E-2</v>
      </c>
      <c r="AA1008" s="17">
        <v>6.8808594129603995E-2</v>
      </c>
      <c r="AB1008" s="17">
        <v>5.9849957737741703E-2</v>
      </c>
      <c r="AC1008" s="17">
        <v>6.1834699473352898E-2</v>
      </c>
      <c r="AD1008" s="17">
        <v>6.3461941828268906E-2</v>
      </c>
      <c r="AE1008" s="17"/>
      <c r="AF1008" s="17">
        <v>6.2596342002963601E-2</v>
      </c>
      <c r="AG1008" s="17">
        <v>4.5393256665482301E-2</v>
      </c>
      <c r="AH1008" s="17">
        <v>4.09887789329016E-2</v>
      </c>
      <c r="AI1008" s="17">
        <v>3.0129002407616099E-2</v>
      </c>
      <c r="AJ1008" s="17">
        <v>4.77482121823967E-2</v>
      </c>
      <c r="AK1008" s="17">
        <v>1.8887195728108E-2</v>
      </c>
      <c r="AL1008" s="17"/>
      <c r="AM1008" s="17">
        <v>8.3181119166388803E-2</v>
      </c>
      <c r="AN1008" s="17">
        <v>4.3808804939908901E-2</v>
      </c>
      <c r="AO1008" s="17">
        <v>3.7993429482987097E-2</v>
      </c>
      <c r="AP1008" s="17">
        <v>1.17565874647041E-2</v>
      </c>
      <c r="AQ1008" s="17">
        <v>2.4362355121549301E-2</v>
      </c>
      <c r="AR1008" s="17"/>
      <c r="AS1008" s="17">
        <v>4.9137305600194699E-2</v>
      </c>
      <c r="AT1008" s="17">
        <v>5.3225870079123203E-2</v>
      </c>
      <c r="AU1008" s="17">
        <v>4.7521526089894801E-2</v>
      </c>
      <c r="AV1008" s="17">
        <v>3.3734031877654301E-2</v>
      </c>
      <c r="AW1008" s="17">
        <v>7.0909883686232897E-2</v>
      </c>
      <c r="AX1008" s="17">
        <v>4.76693895472039E-2</v>
      </c>
      <c r="AY1008" s="17"/>
      <c r="AZ1008" s="17">
        <v>4.6904167281588298E-2</v>
      </c>
      <c r="BA1008" s="17">
        <v>5.0587760840761699E-2</v>
      </c>
      <c r="BB1008" s="17">
        <v>3.72771534732615E-2</v>
      </c>
      <c r="BC1008" s="17">
        <v>6.3289518603257794E-2</v>
      </c>
      <c r="BD1008" s="17">
        <v>5.6144551735207902E-2</v>
      </c>
      <c r="BE1008" s="17"/>
      <c r="BF1008" s="17">
        <v>4.9016366766828003E-2</v>
      </c>
      <c r="BG1008" s="17"/>
      <c r="BH1008" s="17">
        <v>4.9836773255850897E-2</v>
      </c>
      <c r="BI1008" s="17"/>
      <c r="BJ1008" s="17">
        <v>4.7012377121235301E-2</v>
      </c>
      <c r="BK1008" s="17">
        <v>4.7238037072816097E-2</v>
      </c>
      <c r="BL1008" s="17">
        <v>5.3016973806576502E-2</v>
      </c>
      <c r="BM1008" s="17">
        <v>3.6813878193088602E-2</v>
      </c>
      <c r="BN1008" s="17">
        <v>5.9146591404382401E-3</v>
      </c>
      <c r="BO1008" s="17">
        <v>6.8717850991854401E-2</v>
      </c>
      <c r="BP1008" s="17"/>
      <c r="BQ1008" s="17">
        <v>5.4429931515377901E-2</v>
      </c>
      <c r="BR1008" s="17">
        <v>3.8558598739260097E-2</v>
      </c>
      <c r="BS1008" s="17">
        <v>5.1045343115460197E-2</v>
      </c>
      <c r="BT1008" s="17"/>
      <c r="BU1008" s="17">
        <v>1.8649618425316199E-2</v>
      </c>
      <c r="BV1008" s="17">
        <v>4.3782041560423597E-2</v>
      </c>
      <c r="BW1008" s="17">
        <v>4.9272400230398701E-2</v>
      </c>
      <c r="BX1008" s="17"/>
      <c r="BY1008" s="17">
        <v>7.9099841100459603E-2</v>
      </c>
      <c r="BZ1008" s="17"/>
      <c r="CA1008" s="17">
        <v>1.7552063541814902E-2</v>
      </c>
    </row>
    <row r="1009" spans="2:79" x14ac:dyDescent="0.35">
      <c r="B1009" t="s">
        <v>104</v>
      </c>
      <c r="C1009" s="17">
        <v>3.3463613198940798E-2</v>
      </c>
      <c r="D1009" s="17">
        <v>2.9089361979530701E-2</v>
      </c>
      <c r="E1009" s="17">
        <v>3.8044584957769301E-2</v>
      </c>
      <c r="F1009" s="17"/>
      <c r="G1009" s="17">
        <v>3.2621319338060902E-2</v>
      </c>
      <c r="H1009" s="17">
        <v>6.6588843275426607E-2</v>
      </c>
      <c r="I1009" s="17">
        <v>3.9114458377908098E-2</v>
      </c>
      <c r="J1009" s="17">
        <v>2.97105923953025E-2</v>
      </c>
      <c r="K1009" s="17">
        <v>1.46456769235898E-2</v>
      </c>
      <c r="L1009" s="17">
        <v>2.04208347288788E-2</v>
      </c>
      <c r="M1009" s="17"/>
      <c r="N1009" s="17">
        <v>2.1564456659398702E-2</v>
      </c>
      <c r="O1009" s="17">
        <v>4.2177473503533298E-2</v>
      </c>
      <c r="P1009" s="17">
        <v>3.0468559124447799E-2</v>
      </c>
      <c r="Q1009" s="17">
        <v>3.8797138142660399E-2</v>
      </c>
      <c r="R1009" s="17"/>
      <c r="S1009" s="17">
        <v>2.6138909385858299E-2</v>
      </c>
      <c r="T1009" s="17">
        <v>1.8012958167606698E-2</v>
      </c>
      <c r="U1009" s="17">
        <v>4.28498431549484E-2</v>
      </c>
      <c r="V1009" s="17">
        <v>1.0293497643161301E-2</v>
      </c>
      <c r="W1009" s="17">
        <v>1.0153355019284001E-2</v>
      </c>
      <c r="X1009" s="17">
        <v>9.5901890366584502E-2</v>
      </c>
      <c r="Y1009" s="17">
        <v>4.5344398614560702E-2</v>
      </c>
      <c r="Z1009" s="17">
        <v>1.99557798749085E-2</v>
      </c>
      <c r="AA1009" s="17">
        <v>3.4674353007108999E-2</v>
      </c>
      <c r="AB1009" s="17">
        <v>3.7086080748678599E-2</v>
      </c>
      <c r="AC1009" s="17">
        <v>3.9344476956972699E-2</v>
      </c>
      <c r="AD1009" s="17">
        <v>1.21354829306834E-2</v>
      </c>
      <c r="AE1009" s="17"/>
      <c r="AF1009" s="17">
        <v>3.86011282665591E-2</v>
      </c>
      <c r="AG1009" s="17">
        <v>4.5437032749442101E-2</v>
      </c>
      <c r="AH1009" s="17">
        <v>1.41867005101802E-2</v>
      </c>
      <c r="AI1009" s="17">
        <v>1.16668617790452E-2</v>
      </c>
      <c r="AJ1009" s="17">
        <v>7.6602918907568204E-3</v>
      </c>
      <c r="AK1009" s="17">
        <v>0</v>
      </c>
      <c r="AL1009" s="17"/>
      <c r="AM1009" s="17">
        <v>3.36034410278057E-2</v>
      </c>
      <c r="AN1009" s="17">
        <v>3.7469653031933003E-2</v>
      </c>
      <c r="AO1009" s="17">
        <v>3.04515486473966E-2</v>
      </c>
      <c r="AP1009" s="17">
        <v>2.3064525105022101E-2</v>
      </c>
      <c r="AQ1009" s="17">
        <v>0</v>
      </c>
      <c r="AR1009" s="17"/>
      <c r="AS1009" s="17">
        <v>3.7582074270409903E-2</v>
      </c>
      <c r="AT1009" s="17">
        <v>3.9117695269863403E-2</v>
      </c>
      <c r="AU1009" s="17">
        <v>2.7433664364835901E-2</v>
      </c>
      <c r="AV1009" s="17">
        <v>3.6603361404233002E-2</v>
      </c>
      <c r="AW1009" s="17">
        <v>2.4953197809496799E-2</v>
      </c>
      <c r="AX1009" s="17">
        <v>2.06317077088135E-2</v>
      </c>
      <c r="AY1009" s="17"/>
      <c r="AZ1009" s="17">
        <v>3.3666731873835599E-2</v>
      </c>
      <c r="BA1009" s="17">
        <v>3.05341556733131E-2</v>
      </c>
      <c r="BB1009" s="17">
        <v>4.6130787533739899E-2</v>
      </c>
      <c r="BC1009" s="17">
        <v>2.55850796080643E-2</v>
      </c>
      <c r="BD1009" s="17">
        <v>2.8727204061307798E-2</v>
      </c>
      <c r="BE1009" s="17"/>
      <c r="BF1009" s="17">
        <v>3.3177867559112902E-2</v>
      </c>
      <c r="BG1009" s="17"/>
      <c r="BH1009" s="17">
        <v>2.8993394407494499E-2</v>
      </c>
      <c r="BI1009" s="17"/>
      <c r="BJ1009" s="17">
        <v>4.1437460057409399E-2</v>
      </c>
      <c r="BK1009" s="17">
        <v>3.81786096546676E-2</v>
      </c>
      <c r="BL1009" s="17">
        <v>2.0402307492493901E-2</v>
      </c>
      <c r="BM1009" s="17">
        <v>2.31212744991692E-2</v>
      </c>
      <c r="BN1009" s="17">
        <v>4.5277276245159197E-2</v>
      </c>
      <c r="BO1009" s="17">
        <v>2.8444967979079101E-2</v>
      </c>
      <c r="BP1009" s="17"/>
      <c r="BQ1009" s="17">
        <v>2.0074828514830299E-2</v>
      </c>
      <c r="BR1009" s="17">
        <v>1.8127340609803401E-2</v>
      </c>
      <c r="BS1009" s="17">
        <v>2.6173477796445601E-2</v>
      </c>
      <c r="BT1009" s="17"/>
      <c r="BU1009" s="17">
        <v>9.8167705385945603E-3</v>
      </c>
      <c r="BV1009" s="17">
        <v>2.81756907973751E-2</v>
      </c>
      <c r="BW1009" s="17">
        <v>2.3982613361231E-2</v>
      </c>
      <c r="BX1009" s="17"/>
      <c r="BY1009" s="17">
        <v>2.9537565472848901E-2</v>
      </c>
      <c r="BZ1009" s="17"/>
      <c r="CA1009" s="17">
        <v>2.3561041932297699E-2</v>
      </c>
    </row>
    <row r="1010" spans="2:79" x14ac:dyDescent="0.3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row>
    <row r="1011" spans="2:79" x14ac:dyDescent="0.35">
      <c r="B1011" s="6" t="s">
        <v>534</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2:79" x14ac:dyDescent="0.35">
      <c r="B1012" s="24" t="s">
        <v>535</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row>
    <row r="1013" spans="2:79" x14ac:dyDescent="0.35">
      <c r="B1013" t="s">
        <v>488</v>
      </c>
      <c r="C1013" s="17">
        <v>0.71091553176544697</v>
      </c>
      <c r="D1013" s="17">
        <v>0.71002160347700705</v>
      </c>
      <c r="E1013" s="17">
        <v>0.71145599193060605</v>
      </c>
      <c r="F1013" s="17"/>
      <c r="G1013" s="17">
        <v>0.620205058352995</v>
      </c>
      <c r="H1013" s="17">
        <v>0.614623360875171</v>
      </c>
      <c r="I1013" s="17">
        <v>0.71749085132465396</v>
      </c>
      <c r="J1013" s="17">
        <v>0.71297229658875105</v>
      </c>
      <c r="K1013" s="17">
        <v>0.79395292848543897</v>
      </c>
      <c r="L1013" s="17">
        <v>0.79218770372294101</v>
      </c>
      <c r="M1013" s="17"/>
      <c r="N1013" s="17">
        <v>0.74710869673186298</v>
      </c>
      <c r="O1013" s="17">
        <v>0.73950622369102403</v>
      </c>
      <c r="P1013" s="17">
        <v>0.66985034855665604</v>
      </c>
      <c r="Q1013" s="17">
        <v>0.675116155420449</v>
      </c>
      <c r="R1013" s="17"/>
      <c r="S1013" s="17">
        <v>0.64545794026526204</v>
      </c>
      <c r="T1013" s="17">
        <v>0.69487660853371902</v>
      </c>
      <c r="U1013" s="17">
        <v>0.79400040998640598</v>
      </c>
      <c r="V1013" s="17">
        <v>0.74356943307319001</v>
      </c>
      <c r="W1013" s="17">
        <v>0.71079463352273797</v>
      </c>
      <c r="X1013" s="17">
        <v>0.75594883386743705</v>
      </c>
      <c r="Y1013" s="17">
        <v>0.68511732453800001</v>
      </c>
      <c r="Z1013" s="17">
        <v>0.68171169924900199</v>
      </c>
      <c r="AA1013" s="17">
        <v>0.68273038716539403</v>
      </c>
      <c r="AB1013" s="17">
        <v>0.70280545849500098</v>
      </c>
      <c r="AC1013" s="17">
        <v>0.78386189055190103</v>
      </c>
      <c r="AD1013" s="17">
        <v>0.76336230937244798</v>
      </c>
      <c r="AE1013" s="17"/>
      <c r="AF1013" s="17">
        <v>0.64952595252215695</v>
      </c>
      <c r="AG1013" s="17">
        <v>0.71970997330891096</v>
      </c>
      <c r="AH1013" s="17">
        <v>0.74275804091596198</v>
      </c>
      <c r="AI1013" s="17">
        <v>0.71752250718703203</v>
      </c>
      <c r="AJ1013" s="17">
        <v>0.73524137883346796</v>
      </c>
      <c r="AK1013" s="17">
        <v>0.72986617597522097</v>
      </c>
      <c r="AL1013" s="17"/>
      <c r="AM1013" s="17">
        <v>0.70447671705308001</v>
      </c>
      <c r="AN1013" s="17">
        <v>0.70505950881554402</v>
      </c>
      <c r="AO1013" s="17">
        <v>0.72996970240617298</v>
      </c>
      <c r="AP1013" s="17">
        <v>0.72172163893435604</v>
      </c>
      <c r="AQ1013" s="17">
        <v>0.62321077432604799</v>
      </c>
      <c r="AR1013" s="17"/>
      <c r="AS1013" s="17">
        <v>0.66762395505755401</v>
      </c>
      <c r="AT1013" s="17">
        <v>0.72557289056036001</v>
      </c>
      <c r="AU1013" s="17">
        <v>0.71482488502450603</v>
      </c>
      <c r="AV1013" s="17">
        <v>0.703218839271604</v>
      </c>
      <c r="AW1013" s="17">
        <v>0.77083252657655399</v>
      </c>
      <c r="AX1013" s="17">
        <v>0.71450307910709099</v>
      </c>
      <c r="AY1013" s="17"/>
      <c r="AZ1013" s="17">
        <v>0.73559664871532404</v>
      </c>
      <c r="BA1013" s="17">
        <v>0.68191315038301004</v>
      </c>
      <c r="BB1013" s="17">
        <v>0.72717363258531897</v>
      </c>
      <c r="BC1013" s="17">
        <v>0.74174860870702597</v>
      </c>
      <c r="BD1013" s="17">
        <v>0.70306311779873598</v>
      </c>
      <c r="BE1013" s="17"/>
      <c r="BF1013" s="17">
        <v>0.72114725769784904</v>
      </c>
      <c r="BG1013" s="17"/>
      <c r="BH1013" s="17">
        <v>0.73126355445173796</v>
      </c>
      <c r="BI1013" s="17"/>
      <c r="BJ1013" s="17">
        <v>0.68367176785924599</v>
      </c>
      <c r="BK1013" s="17">
        <v>0.74640896856934702</v>
      </c>
      <c r="BL1013" s="17">
        <v>0.77030933299233695</v>
      </c>
      <c r="BM1013" s="17">
        <v>0.54756669076976805</v>
      </c>
      <c r="BN1013" s="17">
        <v>0.748284458275292</v>
      </c>
      <c r="BO1013" s="17">
        <v>0.62486451360557005</v>
      </c>
      <c r="BP1013" s="17"/>
      <c r="BQ1013" s="17">
        <v>0.74706379900531295</v>
      </c>
      <c r="BR1013" s="17">
        <v>0.72953470768002004</v>
      </c>
      <c r="BS1013" s="17">
        <v>0.72475812312204302</v>
      </c>
      <c r="BT1013" s="17"/>
      <c r="BU1013" s="17">
        <v>0.63601859851859799</v>
      </c>
      <c r="BV1013" s="17">
        <v>0.75296496275284297</v>
      </c>
      <c r="BW1013" s="17">
        <v>0.72738864519635005</v>
      </c>
      <c r="BX1013" s="17"/>
      <c r="BY1013" s="17">
        <v>0.68128600071205803</v>
      </c>
      <c r="BZ1013" s="17"/>
      <c r="CA1013" s="17">
        <v>0.74858243721104401</v>
      </c>
    </row>
    <row r="1014" spans="2:79" x14ac:dyDescent="0.35">
      <c r="B1014" t="s">
        <v>489</v>
      </c>
      <c r="C1014" s="17">
        <v>0.58684916064951198</v>
      </c>
      <c r="D1014" s="17">
        <v>0.55830119477448203</v>
      </c>
      <c r="E1014" s="17">
        <v>0.61428855973321395</v>
      </c>
      <c r="F1014" s="17"/>
      <c r="G1014" s="17">
        <v>0.537809660906306</v>
      </c>
      <c r="H1014" s="17">
        <v>0.52397619895306902</v>
      </c>
      <c r="I1014" s="17">
        <v>0.56826892286938802</v>
      </c>
      <c r="J1014" s="17">
        <v>0.59435129306297596</v>
      </c>
      <c r="K1014" s="17">
        <v>0.63593601393931498</v>
      </c>
      <c r="L1014" s="17">
        <v>0.649861943984129</v>
      </c>
      <c r="M1014" s="17"/>
      <c r="N1014" s="17">
        <v>0.62345424450220699</v>
      </c>
      <c r="O1014" s="17">
        <v>0.61438587243010701</v>
      </c>
      <c r="P1014" s="17">
        <v>0.536388266680762</v>
      </c>
      <c r="Q1014" s="17">
        <v>0.55948785325108497</v>
      </c>
      <c r="R1014" s="17"/>
      <c r="S1014" s="17">
        <v>0.56941197079215999</v>
      </c>
      <c r="T1014" s="17">
        <v>0.59907600219204704</v>
      </c>
      <c r="U1014" s="17">
        <v>0.66579209821546903</v>
      </c>
      <c r="V1014" s="17">
        <v>0.600454533709738</v>
      </c>
      <c r="W1014" s="17">
        <v>0.60914306056490997</v>
      </c>
      <c r="X1014" s="17">
        <v>0.59915603929956196</v>
      </c>
      <c r="Y1014" s="17">
        <v>0.64749892775141504</v>
      </c>
      <c r="Z1014" s="17">
        <v>0.532772724944784</v>
      </c>
      <c r="AA1014" s="17">
        <v>0.51636256207497799</v>
      </c>
      <c r="AB1014" s="17">
        <v>0.55023279585807905</v>
      </c>
      <c r="AC1014" s="17">
        <v>0.57495988909209605</v>
      </c>
      <c r="AD1014" s="17">
        <v>0.60850303360453994</v>
      </c>
      <c r="AE1014" s="17"/>
      <c r="AF1014" s="17">
        <v>0.56815705881996104</v>
      </c>
      <c r="AG1014" s="17">
        <v>0.58667163091117602</v>
      </c>
      <c r="AH1014" s="17">
        <v>0.60692698155942204</v>
      </c>
      <c r="AI1014" s="17">
        <v>0.58995100413003099</v>
      </c>
      <c r="AJ1014" s="17">
        <v>0.60010673884604704</v>
      </c>
      <c r="AK1014" s="17">
        <v>0.63370105406642296</v>
      </c>
      <c r="AL1014" s="17"/>
      <c r="AM1014" s="17">
        <v>0.54404966319738501</v>
      </c>
      <c r="AN1014" s="17">
        <v>0.58421854444528398</v>
      </c>
      <c r="AO1014" s="17">
        <v>0.61508399627648702</v>
      </c>
      <c r="AP1014" s="17">
        <v>0.61287587831216195</v>
      </c>
      <c r="AQ1014" s="17">
        <v>0.61733967722976801</v>
      </c>
      <c r="AR1014" s="17"/>
      <c r="AS1014" s="17">
        <v>0.57906504632779598</v>
      </c>
      <c r="AT1014" s="17">
        <v>0.60049666946727998</v>
      </c>
      <c r="AU1014" s="17">
        <v>0.55854294874492105</v>
      </c>
      <c r="AV1014" s="17">
        <v>0.56444417441177197</v>
      </c>
      <c r="AW1014" s="17">
        <v>0.67102386118929902</v>
      </c>
      <c r="AX1014" s="17">
        <v>0.55302352326275195</v>
      </c>
      <c r="AY1014" s="17"/>
      <c r="AZ1014" s="17">
        <v>0.61543599302040897</v>
      </c>
      <c r="BA1014" s="17">
        <v>0.55041651219152399</v>
      </c>
      <c r="BB1014" s="17">
        <v>0.59709644456422495</v>
      </c>
      <c r="BC1014" s="17">
        <v>0.65272662701991002</v>
      </c>
      <c r="BD1014" s="17">
        <v>0.57769686372227602</v>
      </c>
      <c r="BE1014" s="17"/>
      <c r="BF1014" s="17">
        <v>0.58798211492418395</v>
      </c>
      <c r="BG1014" s="17"/>
      <c r="BH1014" s="17">
        <v>0.60464079083407396</v>
      </c>
      <c r="BI1014" s="17"/>
      <c r="BJ1014" s="17">
        <v>0.58351400558229705</v>
      </c>
      <c r="BK1014" s="17">
        <v>0.60620516916859102</v>
      </c>
      <c r="BL1014" s="17">
        <v>0.62331894976978597</v>
      </c>
      <c r="BM1014" s="17">
        <v>0.47678798119464399</v>
      </c>
      <c r="BN1014" s="17">
        <v>0.62904832355691398</v>
      </c>
      <c r="BO1014" s="17">
        <v>0.54317791132944704</v>
      </c>
      <c r="BP1014" s="17"/>
      <c r="BQ1014" s="17">
        <v>0.60667619850590904</v>
      </c>
      <c r="BR1014" s="17">
        <v>0.59339491468462702</v>
      </c>
      <c r="BS1014" s="17">
        <v>0.60414199846213001</v>
      </c>
      <c r="BT1014" s="17"/>
      <c r="BU1014" s="17">
        <v>0.54442145320379898</v>
      </c>
      <c r="BV1014" s="17">
        <v>0.62494015390568303</v>
      </c>
      <c r="BW1014" s="17">
        <v>0.58425106714789199</v>
      </c>
      <c r="BX1014" s="17"/>
      <c r="BY1014" s="17">
        <v>0.57145016367263701</v>
      </c>
      <c r="BZ1014" s="17"/>
      <c r="CA1014" s="17">
        <v>0.670743823687317</v>
      </c>
    </row>
    <row r="1015" spans="2:79" x14ac:dyDescent="0.35">
      <c r="B1015" t="s">
        <v>490</v>
      </c>
      <c r="C1015" s="17">
        <v>0.52614460503663996</v>
      </c>
      <c r="D1015" s="17">
        <v>0.51372759697668002</v>
      </c>
      <c r="E1015" s="17">
        <v>0.53856581310831197</v>
      </c>
      <c r="F1015" s="17"/>
      <c r="G1015" s="17">
        <v>0.31047143360184998</v>
      </c>
      <c r="H1015" s="17">
        <v>0.37937424446982898</v>
      </c>
      <c r="I1015" s="17">
        <v>0.51672648348133798</v>
      </c>
      <c r="J1015" s="17">
        <v>0.59669536968892101</v>
      </c>
      <c r="K1015" s="17">
        <v>0.66771693054863801</v>
      </c>
      <c r="L1015" s="17">
        <v>0.65930108054894199</v>
      </c>
      <c r="M1015" s="17"/>
      <c r="N1015" s="17">
        <v>0.59312311218763403</v>
      </c>
      <c r="O1015" s="17">
        <v>0.52876795566920098</v>
      </c>
      <c r="P1015" s="17">
        <v>0.53657453542907096</v>
      </c>
      <c r="Q1015" s="17">
        <v>0.43313042895005099</v>
      </c>
      <c r="R1015" s="17"/>
      <c r="S1015" s="17">
        <v>0.385242893314162</v>
      </c>
      <c r="T1015" s="17">
        <v>0.59662821916041797</v>
      </c>
      <c r="U1015" s="17">
        <v>0.54564313372070405</v>
      </c>
      <c r="V1015" s="17">
        <v>0.65039157376696899</v>
      </c>
      <c r="W1015" s="17">
        <v>0.57529651579718399</v>
      </c>
      <c r="X1015" s="17">
        <v>0.45821360084955998</v>
      </c>
      <c r="Y1015" s="17">
        <v>0.54931206459375304</v>
      </c>
      <c r="Z1015" s="17">
        <v>0.46327762121237598</v>
      </c>
      <c r="AA1015" s="17">
        <v>0.48308458773950302</v>
      </c>
      <c r="AB1015" s="17">
        <v>0.55934971559664104</v>
      </c>
      <c r="AC1015" s="17">
        <v>0.57943134946120201</v>
      </c>
      <c r="AD1015" s="17">
        <v>0.61013341087019102</v>
      </c>
      <c r="AE1015" s="17"/>
      <c r="AF1015" s="17">
        <v>0.40847153068271203</v>
      </c>
      <c r="AG1015" s="17">
        <v>0.51454827214855203</v>
      </c>
      <c r="AH1015" s="17">
        <v>0.557883610302772</v>
      </c>
      <c r="AI1015" s="17">
        <v>0.60218245085782895</v>
      </c>
      <c r="AJ1015" s="17">
        <v>0.63429546944301496</v>
      </c>
      <c r="AK1015" s="17">
        <v>0.57196329378633903</v>
      </c>
      <c r="AL1015" s="17"/>
      <c r="AM1015" s="17">
        <v>0.49050267196587</v>
      </c>
      <c r="AN1015" s="17">
        <v>0.56438593354534605</v>
      </c>
      <c r="AO1015" s="17">
        <v>0.51275934262414002</v>
      </c>
      <c r="AP1015" s="17">
        <v>0.537803714252299</v>
      </c>
      <c r="AQ1015" s="17">
        <v>0.337970342063666</v>
      </c>
      <c r="AR1015" s="17"/>
      <c r="AS1015" s="17">
        <v>0.37440171053375798</v>
      </c>
      <c r="AT1015" s="17">
        <v>0.55078543541124902</v>
      </c>
      <c r="AU1015" s="17">
        <v>0.47935088702342299</v>
      </c>
      <c r="AV1015" s="17">
        <v>0.56273634977870202</v>
      </c>
      <c r="AW1015" s="17">
        <v>0.73092767177371698</v>
      </c>
      <c r="AX1015" s="17">
        <v>0.61290550337122796</v>
      </c>
      <c r="AY1015" s="17"/>
      <c r="AZ1015" s="17">
        <v>0.66824618646304501</v>
      </c>
      <c r="BA1015" s="17">
        <v>0.62104961016268501</v>
      </c>
      <c r="BB1015" s="17">
        <v>0.60851805757720201</v>
      </c>
      <c r="BC1015" s="17">
        <v>0.645565148768252</v>
      </c>
      <c r="BD1015" s="17">
        <v>0.18677379296188601</v>
      </c>
      <c r="BE1015" s="17"/>
      <c r="BF1015" s="17">
        <v>0.66824504658328199</v>
      </c>
      <c r="BG1015" s="17"/>
      <c r="BH1015" s="17">
        <v>0.62057448754821098</v>
      </c>
      <c r="BI1015" s="17"/>
      <c r="BJ1015" s="17">
        <v>0.55797337988502704</v>
      </c>
      <c r="BK1015" s="17">
        <v>0.50250491628026805</v>
      </c>
      <c r="BL1015" s="17">
        <v>0.63123365688223698</v>
      </c>
      <c r="BM1015" s="17">
        <v>0.327911726108923</v>
      </c>
      <c r="BN1015" s="17">
        <v>0.34866204016855201</v>
      </c>
      <c r="BO1015" s="17">
        <v>0.276629184910133</v>
      </c>
      <c r="BP1015" s="17"/>
      <c r="BQ1015" s="17">
        <v>0.55879836926209103</v>
      </c>
      <c r="BR1015" s="17">
        <v>0.55598994171284499</v>
      </c>
      <c r="BS1015" s="17">
        <v>0.55032111547294504</v>
      </c>
      <c r="BT1015" s="17"/>
      <c r="BU1015" s="17">
        <v>0.60516232302505102</v>
      </c>
      <c r="BV1015" s="17">
        <v>0.58247304468015304</v>
      </c>
      <c r="BW1015" s="17">
        <v>0.53058250200586199</v>
      </c>
      <c r="BX1015" s="17"/>
      <c r="BY1015" s="17">
        <v>0.295717122257249</v>
      </c>
      <c r="BZ1015" s="17"/>
      <c r="CA1015" s="17">
        <v>0.57040920643776805</v>
      </c>
    </row>
    <row r="1016" spans="2:79" x14ac:dyDescent="0.35">
      <c r="B1016" t="s">
        <v>491</v>
      </c>
      <c r="C1016" s="17">
        <v>0.44742275069256698</v>
      </c>
      <c r="D1016" s="17">
        <v>0.46302908719156</v>
      </c>
      <c r="E1016" s="17">
        <v>0.43041472659468499</v>
      </c>
      <c r="F1016" s="17"/>
      <c r="G1016" s="17">
        <v>0.48198500382271198</v>
      </c>
      <c r="H1016" s="17">
        <v>0.42059393539900097</v>
      </c>
      <c r="I1016" s="17">
        <v>0.47615504954676202</v>
      </c>
      <c r="J1016" s="17">
        <v>0.46055709422195901</v>
      </c>
      <c r="K1016" s="17">
        <v>0.44462268969063401</v>
      </c>
      <c r="L1016" s="17">
        <v>0.41808220019206599</v>
      </c>
      <c r="M1016" s="17"/>
      <c r="N1016" s="17">
        <v>0.46738436263211802</v>
      </c>
      <c r="O1016" s="17">
        <v>0.467772684817509</v>
      </c>
      <c r="P1016" s="17">
        <v>0.45010674668412698</v>
      </c>
      <c r="Q1016" s="17">
        <v>0.40044368261729502</v>
      </c>
      <c r="R1016" s="17"/>
      <c r="S1016" s="17">
        <v>0.48146432884912399</v>
      </c>
      <c r="T1016" s="17">
        <v>0.44369092636410701</v>
      </c>
      <c r="U1016" s="17">
        <v>0.49155934959247199</v>
      </c>
      <c r="V1016" s="17">
        <v>0.44747638296432601</v>
      </c>
      <c r="W1016" s="17">
        <v>0.43817405909590101</v>
      </c>
      <c r="X1016" s="17">
        <v>0.51223527894779997</v>
      </c>
      <c r="Y1016" s="17">
        <v>0.47681778682035098</v>
      </c>
      <c r="Z1016" s="17">
        <v>0.41414312296056799</v>
      </c>
      <c r="AA1016" s="17">
        <v>0.378223390774583</v>
      </c>
      <c r="AB1016" s="17">
        <v>0.42267959913654302</v>
      </c>
      <c r="AC1016" s="17">
        <v>0.42477980294655698</v>
      </c>
      <c r="AD1016" s="17">
        <v>0.36471196107277898</v>
      </c>
      <c r="AE1016" s="17"/>
      <c r="AF1016" s="17">
        <v>0.38867194892628198</v>
      </c>
      <c r="AG1016" s="17">
        <v>0.42840573733232101</v>
      </c>
      <c r="AH1016" s="17">
        <v>0.494663530302622</v>
      </c>
      <c r="AI1016" s="17">
        <v>0.50982713353951004</v>
      </c>
      <c r="AJ1016" s="17">
        <v>0.52405275058256295</v>
      </c>
      <c r="AK1016" s="17">
        <v>0.52008504183356397</v>
      </c>
      <c r="AL1016" s="17"/>
      <c r="AM1016" s="17">
        <v>0.357789679973885</v>
      </c>
      <c r="AN1016" s="17">
        <v>0.45517118675607598</v>
      </c>
      <c r="AO1016" s="17">
        <v>0.48758184035018898</v>
      </c>
      <c r="AP1016" s="17">
        <v>0.51293223067243598</v>
      </c>
      <c r="AQ1016" s="17">
        <v>0.40486657287869798</v>
      </c>
      <c r="AR1016" s="17"/>
      <c r="AS1016" s="17">
        <v>0.46236279732548802</v>
      </c>
      <c r="AT1016" s="17">
        <v>0.44205566417803199</v>
      </c>
      <c r="AU1016" s="17">
        <v>0.47362506916115499</v>
      </c>
      <c r="AV1016" s="17">
        <v>0.44288179383558102</v>
      </c>
      <c r="AW1016" s="17">
        <v>0.42260779982439201</v>
      </c>
      <c r="AX1016" s="17">
        <v>0.40354369385681399</v>
      </c>
      <c r="AY1016" s="17"/>
      <c r="AZ1016" s="17">
        <v>0.45357824705497901</v>
      </c>
      <c r="BA1016" s="17">
        <v>0.42215258452868298</v>
      </c>
      <c r="BB1016" s="17">
        <v>0.458658102724394</v>
      </c>
      <c r="BC1016" s="17">
        <v>0.39883458212100698</v>
      </c>
      <c r="BD1016" s="17">
        <v>0.47884628716507699</v>
      </c>
      <c r="BE1016" s="17"/>
      <c r="BF1016" s="17">
        <v>0.43653692426956597</v>
      </c>
      <c r="BG1016" s="17"/>
      <c r="BH1016" s="17">
        <v>0.44135875453284401</v>
      </c>
      <c r="BI1016" s="17"/>
      <c r="BJ1016" s="17">
        <v>0.46446040227267099</v>
      </c>
      <c r="BK1016" s="17">
        <v>0.447891921050657</v>
      </c>
      <c r="BL1016" s="17">
        <v>0.456501854980225</v>
      </c>
      <c r="BM1016" s="17">
        <v>0.36258117896971997</v>
      </c>
      <c r="BN1016" s="17">
        <v>0.506331725311293</v>
      </c>
      <c r="BO1016" s="17">
        <v>0.41758318252424398</v>
      </c>
      <c r="BP1016" s="17"/>
      <c r="BQ1016" s="17">
        <v>0.45351839780880598</v>
      </c>
      <c r="BR1016" s="17">
        <v>0.46461362857019101</v>
      </c>
      <c r="BS1016" s="17">
        <v>0.46197572517094299</v>
      </c>
      <c r="BT1016" s="17"/>
      <c r="BU1016" s="17">
        <v>0.44403349710950502</v>
      </c>
      <c r="BV1016" s="17">
        <v>0.49027143699584302</v>
      </c>
      <c r="BW1016" s="17">
        <v>0.43820574916559701</v>
      </c>
      <c r="BX1016" s="17"/>
      <c r="BY1016" s="17">
        <v>0.486927571532416</v>
      </c>
      <c r="BZ1016" s="17"/>
      <c r="CA1016" s="17">
        <v>0.54506487136759596</v>
      </c>
    </row>
    <row r="1017" spans="2:79" x14ac:dyDescent="0.35">
      <c r="B1017" t="s">
        <v>492</v>
      </c>
      <c r="C1017" s="17">
        <v>0.35091448650449297</v>
      </c>
      <c r="D1017" s="17">
        <v>0.35407118883167199</v>
      </c>
      <c r="E1017" s="17">
        <v>0.34638635862966299</v>
      </c>
      <c r="F1017" s="17"/>
      <c r="G1017" s="17">
        <v>0.42521710022589798</v>
      </c>
      <c r="H1017" s="17">
        <v>0.32165999852031002</v>
      </c>
      <c r="I1017" s="17">
        <v>0.32645658268507599</v>
      </c>
      <c r="J1017" s="17">
        <v>0.30209907712911099</v>
      </c>
      <c r="K1017" s="17">
        <v>0.36113697742251</v>
      </c>
      <c r="L1017" s="17">
        <v>0.37348374579549598</v>
      </c>
      <c r="M1017" s="17"/>
      <c r="N1017" s="17">
        <v>0.356612615561608</v>
      </c>
      <c r="O1017" s="17">
        <v>0.38383367873430002</v>
      </c>
      <c r="P1017" s="17">
        <v>0.35718449633846899</v>
      </c>
      <c r="Q1017" s="17">
        <v>0.29985620951507502</v>
      </c>
      <c r="R1017" s="17"/>
      <c r="S1017" s="17">
        <v>0.35882868243291499</v>
      </c>
      <c r="T1017" s="17">
        <v>0.36424642367903898</v>
      </c>
      <c r="U1017" s="17">
        <v>0.35494188213970301</v>
      </c>
      <c r="V1017" s="17">
        <v>0.41909603084316499</v>
      </c>
      <c r="W1017" s="17">
        <v>0.35846371322978499</v>
      </c>
      <c r="X1017" s="17">
        <v>0.46976312336519899</v>
      </c>
      <c r="Y1017" s="17">
        <v>0.33743525739729802</v>
      </c>
      <c r="Z1017" s="17">
        <v>0.35990512337060299</v>
      </c>
      <c r="AA1017" s="17">
        <v>0.27069683736276701</v>
      </c>
      <c r="AB1017" s="17">
        <v>0.27137506479893098</v>
      </c>
      <c r="AC1017" s="17">
        <v>0.309963185732543</v>
      </c>
      <c r="AD1017" s="17">
        <v>0.31361247251304503</v>
      </c>
      <c r="AE1017" s="17"/>
      <c r="AF1017" s="17">
        <v>0.313433106520972</v>
      </c>
      <c r="AG1017" s="17">
        <v>0.35248295009081498</v>
      </c>
      <c r="AH1017" s="17">
        <v>0.40716811907869099</v>
      </c>
      <c r="AI1017" s="17">
        <v>0.31811362614376798</v>
      </c>
      <c r="AJ1017" s="17">
        <v>0.32426791180162601</v>
      </c>
      <c r="AK1017" s="17">
        <v>0.42379599578911198</v>
      </c>
      <c r="AL1017" s="17"/>
      <c r="AM1017" s="17">
        <v>0.29535700264118298</v>
      </c>
      <c r="AN1017" s="17">
        <v>0.34446120315846301</v>
      </c>
      <c r="AO1017" s="17">
        <v>0.37757810700445699</v>
      </c>
      <c r="AP1017" s="17">
        <v>0.40025564668489499</v>
      </c>
      <c r="AQ1017" s="17">
        <v>0.32841799756302797</v>
      </c>
      <c r="AR1017" s="17"/>
      <c r="AS1017" s="17">
        <v>0.38900952239715503</v>
      </c>
      <c r="AT1017" s="17">
        <v>0.36520313014864197</v>
      </c>
      <c r="AU1017" s="17">
        <v>0.33372620490640498</v>
      </c>
      <c r="AV1017" s="17">
        <v>0.30928208422143699</v>
      </c>
      <c r="AW1017" s="17">
        <v>0.347858347308306</v>
      </c>
      <c r="AX1017" s="17">
        <v>0.337675682360351</v>
      </c>
      <c r="AY1017" s="17"/>
      <c r="AZ1017" s="17">
        <v>0.36244505303422703</v>
      </c>
      <c r="BA1017" s="17">
        <v>0.333365595805518</v>
      </c>
      <c r="BB1017" s="17">
        <v>0.346680086097303</v>
      </c>
      <c r="BC1017" s="17">
        <v>0.31838681514806599</v>
      </c>
      <c r="BD1017" s="17">
        <v>0.37612680663743903</v>
      </c>
      <c r="BE1017" s="17"/>
      <c r="BF1017" s="17">
        <v>0.346418467779886</v>
      </c>
      <c r="BG1017" s="17"/>
      <c r="BH1017" s="17">
        <v>0.35300777659795401</v>
      </c>
      <c r="BI1017" s="17"/>
      <c r="BJ1017" s="17">
        <v>0.36348857246170102</v>
      </c>
      <c r="BK1017" s="17">
        <v>0.34244177398791598</v>
      </c>
      <c r="BL1017" s="17">
        <v>0.35420872274467302</v>
      </c>
      <c r="BM1017" s="17">
        <v>0.24570945653935</v>
      </c>
      <c r="BN1017" s="17">
        <v>0.47659259220905298</v>
      </c>
      <c r="BO1017" s="17">
        <v>0.41420458506965802</v>
      </c>
      <c r="BP1017" s="17"/>
      <c r="BQ1017" s="17">
        <v>0.35276163421954398</v>
      </c>
      <c r="BR1017" s="17">
        <v>0.34271923592238501</v>
      </c>
      <c r="BS1017" s="17">
        <v>0.36728742643941598</v>
      </c>
      <c r="BT1017" s="17"/>
      <c r="BU1017" s="17">
        <v>0.372162243991285</v>
      </c>
      <c r="BV1017" s="17">
        <v>0.36669343378131602</v>
      </c>
      <c r="BW1017" s="17">
        <v>0.34845313050709797</v>
      </c>
      <c r="BX1017" s="17"/>
      <c r="BY1017" s="17">
        <v>0.36458370266003298</v>
      </c>
      <c r="BZ1017" s="17"/>
      <c r="CA1017" s="17">
        <v>0.419798131317215</v>
      </c>
    </row>
    <row r="1018" spans="2:79" x14ac:dyDescent="0.35">
      <c r="B1018" t="s">
        <v>449</v>
      </c>
      <c r="C1018" s="17">
        <v>0.30477845894468097</v>
      </c>
      <c r="D1018" s="17">
        <v>0.33280429794286098</v>
      </c>
      <c r="E1018" s="17">
        <v>0.27812869248087202</v>
      </c>
      <c r="F1018" s="17"/>
      <c r="G1018" s="17">
        <v>0.377105514421055</v>
      </c>
      <c r="H1018" s="17">
        <v>0.35002617830796001</v>
      </c>
      <c r="I1018" s="17">
        <v>0.35864036392153398</v>
      </c>
      <c r="J1018" s="17">
        <v>0.29876044431522197</v>
      </c>
      <c r="K1018" s="17">
        <v>0.249941368062748</v>
      </c>
      <c r="L1018" s="17">
        <v>0.21681945349231199</v>
      </c>
      <c r="M1018" s="17"/>
      <c r="N1018" s="17">
        <v>0.32050748067559298</v>
      </c>
      <c r="O1018" s="17">
        <v>0.31498013392740498</v>
      </c>
      <c r="P1018" s="17">
        <v>0.31818217029060197</v>
      </c>
      <c r="Q1018" s="17">
        <v>0.26026287587230801</v>
      </c>
      <c r="R1018" s="17"/>
      <c r="S1018" s="17">
        <v>0.38289506430811099</v>
      </c>
      <c r="T1018" s="17">
        <v>0.25545755539112402</v>
      </c>
      <c r="U1018" s="17">
        <v>0.254720875852465</v>
      </c>
      <c r="V1018" s="17">
        <v>0.36918764231470802</v>
      </c>
      <c r="W1018" s="17">
        <v>0.29183350088249699</v>
      </c>
      <c r="X1018" s="17">
        <v>0.41302706876548501</v>
      </c>
      <c r="Y1018" s="17">
        <v>0.24016764370507801</v>
      </c>
      <c r="Z1018" s="17">
        <v>0.33377127531535999</v>
      </c>
      <c r="AA1018" s="17">
        <v>0.279973997691502</v>
      </c>
      <c r="AB1018" s="17">
        <v>0.28250151257759398</v>
      </c>
      <c r="AC1018" s="17">
        <v>0.18408303242823901</v>
      </c>
      <c r="AD1018" s="17">
        <v>0.29010530550843799</v>
      </c>
      <c r="AE1018" s="17"/>
      <c r="AF1018" s="17">
        <v>0.25947389270189802</v>
      </c>
      <c r="AG1018" s="17">
        <v>0.28877835807686603</v>
      </c>
      <c r="AH1018" s="17">
        <v>0.34614275427561503</v>
      </c>
      <c r="AI1018" s="17">
        <v>0.31882834164933299</v>
      </c>
      <c r="AJ1018" s="17">
        <v>0.35546493655999301</v>
      </c>
      <c r="AK1018" s="17">
        <v>0.45100945952599603</v>
      </c>
      <c r="AL1018" s="17"/>
      <c r="AM1018" s="17">
        <v>0.24095796847526499</v>
      </c>
      <c r="AN1018" s="17">
        <v>0.27183167751346499</v>
      </c>
      <c r="AO1018" s="17">
        <v>0.35157457003458398</v>
      </c>
      <c r="AP1018" s="17">
        <v>0.41726113760629802</v>
      </c>
      <c r="AQ1018" s="17">
        <v>0.242649640132615</v>
      </c>
      <c r="AR1018" s="17"/>
      <c r="AS1018" s="17">
        <v>0.374135696113021</v>
      </c>
      <c r="AT1018" s="17">
        <v>0.29025825361913998</v>
      </c>
      <c r="AU1018" s="17">
        <v>0.32810870334637698</v>
      </c>
      <c r="AV1018" s="17">
        <v>0.26030372121288697</v>
      </c>
      <c r="AW1018" s="17">
        <v>0.22495785630138501</v>
      </c>
      <c r="AX1018" s="17">
        <v>0.321153858007868</v>
      </c>
      <c r="AY1018" s="17"/>
      <c r="AZ1018" s="17">
        <v>0.28775915945369501</v>
      </c>
      <c r="BA1018" s="17">
        <v>0.29143218699465201</v>
      </c>
      <c r="BB1018" s="17">
        <v>0.29561429093472902</v>
      </c>
      <c r="BC1018" s="17">
        <v>0.28209561448131598</v>
      </c>
      <c r="BD1018" s="17">
        <v>0.35251430827996499</v>
      </c>
      <c r="BE1018" s="17"/>
      <c r="BF1018" s="17">
        <v>0.29249239738881699</v>
      </c>
      <c r="BG1018" s="17"/>
      <c r="BH1018" s="17">
        <v>0.30782744639994902</v>
      </c>
      <c r="BI1018" s="17"/>
      <c r="BJ1018" s="17">
        <v>0.36649309873174701</v>
      </c>
      <c r="BK1018" s="17">
        <v>0.24419994206377699</v>
      </c>
      <c r="BL1018" s="17">
        <v>0.25970182874132303</v>
      </c>
      <c r="BM1018" s="17">
        <v>0.25756426285025102</v>
      </c>
      <c r="BN1018" s="17">
        <v>0.44725574025288301</v>
      </c>
      <c r="BO1018" s="17">
        <v>0.358757545538329</v>
      </c>
      <c r="BP1018" s="17"/>
      <c r="BQ1018" s="17">
        <v>0.33464706603377098</v>
      </c>
      <c r="BR1018" s="17">
        <v>0.273859226915243</v>
      </c>
      <c r="BS1018" s="17">
        <v>0.33553642393458299</v>
      </c>
      <c r="BT1018" s="17"/>
      <c r="BU1018" s="17">
        <v>0.38376972207815901</v>
      </c>
      <c r="BV1018" s="17">
        <v>0.32058424762239202</v>
      </c>
      <c r="BW1018" s="17">
        <v>0.30816004925790902</v>
      </c>
      <c r="BX1018" s="17"/>
      <c r="BY1018" s="17">
        <v>0.411759227140857</v>
      </c>
      <c r="BZ1018" s="17"/>
      <c r="CA1018" s="17">
        <v>0.38051119550167001</v>
      </c>
    </row>
    <row r="1019" spans="2:79" x14ac:dyDescent="0.35">
      <c r="B1019" t="s">
        <v>494</v>
      </c>
      <c r="C1019" s="17">
        <v>0.22109168535153301</v>
      </c>
      <c r="D1019" s="17">
        <v>0.25343200265253701</v>
      </c>
      <c r="E1019" s="17">
        <v>0.18832534996749101</v>
      </c>
      <c r="F1019" s="17"/>
      <c r="G1019" s="17">
        <v>0.35565356074372201</v>
      </c>
      <c r="H1019" s="17">
        <v>0.25510351852892099</v>
      </c>
      <c r="I1019" s="17">
        <v>0.22015544051014099</v>
      </c>
      <c r="J1019" s="17">
        <v>0.17010263816323501</v>
      </c>
      <c r="K1019" s="17">
        <v>0.18678416684098501</v>
      </c>
      <c r="L1019" s="17">
        <v>0.16279721809935399</v>
      </c>
      <c r="M1019" s="17"/>
      <c r="N1019" s="17">
        <v>0.23453202319793101</v>
      </c>
      <c r="O1019" s="17">
        <v>0.23569739318459501</v>
      </c>
      <c r="P1019" s="17">
        <v>0.23930764777129501</v>
      </c>
      <c r="Q1019" s="17">
        <v>0.173522568159684</v>
      </c>
      <c r="R1019" s="17"/>
      <c r="S1019" s="17">
        <v>0.26438441768163601</v>
      </c>
      <c r="T1019" s="17">
        <v>0.19615932175079201</v>
      </c>
      <c r="U1019" s="17">
        <v>0.227848898315682</v>
      </c>
      <c r="V1019" s="17">
        <v>0.267891888668503</v>
      </c>
      <c r="W1019" s="17">
        <v>0.20873542807346801</v>
      </c>
      <c r="X1019" s="17">
        <v>0.343823870882007</v>
      </c>
      <c r="Y1019" s="17">
        <v>0.2021468223608</v>
      </c>
      <c r="Z1019" s="17">
        <v>0.19837545998987499</v>
      </c>
      <c r="AA1019" s="17">
        <v>0.17911680755839701</v>
      </c>
      <c r="AB1019" s="17">
        <v>0.16133630905202201</v>
      </c>
      <c r="AC1019" s="17">
        <v>0.15040324423909901</v>
      </c>
      <c r="AD1019" s="17">
        <v>0.16222426904241299</v>
      </c>
      <c r="AE1019" s="17"/>
      <c r="AF1019" s="17">
        <v>0.232426029398629</v>
      </c>
      <c r="AG1019" s="17">
        <v>0.197184012132467</v>
      </c>
      <c r="AH1019" s="17">
        <v>0.231898776673086</v>
      </c>
      <c r="AI1019" s="17">
        <v>0.22892852339915801</v>
      </c>
      <c r="AJ1019" s="17">
        <v>0.237384519880662</v>
      </c>
      <c r="AK1019" s="17">
        <v>0.35698786523319698</v>
      </c>
      <c r="AL1019" s="17"/>
      <c r="AM1019" s="17">
        <v>0.156006361106651</v>
      </c>
      <c r="AN1019" s="17">
        <v>0.21231892476129099</v>
      </c>
      <c r="AO1019" s="17">
        <v>0.25634754770873502</v>
      </c>
      <c r="AP1019" s="17">
        <v>0.26804212933021199</v>
      </c>
      <c r="AQ1019" s="17">
        <v>0.188588454252926</v>
      </c>
      <c r="AR1019" s="17"/>
      <c r="AS1019" s="17">
        <v>0.24547524216755101</v>
      </c>
      <c r="AT1019" s="17">
        <v>0.21552714827590799</v>
      </c>
      <c r="AU1019" s="17">
        <v>0.22466217601581401</v>
      </c>
      <c r="AV1019" s="17">
        <v>0.20336919649822699</v>
      </c>
      <c r="AW1019" s="17">
        <v>0.17530436231126401</v>
      </c>
      <c r="AX1019" s="17">
        <v>0.27838219068306203</v>
      </c>
      <c r="AY1019" s="17"/>
      <c r="AZ1019" s="17">
        <v>0.22309690355616901</v>
      </c>
      <c r="BA1019" s="17">
        <v>0.19743300926479501</v>
      </c>
      <c r="BB1019" s="17">
        <v>0.2086249383363</v>
      </c>
      <c r="BC1019" s="17">
        <v>0.206588950491017</v>
      </c>
      <c r="BD1019" s="17">
        <v>0.262962352721828</v>
      </c>
      <c r="BE1019" s="17"/>
      <c r="BF1019" s="17">
        <v>0.214954430621971</v>
      </c>
      <c r="BG1019" s="17"/>
      <c r="BH1019" s="17">
        <v>0.23105882281353499</v>
      </c>
      <c r="BI1019" s="17"/>
      <c r="BJ1019" s="17">
        <v>0.243180179375034</v>
      </c>
      <c r="BK1019" s="17">
        <v>0.182629880506014</v>
      </c>
      <c r="BL1019" s="17">
        <v>0.18617551191260301</v>
      </c>
      <c r="BM1019" s="17">
        <v>0.252528827730165</v>
      </c>
      <c r="BN1019" s="17">
        <v>0.252058637248118</v>
      </c>
      <c r="BO1019" s="17">
        <v>0.42735805704182001</v>
      </c>
      <c r="BP1019" s="17"/>
      <c r="BQ1019" s="17">
        <v>0.27665911674482202</v>
      </c>
      <c r="BR1019" s="17">
        <v>0.20610516480013499</v>
      </c>
      <c r="BS1019" s="17">
        <v>0.22776854869702801</v>
      </c>
      <c r="BT1019" s="17"/>
      <c r="BU1019" s="17">
        <v>0.33528685757140703</v>
      </c>
      <c r="BV1019" s="17">
        <v>0.22914242555450601</v>
      </c>
      <c r="BW1019" s="17">
        <v>0.21234795794026301</v>
      </c>
      <c r="BX1019" s="17"/>
      <c r="BY1019" s="17">
        <v>0.336034133621193</v>
      </c>
      <c r="BZ1019" s="17"/>
      <c r="CA1019" s="17">
        <v>0.28562127694793599</v>
      </c>
    </row>
    <row r="1020" spans="2:79" x14ac:dyDescent="0.35">
      <c r="B1020" t="s">
        <v>493</v>
      </c>
      <c r="C1020" s="17">
        <v>0.208802724388476</v>
      </c>
      <c r="D1020" s="17">
        <v>0.23161069022877401</v>
      </c>
      <c r="E1020" s="17">
        <v>0.186540881557127</v>
      </c>
      <c r="F1020" s="17"/>
      <c r="G1020" s="17">
        <v>0.29233828718932497</v>
      </c>
      <c r="H1020" s="17">
        <v>0.25989428043239998</v>
      </c>
      <c r="I1020" s="17">
        <v>0.25746557960912803</v>
      </c>
      <c r="J1020" s="17">
        <v>0.134123533250008</v>
      </c>
      <c r="K1020" s="17">
        <v>0.15985478868613501</v>
      </c>
      <c r="L1020" s="17">
        <v>0.15635967314113899</v>
      </c>
      <c r="M1020" s="17"/>
      <c r="N1020" s="17">
        <v>0.24822198305996401</v>
      </c>
      <c r="O1020" s="17">
        <v>0.22201428493999101</v>
      </c>
      <c r="P1020" s="17">
        <v>0.16270727379288699</v>
      </c>
      <c r="Q1020" s="17">
        <v>0.190392795045458</v>
      </c>
      <c r="R1020" s="17"/>
      <c r="S1020" s="17">
        <v>0.277665846234943</v>
      </c>
      <c r="T1020" s="17">
        <v>0.180524411406883</v>
      </c>
      <c r="U1020" s="17">
        <v>0.191326663516519</v>
      </c>
      <c r="V1020" s="17">
        <v>0.27050325436136302</v>
      </c>
      <c r="W1020" s="17">
        <v>0.127984635475622</v>
      </c>
      <c r="X1020" s="17">
        <v>0.29653436755871099</v>
      </c>
      <c r="Y1020" s="17">
        <v>0.16420293127883601</v>
      </c>
      <c r="Z1020" s="17">
        <v>0.18419348190002199</v>
      </c>
      <c r="AA1020" s="17">
        <v>0.21162436697159401</v>
      </c>
      <c r="AB1020" s="17">
        <v>0.16530577249871201</v>
      </c>
      <c r="AC1020" s="17">
        <v>0.13509964775577801</v>
      </c>
      <c r="AD1020" s="17">
        <v>0.18048629464063101</v>
      </c>
      <c r="AE1020" s="17"/>
      <c r="AF1020" s="17">
        <v>0.184008061868419</v>
      </c>
      <c r="AG1020" s="17">
        <v>0.19722291525386301</v>
      </c>
      <c r="AH1020" s="17">
        <v>0.24740361108616599</v>
      </c>
      <c r="AI1020" s="17">
        <v>0.20555712837375201</v>
      </c>
      <c r="AJ1020" s="17">
        <v>0.22673198469440001</v>
      </c>
      <c r="AK1020" s="17">
        <v>0.33067998363971302</v>
      </c>
      <c r="AL1020" s="17"/>
      <c r="AM1020" s="17">
        <v>0.15027385339551999</v>
      </c>
      <c r="AN1020" s="17">
        <v>0.18947209028600601</v>
      </c>
      <c r="AO1020" s="17">
        <v>0.25793399435747599</v>
      </c>
      <c r="AP1020" s="17">
        <v>0.26889559342734598</v>
      </c>
      <c r="AQ1020" s="17">
        <v>0.20874079040811599</v>
      </c>
      <c r="AR1020" s="17"/>
      <c r="AS1020" s="17">
        <v>0.25356839201867098</v>
      </c>
      <c r="AT1020" s="17">
        <v>0.21366183822159199</v>
      </c>
      <c r="AU1020" s="17">
        <v>0.199456329515908</v>
      </c>
      <c r="AV1020" s="17">
        <v>0.17745536407811199</v>
      </c>
      <c r="AW1020" s="17">
        <v>0.166564393429008</v>
      </c>
      <c r="AX1020" s="17">
        <v>0.22845268272383701</v>
      </c>
      <c r="AY1020" s="17"/>
      <c r="AZ1020" s="17">
        <v>0.180703951092344</v>
      </c>
      <c r="BA1020" s="17">
        <v>0.17585166175892999</v>
      </c>
      <c r="BB1020" s="17">
        <v>0.219732086879557</v>
      </c>
      <c r="BC1020" s="17">
        <v>0.188810875634153</v>
      </c>
      <c r="BD1020" s="17">
        <v>0.27039281368456503</v>
      </c>
      <c r="BE1020" s="17"/>
      <c r="BF1020" s="17">
        <v>0.19165412250925201</v>
      </c>
      <c r="BG1020" s="17"/>
      <c r="BH1020" s="17">
        <v>0.20342605451210899</v>
      </c>
      <c r="BI1020" s="17"/>
      <c r="BJ1020" s="17">
        <v>0.22831338500433099</v>
      </c>
      <c r="BK1020" s="17">
        <v>0.147063973697175</v>
      </c>
      <c r="BL1020" s="17">
        <v>0.191587383964817</v>
      </c>
      <c r="BM1020" s="17">
        <v>0.218197124683355</v>
      </c>
      <c r="BN1020" s="17">
        <v>0.293201317089407</v>
      </c>
      <c r="BO1020" s="17">
        <v>0.39416529129064398</v>
      </c>
      <c r="BP1020" s="17"/>
      <c r="BQ1020" s="17">
        <v>0.238704357764081</v>
      </c>
      <c r="BR1020" s="17">
        <v>0.18985168450878201</v>
      </c>
      <c r="BS1020" s="17">
        <v>0.21763817687699699</v>
      </c>
      <c r="BT1020" s="17"/>
      <c r="BU1020" s="17">
        <v>0.21576595862057399</v>
      </c>
      <c r="BV1020" s="17">
        <v>0.22608181495608001</v>
      </c>
      <c r="BW1020" s="17">
        <v>0.19696206572025499</v>
      </c>
      <c r="BX1020" s="17"/>
      <c r="BY1020" s="17">
        <v>0.33560730667607203</v>
      </c>
      <c r="BZ1020" s="17"/>
      <c r="CA1020" s="17">
        <v>0.2860990921055</v>
      </c>
    </row>
    <row r="1021" spans="2:79" x14ac:dyDescent="0.35">
      <c r="B1021" t="s">
        <v>495</v>
      </c>
      <c r="C1021" s="17">
        <v>0.208112759751479</v>
      </c>
      <c r="D1021" s="17">
        <v>0.245057168816428</v>
      </c>
      <c r="E1021" s="17">
        <v>0.17227423028316199</v>
      </c>
      <c r="F1021" s="17"/>
      <c r="G1021" s="17">
        <v>0.31692982937258601</v>
      </c>
      <c r="H1021" s="17">
        <v>0.22780328796691399</v>
      </c>
      <c r="I1021" s="17">
        <v>0.237928264359793</v>
      </c>
      <c r="J1021" s="17">
        <v>0.18771093374210299</v>
      </c>
      <c r="K1021" s="17">
        <v>0.15693979413180101</v>
      </c>
      <c r="L1021" s="17">
        <v>0.14407486554603099</v>
      </c>
      <c r="M1021" s="17"/>
      <c r="N1021" s="17">
        <v>0.22174948444780401</v>
      </c>
      <c r="O1021" s="17">
        <v>0.22314175199116501</v>
      </c>
      <c r="P1021" s="17">
        <v>0.206358389715801</v>
      </c>
      <c r="Q1021" s="17">
        <v>0.18009260119098899</v>
      </c>
      <c r="R1021" s="17"/>
      <c r="S1021" s="17">
        <v>0.20717521102736899</v>
      </c>
      <c r="T1021" s="17">
        <v>0.184052434493609</v>
      </c>
      <c r="U1021" s="17">
        <v>0.24357993329970301</v>
      </c>
      <c r="V1021" s="17">
        <v>0.26977281674070103</v>
      </c>
      <c r="W1021" s="17">
        <v>0.21269975859125601</v>
      </c>
      <c r="X1021" s="17">
        <v>0.30547964347430501</v>
      </c>
      <c r="Y1021" s="17">
        <v>0.20802420459093801</v>
      </c>
      <c r="Z1021" s="17">
        <v>0.16167571069164799</v>
      </c>
      <c r="AA1021" s="17">
        <v>0.18805166505040899</v>
      </c>
      <c r="AB1021" s="17">
        <v>0.15969664017890101</v>
      </c>
      <c r="AC1021" s="17">
        <v>0.140085982771255</v>
      </c>
      <c r="AD1021" s="17">
        <v>0.138400688101011</v>
      </c>
      <c r="AE1021" s="17"/>
      <c r="AF1021" s="17">
        <v>0.20167370830841799</v>
      </c>
      <c r="AG1021" s="17">
        <v>0.19435561013816499</v>
      </c>
      <c r="AH1021" s="17">
        <v>0.22662382534075801</v>
      </c>
      <c r="AI1021" s="17">
        <v>0.203487950420803</v>
      </c>
      <c r="AJ1021" s="17">
        <v>0.23938005432561299</v>
      </c>
      <c r="AK1021" s="17">
        <v>0.32540086488153702</v>
      </c>
      <c r="AL1021" s="17"/>
      <c r="AM1021" s="17">
        <v>0.153502143854614</v>
      </c>
      <c r="AN1021" s="17">
        <v>0.19834389192850799</v>
      </c>
      <c r="AO1021" s="17">
        <v>0.24313743311783301</v>
      </c>
      <c r="AP1021" s="17">
        <v>0.244749280463746</v>
      </c>
      <c r="AQ1021" s="17">
        <v>0.206557356914011</v>
      </c>
      <c r="AR1021" s="17"/>
      <c r="AS1021" s="17">
        <v>0.22274698377716401</v>
      </c>
      <c r="AT1021" s="17">
        <v>0.21067559564705299</v>
      </c>
      <c r="AU1021" s="17">
        <v>0.22152999676225801</v>
      </c>
      <c r="AV1021" s="17">
        <v>0.174346401630013</v>
      </c>
      <c r="AW1021" s="17">
        <v>0.19828885762731999</v>
      </c>
      <c r="AX1021" s="17">
        <v>0.230650398941286</v>
      </c>
      <c r="AY1021" s="17"/>
      <c r="AZ1021" s="17">
        <v>0.222840887300637</v>
      </c>
      <c r="BA1021" s="17">
        <v>0.175403108549197</v>
      </c>
      <c r="BB1021" s="17">
        <v>0.18200832832612199</v>
      </c>
      <c r="BC1021" s="17">
        <v>0.20322354505037199</v>
      </c>
      <c r="BD1021" s="17">
        <v>0.260002693606324</v>
      </c>
      <c r="BE1021" s="17"/>
      <c r="BF1021" s="17">
        <v>0.195794338932371</v>
      </c>
      <c r="BG1021" s="17"/>
      <c r="BH1021" s="17">
        <v>0.21558254675740199</v>
      </c>
      <c r="BI1021" s="17"/>
      <c r="BJ1021" s="17">
        <v>0.212781040812212</v>
      </c>
      <c r="BK1021" s="17">
        <v>0.170390478296475</v>
      </c>
      <c r="BL1021" s="17">
        <v>0.19063653398781299</v>
      </c>
      <c r="BM1021" s="17">
        <v>0.24714136657105901</v>
      </c>
      <c r="BN1021" s="17">
        <v>0.242393731683443</v>
      </c>
      <c r="BO1021" s="17">
        <v>0.35520960120794098</v>
      </c>
      <c r="BP1021" s="17"/>
      <c r="BQ1021" s="17">
        <v>0.24504495175507099</v>
      </c>
      <c r="BR1021" s="17">
        <v>0.20081541806598299</v>
      </c>
      <c r="BS1021" s="17">
        <v>0.209579496706261</v>
      </c>
      <c r="BT1021" s="17"/>
      <c r="BU1021" s="17">
        <v>0.21614215202936801</v>
      </c>
      <c r="BV1021" s="17">
        <v>0.25047761870813001</v>
      </c>
      <c r="BW1021" s="17">
        <v>0.188342514120141</v>
      </c>
      <c r="BX1021" s="17"/>
      <c r="BY1021" s="17">
        <v>0.22253177353064699</v>
      </c>
      <c r="BZ1021" s="17"/>
      <c r="CA1021" s="17">
        <v>0.265660729201388</v>
      </c>
    </row>
    <row r="1022" spans="2:79" x14ac:dyDescent="0.35">
      <c r="B1022" t="s">
        <v>496</v>
      </c>
      <c r="C1022" s="17">
        <v>6.3665598053930295E-2</v>
      </c>
      <c r="D1022" s="17">
        <v>5.3666380240224902E-2</v>
      </c>
      <c r="E1022" s="17">
        <v>7.2863322707467204E-2</v>
      </c>
      <c r="F1022" s="17"/>
      <c r="G1022" s="17">
        <v>2.9305937911949399E-2</v>
      </c>
      <c r="H1022" s="17">
        <v>5.3313471233842599E-2</v>
      </c>
      <c r="I1022" s="17">
        <v>6.1569406961773598E-2</v>
      </c>
      <c r="J1022" s="17">
        <v>6.7815219778674607E-2</v>
      </c>
      <c r="K1022" s="17">
        <v>7.2758959512612895E-2</v>
      </c>
      <c r="L1022" s="17">
        <v>8.76396093975437E-2</v>
      </c>
      <c r="M1022" s="17"/>
      <c r="N1022" s="17">
        <v>5.8394056204115398E-2</v>
      </c>
      <c r="O1022" s="17">
        <v>6.4816861360117106E-2</v>
      </c>
      <c r="P1022" s="17">
        <v>7.7939934989095003E-2</v>
      </c>
      <c r="Q1022" s="17">
        <v>5.6511461832543498E-2</v>
      </c>
      <c r="R1022" s="17"/>
      <c r="S1022" s="17">
        <v>6.4355859860744005E-2</v>
      </c>
      <c r="T1022" s="17">
        <v>3.7049137926401701E-2</v>
      </c>
      <c r="U1022" s="17">
        <v>6.6525333735617795E-2</v>
      </c>
      <c r="V1022" s="17">
        <v>3.7762985178835598E-2</v>
      </c>
      <c r="W1022" s="17">
        <v>4.5620895405092197E-2</v>
      </c>
      <c r="X1022" s="17">
        <v>5.0323920177638898E-2</v>
      </c>
      <c r="Y1022" s="17">
        <v>6.2325078752717103E-2</v>
      </c>
      <c r="Z1022" s="17">
        <v>0.113543060694555</v>
      </c>
      <c r="AA1022" s="17">
        <v>7.7968680725532105E-2</v>
      </c>
      <c r="AB1022" s="17">
        <v>0.127158352070187</v>
      </c>
      <c r="AC1022" s="17">
        <v>6.4572813831373005E-2</v>
      </c>
      <c r="AD1022" s="17">
        <v>2.7158006707258299E-2</v>
      </c>
      <c r="AE1022" s="17"/>
      <c r="AF1022" s="17">
        <v>9.5354464483264706E-2</v>
      </c>
      <c r="AG1022" s="17">
        <v>6.1715276101148603E-2</v>
      </c>
      <c r="AH1022" s="17">
        <v>4.3062809903609202E-2</v>
      </c>
      <c r="AI1022" s="17">
        <v>4.3232175344924399E-2</v>
      </c>
      <c r="AJ1022" s="17">
        <v>7.5804713845757196E-2</v>
      </c>
      <c r="AK1022" s="17">
        <v>6.2955960306899594E-2</v>
      </c>
      <c r="AL1022" s="17"/>
      <c r="AM1022" s="17">
        <v>9.7516155543327598E-2</v>
      </c>
      <c r="AN1022" s="17">
        <v>5.44353032712745E-2</v>
      </c>
      <c r="AO1022" s="17">
        <v>4.91566200364464E-2</v>
      </c>
      <c r="AP1022" s="17">
        <v>4.3033739532749998E-2</v>
      </c>
      <c r="AQ1022" s="17">
        <v>0.16518036859794599</v>
      </c>
      <c r="AR1022" s="17"/>
      <c r="AS1022" s="17">
        <v>5.8526558423090499E-2</v>
      </c>
      <c r="AT1022" s="17">
        <v>7.3247842035900401E-2</v>
      </c>
      <c r="AU1022" s="17">
        <v>5.8198342636693802E-2</v>
      </c>
      <c r="AV1022" s="17">
        <v>6.3350337465723494E-2</v>
      </c>
      <c r="AW1022" s="17">
        <v>5.5371526860518001E-2</v>
      </c>
      <c r="AX1022" s="17">
        <v>7.8668222781279704E-2</v>
      </c>
      <c r="AY1022" s="17"/>
      <c r="AZ1022" s="17">
        <v>4.68140617387377E-2</v>
      </c>
      <c r="BA1022" s="17">
        <v>6.2366668091511701E-2</v>
      </c>
      <c r="BB1022" s="17">
        <v>7.4777202864711095E-2</v>
      </c>
      <c r="BC1022" s="17">
        <v>4.7563060638960097E-2</v>
      </c>
      <c r="BD1022" s="17">
        <v>7.4431275762950305E-2</v>
      </c>
      <c r="BE1022" s="17"/>
      <c r="BF1022" s="17">
        <v>6.1386260346542501E-2</v>
      </c>
      <c r="BG1022" s="17"/>
      <c r="BH1022" s="17">
        <v>5.6126712198058197E-2</v>
      </c>
      <c r="BI1022" s="17"/>
      <c r="BJ1022" s="17">
        <v>5.2877410527489198E-2</v>
      </c>
      <c r="BK1022" s="17">
        <v>8.2547259903081802E-2</v>
      </c>
      <c r="BL1022" s="17">
        <v>5.63530109683665E-2</v>
      </c>
      <c r="BM1022" s="17">
        <v>0.10456196800555401</v>
      </c>
      <c r="BN1022" s="17">
        <v>1.11955534655262E-2</v>
      </c>
      <c r="BO1022" s="17">
        <v>6.1665966046166303E-2</v>
      </c>
      <c r="BP1022" s="17"/>
      <c r="BQ1022" s="17">
        <v>4.9033920083902199E-2</v>
      </c>
      <c r="BR1022" s="17">
        <v>5.2622114863316499E-2</v>
      </c>
      <c r="BS1022" s="17">
        <v>6.2055141991113102E-2</v>
      </c>
      <c r="BT1022" s="17"/>
      <c r="BU1022" s="17">
        <v>4.4086567910244102E-2</v>
      </c>
      <c r="BV1022" s="17">
        <v>6.5067448708594405E-2</v>
      </c>
      <c r="BW1022" s="17">
        <v>6.0736502207167503E-2</v>
      </c>
      <c r="BX1022" s="17"/>
      <c r="BY1022" s="17">
        <v>3.2615746106797301E-2</v>
      </c>
      <c r="BZ1022" s="17"/>
      <c r="CA1022" s="17">
        <v>3.06507298628842E-2</v>
      </c>
    </row>
    <row r="1023" spans="2:79" x14ac:dyDescent="0.35">
      <c r="B1023" t="s">
        <v>104</v>
      </c>
      <c r="C1023" s="17">
        <v>4.9616012304506803E-2</v>
      </c>
      <c r="D1023" s="17">
        <v>3.9990302953736102E-2</v>
      </c>
      <c r="E1023" s="17">
        <v>5.8438941880828502E-2</v>
      </c>
      <c r="F1023" s="17"/>
      <c r="G1023" s="17">
        <v>7.2907982626177106E-2</v>
      </c>
      <c r="H1023" s="17">
        <v>7.1931765307144901E-2</v>
      </c>
      <c r="I1023" s="17">
        <v>4.7650804563135703E-2</v>
      </c>
      <c r="J1023" s="17">
        <v>5.2604161972051401E-2</v>
      </c>
      <c r="K1023" s="17">
        <v>2.6306941575453401E-2</v>
      </c>
      <c r="L1023" s="17">
        <v>2.9776764034182501E-2</v>
      </c>
      <c r="M1023" s="17"/>
      <c r="N1023" s="17">
        <v>3.1732803441715397E-2</v>
      </c>
      <c r="O1023" s="17">
        <v>4.3081100556914997E-2</v>
      </c>
      <c r="P1023" s="17">
        <v>4.8745882970609597E-2</v>
      </c>
      <c r="Q1023" s="17">
        <v>7.8212810819671102E-2</v>
      </c>
      <c r="R1023" s="17"/>
      <c r="S1023" s="17">
        <v>6.78673389731861E-2</v>
      </c>
      <c r="T1023" s="17">
        <v>7.3112807368374E-2</v>
      </c>
      <c r="U1023" s="17">
        <v>3.0140886918279802E-2</v>
      </c>
      <c r="V1023" s="17">
        <v>5.3059624974256897E-2</v>
      </c>
      <c r="W1023" s="17">
        <v>4.2800695431169197E-2</v>
      </c>
      <c r="X1023" s="17">
        <v>4.3110046497949299E-2</v>
      </c>
      <c r="Y1023" s="17">
        <v>2.7037182007046402E-2</v>
      </c>
      <c r="Z1023" s="17">
        <v>9.6583305680311399E-2</v>
      </c>
      <c r="AA1023" s="17">
        <v>5.1236628178511101E-2</v>
      </c>
      <c r="AB1023" s="17">
        <v>1.8059379145295502E-2</v>
      </c>
      <c r="AC1023" s="17">
        <v>3.9152162432891997E-2</v>
      </c>
      <c r="AD1023" s="17">
        <v>3.4161252037303601E-2</v>
      </c>
      <c r="AE1023" s="17"/>
      <c r="AF1023" s="17">
        <v>6.7061137987983202E-2</v>
      </c>
      <c r="AG1023" s="17">
        <v>3.9099136450944302E-2</v>
      </c>
      <c r="AH1023" s="17">
        <v>4.3746640612242003E-2</v>
      </c>
      <c r="AI1023" s="17">
        <v>5.1198258607439803E-2</v>
      </c>
      <c r="AJ1023" s="17">
        <v>3.6372049597721799E-2</v>
      </c>
      <c r="AK1023" s="17">
        <v>3.1278810707981802E-2</v>
      </c>
      <c r="AL1023" s="17"/>
      <c r="AM1023" s="17">
        <v>4.1867066361819603E-2</v>
      </c>
      <c r="AN1023" s="17">
        <v>5.2857940136227799E-2</v>
      </c>
      <c r="AO1023" s="17">
        <v>5.5984909010376602E-2</v>
      </c>
      <c r="AP1023" s="17">
        <v>2.6610912279214E-2</v>
      </c>
      <c r="AQ1023" s="17">
        <v>9.5681357468518302E-2</v>
      </c>
      <c r="AR1023" s="17"/>
      <c r="AS1023" s="17">
        <v>5.8643546822991298E-2</v>
      </c>
      <c r="AT1023" s="17">
        <v>4.3242697366576398E-2</v>
      </c>
      <c r="AU1023" s="17">
        <v>4.11638310364736E-2</v>
      </c>
      <c r="AV1023" s="17">
        <v>6.5707611642010902E-2</v>
      </c>
      <c r="AW1023" s="17">
        <v>3.67762036916447E-2</v>
      </c>
      <c r="AX1023" s="17">
        <v>3.8403381392095599E-2</v>
      </c>
      <c r="AY1023" s="17"/>
      <c r="AZ1023" s="17">
        <v>2.86558650534358E-2</v>
      </c>
      <c r="BA1023" s="17">
        <v>5.2415580000307598E-2</v>
      </c>
      <c r="BB1023" s="17">
        <v>6.7828154713450398E-2</v>
      </c>
      <c r="BC1023" s="17">
        <v>4.2543603211921403E-2</v>
      </c>
      <c r="BD1023" s="17">
        <v>4.7837119104996099E-2</v>
      </c>
      <c r="BE1023" s="17"/>
      <c r="BF1023" s="17">
        <v>4.6498823385451499E-2</v>
      </c>
      <c r="BG1023" s="17"/>
      <c r="BH1023" s="17">
        <v>3.54465069831695E-2</v>
      </c>
      <c r="BI1023" s="17"/>
      <c r="BJ1023" s="17">
        <v>6.4412989217680294E-2</v>
      </c>
      <c r="BK1023" s="17">
        <v>3.9036257022576799E-2</v>
      </c>
      <c r="BL1023" s="17">
        <v>3.1686670625663799E-2</v>
      </c>
      <c r="BM1023" s="17">
        <v>0.10024915368274299</v>
      </c>
      <c r="BN1023" s="17">
        <v>3.7612971437703702E-2</v>
      </c>
      <c r="BO1023" s="17">
        <v>3.5217574404280097E-2</v>
      </c>
      <c r="BP1023" s="17"/>
      <c r="BQ1023" s="17">
        <v>2.9465858744544E-2</v>
      </c>
      <c r="BR1023" s="17">
        <v>3.8786349166996401E-2</v>
      </c>
      <c r="BS1023" s="17">
        <v>2.9325447852484001E-2</v>
      </c>
      <c r="BT1023" s="17"/>
      <c r="BU1023" s="17">
        <v>2.0441529355545902E-2</v>
      </c>
      <c r="BV1023" s="17">
        <v>3.3347560822522201E-2</v>
      </c>
      <c r="BW1023" s="17">
        <v>2.8563594501285799E-2</v>
      </c>
      <c r="BX1023" s="17"/>
      <c r="BY1023" s="17">
        <v>2.19336910577984E-2</v>
      </c>
      <c r="BZ1023" s="17"/>
      <c r="CA1023" s="17">
        <v>4.3489105748932E-2</v>
      </c>
    </row>
    <row r="1024" spans="2:79" x14ac:dyDescent="0.3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row>
    <row r="1025" spans="2:79" x14ac:dyDescent="0.35">
      <c r="B1025" s="6" t="s">
        <v>538</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row>
    <row r="1026" spans="2:79" x14ac:dyDescent="0.35">
      <c r="B1026" s="24" t="s">
        <v>539</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row>
    <row r="1027" spans="2:79" x14ac:dyDescent="0.35">
      <c r="B1027" t="s">
        <v>501</v>
      </c>
      <c r="C1027" s="17">
        <v>0.41250338194913999</v>
      </c>
      <c r="D1027" s="17">
        <v>0.40545434652672702</v>
      </c>
      <c r="E1027" s="17">
        <v>0.42080103092069998</v>
      </c>
      <c r="F1027" s="17"/>
      <c r="G1027" s="17">
        <v>0.40015301381506102</v>
      </c>
      <c r="H1027" s="17">
        <v>0.37535023382747701</v>
      </c>
      <c r="I1027" s="17">
        <v>0.40101909917936601</v>
      </c>
      <c r="J1027" s="17">
        <v>0.40436009928223698</v>
      </c>
      <c r="K1027" s="17">
        <v>0.46519865030539698</v>
      </c>
      <c r="L1027" s="17">
        <v>0.43344488841921502</v>
      </c>
      <c r="M1027" s="17"/>
      <c r="N1027" s="17">
        <v>0.44844421626888498</v>
      </c>
      <c r="O1027" s="17">
        <v>0.41884916088359397</v>
      </c>
      <c r="P1027" s="17">
        <v>0.40602309289000799</v>
      </c>
      <c r="Q1027" s="17">
        <v>0.367095274936376</v>
      </c>
      <c r="R1027" s="17"/>
      <c r="S1027" s="17">
        <v>0.41788810428620499</v>
      </c>
      <c r="T1027" s="17">
        <v>0.429584443085749</v>
      </c>
      <c r="U1027" s="17">
        <v>0.426277541252298</v>
      </c>
      <c r="V1027" s="17">
        <v>0.452722671600222</v>
      </c>
      <c r="W1027" s="17">
        <v>0.40420524611491898</v>
      </c>
      <c r="X1027" s="17">
        <v>0.40593097545755102</v>
      </c>
      <c r="Y1027" s="17">
        <v>0.45719917890796402</v>
      </c>
      <c r="Z1027" s="17">
        <v>0.37975726575348701</v>
      </c>
      <c r="AA1027" s="17">
        <v>0.359569674371154</v>
      </c>
      <c r="AB1027" s="17">
        <v>0.40350646229401799</v>
      </c>
      <c r="AC1027" s="17">
        <v>0.42445190586157899</v>
      </c>
      <c r="AD1027" s="17">
        <v>0.35175722402288701</v>
      </c>
      <c r="AE1027" s="17"/>
      <c r="AF1027" s="17">
        <v>0.37868855025374898</v>
      </c>
      <c r="AG1027" s="17">
        <v>0.409913985133537</v>
      </c>
      <c r="AH1027" s="17">
        <v>0.41243877887998898</v>
      </c>
      <c r="AI1027" s="17">
        <v>0.48289737462006499</v>
      </c>
      <c r="AJ1027" s="17">
        <v>0.45214402656667702</v>
      </c>
      <c r="AK1027" s="17">
        <v>0.50916377424467696</v>
      </c>
      <c r="AL1027" s="17"/>
      <c r="AM1027" s="17">
        <v>0.33552599252849502</v>
      </c>
      <c r="AN1027" s="17">
        <v>0.42194634170249801</v>
      </c>
      <c r="AO1027" s="17">
        <v>0.43776730754700299</v>
      </c>
      <c r="AP1027" s="17">
        <v>0.46987239818468601</v>
      </c>
      <c r="AQ1027" s="17">
        <v>0.53146426137935898</v>
      </c>
      <c r="AR1027" s="17"/>
      <c r="AS1027" s="17">
        <v>0.42709859181827697</v>
      </c>
      <c r="AT1027" s="17">
        <v>0.37930999432465401</v>
      </c>
      <c r="AU1027" s="17">
        <v>0.42288452038940899</v>
      </c>
      <c r="AV1027" s="17">
        <v>0.423009327484764</v>
      </c>
      <c r="AW1027" s="17">
        <v>0.43261235510634899</v>
      </c>
      <c r="AX1027" s="17">
        <v>0.37823430335117503</v>
      </c>
      <c r="AY1027" s="17"/>
      <c r="AZ1027" s="17">
        <v>0.41859775164068302</v>
      </c>
      <c r="BA1027" s="17">
        <v>0.40068472703852098</v>
      </c>
      <c r="BB1027" s="17">
        <v>0.412598228541454</v>
      </c>
      <c r="BC1027" s="17">
        <v>0.46151992584694801</v>
      </c>
      <c r="BD1027" s="17">
        <v>0.407089476825856</v>
      </c>
      <c r="BE1027" s="17"/>
      <c r="BF1027" s="17">
        <v>0.41782305235110101</v>
      </c>
      <c r="BG1027" s="17"/>
      <c r="BH1027" s="17">
        <v>0.42479429457845103</v>
      </c>
      <c r="BI1027" s="17"/>
      <c r="BJ1027" s="17">
        <v>0.43481469607504802</v>
      </c>
      <c r="BK1027" s="17">
        <v>0.39090075357579401</v>
      </c>
      <c r="BL1027" s="17">
        <v>0.42104203203559998</v>
      </c>
      <c r="BM1027" s="17">
        <v>0.32243562878788901</v>
      </c>
      <c r="BN1027" s="17">
        <v>0.52448493532498897</v>
      </c>
      <c r="BO1027" s="17">
        <v>0.41785947818198099</v>
      </c>
      <c r="BP1027" s="17"/>
      <c r="BQ1027" s="17">
        <v>0.419590618724071</v>
      </c>
      <c r="BR1027" s="17">
        <v>0.44738674785145</v>
      </c>
      <c r="BS1027" s="17">
        <v>0.41370954127757698</v>
      </c>
      <c r="BT1027" s="17"/>
      <c r="BU1027" s="17">
        <v>0.46624862197355799</v>
      </c>
      <c r="BV1027" s="17">
        <v>0.44906537574533201</v>
      </c>
      <c r="BW1027" s="17">
        <v>0.401711440171306</v>
      </c>
      <c r="BX1027" s="17"/>
      <c r="BY1027" s="17">
        <v>0.49806070131971603</v>
      </c>
      <c r="BZ1027" s="17"/>
      <c r="CA1027" s="17">
        <v>0.55115950389222901</v>
      </c>
    </row>
    <row r="1028" spans="2:79" x14ac:dyDescent="0.35">
      <c r="B1028" t="s">
        <v>503</v>
      </c>
      <c r="C1028" s="17">
        <v>0.411607843443488</v>
      </c>
      <c r="D1028" s="17">
        <v>0.41529733028033999</v>
      </c>
      <c r="E1028" s="17">
        <v>0.40873518452014601</v>
      </c>
      <c r="F1028" s="17"/>
      <c r="G1028" s="17">
        <v>0.39303927186323501</v>
      </c>
      <c r="H1028" s="17">
        <v>0.31430848701745301</v>
      </c>
      <c r="I1028" s="17">
        <v>0.371512047395124</v>
      </c>
      <c r="J1028" s="17">
        <v>0.40926063973496601</v>
      </c>
      <c r="K1028" s="17">
        <v>0.522383979664506</v>
      </c>
      <c r="L1028" s="17">
        <v>0.468989484407559</v>
      </c>
      <c r="M1028" s="17"/>
      <c r="N1028" s="17">
        <v>0.456145502912014</v>
      </c>
      <c r="O1028" s="17">
        <v>0.422714918744931</v>
      </c>
      <c r="P1028" s="17">
        <v>0.39633732523842102</v>
      </c>
      <c r="Q1028" s="17">
        <v>0.36038699330425999</v>
      </c>
      <c r="R1028" s="17"/>
      <c r="S1028" s="17">
        <v>0.40483702996995402</v>
      </c>
      <c r="T1028" s="17">
        <v>0.40533712785441101</v>
      </c>
      <c r="U1028" s="17">
        <v>0.452947930552343</v>
      </c>
      <c r="V1028" s="17">
        <v>0.45067488115561199</v>
      </c>
      <c r="W1028" s="17">
        <v>0.438927471050788</v>
      </c>
      <c r="X1028" s="17">
        <v>0.33931162999164899</v>
      </c>
      <c r="Y1028" s="17">
        <v>0.54415484287287696</v>
      </c>
      <c r="Z1028" s="17">
        <v>0.39529902755622898</v>
      </c>
      <c r="AA1028" s="17">
        <v>0.33788146228172899</v>
      </c>
      <c r="AB1028" s="17">
        <v>0.40003154051344397</v>
      </c>
      <c r="AC1028" s="17">
        <v>0.43911941155267198</v>
      </c>
      <c r="AD1028" s="17">
        <v>0.375057172372806</v>
      </c>
      <c r="AE1028" s="17"/>
      <c r="AF1028" s="17">
        <v>0.35270623568790799</v>
      </c>
      <c r="AG1028" s="17">
        <v>0.39559196173706801</v>
      </c>
      <c r="AH1028" s="17">
        <v>0.45699845721265098</v>
      </c>
      <c r="AI1028" s="17">
        <v>0.44303278020586201</v>
      </c>
      <c r="AJ1028" s="17">
        <v>0.45779451327954002</v>
      </c>
      <c r="AK1028" s="17">
        <v>0.42583369111309199</v>
      </c>
      <c r="AL1028" s="17"/>
      <c r="AM1028" s="17">
        <v>0.36544784611488701</v>
      </c>
      <c r="AN1028" s="17">
        <v>0.40390367437507002</v>
      </c>
      <c r="AO1028" s="17">
        <v>0.45927041855209699</v>
      </c>
      <c r="AP1028" s="17">
        <v>0.44390646319138899</v>
      </c>
      <c r="AQ1028" s="17">
        <v>0.36221278101194498</v>
      </c>
      <c r="AR1028" s="17"/>
      <c r="AS1028" s="17">
        <v>0.38033661458032397</v>
      </c>
      <c r="AT1028" s="17">
        <v>0.39503894615787999</v>
      </c>
      <c r="AU1028" s="17">
        <v>0.42935859727527598</v>
      </c>
      <c r="AV1028" s="17">
        <v>0.45049941750005201</v>
      </c>
      <c r="AW1028" s="17">
        <v>0.42011034554774501</v>
      </c>
      <c r="AX1028" s="17">
        <v>0.40510356570071898</v>
      </c>
      <c r="AY1028" s="17"/>
      <c r="AZ1028" s="17">
        <v>0.44099683759306202</v>
      </c>
      <c r="BA1028" s="17">
        <v>0.41501730737287201</v>
      </c>
      <c r="BB1028" s="17">
        <v>0.40178675147571402</v>
      </c>
      <c r="BC1028" s="17">
        <v>0.48423374595852697</v>
      </c>
      <c r="BD1028" s="17">
        <v>0.36733746801100797</v>
      </c>
      <c r="BE1028" s="17"/>
      <c r="BF1028" s="17">
        <v>0.42053893538894499</v>
      </c>
      <c r="BG1028" s="17"/>
      <c r="BH1028" s="17">
        <v>0.41784181031087397</v>
      </c>
      <c r="BI1028" s="17"/>
      <c r="BJ1028" s="17">
        <v>0.435223987394951</v>
      </c>
      <c r="BK1028" s="17">
        <v>0.42602782404168998</v>
      </c>
      <c r="BL1028" s="17">
        <v>0.44750344522881502</v>
      </c>
      <c r="BM1028" s="17">
        <v>0.23794438409711</v>
      </c>
      <c r="BN1028" s="17">
        <v>0.42360499907532101</v>
      </c>
      <c r="BO1028" s="17">
        <v>0.39575923065776197</v>
      </c>
      <c r="BP1028" s="17"/>
      <c r="BQ1028" s="17">
        <v>0.40941906790224297</v>
      </c>
      <c r="BR1028" s="17">
        <v>0.44207682917662899</v>
      </c>
      <c r="BS1028" s="17">
        <v>0.42744199085084</v>
      </c>
      <c r="BT1028" s="17"/>
      <c r="BU1028" s="17">
        <v>0.43809582898759297</v>
      </c>
      <c r="BV1028" s="17">
        <v>0.45120575683598901</v>
      </c>
      <c r="BW1028" s="17">
        <v>0.408826801816563</v>
      </c>
      <c r="BX1028" s="17"/>
      <c r="BY1028" s="17">
        <v>0.43473323210897102</v>
      </c>
      <c r="BZ1028" s="17"/>
      <c r="CA1028" s="17">
        <v>0.48745916137619599</v>
      </c>
    </row>
    <row r="1029" spans="2:79" x14ac:dyDescent="0.35">
      <c r="B1029" t="s">
        <v>502</v>
      </c>
      <c r="C1029" s="17">
        <v>0.39872182192015299</v>
      </c>
      <c r="D1029" s="17">
        <v>0.41523801681648298</v>
      </c>
      <c r="E1029" s="17">
        <v>0.38167709226832702</v>
      </c>
      <c r="F1029" s="17"/>
      <c r="G1029" s="17">
        <v>0.33080747561055202</v>
      </c>
      <c r="H1029" s="17">
        <v>0.31330287698200099</v>
      </c>
      <c r="I1029" s="17">
        <v>0.36404665431109001</v>
      </c>
      <c r="J1029" s="17">
        <v>0.45206783987953297</v>
      </c>
      <c r="K1029" s="17">
        <v>0.44033527746605</v>
      </c>
      <c r="L1029" s="17">
        <v>0.47817725185047899</v>
      </c>
      <c r="M1029" s="17"/>
      <c r="N1029" s="17">
        <v>0.45640346929500297</v>
      </c>
      <c r="O1029" s="17">
        <v>0.42076571647680699</v>
      </c>
      <c r="P1029" s="17">
        <v>0.35162939754908001</v>
      </c>
      <c r="Q1029" s="17">
        <v>0.35113350684688599</v>
      </c>
      <c r="R1029" s="17"/>
      <c r="S1029" s="17">
        <v>0.35485530575389701</v>
      </c>
      <c r="T1029" s="17">
        <v>0.409204805031325</v>
      </c>
      <c r="U1029" s="17">
        <v>0.45193916077845803</v>
      </c>
      <c r="V1029" s="17">
        <v>0.47263225780467499</v>
      </c>
      <c r="W1029" s="17">
        <v>0.33945717946995502</v>
      </c>
      <c r="X1029" s="17">
        <v>0.423117192659618</v>
      </c>
      <c r="Y1029" s="17">
        <v>0.44561431114589201</v>
      </c>
      <c r="Z1029" s="17">
        <v>0.39243112586581702</v>
      </c>
      <c r="AA1029" s="17">
        <v>0.33694043038364302</v>
      </c>
      <c r="AB1029" s="17">
        <v>0.43393273092288498</v>
      </c>
      <c r="AC1029" s="17">
        <v>0.42579193494567502</v>
      </c>
      <c r="AD1029" s="17">
        <v>0.28423347920675401</v>
      </c>
      <c r="AE1029" s="17"/>
      <c r="AF1029" s="17">
        <v>0.37716603824920603</v>
      </c>
      <c r="AG1029" s="17">
        <v>0.37760558328932298</v>
      </c>
      <c r="AH1029" s="17">
        <v>0.44152150706572302</v>
      </c>
      <c r="AI1029" s="17">
        <v>0.42535313911498002</v>
      </c>
      <c r="AJ1029" s="17">
        <v>0.40711088186873701</v>
      </c>
      <c r="AK1029" s="17">
        <v>0.47257162267528102</v>
      </c>
      <c r="AL1029" s="17"/>
      <c r="AM1029" s="17">
        <v>0.31152145292014899</v>
      </c>
      <c r="AN1029" s="17">
        <v>0.40066512455543002</v>
      </c>
      <c r="AO1029" s="17">
        <v>0.43868101989283498</v>
      </c>
      <c r="AP1029" s="17">
        <v>0.47526511648511599</v>
      </c>
      <c r="AQ1029" s="17">
        <v>0.32122226643789697</v>
      </c>
      <c r="AR1029" s="17"/>
      <c r="AS1029" s="17">
        <v>0.36241007264506803</v>
      </c>
      <c r="AT1029" s="17">
        <v>0.427413308448855</v>
      </c>
      <c r="AU1029" s="17">
        <v>0.36391073086977899</v>
      </c>
      <c r="AV1029" s="17">
        <v>0.44605047543644299</v>
      </c>
      <c r="AW1029" s="17">
        <v>0.37254197985071102</v>
      </c>
      <c r="AX1029" s="17">
        <v>0.427335879158385</v>
      </c>
      <c r="AY1029" s="17"/>
      <c r="AZ1029" s="17">
        <v>0.44498579539665201</v>
      </c>
      <c r="BA1029" s="17">
        <v>0.38222632426123199</v>
      </c>
      <c r="BB1029" s="17">
        <v>0.43145120919522101</v>
      </c>
      <c r="BC1029" s="17">
        <v>0.39989119864686401</v>
      </c>
      <c r="BD1029" s="17">
        <v>0.35467854241375502</v>
      </c>
      <c r="BE1029" s="17"/>
      <c r="BF1029" s="17">
        <v>0.40674942213898202</v>
      </c>
      <c r="BG1029" s="17"/>
      <c r="BH1029" s="17">
        <v>0.41546319600766901</v>
      </c>
      <c r="BI1029" s="17"/>
      <c r="BJ1029" s="17">
        <v>0.37853606017694902</v>
      </c>
      <c r="BK1029" s="17">
        <v>0.47001598266454597</v>
      </c>
      <c r="BL1029" s="17">
        <v>0.43117986568703798</v>
      </c>
      <c r="BM1029" s="17">
        <v>0.28542191084231</v>
      </c>
      <c r="BN1029" s="17">
        <v>0.41589273027373203</v>
      </c>
      <c r="BO1029" s="17">
        <v>0.25539680430867701</v>
      </c>
      <c r="BP1029" s="17"/>
      <c r="BQ1029" s="17">
        <v>0.43455145515257898</v>
      </c>
      <c r="BR1029" s="17">
        <v>0.41530006084241899</v>
      </c>
      <c r="BS1029" s="17">
        <v>0.40768051214261197</v>
      </c>
      <c r="BT1029" s="17"/>
      <c r="BU1029" s="17">
        <v>0.39263266754315801</v>
      </c>
      <c r="BV1029" s="17">
        <v>0.416876557679763</v>
      </c>
      <c r="BW1029" s="17">
        <v>0.40751565036003401</v>
      </c>
      <c r="BX1029" s="17"/>
      <c r="BY1029" s="17">
        <v>0.37919151304711801</v>
      </c>
      <c r="BZ1029" s="17"/>
      <c r="CA1029" s="17">
        <v>0.49541473353570997</v>
      </c>
    </row>
    <row r="1030" spans="2:79" x14ac:dyDescent="0.35">
      <c r="B1030" t="s">
        <v>536</v>
      </c>
      <c r="C1030" s="17">
        <v>0.37618328596977901</v>
      </c>
      <c r="D1030" s="17">
        <v>0.34644432018214</v>
      </c>
      <c r="E1030" s="17">
        <v>0.40368145209782202</v>
      </c>
      <c r="F1030" s="17"/>
      <c r="G1030" s="17">
        <v>0.31911635194539101</v>
      </c>
      <c r="H1030" s="17">
        <v>0.33344523919605201</v>
      </c>
      <c r="I1030" s="17">
        <v>0.37354957032192398</v>
      </c>
      <c r="J1030" s="17">
        <v>0.35588229326204701</v>
      </c>
      <c r="K1030" s="17">
        <v>0.39058863338326499</v>
      </c>
      <c r="L1030" s="17">
        <v>0.45581914543184898</v>
      </c>
      <c r="M1030" s="17"/>
      <c r="N1030" s="17">
        <v>0.41194580568609301</v>
      </c>
      <c r="O1030" s="17">
        <v>0.39066037551579202</v>
      </c>
      <c r="P1030" s="17">
        <v>0.39000085601228202</v>
      </c>
      <c r="Q1030" s="17">
        <v>0.30407545579999901</v>
      </c>
      <c r="R1030" s="17"/>
      <c r="S1030" s="17">
        <v>0.35349530930695799</v>
      </c>
      <c r="T1030" s="17">
        <v>0.39216705859833301</v>
      </c>
      <c r="U1030" s="17">
        <v>0.41432718580011502</v>
      </c>
      <c r="V1030" s="17">
        <v>0.37275875921549001</v>
      </c>
      <c r="W1030" s="17">
        <v>0.29542418820591798</v>
      </c>
      <c r="X1030" s="17">
        <v>0.37658976752934198</v>
      </c>
      <c r="Y1030" s="17">
        <v>0.43049689790991902</v>
      </c>
      <c r="Z1030" s="17">
        <v>0.3712158083648</v>
      </c>
      <c r="AA1030" s="17">
        <v>0.34037491560615901</v>
      </c>
      <c r="AB1030" s="17">
        <v>0.40982183941718398</v>
      </c>
      <c r="AC1030" s="17">
        <v>0.42457193088194201</v>
      </c>
      <c r="AD1030" s="17">
        <v>0.35708032989133098</v>
      </c>
      <c r="AE1030" s="17"/>
      <c r="AF1030" s="17">
        <v>0.33393969387821698</v>
      </c>
      <c r="AG1030" s="17">
        <v>0.36635785432005002</v>
      </c>
      <c r="AH1030" s="17">
        <v>0.38317952549727402</v>
      </c>
      <c r="AI1030" s="17">
        <v>0.43249433951858901</v>
      </c>
      <c r="AJ1030" s="17">
        <v>0.43290320601723298</v>
      </c>
      <c r="AK1030" s="17">
        <v>0.40602096309552199</v>
      </c>
      <c r="AL1030" s="17"/>
      <c r="AM1030" s="17">
        <v>0.28148112723405</v>
      </c>
      <c r="AN1030" s="17">
        <v>0.35640909921114999</v>
      </c>
      <c r="AO1030" s="17">
        <v>0.43033673736793598</v>
      </c>
      <c r="AP1030" s="17">
        <v>0.46656539982351303</v>
      </c>
      <c r="AQ1030" s="17">
        <v>0.35069653924148098</v>
      </c>
      <c r="AR1030" s="17"/>
      <c r="AS1030" s="17">
        <v>0.37282284596034498</v>
      </c>
      <c r="AT1030" s="17">
        <v>0.36761873055817001</v>
      </c>
      <c r="AU1030" s="17">
        <v>0.345046039956938</v>
      </c>
      <c r="AV1030" s="17">
        <v>0.369338317365559</v>
      </c>
      <c r="AW1030" s="17">
        <v>0.46483751947109297</v>
      </c>
      <c r="AX1030" s="17">
        <v>0.35966018481107698</v>
      </c>
      <c r="AY1030" s="17"/>
      <c r="AZ1030" s="17">
        <v>0.43001214332955001</v>
      </c>
      <c r="BA1030" s="17">
        <v>0.34814002918829101</v>
      </c>
      <c r="BB1030" s="17">
        <v>0.37401687093479402</v>
      </c>
      <c r="BC1030" s="17">
        <v>0.45880350484332699</v>
      </c>
      <c r="BD1030" s="17">
        <v>0.34150514149700201</v>
      </c>
      <c r="BE1030" s="17"/>
      <c r="BF1030" s="17">
        <v>0.38490199753544102</v>
      </c>
      <c r="BG1030" s="17"/>
      <c r="BH1030" s="17">
        <v>0.38105142374073298</v>
      </c>
      <c r="BI1030" s="17"/>
      <c r="BJ1030" s="17">
        <v>0.36465271301473301</v>
      </c>
      <c r="BK1030" s="17">
        <v>0.35097410252654299</v>
      </c>
      <c r="BL1030" s="17">
        <v>0.41625014131516003</v>
      </c>
      <c r="BM1030" s="17">
        <v>0.305212071749072</v>
      </c>
      <c r="BN1030" s="17">
        <v>0.45609406797718099</v>
      </c>
      <c r="BO1030" s="17">
        <v>0.36462760094808</v>
      </c>
      <c r="BP1030" s="17"/>
      <c r="BQ1030" s="17">
        <v>0.387124118400135</v>
      </c>
      <c r="BR1030" s="17">
        <v>0.41221420134011599</v>
      </c>
      <c r="BS1030" s="17">
        <v>0.36904075074201398</v>
      </c>
      <c r="BT1030" s="17"/>
      <c r="BU1030" s="17">
        <v>0.31959903017975899</v>
      </c>
      <c r="BV1030" s="17">
        <v>0.397726011373286</v>
      </c>
      <c r="BW1030" s="17">
        <v>0.38462313314866903</v>
      </c>
      <c r="BX1030" s="17"/>
      <c r="BY1030" s="17">
        <v>0.29263445094416901</v>
      </c>
      <c r="BZ1030" s="17"/>
      <c r="CA1030" s="17">
        <v>0.44113592920877098</v>
      </c>
    </row>
    <row r="1031" spans="2:79" x14ac:dyDescent="0.35">
      <c r="B1031" t="s">
        <v>506</v>
      </c>
      <c r="C1031" s="17">
        <v>0.374400608184011</v>
      </c>
      <c r="D1031" s="17">
        <v>0.370215893045374</v>
      </c>
      <c r="E1031" s="17">
        <v>0.377927603602768</v>
      </c>
      <c r="F1031" s="17"/>
      <c r="G1031" s="17">
        <v>0.305562672825062</v>
      </c>
      <c r="H1031" s="17">
        <v>0.27692202615175199</v>
      </c>
      <c r="I1031" s="17">
        <v>0.36113196763696698</v>
      </c>
      <c r="J1031" s="17">
        <v>0.38008990142521698</v>
      </c>
      <c r="K1031" s="17">
        <v>0.47077318553399</v>
      </c>
      <c r="L1031" s="17">
        <v>0.44709042661926102</v>
      </c>
      <c r="M1031" s="17"/>
      <c r="N1031" s="17">
        <v>0.423879469559302</v>
      </c>
      <c r="O1031" s="17">
        <v>0.37105154431036103</v>
      </c>
      <c r="P1031" s="17">
        <v>0.36014433715858901</v>
      </c>
      <c r="Q1031" s="17">
        <v>0.33475278538967401</v>
      </c>
      <c r="R1031" s="17"/>
      <c r="S1031" s="17">
        <v>0.36557418418163501</v>
      </c>
      <c r="T1031" s="17">
        <v>0.423417049059163</v>
      </c>
      <c r="U1031" s="17">
        <v>0.42765985818765001</v>
      </c>
      <c r="V1031" s="17">
        <v>0.40047048671611102</v>
      </c>
      <c r="W1031" s="17">
        <v>0.305705225694961</v>
      </c>
      <c r="X1031" s="17">
        <v>0.32635599692134898</v>
      </c>
      <c r="Y1031" s="17">
        <v>0.39984409227100898</v>
      </c>
      <c r="Z1031" s="17">
        <v>0.281233932159282</v>
      </c>
      <c r="AA1031" s="17">
        <v>0.32332691596980201</v>
      </c>
      <c r="AB1031" s="17">
        <v>0.40612289185864398</v>
      </c>
      <c r="AC1031" s="17">
        <v>0.45674761683250598</v>
      </c>
      <c r="AD1031" s="17">
        <v>0.33775115592982402</v>
      </c>
      <c r="AE1031" s="17"/>
      <c r="AF1031" s="17">
        <v>0.332271279992776</v>
      </c>
      <c r="AG1031" s="17">
        <v>0.37116732773621097</v>
      </c>
      <c r="AH1031" s="17">
        <v>0.38179756987952401</v>
      </c>
      <c r="AI1031" s="17">
        <v>0.42100774429253401</v>
      </c>
      <c r="AJ1031" s="17">
        <v>0.40576599783166201</v>
      </c>
      <c r="AK1031" s="17">
        <v>0.40370644429637098</v>
      </c>
      <c r="AL1031" s="17"/>
      <c r="AM1031" s="17">
        <v>0.30775704167089402</v>
      </c>
      <c r="AN1031" s="17">
        <v>0.381558502059061</v>
      </c>
      <c r="AO1031" s="17">
        <v>0.42664121421735401</v>
      </c>
      <c r="AP1031" s="17">
        <v>0.38555384985361202</v>
      </c>
      <c r="AQ1031" s="17">
        <v>0.28265790198285801</v>
      </c>
      <c r="AR1031" s="17"/>
      <c r="AS1031" s="17">
        <v>0.29571186052601101</v>
      </c>
      <c r="AT1031" s="17">
        <v>0.41064787269738101</v>
      </c>
      <c r="AU1031" s="17">
        <v>0.379161083085092</v>
      </c>
      <c r="AV1031" s="17">
        <v>0.362963672128915</v>
      </c>
      <c r="AW1031" s="17">
        <v>0.46372762294518499</v>
      </c>
      <c r="AX1031" s="17">
        <v>0.38172486148050999</v>
      </c>
      <c r="AY1031" s="17"/>
      <c r="AZ1031" s="17">
        <v>0.415958419505569</v>
      </c>
      <c r="BA1031" s="17">
        <v>0.350908390815524</v>
      </c>
      <c r="BB1031" s="17">
        <v>0.38486793063121399</v>
      </c>
      <c r="BC1031" s="17">
        <v>0.41271109071045198</v>
      </c>
      <c r="BD1031" s="17">
        <v>0.34701244608422299</v>
      </c>
      <c r="BE1031" s="17"/>
      <c r="BF1031" s="17">
        <v>0.38196553957665502</v>
      </c>
      <c r="BG1031" s="17"/>
      <c r="BH1031" s="17">
        <v>0.39068889256515998</v>
      </c>
      <c r="BI1031" s="17"/>
      <c r="BJ1031" s="17">
        <v>0.33350636047701099</v>
      </c>
      <c r="BK1031" s="17">
        <v>0.40051855416805698</v>
      </c>
      <c r="BL1031" s="17">
        <v>0.43107576871560799</v>
      </c>
      <c r="BM1031" s="17">
        <v>0.28329356683061702</v>
      </c>
      <c r="BN1031" s="17">
        <v>0.351923553068963</v>
      </c>
      <c r="BO1031" s="17">
        <v>0.39507530238805799</v>
      </c>
      <c r="BP1031" s="17"/>
      <c r="BQ1031" s="17">
        <v>0.38675338223511402</v>
      </c>
      <c r="BR1031" s="17">
        <v>0.398949475892797</v>
      </c>
      <c r="BS1031" s="17">
        <v>0.39479472902460899</v>
      </c>
      <c r="BT1031" s="17"/>
      <c r="BU1031" s="17">
        <v>0.37192026772718101</v>
      </c>
      <c r="BV1031" s="17">
        <v>0.39083587807394798</v>
      </c>
      <c r="BW1031" s="17">
        <v>0.39514072302035103</v>
      </c>
      <c r="BX1031" s="17"/>
      <c r="BY1031" s="17">
        <v>0.233040515830262</v>
      </c>
      <c r="BZ1031" s="17"/>
      <c r="CA1031" s="17">
        <v>0.46804630945667702</v>
      </c>
    </row>
    <row r="1032" spans="2:79" x14ac:dyDescent="0.35">
      <c r="B1032" t="s">
        <v>507</v>
      </c>
      <c r="C1032" s="17">
        <v>0.33894137713031902</v>
      </c>
      <c r="D1032" s="17">
        <v>0.32694713578694901</v>
      </c>
      <c r="E1032" s="17">
        <v>0.34973650867007799</v>
      </c>
      <c r="F1032" s="17"/>
      <c r="G1032" s="17">
        <v>0.29851291293612398</v>
      </c>
      <c r="H1032" s="17">
        <v>0.37339089790469299</v>
      </c>
      <c r="I1032" s="17">
        <v>0.30652508094324399</v>
      </c>
      <c r="J1032" s="17">
        <v>0.34495021934611098</v>
      </c>
      <c r="K1032" s="17">
        <v>0.36882567729604998</v>
      </c>
      <c r="L1032" s="17">
        <v>0.33866826247413101</v>
      </c>
      <c r="M1032" s="17"/>
      <c r="N1032" s="17">
        <v>0.408721600217894</v>
      </c>
      <c r="O1032" s="17">
        <v>0.32733105770188597</v>
      </c>
      <c r="P1032" s="17">
        <v>0.32124372178521599</v>
      </c>
      <c r="Q1032" s="17">
        <v>0.28618627096453098</v>
      </c>
      <c r="R1032" s="17"/>
      <c r="S1032" s="17">
        <v>0.384371782710904</v>
      </c>
      <c r="T1032" s="17">
        <v>0.31524670827327</v>
      </c>
      <c r="U1032" s="17">
        <v>0.36641532476413702</v>
      </c>
      <c r="V1032" s="17">
        <v>0.39112973890015401</v>
      </c>
      <c r="W1032" s="17">
        <v>0.28091698860653702</v>
      </c>
      <c r="X1032" s="17">
        <v>0.31205445004704802</v>
      </c>
      <c r="Y1032" s="17">
        <v>0.39122793955700302</v>
      </c>
      <c r="Z1032" s="17">
        <v>0.26635645426549098</v>
      </c>
      <c r="AA1032" s="17">
        <v>0.293342927902499</v>
      </c>
      <c r="AB1032" s="17">
        <v>0.32455296807462802</v>
      </c>
      <c r="AC1032" s="17">
        <v>0.39769414572350498</v>
      </c>
      <c r="AD1032" s="17">
        <v>0.30518007014680898</v>
      </c>
      <c r="AE1032" s="17"/>
      <c r="AF1032" s="17">
        <v>0.26376654175828301</v>
      </c>
      <c r="AG1032" s="17">
        <v>0.33109825926127001</v>
      </c>
      <c r="AH1032" s="17">
        <v>0.34419464190830101</v>
      </c>
      <c r="AI1032" s="17">
        <v>0.41271968370143602</v>
      </c>
      <c r="AJ1032" s="17">
        <v>0.37616304919993598</v>
      </c>
      <c r="AK1032" s="17">
        <v>0.51313870989935895</v>
      </c>
      <c r="AL1032" s="17"/>
      <c r="AM1032" s="17">
        <v>0.22407754558500501</v>
      </c>
      <c r="AN1032" s="17">
        <v>0.328473641715128</v>
      </c>
      <c r="AO1032" s="17">
        <v>0.39427507365572401</v>
      </c>
      <c r="AP1032" s="17">
        <v>0.441975699285928</v>
      </c>
      <c r="AQ1032" s="17">
        <v>0.37432555012569202</v>
      </c>
      <c r="AR1032" s="17"/>
      <c r="AS1032" s="17">
        <v>0.31553972011263398</v>
      </c>
      <c r="AT1032" s="17">
        <v>0.32622672410913001</v>
      </c>
      <c r="AU1032" s="17">
        <v>0.34826424028396802</v>
      </c>
      <c r="AV1032" s="17">
        <v>0.37448176893245</v>
      </c>
      <c r="AW1032" s="17">
        <v>0.329138604782032</v>
      </c>
      <c r="AX1032" s="17">
        <v>0.34852347835359199</v>
      </c>
      <c r="AY1032" s="17"/>
      <c r="AZ1032" s="17">
        <v>0.38378298655974602</v>
      </c>
      <c r="BA1032" s="17">
        <v>0.31961195745501703</v>
      </c>
      <c r="BB1032" s="17">
        <v>0.35526259038790797</v>
      </c>
      <c r="BC1032" s="17">
        <v>0.323163867414618</v>
      </c>
      <c r="BD1032" s="17">
        <v>0.32261506376313898</v>
      </c>
      <c r="BE1032" s="17"/>
      <c r="BF1032" s="17">
        <v>0.34669091032925298</v>
      </c>
      <c r="BG1032" s="17"/>
      <c r="BH1032" s="17">
        <v>0.35627759177144402</v>
      </c>
      <c r="BI1032" s="17"/>
      <c r="BJ1032" s="17">
        <v>0.36186298286913499</v>
      </c>
      <c r="BK1032" s="17">
        <v>0.28225579038445198</v>
      </c>
      <c r="BL1032" s="17">
        <v>0.363025431246147</v>
      </c>
      <c r="BM1032" s="17">
        <v>0.26067377515114099</v>
      </c>
      <c r="BN1032" s="17">
        <v>0.39548919379934699</v>
      </c>
      <c r="BO1032" s="17">
        <v>0.38039384249659203</v>
      </c>
      <c r="BP1032" s="17"/>
      <c r="BQ1032" s="17">
        <v>0.38367177608915298</v>
      </c>
      <c r="BR1032" s="17">
        <v>0.37430368350403298</v>
      </c>
      <c r="BS1032" s="17">
        <v>0.33263572335763097</v>
      </c>
      <c r="BT1032" s="17"/>
      <c r="BU1032" s="17">
        <v>0.44204364398771001</v>
      </c>
      <c r="BV1032" s="17">
        <v>0.36066903019299901</v>
      </c>
      <c r="BW1032" s="17">
        <v>0.33066956946183901</v>
      </c>
      <c r="BX1032" s="17"/>
      <c r="BY1032" s="17">
        <v>0.36471008180338099</v>
      </c>
      <c r="BZ1032" s="17"/>
      <c r="CA1032" s="17">
        <v>0.430399383403401</v>
      </c>
    </row>
    <row r="1033" spans="2:79" x14ac:dyDescent="0.35">
      <c r="B1033" t="s">
        <v>504</v>
      </c>
      <c r="C1033" s="17">
        <v>0.326705107678748</v>
      </c>
      <c r="D1033" s="17">
        <v>0.32409976010685898</v>
      </c>
      <c r="E1033" s="17">
        <v>0.33046057072680002</v>
      </c>
      <c r="F1033" s="17"/>
      <c r="G1033" s="17">
        <v>0.38919905982366598</v>
      </c>
      <c r="H1033" s="17">
        <v>0.36503471355898598</v>
      </c>
      <c r="I1033" s="17">
        <v>0.38964767203751399</v>
      </c>
      <c r="J1033" s="17">
        <v>0.35204314902179601</v>
      </c>
      <c r="K1033" s="17">
        <v>0.29238931303585902</v>
      </c>
      <c r="L1033" s="17">
        <v>0.20964741531164799</v>
      </c>
      <c r="M1033" s="17"/>
      <c r="N1033" s="17">
        <v>0.32855815034382801</v>
      </c>
      <c r="O1033" s="17">
        <v>0.32840185460975202</v>
      </c>
      <c r="P1033" s="17">
        <v>0.29765270672334898</v>
      </c>
      <c r="Q1033" s="17">
        <v>0.34740947052958199</v>
      </c>
      <c r="R1033" s="17"/>
      <c r="S1033" s="17">
        <v>0.31197532449968501</v>
      </c>
      <c r="T1033" s="17">
        <v>0.378154552793867</v>
      </c>
      <c r="U1033" s="17">
        <v>0.37137329136783398</v>
      </c>
      <c r="V1033" s="17">
        <v>0.31914143322571298</v>
      </c>
      <c r="W1033" s="17">
        <v>0.37530249018992301</v>
      </c>
      <c r="X1033" s="17">
        <v>0.34025180509337299</v>
      </c>
      <c r="Y1033" s="17">
        <v>0.41870079557721002</v>
      </c>
      <c r="Z1033" s="17">
        <v>0.26283360840020698</v>
      </c>
      <c r="AA1033" s="17">
        <v>0.281649535568259</v>
      </c>
      <c r="AB1033" s="17">
        <v>0.20522617832092599</v>
      </c>
      <c r="AC1033" s="17">
        <v>0.29994118570727801</v>
      </c>
      <c r="AD1033" s="17">
        <v>0.339591810926761</v>
      </c>
      <c r="AE1033" s="17"/>
      <c r="AF1033" s="17">
        <v>0.329538064909498</v>
      </c>
      <c r="AG1033" s="17">
        <v>0.29217426468271501</v>
      </c>
      <c r="AH1033" s="17">
        <v>0.34988881993647603</v>
      </c>
      <c r="AI1033" s="17">
        <v>0.34124071929288402</v>
      </c>
      <c r="AJ1033" s="17">
        <v>0.34956434282530502</v>
      </c>
      <c r="AK1033" s="17">
        <v>0.46555879280273399</v>
      </c>
      <c r="AL1033" s="17"/>
      <c r="AM1033" s="17">
        <v>0.29410714245647401</v>
      </c>
      <c r="AN1033" s="17">
        <v>0.31946774601671601</v>
      </c>
      <c r="AO1033" s="17">
        <v>0.37307173938446198</v>
      </c>
      <c r="AP1033" s="17">
        <v>0.32833990730975299</v>
      </c>
      <c r="AQ1033" s="17">
        <v>0.29616683196127602</v>
      </c>
      <c r="AR1033" s="17"/>
      <c r="AS1033" s="17">
        <v>0.356779629379957</v>
      </c>
      <c r="AT1033" s="17">
        <v>0.315041299204604</v>
      </c>
      <c r="AU1033" s="17">
        <v>0.33120552208683701</v>
      </c>
      <c r="AV1033" s="17">
        <v>0.34752776804798002</v>
      </c>
      <c r="AW1033" s="17">
        <v>0.27134657748541902</v>
      </c>
      <c r="AX1033" s="17">
        <v>0.29297098469909599</v>
      </c>
      <c r="AY1033" s="17"/>
      <c r="AZ1033" s="17">
        <v>0.35629536758556202</v>
      </c>
      <c r="BA1033" s="17">
        <v>0.31840237782080499</v>
      </c>
      <c r="BB1033" s="17">
        <v>0.32834162549607299</v>
      </c>
      <c r="BC1033" s="17">
        <v>0.26096546779929802</v>
      </c>
      <c r="BD1033" s="17">
        <v>0.33353304100715703</v>
      </c>
      <c r="BE1033" s="17"/>
      <c r="BF1033" s="17">
        <v>0.323696553750767</v>
      </c>
      <c r="BG1033" s="17"/>
      <c r="BH1033" s="17">
        <v>0.33046501040218801</v>
      </c>
      <c r="BI1033" s="17"/>
      <c r="BJ1033" s="17">
        <v>0.37521445526029701</v>
      </c>
      <c r="BK1033" s="17">
        <v>0.32086520189612899</v>
      </c>
      <c r="BL1033" s="17">
        <v>0.295889132853213</v>
      </c>
      <c r="BM1033" s="17">
        <v>0.29986602652259498</v>
      </c>
      <c r="BN1033" s="17">
        <v>0.48396133687495502</v>
      </c>
      <c r="BO1033" s="17">
        <v>0.31055453517406401</v>
      </c>
      <c r="BP1033" s="17"/>
      <c r="BQ1033" s="17">
        <v>0.341609350408973</v>
      </c>
      <c r="BR1033" s="17">
        <v>0.35029476699795797</v>
      </c>
      <c r="BS1033" s="17">
        <v>0.33511750391973899</v>
      </c>
      <c r="BT1033" s="17"/>
      <c r="BU1033" s="17">
        <v>0.218184809277328</v>
      </c>
      <c r="BV1033" s="17">
        <v>0.37335667191861599</v>
      </c>
      <c r="BW1033" s="17">
        <v>0.32135988080210498</v>
      </c>
      <c r="BX1033" s="17"/>
      <c r="BY1033" s="17">
        <v>0.37628482547340703</v>
      </c>
      <c r="BZ1033" s="17"/>
      <c r="CA1033" s="17">
        <v>0.34099555535755299</v>
      </c>
    </row>
    <row r="1034" spans="2:79" x14ac:dyDescent="0.35">
      <c r="B1034" t="s">
        <v>505</v>
      </c>
      <c r="C1034" s="17">
        <v>0.30255759655426101</v>
      </c>
      <c r="D1034" s="17">
        <v>0.305229090228609</v>
      </c>
      <c r="E1034" s="17">
        <v>0.29965820797859599</v>
      </c>
      <c r="F1034" s="17"/>
      <c r="G1034" s="17">
        <v>0.25286929433153699</v>
      </c>
      <c r="H1034" s="17">
        <v>0.25629697866130602</v>
      </c>
      <c r="I1034" s="17">
        <v>0.30601633740767598</v>
      </c>
      <c r="J1034" s="17">
        <v>0.31579077497068297</v>
      </c>
      <c r="K1034" s="17">
        <v>0.38517627506871999</v>
      </c>
      <c r="L1034" s="17">
        <v>0.310546270430552</v>
      </c>
      <c r="M1034" s="17"/>
      <c r="N1034" s="17">
        <v>0.327562266488238</v>
      </c>
      <c r="O1034" s="17">
        <v>0.33133002015482799</v>
      </c>
      <c r="P1034" s="17">
        <v>0.31051875010668001</v>
      </c>
      <c r="Q1034" s="17">
        <v>0.234688157779078</v>
      </c>
      <c r="R1034" s="17"/>
      <c r="S1034" s="17">
        <v>0.31126166548010498</v>
      </c>
      <c r="T1034" s="17">
        <v>0.36240982704743502</v>
      </c>
      <c r="U1034" s="17">
        <v>0.28104807734480097</v>
      </c>
      <c r="V1034" s="17">
        <v>0.29351217738651603</v>
      </c>
      <c r="W1034" s="17">
        <v>0.32890730255148398</v>
      </c>
      <c r="X1034" s="17">
        <v>0.28378044228920901</v>
      </c>
      <c r="Y1034" s="17">
        <v>0.34866598894115702</v>
      </c>
      <c r="Z1034" s="17">
        <v>0.24133364486397901</v>
      </c>
      <c r="AA1034" s="17">
        <v>0.26809474296449898</v>
      </c>
      <c r="AB1034" s="17">
        <v>0.23422126151241601</v>
      </c>
      <c r="AC1034" s="17">
        <v>0.33735555989909399</v>
      </c>
      <c r="AD1034" s="17">
        <v>0.30795041293485798</v>
      </c>
      <c r="AE1034" s="17"/>
      <c r="AF1034" s="17">
        <v>0.301853015200435</v>
      </c>
      <c r="AG1034" s="17">
        <v>0.28678131177238297</v>
      </c>
      <c r="AH1034" s="17">
        <v>0.30935578601330499</v>
      </c>
      <c r="AI1034" s="17">
        <v>0.30555031840994601</v>
      </c>
      <c r="AJ1034" s="17">
        <v>0.353148238618676</v>
      </c>
      <c r="AK1034" s="17">
        <v>0.37139086625213802</v>
      </c>
      <c r="AL1034" s="17"/>
      <c r="AM1034" s="17">
        <v>0.26998957287369002</v>
      </c>
      <c r="AN1034" s="17">
        <v>0.27954276274541001</v>
      </c>
      <c r="AO1034" s="17">
        <v>0.34250743110140203</v>
      </c>
      <c r="AP1034" s="17">
        <v>0.33885374159295301</v>
      </c>
      <c r="AQ1034" s="17">
        <v>0.27461738034018701</v>
      </c>
      <c r="AR1034" s="17"/>
      <c r="AS1034" s="17">
        <v>0.28651511675047098</v>
      </c>
      <c r="AT1034" s="17">
        <v>0.32467804667046102</v>
      </c>
      <c r="AU1034" s="17">
        <v>0.26840091821731499</v>
      </c>
      <c r="AV1034" s="17">
        <v>0.300891947718534</v>
      </c>
      <c r="AW1034" s="17">
        <v>0.32687932485229798</v>
      </c>
      <c r="AX1034" s="17">
        <v>0.33232592805918598</v>
      </c>
      <c r="AY1034" s="17"/>
      <c r="AZ1034" s="17">
        <v>0.33886610627448299</v>
      </c>
      <c r="BA1034" s="17">
        <v>0.30298110190973898</v>
      </c>
      <c r="BB1034" s="17">
        <v>0.29451434923090303</v>
      </c>
      <c r="BC1034" s="17">
        <v>0.36298644466352298</v>
      </c>
      <c r="BD1034" s="17">
        <v>0.25887606031768901</v>
      </c>
      <c r="BE1034" s="17"/>
      <c r="BF1034" s="17">
        <v>0.30667408405816998</v>
      </c>
      <c r="BG1034" s="17"/>
      <c r="BH1034" s="17">
        <v>0.31350944680829301</v>
      </c>
      <c r="BI1034" s="17"/>
      <c r="BJ1034" s="17">
        <v>0.312815419524408</v>
      </c>
      <c r="BK1034" s="17">
        <v>0.324610096660918</v>
      </c>
      <c r="BL1034" s="17">
        <v>0.306689862145403</v>
      </c>
      <c r="BM1034" s="17">
        <v>0.225279793081268</v>
      </c>
      <c r="BN1034" s="17">
        <v>0.224701279689202</v>
      </c>
      <c r="BO1034" s="17">
        <v>0.38111966863338098</v>
      </c>
      <c r="BP1034" s="17"/>
      <c r="BQ1034" s="17">
        <v>0.33325339321074499</v>
      </c>
      <c r="BR1034" s="17">
        <v>0.34065094691976999</v>
      </c>
      <c r="BS1034" s="17">
        <v>0.301143086809949</v>
      </c>
      <c r="BT1034" s="17"/>
      <c r="BU1034" s="17">
        <v>0.36325627279082701</v>
      </c>
      <c r="BV1034" s="17">
        <v>0.36026371462239498</v>
      </c>
      <c r="BW1034" s="17">
        <v>0.28163021142136802</v>
      </c>
      <c r="BX1034" s="17"/>
      <c r="BY1034" s="17">
        <v>0.33119939779109597</v>
      </c>
      <c r="BZ1034" s="17"/>
      <c r="CA1034" s="17">
        <v>0.329708977823642</v>
      </c>
    </row>
    <row r="1035" spans="2:79" x14ac:dyDescent="0.35">
      <c r="B1035" t="s">
        <v>537</v>
      </c>
      <c r="C1035" s="17">
        <v>0.29439074394776998</v>
      </c>
      <c r="D1035" s="17">
        <v>0.30991930878436202</v>
      </c>
      <c r="E1035" s="17">
        <v>0.27937445108967102</v>
      </c>
      <c r="F1035" s="17"/>
      <c r="G1035" s="17">
        <v>0.31363638298616903</v>
      </c>
      <c r="H1035" s="17">
        <v>0.287872991192058</v>
      </c>
      <c r="I1035" s="17">
        <v>0.29146054379853498</v>
      </c>
      <c r="J1035" s="17">
        <v>0.271344614011161</v>
      </c>
      <c r="K1035" s="17">
        <v>0.30994823734021398</v>
      </c>
      <c r="L1035" s="17">
        <v>0.295933048511269</v>
      </c>
      <c r="M1035" s="17"/>
      <c r="N1035" s="17">
        <v>0.32246238728503501</v>
      </c>
      <c r="O1035" s="17">
        <v>0.32205721010799099</v>
      </c>
      <c r="P1035" s="17">
        <v>0.256273632899992</v>
      </c>
      <c r="Q1035" s="17">
        <v>0.27107357009020999</v>
      </c>
      <c r="R1035" s="17"/>
      <c r="S1035" s="17">
        <v>0.30952607730531001</v>
      </c>
      <c r="T1035" s="17">
        <v>0.29429178464626099</v>
      </c>
      <c r="U1035" s="17">
        <v>0.37600423796256899</v>
      </c>
      <c r="V1035" s="17">
        <v>0.29486654359776998</v>
      </c>
      <c r="W1035" s="17">
        <v>0.28125934152598803</v>
      </c>
      <c r="X1035" s="17">
        <v>0.25546688972019799</v>
      </c>
      <c r="Y1035" s="17">
        <v>0.34863874954376101</v>
      </c>
      <c r="Z1035" s="17">
        <v>0.211550730707038</v>
      </c>
      <c r="AA1035" s="17">
        <v>0.28803182713401698</v>
      </c>
      <c r="AB1035" s="17">
        <v>0.24981986440999601</v>
      </c>
      <c r="AC1035" s="17">
        <v>0.31785656034637999</v>
      </c>
      <c r="AD1035" s="17">
        <v>0.23476864937139699</v>
      </c>
      <c r="AE1035" s="17"/>
      <c r="AF1035" s="17">
        <v>0.27046847605257701</v>
      </c>
      <c r="AG1035" s="17">
        <v>0.28188767223604699</v>
      </c>
      <c r="AH1035" s="17">
        <v>0.32646939808748499</v>
      </c>
      <c r="AI1035" s="17">
        <v>0.35528327736417897</v>
      </c>
      <c r="AJ1035" s="17">
        <v>0.301088764237391</v>
      </c>
      <c r="AK1035" s="17">
        <v>0.34959749832904202</v>
      </c>
      <c r="AL1035" s="17"/>
      <c r="AM1035" s="17">
        <v>0.22241687782271799</v>
      </c>
      <c r="AN1035" s="17">
        <v>0.30366296559234401</v>
      </c>
      <c r="AO1035" s="17">
        <v>0.32495856689963099</v>
      </c>
      <c r="AP1035" s="17">
        <v>0.32381169358370199</v>
      </c>
      <c r="AQ1035" s="17">
        <v>0.29339334692743002</v>
      </c>
      <c r="AR1035" s="17"/>
      <c r="AS1035" s="17">
        <v>0.30304868252501299</v>
      </c>
      <c r="AT1035" s="17">
        <v>0.27808461338982399</v>
      </c>
      <c r="AU1035" s="17">
        <v>0.27387179945857598</v>
      </c>
      <c r="AV1035" s="17">
        <v>0.29047916671636598</v>
      </c>
      <c r="AW1035" s="17">
        <v>0.31189769052831401</v>
      </c>
      <c r="AX1035" s="17">
        <v>0.34403341137252402</v>
      </c>
      <c r="AY1035" s="17"/>
      <c r="AZ1035" s="17">
        <v>0.31357719521964</v>
      </c>
      <c r="BA1035" s="17">
        <v>0.28706045228933602</v>
      </c>
      <c r="BB1035" s="17">
        <v>0.28126548043713001</v>
      </c>
      <c r="BC1035" s="17">
        <v>0.32425205557246201</v>
      </c>
      <c r="BD1035" s="17">
        <v>0.28698929139764701</v>
      </c>
      <c r="BE1035" s="17"/>
      <c r="BF1035" s="17">
        <v>0.29795718362534501</v>
      </c>
      <c r="BG1035" s="17"/>
      <c r="BH1035" s="17">
        <v>0.32022618278466602</v>
      </c>
      <c r="BI1035" s="17"/>
      <c r="BJ1035" s="17">
        <v>0.28833222996244001</v>
      </c>
      <c r="BK1035" s="17">
        <v>0.27682807243989399</v>
      </c>
      <c r="BL1035" s="17">
        <v>0.30478342994173202</v>
      </c>
      <c r="BM1035" s="17">
        <v>0.29490365054270801</v>
      </c>
      <c r="BN1035" s="17">
        <v>0.32446242492347399</v>
      </c>
      <c r="BO1035" s="17">
        <v>0.314777559919521</v>
      </c>
      <c r="BP1035" s="17"/>
      <c r="BQ1035" s="17">
        <v>0.36037968181955399</v>
      </c>
      <c r="BR1035" s="17">
        <v>0.315729050801691</v>
      </c>
      <c r="BS1035" s="17">
        <v>0.28165039054812602</v>
      </c>
      <c r="BT1035" s="17"/>
      <c r="BU1035" s="17">
        <v>0.30859478018866199</v>
      </c>
      <c r="BV1035" s="17">
        <v>0.32232096801013799</v>
      </c>
      <c r="BW1035" s="17">
        <v>0.29287832633518202</v>
      </c>
      <c r="BX1035" s="17"/>
      <c r="BY1035" s="17">
        <v>0.27953173997478997</v>
      </c>
      <c r="BZ1035" s="17"/>
      <c r="CA1035" s="17">
        <v>0.35909579207347098</v>
      </c>
    </row>
    <row r="1036" spans="2:79" x14ac:dyDescent="0.35">
      <c r="B1036" t="s">
        <v>136</v>
      </c>
      <c r="C1036" s="17">
        <v>9.6194483655600294E-2</v>
      </c>
      <c r="D1036" s="17">
        <v>8.6656699548907701E-2</v>
      </c>
      <c r="E1036" s="17">
        <v>0.105234712520916</v>
      </c>
      <c r="F1036" s="17"/>
      <c r="G1036" s="17">
        <v>7.7266452933165405E-2</v>
      </c>
      <c r="H1036" s="17">
        <v>9.7497901422705299E-2</v>
      </c>
      <c r="I1036" s="17">
        <v>7.42901009528983E-2</v>
      </c>
      <c r="J1036" s="17">
        <v>0.119776989771123</v>
      </c>
      <c r="K1036" s="17">
        <v>9.2127561608930306E-2</v>
      </c>
      <c r="L1036" s="17">
        <v>0.110456114022529</v>
      </c>
      <c r="M1036" s="17"/>
      <c r="N1036" s="17">
        <v>7.5840008706036299E-2</v>
      </c>
      <c r="O1036" s="17">
        <v>8.8699425680309099E-2</v>
      </c>
      <c r="P1036" s="17">
        <v>9.4552383025310299E-2</v>
      </c>
      <c r="Q1036" s="17">
        <v>0.128095247695757</v>
      </c>
      <c r="R1036" s="17"/>
      <c r="S1036" s="17">
        <v>9.2464006591405301E-2</v>
      </c>
      <c r="T1036" s="17">
        <v>9.8489866061019296E-2</v>
      </c>
      <c r="U1036" s="17">
        <v>9.5413538717425098E-2</v>
      </c>
      <c r="V1036" s="17">
        <v>8.4336035950171195E-2</v>
      </c>
      <c r="W1036" s="17">
        <v>7.5948292966916506E-2</v>
      </c>
      <c r="X1036" s="17">
        <v>0.122870922224044</v>
      </c>
      <c r="Y1036" s="17">
        <v>5.00668505186855E-2</v>
      </c>
      <c r="Z1036" s="17">
        <v>0.105158174388748</v>
      </c>
      <c r="AA1036" s="17">
        <v>0.116479863006652</v>
      </c>
      <c r="AB1036" s="17">
        <v>9.8614357869039299E-2</v>
      </c>
      <c r="AC1036" s="17">
        <v>0.12907212742752</v>
      </c>
      <c r="AD1036" s="17">
        <v>6.5464727632543698E-2</v>
      </c>
      <c r="AE1036" s="17"/>
      <c r="AF1036" s="17">
        <v>0.12395776395261</v>
      </c>
      <c r="AG1036" s="17">
        <v>0.102671507020706</v>
      </c>
      <c r="AH1036" s="17">
        <v>7.72867289550494E-2</v>
      </c>
      <c r="AI1036" s="17">
        <v>4.2540801316453401E-2</v>
      </c>
      <c r="AJ1036" s="17">
        <v>0.10133371752916499</v>
      </c>
      <c r="AK1036" s="17">
        <v>3.4458919404606901E-2</v>
      </c>
      <c r="AL1036" s="17"/>
      <c r="AM1036" s="17">
        <v>0.13990953838093201</v>
      </c>
      <c r="AN1036" s="17">
        <v>0.10335711489845199</v>
      </c>
      <c r="AO1036" s="17">
        <v>6.3493458646161599E-2</v>
      </c>
      <c r="AP1036" s="17">
        <v>6.3304574127792598E-2</v>
      </c>
      <c r="AQ1036" s="17">
        <v>3.1898135156029801E-2</v>
      </c>
      <c r="AR1036" s="17"/>
      <c r="AS1036" s="17">
        <v>8.91260046283813E-2</v>
      </c>
      <c r="AT1036" s="17">
        <v>8.8468217880260006E-2</v>
      </c>
      <c r="AU1036" s="17">
        <v>9.2896268640630303E-2</v>
      </c>
      <c r="AV1036" s="17">
        <v>0.101194922140681</v>
      </c>
      <c r="AW1036" s="17">
        <v>0.13304079786010201</v>
      </c>
      <c r="AX1036" s="17">
        <v>7.5950542484930494E-2</v>
      </c>
      <c r="AY1036" s="17"/>
      <c r="AZ1036" s="17">
        <v>6.2287069160962001E-2</v>
      </c>
      <c r="BA1036" s="17">
        <v>0.102286373200249</v>
      </c>
      <c r="BB1036" s="17">
        <v>0.14437049058156801</v>
      </c>
      <c r="BC1036" s="17">
        <v>9.2069260140603806E-2</v>
      </c>
      <c r="BD1036" s="17">
        <v>7.8041082562514699E-2</v>
      </c>
      <c r="BE1036" s="17"/>
      <c r="BF1036" s="17">
        <v>9.6320022424842999E-2</v>
      </c>
      <c r="BG1036" s="17"/>
      <c r="BH1036" s="17">
        <v>8.8386166124705498E-2</v>
      </c>
      <c r="BI1036" s="17"/>
      <c r="BJ1036" s="17">
        <v>9.0418995163924404E-2</v>
      </c>
      <c r="BK1036" s="17">
        <v>0.100918971318222</v>
      </c>
      <c r="BL1036" s="17">
        <v>9.1930286193216998E-2</v>
      </c>
      <c r="BM1036" s="17">
        <v>0.137217544879354</v>
      </c>
      <c r="BN1036" s="17">
        <v>6.61250237648736E-2</v>
      </c>
      <c r="BO1036" s="17">
        <v>5.7137753040458199E-2</v>
      </c>
      <c r="BP1036" s="17"/>
      <c r="BQ1036" s="17">
        <v>6.3879809335684296E-2</v>
      </c>
      <c r="BR1036" s="17">
        <v>7.7384834025279306E-2</v>
      </c>
      <c r="BS1036" s="17">
        <v>8.0272481500037796E-2</v>
      </c>
      <c r="BT1036" s="17"/>
      <c r="BU1036" s="17">
        <v>2.5638376086886999E-2</v>
      </c>
      <c r="BV1036" s="17">
        <v>6.8706388590618395E-2</v>
      </c>
      <c r="BW1036" s="17">
        <v>7.2536585908131307E-2</v>
      </c>
      <c r="BX1036" s="17"/>
      <c r="BY1036" s="17">
        <v>5.8257952035726597E-2</v>
      </c>
      <c r="BZ1036" s="17"/>
      <c r="CA1036" s="17">
        <v>6.4735371704934402E-2</v>
      </c>
    </row>
    <row r="1037" spans="2:79" x14ac:dyDescent="0.35">
      <c r="B1037" t="s">
        <v>512</v>
      </c>
      <c r="C1037" s="17">
        <v>5.0489402947477002E-2</v>
      </c>
      <c r="D1037" s="17">
        <v>4.0716701364225803E-2</v>
      </c>
      <c r="E1037" s="17">
        <v>5.9384302589982702E-2</v>
      </c>
      <c r="F1037" s="17"/>
      <c r="G1037" s="17">
        <v>2.4411632337623699E-2</v>
      </c>
      <c r="H1037" s="17">
        <v>4.7444955473057299E-2</v>
      </c>
      <c r="I1037" s="17">
        <v>2.79805260809943E-2</v>
      </c>
      <c r="J1037" s="17">
        <v>5.4437891980503798E-2</v>
      </c>
      <c r="K1037" s="17">
        <v>5.0337706415093698E-2</v>
      </c>
      <c r="L1037" s="17">
        <v>8.4561844123267393E-2</v>
      </c>
      <c r="M1037" s="17"/>
      <c r="N1037" s="17">
        <v>3.92308181750066E-2</v>
      </c>
      <c r="O1037" s="17">
        <v>3.4564394634184203E-2</v>
      </c>
      <c r="P1037" s="17">
        <v>6.1405852781870003E-2</v>
      </c>
      <c r="Q1037" s="17">
        <v>7.0400140505131797E-2</v>
      </c>
      <c r="R1037" s="17"/>
      <c r="S1037" s="17">
        <v>4.0980669771973101E-2</v>
      </c>
      <c r="T1037" s="17">
        <v>2.2033609020086001E-2</v>
      </c>
      <c r="U1037" s="17">
        <v>2.4356451680211201E-2</v>
      </c>
      <c r="V1037" s="17">
        <v>3.4285570050107503E-2</v>
      </c>
      <c r="W1037" s="17">
        <v>5.5326702306809097E-2</v>
      </c>
      <c r="X1037" s="17">
        <v>5.4483417198330303E-2</v>
      </c>
      <c r="Y1037" s="17">
        <v>1.6318244531265201E-2</v>
      </c>
      <c r="Z1037" s="17">
        <v>0.121704397298998</v>
      </c>
      <c r="AA1037" s="17">
        <v>7.8700207053519294E-2</v>
      </c>
      <c r="AB1037" s="17">
        <v>7.4169851086183305E-2</v>
      </c>
      <c r="AC1037" s="17">
        <v>7.7850587375450697E-2</v>
      </c>
      <c r="AD1037" s="17">
        <v>7.4095886916782705E-2</v>
      </c>
      <c r="AE1037" s="17"/>
      <c r="AF1037" s="17">
        <v>8.0564480451391904E-2</v>
      </c>
      <c r="AG1037" s="17">
        <v>4.8393432614074902E-2</v>
      </c>
      <c r="AH1037" s="17">
        <v>4.3151495486714597E-2</v>
      </c>
      <c r="AI1037" s="17">
        <v>2.0388602166233401E-2</v>
      </c>
      <c r="AJ1037" s="17">
        <v>3.8769215830589003E-2</v>
      </c>
      <c r="AK1037" s="17">
        <v>4.0367374479890798E-2</v>
      </c>
      <c r="AL1037" s="17"/>
      <c r="AM1037" s="17">
        <v>6.9119144563585505E-2</v>
      </c>
      <c r="AN1037" s="17">
        <v>5.6141171353322E-2</v>
      </c>
      <c r="AO1037" s="17">
        <v>2.8473941842781701E-2</v>
      </c>
      <c r="AP1037" s="17">
        <v>5.19617909524345E-2</v>
      </c>
      <c r="AQ1037" s="17">
        <v>3.6678156455584199E-2</v>
      </c>
      <c r="AR1037" s="17"/>
      <c r="AS1037" s="17">
        <v>4.37830778894511E-2</v>
      </c>
      <c r="AT1037" s="17">
        <v>7.2180567927341496E-2</v>
      </c>
      <c r="AU1037" s="17">
        <v>3.7902490021435503E-2</v>
      </c>
      <c r="AV1037" s="17">
        <v>4.4835556193819001E-2</v>
      </c>
      <c r="AW1037" s="17">
        <v>4.2829709228262701E-2</v>
      </c>
      <c r="AX1037" s="17">
        <v>6.28325442750364E-2</v>
      </c>
      <c r="AY1037" s="17"/>
      <c r="AZ1037" s="17">
        <v>4.0719968674719498E-2</v>
      </c>
      <c r="BA1037" s="17">
        <v>4.8584613477853297E-2</v>
      </c>
      <c r="BB1037" s="17">
        <v>6.1530385947201498E-2</v>
      </c>
      <c r="BC1037" s="17">
        <v>5.7899272070879901E-2</v>
      </c>
      <c r="BD1037" s="17">
        <v>4.8122317186234401E-2</v>
      </c>
      <c r="BE1037" s="17"/>
      <c r="BF1037" s="17">
        <v>5.1872793097641999E-2</v>
      </c>
      <c r="BG1037" s="17"/>
      <c r="BH1037" s="17">
        <v>5.3057011680343102E-2</v>
      </c>
      <c r="BI1037" s="17"/>
      <c r="BJ1037" s="17">
        <v>4.77274329647343E-2</v>
      </c>
      <c r="BK1037" s="17">
        <v>5.4584424964012099E-2</v>
      </c>
      <c r="BL1037" s="17">
        <v>4.0669213780373401E-2</v>
      </c>
      <c r="BM1037" s="17">
        <v>7.8239389249036395E-2</v>
      </c>
      <c r="BN1037" s="17">
        <v>4.7443864803604401E-2</v>
      </c>
      <c r="BO1037" s="17">
        <v>6.1665966046166303E-2</v>
      </c>
      <c r="BP1037" s="17"/>
      <c r="BQ1037" s="17">
        <v>3.04179841137685E-2</v>
      </c>
      <c r="BR1037" s="17">
        <v>4.8484156513968903E-2</v>
      </c>
      <c r="BS1037" s="17">
        <v>4.73530609559338E-2</v>
      </c>
      <c r="BT1037" s="17"/>
      <c r="BU1037" s="17">
        <v>4.0741399479418801E-2</v>
      </c>
      <c r="BV1037" s="17">
        <v>5.14048227834496E-2</v>
      </c>
      <c r="BW1037" s="17">
        <v>4.7607520212853298E-2</v>
      </c>
      <c r="BX1037" s="17"/>
      <c r="BY1037" s="17">
        <v>2.09897622527721E-2</v>
      </c>
      <c r="BZ1037" s="17"/>
      <c r="CA1037" s="17">
        <v>2.45554003568338E-2</v>
      </c>
    </row>
    <row r="1038" spans="2:79"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row>
    <row r="1039" spans="2:79" x14ac:dyDescent="0.35">
      <c r="B1039" s="6" t="s">
        <v>540</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row>
    <row r="1040" spans="2:79" x14ac:dyDescent="0.35">
      <c r="B1040" s="24" t="s">
        <v>541</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row>
    <row r="1041" spans="2:79" x14ac:dyDescent="0.35">
      <c r="B1041" t="s">
        <v>501</v>
      </c>
      <c r="C1041" s="17">
        <v>0.48967573625406802</v>
      </c>
      <c r="D1041" s="17">
        <v>0.48948892783564601</v>
      </c>
      <c r="E1041" s="17">
        <v>0.489219775600792</v>
      </c>
      <c r="F1041" s="17"/>
      <c r="G1041" s="17">
        <v>0.40452451912495702</v>
      </c>
      <c r="H1041" s="17">
        <v>0.38334126692875098</v>
      </c>
      <c r="I1041" s="17">
        <v>0.48517904222824898</v>
      </c>
      <c r="J1041" s="17">
        <v>0.54133303085936002</v>
      </c>
      <c r="K1041" s="17">
        <v>0.589896833865447</v>
      </c>
      <c r="L1041" s="17">
        <v>0.51413653694013495</v>
      </c>
      <c r="M1041" s="17"/>
      <c r="N1041" s="17">
        <v>0.52067264992231199</v>
      </c>
      <c r="O1041" s="17">
        <v>0.478915676347481</v>
      </c>
      <c r="P1041" s="17">
        <v>0.44956078375289599</v>
      </c>
      <c r="Q1041" s="17">
        <v>0.50150020971839004</v>
      </c>
      <c r="R1041" s="17"/>
      <c r="S1041" s="17">
        <v>0.45896556031211999</v>
      </c>
      <c r="T1041" s="17">
        <v>0.52881091995053298</v>
      </c>
      <c r="U1041" s="17">
        <v>0.53267842831244305</v>
      </c>
      <c r="V1041" s="17">
        <v>0.54329839801285496</v>
      </c>
      <c r="W1041" s="17">
        <v>0.48601807602665897</v>
      </c>
      <c r="X1041" s="17">
        <v>0.46240988102011998</v>
      </c>
      <c r="Y1041" s="17">
        <v>0.44081402094078098</v>
      </c>
      <c r="Z1041" s="17">
        <v>0.48381128268774898</v>
      </c>
      <c r="AA1041" s="17">
        <v>0.46116332486440897</v>
      </c>
      <c r="AB1041" s="17">
        <v>0.46938434203435098</v>
      </c>
      <c r="AC1041" s="17">
        <v>0.52409081463981799</v>
      </c>
      <c r="AD1041" s="17">
        <v>0.502932917445579</v>
      </c>
      <c r="AE1041" s="17"/>
      <c r="AF1041" s="17">
        <v>0.48508297945408002</v>
      </c>
      <c r="AG1041" s="17">
        <v>0.46838543610942601</v>
      </c>
      <c r="AH1041" s="17">
        <v>0.54005776245644999</v>
      </c>
      <c r="AI1041" s="17">
        <v>0.447725090087503</v>
      </c>
      <c r="AJ1041" s="17">
        <v>0.58037094088057595</v>
      </c>
      <c r="AK1041" s="17">
        <v>0.544842228303697</v>
      </c>
      <c r="AL1041" s="17"/>
      <c r="AM1041" s="17">
        <v>0.448455600748978</v>
      </c>
      <c r="AN1041" s="17">
        <v>0.50067681300802702</v>
      </c>
      <c r="AO1041" s="17">
        <v>0.51009723294185805</v>
      </c>
      <c r="AP1041" s="17">
        <v>0.48521323049280202</v>
      </c>
      <c r="AQ1041" s="17">
        <v>0.53994414306383998</v>
      </c>
      <c r="AR1041" s="17"/>
      <c r="AS1041" s="17">
        <v>0.43234848377134999</v>
      </c>
      <c r="AT1041" s="17">
        <v>0.52016344200718401</v>
      </c>
      <c r="AU1041" s="17">
        <v>0.46104529809587302</v>
      </c>
      <c r="AV1041" s="17">
        <v>0.47878771729236402</v>
      </c>
      <c r="AW1041" s="17">
        <v>0.51703390513873104</v>
      </c>
      <c r="AX1041" s="17">
        <v>0.59478363451093197</v>
      </c>
      <c r="AY1041" s="17"/>
      <c r="AZ1041" s="17">
        <v>0.47137717972239801</v>
      </c>
      <c r="BA1041" s="17">
        <v>0.48616625943805603</v>
      </c>
      <c r="BB1041" s="17">
        <v>0.56923971396543904</v>
      </c>
      <c r="BC1041" s="17">
        <v>0.45865622071470602</v>
      </c>
      <c r="BD1041" s="17">
        <v>0.45871685634574899</v>
      </c>
      <c r="BE1041" s="17"/>
      <c r="BF1041" s="17">
        <v>0.49980552898708103</v>
      </c>
      <c r="BG1041" s="17"/>
      <c r="BH1041" s="17">
        <v>0.50726671193399697</v>
      </c>
      <c r="BI1041" s="17"/>
      <c r="BJ1041" s="17">
        <v>0.50313615351905505</v>
      </c>
      <c r="BK1041" s="17">
        <v>0.48702658751817302</v>
      </c>
      <c r="BL1041" s="17">
        <v>0.52228978561117101</v>
      </c>
      <c r="BM1041" s="17">
        <v>0.42443346854193098</v>
      </c>
      <c r="BN1041" s="17">
        <v>0.47609965137905502</v>
      </c>
      <c r="BO1041" s="17">
        <v>0.40494035367518599</v>
      </c>
      <c r="BP1041" s="17"/>
      <c r="BQ1041" s="17">
        <v>0.52891341507696998</v>
      </c>
      <c r="BR1041" s="17">
        <v>0.534274065185809</v>
      </c>
      <c r="BS1041" s="17">
        <v>0.48477398833177598</v>
      </c>
      <c r="BT1041" s="17"/>
      <c r="BU1041" s="17">
        <v>0.46644375865723597</v>
      </c>
      <c r="BV1041" s="17">
        <v>0.54926839488532297</v>
      </c>
      <c r="BW1041" s="17">
        <v>0.47840364823935899</v>
      </c>
      <c r="BX1041" s="17"/>
      <c r="BY1041" s="17">
        <v>0.307288841053524</v>
      </c>
      <c r="BZ1041" s="17"/>
      <c r="CA1041" s="17">
        <v>0.60628895480889</v>
      </c>
    </row>
    <row r="1042" spans="2:79" x14ac:dyDescent="0.35">
      <c r="B1042" t="s">
        <v>502</v>
      </c>
      <c r="C1042" s="17">
        <v>0.44454049857698602</v>
      </c>
      <c r="D1042" s="17">
        <v>0.44059339312027601</v>
      </c>
      <c r="E1042" s="17">
        <v>0.44740646647109</v>
      </c>
      <c r="F1042" s="17"/>
      <c r="G1042" s="17">
        <v>0.34322915078829502</v>
      </c>
      <c r="H1042" s="17">
        <v>0.33650528329498602</v>
      </c>
      <c r="I1042" s="17">
        <v>0.40976117341432999</v>
      </c>
      <c r="J1042" s="17">
        <v>0.50819894747233696</v>
      </c>
      <c r="K1042" s="17">
        <v>0.493080740839278</v>
      </c>
      <c r="L1042" s="17">
        <v>0.533867541421162</v>
      </c>
      <c r="M1042" s="17"/>
      <c r="N1042" s="17">
        <v>0.498388557566948</v>
      </c>
      <c r="O1042" s="17">
        <v>0.44447318335806402</v>
      </c>
      <c r="P1042" s="17">
        <v>0.40248204016184502</v>
      </c>
      <c r="Q1042" s="17">
        <v>0.42784353667028702</v>
      </c>
      <c r="R1042" s="17"/>
      <c r="S1042" s="17">
        <v>0.44715712224147702</v>
      </c>
      <c r="T1042" s="17">
        <v>0.46639115684432902</v>
      </c>
      <c r="U1042" s="17">
        <v>0.51104121365626098</v>
      </c>
      <c r="V1042" s="17">
        <v>0.452430186571673</v>
      </c>
      <c r="W1042" s="17">
        <v>0.51277480164818301</v>
      </c>
      <c r="X1042" s="17">
        <v>0.38002949202160402</v>
      </c>
      <c r="Y1042" s="17">
        <v>0.38234095853951</v>
      </c>
      <c r="Z1042" s="17">
        <v>0.44175872493238699</v>
      </c>
      <c r="AA1042" s="17">
        <v>0.35466563398948098</v>
      </c>
      <c r="AB1042" s="17">
        <v>0.47675269487398603</v>
      </c>
      <c r="AC1042" s="17">
        <v>0.47319355571984401</v>
      </c>
      <c r="AD1042" s="17">
        <v>0.48791196589145802</v>
      </c>
      <c r="AE1042" s="17"/>
      <c r="AF1042" s="17">
        <v>0.45960556018367799</v>
      </c>
      <c r="AG1042" s="17">
        <v>0.43706771159983399</v>
      </c>
      <c r="AH1042" s="17">
        <v>0.45310778125398099</v>
      </c>
      <c r="AI1042" s="17">
        <v>0.40496633236260998</v>
      </c>
      <c r="AJ1042" s="17">
        <v>0.452450338061125</v>
      </c>
      <c r="AK1042" s="17">
        <v>0.60680493780095801</v>
      </c>
      <c r="AL1042" s="17"/>
      <c r="AM1042" s="17">
        <v>0.36715911306239302</v>
      </c>
      <c r="AN1042" s="17">
        <v>0.47513320932309699</v>
      </c>
      <c r="AO1042" s="17">
        <v>0.45192366150746199</v>
      </c>
      <c r="AP1042" s="17">
        <v>0.44980066971688798</v>
      </c>
      <c r="AQ1042" s="17">
        <v>0.53783761869306401</v>
      </c>
      <c r="AR1042" s="17"/>
      <c r="AS1042" s="17">
        <v>0.42097112338234599</v>
      </c>
      <c r="AT1042" s="17">
        <v>0.454921145468413</v>
      </c>
      <c r="AU1042" s="17">
        <v>0.41196685525624499</v>
      </c>
      <c r="AV1042" s="17">
        <v>0.45361978555931898</v>
      </c>
      <c r="AW1042" s="17">
        <v>0.47682447587924598</v>
      </c>
      <c r="AX1042" s="17">
        <v>0.469734827283524</v>
      </c>
      <c r="AY1042" s="17"/>
      <c r="AZ1042" s="17">
        <v>0.43560233449838498</v>
      </c>
      <c r="BA1042" s="17">
        <v>0.42095436139021503</v>
      </c>
      <c r="BB1042" s="17">
        <v>0.47616037002332601</v>
      </c>
      <c r="BC1042" s="17">
        <v>0.47644294867917097</v>
      </c>
      <c r="BD1042" s="17">
        <v>0.44945181322503402</v>
      </c>
      <c r="BE1042" s="17"/>
      <c r="BF1042" s="17">
        <v>0.45600156074797799</v>
      </c>
      <c r="BG1042" s="17"/>
      <c r="BH1042" s="17">
        <v>0.45622367331815999</v>
      </c>
      <c r="BI1042" s="17"/>
      <c r="BJ1042" s="17">
        <v>0.42579557326081102</v>
      </c>
      <c r="BK1042" s="17">
        <v>0.50874261032430101</v>
      </c>
      <c r="BL1042" s="17">
        <v>0.47641272786942002</v>
      </c>
      <c r="BM1042" s="17">
        <v>0.34742306161136199</v>
      </c>
      <c r="BN1042" s="17">
        <v>0.47793159359319998</v>
      </c>
      <c r="BO1042" s="17">
        <v>0.37478386219246201</v>
      </c>
      <c r="BP1042" s="17"/>
      <c r="BQ1042" s="17">
        <v>0.45880856702478401</v>
      </c>
      <c r="BR1042" s="17">
        <v>0.45489153282237299</v>
      </c>
      <c r="BS1042" s="17">
        <v>0.44677951488258699</v>
      </c>
      <c r="BT1042" s="17"/>
      <c r="BU1042" s="17">
        <v>0.52426085929009802</v>
      </c>
      <c r="BV1042" s="17">
        <v>0.46680373686534399</v>
      </c>
      <c r="BW1042" s="17">
        <v>0.45445466995994399</v>
      </c>
      <c r="BX1042" s="17"/>
      <c r="BY1042" s="17">
        <v>0.18911713724345999</v>
      </c>
      <c r="BZ1042" s="17"/>
      <c r="CA1042" s="17">
        <v>0.55534394939532905</v>
      </c>
    </row>
    <row r="1043" spans="2:79" x14ac:dyDescent="0.35">
      <c r="B1043" t="s">
        <v>503</v>
      </c>
      <c r="C1043" s="17">
        <v>0.44259917040917202</v>
      </c>
      <c r="D1043" s="17">
        <v>0.44036067737664603</v>
      </c>
      <c r="E1043" s="17">
        <v>0.443756315407006</v>
      </c>
      <c r="F1043" s="17"/>
      <c r="G1043" s="17">
        <v>0.36283851023733399</v>
      </c>
      <c r="H1043" s="17">
        <v>0.33102476117185797</v>
      </c>
      <c r="I1043" s="17">
        <v>0.33794524139117399</v>
      </c>
      <c r="J1043" s="17">
        <v>0.52704270041954304</v>
      </c>
      <c r="K1043" s="17">
        <v>0.55931464483570403</v>
      </c>
      <c r="L1043" s="17">
        <v>0.50997645653879498</v>
      </c>
      <c r="M1043" s="17"/>
      <c r="N1043" s="17">
        <v>0.50045556179390305</v>
      </c>
      <c r="O1043" s="17">
        <v>0.45251134843519297</v>
      </c>
      <c r="P1043" s="17">
        <v>0.41182490248722903</v>
      </c>
      <c r="Q1043" s="17">
        <v>0.39630879611966302</v>
      </c>
      <c r="R1043" s="17"/>
      <c r="S1043" s="17">
        <v>0.376678129248112</v>
      </c>
      <c r="T1043" s="17">
        <v>0.46163883799057398</v>
      </c>
      <c r="U1043" s="17">
        <v>0.51576730295693296</v>
      </c>
      <c r="V1043" s="17">
        <v>0.51603038025871095</v>
      </c>
      <c r="W1043" s="17">
        <v>0.48949816004442898</v>
      </c>
      <c r="X1043" s="17">
        <v>0.39797729194538201</v>
      </c>
      <c r="Y1043" s="17">
        <v>0.353546896545054</v>
      </c>
      <c r="Z1043" s="17">
        <v>0.36085337793295802</v>
      </c>
      <c r="AA1043" s="17">
        <v>0.455250541147174</v>
      </c>
      <c r="AB1043" s="17">
        <v>0.40684435725439499</v>
      </c>
      <c r="AC1043" s="17">
        <v>0.54368239566038601</v>
      </c>
      <c r="AD1043" s="17">
        <v>0.52048548631897096</v>
      </c>
      <c r="AE1043" s="17"/>
      <c r="AF1043" s="17">
        <v>0.416903558630905</v>
      </c>
      <c r="AG1043" s="17">
        <v>0.42934139599768101</v>
      </c>
      <c r="AH1043" s="17">
        <v>0.50205759816330398</v>
      </c>
      <c r="AI1043" s="17">
        <v>0.48011235280228998</v>
      </c>
      <c r="AJ1043" s="17">
        <v>0.433052068732725</v>
      </c>
      <c r="AK1043" s="17">
        <v>0.47514624054177801</v>
      </c>
      <c r="AL1043" s="17"/>
      <c r="AM1043" s="17">
        <v>0.39270116648050502</v>
      </c>
      <c r="AN1043" s="17">
        <v>0.47137388903956101</v>
      </c>
      <c r="AO1043" s="17">
        <v>0.47611766529719501</v>
      </c>
      <c r="AP1043" s="17">
        <v>0.37605839161750299</v>
      </c>
      <c r="AQ1043" s="17">
        <v>0.57055585991061497</v>
      </c>
      <c r="AR1043" s="17"/>
      <c r="AS1043" s="17">
        <v>0.38493560712297498</v>
      </c>
      <c r="AT1043" s="17">
        <v>0.47883024300550697</v>
      </c>
      <c r="AU1043" s="17">
        <v>0.391646660822279</v>
      </c>
      <c r="AV1043" s="17">
        <v>0.45435593131462498</v>
      </c>
      <c r="AW1043" s="17">
        <v>0.52394638323769704</v>
      </c>
      <c r="AX1043" s="17">
        <v>0.43310785930885498</v>
      </c>
      <c r="AY1043" s="17"/>
      <c r="AZ1043" s="17">
        <v>0.45807696005529502</v>
      </c>
      <c r="BA1043" s="17">
        <v>0.42030488941998401</v>
      </c>
      <c r="BB1043" s="17">
        <v>0.485106903267359</v>
      </c>
      <c r="BC1043" s="17">
        <v>0.43034740849497199</v>
      </c>
      <c r="BD1043" s="17">
        <v>0.42798842101086099</v>
      </c>
      <c r="BE1043" s="17"/>
      <c r="BF1043" s="17">
        <v>0.46048404372671498</v>
      </c>
      <c r="BG1043" s="17"/>
      <c r="BH1043" s="17">
        <v>0.46178125563348199</v>
      </c>
      <c r="BI1043" s="17"/>
      <c r="BJ1043" s="17">
        <v>0.45532428521908302</v>
      </c>
      <c r="BK1043" s="17">
        <v>0.48789210246958298</v>
      </c>
      <c r="BL1043" s="17">
        <v>0.47727427395287197</v>
      </c>
      <c r="BM1043" s="17">
        <v>0.31117032384772503</v>
      </c>
      <c r="BN1043" s="17">
        <v>0.385201737250284</v>
      </c>
      <c r="BO1043" s="17">
        <v>0.39458872969432601</v>
      </c>
      <c r="BP1043" s="17"/>
      <c r="BQ1043" s="17">
        <v>0.52861175370541702</v>
      </c>
      <c r="BR1043" s="17">
        <v>0.42564404610536799</v>
      </c>
      <c r="BS1043" s="17">
        <v>0.443376368163857</v>
      </c>
      <c r="BT1043" s="17"/>
      <c r="BU1043" s="17">
        <v>0.436712326641158</v>
      </c>
      <c r="BV1043" s="17">
        <v>0.49642621631430101</v>
      </c>
      <c r="BW1043" s="17">
        <v>0.43126302074047301</v>
      </c>
      <c r="BX1043" s="17"/>
      <c r="BY1043" s="17">
        <v>0.17592255437639601</v>
      </c>
      <c r="BZ1043" s="17"/>
      <c r="CA1043" s="17">
        <v>0.51053653303096103</v>
      </c>
    </row>
    <row r="1044" spans="2:79" x14ac:dyDescent="0.35">
      <c r="B1044" t="s">
        <v>504</v>
      </c>
      <c r="C1044" s="17">
        <v>0.42745032848612902</v>
      </c>
      <c r="D1044" s="17">
        <v>0.452425903452296</v>
      </c>
      <c r="E1044" s="17">
        <v>0.40158549319757397</v>
      </c>
      <c r="F1044" s="17"/>
      <c r="G1044" s="17">
        <v>0.402551983712649</v>
      </c>
      <c r="H1044" s="17">
        <v>0.43078120306897499</v>
      </c>
      <c r="I1044" s="17">
        <v>0.46190497798572799</v>
      </c>
      <c r="J1044" s="17">
        <v>0.47248563007341998</v>
      </c>
      <c r="K1044" s="17">
        <v>0.48093171433302501</v>
      </c>
      <c r="L1044" s="17">
        <v>0.330774403905293</v>
      </c>
      <c r="M1044" s="17"/>
      <c r="N1044" s="17">
        <v>0.45805810829226201</v>
      </c>
      <c r="O1044" s="17">
        <v>0.42075941795000898</v>
      </c>
      <c r="P1044" s="17">
        <v>0.39085949314325702</v>
      </c>
      <c r="Q1044" s="17">
        <v>0.43075498925099298</v>
      </c>
      <c r="R1044" s="17"/>
      <c r="S1044" s="17">
        <v>0.48858233528881001</v>
      </c>
      <c r="T1044" s="17">
        <v>0.45124250387995102</v>
      </c>
      <c r="U1044" s="17">
        <v>0.46105628454286401</v>
      </c>
      <c r="V1044" s="17">
        <v>0.50588402006251898</v>
      </c>
      <c r="W1044" s="17">
        <v>0.44145676933827799</v>
      </c>
      <c r="X1044" s="17">
        <v>0.40310036320125398</v>
      </c>
      <c r="Y1044" s="17">
        <v>0.40444089729107202</v>
      </c>
      <c r="Z1044" s="17">
        <v>0.47804280433664098</v>
      </c>
      <c r="AA1044" s="17">
        <v>0.38534304065707897</v>
      </c>
      <c r="AB1044" s="17">
        <v>0.26692789948082202</v>
      </c>
      <c r="AC1044" s="17">
        <v>0.465764708586485</v>
      </c>
      <c r="AD1044" s="17">
        <v>0.34048606909432999</v>
      </c>
      <c r="AE1044" s="17"/>
      <c r="AF1044" s="17">
        <v>0.41192233078137003</v>
      </c>
      <c r="AG1044" s="17">
        <v>0.391488353610426</v>
      </c>
      <c r="AH1044" s="17">
        <v>0.47219209866964001</v>
      </c>
      <c r="AI1044" s="17">
        <v>0.44689528001161399</v>
      </c>
      <c r="AJ1044" s="17">
        <v>0.496579056833652</v>
      </c>
      <c r="AK1044" s="17">
        <v>0.59066165895464395</v>
      </c>
      <c r="AL1044" s="17"/>
      <c r="AM1044" s="17">
        <v>0.35851032360131802</v>
      </c>
      <c r="AN1044" s="17">
        <v>0.419431702149763</v>
      </c>
      <c r="AO1044" s="17">
        <v>0.48504419837745499</v>
      </c>
      <c r="AP1044" s="17">
        <v>0.42341684831689702</v>
      </c>
      <c r="AQ1044" s="17">
        <v>0.76163680164346603</v>
      </c>
      <c r="AR1044" s="17"/>
      <c r="AS1044" s="17">
        <v>0.44151750356618902</v>
      </c>
      <c r="AT1044" s="17">
        <v>0.42973951538331601</v>
      </c>
      <c r="AU1044" s="17">
        <v>0.40838779561834399</v>
      </c>
      <c r="AV1044" s="17">
        <v>0.43234191213441198</v>
      </c>
      <c r="AW1044" s="17">
        <v>0.41956579022868901</v>
      </c>
      <c r="AX1044" s="17">
        <v>0.41898695026201199</v>
      </c>
      <c r="AY1044" s="17"/>
      <c r="AZ1044" s="17">
        <v>0.47022671040171599</v>
      </c>
      <c r="BA1044" s="17">
        <v>0.39932579730359302</v>
      </c>
      <c r="BB1044" s="17">
        <v>0.44578823639153498</v>
      </c>
      <c r="BC1044" s="17">
        <v>0.35193069605257099</v>
      </c>
      <c r="BD1044" s="17">
        <v>0.43681721954135599</v>
      </c>
      <c r="BE1044" s="17"/>
      <c r="BF1044" s="17">
        <v>0.42480221248706601</v>
      </c>
      <c r="BG1044" s="17"/>
      <c r="BH1044" s="17">
        <v>0.42685669246493801</v>
      </c>
      <c r="BI1044" s="17"/>
      <c r="BJ1044" s="17">
        <v>0.48490204108021001</v>
      </c>
      <c r="BK1044" s="17">
        <v>0.390344706219448</v>
      </c>
      <c r="BL1044" s="17">
        <v>0.391525351596405</v>
      </c>
      <c r="BM1044" s="17">
        <v>0.36930080700293499</v>
      </c>
      <c r="BN1044" s="17">
        <v>0.51348982522392295</v>
      </c>
      <c r="BO1044" s="17">
        <v>0.47818089794607399</v>
      </c>
      <c r="BP1044" s="17"/>
      <c r="BQ1044" s="17">
        <v>0.47039755396121002</v>
      </c>
      <c r="BR1044" s="17">
        <v>0.44860332020558402</v>
      </c>
      <c r="BS1044" s="17">
        <v>0.42156383634730699</v>
      </c>
      <c r="BT1044" s="17"/>
      <c r="BU1044" s="17">
        <v>0.400624859755008</v>
      </c>
      <c r="BV1044" s="17">
        <v>0.44052255438952997</v>
      </c>
      <c r="BW1044" s="17">
        <v>0.43353760909729899</v>
      </c>
      <c r="BX1044" s="17"/>
      <c r="BY1044" s="17">
        <v>0.333300093273388</v>
      </c>
      <c r="BZ1044" s="17"/>
      <c r="CA1044" s="17">
        <v>0.468799309168898</v>
      </c>
    </row>
    <row r="1045" spans="2:79" x14ac:dyDescent="0.35">
      <c r="B1045" t="s">
        <v>506</v>
      </c>
      <c r="C1045" s="17">
        <v>0.40979011282336902</v>
      </c>
      <c r="D1045" s="17">
        <v>0.412860548832295</v>
      </c>
      <c r="E1045" s="17">
        <v>0.404482989679183</v>
      </c>
      <c r="F1045" s="17"/>
      <c r="G1045" s="17">
        <v>0.31751603721400701</v>
      </c>
      <c r="H1045" s="17">
        <v>0.27654297309682402</v>
      </c>
      <c r="I1045" s="17">
        <v>0.36576836997187401</v>
      </c>
      <c r="J1045" s="17">
        <v>0.462814098719869</v>
      </c>
      <c r="K1045" s="17">
        <v>0.53192394052475001</v>
      </c>
      <c r="L1045" s="17">
        <v>0.47691201784970799</v>
      </c>
      <c r="M1045" s="17"/>
      <c r="N1045" s="17">
        <v>0.45494200186742501</v>
      </c>
      <c r="O1045" s="17">
        <v>0.40476683312122502</v>
      </c>
      <c r="P1045" s="17">
        <v>0.36245987454731099</v>
      </c>
      <c r="Q1045" s="17">
        <v>0.41041150080979799</v>
      </c>
      <c r="R1045" s="17"/>
      <c r="S1045" s="17">
        <v>0.37834204745627897</v>
      </c>
      <c r="T1045" s="17">
        <v>0.44256877261053601</v>
      </c>
      <c r="U1045" s="17">
        <v>0.47155205008830697</v>
      </c>
      <c r="V1045" s="17">
        <v>0.421453536739122</v>
      </c>
      <c r="W1045" s="17">
        <v>0.39753424465421799</v>
      </c>
      <c r="X1045" s="17">
        <v>0.43623081846286899</v>
      </c>
      <c r="Y1045" s="17">
        <v>0.36971901633410797</v>
      </c>
      <c r="Z1045" s="17">
        <v>0.37383467905977902</v>
      </c>
      <c r="AA1045" s="17">
        <v>0.35776598505937401</v>
      </c>
      <c r="AB1045" s="17">
        <v>0.41459506987843397</v>
      </c>
      <c r="AC1045" s="17">
        <v>0.42135606065816</v>
      </c>
      <c r="AD1045" s="17">
        <v>0.44657203827865999</v>
      </c>
      <c r="AE1045" s="17"/>
      <c r="AF1045" s="17">
        <v>0.419144052804788</v>
      </c>
      <c r="AG1045" s="17">
        <v>0.37985982950066599</v>
      </c>
      <c r="AH1045" s="17">
        <v>0.43952181500979598</v>
      </c>
      <c r="AI1045" s="17">
        <v>0.40492220618535002</v>
      </c>
      <c r="AJ1045" s="17">
        <v>0.39557291283912299</v>
      </c>
      <c r="AK1045" s="17">
        <v>0.49181579154629601</v>
      </c>
      <c r="AL1045" s="17"/>
      <c r="AM1045" s="17">
        <v>0.355268877671224</v>
      </c>
      <c r="AN1045" s="17">
        <v>0.43633290467131702</v>
      </c>
      <c r="AO1045" s="17">
        <v>0.41631876070596902</v>
      </c>
      <c r="AP1045" s="17">
        <v>0.40589996047860699</v>
      </c>
      <c r="AQ1045" s="17">
        <v>0.43022860366361898</v>
      </c>
      <c r="AR1045" s="17"/>
      <c r="AS1045" s="17">
        <v>0.366710862702118</v>
      </c>
      <c r="AT1045" s="17">
        <v>0.42620916454389801</v>
      </c>
      <c r="AU1045" s="17">
        <v>0.384475489641177</v>
      </c>
      <c r="AV1045" s="17">
        <v>0.39901256518641398</v>
      </c>
      <c r="AW1045" s="17">
        <v>0.47675485002824602</v>
      </c>
      <c r="AX1045" s="17">
        <v>0.45252735963740998</v>
      </c>
      <c r="AY1045" s="17"/>
      <c r="AZ1045" s="17">
        <v>0.434606899329674</v>
      </c>
      <c r="BA1045" s="17">
        <v>0.39874156233516</v>
      </c>
      <c r="BB1045" s="17">
        <v>0.42647839573812801</v>
      </c>
      <c r="BC1045" s="17">
        <v>0.39057340652655198</v>
      </c>
      <c r="BD1045" s="17">
        <v>0.39213287886388698</v>
      </c>
      <c r="BE1045" s="17"/>
      <c r="BF1045" s="17">
        <v>0.429064348152015</v>
      </c>
      <c r="BG1045" s="17"/>
      <c r="BH1045" s="17">
        <v>0.42488046867692197</v>
      </c>
      <c r="BI1045" s="17"/>
      <c r="BJ1045" s="17">
        <v>0.37732303035922798</v>
      </c>
      <c r="BK1045" s="17">
        <v>0.48350917007215499</v>
      </c>
      <c r="BL1045" s="17">
        <v>0.43778520855803998</v>
      </c>
      <c r="BM1045" s="17">
        <v>0.32533648848201502</v>
      </c>
      <c r="BN1045" s="17">
        <v>0.43524970815755099</v>
      </c>
      <c r="BO1045" s="17">
        <v>0.358519950710117</v>
      </c>
      <c r="BP1045" s="17"/>
      <c r="BQ1045" s="17">
        <v>0.48500211486346301</v>
      </c>
      <c r="BR1045" s="17">
        <v>0.41033921188565398</v>
      </c>
      <c r="BS1045" s="17">
        <v>0.40507791856573599</v>
      </c>
      <c r="BT1045" s="17"/>
      <c r="BU1045" s="17">
        <v>0.46716589303321898</v>
      </c>
      <c r="BV1045" s="17">
        <v>0.45188630969072502</v>
      </c>
      <c r="BW1045" s="17">
        <v>0.40163678853673701</v>
      </c>
      <c r="BX1045" s="17"/>
      <c r="BY1045" s="17">
        <v>0.27902008533343597</v>
      </c>
      <c r="BZ1045" s="17"/>
      <c r="CA1045" s="17">
        <v>0.49332698494943</v>
      </c>
    </row>
    <row r="1046" spans="2:79" x14ac:dyDescent="0.35">
      <c r="B1046" t="s">
        <v>536</v>
      </c>
      <c r="C1046" s="17">
        <v>0.40776957980575801</v>
      </c>
      <c r="D1046" s="17">
        <v>0.394654025767599</v>
      </c>
      <c r="E1046" s="17">
        <v>0.41980680705241002</v>
      </c>
      <c r="F1046" s="17"/>
      <c r="G1046" s="17">
        <v>0.34911902844663401</v>
      </c>
      <c r="H1046" s="17">
        <v>0.32615225976554701</v>
      </c>
      <c r="I1046" s="17">
        <v>0.43091209058544899</v>
      </c>
      <c r="J1046" s="17">
        <v>0.41499687305938898</v>
      </c>
      <c r="K1046" s="17">
        <v>0.46630544032937998</v>
      </c>
      <c r="L1046" s="17">
        <v>0.443350624291589</v>
      </c>
      <c r="M1046" s="17"/>
      <c r="N1046" s="17">
        <v>0.47297670571384898</v>
      </c>
      <c r="O1046" s="17">
        <v>0.38756925181148699</v>
      </c>
      <c r="P1046" s="17">
        <v>0.36551613391986498</v>
      </c>
      <c r="Q1046" s="17">
        <v>0.40270409139748897</v>
      </c>
      <c r="R1046" s="17"/>
      <c r="S1046" s="17">
        <v>0.37794010241291398</v>
      </c>
      <c r="T1046" s="17">
        <v>0.44211603098449098</v>
      </c>
      <c r="U1046" s="17">
        <v>0.45613131625584902</v>
      </c>
      <c r="V1046" s="17">
        <v>0.46571496854905597</v>
      </c>
      <c r="W1046" s="17">
        <v>0.46054192132634703</v>
      </c>
      <c r="X1046" s="17">
        <v>0.40095270254459497</v>
      </c>
      <c r="Y1046" s="17">
        <v>0.32375735919367499</v>
      </c>
      <c r="Z1046" s="17">
        <v>0.45200658915637798</v>
      </c>
      <c r="AA1046" s="17">
        <v>0.40188576332020998</v>
      </c>
      <c r="AB1046" s="17">
        <v>0.34585306712188801</v>
      </c>
      <c r="AC1046" s="17">
        <v>0.395863482668246</v>
      </c>
      <c r="AD1046" s="17">
        <v>0.38498088288738702</v>
      </c>
      <c r="AE1046" s="17"/>
      <c r="AF1046" s="17">
        <v>0.39149424450397902</v>
      </c>
      <c r="AG1046" s="17">
        <v>0.36250822525559701</v>
      </c>
      <c r="AH1046" s="17">
        <v>0.46278041284181598</v>
      </c>
      <c r="AI1046" s="17">
        <v>0.39350670197933602</v>
      </c>
      <c r="AJ1046" s="17">
        <v>0.4482929227229</v>
      </c>
      <c r="AK1046" s="17">
        <v>0.55296483681101505</v>
      </c>
      <c r="AL1046" s="17"/>
      <c r="AM1046" s="17">
        <v>0.37438922958570903</v>
      </c>
      <c r="AN1046" s="17">
        <v>0.43632029240340497</v>
      </c>
      <c r="AO1046" s="17">
        <v>0.409576278273594</v>
      </c>
      <c r="AP1046" s="17">
        <v>0.38951925881699601</v>
      </c>
      <c r="AQ1046" s="17">
        <v>0.40366977960292699</v>
      </c>
      <c r="AR1046" s="17"/>
      <c r="AS1046" s="17">
        <v>0.39230770877870602</v>
      </c>
      <c r="AT1046" s="17">
        <v>0.403392719952684</v>
      </c>
      <c r="AU1046" s="17">
        <v>0.405249953789657</v>
      </c>
      <c r="AV1046" s="17">
        <v>0.38721176269276197</v>
      </c>
      <c r="AW1046" s="17">
        <v>0.462861319777229</v>
      </c>
      <c r="AX1046" s="17">
        <v>0.44279621951356102</v>
      </c>
      <c r="AY1046" s="17"/>
      <c r="AZ1046" s="17">
        <v>0.42372117083417798</v>
      </c>
      <c r="BA1046" s="17">
        <v>0.34770680576998703</v>
      </c>
      <c r="BB1046" s="17">
        <v>0.44720465926485398</v>
      </c>
      <c r="BC1046" s="17">
        <v>0.46345482765215301</v>
      </c>
      <c r="BD1046" s="17">
        <v>0.41986540927750099</v>
      </c>
      <c r="BE1046" s="17"/>
      <c r="BF1046" s="17">
        <v>0.40966214660741801</v>
      </c>
      <c r="BG1046" s="17"/>
      <c r="BH1046" s="17">
        <v>0.41455725328786103</v>
      </c>
      <c r="BI1046" s="17"/>
      <c r="BJ1046" s="17">
        <v>0.41070206434329298</v>
      </c>
      <c r="BK1046" s="17">
        <v>0.43208210188600599</v>
      </c>
      <c r="BL1046" s="17">
        <v>0.415375989115634</v>
      </c>
      <c r="BM1046" s="17">
        <v>0.347288950954588</v>
      </c>
      <c r="BN1046" s="17">
        <v>0.37470404617777597</v>
      </c>
      <c r="BO1046" s="17">
        <v>0.33698222994997001</v>
      </c>
      <c r="BP1046" s="17"/>
      <c r="BQ1046" s="17">
        <v>0.43924068038983</v>
      </c>
      <c r="BR1046" s="17">
        <v>0.43570810078286398</v>
      </c>
      <c r="BS1046" s="17">
        <v>0.40478138608219599</v>
      </c>
      <c r="BT1046" s="17"/>
      <c r="BU1046" s="17">
        <v>0.41582006961434698</v>
      </c>
      <c r="BV1046" s="17">
        <v>0.45439604543494999</v>
      </c>
      <c r="BW1046" s="17">
        <v>0.40543521533208099</v>
      </c>
      <c r="BX1046" s="17"/>
      <c r="BY1046" s="17">
        <v>0.29558342531595999</v>
      </c>
      <c r="BZ1046" s="17"/>
      <c r="CA1046" s="17">
        <v>0.46968784389750701</v>
      </c>
    </row>
    <row r="1047" spans="2:79" x14ac:dyDescent="0.35">
      <c r="B1047" t="s">
        <v>507</v>
      </c>
      <c r="C1047" s="17">
        <v>0.400662284945629</v>
      </c>
      <c r="D1047" s="17">
        <v>0.38380228022121399</v>
      </c>
      <c r="E1047" s="17">
        <v>0.416100385389788</v>
      </c>
      <c r="F1047" s="17"/>
      <c r="G1047" s="17">
        <v>0.42826603048197198</v>
      </c>
      <c r="H1047" s="17">
        <v>0.392968657783412</v>
      </c>
      <c r="I1047" s="17">
        <v>0.38202451311733199</v>
      </c>
      <c r="J1047" s="17">
        <v>0.43487563886157699</v>
      </c>
      <c r="K1047" s="17">
        <v>0.430507202169017</v>
      </c>
      <c r="L1047" s="17">
        <v>0.34922526715625801</v>
      </c>
      <c r="M1047" s="17"/>
      <c r="N1047" s="17">
        <v>0.48019664031645498</v>
      </c>
      <c r="O1047" s="17">
        <v>0.410693292528587</v>
      </c>
      <c r="P1047" s="17">
        <v>0.339783819880912</v>
      </c>
      <c r="Q1047" s="17">
        <v>0.36257287027750501</v>
      </c>
      <c r="R1047" s="17"/>
      <c r="S1047" s="17">
        <v>0.47921556007069199</v>
      </c>
      <c r="T1047" s="17">
        <v>0.47081746524795098</v>
      </c>
      <c r="U1047" s="17">
        <v>0.39145335943423198</v>
      </c>
      <c r="V1047" s="17">
        <v>0.41148279757202899</v>
      </c>
      <c r="W1047" s="17">
        <v>0.46806968814593097</v>
      </c>
      <c r="X1047" s="17">
        <v>0.40312542181035499</v>
      </c>
      <c r="Y1047" s="17">
        <v>0.30784584398288001</v>
      </c>
      <c r="Z1047" s="17">
        <v>0.412903638890873</v>
      </c>
      <c r="AA1047" s="17">
        <v>0.33356191021808801</v>
      </c>
      <c r="AB1047" s="17">
        <v>0.319215795437998</v>
      </c>
      <c r="AC1047" s="17">
        <v>0.37775366744801098</v>
      </c>
      <c r="AD1047" s="17">
        <v>0.33507412799847103</v>
      </c>
      <c r="AE1047" s="17"/>
      <c r="AF1047" s="17">
        <v>0.31735906456017199</v>
      </c>
      <c r="AG1047" s="17">
        <v>0.39064985764994298</v>
      </c>
      <c r="AH1047" s="17">
        <v>0.435677168612148</v>
      </c>
      <c r="AI1047" s="17">
        <v>0.41441786511164003</v>
      </c>
      <c r="AJ1047" s="17">
        <v>0.46289223111317601</v>
      </c>
      <c r="AK1047" s="17">
        <v>0.56171392324133795</v>
      </c>
      <c r="AL1047" s="17"/>
      <c r="AM1047" s="17">
        <v>0.30466548930704002</v>
      </c>
      <c r="AN1047" s="17">
        <v>0.41905225437631399</v>
      </c>
      <c r="AO1047" s="17">
        <v>0.42765655996253099</v>
      </c>
      <c r="AP1047" s="17">
        <v>0.484511320110246</v>
      </c>
      <c r="AQ1047" s="17">
        <v>0.61481733232646496</v>
      </c>
      <c r="AR1047" s="17"/>
      <c r="AS1047" s="17">
        <v>0.41971144000250399</v>
      </c>
      <c r="AT1047" s="17">
        <v>0.41400982504957101</v>
      </c>
      <c r="AU1047" s="17">
        <v>0.36731584437597498</v>
      </c>
      <c r="AV1047" s="17">
        <v>0.37082831906620101</v>
      </c>
      <c r="AW1047" s="17">
        <v>0.42724296371380999</v>
      </c>
      <c r="AX1047" s="17">
        <v>0.40907730372155998</v>
      </c>
      <c r="AY1047" s="17"/>
      <c r="AZ1047" s="17">
        <v>0.420911884149829</v>
      </c>
      <c r="BA1047" s="17">
        <v>0.376551286475932</v>
      </c>
      <c r="BB1047" s="17">
        <v>0.41587511489677098</v>
      </c>
      <c r="BC1047" s="17">
        <v>0.37259749685339999</v>
      </c>
      <c r="BD1047" s="17">
        <v>0.41078316018594802</v>
      </c>
      <c r="BE1047" s="17"/>
      <c r="BF1047" s="17">
        <v>0.40495396048523902</v>
      </c>
      <c r="BG1047" s="17"/>
      <c r="BH1047" s="17">
        <v>0.40619444554487</v>
      </c>
      <c r="BI1047" s="17"/>
      <c r="BJ1047" s="17">
        <v>0.430608469513034</v>
      </c>
      <c r="BK1047" s="17">
        <v>0.38382041694528202</v>
      </c>
      <c r="BL1047" s="17">
        <v>0.38928955849472602</v>
      </c>
      <c r="BM1047" s="17">
        <v>0.42266919627854399</v>
      </c>
      <c r="BN1047" s="17">
        <v>0.407247474531718</v>
      </c>
      <c r="BO1047" s="17">
        <v>0.38573374002665001</v>
      </c>
      <c r="BP1047" s="17"/>
      <c r="BQ1047" s="17">
        <v>0.41839201451729802</v>
      </c>
      <c r="BR1047" s="17">
        <v>0.42172472859403998</v>
      </c>
      <c r="BS1047" s="17">
        <v>0.39894893552542299</v>
      </c>
      <c r="BT1047" s="17"/>
      <c r="BU1047" s="17">
        <v>0.43023359809963402</v>
      </c>
      <c r="BV1047" s="17">
        <v>0.42739681419047298</v>
      </c>
      <c r="BW1047" s="17">
        <v>0.40391990767497199</v>
      </c>
      <c r="BX1047" s="17"/>
      <c r="BY1047" s="17">
        <v>0.39870198537773199</v>
      </c>
      <c r="BZ1047" s="17"/>
      <c r="CA1047" s="17">
        <v>0.52225972920959496</v>
      </c>
    </row>
    <row r="1048" spans="2:79" x14ac:dyDescent="0.35">
      <c r="B1048" t="s">
        <v>505</v>
      </c>
      <c r="C1048" s="17">
        <v>0.398433810445389</v>
      </c>
      <c r="D1048" s="17">
        <v>0.41305269747635798</v>
      </c>
      <c r="E1048" s="17">
        <v>0.38285603529057199</v>
      </c>
      <c r="F1048" s="17"/>
      <c r="G1048" s="17">
        <v>0.30191752627367102</v>
      </c>
      <c r="H1048" s="17">
        <v>0.31331126879222099</v>
      </c>
      <c r="I1048" s="17">
        <v>0.38753966388338001</v>
      </c>
      <c r="J1048" s="17">
        <v>0.45301212578335698</v>
      </c>
      <c r="K1048" s="17">
        <v>0.47710207158951201</v>
      </c>
      <c r="L1048" s="17">
        <v>0.43252115810698499</v>
      </c>
      <c r="M1048" s="17"/>
      <c r="N1048" s="17">
        <v>0.44037910936679697</v>
      </c>
      <c r="O1048" s="17">
        <v>0.39890792753702897</v>
      </c>
      <c r="P1048" s="17">
        <v>0.371458513213826</v>
      </c>
      <c r="Q1048" s="17">
        <v>0.37892832588299702</v>
      </c>
      <c r="R1048" s="17"/>
      <c r="S1048" s="17">
        <v>0.37388299235206801</v>
      </c>
      <c r="T1048" s="17">
        <v>0.48229475304729402</v>
      </c>
      <c r="U1048" s="17">
        <v>0.38819979086997197</v>
      </c>
      <c r="V1048" s="17">
        <v>0.48191215610487897</v>
      </c>
      <c r="W1048" s="17">
        <v>0.42956823873058297</v>
      </c>
      <c r="X1048" s="17">
        <v>0.31098735363403701</v>
      </c>
      <c r="Y1048" s="17">
        <v>0.33078050385992003</v>
      </c>
      <c r="Z1048" s="17">
        <v>0.47234598499864899</v>
      </c>
      <c r="AA1048" s="17">
        <v>0.32299497437754998</v>
      </c>
      <c r="AB1048" s="17">
        <v>0.39604694248991601</v>
      </c>
      <c r="AC1048" s="17">
        <v>0.45424316180920798</v>
      </c>
      <c r="AD1048" s="17">
        <v>0.34167818709133002</v>
      </c>
      <c r="AE1048" s="17"/>
      <c r="AF1048" s="17">
        <v>0.40229140552361797</v>
      </c>
      <c r="AG1048" s="17">
        <v>0.39443573994188202</v>
      </c>
      <c r="AH1048" s="17">
        <v>0.43759248230166897</v>
      </c>
      <c r="AI1048" s="17">
        <v>0.34931892686544103</v>
      </c>
      <c r="AJ1048" s="17">
        <v>0.424617625213568</v>
      </c>
      <c r="AK1048" s="17">
        <v>0.511892027699</v>
      </c>
      <c r="AL1048" s="17"/>
      <c r="AM1048" s="17">
        <v>0.38250187683201398</v>
      </c>
      <c r="AN1048" s="17">
        <v>0.39756951762546999</v>
      </c>
      <c r="AO1048" s="17">
        <v>0.42874244200731898</v>
      </c>
      <c r="AP1048" s="17">
        <v>0.35929752458613901</v>
      </c>
      <c r="AQ1048" s="17">
        <v>0.41674411063259797</v>
      </c>
      <c r="AR1048" s="17"/>
      <c r="AS1048" s="17">
        <v>0.35237715082895599</v>
      </c>
      <c r="AT1048" s="17">
        <v>0.41810611868069297</v>
      </c>
      <c r="AU1048" s="17">
        <v>0.4292812151141</v>
      </c>
      <c r="AV1048" s="17">
        <v>0.35201952269131698</v>
      </c>
      <c r="AW1048" s="17">
        <v>0.46336661675576102</v>
      </c>
      <c r="AX1048" s="17">
        <v>0.431052802364565</v>
      </c>
      <c r="AY1048" s="17"/>
      <c r="AZ1048" s="17">
        <v>0.42317806407119901</v>
      </c>
      <c r="BA1048" s="17">
        <v>0.38185105060438501</v>
      </c>
      <c r="BB1048" s="17">
        <v>0.427113901375757</v>
      </c>
      <c r="BC1048" s="17">
        <v>0.38990332800986699</v>
      </c>
      <c r="BD1048" s="17">
        <v>0.37367512703863598</v>
      </c>
      <c r="BE1048" s="17"/>
      <c r="BF1048" s="17">
        <v>0.41664002688419699</v>
      </c>
      <c r="BG1048" s="17"/>
      <c r="BH1048" s="17">
        <v>0.42515236861412098</v>
      </c>
      <c r="BI1048" s="17"/>
      <c r="BJ1048" s="17">
        <v>0.40541770915851399</v>
      </c>
      <c r="BK1048" s="17">
        <v>0.42246513766883698</v>
      </c>
      <c r="BL1048" s="17">
        <v>0.43105481845288102</v>
      </c>
      <c r="BM1048" s="17">
        <v>0.313643547599607</v>
      </c>
      <c r="BN1048" s="17">
        <v>0.33200002577374899</v>
      </c>
      <c r="BO1048" s="17">
        <v>0.34545651501162</v>
      </c>
      <c r="BP1048" s="17"/>
      <c r="BQ1048" s="17">
        <v>0.41294937939070803</v>
      </c>
      <c r="BR1048" s="17">
        <v>0.42585846631569602</v>
      </c>
      <c r="BS1048" s="17">
        <v>0.40169246829247302</v>
      </c>
      <c r="BT1048" s="17"/>
      <c r="BU1048" s="17">
        <v>0.37682586669838303</v>
      </c>
      <c r="BV1048" s="17">
        <v>0.44666295940769302</v>
      </c>
      <c r="BW1048" s="17">
        <v>0.395548092160736</v>
      </c>
      <c r="BX1048" s="17"/>
      <c r="BY1048" s="17">
        <v>0.246797162434224</v>
      </c>
      <c r="BZ1048" s="17"/>
      <c r="CA1048" s="17">
        <v>0.50517042624348496</v>
      </c>
    </row>
    <row r="1049" spans="2:79" x14ac:dyDescent="0.35">
      <c r="B1049" t="s">
        <v>537</v>
      </c>
      <c r="C1049" s="17">
        <v>0.31042253986074803</v>
      </c>
      <c r="D1049" s="17">
        <v>0.31752084433244698</v>
      </c>
      <c r="E1049" s="17">
        <v>0.29973964958989502</v>
      </c>
      <c r="F1049" s="17"/>
      <c r="G1049" s="17">
        <v>0.331761120925047</v>
      </c>
      <c r="H1049" s="17">
        <v>0.27270659642121398</v>
      </c>
      <c r="I1049" s="17">
        <v>0.31014111842089198</v>
      </c>
      <c r="J1049" s="17">
        <v>0.32017598840033801</v>
      </c>
      <c r="K1049" s="17">
        <v>0.32213492977389502</v>
      </c>
      <c r="L1049" s="17">
        <v>0.307765798112282</v>
      </c>
      <c r="M1049" s="17"/>
      <c r="N1049" s="17">
        <v>0.35426126861687202</v>
      </c>
      <c r="O1049" s="17">
        <v>0.271920337969766</v>
      </c>
      <c r="P1049" s="17">
        <v>0.27549025821789103</v>
      </c>
      <c r="Q1049" s="17">
        <v>0.33101274236930101</v>
      </c>
      <c r="R1049" s="17"/>
      <c r="S1049" s="17">
        <v>0.33463971694934902</v>
      </c>
      <c r="T1049" s="17">
        <v>0.324489966666686</v>
      </c>
      <c r="U1049" s="17">
        <v>0.34574145079242302</v>
      </c>
      <c r="V1049" s="17">
        <v>0.35490179092430202</v>
      </c>
      <c r="W1049" s="17">
        <v>0.30584469450047103</v>
      </c>
      <c r="X1049" s="17">
        <v>0.33422388845579998</v>
      </c>
      <c r="Y1049" s="17">
        <v>0.29417998614198199</v>
      </c>
      <c r="Z1049" s="17">
        <v>0.28415902458952702</v>
      </c>
      <c r="AA1049" s="17">
        <v>0.26157539764406401</v>
      </c>
      <c r="AB1049" s="17">
        <v>0.27456525765418799</v>
      </c>
      <c r="AC1049" s="17">
        <v>0.24150862673920501</v>
      </c>
      <c r="AD1049" s="17">
        <v>0.30591625696966002</v>
      </c>
      <c r="AE1049" s="17"/>
      <c r="AF1049" s="17">
        <v>0.302249448205547</v>
      </c>
      <c r="AG1049" s="17">
        <v>0.31911294075517699</v>
      </c>
      <c r="AH1049" s="17">
        <v>0.298129651492471</v>
      </c>
      <c r="AI1049" s="17">
        <v>0.28183155880951499</v>
      </c>
      <c r="AJ1049" s="17">
        <v>0.30241229360861199</v>
      </c>
      <c r="AK1049" s="17">
        <v>0.45958854732414001</v>
      </c>
      <c r="AL1049" s="17"/>
      <c r="AM1049" s="17">
        <v>0.25733446935680498</v>
      </c>
      <c r="AN1049" s="17">
        <v>0.313695690170051</v>
      </c>
      <c r="AO1049" s="17">
        <v>0.32503999215780199</v>
      </c>
      <c r="AP1049" s="17">
        <v>0.34969094837516701</v>
      </c>
      <c r="AQ1049" s="17">
        <v>0.40535876323044601</v>
      </c>
      <c r="AR1049" s="17"/>
      <c r="AS1049" s="17">
        <v>0.33909470825402299</v>
      </c>
      <c r="AT1049" s="17">
        <v>0.30188090412158602</v>
      </c>
      <c r="AU1049" s="17">
        <v>0.282052088641701</v>
      </c>
      <c r="AV1049" s="17">
        <v>0.30375750000658402</v>
      </c>
      <c r="AW1049" s="17">
        <v>0.304939490908407</v>
      </c>
      <c r="AX1049" s="17">
        <v>0.33749190515927202</v>
      </c>
      <c r="AY1049" s="17"/>
      <c r="AZ1049" s="17">
        <v>0.33857581301287198</v>
      </c>
      <c r="BA1049" s="17">
        <v>0.28637150664044703</v>
      </c>
      <c r="BB1049" s="17">
        <v>0.32663516262179298</v>
      </c>
      <c r="BC1049" s="17">
        <v>0.31591892684032102</v>
      </c>
      <c r="BD1049" s="17">
        <v>0.30203568364219402</v>
      </c>
      <c r="BE1049" s="17"/>
      <c r="BF1049" s="17">
        <v>0.32008335832534202</v>
      </c>
      <c r="BG1049" s="17"/>
      <c r="BH1049" s="17">
        <v>0.32315271956737401</v>
      </c>
      <c r="BI1049" s="17"/>
      <c r="BJ1049" s="17">
        <v>0.31356167710580402</v>
      </c>
      <c r="BK1049" s="17">
        <v>0.296454525254565</v>
      </c>
      <c r="BL1049" s="17">
        <v>0.323228564398089</v>
      </c>
      <c r="BM1049" s="17">
        <v>0.29330254066329398</v>
      </c>
      <c r="BN1049" s="17">
        <v>0.254410311522068</v>
      </c>
      <c r="BO1049" s="17">
        <v>0.38050050610131803</v>
      </c>
      <c r="BP1049" s="17"/>
      <c r="BQ1049" s="17">
        <v>0.37251200819246499</v>
      </c>
      <c r="BR1049" s="17">
        <v>0.31597380641217199</v>
      </c>
      <c r="BS1049" s="17">
        <v>0.30682916318765402</v>
      </c>
      <c r="BT1049" s="17"/>
      <c r="BU1049" s="17">
        <v>0.43004790874460502</v>
      </c>
      <c r="BV1049" s="17">
        <v>0.34817002186456297</v>
      </c>
      <c r="BW1049" s="17">
        <v>0.29553078344594702</v>
      </c>
      <c r="BX1049" s="17"/>
      <c r="BY1049" s="17">
        <v>0.26591206009396201</v>
      </c>
      <c r="BZ1049" s="17"/>
      <c r="CA1049" s="17">
        <v>0.40853627249980301</v>
      </c>
    </row>
    <row r="1050" spans="2:79" x14ac:dyDescent="0.35">
      <c r="B1050" t="s">
        <v>136</v>
      </c>
      <c r="C1050" s="17">
        <v>7.6716947698879601E-2</v>
      </c>
      <c r="D1050" s="17">
        <v>5.7969651147802302E-2</v>
      </c>
      <c r="E1050" s="17">
        <v>9.5867549682299297E-2</v>
      </c>
      <c r="F1050" s="17"/>
      <c r="G1050" s="17">
        <v>7.9381376963657296E-2</v>
      </c>
      <c r="H1050" s="17">
        <v>9.3189525256212893E-2</v>
      </c>
      <c r="I1050" s="17">
        <v>7.7823626281514596E-2</v>
      </c>
      <c r="J1050" s="17">
        <v>7.31706281842191E-2</v>
      </c>
      <c r="K1050" s="17">
        <v>6.3341218811597502E-2</v>
      </c>
      <c r="L1050" s="17">
        <v>7.4081080553924594E-2</v>
      </c>
      <c r="M1050" s="17"/>
      <c r="N1050" s="17">
        <v>3.9670228990661603E-2</v>
      </c>
      <c r="O1050" s="17">
        <v>8.1989382239625597E-2</v>
      </c>
      <c r="P1050" s="17">
        <v>7.8628771564288699E-2</v>
      </c>
      <c r="Q1050" s="17">
        <v>0.105952514847982</v>
      </c>
      <c r="R1050" s="17"/>
      <c r="S1050" s="17">
        <v>5.7234519539523E-2</v>
      </c>
      <c r="T1050" s="17">
        <v>8.5433927519472999E-2</v>
      </c>
      <c r="U1050" s="17">
        <v>7.6170974418613105E-2</v>
      </c>
      <c r="V1050" s="17">
        <v>4.0703843462411099E-2</v>
      </c>
      <c r="W1050" s="17">
        <v>7.3250976543242405E-2</v>
      </c>
      <c r="X1050" s="17">
        <v>0.124755990424393</v>
      </c>
      <c r="Y1050" s="17">
        <v>8.5374650865050306E-2</v>
      </c>
      <c r="Z1050" s="17">
        <v>5.6949208936495202E-2</v>
      </c>
      <c r="AA1050" s="17">
        <v>6.9418871204447202E-2</v>
      </c>
      <c r="AB1050" s="17">
        <v>0.1059488023415</v>
      </c>
      <c r="AC1050" s="17">
        <v>6.3940089973828496E-2</v>
      </c>
      <c r="AD1050" s="17">
        <v>6.0892367524956602E-2</v>
      </c>
      <c r="AE1050" s="17"/>
      <c r="AF1050" s="17">
        <v>8.9369070469715498E-2</v>
      </c>
      <c r="AG1050" s="17">
        <v>9.6449754035531493E-2</v>
      </c>
      <c r="AH1050" s="17">
        <v>3.6668111041349802E-2</v>
      </c>
      <c r="AI1050" s="17">
        <v>5.64061331733944E-2</v>
      </c>
      <c r="AJ1050" s="17">
        <v>1.41232983142841E-2</v>
      </c>
      <c r="AK1050" s="17">
        <v>2.6459751050346698E-3</v>
      </c>
      <c r="AL1050" s="17"/>
      <c r="AM1050" s="17">
        <v>0.10133421962938199</v>
      </c>
      <c r="AN1050" s="17">
        <v>7.9369100760354194E-2</v>
      </c>
      <c r="AO1050" s="17">
        <v>7.4270209523176006E-2</v>
      </c>
      <c r="AP1050" s="17">
        <v>3.7462294820846502E-2</v>
      </c>
      <c r="AQ1050" s="17">
        <v>9.2461909920369106E-3</v>
      </c>
      <c r="AR1050" s="17"/>
      <c r="AS1050" s="17">
        <v>8.4372169799519794E-2</v>
      </c>
      <c r="AT1050" s="17">
        <v>7.1495762405258401E-2</v>
      </c>
      <c r="AU1050" s="17">
        <v>8.0743310430117399E-2</v>
      </c>
      <c r="AV1050" s="17">
        <v>7.4690545114054499E-2</v>
      </c>
      <c r="AW1050" s="17">
        <v>8.4317770343193293E-2</v>
      </c>
      <c r="AX1050" s="17">
        <v>5.8679411131921697E-2</v>
      </c>
      <c r="AY1050" s="17"/>
      <c r="AZ1050" s="17">
        <v>7.5723240934170599E-2</v>
      </c>
      <c r="BA1050" s="17">
        <v>8.5905316929821104E-2</v>
      </c>
      <c r="BB1050" s="17">
        <v>6.4168057820779903E-2</v>
      </c>
      <c r="BC1050" s="17">
        <v>9.5991973149430698E-2</v>
      </c>
      <c r="BD1050" s="17">
        <v>7.2334983622099405E-2</v>
      </c>
      <c r="BE1050" s="17"/>
      <c r="BF1050" s="17">
        <v>7.2188745147156494E-2</v>
      </c>
      <c r="BG1050" s="17"/>
      <c r="BH1050" s="17">
        <v>6.8509514774467997E-2</v>
      </c>
      <c r="BI1050" s="17"/>
      <c r="BJ1050" s="17">
        <v>7.5275931166461502E-2</v>
      </c>
      <c r="BK1050" s="17">
        <v>9.80019400728811E-2</v>
      </c>
      <c r="BL1050" s="17">
        <v>7.3984297312731304E-2</v>
      </c>
      <c r="BM1050" s="17">
        <v>6.9674609242048394E-2</v>
      </c>
      <c r="BN1050" s="17">
        <v>4.5277276245159197E-2</v>
      </c>
      <c r="BO1050" s="17">
        <v>1.6037232100338399E-2</v>
      </c>
      <c r="BP1050" s="17"/>
      <c r="BQ1050" s="17">
        <v>2.8514104711703899E-2</v>
      </c>
      <c r="BR1050" s="17">
        <v>6.8234267538537202E-2</v>
      </c>
      <c r="BS1050" s="17">
        <v>7.0569639767311898E-2</v>
      </c>
      <c r="BT1050" s="17"/>
      <c r="BU1050" s="17">
        <v>8.0718384962304296E-2</v>
      </c>
      <c r="BV1050" s="17">
        <v>4.9871841878540303E-2</v>
      </c>
      <c r="BW1050" s="17">
        <v>6.1990560376894099E-2</v>
      </c>
      <c r="BX1050" s="17"/>
      <c r="BY1050" s="17">
        <v>0.12875812861126601</v>
      </c>
      <c r="BZ1050" s="17"/>
      <c r="CA1050" s="17">
        <v>4.6655135282927501E-2</v>
      </c>
    </row>
    <row r="1051" spans="2:79" x14ac:dyDescent="0.35">
      <c r="B1051" t="s">
        <v>512</v>
      </c>
      <c r="C1051" s="17">
        <v>4.3657721833867E-2</v>
      </c>
      <c r="D1051" s="17">
        <v>4.2641462999199999E-2</v>
      </c>
      <c r="E1051" s="17">
        <v>4.49816611040623E-2</v>
      </c>
      <c r="F1051" s="17"/>
      <c r="G1051" s="17">
        <v>2.8842165091258198E-2</v>
      </c>
      <c r="H1051" s="17">
        <v>4.1412801257839797E-2</v>
      </c>
      <c r="I1051" s="17">
        <v>4.8307459182276101E-2</v>
      </c>
      <c r="J1051" s="17">
        <v>2.0873724357278901E-2</v>
      </c>
      <c r="K1051" s="17">
        <v>3.3903826532997401E-2</v>
      </c>
      <c r="L1051" s="17">
        <v>8.0486433722172596E-2</v>
      </c>
      <c r="M1051" s="17"/>
      <c r="N1051" s="17">
        <v>3.56294376040453E-2</v>
      </c>
      <c r="O1051" s="17">
        <v>4.9920219373218597E-2</v>
      </c>
      <c r="P1051" s="17">
        <v>3.98453477294307E-2</v>
      </c>
      <c r="Q1051" s="17">
        <v>5.02208525545274E-2</v>
      </c>
      <c r="R1051" s="17"/>
      <c r="S1051" s="17">
        <v>3.5356822289557097E-2</v>
      </c>
      <c r="T1051" s="17">
        <v>1.9986152638811702E-2</v>
      </c>
      <c r="U1051" s="17">
        <v>3.5363384011064397E-2</v>
      </c>
      <c r="V1051" s="17">
        <v>2.35360239769043E-2</v>
      </c>
      <c r="W1051" s="17">
        <v>1.49937775794161E-2</v>
      </c>
      <c r="X1051" s="17">
        <v>1.8222753738373901E-2</v>
      </c>
      <c r="Y1051" s="17">
        <v>0.102941389239252</v>
      </c>
      <c r="Z1051" s="17">
        <v>4.8645020421062703E-2</v>
      </c>
      <c r="AA1051" s="17">
        <v>5.9477343643402902E-2</v>
      </c>
      <c r="AB1051" s="17">
        <v>7.7211275191980205E-2</v>
      </c>
      <c r="AC1051" s="17">
        <v>5.2976248658758801E-2</v>
      </c>
      <c r="AD1051" s="17">
        <v>6.4052467970609497E-2</v>
      </c>
      <c r="AE1051" s="17"/>
      <c r="AF1051" s="17">
        <v>7.2463209387079106E-2</v>
      </c>
      <c r="AG1051" s="17">
        <v>4.1343180193720797E-2</v>
      </c>
      <c r="AH1051" s="17">
        <v>3.3625965053948603E-2</v>
      </c>
      <c r="AI1051" s="17">
        <v>2.6078187212260299E-2</v>
      </c>
      <c r="AJ1051" s="17">
        <v>2.5924103906572901E-2</v>
      </c>
      <c r="AK1051" s="17">
        <v>2.4783274065871899E-2</v>
      </c>
      <c r="AL1051" s="17"/>
      <c r="AM1051" s="17">
        <v>7.1611304522530103E-2</v>
      </c>
      <c r="AN1051" s="17">
        <v>3.7291165320190903E-2</v>
      </c>
      <c r="AO1051" s="17">
        <v>2.5426888756896599E-2</v>
      </c>
      <c r="AP1051" s="17">
        <v>3.3084644764694797E-2</v>
      </c>
      <c r="AQ1051" s="17">
        <v>2.4362355121549301E-2</v>
      </c>
      <c r="AR1051" s="17"/>
      <c r="AS1051" s="17">
        <v>3.7038176416175198E-2</v>
      </c>
      <c r="AT1051" s="17">
        <v>6.6380887993818999E-2</v>
      </c>
      <c r="AU1051" s="17">
        <v>2.4743082776415602E-2</v>
      </c>
      <c r="AV1051" s="17">
        <v>2.6986889811052201E-2</v>
      </c>
      <c r="AW1051" s="17">
        <v>4.5207695655663398E-2</v>
      </c>
      <c r="AX1051" s="17">
        <v>6.8111121400958E-2</v>
      </c>
      <c r="AY1051" s="17"/>
      <c r="AZ1051" s="17">
        <v>4.5767518644672697E-2</v>
      </c>
      <c r="BA1051" s="17">
        <v>4.67946104036236E-2</v>
      </c>
      <c r="BB1051" s="17">
        <v>4.1760504500880501E-2</v>
      </c>
      <c r="BC1051" s="17">
        <v>3.5760858300894899E-2</v>
      </c>
      <c r="BD1051" s="17">
        <v>3.9918417782426101E-2</v>
      </c>
      <c r="BE1051" s="17"/>
      <c r="BF1051" s="17">
        <v>4.2974823433402698E-2</v>
      </c>
      <c r="BG1051" s="17"/>
      <c r="BH1051" s="17">
        <v>4.52760021677951E-2</v>
      </c>
      <c r="BI1051" s="17"/>
      <c r="BJ1051" s="17">
        <v>2.82823387892919E-2</v>
      </c>
      <c r="BK1051" s="17">
        <v>5.0059431165203602E-2</v>
      </c>
      <c r="BL1051" s="17">
        <v>4.7907048502639701E-2</v>
      </c>
      <c r="BM1051" s="17">
        <v>5.3605008982512498E-2</v>
      </c>
      <c r="BN1051" s="17">
        <v>2.1809844342390201E-2</v>
      </c>
      <c r="BO1051" s="17">
        <v>6.7198946301434206E-2</v>
      </c>
      <c r="BP1051" s="17"/>
      <c r="BQ1051" s="17">
        <v>4.0312887815599503E-2</v>
      </c>
      <c r="BR1051" s="17">
        <v>3.9017693223998597E-2</v>
      </c>
      <c r="BS1051" s="17">
        <v>4.1269220871025802E-2</v>
      </c>
      <c r="BT1051" s="17"/>
      <c r="BU1051" s="17">
        <v>1.0044257143330499E-2</v>
      </c>
      <c r="BV1051" s="17">
        <v>4.9062534441441999E-2</v>
      </c>
      <c r="BW1051" s="17">
        <v>3.7117240820094197E-2</v>
      </c>
      <c r="BX1051" s="17"/>
      <c r="BY1051" s="17">
        <v>1.9383969295122701E-2</v>
      </c>
      <c r="BZ1051" s="17"/>
      <c r="CA1051" s="17">
        <v>2.21348336807589E-2</v>
      </c>
    </row>
    <row r="1052" spans="2:79" x14ac:dyDescent="0.35">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row>
    <row r="1053" spans="2:79" x14ac:dyDescent="0.35">
      <c r="B1053" s="6" t="s">
        <v>545</v>
      </c>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c r="BZ1053" s="17"/>
      <c r="CA1053" s="17"/>
    </row>
    <row r="1054" spans="2:79" x14ac:dyDescent="0.35">
      <c r="B1054" s="24" t="s">
        <v>541</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row>
    <row r="1055" spans="2:79" x14ac:dyDescent="0.35">
      <c r="B1055" t="s">
        <v>542</v>
      </c>
      <c r="C1055" s="17">
        <v>0.39861998682854199</v>
      </c>
      <c r="D1055" s="17">
        <v>0.35096837532947001</v>
      </c>
      <c r="E1055" s="17">
        <v>0.44471402429416801</v>
      </c>
      <c r="F1055" s="17"/>
      <c r="G1055" s="17">
        <v>0.37751128594660599</v>
      </c>
      <c r="H1055" s="17">
        <v>0.34127981390308298</v>
      </c>
      <c r="I1055" s="17">
        <v>0.35942986951297401</v>
      </c>
      <c r="J1055" s="17">
        <v>0.41948648626497198</v>
      </c>
      <c r="K1055" s="17">
        <v>0.41731545981279</v>
      </c>
      <c r="L1055" s="17">
        <v>0.45853244182696901</v>
      </c>
      <c r="M1055" s="17"/>
      <c r="N1055" s="17">
        <v>0.40427379345328701</v>
      </c>
      <c r="O1055" s="17">
        <v>0.40612052797196802</v>
      </c>
      <c r="P1055" s="17">
        <v>0.36279384696440897</v>
      </c>
      <c r="Q1055" s="17">
        <v>0.41373047998576101</v>
      </c>
      <c r="R1055" s="17"/>
      <c r="S1055" s="17">
        <v>0.38930578831258</v>
      </c>
      <c r="T1055" s="17">
        <v>0.43573933857738001</v>
      </c>
      <c r="U1055" s="17">
        <v>0.47780339607611</v>
      </c>
      <c r="V1055" s="17">
        <v>0.41217094106924501</v>
      </c>
      <c r="W1055" s="17">
        <v>0.38004934295752402</v>
      </c>
      <c r="X1055" s="17">
        <v>0.35325027897926098</v>
      </c>
      <c r="Y1055" s="17">
        <v>0.35452292508391298</v>
      </c>
      <c r="Z1055" s="17">
        <v>0.32398967020955499</v>
      </c>
      <c r="AA1055" s="17">
        <v>0.42767201083579998</v>
      </c>
      <c r="AB1055" s="17">
        <v>0.40316698699855502</v>
      </c>
      <c r="AC1055" s="17">
        <v>0.34403535417320402</v>
      </c>
      <c r="AD1055" s="17">
        <v>0.39310565456469199</v>
      </c>
      <c r="AE1055" s="17"/>
      <c r="AF1055" s="17">
        <v>0.40480770986864201</v>
      </c>
      <c r="AG1055" s="17">
        <v>0.37845026847917002</v>
      </c>
      <c r="AH1055" s="17">
        <v>0.39702825250159002</v>
      </c>
      <c r="AI1055" s="17">
        <v>0.42073398226637498</v>
      </c>
      <c r="AJ1055" s="17">
        <v>0.36772710759477201</v>
      </c>
      <c r="AK1055" s="17">
        <v>0.45010483586378203</v>
      </c>
      <c r="AL1055" s="17"/>
      <c r="AM1055" s="17">
        <v>0.375804135062068</v>
      </c>
      <c r="AN1055" s="17">
        <v>0.412659806713985</v>
      </c>
      <c r="AO1055" s="17">
        <v>0.40928212019681298</v>
      </c>
      <c r="AP1055" s="17">
        <v>0.37304504392489202</v>
      </c>
      <c r="AQ1055" s="17">
        <v>0.369454544994123</v>
      </c>
      <c r="AR1055" s="17"/>
      <c r="AS1055" s="17">
        <v>0.37546417059186998</v>
      </c>
      <c r="AT1055" s="17">
        <v>0.40231266940370197</v>
      </c>
      <c r="AU1055" s="17">
        <v>0.410524883769883</v>
      </c>
      <c r="AV1055" s="17">
        <v>0.41304549665091</v>
      </c>
      <c r="AW1055" s="17">
        <v>0.37585577737021097</v>
      </c>
      <c r="AX1055" s="17">
        <v>0.421412448754382</v>
      </c>
      <c r="AY1055" s="17"/>
      <c r="AZ1055" s="17">
        <v>0.381430043132927</v>
      </c>
      <c r="BA1055" s="17">
        <v>0.36314313581667701</v>
      </c>
      <c r="BB1055" s="17">
        <v>0.451243709822297</v>
      </c>
      <c r="BC1055" s="17">
        <v>0.38917549073714403</v>
      </c>
      <c r="BD1055" s="17">
        <v>0.42328024993478203</v>
      </c>
      <c r="BE1055" s="17"/>
      <c r="BF1055" s="17">
        <v>0.39534755325298299</v>
      </c>
      <c r="BG1055" s="17"/>
      <c r="BH1055" s="17">
        <v>0.389776346594367</v>
      </c>
      <c r="BI1055" s="17"/>
      <c r="BJ1055" s="17">
        <v>0.40003915182078797</v>
      </c>
      <c r="BK1055" s="17">
        <v>0.40202851156578701</v>
      </c>
      <c r="BL1055" s="17">
        <v>0.38398032215906802</v>
      </c>
      <c r="BM1055" s="17">
        <v>0.40655793041822502</v>
      </c>
      <c r="BN1055" s="17">
        <v>0.41122656514921702</v>
      </c>
      <c r="BO1055" s="17">
        <v>0.439252778281709</v>
      </c>
      <c r="BP1055" s="17"/>
      <c r="BQ1055" s="17">
        <v>0.440635006996762</v>
      </c>
      <c r="BR1055" s="17">
        <v>0.40203486741309502</v>
      </c>
      <c r="BS1055" s="17">
        <v>0.40509608337117498</v>
      </c>
      <c r="BT1055" s="17"/>
      <c r="BU1055" s="17">
        <v>0.401039227698266</v>
      </c>
      <c r="BV1055" s="17">
        <v>0.386990512864331</v>
      </c>
      <c r="BW1055" s="17">
        <v>0.42549362986744699</v>
      </c>
      <c r="BX1055" s="17"/>
      <c r="BY1055" s="17">
        <v>0.28873944631346099</v>
      </c>
      <c r="BZ1055" s="17"/>
      <c r="CA1055" s="17">
        <v>0.39815492486424298</v>
      </c>
    </row>
    <row r="1056" spans="2:79" x14ac:dyDescent="0.35">
      <c r="B1056" t="s">
        <v>519</v>
      </c>
      <c r="C1056" s="17">
        <v>0.387846452597293</v>
      </c>
      <c r="D1056" s="17">
        <v>0.36983521983502399</v>
      </c>
      <c r="E1056" s="17">
        <v>0.404581121657686</v>
      </c>
      <c r="F1056" s="17"/>
      <c r="G1056" s="17">
        <v>0.34639350731119001</v>
      </c>
      <c r="H1056" s="17">
        <v>0.322952369809617</v>
      </c>
      <c r="I1056" s="17">
        <v>0.36902216814199801</v>
      </c>
      <c r="J1056" s="17">
        <v>0.394258894004618</v>
      </c>
      <c r="K1056" s="17">
        <v>0.43789372529668102</v>
      </c>
      <c r="L1056" s="17">
        <v>0.441200073244505</v>
      </c>
      <c r="M1056" s="17"/>
      <c r="N1056" s="17">
        <v>0.41930374927116598</v>
      </c>
      <c r="O1056" s="17">
        <v>0.37205858931355201</v>
      </c>
      <c r="P1056" s="17">
        <v>0.389264831895896</v>
      </c>
      <c r="Q1056" s="17">
        <v>0.36915702840112202</v>
      </c>
      <c r="R1056" s="17"/>
      <c r="S1056" s="17">
        <v>0.30924712714285002</v>
      </c>
      <c r="T1056" s="17">
        <v>0.43638255157271999</v>
      </c>
      <c r="U1056" s="17">
        <v>0.45768857921110401</v>
      </c>
      <c r="V1056" s="17">
        <v>0.44569766894924701</v>
      </c>
      <c r="W1056" s="17">
        <v>0.401810764151035</v>
      </c>
      <c r="X1056" s="17">
        <v>0.34336045383199398</v>
      </c>
      <c r="Y1056" s="17">
        <v>0.31873921003364503</v>
      </c>
      <c r="Z1056" s="17">
        <v>0.29903523339986698</v>
      </c>
      <c r="AA1056" s="17">
        <v>0.39812719480442599</v>
      </c>
      <c r="AB1056" s="17">
        <v>0.36754163508843302</v>
      </c>
      <c r="AC1056" s="17">
        <v>0.42889610932990302</v>
      </c>
      <c r="AD1056" s="17">
        <v>0.529745346155307</v>
      </c>
      <c r="AE1056" s="17"/>
      <c r="AF1056" s="17">
        <v>0.37079873535129998</v>
      </c>
      <c r="AG1056" s="17">
        <v>0.36375817095750901</v>
      </c>
      <c r="AH1056" s="17">
        <v>0.41165256400809003</v>
      </c>
      <c r="AI1056" s="17">
        <v>0.44688416272466702</v>
      </c>
      <c r="AJ1056" s="17">
        <v>0.40624170695759998</v>
      </c>
      <c r="AK1056" s="17">
        <v>0.41225886194681199</v>
      </c>
      <c r="AL1056" s="17"/>
      <c r="AM1056" s="17">
        <v>0.34659627768527201</v>
      </c>
      <c r="AN1056" s="17">
        <v>0.39633903344534999</v>
      </c>
      <c r="AO1056" s="17">
        <v>0.41846858912364199</v>
      </c>
      <c r="AP1056" s="17">
        <v>0.35635488157775302</v>
      </c>
      <c r="AQ1056" s="17">
        <v>0.397684203122394</v>
      </c>
      <c r="AR1056" s="17"/>
      <c r="AS1056" s="17">
        <v>0.360500088958223</v>
      </c>
      <c r="AT1056" s="17">
        <v>0.38159419671684802</v>
      </c>
      <c r="AU1056" s="17">
        <v>0.35727665663743702</v>
      </c>
      <c r="AV1056" s="17">
        <v>0.392385446244231</v>
      </c>
      <c r="AW1056" s="17">
        <v>0.43907453281129999</v>
      </c>
      <c r="AX1056" s="17">
        <v>0.44665777750635</v>
      </c>
      <c r="AY1056" s="17"/>
      <c r="AZ1056" s="17">
        <v>0.37264458905514503</v>
      </c>
      <c r="BA1056" s="17">
        <v>0.40825690762267502</v>
      </c>
      <c r="BB1056" s="17">
        <v>0.37717907001584999</v>
      </c>
      <c r="BC1056" s="17">
        <v>0.36732051512071101</v>
      </c>
      <c r="BD1056" s="17">
        <v>0.38717004168924402</v>
      </c>
      <c r="BE1056" s="17"/>
      <c r="BF1056" s="17">
        <v>0.38981615882332699</v>
      </c>
      <c r="BG1056" s="17"/>
      <c r="BH1056" s="17">
        <v>0.39632763366407298</v>
      </c>
      <c r="BI1056" s="17"/>
      <c r="BJ1056" s="17">
        <v>0.38019012066258401</v>
      </c>
      <c r="BK1056" s="17">
        <v>0.34168033288758698</v>
      </c>
      <c r="BL1056" s="17">
        <v>0.43293764352894898</v>
      </c>
      <c r="BM1056" s="17">
        <v>0.35748655104861099</v>
      </c>
      <c r="BN1056" s="17">
        <v>0.44696647558258001</v>
      </c>
      <c r="BO1056" s="17">
        <v>0.47372356478298899</v>
      </c>
      <c r="BP1056" s="17"/>
      <c r="BQ1056" s="17">
        <v>0.41881383671332401</v>
      </c>
      <c r="BR1056" s="17">
        <v>0.375281036280737</v>
      </c>
      <c r="BS1056" s="17">
        <v>0.399116743270226</v>
      </c>
      <c r="BT1056" s="17"/>
      <c r="BU1056" s="17">
        <v>0.42227428886767499</v>
      </c>
      <c r="BV1056" s="17">
        <v>0.429534977013032</v>
      </c>
      <c r="BW1056" s="17">
        <v>0.38561547957289199</v>
      </c>
      <c r="BX1056" s="17"/>
      <c r="BY1056" s="17">
        <v>0.28336745580285899</v>
      </c>
      <c r="BZ1056" s="17"/>
      <c r="CA1056" s="17">
        <v>0.37238708610006599</v>
      </c>
    </row>
    <row r="1057" spans="2:79" x14ac:dyDescent="0.35">
      <c r="B1057" t="s">
        <v>518</v>
      </c>
      <c r="C1057" s="17">
        <v>0.38610821033812898</v>
      </c>
      <c r="D1057" s="17">
        <v>0.35771939010543002</v>
      </c>
      <c r="E1057" s="17">
        <v>0.41412847150744297</v>
      </c>
      <c r="F1057" s="17"/>
      <c r="G1057" s="17">
        <v>0.29680712939918402</v>
      </c>
      <c r="H1057" s="17">
        <v>0.38968026009275702</v>
      </c>
      <c r="I1057" s="17">
        <v>0.38298773661636898</v>
      </c>
      <c r="J1057" s="17">
        <v>0.44961663026915699</v>
      </c>
      <c r="K1057" s="17">
        <v>0.37790127803002999</v>
      </c>
      <c r="L1057" s="17">
        <v>0.39366279069551902</v>
      </c>
      <c r="M1057" s="17"/>
      <c r="N1057" s="17">
        <v>0.41738433299330602</v>
      </c>
      <c r="O1057" s="17">
        <v>0.38014526597550402</v>
      </c>
      <c r="P1057" s="17">
        <v>0.388598701242793</v>
      </c>
      <c r="Q1057" s="17">
        <v>0.36008820129259</v>
      </c>
      <c r="R1057" s="17"/>
      <c r="S1057" s="17">
        <v>0.38562885523232798</v>
      </c>
      <c r="T1057" s="17">
        <v>0.41731914777956902</v>
      </c>
      <c r="U1057" s="17">
        <v>0.47406352889902498</v>
      </c>
      <c r="V1057" s="17">
        <v>0.40785628314325301</v>
      </c>
      <c r="W1057" s="17">
        <v>0.39283682576071299</v>
      </c>
      <c r="X1057" s="17">
        <v>0.30877804459311797</v>
      </c>
      <c r="Y1057" s="17">
        <v>0.348610197082171</v>
      </c>
      <c r="Z1057" s="17">
        <v>0.35812824308209001</v>
      </c>
      <c r="AA1057" s="17">
        <v>0.41376860935739401</v>
      </c>
      <c r="AB1057" s="17">
        <v>0.35846291103491201</v>
      </c>
      <c r="AC1057" s="17">
        <v>0.35528426601277902</v>
      </c>
      <c r="AD1057" s="17">
        <v>0.34385428051552203</v>
      </c>
      <c r="AE1057" s="17"/>
      <c r="AF1057" s="17">
        <v>0.37812687325575001</v>
      </c>
      <c r="AG1057" s="17">
        <v>0.35971810756519601</v>
      </c>
      <c r="AH1057" s="17">
        <v>0.40833195234097103</v>
      </c>
      <c r="AI1057" s="17">
        <v>0.46879594720199402</v>
      </c>
      <c r="AJ1057" s="17">
        <v>0.38598599488496499</v>
      </c>
      <c r="AK1057" s="17">
        <v>0.48349322230283298</v>
      </c>
      <c r="AL1057" s="17"/>
      <c r="AM1057" s="17">
        <v>0.38137266744704201</v>
      </c>
      <c r="AN1057" s="17">
        <v>0.396092585858216</v>
      </c>
      <c r="AO1057" s="17">
        <v>0.36806964165292599</v>
      </c>
      <c r="AP1057" s="17">
        <v>0.42347293750350601</v>
      </c>
      <c r="AQ1057" s="17">
        <v>0.33281724865684797</v>
      </c>
      <c r="AR1057" s="17"/>
      <c r="AS1057" s="17">
        <v>0.35838524279377598</v>
      </c>
      <c r="AT1057" s="17">
        <v>0.409199854427376</v>
      </c>
      <c r="AU1057" s="17">
        <v>0.39932922137663202</v>
      </c>
      <c r="AV1057" s="17">
        <v>0.380478891187223</v>
      </c>
      <c r="AW1057" s="17">
        <v>0.411110371367223</v>
      </c>
      <c r="AX1057" s="17">
        <v>0.34404268660193199</v>
      </c>
      <c r="AY1057" s="17"/>
      <c r="AZ1057" s="17">
        <v>0.36549469844148202</v>
      </c>
      <c r="BA1057" s="17">
        <v>0.41902793763303198</v>
      </c>
      <c r="BB1057" s="17">
        <v>0.378021944862513</v>
      </c>
      <c r="BC1057" s="17">
        <v>0.427290647569527</v>
      </c>
      <c r="BD1057" s="17">
        <v>0.35789249495666797</v>
      </c>
      <c r="BE1057" s="17"/>
      <c r="BF1057" s="17">
        <v>0.39853134317106198</v>
      </c>
      <c r="BG1057" s="17"/>
      <c r="BH1057" s="17">
        <v>0.39888003842953501</v>
      </c>
      <c r="BI1057" s="17"/>
      <c r="BJ1057" s="17">
        <v>0.40841800754700702</v>
      </c>
      <c r="BK1057" s="17">
        <v>0.39350409644402001</v>
      </c>
      <c r="BL1057" s="17">
        <v>0.35619519096132501</v>
      </c>
      <c r="BM1057" s="17">
        <v>0.38701952318001898</v>
      </c>
      <c r="BN1057" s="17">
        <v>0.37492413473725</v>
      </c>
      <c r="BO1057" s="17">
        <v>0.36406173768254602</v>
      </c>
      <c r="BP1057" s="17"/>
      <c r="BQ1057" s="17">
        <v>0.41321991961319998</v>
      </c>
      <c r="BR1057" s="17">
        <v>0.41110016513526798</v>
      </c>
      <c r="BS1057" s="17">
        <v>0.38308718951054199</v>
      </c>
      <c r="BT1057" s="17"/>
      <c r="BU1057" s="17">
        <v>0.38873482198265702</v>
      </c>
      <c r="BV1057" s="17">
        <v>0.405975785269995</v>
      </c>
      <c r="BW1057" s="17">
        <v>0.39175736792129201</v>
      </c>
      <c r="BX1057" s="17"/>
      <c r="BY1057" s="17">
        <v>0.20856271172179</v>
      </c>
      <c r="BZ1057" s="17"/>
      <c r="CA1057" s="17">
        <v>0.35405234475460001</v>
      </c>
    </row>
    <row r="1058" spans="2:79" x14ac:dyDescent="0.35">
      <c r="B1058" t="s">
        <v>543</v>
      </c>
      <c r="C1058" s="17">
        <v>0.38042363355981701</v>
      </c>
      <c r="D1058" s="17">
        <v>0.36664546475187398</v>
      </c>
      <c r="E1058" s="17">
        <v>0.39300154599711001</v>
      </c>
      <c r="F1058" s="17"/>
      <c r="G1058" s="17">
        <v>0.34038903986513103</v>
      </c>
      <c r="H1058" s="17">
        <v>0.324955677740703</v>
      </c>
      <c r="I1058" s="17">
        <v>0.39580534941589202</v>
      </c>
      <c r="J1058" s="17">
        <v>0.38815748845679598</v>
      </c>
      <c r="K1058" s="17">
        <v>0.39599645612796902</v>
      </c>
      <c r="L1058" s="17">
        <v>0.420045049720005</v>
      </c>
      <c r="M1058" s="17"/>
      <c r="N1058" s="17">
        <v>0.43249408900976699</v>
      </c>
      <c r="O1058" s="17">
        <v>0.38188955973718403</v>
      </c>
      <c r="P1058" s="17">
        <v>0.33865921607066901</v>
      </c>
      <c r="Q1058" s="17">
        <v>0.35959082134611903</v>
      </c>
      <c r="R1058" s="17"/>
      <c r="S1058" s="17">
        <v>0.39065539312658998</v>
      </c>
      <c r="T1058" s="17">
        <v>0.47255704690029898</v>
      </c>
      <c r="U1058" s="17">
        <v>0.42634028588337503</v>
      </c>
      <c r="V1058" s="17">
        <v>0.444696929360055</v>
      </c>
      <c r="W1058" s="17">
        <v>0.38355485787342097</v>
      </c>
      <c r="X1058" s="17">
        <v>0.315470422614687</v>
      </c>
      <c r="Y1058" s="17">
        <v>0.32438772673633098</v>
      </c>
      <c r="Z1058" s="17">
        <v>0.31792824704515699</v>
      </c>
      <c r="AA1058" s="17">
        <v>0.33910656695139202</v>
      </c>
      <c r="AB1058" s="17">
        <v>0.29990033148046902</v>
      </c>
      <c r="AC1058" s="17">
        <v>0.40042185827642701</v>
      </c>
      <c r="AD1058" s="17">
        <v>0.38909211337704203</v>
      </c>
      <c r="AE1058" s="17"/>
      <c r="AF1058" s="17">
        <v>0.33811743248543202</v>
      </c>
      <c r="AG1058" s="17">
        <v>0.346744461081546</v>
      </c>
      <c r="AH1058" s="17">
        <v>0.43392750436401401</v>
      </c>
      <c r="AI1058" s="17">
        <v>0.42157718824920698</v>
      </c>
      <c r="AJ1058" s="17">
        <v>0.406793432769332</v>
      </c>
      <c r="AK1058" s="17">
        <v>0.46359739358667701</v>
      </c>
      <c r="AL1058" s="17"/>
      <c r="AM1058" s="17">
        <v>0.316189906120736</v>
      </c>
      <c r="AN1058" s="17">
        <v>0.38484189731389101</v>
      </c>
      <c r="AO1058" s="17">
        <v>0.42567411731438398</v>
      </c>
      <c r="AP1058" s="17">
        <v>0.37450862312991201</v>
      </c>
      <c r="AQ1058" s="17">
        <v>0.50284350088305296</v>
      </c>
      <c r="AR1058" s="17"/>
      <c r="AS1058" s="17">
        <v>0.37218958381234801</v>
      </c>
      <c r="AT1058" s="17">
        <v>0.38764480261471301</v>
      </c>
      <c r="AU1058" s="17">
        <v>0.38347197466363098</v>
      </c>
      <c r="AV1058" s="17">
        <v>0.36370788690100198</v>
      </c>
      <c r="AW1058" s="17">
        <v>0.42154361738601298</v>
      </c>
      <c r="AX1058" s="17">
        <v>0.35282573704442999</v>
      </c>
      <c r="AY1058" s="17"/>
      <c r="AZ1058" s="17">
        <v>0.399512850170131</v>
      </c>
      <c r="BA1058" s="17">
        <v>0.36687167185797298</v>
      </c>
      <c r="BB1058" s="17">
        <v>0.40158509511206503</v>
      </c>
      <c r="BC1058" s="17">
        <v>0.30570283134272602</v>
      </c>
      <c r="BD1058" s="17">
        <v>0.38387685367895003</v>
      </c>
      <c r="BE1058" s="17"/>
      <c r="BF1058" s="17">
        <v>0.38875296931921599</v>
      </c>
      <c r="BG1058" s="17"/>
      <c r="BH1058" s="17">
        <v>0.39104460123409901</v>
      </c>
      <c r="BI1058" s="17"/>
      <c r="BJ1058" s="17">
        <v>0.392099165826789</v>
      </c>
      <c r="BK1058" s="17">
        <v>0.403599236245204</v>
      </c>
      <c r="BL1058" s="17">
        <v>0.36036639356646499</v>
      </c>
      <c r="BM1058" s="17">
        <v>0.35292932923069598</v>
      </c>
      <c r="BN1058" s="17">
        <v>0.41276640523591202</v>
      </c>
      <c r="BO1058" s="17">
        <v>0.380632334557786</v>
      </c>
      <c r="BP1058" s="17"/>
      <c r="BQ1058" s="17">
        <v>0.42603631245055701</v>
      </c>
      <c r="BR1058" s="17">
        <v>0.39066084589854</v>
      </c>
      <c r="BS1058" s="17">
        <v>0.37442543675685203</v>
      </c>
      <c r="BT1058" s="17"/>
      <c r="BU1058" s="17">
        <v>0.49139517572480401</v>
      </c>
      <c r="BV1058" s="17">
        <v>0.42118791480402701</v>
      </c>
      <c r="BW1058" s="17">
        <v>0.35550000842378399</v>
      </c>
      <c r="BX1058" s="17"/>
      <c r="BY1058" s="17">
        <v>0.26773646173325399</v>
      </c>
      <c r="BZ1058" s="17"/>
      <c r="CA1058" s="17">
        <v>0.44274777893227901</v>
      </c>
    </row>
    <row r="1059" spans="2:79" x14ac:dyDescent="0.35">
      <c r="B1059" t="s">
        <v>521</v>
      </c>
      <c r="C1059" s="17">
        <v>0.35419548231213999</v>
      </c>
      <c r="D1059" s="17">
        <v>0.36654804849123002</v>
      </c>
      <c r="E1059" s="17">
        <v>0.34058317562047202</v>
      </c>
      <c r="F1059" s="17"/>
      <c r="G1059" s="17">
        <v>0.25099122284460801</v>
      </c>
      <c r="H1059" s="17">
        <v>0.277583543774228</v>
      </c>
      <c r="I1059" s="17">
        <v>0.36496367506405902</v>
      </c>
      <c r="J1059" s="17">
        <v>0.35889964428976201</v>
      </c>
      <c r="K1059" s="17">
        <v>0.39504437790614899</v>
      </c>
      <c r="L1059" s="17">
        <v>0.44266644103113401</v>
      </c>
      <c r="M1059" s="17"/>
      <c r="N1059" s="17">
        <v>0.37981600796810799</v>
      </c>
      <c r="O1059" s="17">
        <v>0.37548813638352802</v>
      </c>
      <c r="P1059" s="17">
        <v>0.31243859951810599</v>
      </c>
      <c r="Q1059" s="17">
        <v>0.34099991030645299</v>
      </c>
      <c r="R1059" s="17"/>
      <c r="S1059" s="17">
        <v>0.32772091967433298</v>
      </c>
      <c r="T1059" s="17">
        <v>0.36559319363999998</v>
      </c>
      <c r="U1059" s="17">
        <v>0.38096845058641099</v>
      </c>
      <c r="V1059" s="17">
        <v>0.42197723070551502</v>
      </c>
      <c r="W1059" s="17">
        <v>0.419606709390072</v>
      </c>
      <c r="X1059" s="17">
        <v>0.33377048691060801</v>
      </c>
      <c r="Y1059" s="17">
        <v>0.24135065266909</v>
      </c>
      <c r="Z1059" s="17">
        <v>0.41364840624947502</v>
      </c>
      <c r="AA1059" s="17">
        <v>0.29059154379600999</v>
      </c>
      <c r="AB1059" s="17">
        <v>0.37090367257456103</v>
      </c>
      <c r="AC1059" s="17">
        <v>0.45292503497926401</v>
      </c>
      <c r="AD1059" s="17">
        <v>0.27829917149391398</v>
      </c>
      <c r="AE1059" s="17"/>
      <c r="AF1059" s="17">
        <v>0.33434014011409502</v>
      </c>
      <c r="AG1059" s="17">
        <v>0.35424650750071102</v>
      </c>
      <c r="AH1059" s="17">
        <v>0.38831464690075101</v>
      </c>
      <c r="AI1059" s="17">
        <v>0.42912517741287498</v>
      </c>
      <c r="AJ1059" s="17">
        <v>0.34452438599916102</v>
      </c>
      <c r="AK1059" s="17">
        <v>0.27924242501549401</v>
      </c>
      <c r="AL1059" s="17"/>
      <c r="AM1059" s="17">
        <v>0.33140136075480803</v>
      </c>
      <c r="AN1059" s="17">
        <v>0.36191169519530603</v>
      </c>
      <c r="AO1059" s="17">
        <v>0.34958856732307803</v>
      </c>
      <c r="AP1059" s="17">
        <v>0.361589087786088</v>
      </c>
      <c r="AQ1059" s="17">
        <v>0.375703448144522</v>
      </c>
      <c r="AR1059" s="17"/>
      <c r="AS1059" s="17">
        <v>0.32055547056693001</v>
      </c>
      <c r="AT1059" s="17">
        <v>0.36505758129411497</v>
      </c>
      <c r="AU1059" s="17">
        <v>0.32156505057707002</v>
      </c>
      <c r="AV1059" s="17">
        <v>0.39651715502750701</v>
      </c>
      <c r="AW1059" s="17">
        <v>0.37542025327058398</v>
      </c>
      <c r="AX1059" s="17">
        <v>0.33575567268706102</v>
      </c>
      <c r="AY1059" s="17"/>
      <c r="AZ1059" s="17">
        <v>0.36241841778999101</v>
      </c>
      <c r="BA1059" s="17">
        <v>0.33910484768572302</v>
      </c>
      <c r="BB1059" s="17">
        <v>0.34779222520372099</v>
      </c>
      <c r="BC1059" s="17">
        <v>0.34764790132181</v>
      </c>
      <c r="BD1059" s="17">
        <v>0.37321968163635399</v>
      </c>
      <c r="BE1059" s="17"/>
      <c r="BF1059" s="17">
        <v>0.35975290640984098</v>
      </c>
      <c r="BG1059" s="17"/>
      <c r="BH1059" s="17">
        <v>0.36354262571520202</v>
      </c>
      <c r="BI1059" s="17"/>
      <c r="BJ1059" s="17">
        <v>0.31420128735375102</v>
      </c>
      <c r="BK1059" s="17">
        <v>0.36047839942151699</v>
      </c>
      <c r="BL1059" s="17">
        <v>0.399511152466895</v>
      </c>
      <c r="BM1059" s="17">
        <v>0.30777890380004402</v>
      </c>
      <c r="BN1059" s="17">
        <v>0.40926431967427301</v>
      </c>
      <c r="BO1059" s="17">
        <v>0.30840078587841402</v>
      </c>
      <c r="BP1059" s="17"/>
      <c r="BQ1059" s="17">
        <v>0.35397248733229802</v>
      </c>
      <c r="BR1059" s="17">
        <v>0.35811371562795802</v>
      </c>
      <c r="BS1059" s="17">
        <v>0.36258293896314397</v>
      </c>
      <c r="BT1059" s="17"/>
      <c r="BU1059" s="17">
        <v>0.47317189801609599</v>
      </c>
      <c r="BV1059" s="17">
        <v>0.39674159900866202</v>
      </c>
      <c r="BW1059" s="17">
        <v>0.33300665774524701</v>
      </c>
      <c r="BX1059" s="17"/>
      <c r="BY1059" s="17">
        <v>0.28720004287332401</v>
      </c>
      <c r="BZ1059" s="17"/>
      <c r="CA1059" s="17">
        <v>0.30212589058753297</v>
      </c>
    </row>
    <row r="1060" spans="2:79" x14ac:dyDescent="0.35">
      <c r="B1060" t="s">
        <v>522</v>
      </c>
      <c r="C1060" s="17">
        <v>0.29193653073883602</v>
      </c>
      <c r="D1060" s="17">
        <v>0.27679639134371598</v>
      </c>
      <c r="E1060" s="17">
        <v>0.30522508456007102</v>
      </c>
      <c r="F1060" s="17"/>
      <c r="G1060" s="17">
        <v>0.25056993347039902</v>
      </c>
      <c r="H1060" s="17">
        <v>0.21780225153055799</v>
      </c>
      <c r="I1060" s="17">
        <v>0.27891543294099502</v>
      </c>
      <c r="J1060" s="17">
        <v>0.310691109885671</v>
      </c>
      <c r="K1060" s="17">
        <v>0.30458642194795699</v>
      </c>
      <c r="L1060" s="17">
        <v>0.36317901208897901</v>
      </c>
      <c r="M1060" s="17"/>
      <c r="N1060" s="17">
        <v>0.33407759675225401</v>
      </c>
      <c r="O1060" s="17">
        <v>0.27106683666556702</v>
      </c>
      <c r="P1060" s="17">
        <v>0.24168875270912499</v>
      </c>
      <c r="Q1060" s="17">
        <v>0.31640012747072399</v>
      </c>
      <c r="R1060" s="17"/>
      <c r="S1060" s="17">
        <v>0.25377248432633998</v>
      </c>
      <c r="T1060" s="17">
        <v>0.27565133256873797</v>
      </c>
      <c r="U1060" s="17">
        <v>0.36338576463261901</v>
      </c>
      <c r="V1060" s="17">
        <v>0.28955131524857602</v>
      </c>
      <c r="W1060" s="17">
        <v>0.31504715660507498</v>
      </c>
      <c r="X1060" s="17">
        <v>0.387233993424414</v>
      </c>
      <c r="Y1060" s="17">
        <v>0.239951388140555</v>
      </c>
      <c r="Z1060" s="17">
        <v>0.291043524777094</v>
      </c>
      <c r="AA1060" s="17">
        <v>0.27040870125919197</v>
      </c>
      <c r="AB1060" s="17">
        <v>0.27526317995655503</v>
      </c>
      <c r="AC1060" s="17">
        <v>0.274677122583593</v>
      </c>
      <c r="AD1060" s="17">
        <v>0.31069879530546501</v>
      </c>
      <c r="AE1060" s="17"/>
      <c r="AF1060" s="17">
        <v>0.28087879032094598</v>
      </c>
      <c r="AG1060" s="17">
        <v>0.29653658939255101</v>
      </c>
      <c r="AH1060" s="17">
        <v>0.29946030568681697</v>
      </c>
      <c r="AI1060" s="17">
        <v>0.308458494233537</v>
      </c>
      <c r="AJ1060" s="17">
        <v>0.28035502142734497</v>
      </c>
      <c r="AK1060" s="17">
        <v>0.323699193584842</v>
      </c>
      <c r="AL1060" s="17"/>
      <c r="AM1060" s="17">
        <v>0.25478939937463402</v>
      </c>
      <c r="AN1060" s="17">
        <v>0.30048414003957302</v>
      </c>
      <c r="AO1060" s="17">
        <v>0.30227177386783799</v>
      </c>
      <c r="AP1060" s="17">
        <v>0.335938804935005</v>
      </c>
      <c r="AQ1060" s="17">
        <v>0.162987357396014</v>
      </c>
      <c r="AR1060" s="17"/>
      <c r="AS1060" s="17">
        <v>0.28123963118291401</v>
      </c>
      <c r="AT1060" s="17">
        <v>0.30392961270291902</v>
      </c>
      <c r="AU1060" s="17">
        <v>0.27347797055098699</v>
      </c>
      <c r="AV1060" s="17">
        <v>0.28509386087368599</v>
      </c>
      <c r="AW1060" s="17">
        <v>0.32558009825315498</v>
      </c>
      <c r="AX1060" s="17">
        <v>0.288526663095938</v>
      </c>
      <c r="AY1060" s="17"/>
      <c r="AZ1060" s="17">
        <v>0.31025582241694399</v>
      </c>
      <c r="BA1060" s="17">
        <v>0.27472586409112898</v>
      </c>
      <c r="BB1060" s="17">
        <v>0.30946403570680098</v>
      </c>
      <c r="BC1060" s="17">
        <v>0.28374539385430297</v>
      </c>
      <c r="BD1060" s="17">
        <v>0.28887126397951202</v>
      </c>
      <c r="BE1060" s="17"/>
      <c r="BF1060" s="17">
        <v>0.30039524354220798</v>
      </c>
      <c r="BG1060" s="17"/>
      <c r="BH1060" s="17">
        <v>0.30130422846148802</v>
      </c>
      <c r="BI1060" s="17"/>
      <c r="BJ1060" s="17">
        <v>0.26421528161490598</v>
      </c>
      <c r="BK1060" s="17">
        <v>0.286045775459215</v>
      </c>
      <c r="BL1060" s="17">
        <v>0.312317782384886</v>
      </c>
      <c r="BM1060" s="17">
        <v>0.32366703039365102</v>
      </c>
      <c r="BN1060" s="17">
        <v>0.34399866580595201</v>
      </c>
      <c r="BO1060" s="17">
        <v>0.25886529485364201</v>
      </c>
      <c r="BP1060" s="17"/>
      <c r="BQ1060" s="17">
        <v>0.30017792876642901</v>
      </c>
      <c r="BR1060" s="17">
        <v>0.28324055268591503</v>
      </c>
      <c r="BS1060" s="17">
        <v>0.30320202653873402</v>
      </c>
      <c r="BT1060" s="17"/>
      <c r="BU1060" s="17">
        <v>0.27146264404308301</v>
      </c>
      <c r="BV1060" s="17">
        <v>0.31116020427437902</v>
      </c>
      <c r="BW1060" s="17">
        <v>0.30248227346288598</v>
      </c>
      <c r="BX1060" s="17"/>
      <c r="BY1060" s="17">
        <v>0.25588322459234197</v>
      </c>
      <c r="BZ1060" s="17"/>
      <c r="CA1060" s="17">
        <v>0.300223904822017</v>
      </c>
    </row>
    <row r="1061" spans="2:79" x14ac:dyDescent="0.35">
      <c r="B1061" t="s">
        <v>523</v>
      </c>
      <c r="C1061" s="17">
        <v>0.286275266238329</v>
      </c>
      <c r="D1061" s="17">
        <v>0.248427131518938</v>
      </c>
      <c r="E1061" s="17">
        <v>0.323879148568953</v>
      </c>
      <c r="F1061" s="17"/>
      <c r="G1061" s="17">
        <v>0.186468920374635</v>
      </c>
      <c r="H1061" s="17">
        <v>0.20513570941293499</v>
      </c>
      <c r="I1061" s="17">
        <v>0.25669768775494201</v>
      </c>
      <c r="J1061" s="17">
        <v>0.29387420280138299</v>
      </c>
      <c r="K1061" s="17">
        <v>0.34774649205946401</v>
      </c>
      <c r="L1061" s="17">
        <v>0.39265499483209898</v>
      </c>
      <c r="M1061" s="17"/>
      <c r="N1061" s="17">
        <v>0.33060880457066599</v>
      </c>
      <c r="O1061" s="17">
        <v>0.30268311372725298</v>
      </c>
      <c r="P1061" s="17">
        <v>0.234310108064407</v>
      </c>
      <c r="Q1061" s="17">
        <v>0.26781519634088302</v>
      </c>
      <c r="R1061" s="17"/>
      <c r="S1061" s="17">
        <v>0.26162295184868101</v>
      </c>
      <c r="T1061" s="17">
        <v>0.32479232008351</v>
      </c>
      <c r="U1061" s="17">
        <v>0.31032009424665402</v>
      </c>
      <c r="V1061" s="17">
        <v>0.29177418602515298</v>
      </c>
      <c r="W1061" s="17">
        <v>0.293406849009274</v>
      </c>
      <c r="X1061" s="17">
        <v>0.25783369136795897</v>
      </c>
      <c r="Y1061" s="17">
        <v>0.23695748079437001</v>
      </c>
      <c r="Z1061" s="17">
        <v>0.24240819444547801</v>
      </c>
      <c r="AA1061" s="17">
        <v>0.25504657444843298</v>
      </c>
      <c r="AB1061" s="17">
        <v>0.35366781576053002</v>
      </c>
      <c r="AC1061" s="17">
        <v>0.28489418695082902</v>
      </c>
      <c r="AD1061" s="17">
        <v>0.29474451015194703</v>
      </c>
      <c r="AE1061" s="17"/>
      <c r="AF1061" s="17">
        <v>0.30581249887053302</v>
      </c>
      <c r="AG1061" s="17">
        <v>0.265744944742898</v>
      </c>
      <c r="AH1061" s="17">
        <v>0.32139662075346198</v>
      </c>
      <c r="AI1061" s="17">
        <v>0.261674084278958</v>
      </c>
      <c r="AJ1061" s="17">
        <v>0.30400953311530399</v>
      </c>
      <c r="AK1061" s="17">
        <v>0.36675932565325298</v>
      </c>
      <c r="AL1061" s="17"/>
      <c r="AM1061" s="17">
        <v>0.267100962836468</v>
      </c>
      <c r="AN1061" s="17">
        <v>0.28466456478388502</v>
      </c>
      <c r="AO1061" s="17">
        <v>0.292830064703959</v>
      </c>
      <c r="AP1061" s="17">
        <v>0.29915319316773797</v>
      </c>
      <c r="AQ1061" s="17">
        <v>0.32753480854049</v>
      </c>
      <c r="AR1061" s="17"/>
      <c r="AS1061" s="17">
        <v>0.276495333733287</v>
      </c>
      <c r="AT1061" s="17">
        <v>0.28881666754858398</v>
      </c>
      <c r="AU1061" s="17">
        <v>0.26661306175533001</v>
      </c>
      <c r="AV1061" s="17">
        <v>0.29480191671495998</v>
      </c>
      <c r="AW1061" s="17">
        <v>0.32775505657398801</v>
      </c>
      <c r="AX1061" s="17">
        <v>0.26021463631060499</v>
      </c>
      <c r="AY1061" s="17"/>
      <c r="AZ1061" s="17">
        <v>0.28634162526606799</v>
      </c>
      <c r="BA1061" s="17">
        <v>0.26718092103186403</v>
      </c>
      <c r="BB1061" s="17">
        <v>0.30564295572501399</v>
      </c>
      <c r="BC1061" s="17">
        <v>0.276236360199548</v>
      </c>
      <c r="BD1061" s="17">
        <v>0.30023972388005998</v>
      </c>
      <c r="BE1061" s="17"/>
      <c r="BF1061" s="17">
        <v>0.29113617204234599</v>
      </c>
      <c r="BG1061" s="17"/>
      <c r="BH1061" s="17">
        <v>0.28345513813628298</v>
      </c>
      <c r="BI1061" s="17"/>
      <c r="BJ1061" s="17">
        <v>0.243951345695506</v>
      </c>
      <c r="BK1061" s="17">
        <v>0.31658259300789598</v>
      </c>
      <c r="BL1061" s="17">
        <v>0.33078192698393899</v>
      </c>
      <c r="BM1061" s="17">
        <v>0.18110032720990499</v>
      </c>
      <c r="BN1061" s="17">
        <v>0.27415006274577097</v>
      </c>
      <c r="BO1061" s="17">
        <v>0.30369924010976801</v>
      </c>
      <c r="BP1061" s="17"/>
      <c r="BQ1061" s="17">
        <v>0.311426701550229</v>
      </c>
      <c r="BR1061" s="17">
        <v>0.30075560180591299</v>
      </c>
      <c r="BS1061" s="17">
        <v>0.28158870108398598</v>
      </c>
      <c r="BT1061" s="17"/>
      <c r="BU1061" s="17">
        <v>0.33118695614816801</v>
      </c>
      <c r="BV1061" s="17">
        <v>0.31041323746850802</v>
      </c>
      <c r="BW1061" s="17">
        <v>0.27689709516524103</v>
      </c>
      <c r="BX1061" s="17"/>
      <c r="BY1061" s="17">
        <v>0.30329705403289903</v>
      </c>
      <c r="BZ1061" s="17"/>
      <c r="CA1061" s="17">
        <v>0.25837603018624</v>
      </c>
    </row>
    <row r="1062" spans="2:79" x14ac:dyDescent="0.35">
      <c r="B1062" t="s">
        <v>520</v>
      </c>
      <c r="C1062" s="17">
        <v>0.25124551579763899</v>
      </c>
      <c r="D1062" s="17">
        <v>0.231323012203455</v>
      </c>
      <c r="E1062" s="17">
        <v>0.26886433370107699</v>
      </c>
      <c r="F1062" s="17"/>
      <c r="G1062" s="17">
        <v>0.210852410407708</v>
      </c>
      <c r="H1062" s="17">
        <v>0.29818336285871</v>
      </c>
      <c r="I1062" s="17">
        <v>0.25579092832184003</v>
      </c>
      <c r="J1062" s="17">
        <v>0.24818852829490401</v>
      </c>
      <c r="K1062" s="17">
        <v>0.25359456533070801</v>
      </c>
      <c r="L1062" s="17">
        <v>0.239570646406081</v>
      </c>
      <c r="M1062" s="17"/>
      <c r="N1062" s="17">
        <v>0.24713042715252401</v>
      </c>
      <c r="O1062" s="17">
        <v>0.26383198698943999</v>
      </c>
      <c r="P1062" s="17">
        <v>0.22955707935682601</v>
      </c>
      <c r="Q1062" s="17">
        <v>0.26069839866015898</v>
      </c>
      <c r="R1062" s="17"/>
      <c r="S1062" s="17">
        <v>0.24046120431762799</v>
      </c>
      <c r="T1062" s="17">
        <v>0.25043606548752201</v>
      </c>
      <c r="U1062" s="17">
        <v>0.27923141529001699</v>
      </c>
      <c r="V1062" s="17">
        <v>0.25648509462372698</v>
      </c>
      <c r="W1062" s="17">
        <v>0.25210953137078601</v>
      </c>
      <c r="X1062" s="17">
        <v>0.30523709615849398</v>
      </c>
      <c r="Y1062" s="17">
        <v>0.230290702406621</v>
      </c>
      <c r="Z1062" s="17">
        <v>0.24403881509441899</v>
      </c>
      <c r="AA1062" s="17">
        <v>0.25938638428190802</v>
      </c>
      <c r="AB1062" s="17">
        <v>0.246100930341212</v>
      </c>
      <c r="AC1062" s="17">
        <v>0.18975897197813399</v>
      </c>
      <c r="AD1062" s="17">
        <v>0.20309932990005899</v>
      </c>
      <c r="AE1062" s="17"/>
      <c r="AF1062" s="17">
        <v>0.274584992419312</v>
      </c>
      <c r="AG1062" s="17">
        <v>0.22680587486249701</v>
      </c>
      <c r="AH1062" s="17">
        <v>0.28252628846133099</v>
      </c>
      <c r="AI1062" s="17">
        <v>0.29954212904774702</v>
      </c>
      <c r="AJ1062" s="17">
        <v>0.219094723249245</v>
      </c>
      <c r="AK1062" s="17">
        <v>0.264218882697422</v>
      </c>
      <c r="AL1062" s="17"/>
      <c r="AM1062" s="17">
        <v>0.247507791438942</v>
      </c>
      <c r="AN1062" s="17">
        <v>0.26831451818767499</v>
      </c>
      <c r="AO1062" s="17">
        <v>0.233105169239748</v>
      </c>
      <c r="AP1062" s="17">
        <v>0.24616550786383301</v>
      </c>
      <c r="AQ1062" s="17">
        <v>0.249972110886273</v>
      </c>
      <c r="AR1062" s="17"/>
      <c r="AS1062" s="17">
        <v>0.26682266430153201</v>
      </c>
      <c r="AT1062" s="17">
        <v>0.27567220262380698</v>
      </c>
      <c r="AU1062" s="17">
        <v>0.23595147909012901</v>
      </c>
      <c r="AV1062" s="17">
        <v>0.239071045198292</v>
      </c>
      <c r="AW1062" s="17">
        <v>0.24313605432292101</v>
      </c>
      <c r="AX1062" s="17">
        <v>0.20322692957949101</v>
      </c>
      <c r="AY1062" s="17"/>
      <c r="AZ1062" s="17">
        <v>0.25026301388099897</v>
      </c>
      <c r="BA1062" s="17">
        <v>0.239302211004527</v>
      </c>
      <c r="BB1062" s="17">
        <v>0.24820597644391901</v>
      </c>
      <c r="BC1062" s="17">
        <v>0.23990880520129401</v>
      </c>
      <c r="BD1062" s="17">
        <v>0.27227519136364597</v>
      </c>
      <c r="BE1062" s="17"/>
      <c r="BF1062" s="17">
        <v>0.24973181490088101</v>
      </c>
      <c r="BG1062" s="17"/>
      <c r="BH1062" s="17">
        <v>0.25753799591998899</v>
      </c>
      <c r="BI1062" s="17"/>
      <c r="BJ1062" s="17">
        <v>0.26124081273037802</v>
      </c>
      <c r="BK1062" s="17">
        <v>0.21107671820464899</v>
      </c>
      <c r="BL1062" s="17">
        <v>0.24875147597483199</v>
      </c>
      <c r="BM1062" s="17">
        <v>0.26563475924376501</v>
      </c>
      <c r="BN1062" s="17">
        <v>0.32592562968884498</v>
      </c>
      <c r="BO1062" s="17">
        <v>0.36961928190186399</v>
      </c>
      <c r="BP1062" s="17"/>
      <c r="BQ1062" s="17">
        <v>0.29466586208488299</v>
      </c>
      <c r="BR1062" s="17">
        <v>0.24529886873788601</v>
      </c>
      <c r="BS1062" s="17">
        <v>0.25107564474333899</v>
      </c>
      <c r="BT1062" s="17"/>
      <c r="BU1062" s="17">
        <v>0.299092264802368</v>
      </c>
      <c r="BV1062" s="17">
        <v>0.24560685549099601</v>
      </c>
      <c r="BW1062" s="17">
        <v>0.257539670961413</v>
      </c>
      <c r="BX1062" s="17"/>
      <c r="BY1062" s="17">
        <v>0.22649831625529299</v>
      </c>
      <c r="BZ1062" s="17"/>
      <c r="CA1062" s="17">
        <v>0.22114111590299201</v>
      </c>
    </row>
    <row r="1063" spans="2:79" x14ac:dyDescent="0.35">
      <c r="B1063" t="s">
        <v>525</v>
      </c>
      <c r="C1063" s="17">
        <v>0.19594222265967701</v>
      </c>
      <c r="D1063" s="17">
        <v>0.20628674482928999</v>
      </c>
      <c r="E1063" s="17">
        <v>0.18313895222004301</v>
      </c>
      <c r="F1063" s="17"/>
      <c r="G1063" s="17">
        <v>0.193035479140445</v>
      </c>
      <c r="H1063" s="17">
        <v>0.197254551553914</v>
      </c>
      <c r="I1063" s="17">
        <v>0.184517349824006</v>
      </c>
      <c r="J1063" s="17">
        <v>0.18463876244664901</v>
      </c>
      <c r="K1063" s="17">
        <v>0.20696228512051701</v>
      </c>
      <c r="L1063" s="17">
        <v>0.20937152204199599</v>
      </c>
      <c r="M1063" s="17"/>
      <c r="N1063" s="17">
        <v>0.19424805823149999</v>
      </c>
      <c r="O1063" s="17">
        <v>0.20096332849541301</v>
      </c>
      <c r="P1063" s="17">
        <v>0.18372745200047499</v>
      </c>
      <c r="Q1063" s="17">
        <v>0.203010061586923</v>
      </c>
      <c r="R1063" s="17"/>
      <c r="S1063" s="17">
        <v>0.23249160876178801</v>
      </c>
      <c r="T1063" s="17">
        <v>0.17524074202401499</v>
      </c>
      <c r="U1063" s="17">
        <v>0.16793162416905599</v>
      </c>
      <c r="V1063" s="17">
        <v>0.187165643971654</v>
      </c>
      <c r="W1063" s="17">
        <v>0.22909859651629899</v>
      </c>
      <c r="X1063" s="17">
        <v>0.193875566255475</v>
      </c>
      <c r="Y1063" s="17">
        <v>0.15729436417811599</v>
      </c>
      <c r="Z1063" s="17">
        <v>0.16521112239253599</v>
      </c>
      <c r="AA1063" s="17">
        <v>0.18333177863955299</v>
      </c>
      <c r="AB1063" s="17">
        <v>0.20922461319411101</v>
      </c>
      <c r="AC1063" s="17">
        <v>0.25889786170717999</v>
      </c>
      <c r="AD1063" s="17">
        <v>0.210547188673122</v>
      </c>
      <c r="AE1063" s="17"/>
      <c r="AF1063" s="17">
        <v>0.164588167273887</v>
      </c>
      <c r="AG1063" s="17">
        <v>0.195628488121834</v>
      </c>
      <c r="AH1063" s="17">
        <v>0.21710076186433699</v>
      </c>
      <c r="AI1063" s="17">
        <v>0.21231586202000499</v>
      </c>
      <c r="AJ1063" s="17">
        <v>0.21962639938333101</v>
      </c>
      <c r="AK1063" s="17">
        <v>0.25808157265039999</v>
      </c>
      <c r="AL1063" s="17"/>
      <c r="AM1063" s="17">
        <v>0.19510840379421601</v>
      </c>
      <c r="AN1063" s="17">
        <v>0.195126641408507</v>
      </c>
      <c r="AO1063" s="17">
        <v>0.199554249282135</v>
      </c>
      <c r="AP1063" s="17">
        <v>0.15902225204093601</v>
      </c>
      <c r="AQ1063" s="17">
        <v>0.30009879761860198</v>
      </c>
      <c r="AR1063" s="17"/>
      <c r="AS1063" s="17">
        <v>0.197100980897115</v>
      </c>
      <c r="AT1063" s="17">
        <v>0.20961484120702101</v>
      </c>
      <c r="AU1063" s="17">
        <v>0.18108821800341601</v>
      </c>
      <c r="AV1063" s="17">
        <v>0.192872367963876</v>
      </c>
      <c r="AW1063" s="17">
        <v>0.184669199447383</v>
      </c>
      <c r="AX1063" s="17">
        <v>0.20428052846105699</v>
      </c>
      <c r="AY1063" s="17"/>
      <c r="AZ1063" s="17">
        <v>0.217198520453973</v>
      </c>
      <c r="BA1063" s="17">
        <v>0.168042061387708</v>
      </c>
      <c r="BB1063" s="17">
        <v>0.18292175830155799</v>
      </c>
      <c r="BC1063" s="17">
        <v>0.187125923497027</v>
      </c>
      <c r="BD1063" s="17">
        <v>0.221951681866462</v>
      </c>
      <c r="BE1063" s="17"/>
      <c r="BF1063" s="17">
        <v>0.186488984233497</v>
      </c>
      <c r="BG1063" s="17"/>
      <c r="BH1063" s="17">
        <v>0.196837103371994</v>
      </c>
      <c r="BI1063" s="17"/>
      <c r="BJ1063" s="17">
        <v>0.21699531502653699</v>
      </c>
      <c r="BK1063" s="17">
        <v>0.158007294164281</v>
      </c>
      <c r="BL1063" s="17">
        <v>0.22014686957636001</v>
      </c>
      <c r="BM1063" s="17">
        <v>0.162926610766366</v>
      </c>
      <c r="BN1063" s="17">
        <v>0.17324511701754799</v>
      </c>
      <c r="BO1063" s="17">
        <v>0.20344313557435501</v>
      </c>
      <c r="BP1063" s="17"/>
      <c r="BQ1063" s="17">
        <v>0.21125003591578101</v>
      </c>
      <c r="BR1063" s="17">
        <v>0.22829407888838901</v>
      </c>
      <c r="BS1063" s="17">
        <v>0.18441841526182301</v>
      </c>
      <c r="BT1063" s="17"/>
      <c r="BU1063" s="17">
        <v>0.186160055967105</v>
      </c>
      <c r="BV1063" s="17">
        <v>0.21210401112705299</v>
      </c>
      <c r="BW1063" s="17">
        <v>0.194946326469462</v>
      </c>
      <c r="BX1063" s="17"/>
      <c r="BY1063" s="17">
        <v>0.14216998480259099</v>
      </c>
      <c r="BZ1063" s="17"/>
      <c r="CA1063" s="17">
        <v>0.18073067846930499</v>
      </c>
    </row>
    <row r="1064" spans="2:79" x14ac:dyDescent="0.35">
      <c r="B1064" t="s">
        <v>526</v>
      </c>
      <c r="C1064" s="17">
        <v>0.19221663504400999</v>
      </c>
      <c r="D1064" s="17">
        <v>0.214377450067984</v>
      </c>
      <c r="E1064" s="17">
        <v>0.169616932208011</v>
      </c>
      <c r="F1064" s="17"/>
      <c r="G1064" s="17">
        <v>0.179321905977083</v>
      </c>
      <c r="H1064" s="17">
        <v>0.12877203202560999</v>
      </c>
      <c r="I1064" s="17">
        <v>0.14433706742154601</v>
      </c>
      <c r="J1064" s="17">
        <v>0.19098069380233901</v>
      </c>
      <c r="K1064" s="17">
        <v>0.23886472333660899</v>
      </c>
      <c r="L1064" s="17">
        <v>0.25921518186009801</v>
      </c>
      <c r="M1064" s="17"/>
      <c r="N1064" s="17">
        <v>0.20448854285104101</v>
      </c>
      <c r="O1064" s="17">
        <v>0.17568541810945201</v>
      </c>
      <c r="P1064" s="17">
        <v>0.180667099171546</v>
      </c>
      <c r="Q1064" s="17">
        <v>0.208240937563618</v>
      </c>
      <c r="R1064" s="17"/>
      <c r="S1064" s="17">
        <v>0.16269460569962499</v>
      </c>
      <c r="T1064" s="17">
        <v>0.20727274828869799</v>
      </c>
      <c r="U1064" s="17">
        <v>0.16298385777472399</v>
      </c>
      <c r="V1064" s="17">
        <v>0.18740696180661301</v>
      </c>
      <c r="W1064" s="17">
        <v>0.173048361816831</v>
      </c>
      <c r="X1064" s="17">
        <v>0.20265080950356401</v>
      </c>
      <c r="Y1064" s="17">
        <v>0.16017510981205299</v>
      </c>
      <c r="Z1064" s="17">
        <v>0.30691952550759899</v>
      </c>
      <c r="AA1064" s="17">
        <v>0.17532465390013399</v>
      </c>
      <c r="AB1064" s="17">
        <v>0.22619568941875901</v>
      </c>
      <c r="AC1064" s="17">
        <v>0.19431055843518499</v>
      </c>
      <c r="AD1064" s="17">
        <v>0.23816357258972001</v>
      </c>
      <c r="AE1064" s="17"/>
      <c r="AF1064" s="17">
        <v>0.23364478834336999</v>
      </c>
      <c r="AG1064" s="17">
        <v>0.20301695129960101</v>
      </c>
      <c r="AH1064" s="17">
        <v>0.18200757366373499</v>
      </c>
      <c r="AI1064" s="17">
        <v>0.19405721352322799</v>
      </c>
      <c r="AJ1064" s="17">
        <v>0.12142426044318499</v>
      </c>
      <c r="AK1064" s="17">
        <v>0.16837069218207401</v>
      </c>
      <c r="AL1064" s="17"/>
      <c r="AM1064" s="17">
        <v>0.21162617610099099</v>
      </c>
      <c r="AN1064" s="17">
        <v>0.204626902481095</v>
      </c>
      <c r="AO1064" s="17">
        <v>0.15514650466111099</v>
      </c>
      <c r="AP1064" s="17">
        <v>0.199122380175217</v>
      </c>
      <c r="AQ1064" s="17">
        <v>5.48579796383038E-2</v>
      </c>
      <c r="AR1064" s="17"/>
      <c r="AS1064" s="17">
        <v>0.18008638652697201</v>
      </c>
      <c r="AT1064" s="17">
        <v>0.22164252299446399</v>
      </c>
      <c r="AU1064" s="17">
        <v>0.17535614952810799</v>
      </c>
      <c r="AV1064" s="17">
        <v>0.19125194209912799</v>
      </c>
      <c r="AW1064" s="17">
        <v>0.172833209611884</v>
      </c>
      <c r="AX1064" s="17">
        <v>0.19177563870445899</v>
      </c>
      <c r="AY1064" s="17"/>
      <c r="AZ1064" s="17">
        <v>0.175902395005502</v>
      </c>
      <c r="BA1064" s="17">
        <v>0.17254219271405399</v>
      </c>
      <c r="BB1064" s="17">
        <v>0.21297054616681901</v>
      </c>
      <c r="BC1064" s="17">
        <v>0.222015660195964</v>
      </c>
      <c r="BD1064" s="17">
        <v>0.205318425794148</v>
      </c>
      <c r="BE1064" s="17"/>
      <c r="BF1064" s="17">
        <v>0.19736113299899499</v>
      </c>
      <c r="BG1064" s="17"/>
      <c r="BH1064" s="17">
        <v>0.19450303631827301</v>
      </c>
      <c r="BI1064" s="17"/>
      <c r="BJ1064" s="17">
        <v>0.17422591331829099</v>
      </c>
      <c r="BK1064" s="17">
        <v>0.21971401019234801</v>
      </c>
      <c r="BL1064" s="17">
        <v>0.19455433815817899</v>
      </c>
      <c r="BM1064" s="17">
        <v>0.18746867325407099</v>
      </c>
      <c r="BN1064" s="17">
        <v>0.20746286415183601</v>
      </c>
      <c r="BO1064" s="17">
        <v>0.18534717826890701</v>
      </c>
      <c r="BP1064" s="17"/>
      <c r="BQ1064" s="17">
        <v>0.19436961665419999</v>
      </c>
      <c r="BR1064" s="17">
        <v>0.19438534621440701</v>
      </c>
      <c r="BS1064" s="17">
        <v>0.19869405249475</v>
      </c>
      <c r="BT1064" s="17"/>
      <c r="BU1064" s="17">
        <v>0.18510251792357399</v>
      </c>
      <c r="BV1064" s="17">
        <v>0.21018842709772401</v>
      </c>
      <c r="BW1064" s="17">
        <v>0.19388644675524899</v>
      </c>
      <c r="BX1064" s="17"/>
      <c r="BY1064" s="17">
        <v>0.18998626914299199</v>
      </c>
      <c r="BZ1064" s="17"/>
      <c r="CA1064" s="17">
        <v>0.160995348911742</v>
      </c>
    </row>
    <row r="1065" spans="2:79" x14ac:dyDescent="0.35">
      <c r="B1065" t="s">
        <v>527</v>
      </c>
      <c r="C1065" s="17">
        <v>0.17162033612953601</v>
      </c>
      <c r="D1065" s="17">
        <v>0.16008222092323701</v>
      </c>
      <c r="E1065" s="17">
        <v>0.18295910474543001</v>
      </c>
      <c r="F1065" s="17"/>
      <c r="G1065" s="17">
        <v>0.13664983434057401</v>
      </c>
      <c r="H1065" s="17">
        <v>0.124133380611523</v>
      </c>
      <c r="I1065" s="17">
        <v>0.18545763528984399</v>
      </c>
      <c r="J1065" s="17">
        <v>0.140960530811227</v>
      </c>
      <c r="K1065" s="17">
        <v>0.190856110652525</v>
      </c>
      <c r="L1065" s="17">
        <v>0.23651795971424999</v>
      </c>
      <c r="M1065" s="17"/>
      <c r="N1065" s="17">
        <v>0.188893017447088</v>
      </c>
      <c r="O1065" s="17">
        <v>0.18307965741607801</v>
      </c>
      <c r="P1065" s="17">
        <v>0.12660362985172599</v>
      </c>
      <c r="Q1065" s="17">
        <v>0.17496209341107799</v>
      </c>
      <c r="R1065" s="17"/>
      <c r="S1065" s="17">
        <v>0.15804417751146299</v>
      </c>
      <c r="T1065" s="17">
        <v>0.17345382527932901</v>
      </c>
      <c r="U1065" s="17">
        <v>0.14922614977005</v>
      </c>
      <c r="V1065" s="17">
        <v>0.19396728144421299</v>
      </c>
      <c r="W1065" s="17">
        <v>0.117559815750681</v>
      </c>
      <c r="X1065" s="17">
        <v>0.20085597743072101</v>
      </c>
      <c r="Y1065" s="17">
        <v>0.13185477290646899</v>
      </c>
      <c r="Z1065" s="17">
        <v>0.170706117155247</v>
      </c>
      <c r="AA1065" s="17">
        <v>0.17110646581217601</v>
      </c>
      <c r="AB1065" s="17">
        <v>0.223370912173641</v>
      </c>
      <c r="AC1065" s="17">
        <v>0.18328621015928001</v>
      </c>
      <c r="AD1065" s="17">
        <v>0.176839237312267</v>
      </c>
      <c r="AE1065" s="17"/>
      <c r="AF1065" s="17">
        <v>0.14116212473826301</v>
      </c>
      <c r="AG1065" s="17">
        <v>0.177291839195891</v>
      </c>
      <c r="AH1065" s="17">
        <v>0.20587769079836199</v>
      </c>
      <c r="AI1065" s="17">
        <v>0.180730676374567</v>
      </c>
      <c r="AJ1065" s="17">
        <v>0.177305001656931</v>
      </c>
      <c r="AK1065" s="17">
        <v>0.12680585677016201</v>
      </c>
      <c r="AL1065" s="17"/>
      <c r="AM1065" s="17">
        <v>0.158322360421734</v>
      </c>
      <c r="AN1065" s="17">
        <v>0.17807434028374899</v>
      </c>
      <c r="AO1065" s="17">
        <v>0.17336033585066801</v>
      </c>
      <c r="AP1065" s="17">
        <v>0.16352819923807399</v>
      </c>
      <c r="AQ1065" s="17">
        <v>0.18374900726608701</v>
      </c>
      <c r="AR1065" s="17"/>
      <c r="AS1065" s="17">
        <v>0.142140970065219</v>
      </c>
      <c r="AT1065" s="17">
        <v>0.21460893595781499</v>
      </c>
      <c r="AU1065" s="17">
        <v>0.18957342858106399</v>
      </c>
      <c r="AV1065" s="17">
        <v>0.14424440757513399</v>
      </c>
      <c r="AW1065" s="17">
        <v>0.177515093941638</v>
      </c>
      <c r="AX1065" s="17">
        <v>0.15101890909382901</v>
      </c>
      <c r="AY1065" s="17"/>
      <c r="AZ1065" s="17">
        <v>0.18443396479733401</v>
      </c>
      <c r="BA1065" s="17">
        <v>0.16836190615937099</v>
      </c>
      <c r="BB1065" s="17">
        <v>0.17121051688865799</v>
      </c>
      <c r="BC1065" s="17">
        <v>0.19161631093276699</v>
      </c>
      <c r="BD1065" s="17">
        <v>0.160136049111085</v>
      </c>
      <c r="BE1065" s="17"/>
      <c r="BF1065" s="17">
        <v>0.17237966704761301</v>
      </c>
      <c r="BG1065" s="17"/>
      <c r="BH1065" s="17">
        <v>0.18691684864095401</v>
      </c>
      <c r="BI1065" s="17"/>
      <c r="BJ1065" s="17">
        <v>0.147758261438031</v>
      </c>
      <c r="BK1065" s="17">
        <v>0.18005684358031801</v>
      </c>
      <c r="BL1065" s="17">
        <v>0.204002026682848</v>
      </c>
      <c r="BM1065" s="17">
        <v>0.144404206956675</v>
      </c>
      <c r="BN1065" s="17">
        <v>0.15195876011142301</v>
      </c>
      <c r="BO1065" s="17">
        <v>0.16212783185360999</v>
      </c>
      <c r="BP1065" s="17"/>
      <c r="BQ1065" s="17">
        <v>0.195190817342316</v>
      </c>
      <c r="BR1065" s="17">
        <v>0.17520838985165901</v>
      </c>
      <c r="BS1065" s="17">
        <v>0.17194167392441501</v>
      </c>
      <c r="BT1065" s="17"/>
      <c r="BU1065" s="17">
        <v>0.221725230388675</v>
      </c>
      <c r="BV1065" s="17">
        <v>0.181129961134436</v>
      </c>
      <c r="BW1065" s="17">
        <v>0.17362878170226401</v>
      </c>
      <c r="BX1065" s="17"/>
      <c r="BY1065" s="17">
        <v>0.160766564482799</v>
      </c>
      <c r="BZ1065" s="17"/>
      <c r="CA1065" s="17">
        <v>0.16280920472520399</v>
      </c>
    </row>
    <row r="1066" spans="2:79" x14ac:dyDescent="0.35">
      <c r="B1066" t="s">
        <v>544</v>
      </c>
      <c r="C1066" s="17">
        <v>0.13852724205852099</v>
      </c>
      <c r="D1066" s="17">
        <v>0.131534055671362</v>
      </c>
      <c r="E1066" s="17">
        <v>0.14455267582617601</v>
      </c>
      <c r="F1066" s="17"/>
      <c r="G1066" s="17">
        <v>0.16180632513601401</v>
      </c>
      <c r="H1066" s="17">
        <v>0.13580226287269601</v>
      </c>
      <c r="I1066" s="17">
        <v>0.15075282112410601</v>
      </c>
      <c r="J1066" s="17">
        <v>0.12959389683339001</v>
      </c>
      <c r="K1066" s="17">
        <v>0.14765451864350801</v>
      </c>
      <c r="L1066" s="17">
        <v>0.115863280877941</v>
      </c>
      <c r="M1066" s="17"/>
      <c r="N1066" s="17">
        <v>0.118272047945849</v>
      </c>
      <c r="O1066" s="17">
        <v>0.14863953602840199</v>
      </c>
      <c r="P1066" s="17">
        <v>0.15400990807765999</v>
      </c>
      <c r="Q1066" s="17">
        <v>0.13739243553870301</v>
      </c>
      <c r="R1066" s="17"/>
      <c r="S1066" s="17">
        <v>0.15100777858056399</v>
      </c>
      <c r="T1066" s="17">
        <v>0.162384119216928</v>
      </c>
      <c r="U1066" s="17">
        <v>0.157382603878302</v>
      </c>
      <c r="V1066" s="17">
        <v>0.117841175795426</v>
      </c>
      <c r="W1066" s="17">
        <v>0.105431930045899</v>
      </c>
      <c r="X1066" s="17">
        <v>8.7338382379920906E-2</v>
      </c>
      <c r="Y1066" s="17">
        <v>0.154606389888226</v>
      </c>
      <c r="Z1066" s="17">
        <v>0.12180255012703101</v>
      </c>
      <c r="AA1066" s="17">
        <v>0.15046114915532299</v>
      </c>
      <c r="AB1066" s="17">
        <v>0.10287782477280701</v>
      </c>
      <c r="AC1066" s="17">
        <v>0.203752667289784</v>
      </c>
      <c r="AD1066" s="17">
        <v>0.170887754015631</v>
      </c>
      <c r="AE1066" s="17"/>
      <c r="AF1066" s="17">
        <v>0.11586543570926</v>
      </c>
      <c r="AG1066" s="17">
        <v>0.186967123015336</v>
      </c>
      <c r="AH1066" s="17">
        <v>0.114499484070539</v>
      </c>
      <c r="AI1066" s="17">
        <v>9.84275255924216E-2</v>
      </c>
      <c r="AJ1066" s="17">
        <v>0.123191244185682</v>
      </c>
      <c r="AK1066" s="17">
        <v>7.1385691262050896E-2</v>
      </c>
      <c r="AL1066" s="17"/>
      <c r="AM1066" s="17">
        <v>0.12856286668980199</v>
      </c>
      <c r="AN1066" s="17">
        <v>0.135709820078873</v>
      </c>
      <c r="AO1066" s="17">
        <v>0.16042146694110501</v>
      </c>
      <c r="AP1066" s="17">
        <v>0.13400325188387899</v>
      </c>
      <c r="AQ1066" s="17">
        <v>3.6921097373560599E-2</v>
      </c>
      <c r="AR1066" s="17"/>
      <c r="AS1066" s="17">
        <v>0.16141664099088601</v>
      </c>
      <c r="AT1066" s="17">
        <v>0.136357207670736</v>
      </c>
      <c r="AU1066" s="17">
        <v>0.169481359966386</v>
      </c>
      <c r="AV1066" s="17">
        <v>0.132787276263899</v>
      </c>
      <c r="AW1066" s="17">
        <v>9.5749489394253096E-2</v>
      </c>
      <c r="AX1066" s="17">
        <v>0.104247286851882</v>
      </c>
      <c r="AY1066" s="17"/>
      <c r="AZ1066" s="17">
        <v>6.3131601536960499E-2</v>
      </c>
      <c r="BA1066" s="17">
        <v>0.10757390770275101</v>
      </c>
      <c r="BB1066" s="17">
        <v>0.13072074787798299</v>
      </c>
      <c r="BC1066" s="17">
        <v>8.84001921554778E-2</v>
      </c>
      <c r="BD1066" s="17">
        <v>0.26482329574397001</v>
      </c>
      <c r="BE1066" s="17"/>
      <c r="BF1066" s="17">
        <v>0.105397349802373</v>
      </c>
      <c r="BG1066" s="17"/>
      <c r="BH1066" s="17">
        <v>0.10258794242137401</v>
      </c>
      <c r="BI1066" s="17"/>
      <c r="BJ1066" s="17">
        <v>0.120278858439528</v>
      </c>
      <c r="BK1066" s="17">
        <v>0.18425154155533099</v>
      </c>
      <c r="BL1066" s="17">
        <v>0.126577522663815</v>
      </c>
      <c r="BM1066" s="17">
        <v>0.118912608224628</v>
      </c>
      <c r="BN1066" s="17">
        <v>0.163902127030357</v>
      </c>
      <c r="BO1066" s="17">
        <v>0.19339808189757399</v>
      </c>
      <c r="BP1066" s="17"/>
      <c r="BQ1066" s="17">
        <v>0.147175642488974</v>
      </c>
      <c r="BR1066" s="17">
        <v>0.14870857416571301</v>
      </c>
      <c r="BS1066" s="17">
        <v>0.13299876946932901</v>
      </c>
      <c r="BT1066" s="17"/>
      <c r="BU1066" s="17">
        <v>0.176358754821485</v>
      </c>
      <c r="BV1066" s="17">
        <v>0.13075598191068799</v>
      </c>
      <c r="BW1066" s="17">
        <v>0.142597231318386</v>
      </c>
      <c r="BX1066" s="17"/>
      <c r="BY1066" s="17">
        <v>6.8171786691383102E-2</v>
      </c>
      <c r="BZ1066" s="17"/>
      <c r="CA1066" s="17">
        <v>0.14100511370278401</v>
      </c>
    </row>
    <row r="1067" spans="2:79" x14ac:dyDescent="0.35">
      <c r="B1067" t="s">
        <v>136</v>
      </c>
      <c r="C1067" s="17">
        <v>8.6819741179486098E-2</v>
      </c>
      <c r="D1067" s="17">
        <v>7.3754299871035697E-2</v>
      </c>
      <c r="E1067" s="17">
        <v>0.100407606757227</v>
      </c>
      <c r="F1067" s="17"/>
      <c r="G1067" s="17">
        <v>7.6669280430180203E-2</v>
      </c>
      <c r="H1067" s="17">
        <v>0.119825266234241</v>
      </c>
      <c r="I1067" s="17">
        <v>8.6126797568038593E-2</v>
      </c>
      <c r="J1067" s="17">
        <v>7.2572211598563904E-2</v>
      </c>
      <c r="K1067" s="17">
        <v>8.45301115446635E-2</v>
      </c>
      <c r="L1067" s="17">
        <v>8.3634588587651104E-2</v>
      </c>
      <c r="M1067" s="17"/>
      <c r="N1067" s="17">
        <v>6.8976778046706502E-2</v>
      </c>
      <c r="O1067" s="17">
        <v>0.102610097017131</v>
      </c>
      <c r="P1067" s="17">
        <v>8.2642600493138402E-2</v>
      </c>
      <c r="Q1067" s="17">
        <v>9.1588255635118604E-2</v>
      </c>
      <c r="R1067" s="17"/>
      <c r="S1067" s="17">
        <v>7.8452409357416403E-2</v>
      </c>
      <c r="T1067" s="17">
        <v>7.3967502915469496E-2</v>
      </c>
      <c r="U1067" s="17">
        <v>9.0400020554837299E-2</v>
      </c>
      <c r="V1067" s="17">
        <v>5.2266347110526197E-2</v>
      </c>
      <c r="W1067" s="17">
        <v>6.5831315450939398E-2</v>
      </c>
      <c r="X1067" s="17">
        <v>0.14296423035003</v>
      </c>
      <c r="Y1067" s="17">
        <v>7.3412147080329296E-2</v>
      </c>
      <c r="Z1067" s="17">
        <v>0.101855730990647</v>
      </c>
      <c r="AA1067" s="17">
        <v>7.8993883044263302E-2</v>
      </c>
      <c r="AB1067" s="17">
        <v>0.14551491170252701</v>
      </c>
      <c r="AC1067" s="17">
        <v>5.5027034375201199E-2</v>
      </c>
      <c r="AD1067" s="17">
        <v>6.5267417855264506E-2</v>
      </c>
      <c r="AE1067" s="17"/>
      <c r="AF1067" s="17">
        <v>8.2923455041680694E-2</v>
      </c>
      <c r="AG1067" s="17">
        <v>9.5829987094365202E-2</v>
      </c>
      <c r="AH1067" s="17">
        <v>5.9560141433377997E-2</v>
      </c>
      <c r="AI1067" s="17">
        <v>5.2040290660081499E-2</v>
      </c>
      <c r="AJ1067" s="17">
        <v>6.2879421530151094E-2</v>
      </c>
      <c r="AK1067" s="17">
        <v>4.2963032068306102E-2</v>
      </c>
      <c r="AL1067" s="17"/>
      <c r="AM1067" s="17">
        <v>9.5098898628780001E-2</v>
      </c>
      <c r="AN1067" s="17">
        <v>9.1511693439059599E-2</v>
      </c>
      <c r="AO1067" s="17">
        <v>8.6985002828499094E-2</v>
      </c>
      <c r="AP1067" s="17">
        <v>6.1529507100990401E-2</v>
      </c>
      <c r="AQ1067" s="17">
        <v>3.2902684135540101E-2</v>
      </c>
      <c r="AR1067" s="17"/>
      <c r="AS1067" s="17">
        <v>7.7402173679135503E-2</v>
      </c>
      <c r="AT1067" s="17">
        <v>9.5891004245159298E-2</v>
      </c>
      <c r="AU1067" s="17">
        <v>7.9475296344303198E-2</v>
      </c>
      <c r="AV1067" s="17">
        <v>9.28747073448567E-2</v>
      </c>
      <c r="AW1067" s="17">
        <v>7.7499334688308705E-2</v>
      </c>
      <c r="AX1067" s="17">
        <v>9.7378998818996004E-2</v>
      </c>
      <c r="AY1067" s="17"/>
      <c r="AZ1067" s="17">
        <v>8.8164486400035894E-2</v>
      </c>
      <c r="BA1067" s="17">
        <v>8.4599467125005795E-2</v>
      </c>
      <c r="BB1067" s="17">
        <v>0.10018218820057601</v>
      </c>
      <c r="BC1067" s="17">
        <v>9.9300448024582696E-2</v>
      </c>
      <c r="BD1067" s="17">
        <v>7.4820974602907306E-2</v>
      </c>
      <c r="BE1067" s="17"/>
      <c r="BF1067" s="17">
        <v>8.5714449002190607E-2</v>
      </c>
      <c r="BG1067" s="17"/>
      <c r="BH1067" s="17">
        <v>7.9078199398689195E-2</v>
      </c>
      <c r="BI1067" s="17"/>
      <c r="BJ1067" s="17">
        <v>8.7601378880944394E-2</v>
      </c>
      <c r="BK1067" s="17">
        <v>0.110529416060979</v>
      </c>
      <c r="BL1067" s="17">
        <v>8.3778680964249605E-2</v>
      </c>
      <c r="BM1067" s="17">
        <v>6.3055239531921894E-2</v>
      </c>
      <c r="BN1067" s="17">
        <v>4.5277276245159197E-2</v>
      </c>
      <c r="BO1067" s="17">
        <v>1.6037232100338399E-2</v>
      </c>
      <c r="BP1067" s="17"/>
      <c r="BQ1067" s="17">
        <v>6.14415889814693E-2</v>
      </c>
      <c r="BR1067" s="17">
        <v>7.3950269254849904E-2</v>
      </c>
      <c r="BS1067" s="17">
        <v>7.1012440842985899E-2</v>
      </c>
      <c r="BT1067" s="17"/>
      <c r="BU1067" s="17">
        <v>6.3901505616120902E-2</v>
      </c>
      <c r="BV1067" s="17">
        <v>6.7420725023136494E-2</v>
      </c>
      <c r="BW1067" s="17">
        <v>7.1054657241638494E-2</v>
      </c>
      <c r="BX1067" s="17"/>
      <c r="BY1067" s="17">
        <v>6.3207661928627201E-2</v>
      </c>
      <c r="BZ1067" s="17"/>
      <c r="CA1067" s="17">
        <v>7.6227050602749105E-2</v>
      </c>
    </row>
    <row r="1068" spans="2:79" x14ac:dyDescent="0.35">
      <c r="B1068" t="s">
        <v>529</v>
      </c>
      <c r="C1068" s="17">
        <v>4.4499923963941701E-2</v>
      </c>
      <c r="D1068" s="17">
        <v>4.9469944300602503E-2</v>
      </c>
      <c r="E1068" s="17">
        <v>3.9892157927253098E-2</v>
      </c>
      <c r="F1068" s="17"/>
      <c r="G1068" s="17">
        <v>2.5827715470521099E-2</v>
      </c>
      <c r="H1068" s="17">
        <v>3.5154501529242897E-2</v>
      </c>
      <c r="I1068" s="17">
        <v>3.2134624823934498E-2</v>
      </c>
      <c r="J1068" s="17">
        <v>4.7606850187059499E-2</v>
      </c>
      <c r="K1068" s="17">
        <v>7.0322099039213604E-2</v>
      </c>
      <c r="L1068" s="17">
        <v>5.3577096163456503E-2</v>
      </c>
      <c r="M1068" s="17"/>
      <c r="N1068" s="17">
        <v>4.5954312256209898E-2</v>
      </c>
      <c r="O1068" s="17">
        <v>5.2573237990745203E-2</v>
      </c>
      <c r="P1068" s="17">
        <v>3.7494950788792898E-2</v>
      </c>
      <c r="Q1068" s="17">
        <v>4.2043741984826202E-2</v>
      </c>
      <c r="R1068" s="17"/>
      <c r="S1068" s="17">
        <v>4.8579069142466999E-2</v>
      </c>
      <c r="T1068" s="17">
        <v>3.8256078279358501E-2</v>
      </c>
      <c r="U1068" s="17">
        <v>5.2288524371981601E-2</v>
      </c>
      <c r="V1068" s="17">
        <v>2.64159911315885E-2</v>
      </c>
      <c r="W1068" s="17">
        <v>2.99603218388006E-2</v>
      </c>
      <c r="X1068" s="17">
        <v>5.4305820353281603E-2</v>
      </c>
      <c r="Y1068" s="17">
        <v>5.6740419198633499E-2</v>
      </c>
      <c r="Z1068" s="17">
        <v>3.6153785060198701E-2</v>
      </c>
      <c r="AA1068" s="17">
        <v>5.0591816272461301E-2</v>
      </c>
      <c r="AB1068" s="17">
        <v>4.3598399217896398E-2</v>
      </c>
      <c r="AC1068" s="17">
        <v>5.6299539210660998E-2</v>
      </c>
      <c r="AD1068" s="17">
        <v>3.6417815724543903E-2</v>
      </c>
      <c r="AE1068" s="17"/>
      <c r="AF1068" s="17">
        <v>6.3866690400985193E-2</v>
      </c>
      <c r="AG1068" s="17">
        <v>3.5563939528313902E-2</v>
      </c>
      <c r="AH1068" s="17">
        <v>5.83695007219431E-2</v>
      </c>
      <c r="AI1068" s="17">
        <v>3.64240531918366E-2</v>
      </c>
      <c r="AJ1068" s="17">
        <v>2.45111045823081E-2</v>
      </c>
      <c r="AK1068" s="17">
        <v>5.2877996436015803E-2</v>
      </c>
      <c r="AL1068" s="17"/>
      <c r="AM1068" s="17">
        <v>5.1957124315792497E-2</v>
      </c>
      <c r="AN1068" s="17">
        <v>4.3590435063352299E-2</v>
      </c>
      <c r="AO1068" s="17">
        <v>4.2374237347500503E-2</v>
      </c>
      <c r="AP1068" s="17">
        <v>3.8224490365792403E-2</v>
      </c>
      <c r="AQ1068" s="17">
        <v>6.8590980736688095E-2</v>
      </c>
      <c r="AR1068" s="17"/>
      <c r="AS1068" s="17">
        <v>3.9627942246355199E-2</v>
      </c>
      <c r="AT1068" s="17">
        <v>5.2743039607051997E-2</v>
      </c>
      <c r="AU1068" s="17">
        <v>3.0302552287344499E-2</v>
      </c>
      <c r="AV1068" s="17">
        <v>3.0214461623833899E-2</v>
      </c>
      <c r="AW1068" s="17">
        <v>5.66989163462766E-2</v>
      </c>
      <c r="AX1068" s="17">
        <v>7.7929445372320799E-2</v>
      </c>
      <c r="AY1068" s="17"/>
      <c r="AZ1068" s="17">
        <v>5.4525265247619602E-2</v>
      </c>
      <c r="BA1068" s="17">
        <v>4.8330658962786599E-2</v>
      </c>
      <c r="BB1068" s="17">
        <v>5.1175719134303799E-2</v>
      </c>
      <c r="BC1068" s="17">
        <v>6.1689679227619199E-2</v>
      </c>
      <c r="BD1068" s="17">
        <v>1.9447829316977999E-2</v>
      </c>
      <c r="BE1068" s="17"/>
      <c r="BF1068" s="17">
        <v>4.8544482218263199E-2</v>
      </c>
      <c r="BG1068" s="17"/>
      <c r="BH1068" s="17">
        <v>4.8793671317566997E-2</v>
      </c>
      <c r="BI1068" s="17"/>
      <c r="BJ1068" s="17">
        <v>3.85600307172249E-2</v>
      </c>
      <c r="BK1068" s="17">
        <v>5.8212888796225999E-2</v>
      </c>
      <c r="BL1068" s="17">
        <v>4.77608555875743E-2</v>
      </c>
      <c r="BM1068" s="17">
        <v>5.6821185968044398E-2</v>
      </c>
      <c r="BN1068" s="17">
        <v>5.1228269227849704E-3</v>
      </c>
      <c r="BO1068" s="17">
        <v>5.9974719041812598E-2</v>
      </c>
      <c r="BP1068" s="17"/>
      <c r="BQ1068" s="17">
        <v>4.7395255377634803E-2</v>
      </c>
      <c r="BR1068" s="17">
        <v>5.1309580085589598E-2</v>
      </c>
      <c r="BS1068" s="17">
        <v>3.9992133997158598E-2</v>
      </c>
      <c r="BT1068" s="17"/>
      <c r="BU1068" s="17">
        <v>4.6711573715801698E-3</v>
      </c>
      <c r="BV1068" s="17">
        <v>4.8018621844722602E-2</v>
      </c>
      <c r="BW1068" s="17">
        <v>4.47160926079909E-2</v>
      </c>
      <c r="BX1068" s="17"/>
      <c r="BY1068" s="17">
        <v>3.7639321623435001E-2</v>
      </c>
      <c r="BZ1068" s="17"/>
      <c r="CA1068" s="17">
        <v>5.9667634093067801E-2</v>
      </c>
    </row>
    <row r="1069" spans="2:79" x14ac:dyDescent="0.3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c r="BV1069" s="17"/>
      <c r="BW1069" s="17"/>
      <c r="BX1069" s="17"/>
      <c r="BY1069" s="17"/>
      <c r="BZ1069" s="17"/>
      <c r="CA1069" s="17"/>
    </row>
    <row r="1070" spans="2:79" x14ac:dyDescent="0.35">
      <c r="B1070" s="6" t="s">
        <v>546</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row>
    <row r="1071" spans="2:79" x14ac:dyDescent="0.35">
      <c r="B1071" s="24" t="s">
        <v>539</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row>
    <row r="1072" spans="2:79" x14ac:dyDescent="0.35">
      <c r="B1072" t="s">
        <v>518</v>
      </c>
      <c r="C1072" s="17">
        <v>0.42423582602066601</v>
      </c>
      <c r="D1072" s="17">
        <v>0.39190465068149999</v>
      </c>
      <c r="E1072" s="17">
        <v>0.45521314625444198</v>
      </c>
      <c r="F1072" s="17"/>
      <c r="G1072" s="17">
        <v>0.32624872615234801</v>
      </c>
      <c r="H1072" s="17">
        <v>0.40330431560736602</v>
      </c>
      <c r="I1072" s="17">
        <v>0.36822046071966902</v>
      </c>
      <c r="J1072" s="17">
        <v>0.43524730415239299</v>
      </c>
      <c r="K1072" s="17">
        <v>0.47113025808092301</v>
      </c>
      <c r="L1072" s="17">
        <v>0.51157933774088404</v>
      </c>
      <c r="M1072" s="17"/>
      <c r="N1072" s="17">
        <v>0.45988206190557701</v>
      </c>
      <c r="O1072" s="17">
        <v>0.45800077658203098</v>
      </c>
      <c r="P1072" s="17">
        <v>0.36792685847124801</v>
      </c>
      <c r="Q1072" s="17">
        <v>0.39898602918683901</v>
      </c>
      <c r="R1072" s="17"/>
      <c r="S1072" s="17">
        <v>0.38090078568000202</v>
      </c>
      <c r="T1072" s="17">
        <v>0.370618328078968</v>
      </c>
      <c r="U1072" s="17">
        <v>0.39893310320465702</v>
      </c>
      <c r="V1072" s="17">
        <v>0.45331693871738599</v>
      </c>
      <c r="W1072" s="17">
        <v>0.444102737606696</v>
      </c>
      <c r="X1072" s="17">
        <v>0.37362514410158398</v>
      </c>
      <c r="Y1072" s="17">
        <v>0.43951144178860402</v>
      </c>
      <c r="Z1072" s="17">
        <v>0.41137753947219002</v>
      </c>
      <c r="AA1072" s="17">
        <v>0.46383257804726602</v>
      </c>
      <c r="AB1072" s="17">
        <v>0.50899020509176096</v>
      </c>
      <c r="AC1072" s="17">
        <v>0.49973841914099199</v>
      </c>
      <c r="AD1072" s="17">
        <v>0.40272336306282103</v>
      </c>
      <c r="AE1072" s="17"/>
      <c r="AF1072" s="17">
        <v>0.36130639644187801</v>
      </c>
      <c r="AG1072" s="17">
        <v>0.45160213262506899</v>
      </c>
      <c r="AH1072" s="17">
        <v>0.379495601307139</v>
      </c>
      <c r="AI1072" s="17">
        <v>0.44944860498801198</v>
      </c>
      <c r="AJ1072" s="17">
        <v>0.46898802430965097</v>
      </c>
      <c r="AK1072" s="17">
        <v>0.42917387428621501</v>
      </c>
      <c r="AL1072" s="17"/>
      <c r="AM1072" s="17">
        <v>0.39518134179362802</v>
      </c>
      <c r="AN1072" s="17">
        <v>0.43817900804481202</v>
      </c>
      <c r="AO1072" s="17">
        <v>0.434486377384178</v>
      </c>
      <c r="AP1072" s="17">
        <v>0.42443655930197299</v>
      </c>
      <c r="AQ1072" s="17">
        <v>0.42955466488348298</v>
      </c>
      <c r="AR1072" s="17"/>
      <c r="AS1072" s="17">
        <v>0.41152009975166298</v>
      </c>
      <c r="AT1072" s="17">
        <v>0.41486041665527601</v>
      </c>
      <c r="AU1072" s="17">
        <v>0.45905300866379001</v>
      </c>
      <c r="AV1072" s="17">
        <v>0.39626575530227098</v>
      </c>
      <c r="AW1072" s="17">
        <v>0.50785631947893894</v>
      </c>
      <c r="AX1072" s="17">
        <v>0.342858035490758</v>
      </c>
      <c r="AY1072" s="17"/>
      <c r="AZ1072" s="17">
        <v>0.45658321338663499</v>
      </c>
      <c r="BA1072" s="17">
        <v>0.39244756101408002</v>
      </c>
      <c r="BB1072" s="17">
        <v>0.45298581277830602</v>
      </c>
      <c r="BC1072" s="17">
        <v>0.43993785845747302</v>
      </c>
      <c r="BD1072" s="17">
        <v>0.40717744140538698</v>
      </c>
      <c r="BE1072" s="17"/>
      <c r="BF1072" s="17">
        <v>0.42711226894074</v>
      </c>
      <c r="BG1072" s="17"/>
      <c r="BH1072" s="17">
        <v>0.43794570019561302</v>
      </c>
      <c r="BI1072" s="17"/>
      <c r="BJ1072" s="17">
        <v>0.38513728261813002</v>
      </c>
      <c r="BK1072" s="17">
        <v>0.43649989176776899</v>
      </c>
      <c r="BL1072" s="17">
        <v>0.46673525323757298</v>
      </c>
      <c r="BM1072" s="17">
        <v>0.38096122700401203</v>
      </c>
      <c r="BN1072" s="17">
        <v>0.44414161175517503</v>
      </c>
      <c r="BO1072" s="17">
        <v>0.53748828964490902</v>
      </c>
      <c r="BP1072" s="17"/>
      <c r="BQ1072" s="17">
        <v>0.45129757069366</v>
      </c>
      <c r="BR1072" s="17">
        <v>0.45393824329216498</v>
      </c>
      <c r="BS1072" s="17">
        <v>0.42825155802314702</v>
      </c>
      <c r="BT1072" s="17"/>
      <c r="BU1072" s="17">
        <v>0.45346273540668502</v>
      </c>
      <c r="BV1072" s="17">
        <v>0.39705364342127403</v>
      </c>
      <c r="BW1072" s="17">
        <v>0.46142890753165999</v>
      </c>
      <c r="BX1072" s="17"/>
      <c r="BY1072" s="17">
        <v>0.37946768050570401</v>
      </c>
      <c r="BZ1072" s="17"/>
      <c r="CA1072" s="17">
        <v>0.39695505958983901</v>
      </c>
    </row>
    <row r="1073" spans="2:79" x14ac:dyDescent="0.35">
      <c r="B1073" t="s">
        <v>542</v>
      </c>
      <c r="C1073" s="17">
        <v>0.39035269579396298</v>
      </c>
      <c r="D1073" s="17">
        <v>0.34735505114982501</v>
      </c>
      <c r="E1073" s="17">
        <v>0.429279721099877</v>
      </c>
      <c r="F1073" s="17"/>
      <c r="G1073" s="17">
        <v>0.33041499215325598</v>
      </c>
      <c r="H1073" s="17">
        <v>0.35905054017912302</v>
      </c>
      <c r="I1073" s="17">
        <v>0.33726279194113101</v>
      </c>
      <c r="J1073" s="17">
        <v>0.35053396881971899</v>
      </c>
      <c r="K1073" s="17">
        <v>0.44086985309770998</v>
      </c>
      <c r="L1073" s="17">
        <v>0.49229153655167401</v>
      </c>
      <c r="M1073" s="17"/>
      <c r="N1073" s="17">
        <v>0.42918156072004399</v>
      </c>
      <c r="O1073" s="17">
        <v>0.413602507035086</v>
      </c>
      <c r="P1073" s="17">
        <v>0.32328788427403798</v>
      </c>
      <c r="Q1073" s="17">
        <v>0.38162840728431702</v>
      </c>
      <c r="R1073" s="17"/>
      <c r="S1073" s="17">
        <v>0.39675802207759903</v>
      </c>
      <c r="T1073" s="17">
        <v>0.41417676775509799</v>
      </c>
      <c r="U1073" s="17">
        <v>0.44257231996935098</v>
      </c>
      <c r="V1073" s="17">
        <v>0.390338999931371</v>
      </c>
      <c r="W1073" s="17">
        <v>0.38250576453191898</v>
      </c>
      <c r="X1073" s="17">
        <v>0.350195117721393</v>
      </c>
      <c r="Y1073" s="17">
        <v>0.37997095005814502</v>
      </c>
      <c r="Z1073" s="17">
        <v>0.43772295570757203</v>
      </c>
      <c r="AA1073" s="17">
        <v>0.335206493732852</v>
      </c>
      <c r="AB1073" s="17">
        <v>0.427515861574912</v>
      </c>
      <c r="AC1073" s="17">
        <v>0.43369947384620799</v>
      </c>
      <c r="AD1073" s="17">
        <v>0.27216246142453798</v>
      </c>
      <c r="AE1073" s="17"/>
      <c r="AF1073" s="17">
        <v>0.36676739278349002</v>
      </c>
      <c r="AG1073" s="17">
        <v>0.42504804042614402</v>
      </c>
      <c r="AH1073" s="17">
        <v>0.363369753988741</v>
      </c>
      <c r="AI1073" s="17">
        <v>0.37534969124031697</v>
      </c>
      <c r="AJ1073" s="17">
        <v>0.29031825388585403</v>
      </c>
      <c r="AK1073" s="17">
        <v>0.42779273248470301</v>
      </c>
      <c r="AL1073" s="17"/>
      <c r="AM1073" s="17">
        <v>0.37127131902335297</v>
      </c>
      <c r="AN1073" s="17">
        <v>0.40994656524828998</v>
      </c>
      <c r="AO1073" s="17">
        <v>0.41176641273453002</v>
      </c>
      <c r="AP1073" s="17">
        <v>0.340347117016634</v>
      </c>
      <c r="AQ1073" s="17">
        <v>0.39521225002699301</v>
      </c>
      <c r="AR1073" s="17"/>
      <c r="AS1073" s="17">
        <v>0.35676888399522899</v>
      </c>
      <c r="AT1073" s="17">
        <v>0.42125045298195302</v>
      </c>
      <c r="AU1073" s="17">
        <v>0.36351215147731603</v>
      </c>
      <c r="AV1073" s="17">
        <v>0.38759117531867499</v>
      </c>
      <c r="AW1073" s="17">
        <v>0.45959414481959399</v>
      </c>
      <c r="AX1073" s="17">
        <v>0.35297550742377898</v>
      </c>
      <c r="AY1073" s="17"/>
      <c r="AZ1073" s="17">
        <v>0.40147714745921498</v>
      </c>
      <c r="BA1073" s="17">
        <v>0.34520146176199501</v>
      </c>
      <c r="BB1073" s="17">
        <v>0.402701606035056</v>
      </c>
      <c r="BC1073" s="17">
        <v>0.48602683395845597</v>
      </c>
      <c r="BD1073" s="17">
        <v>0.39130996211207802</v>
      </c>
      <c r="BE1073" s="17"/>
      <c r="BF1073" s="17">
        <v>0.39637080870762698</v>
      </c>
      <c r="BG1073" s="17"/>
      <c r="BH1073" s="17">
        <v>0.39988638355189499</v>
      </c>
      <c r="BI1073" s="17"/>
      <c r="BJ1073" s="17">
        <v>0.35684759712830599</v>
      </c>
      <c r="BK1073" s="17">
        <v>0.46849934168995599</v>
      </c>
      <c r="BL1073" s="17">
        <v>0.39929854066352199</v>
      </c>
      <c r="BM1073" s="17">
        <v>0.33859126955864399</v>
      </c>
      <c r="BN1073" s="17">
        <v>0.39643603891449197</v>
      </c>
      <c r="BO1073" s="17">
        <v>0.38737902086179099</v>
      </c>
      <c r="BP1073" s="17"/>
      <c r="BQ1073" s="17">
        <v>0.37766375726741203</v>
      </c>
      <c r="BR1073" s="17">
        <v>0.39965981069015</v>
      </c>
      <c r="BS1073" s="17">
        <v>0.40467309097718301</v>
      </c>
      <c r="BT1073" s="17"/>
      <c r="BU1073" s="17">
        <v>0.44249744407262198</v>
      </c>
      <c r="BV1073" s="17">
        <v>0.39330519949429399</v>
      </c>
      <c r="BW1073" s="17">
        <v>0.40508413920633601</v>
      </c>
      <c r="BX1073" s="17"/>
      <c r="BY1073" s="17">
        <v>0.232310291075075</v>
      </c>
      <c r="BZ1073" s="17"/>
      <c r="CA1073" s="17">
        <v>0.40004009631117698</v>
      </c>
    </row>
    <row r="1074" spans="2:79" x14ac:dyDescent="0.35">
      <c r="B1074" t="s">
        <v>519</v>
      </c>
      <c r="C1074" s="17">
        <v>0.38127704710705801</v>
      </c>
      <c r="D1074" s="17">
        <v>0.37532640168534698</v>
      </c>
      <c r="E1074" s="17">
        <v>0.38487464823807299</v>
      </c>
      <c r="F1074" s="17"/>
      <c r="G1074" s="17">
        <v>0.22730775562299199</v>
      </c>
      <c r="H1074" s="17">
        <v>0.330176075217682</v>
      </c>
      <c r="I1074" s="17">
        <v>0.37072540010545202</v>
      </c>
      <c r="J1074" s="17">
        <v>0.34461696852471901</v>
      </c>
      <c r="K1074" s="17">
        <v>0.46507863056763099</v>
      </c>
      <c r="L1074" s="17">
        <v>0.50502170904521004</v>
      </c>
      <c r="M1074" s="17"/>
      <c r="N1074" s="17">
        <v>0.43491619485378602</v>
      </c>
      <c r="O1074" s="17">
        <v>0.39100546357980998</v>
      </c>
      <c r="P1074" s="17">
        <v>0.33817291791323201</v>
      </c>
      <c r="Q1074" s="17">
        <v>0.34564136680245799</v>
      </c>
      <c r="R1074" s="17"/>
      <c r="S1074" s="17">
        <v>0.360471378884125</v>
      </c>
      <c r="T1074" s="17">
        <v>0.34523879621790898</v>
      </c>
      <c r="U1074" s="17">
        <v>0.42418321532598002</v>
      </c>
      <c r="V1074" s="17">
        <v>0.35013259689531201</v>
      </c>
      <c r="W1074" s="17">
        <v>0.39435026061450201</v>
      </c>
      <c r="X1074" s="17">
        <v>0.377338877936578</v>
      </c>
      <c r="Y1074" s="17">
        <v>0.38598180068908899</v>
      </c>
      <c r="Z1074" s="17">
        <v>0.341191241970075</v>
      </c>
      <c r="AA1074" s="17">
        <v>0.33947288997370501</v>
      </c>
      <c r="AB1074" s="17">
        <v>0.43928703252902401</v>
      </c>
      <c r="AC1074" s="17">
        <v>0.51395263603533003</v>
      </c>
      <c r="AD1074" s="17">
        <v>0.40492477924585502</v>
      </c>
      <c r="AE1074" s="17"/>
      <c r="AF1074" s="17">
        <v>0.33912691328510303</v>
      </c>
      <c r="AG1074" s="17">
        <v>0.37226769954514699</v>
      </c>
      <c r="AH1074" s="17">
        <v>0.387821151201099</v>
      </c>
      <c r="AI1074" s="17">
        <v>0.410085521608895</v>
      </c>
      <c r="AJ1074" s="17">
        <v>0.402859614692678</v>
      </c>
      <c r="AK1074" s="17">
        <v>0.443487286529261</v>
      </c>
      <c r="AL1074" s="17"/>
      <c r="AM1074" s="17">
        <v>0.33209406331324098</v>
      </c>
      <c r="AN1074" s="17">
        <v>0.37296627746469502</v>
      </c>
      <c r="AO1074" s="17">
        <v>0.42293370604174302</v>
      </c>
      <c r="AP1074" s="17">
        <v>0.39575174049429002</v>
      </c>
      <c r="AQ1074" s="17">
        <v>0.45307759947972898</v>
      </c>
      <c r="AR1074" s="17"/>
      <c r="AS1074" s="17">
        <v>0.33360358134810802</v>
      </c>
      <c r="AT1074" s="17">
        <v>0.39896112633061998</v>
      </c>
      <c r="AU1074" s="17">
        <v>0.367383333239653</v>
      </c>
      <c r="AV1074" s="17">
        <v>0.42491288423257501</v>
      </c>
      <c r="AW1074" s="17">
        <v>0.44041429475466098</v>
      </c>
      <c r="AX1074" s="17">
        <v>0.29017712051532701</v>
      </c>
      <c r="AY1074" s="17"/>
      <c r="AZ1074" s="17">
        <v>0.44765806151848497</v>
      </c>
      <c r="BA1074" s="17">
        <v>0.34833921459672701</v>
      </c>
      <c r="BB1074" s="17">
        <v>0.40749995624826602</v>
      </c>
      <c r="BC1074" s="17">
        <v>0.40894080210289202</v>
      </c>
      <c r="BD1074" s="17">
        <v>0.338279528326482</v>
      </c>
      <c r="BE1074" s="17"/>
      <c r="BF1074" s="17">
        <v>0.39444741883017898</v>
      </c>
      <c r="BG1074" s="17"/>
      <c r="BH1074" s="17">
        <v>0.41071754392362902</v>
      </c>
      <c r="BI1074" s="17"/>
      <c r="BJ1074" s="17">
        <v>0.36179265697978902</v>
      </c>
      <c r="BK1074" s="17">
        <v>0.43302625867267902</v>
      </c>
      <c r="BL1074" s="17">
        <v>0.40752936794278899</v>
      </c>
      <c r="BM1074" s="17">
        <v>0.292934796613464</v>
      </c>
      <c r="BN1074" s="17">
        <v>0.41632501968760199</v>
      </c>
      <c r="BO1074" s="17">
        <v>0.34118340465227698</v>
      </c>
      <c r="BP1074" s="17"/>
      <c r="BQ1074" s="17">
        <v>0.40549451551842902</v>
      </c>
      <c r="BR1074" s="17">
        <v>0.38630601281330001</v>
      </c>
      <c r="BS1074" s="17">
        <v>0.39666670299705997</v>
      </c>
      <c r="BT1074" s="17"/>
      <c r="BU1074" s="17">
        <v>0.37900987134060599</v>
      </c>
      <c r="BV1074" s="17">
        <v>0.380782770807507</v>
      </c>
      <c r="BW1074" s="17">
        <v>0.40767525318060499</v>
      </c>
      <c r="BX1074" s="17"/>
      <c r="BY1074" s="17">
        <v>0.310066648894191</v>
      </c>
      <c r="BZ1074" s="17"/>
      <c r="CA1074" s="17">
        <v>0.40374155659816502</v>
      </c>
    </row>
    <row r="1075" spans="2:79" x14ac:dyDescent="0.35">
      <c r="B1075" t="s">
        <v>521</v>
      </c>
      <c r="C1075" s="17">
        <v>0.35029881091618298</v>
      </c>
      <c r="D1075" s="17">
        <v>0.34703052629849801</v>
      </c>
      <c r="E1075" s="17">
        <v>0.354028787120171</v>
      </c>
      <c r="F1075" s="17"/>
      <c r="G1075" s="17">
        <v>0.231211814977033</v>
      </c>
      <c r="H1075" s="17">
        <v>0.27607864866327297</v>
      </c>
      <c r="I1075" s="17">
        <v>0.32174522686406198</v>
      </c>
      <c r="J1075" s="17">
        <v>0.34196849493968701</v>
      </c>
      <c r="K1075" s="17">
        <v>0.37815531817757703</v>
      </c>
      <c r="L1075" s="17">
        <v>0.499665720554127</v>
      </c>
      <c r="M1075" s="17"/>
      <c r="N1075" s="17">
        <v>0.37667404169066598</v>
      </c>
      <c r="O1075" s="17">
        <v>0.36852300709611302</v>
      </c>
      <c r="P1075" s="17">
        <v>0.316021095706286</v>
      </c>
      <c r="Q1075" s="17">
        <v>0.32489198512914103</v>
      </c>
      <c r="R1075" s="17"/>
      <c r="S1075" s="17">
        <v>0.34422587822974599</v>
      </c>
      <c r="T1075" s="17">
        <v>0.35399377733137899</v>
      </c>
      <c r="U1075" s="17">
        <v>0.34810101972167001</v>
      </c>
      <c r="V1075" s="17">
        <v>0.36568557727631901</v>
      </c>
      <c r="W1075" s="17">
        <v>0.337949862991762</v>
      </c>
      <c r="X1075" s="17">
        <v>0.31414421968539602</v>
      </c>
      <c r="Y1075" s="17">
        <v>0.36050408634673198</v>
      </c>
      <c r="Z1075" s="17">
        <v>0.25591679133495898</v>
      </c>
      <c r="AA1075" s="17">
        <v>0.31750763074994798</v>
      </c>
      <c r="AB1075" s="17">
        <v>0.46401305707963098</v>
      </c>
      <c r="AC1075" s="17">
        <v>0.37787729737567599</v>
      </c>
      <c r="AD1075" s="17">
        <v>0.33172426232003599</v>
      </c>
      <c r="AE1075" s="17"/>
      <c r="AF1075" s="17">
        <v>0.32345027431478701</v>
      </c>
      <c r="AG1075" s="17">
        <v>0.35813653063728401</v>
      </c>
      <c r="AH1075" s="17">
        <v>0.371270184027785</v>
      </c>
      <c r="AI1075" s="17">
        <v>0.34701396848435601</v>
      </c>
      <c r="AJ1075" s="17">
        <v>0.380377175610704</v>
      </c>
      <c r="AK1075" s="17">
        <v>0.31658735926450499</v>
      </c>
      <c r="AL1075" s="17"/>
      <c r="AM1075" s="17">
        <v>0.330965417911747</v>
      </c>
      <c r="AN1075" s="17">
        <v>0.36130224158632801</v>
      </c>
      <c r="AO1075" s="17">
        <v>0.36709920634698601</v>
      </c>
      <c r="AP1075" s="17">
        <v>0.31378999999225898</v>
      </c>
      <c r="AQ1075" s="17">
        <v>0.36387969557850303</v>
      </c>
      <c r="AR1075" s="17"/>
      <c r="AS1075" s="17">
        <v>0.29014479243962599</v>
      </c>
      <c r="AT1075" s="17">
        <v>0.37009452116120201</v>
      </c>
      <c r="AU1075" s="17">
        <v>0.34263120377057299</v>
      </c>
      <c r="AV1075" s="17">
        <v>0.38812612783241501</v>
      </c>
      <c r="AW1075" s="17">
        <v>0.392836831156124</v>
      </c>
      <c r="AX1075" s="17">
        <v>0.32271241342978801</v>
      </c>
      <c r="AY1075" s="17"/>
      <c r="AZ1075" s="17">
        <v>0.36288347057991799</v>
      </c>
      <c r="BA1075" s="17">
        <v>0.33514038633676102</v>
      </c>
      <c r="BB1075" s="17">
        <v>0.34172647389038602</v>
      </c>
      <c r="BC1075" s="17">
        <v>0.45790287791099299</v>
      </c>
      <c r="BD1075" s="17">
        <v>0.332747120536448</v>
      </c>
      <c r="BE1075" s="17"/>
      <c r="BF1075" s="17">
        <v>0.35805662903448499</v>
      </c>
      <c r="BG1075" s="17"/>
      <c r="BH1075" s="17">
        <v>0.35748488113056498</v>
      </c>
      <c r="BI1075" s="17"/>
      <c r="BJ1075" s="17">
        <v>0.28641658899091599</v>
      </c>
      <c r="BK1075" s="17">
        <v>0.424861513788171</v>
      </c>
      <c r="BL1075" s="17">
        <v>0.40466395386874998</v>
      </c>
      <c r="BM1075" s="17">
        <v>0.20607424193752599</v>
      </c>
      <c r="BN1075" s="17">
        <v>0.37425491397631599</v>
      </c>
      <c r="BO1075" s="17">
        <v>0.35937817011127998</v>
      </c>
      <c r="BP1075" s="17"/>
      <c r="BQ1075" s="17">
        <v>0.34952711185416802</v>
      </c>
      <c r="BR1075" s="17">
        <v>0.39186433754576</v>
      </c>
      <c r="BS1075" s="17">
        <v>0.35852418511151801</v>
      </c>
      <c r="BT1075" s="17"/>
      <c r="BU1075" s="17">
        <v>0.34113611936062999</v>
      </c>
      <c r="BV1075" s="17">
        <v>0.392049517080652</v>
      </c>
      <c r="BW1075" s="17">
        <v>0.35393501052331899</v>
      </c>
      <c r="BX1075" s="17"/>
      <c r="BY1075" s="17">
        <v>0.21986415175593099</v>
      </c>
      <c r="BZ1075" s="17"/>
      <c r="CA1075" s="17">
        <v>0.33096312810071798</v>
      </c>
    </row>
    <row r="1076" spans="2:79" x14ac:dyDescent="0.35">
      <c r="B1076" t="s">
        <v>543</v>
      </c>
      <c r="C1076" s="17">
        <v>0.33963931450142498</v>
      </c>
      <c r="D1076" s="17">
        <v>0.31486425451031202</v>
      </c>
      <c r="E1076" s="17">
        <v>0.36453086781015098</v>
      </c>
      <c r="F1076" s="17"/>
      <c r="G1076" s="17">
        <v>0.31751226726814002</v>
      </c>
      <c r="H1076" s="17">
        <v>0.26623805661351602</v>
      </c>
      <c r="I1076" s="17">
        <v>0.306344816010864</v>
      </c>
      <c r="J1076" s="17">
        <v>0.32062740986464999</v>
      </c>
      <c r="K1076" s="17">
        <v>0.38173660945620602</v>
      </c>
      <c r="L1076" s="17">
        <v>0.42794762995506602</v>
      </c>
      <c r="M1076" s="17"/>
      <c r="N1076" s="17">
        <v>0.367154962537801</v>
      </c>
      <c r="O1076" s="17">
        <v>0.338265406607971</v>
      </c>
      <c r="P1076" s="17">
        <v>0.34219445874594101</v>
      </c>
      <c r="Q1076" s="17">
        <v>0.30509971956402299</v>
      </c>
      <c r="R1076" s="17"/>
      <c r="S1076" s="17">
        <v>0.33625346115883697</v>
      </c>
      <c r="T1076" s="17">
        <v>0.36445038964338899</v>
      </c>
      <c r="U1076" s="17">
        <v>0.33880158107680303</v>
      </c>
      <c r="V1076" s="17">
        <v>0.32625282690618301</v>
      </c>
      <c r="W1076" s="17">
        <v>0.27835044987596502</v>
      </c>
      <c r="X1076" s="17">
        <v>0.32207545857618203</v>
      </c>
      <c r="Y1076" s="17">
        <v>0.34352210408834999</v>
      </c>
      <c r="Z1076" s="17">
        <v>0.32131550860017899</v>
      </c>
      <c r="AA1076" s="17">
        <v>0.30502883912340201</v>
      </c>
      <c r="AB1076" s="17">
        <v>0.406130984334517</v>
      </c>
      <c r="AC1076" s="17">
        <v>0.41015269132208898</v>
      </c>
      <c r="AD1076" s="17">
        <v>0.33628723971714097</v>
      </c>
      <c r="AE1076" s="17"/>
      <c r="AF1076" s="17">
        <v>0.32415600169586001</v>
      </c>
      <c r="AG1076" s="17">
        <v>0.33383139050326199</v>
      </c>
      <c r="AH1076" s="17">
        <v>0.34422096022294502</v>
      </c>
      <c r="AI1076" s="17">
        <v>0.32181045426224902</v>
      </c>
      <c r="AJ1076" s="17">
        <v>0.34461797818061402</v>
      </c>
      <c r="AK1076" s="17">
        <v>0.37735939861509499</v>
      </c>
      <c r="AL1076" s="17"/>
      <c r="AM1076" s="17">
        <v>0.27647447443505102</v>
      </c>
      <c r="AN1076" s="17">
        <v>0.35321247838341902</v>
      </c>
      <c r="AO1076" s="17">
        <v>0.38686580373166002</v>
      </c>
      <c r="AP1076" s="17">
        <v>0.31655790991305999</v>
      </c>
      <c r="AQ1076" s="17">
        <v>0.29824018898899302</v>
      </c>
      <c r="AR1076" s="17"/>
      <c r="AS1076" s="17">
        <v>0.33071744858276902</v>
      </c>
      <c r="AT1076" s="17">
        <v>0.33816481543083399</v>
      </c>
      <c r="AU1076" s="17">
        <v>0.34158738925279603</v>
      </c>
      <c r="AV1076" s="17">
        <v>0.35197818501862799</v>
      </c>
      <c r="AW1076" s="17">
        <v>0.38180134485536299</v>
      </c>
      <c r="AX1076" s="17">
        <v>0.26504014705990803</v>
      </c>
      <c r="AY1076" s="17"/>
      <c r="AZ1076" s="17">
        <v>0.34638190973665101</v>
      </c>
      <c r="BA1076" s="17">
        <v>0.29365265009512398</v>
      </c>
      <c r="BB1076" s="17">
        <v>0.36184588317855099</v>
      </c>
      <c r="BC1076" s="17">
        <v>0.41929721197263498</v>
      </c>
      <c r="BD1076" s="17">
        <v>0.34592482345813103</v>
      </c>
      <c r="BE1076" s="17"/>
      <c r="BF1076" s="17">
        <v>0.33697466284650801</v>
      </c>
      <c r="BG1076" s="17"/>
      <c r="BH1076" s="17">
        <v>0.32746732665731998</v>
      </c>
      <c r="BI1076" s="17"/>
      <c r="BJ1076" s="17">
        <v>0.30057749036797698</v>
      </c>
      <c r="BK1076" s="17">
        <v>0.33061128537812901</v>
      </c>
      <c r="BL1076" s="17">
        <v>0.40098589851337502</v>
      </c>
      <c r="BM1076" s="17">
        <v>0.296126509598788</v>
      </c>
      <c r="BN1076" s="17">
        <v>0.41349206180450998</v>
      </c>
      <c r="BO1076" s="17">
        <v>0.34828479315451799</v>
      </c>
      <c r="BP1076" s="17"/>
      <c r="BQ1076" s="17">
        <v>0.35114333783552998</v>
      </c>
      <c r="BR1076" s="17">
        <v>0.35706398231335201</v>
      </c>
      <c r="BS1076" s="17">
        <v>0.35479072434595899</v>
      </c>
      <c r="BT1076" s="17"/>
      <c r="BU1076" s="17">
        <v>0.28391683613037699</v>
      </c>
      <c r="BV1076" s="17">
        <v>0.357086081023202</v>
      </c>
      <c r="BW1076" s="17">
        <v>0.36333810495332097</v>
      </c>
      <c r="BX1076" s="17"/>
      <c r="BY1076" s="17">
        <v>0.26290317703580701</v>
      </c>
      <c r="BZ1076" s="17"/>
      <c r="CA1076" s="17">
        <v>0.332580954378845</v>
      </c>
    </row>
    <row r="1077" spans="2:79" x14ac:dyDescent="0.35">
      <c r="B1077" t="s">
        <v>523</v>
      </c>
      <c r="C1077" s="17">
        <v>0.32803267457619301</v>
      </c>
      <c r="D1077" s="17">
        <v>0.28559756216187698</v>
      </c>
      <c r="E1077" s="17">
        <v>0.36980423431541598</v>
      </c>
      <c r="F1077" s="17"/>
      <c r="G1077" s="17">
        <v>0.22462207932115399</v>
      </c>
      <c r="H1077" s="17">
        <v>0.28308100852281198</v>
      </c>
      <c r="I1077" s="17">
        <v>0.28583006121718202</v>
      </c>
      <c r="J1077" s="17">
        <v>0.30420581601954699</v>
      </c>
      <c r="K1077" s="17">
        <v>0.37821217779854999</v>
      </c>
      <c r="L1077" s="17">
        <v>0.45025405848042399</v>
      </c>
      <c r="M1077" s="17"/>
      <c r="N1077" s="17">
        <v>0.37383822407343398</v>
      </c>
      <c r="O1077" s="17">
        <v>0.31844438603965097</v>
      </c>
      <c r="P1077" s="17">
        <v>0.33813898323422498</v>
      </c>
      <c r="Q1077" s="17">
        <v>0.27433333584316499</v>
      </c>
      <c r="R1077" s="17"/>
      <c r="S1077" s="17">
        <v>0.26541026853566702</v>
      </c>
      <c r="T1077" s="17">
        <v>0.305690079492906</v>
      </c>
      <c r="U1077" s="17">
        <v>0.40182221748083802</v>
      </c>
      <c r="V1077" s="17">
        <v>0.32585816241561899</v>
      </c>
      <c r="W1077" s="17">
        <v>0.25718240500039102</v>
      </c>
      <c r="X1077" s="17">
        <v>0.29753230517975598</v>
      </c>
      <c r="Y1077" s="17">
        <v>0.395586059247863</v>
      </c>
      <c r="Z1077" s="17">
        <v>0.33685885414473898</v>
      </c>
      <c r="AA1077" s="17">
        <v>0.32414505417498601</v>
      </c>
      <c r="AB1077" s="17">
        <v>0.39348796742633502</v>
      </c>
      <c r="AC1077" s="17">
        <v>0.420646598791725</v>
      </c>
      <c r="AD1077" s="17">
        <v>0.29335145948631203</v>
      </c>
      <c r="AE1077" s="17"/>
      <c r="AF1077" s="17">
        <v>0.291401220980883</v>
      </c>
      <c r="AG1077" s="17">
        <v>0.33925898120002301</v>
      </c>
      <c r="AH1077" s="17">
        <v>0.341994851448575</v>
      </c>
      <c r="AI1077" s="17">
        <v>0.35477481750001</v>
      </c>
      <c r="AJ1077" s="17">
        <v>0.249907343130813</v>
      </c>
      <c r="AK1077" s="17">
        <v>0.348449635581563</v>
      </c>
      <c r="AL1077" s="17"/>
      <c r="AM1077" s="17">
        <v>0.30335531938701998</v>
      </c>
      <c r="AN1077" s="17">
        <v>0.33534651699780499</v>
      </c>
      <c r="AO1077" s="17">
        <v>0.33667764139124901</v>
      </c>
      <c r="AP1077" s="17">
        <v>0.35821307818696502</v>
      </c>
      <c r="AQ1077" s="17">
        <v>0.30720502059674898</v>
      </c>
      <c r="AR1077" s="17"/>
      <c r="AS1077" s="17">
        <v>0.23630275094665401</v>
      </c>
      <c r="AT1077" s="17">
        <v>0.354329034043455</v>
      </c>
      <c r="AU1077" s="17">
        <v>0.298043021699118</v>
      </c>
      <c r="AV1077" s="17">
        <v>0.34192436570977702</v>
      </c>
      <c r="AW1077" s="17">
        <v>0.435217559402308</v>
      </c>
      <c r="AX1077" s="17">
        <v>0.39325416345160003</v>
      </c>
      <c r="AY1077" s="17"/>
      <c r="AZ1077" s="17">
        <v>0.37635514028306</v>
      </c>
      <c r="BA1077" s="17">
        <v>0.31558172254883698</v>
      </c>
      <c r="BB1077" s="17">
        <v>0.3059955239271</v>
      </c>
      <c r="BC1077" s="17">
        <v>0.387735584723577</v>
      </c>
      <c r="BD1077" s="17">
        <v>0.299212560576958</v>
      </c>
      <c r="BE1077" s="17"/>
      <c r="BF1077" s="17">
        <v>0.34024418238151799</v>
      </c>
      <c r="BG1077" s="17"/>
      <c r="BH1077" s="17">
        <v>0.33653354877777503</v>
      </c>
      <c r="BI1077" s="17"/>
      <c r="BJ1077" s="17">
        <v>0.29836456383462701</v>
      </c>
      <c r="BK1077" s="17">
        <v>0.379299888331038</v>
      </c>
      <c r="BL1077" s="17">
        <v>0.35558734693396998</v>
      </c>
      <c r="BM1077" s="17">
        <v>0.26039411112142602</v>
      </c>
      <c r="BN1077" s="17">
        <v>0.32004417299413102</v>
      </c>
      <c r="BO1077" s="17">
        <v>0.26014443857917102</v>
      </c>
      <c r="BP1077" s="17"/>
      <c r="BQ1077" s="17">
        <v>0.32846874020648598</v>
      </c>
      <c r="BR1077" s="17">
        <v>0.33266996669175403</v>
      </c>
      <c r="BS1077" s="17">
        <v>0.351013373798303</v>
      </c>
      <c r="BT1077" s="17"/>
      <c r="BU1077" s="17">
        <v>0.35237082373011802</v>
      </c>
      <c r="BV1077" s="17">
        <v>0.33013261102980301</v>
      </c>
      <c r="BW1077" s="17">
        <v>0.34832187210555099</v>
      </c>
      <c r="BX1077" s="17"/>
      <c r="BY1077" s="17">
        <v>0.34288051647416401</v>
      </c>
      <c r="BZ1077" s="17"/>
      <c r="CA1077" s="17">
        <v>0.34087729009101397</v>
      </c>
    </row>
    <row r="1078" spans="2:79" x14ac:dyDescent="0.35">
      <c r="B1078" t="s">
        <v>522</v>
      </c>
      <c r="C1078" s="17">
        <v>0.30164580770427801</v>
      </c>
      <c r="D1078" s="17">
        <v>0.28710137338118602</v>
      </c>
      <c r="E1078" s="17">
        <v>0.31445451004948799</v>
      </c>
      <c r="F1078" s="17"/>
      <c r="G1078" s="17">
        <v>0.232381207039799</v>
      </c>
      <c r="H1078" s="17">
        <v>0.25358519962298198</v>
      </c>
      <c r="I1078" s="17">
        <v>0.25121612985452202</v>
      </c>
      <c r="J1078" s="17">
        <v>0.25933730384567799</v>
      </c>
      <c r="K1078" s="17">
        <v>0.35062790100562702</v>
      </c>
      <c r="L1078" s="17">
        <v>0.42420815361550301</v>
      </c>
      <c r="M1078" s="17"/>
      <c r="N1078" s="17">
        <v>0.34423168563109502</v>
      </c>
      <c r="O1078" s="17">
        <v>0.32725587477143298</v>
      </c>
      <c r="P1078" s="17">
        <v>0.28131092516316403</v>
      </c>
      <c r="Q1078" s="17">
        <v>0.24366118588605201</v>
      </c>
      <c r="R1078" s="17"/>
      <c r="S1078" s="17">
        <v>0.322317211738676</v>
      </c>
      <c r="T1078" s="17">
        <v>0.27538875413744202</v>
      </c>
      <c r="U1078" s="17">
        <v>0.30716812896770901</v>
      </c>
      <c r="V1078" s="17">
        <v>0.25394532712092599</v>
      </c>
      <c r="W1078" s="17">
        <v>0.287713616456449</v>
      </c>
      <c r="X1078" s="17">
        <v>0.26989888340967699</v>
      </c>
      <c r="Y1078" s="17">
        <v>0.30198675047317503</v>
      </c>
      <c r="Z1078" s="17">
        <v>0.26764059616478503</v>
      </c>
      <c r="AA1078" s="17">
        <v>0.25984011516654099</v>
      </c>
      <c r="AB1078" s="17">
        <v>0.39759328285560303</v>
      </c>
      <c r="AC1078" s="17">
        <v>0.45002303679465</v>
      </c>
      <c r="AD1078" s="17">
        <v>0.245774119594382</v>
      </c>
      <c r="AE1078" s="17"/>
      <c r="AF1078" s="17">
        <v>0.27389644741696201</v>
      </c>
      <c r="AG1078" s="17">
        <v>0.31855929636880598</v>
      </c>
      <c r="AH1078" s="17">
        <v>0.32341348114601898</v>
      </c>
      <c r="AI1078" s="17">
        <v>0.27945238700513703</v>
      </c>
      <c r="AJ1078" s="17">
        <v>0.242279900214626</v>
      </c>
      <c r="AK1078" s="17">
        <v>0.34787473838371602</v>
      </c>
      <c r="AL1078" s="17"/>
      <c r="AM1078" s="17">
        <v>0.24121821720889999</v>
      </c>
      <c r="AN1078" s="17">
        <v>0.31137316313107199</v>
      </c>
      <c r="AO1078" s="17">
        <v>0.31329029239021999</v>
      </c>
      <c r="AP1078" s="17">
        <v>0.37335312761872103</v>
      </c>
      <c r="AQ1078" s="17">
        <v>0.22423192589045601</v>
      </c>
      <c r="AR1078" s="17"/>
      <c r="AS1078" s="17">
        <v>0.27453131359424399</v>
      </c>
      <c r="AT1078" s="17">
        <v>0.302143394622994</v>
      </c>
      <c r="AU1078" s="17">
        <v>0.30360085822862598</v>
      </c>
      <c r="AV1078" s="17">
        <v>0.30465322223078101</v>
      </c>
      <c r="AW1078" s="17">
        <v>0.36817409068537299</v>
      </c>
      <c r="AX1078" s="17">
        <v>0.264597897035313</v>
      </c>
      <c r="AY1078" s="17"/>
      <c r="AZ1078" s="17">
        <v>0.33440944842894899</v>
      </c>
      <c r="BA1078" s="17">
        <v>0.26574910054931999</v>
      </c>
      <c r="BB1078" s="17">
        <v>0.29930803650652898</v>
      </c>
      <c r="BC1078" s="17">
        <v>0.41244823593174401</v>
      </c>
      <c r="BD1078" s="17">
        <v>0.28581071400014302</v>
      </c>
      <c r="BE1078" s="17"/>
      <c r="BF1078" s="17">
        <v>0.31201786460505199</v>
      </c>
      <c r="BG1078" s="17"/>
      <c r="BH1078" s="17">
        <v>0.31925501178282201</v>
      </c>
      <c r="BI1078" s="17"/>
      <c r="BJ1078" s="17">
        <v>0.28145046116348799</v>
      </c>
      <c r="BK1078" s="17">
        <v>0.34079774081042302</v>
      </c>
      <c r="BL1078" s="17">
        <v>0.32975938894506002</v>
      </c>
      <c r="BM1078" s="17">
        <v>0.26504735241838501</v>
      </c>
      <c r="BN1078" s="17">
        <v>0.249279343830312</v>
      </c>
      <c r="BO1078" s="17">
        <v>0.27517265477442698</v>
      </c>
      <c r="BP1078" s="17"/>
      <c r="BQ1078" s="17">
        <v>0.277595857827235</v>
      </c>
      <c r="BR1078" s="17">
        <v>0.32163726723573899</v>
      </c>
      <c r="BS1078" s="17">
        <v>0.324342328299705</v>
      </c>
      <c r="BT1078" s="17"/>
      <c r="BU1078" s="17">
        <v>0.30054773623004799</v>
      </c>
      <c r="BV1078" s="17">
        <v>0.29303905374798001</v>
      </c>
      <c r="BW1078" s="17">
        <v>0.32833684410534902</v>
      </c>
      <c r="BX1078" s="17"/>
      <c r="BY1078" s="17">
        <v>0.273127889013207</v>
      </c>
      <c r="BZ1078" s="17"/>
      <c r="CA1078" s="17">
        <v>0.30656259279659698</v>
      </c>
    </row>
    <row r="1079" spans="2:79" x14ac:dyDescent="0.35">
      <c r="B1079" t="s">
        <v>520</v>
      </c>
      <c r="C1079" s="17">
        <v>0.26923875027731597</v>
      </c>
      <c r="D1079" s="17">
        <v>0.27766580662379298</v>
      </c>
      <c r="E1079" s="17">
        <v>0.26121510802236397</v>
      </c>
      <c r="F1079" s="17"/>
      <c r="G1079" s="17">
        <v>0.20916537519915099</v>
      </c>
      <c r="H1079" s="17">
        <v>0.24465643880674801</v>
      </c>
      <c r="I1079" s="17">
        <v>0.261516640253663</v>
      </c>
      <c r="J1079" s="17">
        <v>0.24950641199606799</v>
      </c>
      <c r="K1079" s="17">
        <v>0.30983407250105299</v>
      </c>
      <c r="L1079" s="17">
        <v>0.323037676760699</v>
      </c>
      <c r="M1079" s="17"/>
      <c r="N1079" s="17">
        <v>0.276412501708165</v>
      </c>
      <c r="O1079" s="17">
        <v>0.253403496749043</v>
      </c>
      <c r="P1079" s="17">
        <v>0.25642809711057801</v>
      </c>
      <c r="Q1079" s="17">
        <v>0.28612436322643903</v>
      </c>
      <c r="R1079" s="17"/>
      <c r="S1079" s="17">
        <v>0.27900217161809199</v>
      </c>
      <c r="T1079" s="17">
        <v>0.31256139430554097</v>
      </c>
      <c r="U1079" s="17">
        <v>0.27459427971933498</v>
      </c>
      <c r="V1079" s="17">
        <v>0.21956575713149001</v>
      </c>
      <c r="W1079" s="17">
        <v>0.22571188301428799</v>
      </c>
      <c r="X1079" s="17">
        <v>0.18863486972087101</v>
      </c>
      <c r="Y1079" s="17">
        <v>0.210557626276794</v>
      </c>
      <c r="Z1079" s="17">
        <v>0.31770464788571701</v>
      </c>
      <c r="AA1079" s="17">
        <v>0.25174116623190801</v>
      </c>
      <c r="AB1079" s="17">
        <v>0.33179198307165497</v>
      </c>
      <c r="AC1079" s="17">
        <v>0.38801177240493701</v>
      </c>
      <c r="AD1079" s="17">
        <v>0.28684988293587799</v>
      </c>
      <c r="AE1079" s="17"/>
      <c r="AF1079" s="17">
        <v>0.25258239491914197</v>
      </c>
      <c r="AG1079" s="17">
        <v>0.26746682291491602</v>
      </c>
      <c r="AH1079" s="17">
        <v>0.26533391609672502</v>
      </c>
      <c r="AI1079" s="17">
        <v>0.28863365903173399</v>
      </c>
      <c r="AJ1079" s="17">
        <v>0.33305720193709598</v>
      </c>
      <c r="AK1079" s="17">
        <v>0.27336076200833598</v>
      </c>
      <c r="AL1079" s="17"/>
      <c r="AM1079" s="17">
        <v>0.23906495304559899</v>
      </c>
      <c r="AN1079" s="17">
        <v>0.27940383359760801</v>
      </c>
      <c r="AO1079" s="17">
        <v>0.27652920646902401</v>
      </c>
      <c r="AP1079" s="17">
        <v>0.26944384949693001</v>
      </c>
      <c r="AQ1079" s="17">
        <v>0.32059959857535197</v>
      </c>
      <c r="AR1079" s="17"/>
      <c r="AS1079" s="17">
        <v>0.23539670117230599</v>
      </c>
      <c r="AT1079" s="17">
        <v>0.28616239800835402</v>
      </c>
      <c r="AU1079" s="17">
        <v>0.222240745286052</v>
      </c>
      <c r="AV1079" s="17">
        <v>0.29306583331705999</v>
      </c>
      <c r="AW1079" s="17">
        <v>0.34324655240906199</v>
      </c>
      <c r="AX1079" s="17">
        <v>0.243643346554584</v>
      </c>
      <c r="AY1079" s="17"/>
      <c r="AZ1079" s="17">
        <v>0.28396161696947803</v>
      </c>
      <c r="BA1079" s="17">
        <v>0.27429325504886698</v>
      </c>
      <c r="BB1079" s="17">
        <v>0.25084575881770199</v>
      </c>
      <c r="BC1079" s="17">
        <v>0.29708494298751198</v>
      </c>
      <c r="BD1079" s="17">
        <v>0.25931582255024599</v>
      </c>
      <c r="BE1079" s="17"/>
      <c r="BF1079" s="17">
        <v>0.27274279318227701</v>
      </c>
      <c r="BG1079" s="17"/>
      <c r="BH1079" s="17">
        <v>0.29806062875037798</v>
      </c>
      <c r="BI1079" s="17"/>
      <c r="BJ1079" s="17">
        <v>0.27512907149576499</v>
      </c>
      <c r="BK1079" s="17">
        <v>0.28980001738766897</v>
      </c>
      <c r="BL1079" s="17">
        <v>0.26765881916941903</v>
      </c>
      <c r="BM1079" s="17">
        <v>0.213156471229872</v>
      </c>
      <c r="BN1079" s="17">
        <v>0.29134697537617099</v>
      </c>
      <c r="BO1079" s="17">
        <v>0.30756262246046401</v>
      </c>
      <c r="BP1079" s="17"/>
      <c r="BQ1079" s="17">
        <v>0.30078380468368698</v>
      </c>
      <c r="BR1079" s="17">
        <v>0.27826686234409298</v>
      </c>
      <c r="BS1079" s="17">
        <v>0.280294974998964</v>
      </c>
      <c r="BT1079" s="17"/>
      <c r="BU1079" s="17">
        <v>0.25005387386297701</v>
      </c>
      <c r="BV1079" s="17">
        <v>0.25776220894211699</v>
      </c>
      <c r="BW1079" s="17">
        <v>0.29963105584678901</v>
      </c>
      <c r="BX1079" s="17"/>
      <c r="BY1079" s="17">
        <v>0.20607571878047101</v>
      </c>
      <c r="BZ1079" s="17"/>
      <c r="CA1079" s="17">
        <v>0.26975414460053099</v>
      </c>
    </row>
    <row r="1080" spans="2:79" x14ac:dyDescent="0.35">
      <c r="B1080" t="s">
        <v>526</v>
      </c>
      <c r="C1080" s="17">
        <v>0.21550401914756701</v>
      </c>
      <c r="D1080" s="17">
        <v>0.23012122815897601</v>
      </c>
      <c r="E1080" s="17">
        <v>0.201771466837848</v>
      </c>
      <c r="F1080" s="17"/>
      <c r="G1080" s="17">
        <v>0.14899198515001899</v>
      </c>
      <c r="H1080" s="17">
        <v>0.14027263156520201</v>
      </c>
      <c r="I1080" s="17">
        <v>0.22283279973712899</v>
      </c>
      <c r="J1080" s="17">
        <v>0.168232853564354</v>
      </c>
      <c r="K1080" s="17">
        <v>0.28962423894716799</v>
      </c>
      <c r="L1080" s="17">
        <v>0.30244440692362501</v>
      </c>
      <c r="M1080" s="17"/>
      <c r="N1080" s="17">
        <v>0.239098630863393</v>
      </c>
      <c r="O1080" s="17">
        <v>0.210754373498864</v>
      </c>
      <c r="P1080" s="17">
        <v>0.20508918026716699</v>
      </c>
      <c r="Q1080" s="17">
        <v>0.20580730919404799</v>
      </c>
      <c r="R1080" s="17"/>
      <c r="S1080" s="17">
        <v>0.22389109226020701</v>
      </c>
      <c r="T1080" s="17">
        <v>0.166914765277936</v>
      </c>
      <c r="U1080" s="17">
        <v>0.20456940280480701</v>
      </c>
      <c r="V1080" s="17">
        <v>0.16315903826567299</v>
      </c>
      <c r="W1080" s="17">
        <v>0.20901993345803699</v>
      </c>
      <c r="X1080" s="17">
        <v>0.198296076499342</v>
      </c>
      <c r="Y1080" s="17">
        <v>0.24503562223202899</v>
      </c>
      <c r="Z1080" s="17">
        <v>0.23426485427119001</v>
      </c>
      <c r="AA1080" s="17">
        <v>0.234545781233717</v>
      </c>
      <c r="AB1080" s="17">
        <v>0.25543162387374002</v>
      </c>
      <c r="AC1080" s="17">
        <v>0.27194855175055299</v>
      </c>
      <c r="AD1080" s="17">
        <v>0.23800307085744801</v>
      </c>
      <c r="AE1080" s="17"/>
      <c r="AF1080" s="17">
        <v>0.19217999475830699</v>
      </c>
      <c r="AG1080" s="17">
        <v>0.20420217538962401</v>
      </c>
      <c r="AH1080" s="17">
        <v>0.222057334217279</v>
      </c>
      <c r="AI1080" s="17">
        <v>0.25940064273393398</v>
      </c>
      <c r="AJ1080" s="17">
        <v>0.20122799351450399</v>
      </c>
      <c r="AK1080" s="17">
        <v>0.19524652014082999</v>
      </c>
      <c r="AL1080" s="17"/>
      <c r="AM1080" s="17">
        <v>0.20314585202484201</v>
      </c>
      <c r="AN1080" s="17">
        <v>0.20672163141102601</v>
      </c>
      <c r="AO1080" s="17">
        <v>0.23904973692158499</v>
      </c>
      <c r="AP1080" s="17">
        <v>0.210659183667019</v>
      </c>
      <c r="AQ1080" s="17">
        <v>0.22854450632189399</v>
      </c>
      <c r="AR1080" s="17"/>
      <c r="AS1080" s="17">
        <v>0.15501636175358399</v>
      </c>
      <c r="AT1080" s="17">
        <v>0.23272213379929299</v>
      </c>
      <c r="AU1080" s="17">
        <v>0.240260890956672</v>
      </c>
      <c r="AV1080" s="17">
        <v>0.207470873145916</v>
      </c>
      <c r="AW1080" s="17">
        <v>0.26243620746125401</v>
      </c>
      <c r="AX1080" s="17">
        <v>0.243374398586993</v>
      </c>
      <c r="AY1080" s="17"/>
      <c r="AZ1080" s="17">
        <v>0.249019025474367</v>
      </c>
      <c r="BA1080" s="17">
        <v>0.213165722531691</v>
      </c>
      <c r="BB1080" s="17">
        <v>0.22328070078609699</v>
      </c>
      <c r="BC1080" s="17">
        <v>0.24054673966561199</v>
      </c>
      <c r="BD1080" s="17">
        <v>0.17631820421275801</v>
      </c>
      <c r="BE1080" s="17"/>
      <c r="BF1080" s="17">
        <v>0.222982015303439</v>
      </c>
      <c r="BG1080" s="17"/>
      <c r="BH1080" s="17">
        <v>0.235490218351114</v>
      </c>
      <c r="BI1080" s="17"/>
      <c r="BJ1080" s="17">
        <v>0.17372326263700699</v>
      </c>
      <c r="BK1080" s="17">
        <v>0.249391795315175</v>
      </c>
      <c r="BL1080" s="17">
        <v>0.25703917999723902</v>
      </c>
      <c r="BM1080" s="17">
        <v>0.19591391649574699</v>
      </c>
      <c r="BN1080" s="17">
        <v>0.18047252238252201</v>
      </c>
      <c r="BO1080" s="17">
        <v>0.146303517765902</v>
      </c>
      <c r="BP1080" s="17"/>
      <c r="BQ1080" s="17">
        <v>0.24942304431721299</v>
      </c>
      <c r="BR1080" s="17">
        <v>0.22327532086409099</v>
      </c>
      <c r="BS1080" s="17">
        <v>0.22161410012444299</v>
      </c>
      <c r="BT1080" s="17"/>
      <c r="BU1080" s="17">
        <v>0.139983823642087</v>
      </c>
      <c r="BV1080" s="17">
        <v>0.23270092790227001</v>
      </c>
      <c r="BW1080" s="17">
        <v>0.22684993337400999</v>
      </c>
      <c r="BX1080" s="17"/>
      <c r="BY1080" s="17">
        <v>0.15357906049999401</v>
      </c>
      <c r="BZ1080" s="17"/>
      <c r="CA1080" s="17">
        <v>0.13903718261426601</v>
      </c>
    </row>
    <row r="1081" spans="2:79" x14ac:dyDescent="0.35">
      <c r="B1081" t="s">
        <v>527</v>
      </c>
      <c r="C1081" s="17">
        <v>0.201860781323043</v>
      </c>
      <c r="D1081" s="17">
        <v>0.189661050123826</v>
      </c>
      <c r="E1081" s="17">
        <v>0.214881153164004</v>
      </c>
      <c r="F1081" s="17"/>
      <c r="G1081" s="17">
        <v>0.156523398731511</v>
      </c>
      <c r="H1081" s="17">
        <v>0.16602424874312499</v>
      </c>
      <c r="I1081" s="17">
        <v>0.238239035257756</v>
      </c>
      <c r="J1081" s="17">
        <v>0.16711203835381599</v>
      </c>
      <c r="K1081" s="17">
        <v>0.223396806862522</v>
      </c>
      <c r="L1081" s="17">
        <v>0.24369294554569201</v>
      </c>
      <c r="M1081" s="17"/>
      <c r="N1081" s="17">
        <v>0.21181043708405201</v>
      </c>
      <c r="O1081" s="17">
        <v>0.176685807483215</v>
      </c>
      <c r="P1081" s="17">
        <v>0.20891387953778801</v>
      </c>
      <c r="Q1081" s="17">
        <v>0.212065651481811</v>
      </c>
      <c r="R1081" s="17"/>
      <c r="S1081" s="17">
        <v>0.189244852168412</v>
      </c>
      <c r="T1081" s="17">
        <v>0.25073631594637003</v>
      </c>
      <c r="U1081" s="17">
        <v>0.16401638638704799</v>
      </c>
      <c r="V1081" s="17">
        <v>0.128788146213623</v>
      </c>
      <c r="W1081" s="17">
        <v>0.14774725693826599</v>
      </c>
      <c r="X1081" s="17">
        <v>0.20316238127328301</v>
      </c>
      <c r="Y1081" s="17">
        <v>0.20418994157476</v>
      </c>
      <c r="Z1081" s="17">
        <v>0.211634034600128</v>
      </c>
      <c r="AA1081" s="17">
        <v>0.213107805772138</v>
      </c>
      <c r="AB1081" s="17">
        <v>0.25055617736917002</v>
      </c>
      <c r="AC1081" s="17">
        <v>0.23354204128474801</v>
      </c>
      <c r="AD1081" s="17">
        <v>0.22900295872326301</v>
      </c>
      <c r="AE1081" s="17"/>
      <c r="AF1081" s="17">
        <v>0.14820033564259999</v>
      </c>
      <c r="AG1081" s="17">
        <v>0.21070752410635499</v>
      </c>
      <c r="AH1081" s="17">
        <v>0.22258100751738399</v>
      </c>
      <c r="AI1081" s="17">
        <v>0.22138358579994899</v>
      </c>
      <c r="AJ1081" s="17">
        <v>0.26896088517329197</v>
      </c>
      <c r="AK1081" s="17">
        <v>0.15689053166994699</v>
      </c>
      <c r="AL1081" s="17"/>
      <c r="AM1081" s="17">
        <v>0.20627308587135201</v>
      </c>
      <c r="AN1081" s="17">
        <v>0.21079734721891499</v>
      </c>
      <c r="AO1081" s="17">
        <v>0.19714571603346701</v>
      </c>
      <c r="AP1081" s="17">
        <v>0.18817545908290501</v>
      </c>
      <c r="AQ1081" s="17">
        <v>0.25710724212187802</v>
      </c>
      <c r="AR1081" s="17"/>
      <c r="AS1081" s="17">
        <v>0.17634030691730901</v>
      </c>
      <c r="AT1081" s="17">
        <v>0.210220790868623</v>
      </c>
      <c r="AU1081" s="17">
        <v>0.21597549575781</v>
      </c>
      <c r="AV1081" s="17">
        <v>0.18412081857809701</v>
      </c>
      <c r="AW1081" s="17">
        <v>0.248734357931095</v>
      </c>
      <c r="AX1081" s="17">
        <v>0.18923330948726999</v>
      </c>
      <c r="AY1081" s="17"/>
      <c r="AZ1081" s="17">
        <v>0.25452537176743001</v>
      </c>
      <c r="BA1081" s="17">
        <v>0.19874743246878199</v>
      </c>
      <c r="BB1081" s="17">
        <v>0.17598063530189401</v>
      </c>
      <c r="BC1081" s="17">
        <v>0.19803685738288701</v>
      </c>
      <c r="BD1081" s="17">
        <v>0.18677743708671399</v>
      </c>
      <c r="BE1081" s="17"/>
      <c r="BF1081" s="17">
        <v>0.21016995985571199</v>
      </c>
      <c r="BG1081" s="17"/>
      <c r="BH1081" s="17">
        <v>0.21954653713858299</v>
      </c>
      <c r="BI1081" s="17"/>
      <c r="BJ1081" s="17">
        <v>0.19221810436030301</v>
      </c>
      <c r="BK1081" s="17">
        <v>0.23780827890619199</v>
      </c>
      <c r="BL1081" s="17">
        <v>0.205458935795262</v>
      </c>
      <c r="BM1081" s="17">
        <v>0.163235548439609</v>
      </c>
      <c r="BN1081" s="17">
        <v>0.20298493173625901</v>
      </c>
      <c r="BO1081" s="17">
        <v>0.175994746737128</v>
      </c>
      <c r="BP1081" s="17"/>
      <c r="BQ1081" s="17">
        <v>0.23672483135370101</v>
      </c>
      <c r="BR1081" s="17">
        <v>0.21309500437231099</v>
      </c>
      <c r="BS1081" s="17">
        <v>0.204475961059914</v>
      </c>
      <c r="BT1081" s="17"/>
      <c r="BU1081" s="17">
        <v>0.138637142932345</v>
      </c>
      <c r="BV1081" s="17">
        <v>0.20324884541299101</v>
      </c>
      <c r="BW1081" s="17">
        <v>0.22589084151338501</v>
      </c>
      <c r="BX1081" s="17"/>
      <c r="BY1081" s="17">
        <v>0.18941811564637401</v>
      </c>
      <c r="BZ1081" s="17"/>
      <c r="CA1081" s="17">
        <v>0.20914452657518801</v>
      </c>
    </row>
    <row r="1082" spans="2:79" x14ac:dyDescent="0.35">
      <c r="B1082" t="s">
        <v>525</v>
      </c>
      <c r="C1082" s="17">
        <v>0.19472630558361101</v>
      </c>
      <c r="D1082" s="17">
        <v>0.199128377637911</v>
      </c>
      <c r="E1082" s="17">
        <v>0.190084339607348</v>
      </c>
      <c r="F1082" s="17"/>
      <c r="G1082" s="17">
        <v>0.14045831310861501</v>
      </c>
      <c r="H1082" s="17">
        <v>0.197532680251846</v>
      </c>
      <c r="I1082" s="17">
        <v>0.210308598752659</v>
      </c>
      <c r="J1082" s="17">
        <v>0.167544778171241</v>
      </c>
      <c r="K1082" s="17">
        <v>0.21386439910420299</v>
      </c>
      <c r="L1082" s="17">
        <v>0.222338566708605</v>
      </c>
      <c r="M1082" s="17"/>
      <c r="N1082" s="17">
        <v>0.20832254557157301</v>
      </c>
      <c r="O1082" s="17">
        <v>0.197246354425993</v>
      </c>
      <c r="P1082" s="17">
        <v>0.18322102670373</v>
      </c>
      <c r="Q1082" s="17">
        <v>0.19129059261610701</v>
      </c>
      <c r="R1082" s="17"/>
      <c r="S1082" s="17">
        <v>0.19932153972160699</v>
      </c>
      <c r="T1082" s="17">
        <v>0.18767952695033799</v>
      </c>
      <c r="U1082" s="17">
        <v>0.19379610190861599</v>
      </c>
      <c r="V1082" s="17">
        <v>0.20255383355916701</v>
      </c>
      <c r="W1082" s="17">
        <v>0.206030785392979</v>
      </c>
      <c r="X1082" s="17">
        <v>0.15389259578623199</v>
      </c>
      <c r="Y1082" s="17">
        <v>0.25445207416211102</v>
      </c>
      <c r="Z1082" s="17">
        <v>7.5191970126935403E-2</v>
      </c>
      <c r="AA1082" s="17">
        <v>0.166181241042543</v>
      </c>
      <c r="AB1082" s="17">
        <v>0.205358081450426</v>
      </c>
      <c r="AC1082" s="17">
        <v>0.26006012304993198</v>
      </c>
      <c r="AD1082" s="17">
        <v>0.25271600965021401</v>
      </c>
      <c r="AE1082" s="17"/>
      <c r="AF1082" s="17">
        <v>0.178262756103826</v>
      </c>
      <c r="AG1082" s="17">
        <v>0.16685349175189901</v>
      </c>
      <c r="AH1082" s="17">
        <v>0.24162018166791399</v>
      </c>
      <c r="AI1082" s="17">
        <v>0.250431944775938</v>
      </c>
      <c r="AJ1082" s="17">
        <v>0.23761972637604201</v>
      </c>
      <c r="AK1082" s="17">
        <v>0.18237251690568601</v>
      </c>
      <c r="AL1082" s="17"/>
      <c r="AM1082" s="17">
        <v>0.172793143409954</v>
      </c>
      <c r="AN1082" s="17">
        <v>0.21045192536660101</v>
      </c>
      <c r="AO1082" s="17">
        <v>0.18294086704065399</v>
      </c>
      <c r="AP1082" s="17">
        <v>0.210917163944075</v>
      </c>
      <c r="AQ1082" s="17">
        <v>0.20838460516104701</v>
      </c>
      <c r="AR1082" s="17"/>
      <c r="AS1082" s="17">
        <v>0.18123823108249501</v>
      </c>
      <c r="AT1082" s="17">
        <v>0.190303100190887</v>
      </c>
      <c r="AU1082" s="17">
        <v>0.15988097674735999</v>
      </c>
      <c r="AV1082" s="17">
        <v>0.19381486926805</v>
      </c>
      <c r="AW1082" s="17">
        <v>0.24640836995542001</v>
      </c>
      <c r="AX1082" s="17">
        <v>0.25292084543091298</v>
      </c>
      <c r="AY1082" s="17"/>
      <c r="AZ1082" s="17">
        <v>0.23339288333481001</v>
      </c>
      <c r="BA1082" s="17">
        <v>0.167784532302897</v>
      </c>
      <c r="BB1082" s="17">
        <v>0.19539767833542801</v>
      </c>
      <c r="BC1082" s="17">
        <v>0.22275228307789599</v>
      </c>
      <c r="BD1082" s="17">
        <v>0.18646817036736299</v>
      </c>
      <c r="BE1082" s="17"/>
      <c r="BF1082" s="17">
        <v>0.198622404070324</v>
      </c>
      <c r="BG1082" s="17"/>
      <c r="BH1082" s="17">
        <v>0.20872078191128901</v>
      </c>
      <c r="BI1082" s="17"/>
      <c r="BJ1082" s="17">
        <v>0.16681759887206901</v>
      </c>
      <c r="BK1082" s="17">
        <v>0.230920565154282</v>
      </c>
      <c r="BL1082" s="17">
        <v>0.20573776167815</v>
      </c>
      <c r="BM1082" s="17">
        <v>0.176585134218569</v>
      </c>
      <c r="BN1082" s="17">
        <v>0.13225987984227999</v>
      </c>
      <c r="BO1082" s="17">
        <v>0.19183027886770401</v>
      </c>
      <c r="BP1082" s="17"/>
      <c r="BQ1082" s="17">
        <v>0.21877660189426901</v>
      </c>
      <c r="BR1082" s="17">
        <v>0.217593372460685</v>
      </c>
      <c r="BS1082" s="17">
        <v>0.189533172005657</v>
      </c>
      <c r="BT1082" s="17"/>
      <c r="BU1082" s="17">
        <v>0.23221926228159701</v>
      </c>
      <c r="BV1082" s="17">
        <v>0.20999022768943801</v>
      </c>
      <c r="BW1082" s="17">
        <v>0.19226469840374</v>
      </c>
      <c r="BX1082" s="17"/>
      <c r="BY1082" s="17">
        <v>9.7612966260847506E-2</v>
      </c>
      <c r="BZ1082" s="17"/>
      <c r="CA1082" s="17">
        <v>0.209191925718962</v>
      </c>
    </row>
    <row r="1083" spans="2:79" x14ac:dyDescent="0.35">
      <c r="B1083" t="s">
        <v>544</v>
      </c>
      <c r="C1083" s="17">
        <v>0.14131022205480001</v>
      </c>
      <c r="D1083" s="17">
        <v>0.13635174276312101</v>
      </c>
      <c r="E1083" s="17">
        <v>0.14530919477012999</v>
      </c>
      <c r="F1083" s="17"/>
      <c r="G1083" s="17">
        <v>0.12244086369001</v>
      </c>
      <c r="H1083" s="17">
        <v>0.152875637819754</v>
      </c>
      <c r="I1083" s="17">
        <v>0.16056544053019101</v>
      </c>
      <c r="J1083" s="17">
        <v>0.13842100243613301</v>
      </c>
      <c r="K1083" s="17">
        <v>0.13030937111357099</v>
      </c>
      <c r="L1083" s="17">
        <v>0.13779218672003801</v>
      </c>
      <c r="M1083" s="17"/>
      <c r="N1083" s="17">
        <v>0.12127711466206401</v>
      </c>
      <c r="O1083" s="17">
        <v>0.15906601941599699</v>
      </c>
      <c r="P1083" s="17">
        <v>0.17431859622634699</v>
      </c>
      <c r="Q1083" s="17">
        <v>0.11615424040922601</v>
      </c>
      <c r="R1083" s="17"/>
      <c r="S1083" s="17">
        <v>0.17739187149603</v>
      </c>
      <c r="T1083" s="17">
        <v>0.120942798981511</v>
      </c>
      <c r="U1083" s="17">
        <v>0.15644459095730301</v>
      </c>
      <c r="V1083" s="17">
        <v>0.13705007437361799</v>
      </c>
      <c r="W1083" s="17">
        <v>0.103775963974612</v>
      </c>
      <c r="X1083" s="17">
        <v>0.1489608984327</v>
      </c>
      <c r="Y1083" s="17">
        <v>0.17435104555209899</v>
      </c>
      <c r="Z1083" s="17">
        <v>7.1725553465603498E-2</v>
      </c>
      <c r="AA1083" s="17">
        <v>0.151443198357745</v>
      </c>
      <c r="AB1083" s="17">
        <v>0.14360394450580999</v>
      </c>
      <c r="AC1083" s="17">
        <v>0.123524125609137</v>
      </c>
      <c r="AD1083" s="17">
        <v>8.2771719497575794E-2</v>
      </c>
      <c r="AE1083" s="17"/>
      <c r="AF1083" s="17">
        <v>0.13640699914999199</v>
      </c>
      <c r="AG1083" s="17">
        <v>0.14500793364376199</v>
      </c>
      <c r="AH1083" s="17">
        <v>0.15027097219205501</v>
      </c>
      <c r="AI1083" s="17">
        <v>0.145031915783704</v>
      </c>
      <c r="AJ1083" s="17">
        <v>0.13102415058164901</v>
      </c>
      <c r="AK1083" s="17">
        <v>9.0039757182275706E-2</v>
      </c>
      <c r="AL1083" s="17"/>
      <c r="AM1083" s="17">
        <v>0.13294684054547701</v>
      </c>
      <c r="AN1083" s="17">
        <v>0.14301851333944199</v>
      </c>
      <c r="AO1083" s="17">
        <v>0.172324493234461</v>
      </c>
      <c r="AP1083" s="17">
        <v>0.108364370370904</v>
      </c>
      <c r="AQ1083" s="17">
        <v>0.11375320270848201</v>
      </c>
      <c r="AR1083" s="17"/>
      <c r="AS1083" s="17">
        <v>0.16272076537054</v>
      </c>
      <c r="AT1083" s="17">
        <v>0.114385333721414</v>
      </c>
      <c r="AU1083" s="17">
        <v>0.19186842910016999</v>
      </c>
      <c r="AV1083" s="17">
        <v>0.13490385025815299</v>
      </c>
      <c r="AW1083" s="17">
        <v>0.12505623192664</v>
      </c>
      <c r="AX1083" s="17">
        <v>7.4667711929464697E-2</v>
      </c>
      <c r="AY1083" s="17"/>
      <c r="AZ1083" s="17">
        <v>0.111510675736941</v>
      </c>
      <c r="BA1083" s="17">
        <v>0.12801300586550901</v>
      </c>
      <c r="BB1083" s="17">
        <v>0.177442275456971</v>
      </c>
      <c r="BC1083" s="17">
        <v>7.21250495400306E-2</v>
      </c>
      <c r="BD1083" s="17">
        <v>0.17574482502788699</v>
      </c>
      <c r="BE1083" s="17"/>
      <c r="BF1083" s="17">
        <v>0.12424032672287399</v>
      </c>
      <c r="BG1083" s="17"/>
      <c r="BH1083" s="17">
        <v>0.112966659267979</v>
      </c>
      <c r="BI1083" s="17"/>
      <c r="BJ1083" s="17">
        <v>0.123414958924757</v>
      </c>
      <c r="BK1083" s="17">
        <v>0.14272085282100899</v>
      </c>
      <c r="BL1083" s="17">
        <v>0.1519819982534</v>
      </c>
      <c r="BM1083" s="17">
        <v>0.14430775075672</v>
      </c>
      <c r="BN1083" s="17">
        <v>0.13967560067170301</v>
      </c>
      <c r="BO1083" s="17">
        <v>0.10381873217045701</v>
      </c>
      <c r="BP1083" s="17"/>
      <c r="BQ1083" s="17">
        <v>0.163673474863022</v>
      </c>
      <c r="BR1083" s="17">
        <v>0.14385794829607301</v>
      </c>
      <c r="BS1083" s="17">
        <v>0.14706841888783001</v>
      </c>
      <c r="BT1083" s="17"/>
      <c r="BU1083" s="17">
        <v>0.111437379658041</v>
      </c>
      <c r="BV1083" s="17">
        <v>0.13457130683492699</v>
      </c>
      <c r="BW1083" s="17">
        <v>0.14777365713534099</v>
      </c>
      <c r="BX1083" s="17"/>
      <c r="BY1083" s="17">
        <v>0.18983765162684299</v>
      </c>
      <c r="BZ1083" s="17"/>
      <c r="CA1083" s="17">
        <v>0.163471699091054</v>
      </c>
    </row>
    <row r="1084" spans="2:79" x14ac:dyDescent="0.35">
      <c r="B1084" t="s">
        <v>136</v>
      </c>
      <c r="C1084" s="17">
        <v>9.09140206820232E-2</v>
      </c>
      <c r="D1084" s="17">
        <v>8.2452085193966795E-2</v>
      </c>
      <c r="E1084" s="17">
        <v>9.88871365695215E-2</v>
      </c>
      <c r="F1084" s="17"/>
      <c r="G1084" s="17">
        <v>8.12392645369686E-2</v>
      </c>
      <c r="H1084" s="17">
        <v>0.104792909933464</v>
      </c>
      <c r="I1084" s="17">
        <v>7.4988065229301806E-2</v>
      </c>
      <c r="J1084" s="17">
        <v>0.111819716766941</v>
      </c>
      <c r="K1084" s="17">
        <v>8.9541351909690994E-2</v>
      </c>
      <c r="L1084" s="17">
        <v>8.4285757215141394E-2</v>
      </c>
      <c r="M1084" s="17"/>
      <c r="N1084" s="17">
        <v>7.5042039695260604E-2</v>
      </c>
      <c r="O1084" s="17">
        <v>8.2354983190608397E-2</v>
      </c>
      <c r="P1084" s="17">
        <v>9.0586701728335897E-2</v>
      </c>
      <c r="Q1084" s="17">
        <v>0.117544424485583</v>
      </c>
      <c r="R1084" s="17"/>
      <c r="S1084" s="17">
        <v>9.8217812569361504E-2</v>
      </c>
      <c r="T1084" s="17">
        <v>0.121250990561504</v>
      </c>
      <c r="U1084" s="17">
        <v>8.5347645114126097E-2</v>
      </c>
      <c r="V1084" s="17">
        <v>7.2151179488282105E-2</v>
      </c>
      <c r="W1084" s="17">
        <v>7.6204787016199899E-2</v>
      </c>
      <c r="X1084" s="17">
        <v>8.2970634186072798E-2</v>
      </c>
      <c r="Y1084" s="17">
        <v>7.6471827535912806E-2</v>
      </c>
      <c r="Z1084" s="17">
        <v>0.15986772661107801</v>
      </c>
      <c r="AA1084" s="17">
        <v>9.6307032733911002E-2</v>
      </c>
      <c r="AB1084" s="17">
        <v>7.4238376909369699E-2</v>
      </c>
      <c r="AC1084" s="17">
        <v>5.2472915509539503E-2</v>
      </c>
      <c r="AD1084" s="17">
        <v>9.3329268700790599E-2</v>
      </c>
      <c r="AE1084" s="17"/>
      <c r="AF1084" s="17">
        <v>9.5822111662406506E-2</v>
      </c>
      <c r="AG1084" s="17">
        <v>8.9732245529652602E-2</v>
      </c>
      <c r="AH1084" s="17">
        <v>8.4261266341428304E-2</v>
      </c>
      <c r="AI1084" s="17">
        <v>7.3702583190249304E-2</v>
      </c>
      <c r="AJ1084" s="17">
        <v>0.11101825846928499</v>
      </c>
      <c r="AK1084" s="17">
        <v>4.4065903268630698E-2</v>
      </c>
      <c r="AL1084" s="17"/>
      <c r="AM1084" s="17">
        <v>0.11331491036508499</v>
      </c>
      <c r="AN1084" s="17">
        <v>9.2137151341551607E-2</v>
      </c>
      <c r="AO1084" s="17">
        <v>6.7226140641712104E-2</v>
      </c>
      <c r="AP1084" s="17">
        <v>8.5363423050205403E-2</v>
      </c>
      <c r="AQ1084" s="17">
        <v>0.120834893033225</v>
      </c>
      <c r="AR1084" s="17"/>
      <c r="AS1084" s="17">
        <v>0.101558766517665</v>
      </c>
      <c r="AT1084" s="17">
        <v>8.9727797024418895E-2</v>
      </c>
      <c r="AU1084" s="17">
        <v>7.6377337179769494E-2</v>
      </c>
      <c r="AV1084" s="17">
        <v>0.104457103766137</v>
      </c>
      <c r="AW1084" s="17">
        <v>9.7995330312870596E-2</v>
      </c>
      <c r="AX1084" s="17">
        <v>4.5825621389856998E-2</v>
      </c>
      <c r="AY1084" s="17"/>
      <c r="AZ1084" s="17">
        <v>5.62314039163559E-2</v>
      </c>
      <c r="BA1084" s="17">
        <v>9.2971798365178396E-2</v>
      </c>
      <c r="BB1084" s="17">
        <v>0.12315001206190899</v>
      </c>
      <c r="BC1084" s="17">
        <v>9.5336409511472694E-2</v>
      </c>
      <c r="BD1084" s="17">
        <v>8.8365475904720395E-2</v>
      </c>
      <c r="BE1084" s="17"/>
      <c r="BF1084" s="17">
        <v>8.7686146492910802E-2</v>
      </c>
      <c r="BG1084" s="17"/>
      <c r="BH1084" s="17">
        <v>7.6374107794723006E-2</v>
      </c>
      <c r="BI1084" s="17"/>
      <c r="BJ1084" s="17">
        <v>0.10382625742559901</v>
      </c>
      <c r="BK1084" s="17">
        <v>9.2375884819693402E-2</v>
      </c>
      <c r="BL1084" s="17">
        <v>7.5877343333879299E-2</v>
      </c>
      <c r="BM1084" s="17">
        <v>0.13106396853500901</v>
      </c>
      <c r="BN1084" s="17">
        <v>5.8411629313505103E-2</v>
      </c>
      <c r="BO1084" s="17">
        <v>4.0986504034017601E-2</v>
      </c>
      <c r="BP1084" s="17"/>
      <c r="BQ1084" s="17">
        <v>5.8028233359583403E-2</v>
      </c>
      <c r="BR1084" s="17">
        <v>6.6643899567740403E-2</v>
      </c>
      <c r="BS1084" s="17">
        <v>7.2768794296974096E-2</v>
      </c>
      <c r="BT1084" s="17"/>
      <c r="BU1084" s="17">
        <v>7.33551642104463E-3</v>
      </c>
      <c r="BV1084" s="17">
        <v>7.9238751184837405E-2</v>
      </c>
      <c r="BW1084" s="17">
        <v>6.1772203323333802E-2</v>
      </c>
      <c r="BX1084" s="17"/>
      <c r="BY1084" s="17">
        <v>7.8439092040986994E-2</v>
      </c>
      <c r="BZ1084" s="17"/>
      <c r="CA1084" s="17">
        <v>8.54674816003273E-2</v>
      </c>
    </row>
    <row r="1085" spans="2:79" x14ac:dyDescent="0.35">
      <c r="B1085" t="s">
        <v>529</v>
      </c>
      <c r="C1085" s="17">
        <v>3.3885758724085703E-2</v>
      </c>
      <c r="D1085" s="17">
        <v>3.9089329735775599E-2</v>
      </c>
      <c r="E1085" s="17">
        <v>2.91093743982156E-2</v>
      </c>
      <c r="F1085" s="17"/>
      <c r="G1085" s="17">
        <v>4.0386858392880601E-2</v>
      </c>
      <c r="H1085" s="17">
        <v>4.0961108343461498E-2</v>
      </c>
      <c r="I1085" s="17">
        <v>3.2093261317532297E-2</v>
      </c>
      <c r="J1085" s="17">
        <v>3.5128347734332398E-2</v>
      </c>
      <c r="K1085" s="17">
        <v>3.6957704404742997E-2</v>
      </c>
      <c r="L1085" s="17">
        <v>2.2412739139001301E-2</v>
      </c>
      <c r="M1085" s="17"/>
      <c r="N1085" s="17">
        <v>2.74996716875179E-2</v>
      </c>
      <c r="O1085" s="17">
        <v>2.1340921261454201E-2</v>
      </c>
      <c r="P1085" s="17">
        <v>3.2951961699153397E-2</v>
      </c>
      <c r="Q1085" s="17">
        <v>5.5450264678142701E-2</v>
      </c>
      <c r="R1085" s="17"/>
      <c r="S1085" s="17">
        <v>4.56188119312603E-2</v>
      </c>
      <c r="T1085" s="17">
        <v>1.98209739069608E-2</v>
      </c>
      <c r="U1085" s="17">
        <v>4.4452252641549103E-3</v>
      </c>
      <c r="V1085" s="17">
        <v>6.6169984260433704E-2</v>
      </c>
      <c r="W1085" s="17">
        <v>3.7054670846806102E-2</v>
      </c>
      <c r="X1085" s="17">
        <v>6.1825955854128901E-2</v>
      </c>
      <c r="Y1085" s="17">
        <v>3.9505856778941799E-2</v>
      </c>
      <c r="Z1085" s="17">
        <v>4.7497825785214602E-2</v>
      </c>
      <c r="AA1085" s="17">
        <v>2.7169968548327001E-2</v>
      </c>
      <c r="AB1085" s="17">
        <v>2.2314376478718999E-2</v>
      </c>
      <c r="AC1085" s="17">
        <v>9.8719037345741199E-3</v>
      </c>
      <c r="AD1085" s="17">
        <v>0</v>
      </c>
      <c r="AE1085" s="17"/>
      <c r="AF1085" s="17">
        <v>5.76392968256682E-2</v>
      </c>
      <c r="AG1085" s="17">
        <v>2.0482654685817499E-2</v>
      </c>
      <c r="AH1085" s="17">
        <v>2.9383299328802501E-2</v>
      </c>
      <c r="AI1085" s="17">
        <v>3.22629219183104E-2</v>
      </c>
      <c r="AJ1085" s="17">
        <v>3.131695513847E-2</v>
      </c>
      <c r="AK1085" s="17">
        <v>5.6656777766029197E-2</v>
      </c>
      <c r="AL1085" s="17"/>
      <c r="AM1085" s="17">
        <v>4.5123598849203798E-2</v>
      </c>
      <c r="AN1085" s="17">
        <v>3.2595620708029502E-2</v>
      </c>
      <c r="AO1085" s="17">
        <v>1.7786119819410501E-2</v>
      </c>
      <c r="AP1085" s="17">
        <v>3.8775301725578401E-2</v>
      </c>
      <c r="AQ1085" s="17">
        <v>7.1517897237589306E-2</v>
      </c>
      <c r="AR1085" s="17"/>
      <c r="AS1085" s="17">
        <v>3.2207854958338902E-2</v>
      </c>
      <c r="AT1085" s="17">
        <v>5.7475099201855402E-2</v>
      </c>
      <c r="AU1085" s="17">
        <v>1.3114380273343501E-2</v>
      </c>
      <c r="AV1085" s="17">
        <v>2.7880707080638299E-2</v>
      </c>
      <c r="AW1085" s="17">
        <v>6.3755107691228202E-3</v>
      </c>
      <c r="AX1085" s="17">
        <v>7.8147837578912194E-2</v>
      </c>
      <c r="AY1085" s="17"/>
      <c r="AZ1085" s="17">
        <v>3.6580807749685001E-2</v>
      </c>
      <c r="BA1085" s="17">
        <v>3.8851523829427602E-2</v>
      </c>
      <c r="BB1085" s="17">
        <v>2.8298839002621499E-2</v>
      </c>
      <c r="BC1085" s="17">
        <v>1.52256957319243E-2</v>
      </c>
      <c r="BD1085" s="17">
        <v>3.7099069039661703E-2</v>
      </c>
      <c r="BE1085" s="17"/>
      <c r="BF1085" s="17">
        <v>3.60544933900745E-2</v>
      </c>
      <c r="BG1085" s="17"/>
      <c r="BH1085" s="17">
        <v>3.7133476028767501E-2</v>
      </c>
      <c r="BI1085" s="17"/>
      <c r="BJ1085" s="17">
        <v>4.0250843651193399E-2</v>
      </c>
      <c r="BK1085" s="17">
        <v>2.9619109261288201E-2</v>
      </c>
      <c r="BL1085" s="17">
        <v>2.7560129700917702E-2</v>
      </c>
      <c r="BM1085" s="17">
        <v>4.0032504777377402E-2</v>
      </c>
      <c r="BN1085" s="17">
        <v>3.0473485885200199E-2</v>
      </c>
      <c r="BO1085" s="17">
        <v>5.2619593580420801E-2</v>
      </c>
      <c r="BP1085" s="17"/>
      <c r="BQ1085" s="17">
        <v>1.8007509886544999E-2</v>
      </c>
      <c r="BR1085" s="17">
        <v>3.3866476605361302E-2</v>
      </c>
      <c r="BS1085" s="17">
        <v>2.7776178812856999E-2</v>
      </c>
      <c r="BT1085" s="17"/>
      <c r="BU1085" s="17">
        <v>0</v>
      </c>
      <c r="BV1085" s="17">
        <v>4.57308565463862E-2</v>
      </c>
      <c r="BW1085" s="17">
        <v>2.1016722440130899E-2</v>
      </c>
      <c r="BX1085" s="17"/>
      <c r="BY1085" s="17">
        <v>4.3137361996881098E-2</v>
      </c>
      <c r="BZ1085" s="17"/>
      <c r="CA1085" s="17">
        <v>3.26042297869703E-2</v>
      </c>
    </row>
    <row r="1086" spans="2:79"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row>
    <row r="1087" spans="2:79" x14ac:dyDescent="0.35">
      <c r="B1087" s="6" t="s">
        <v>550</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c r="BQ1087" s="17"/>
      <c r="BR1087" s="17"/>
      <c r="BS1087" s="17"/>
      <c r="BT1087" s="17"/>
      <c r="BU1087" s="17"/>
      <c r="BV1087" s="17"/>
      <c r="BW1087" s="17"/>
      <c r="BX1087" s="17"/>
      <c r="BY1087" s="17"/>
      <c r="BZ1087" s="17"/>
      <c r="CA1087" s="17"/>
    </row>
    <row r="1088" spans="2:79" x14ac:dyDescent="0.35">
      <c r="B1088" s="24" t="s">
        <v>551</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c r="BO1088" s="17"/>
      <c r="BP1088" s="17"/>
      <c r="BQ1088" s="17"/>
      <c r="BR1088" s="17"/>
      <c r="BS1088" s="17"/>
      <c r="BT1088" s="17"/>
      <c r="BU1088" s="17"/>
      <c r="BV1088" s="17"/>
      <c r="BW1088" s="17"/>
      <c r="BX1088" s="17"/>
      <c r="BY1088" s="17"/>
      <c r="BZ1088" s="17"/>
      <c r="CA1088" s="17"/>
    </row>
    <row r="1089" spans="2:79" x14ac:dyDescent="0.35">
      <c r="B1089" t="s">
        <v>488</v>
      </c>
      <c r="C1089" s="17">
        <v>0.73595978836224796</v>
      </c>
      <c r="D1089" s="17">
        <v>0.71694938267057395</v>
      </c>
      <c r="E1089" s="17">
        <v>0.75470394965605903</v>
      </c>
      <c r="F1089" s="17"/>
      <c r="G1089" s="17">
        <v>0.58546056049930395</v>
      </c>
      <c r="H1089" s="17">
        <v>0.625755228348299</v>
      </c>
      <c r="I1089" s="17">
        <v>0.729881814381244</v>
      </c>
      <c r="J1089" s="17">
        <v>0.77688073663063895</v>
      </c>
      <c r="K1089" s="17">
        <v>0.82070378775552899</v>
      </c>
      <c r="L1089" s="17">
        <v>0.84111859823138002</v>
      </c>
      <c r="M1089" s="17"/>
      <c r="N1089" s="17">
        <v>0.77118973125382495</v>
      </c>
      <c r="O1089" s="17">
        <v>0.73653408140827303</v>
      </c>
      <c r="P1089" s="17">
        <v>0.70388583658642201</v>
      </c>
      <c r="Q1089" s="17">
        <v>0.72364668147434896</v>
      </c>
      <c r="R1089" s="17"/>
      <c r="S1089" s="17">
        <v>0.66467446566042498</v>
      </c>
      <c r="T1089" s="17">
        <v>0.76713537261985898</v>
      </c>
      <c r="U1089" s="17">
        <v>0.77876783640200897</v>
      </c>
      <c r="V1089" s="17">
        <v>0.77723341101198995</v>
      </c>
      <c r="W1089" s="17">
        <v>0.76359411342001304</v>
      </c>
      <c r="X1089" s="17">
        <v>0.715995138133941</v>
      </c>
      <c r="Y1089" s="17">
        <v>0.74480319956959096</v>
      </c>
      <c r="Z1089" s="17">
        <v>0.70020638751680297</v>
      </c>
      <c r="AA1089" s="17">
        <v>0.71233406687310497</v>
      </c>
      <c r="AB1089" s="17">
        <v>0.74359766385502502</v>
      </c>
      <c r="AC1089" s="17">
        <v>0.75091244323275197</v>
      </c>
      <c r="AD1089" s="17">
        <v>0.75345184542433696</v>
      </c>
      <c r="AE1089" s="17"/>
      <c r="AF1089" s="17">
        <v>0.70195808830598305</v>
      </c>
      <c r="AG1089" s="17">
        <v>0.71583153416937995</v>
      </c>
      <c r="AH1089" s="17">
        <v>0.78969228841845096</v>
      </c>
      <c r="AI1089" s="17">
        <v>0.76937626440279405</v>
      </c>
      <c r="AJ1089" s="17">
        <v>0.79059558713915301</v>
      </c>
      <c r="AK1089" s="17">
        <v>0.76127657193042197</v>
      </c>
      <c r="AL1089" s="17"/>
      <c r="AM1089" s="17">
        <v>0.73006926554269902</v>
      </c>
      <c r="AN1089" s="17">
        <v>0.74699517851313102</v>
      </c>
      <c r="AO1089" s="17">
        <v>0.73232084725036195</v>
      </c>
      <c r="AP1089" s="17">
        <v>0.71779114034106295</v>
      </c>
      <c r="AQ1089" s="17">
        <v>0.74266276036019796</v>
      </c>
      <c r="AR1089" s="17"/>
      <c r="AS1089" s="17">
        <v>0.68341795116989701</v>
      </c>
      <c r="AT1089" s="17">
        <v>0.769760089678452</v>
      </c>
      <c r="AU1089" s="17">
        <v>0.68941997529646104</v>
      </c>
      <c r="AV1089" s="17">
        <v>0.74898732057596495</v>
      </c>
      <c r="AW1089" s="17">
        <v>0.80262233634804203</v>
      </c>
      <c r="AX1089" s="17">
        <v>0.7446732504354</v>
      </c>
      <c r="AY1089" s="17"/>
      <c r="AZ1089" s="17">
        <v>0.76436853983627495</v>
      </c>
      <c r="BA1089" s="17">
        <v>0.71728242796949604</v>
      </c>
      <c r="BB1089" s="17">
        <v>0.76586521752771997</v>
      </c>
      <c r="BC1089" s="17">
        <v>0.77591300200064595</v>
      </c>
      <c r="BD1089" s="17">
        <v>0.69566203475829802</v>
      </c>
      <c r="BE1089" s="17"/>
      <c r="BF1089" s="17">
        <v>0.74620265347967396</v>
      </c>
      <c r="BG1089" s="17"/>
      <c r="BH1089" s="17">
        <v>0.75356128804315203</v>
      </c>
      <c r="BI1089" s="17"/>
      <c r="BJ1089" s="17">
        <v>0.72351092882203505</v>
      </c>
      <c r="BK1089" s="17">
        <v>0.74220648237057396</v>
      </c>
      <c r="BL1089" s="17">
        <v>0.795286728952316</v>
      </c>
      <c r="BM1089" s="17">
        <v>0.65849542689062301</v>
      </c>
      <c r="BN1089" s="17">
        <v>0.64983569190149704</v>
      </c>
      <c r="BO1089" s="17">
        <v>0.68977291138067798</v>
      </c>
      <c r="BP1089" s="17"/>
      <c r="BQ1089" s="17">
        <v>0.75690608719603303</v>
      </c>
      <c r="BR1089" s="17">
        <v>0.74114170937679602</v>
      </c>
      <c r="BS1089" s="17">
        <v>0.76219772904829797</v>
      </c>
      <c r="BT1089" s="17"/>
      <c r="BU1089" s="17">
        <v>0.68465870415602204</v>
      </c>
      <c r="BV1089" s="17">
        <v>0.75853246000017405</v>
      </c>
      <c r="BW1089" s="17">
        <v>0.75092849876780499</v>
      </c>
      <c r="BX1089" s="17"/>
      <c r="BY1089" s="17">
        <v>0.55625300925779997</v>
      </c>
      <c r="BZ1089" s="17"/>
      <c r="CA1089" s="17">
        <v>0.78327341092380898</v>
      </c>
    </row>
    <row r="1090" spans="2:79" x14ac:dyDescent="0.35">
      <c r="B1090" t="s">
        <v>489</v>
      </c>
      <c r="C1090" s="17">
        <v>0.59431421772732496</v>
      </c>
      <c r="D1090" s="17">
        <v>0.57281118176055701</v>
      </c>
      <c r="E1090" s="17">
        <v>0.613903634137418</v>
      </c>
      <c r="F1090" s="17"/>
      <c r="G1090" s="17">
        <v>0.52518577257132504</v>
      </c>
      <c r="H1090" s="17">
        <v>0.49220779665178399</v>
      </c>
      <c r="I1090" s="17">
        <v>0.56508462510453195</v>
      </c>
      <c r="J1090" s="17">
        <v>0.62442696737828096</v>
      </c>
      <c r="K1090" s="17">
        <v>0.66170925433279304</v>
      </c>
      <c r="L1090" s="17">
        <v>0.67764379730810997</v>
      </c>
      <c r="M1090" s="17"/>
      <c r="N1090" s="17">
        <v>0.60696463383270705</v>
      </c>
      <c r="O1090" s="17">
        <v>0.60978333008434304</v>
      </c>
      <c r="P1090" s="17">
        <v>0.58159109331145598</v>
      </c>
      <c r="Q1090" s="17">
        <v>0.57430329126809698</v>
      </c>
      <c r="R1090" s="17"/>
      <c r="S1090" s="17">
        <v>0.56849761218400696</v>
      </c>
      <c r="T1090" s="17">
        <v>0.61968342056646797</v>
      </c>
      <c r="U1090" s="17">
        <v>0.674735884610284</v>
      </c>
      <c r="V1090" s="17">
        <v>0.60649205580395704</v>
      </c>
      <c r="W1090" s="17">
        <v>0.63142197695927105</v>
      </c>
      <c r="X1090" s="17">
        <v>0.54995294596420996</v>
      </c>
      <c r="Y1090" s="17">
        <v>0.60248070766411299</v>
      </c>
      <c r="Z1090" s="17">
        <v>0.56718409689956295</v>
      </c>
      <c r="AA1090" s="17">
        <v>0.51342697996555398</v>
      </c>
      <c r="AB1090" s="17">
        <v>0.57412423739998197</v>
      </c>
      <c r="AC1090" s="17">
        <v>0.65399400236528105</v>
      </c>
      <c r="AD1090" s="17">
        <v>0.67217878711498202</v>
      </c>
      <c r="AE1090" s="17"/>
      <c r="AF1090" s="17">
        <v>0.58014424433212897</v>
      </c>
      <c r="AG1090" s="17">
        <v>0.59207190743462401</v>
      </c>
      <c r="AH1090" s="17">
        <v>0.62055196792205303</v>
      </c>
      <c r="AI1090" s="17">
        <v>0.61156590383235399</v>
      </c>
      <c r="AJ1090" s="17">
        <v>0.58893052793299905</v>
      </c>
      <c r="AK1090" s="17">
        <v>0.607388560406529</v>
      </c>
      <c r="AL1090" s="17"/>
      <c r="AM1090" s="17">
        <v>0.54244467633664895</v>
      </c>
      <c r="AN1090" s="17">
        <v>0.61233358962884099</v>
      </c>
      <c r="AO1090" s="17">
        <v>0.61253204208587397</v>
      </c>
      <c r="AP1090" s="17">
        <v>0.59159778336666302</v>
      </c>
      <c r="AQ1090" s="17">
        <v>0.53744615593670597</v>
      </c>
      <c r="AR1090" s="17"/>
      <c r="AS1090" s="17">
        <v>0.56531680533659601</v>
      </c>
      <c r="AT1090" s="17">
        <v>0.60991058640465401</v>
      </c>
      <c r="AU1090" s="17">
        <v>0.56076426642521604</v>
      </c>
      <c r="AV1090" s="17">
        <v>0.60802801814239704</v>
      </c>
      <c r="AW1090" s="17">
        <v>0.63985828224782204</v>
      </c>
      <c r="AX1090" s="17">
        <v>0.59426206273994397</v>
      </c>
      <c r="AY1090" s="17"/>
      <c r="AZ1090" s="17">
        <v>0.60610804961776299</v>
      </c>
      <c r="BA1090" s="17">
        <v>0.57319373105544702</v>
      </c>
      <c r="BB1090" s="17">
        <v>0.63229278718706505</v>
      </c>
      <c r="BC1090" s="17">
        <v>0.61299599225413703</v>
      </c>
      <c r="BD1090" s="17">
        <v>0.57451897141417496</v>
      </c>
      <c r="BE1090" s="17"/>
      <c r="BF1090" s="17">
        <v>0.59923912231755905</v>
      </c>
      <c r="BG1090" s="17"/>
      <c r="BH1090" s="17">
        <v>0.60383450131369798</v>
      </c>
      <c r="BI1090" s="17"/>
      <c r="BJ1090" s="17">
        <v>0.59261758980419499</v>
      </c>
      <c r="BK1090" s="17">
        <v>0.61218507071924799</v>
      </c>
      <c r="BL1090" s="17">
        <v>0.621879097181531</v>
      </c>
      <c r="BM1090" s="17">
        <v>0.55057036235475898</v>
      </c>
      <c r="BN1090" s="17">
        <v>0.60558551298819996</v>
      </c>
      <c r="BO1090" s="17">
        <v>0.47497486081505702</v>
      </c>
      <c r="BP1090" s="17"/>
      <c r="BQ1090" s="17">
        <v>0.61193182412922598</v>
      </c>
      <c r="BR1090" s="17">
        <v>0.60483227881628299</v>
      </c>
      <c r="BS1090" s="17">
        <v>0.61418018110394201</v>
      </c>
      <c r="BT1090" s="17"/>
      <c r="BU1090" s="17">
        <v>0.57261487292443303</v>
      </c>
      <c r="BV1090" s="17">
        <v>0.61562578204096197</v>
      </c>
      <c r="BW1090" s="17">
        <v>0.60700093550760204</v>
      </c>
      <c r="BX1090" s="17"/>
      <c r="BY1090" s="17">
        <v>0.44733179348683899</v>
      </c>
      <c r="BZ1090" s="17"/>
      <c r="CA1090" s="17">
        <v>0.64433447379402897</v>
      </c>
    </row>
    <row r="1091" spans="2:79" x14ac:dyDescent="0.35">
      <c r="B1091" t="s">
        <v>547</v>
      </c>
      <c r="C1091" s="17">
        <v>0.49285695331524199</v>
      </c>
      <c r="D1091" s="17">
        <v>0.46916558371921602</v>
      </c>
      <c r="E1091" s="17">
        <v>0.516706451741757</v>
      </c>
      <c r="F1091" s="17"/>
      <c r="G1091" s="17">
        <v>0.28973197266238598</v>
      </c>
      <c r="H1091" s="17">
        <v>0.32158716326284698</v>
      </c>
      <c r="I1091" s="17">
        <v>0.46065611995401101</v>
      </c>
      <c r="J1091" s="17">
        <v>0.52876300393240905</v>
      </c>
      <c r="K1091" s="17">
        <v>0.61951627625175498</v>
      </c>
      <c r="L1091" s="17">
        <v>0.67995968201352597</v>
      </c>
      <c r="M1091" s="17"/>
      <c r="N1091" s="17">
        <v>0.56595815590767695</v>
      </c>
      <c r="O1091" s="17">
        <v>0.48249257935476098</v>
      </c>
      <c r="P1091" s="17">
        <v>0.48115218636892398</v>
      </c>
      <c r="Q1091" s="17">
        <v>0.43014661096142598</v>
      </c>
      <c r="R1091" s="17"/>
      <c r="S1091" s="17">
        <v>0.35409451443668699</v>
      </c>
      <c r="T1091" s="17">
        <v>0.53143434078159102</v>
      </c>
      <c r="U1091" s="17">
        <v>0.52895364120056398</v>
      </c>
      <c r="V1091" s="17">
        <v>0.57662329903797005</v>
      </c>
      <c r="W1091" s="17">
        <v>0.56095127486781304</v>
      </c>
      <c r="X1091" s="17">
        <v>0.461240368227603</v>
      </c>
      <c r="Y1091" s="17">
        <v>0.486620120482679</v>
      </c>
      <c r="Z1091" s="17">
        <v>0.44578143989582097</v>
      </c>
      <c r="AA1091" s="17">
        <v>0.44570572298403499</v>
      </c>
      <c r="AB1091" s="17">
        <v>0.53704537222617299</v>
      </c>
      <c r="AC1091" s="17">
        <v>0.56713003801142503</v>
      </c>
      <c r="AD1091" s="17">
        <v>0.55637962606630598</v>
      </c>
      <c r="AE1091" s="17"/>
      <c r="AF1091" s="17">
        <v>0.40724730208471999</v>
      </c>
      <c r="AG1091" s="17">
        <v>0.48200521402393598</v>
      </c>
      <c r="AH1091" s="17">
        <v>0.539884852569675</v>
      </c>
      <c r="AI1091" s="17">
        <v>0.56887930859450497</v>
      </c>
      <c r="AJ1091" s="17">
        <v>0.60187212443294402</v>
      </c>
      <c r="AK1091" s="17">
        <v>0.52071294943156698</v>
      </c>
      <c r="AL1091" s="17"/>
      <c r="AM1091" s="17">
        <v>0.47089246738579199</v>
      </c>
      <c r="AN1091" s="17">
        <v>0.52663638756340203</v>
      </c>
      <c r="AO1091" s="17">
        <v>0.48380120437012197</v>
      </c>
      <c r="AP1091" s="17">
        <v>0.45695152375196002</v>
      </c>
      <c r="AQ1091" s="17">
        <v>0.422046321242042</v>
      </c>
      <c r="AR1091" s="17"/>
      <c r="AS1091" s="17">
        <v>0.30614317423679599</v>
      </c>
      <c r="AT1091" s="17">
        <v>0.54775898509548504</v>
      </c>
      <c r="AU1091" s="17">
        <v>0.45025990352104001</v>
      </c>
      <c r="AV1091" s="17">
        <v>0.54507340035420304</v>
      </c>
      <c r="AW1091" s="17">
        <v>0.655745811221912</v>
      </c>
      <c r="AX1091" s="17">
        <v>0.57547680577718696</v>
      </c>
      <c r="AY1091" s="17"/>
      <c r="AZ1091" s="17">
        <v>0.62949543441394196</v>
      </c>
      <c r="BA1091" s="17">
        <v>0.57298834311440205</v>
      </c>
      <c r="BB1091" s="17">
        <v>0.56762371476676798</v>
      </c>
      <c r="BC1091" s="17">
        <v>0.63821777192288098</v>
      </c>
      <c r="BD1091" s="17">
        <v>0.16556022414466401</v>
      </c>
      <c r="BE1091" s="17"/>
      <c r="BF1091" s="17">
        <v>0.62929283815554304</v>
      </c>
      <c r="BG1091" s="17"/>
      <c r="BH1091" s="17">
        <v>0.58967039730307402</v>
      </c>
      <c r="BI1091" s="17"/>
      <c r="BJ1091" s="17">
        <v>0.52666774667707805</v>
      </c>
      <c r="BK1091" s="17">
        <v>0.45365887493308998</v>
      </c>
      <c r="BL1091" s="17">
        <v>0.58179484784014301</v>
      </c>
      <c r="BM1091" s="17">
        <v>0.38427698510999198</v>
      </c>
      <c r="BN1091" s="17">
        <v>0.27402325701532398</v>
      </c>
      <c r="BO1091" s="17">
        <v>0.25329821579629602</v>
      </c>
      <c r="BP1091" s="17"/>
      <c r="BQ1091" s="17">
        <v>0.53848289601379395</v>
      </c>
      <c r="BR1091" s="17">
        <v>0.49908253927968699</v>
      </c>
      <c r="BS1091" s="17">
        <v>0.51424484840599904</v>
      </c>
      <c r="BT1091" s="17"/>
      <c r="BU1091" s="17">
        <v>0.52362038206819905</v>
      </c>
      <c r="BV1091" s="17">
        <v>0.55669477949170199</v>
      </c>
      <c r="BW1091" s="17">
        <v>0.495472044944122</v>
      </c>
      <c r="BX1091" s="17"/>
      <c r="BY1091" s="17">
        <v>0.27341669591981999</v>
      </c>
      <c r="BZ1091" s="17"/>
      <c r="CA1091" s="17">
        <v>0.55057399259741402</v>
      </c>
    </row>
    <row r="1092" spans="2:79" x14ac:dyDescent="0.35">
      <c r="B1092" t="s">
        <v>491</v>
      </c>
      <c r="C1092" s="17">
        <v>0.42835122399617798</v>
      </c>
      <c r="D1092" s="17">
        <v>0.43388479971895899</v>
      </c>
      <c r="E1092" s="17">
        <v>0.42282390015622201</v>
      </c>
      <c r="F1092" s="17"/>
      <c r="G1092" s="17">
        <v>0.440718588376178</v>
      </c>
      <c r="H1092" s="17">
        <v>0.40414921709155699</v>
      </c>
      <c r="I1092" s="17">
        <v>0.460329708475677</v>
      </c>
      <c r="J1092" s="17">
        <v>0.46871766950744698</v>
      </c>
      <c r="K1092" s="17">
        <v>0.42711955878451202</v>
      </c>
      <c r="L1092" s="17">
        <v>0.38199976650397299</v>
      </c>
      <c r="M1092" s="17"/>
      <c r="N1092" s="17">
        <v>0.448956079613613</v>
      </c>
      <c r="O1092" s="17">
        <v>0.43264857890712799</v>
      </c>
      <c r="P1092" s="17">
        <v>0.42216687286784399</v>
      </c>
      <c r="Q1092" s="17">
        <v>0.404815628001578</v>
      </c>
      <c r="R1092" s="17"/>
      <c r="S1092" s="17">
        <v>0.45817039410721699</v>
      </c>
      <c r="T1092" s="17">
        <v>0.45890174204675299</v>
      </c>
      <c r="U1092" s="17">
        <v>0.45258098331312502</v>
      </c>
      <c r="V1092" s="17">
        <v>0.46208882096081</v>
      </c>
      <c r="W1092" s="17">
        <v>0.49474064356166297</v>
      </c>
      <c r="X1092" s="17">
        <v>0.39766854730898699</v>
      </c>
      <c r="Y1092" s="17">
        <v>0.40218738181142599</v>
      </c>
      <c r="Z1092" s="17">
        <v>0.39910659822826</v>
      </c>
      <c r="AA1092" s="17">
        <v>0.36272262218402201</v>
      </c>
      <c r="AB1092" s="17">
        <v>0.40245821995301101</v>
      </c>
      <c r="AC1092" s="17">
        <v>0.397495000736377</v>
      </c>
      <c r="AD1092" s="17">
        <v>0.40680932075727999</v>
      </c>
      <c r="AE1092" s="17"/>
      <c r="AF1092" s="17">
        <v>0.43050673990667898</v>
      </c>
      <c r="AG1092" s="17">
        <v>0.407364102592982</v>
      </c>
      <c r="AH1092" s="17">
        <v>0.44351448007773397</v>
      </c>
      <c r="AI1092" s="17">
        <v>0.45275560354882899</v>
      </c>
      <c r="AJ1092" s="17">
        <v>0.47856025986370099</v>
      </c>
      <c r="AK1092" s="17">
        <v>0.49853232180186902</v>
      </c>
      <c r="AL1092" s="17"/>
      <c r="AM1092" s="17">
        <v>0.370356415969116</v>
      </c>
      <c r="AN1092" s="17">
        <v>0.44483712421580901</v>
      </c>
      <c r="AO1092" s="17">
        <v>0.43578724157529802</v>
      </c>
      <c r="AP1092" s="17">
        <v>0.473635467287428</v>
      </c>
      <c r="AQ1092" s="17">
        <v>0.48319477409779898</v>
      </c>
      <c r="AR1092" s="17"/>
      <c r="AS1092" s="17">
        <v>0.44628377464938401</v>
      </c>
      <c r="AT1092" s="17">
        <v>0.42162663297536201</v>
      </c>
      <c r="AU1092" s="17">
        <v>0.43150769698757302</v>
      </c>
      <c r="AV1092" s="17">
        <v>0.42277266422410298</v>
      </c>
      <c r="AW1092" s="17">
        <v>0.41040149239365697</v>
      </c>
      <c r="AX1092" s="17">
        <v>0.43020447343416002</v>
      </c>
      <c r="AY1092" s="17"/>
      <c r="AZ1092" s="17">
        <v>0.44114716521993103</v>
      </c>
      <c r="BA1092" s="17">
        <v>0.392716242166466</v>
      </c>
      <c r="BB1092" s="17">
        <v>0.44403945459490002</v>
      </c>
      <c r="BC1092" s="17">
        <v>0.39556897097120902</v>
      </c>
      <c r="BD1092" s="17">
        <v>0.45731997303618599</v>
      </c>
      <c r="BE1092" s="17"/>
      <c r="BF1092" s="17">
        <v>0.42203940922019301</v>
      </c>
      <c r="BG1092" s="17"/>
      <c r="BH1092" s="17">
        <v>0.42868811208554902</v>
      </c>
      <c r="BI1092" s="17"/>
      <c r="BJ1092" s="17">
        <v>0.44860410973042197</v>
      </c>
      <c r="BK1092" s="17">
        <v>0.42573082186170602</v>
      </c>
      <c r="BL1092" s="17">
        <v>0.42579026929615299</v>
      </c>
      <c r="BM1092" s="17">
        <v>0.39036785449218903</v>
      </c>
      <c r="BN1092" s="17">
        <v>0.43668002282739399</v>
      </c>
      <c r="BO1092" s="17">
        <v>0.41791117277294199</v>
      </c>
      <c r="BP1092" s="17"/>
      <c r="BQ1092" s="17">
        <v>0.47986894773233801</v>
      </c>
      <c r="BR1092" s="17">
        <v>0.45213671796813099</v>
      </c>
      <c r="BS1092" s="17">
        <v>0.417760065947617</v>
      </c>
      <c r="BT1092" s="17"/>
      <c r="BU1092" s="17">
        <v>0.39705722775913899</v>
      </c>
      <c r="BV1092" s="17">
        <v>0.47431688796383298</v>
      </c>
      <c r="BW1092" s="17">
        <v>0.41639774255947198</v>
      </c>
      <c r="BX1092" s="17"/>
      <c r="BY1092" s="17">
        <v>0.33273674259714198</v>
      </c>
      <c r="BZ1092" s="17"/>
      <c r="CA1092" s="17">
        <v>0.52451610565556095</v>
      </c>
    </row>
    <row r="1093" spans="2:79" x14ac:dyDescent="0.35">
      <c r="B1093" t="s">
        <v>548</v>
      </c>
      <c r="C1093" s="17">
        <v>0.37927212177364</v>
      </c>
      <c r="D1093" s="17">
        <v>0.37590196206885002</v>
      </c>
      <c r="E1093" s="17">
        <v>0.38109859545420099</v>
      </c>
      <c r="F1093" s="17"/>
      <c r="G1093" s="17">
        <v>0.41147854382298898</v>
      </c>
      <c r="H1093" s="17">
        <v>0.325935466511246</v>
      </c>
      <c r="I1093" s="17">
        <v>0.37184510288162298</v>
      </c>
      <c r="J1093" s="17">
        <v>0.33756622078845799</v>
      </c>
      <c r="K1093" s="17">
        <v>0.40414393126549902</v>
      </c>
      <c r="L1093" s="17">
        <v>0.42425089663801602</v>
      </c>
      <c r="M1093" s="17"/>
      <c r="N1093" s="17">
        <v>0.39201909231438398</v>
      </c>
      <c r="O1093" s="17">
        <v>0.38967051082165999</v>
      </c>
      <c r="P1093" s="17">
        <v>0.34411086794568202</v>
      </c>
      <c r="Q1093" s="17">
        <v>0.38468891582516301</v>
      </c>
      <c r="R1093" s="17"/>
      <c r="S1093" s="17">
        <v>0.41835425690470501</v>
      </c>
      <c r="T1093" s="17">
        <v>0.39177141478628802</v>
      </c>
      <c r="U1093" s="17">
        <v>0.40556573390219902</v>
      </c>
      <c r="V1093" s="17">
        <v>0.41909981825871501</v>
      </c>
      <c r="W1093" s="17">
        <v>0.35735039435369897</v>
      </c>
      <c r="X1093" s="17">
        <v>0.36452927240012301</v>
      </c>
      <c r="Y1093" s="17">
        <v>0.33205608860396202</v>
      </c>
      <c r="Z1093" s="17">
        <v>0.398390047736637</v>
      </c>
      <c r="AA1093" s="17">
        <v>0.319527010580616</v>
      </c>
      <c r="AB1093" s="17">
        <v>0.33041105494908601</v>
      </c>
      <c r="AC1093" s="17">
        <v>0.39595537609324699</v>
      </c>
      <c r="AD1093" s="17">
        <v>0.48663614068940397</v>
      </c>
      <c r="AE1093" s="17"/>
      <c r="AF1093" s="17">
        <v>0.37912393089080698</v>
      </c>
      <c r="AG1093" s="17">
        <v>0.37374163450571002</v>
      </c>
      <c r="AH1093" s="17">
        <v>0.38354612491776602</v>
      </c>
      <c r="AI1093" s="17">
        <v>0.38149100533941799</v>
      </c>
      <c r="AJ1093" s="17">
        <v>0.39483172763933899</v>
      </c>
      <c r="AK1093" s="17">
        <v>0.46226642288043401</v>
      </c>
      <c r="AL1093" s="17"/>
      <c r="AM1093" s="17">
        <v>0.35805618428763403</v>
      </c>
      <c r="AN1093" s="17">
        <v>0.37458666235615601</v>
      </c>
      <c r="AO1093" s="17">
        <v>0.39373537271070302</v>
      </c>
      <c r="AP1093" s="17">
        <v>0.377095318185386</v>
      </c>
      <c r="AQ1093" s="17">
        <v>0.37908772339091701</v>
      </c>
      <c r="AR1093" s="17"/>
      <c r="AS1093" s="17">
        <v>0.418442052415963</v>
      </c>
      <c r="AT1093" s="17">
        <v>0.39366118964310098</v>
      </c>
      <c r="AU1093" s="17">
        <v>0.34843662490515698</v>
      </c>
      <c r="AV1093" s="17">
        <v>0.35479641679288298</v>
      </c>
      <c r="AW1093" s="17">
        <v>0.35653764841098301</v>
      </c>
      <c r="AX1093" s="17">
        <v>0.382591213839724</v>
      </c>
      <c r="AY1093" s="17"/>
      <c r="AZ1093" s="17">
        <v>0.37191237364766599</v>
      </c>
      <c r="BA1093" s="17">
        <v>0.33542488216276101</v>
      </c>
      <c r="BB1093" s="17">
        <v>0.39617581998133899</v>
      </c>
      <c r="BC1093" s="17">
        <v>0.35962062681985102</v>
      </c>
      <c r="BD1093" s="17">
        <v>0.43323136746334401</v>
      </c>
      <c r="BE1093" s="17"/>
      <c r="BF1093" s="17">
        <v>0.36750728925332798</v>
      </c>
      <c r="BG1093" s="17"/>
      <c r="BH1093" s="17">
        <v>0.37544400722938798</v>
      </c>
      <c r="BI1093" s="17"/>
      <c r="BJ1093" s="17">
        <v>0.35129886650608799</v>
      </c>
      <c r="BK1093" s="17">
        <v>0.391264539976791</v>
      </c>
      <c r="BL1093" s="17">
        <v>0.40076211934577499</v>
      </c>
      <c r="BM1093" s="17">
        <v>0.35191273179201199</v>
      </c>
      <c r="BN1093" s="17">
        <v>0.43153267389011601</v>
      </c>
      <c r="BO1093" s="17">
        <v>0.44899517378654602</v>
      </c>
      <c r="BP1093" s="17"/>
      <c r="BQ1093" s="17">
        <v>0.41058047987869001</v>
      </c>
      <c r="BR1093" s="17">
        <v>0.38902881678372703</v>
      </c>
      <c r="BS1093" s="17">
        <v>0.38681582297470601</v>
      </c>
      <c r="BT1093" s="17"/>
      <c r="BU1093" s="17">
        <v>0.32490871199765298</v>
      </c>
      <c r="BV1093" s="17">
        <v>0.398189747413073</v>
      </c>
      <c r="BW1093" s="17">
        <v>0.38343751217866801</v>
      </c>
      <c r="BX1093" s="17"/>
      <c r="BY1093" s="17">
        <v>0.33363319937980801</v>
      </c>
      <c r="BZ1093" s="17"/>
      <c r="CA1093" s="17">
        <v>0.46305508134050699</v>
      </c>
    </row>
    <row r="1094" spans="2:79" x14ac:dyDescent="0.35">
      <c r="B1094" t="s">
        <v>449</v>
      </c>
      <c r="C1094" s="17">
        <v>0.27655674150130499</v>
      </c>
      <c r="D1094" s="17">
        <v>0.28365892252168301</v>
      </c>
      <c r="E1094" s="17">
        <v>0.26970903591129403</v>
      </c>
      <c r="F1094" s="17"/>
      <c r="G1094" s="17">
        <v>0.36216928266579601</v>
      </c>
      <c r="H1094" s="17">
        <v>0.31808077316720801</v>
      </c>
      <c r="I1094" s="17">
        <v>0.31499135371940001</v>
      </c>
      <c r="J1094" s="17">
        <v>0.246974387222929</v>
      </c>
      <c r="K1094" s="17">
        <v>0.230864498596075</v>
      </c>
      <c r="L1094" s="17">
        <v>0.209046384551315</v>
      </c>
      <c r="M1094" s="17"/>
      <c r="N1094" s="17">
        <v>0.28311098760720799</v>
      </c>
      <c r="O1094" s="17">
        <v>0.28573258847921401</v>
      </c>
      <c r="P1094" s="17">
        <v>0.24799131120298501</v>
      </c>
      <c r="Q1094" s="17">
        <v>0.28415115571049399</v>
      </c>
      <c r="R1094" s="17"/>
      <c r="S1094" s="17">
        <v>0.356393426404924</v>
      </c>
      <c r="T1094" s="17">
        <v>0.28224889498198802</v>
      </c>
      <c r="U1094" s="17">
        <v>0.31491480552413897</v>
      </c>
      <c r="V1094" s="17">
        <v>0.31392186436786801</v>
      </c>
      <c r="W1094" s="17">
        <v>0.30340133848904999</v>
      </c>
      <c r="X1094" s="17">
        <v>0.26297205532097001</v>
      </c>
      <c r="Y1094" s="17">
        <v>0.231707065674046</v>
      </c>
      <c r="Z1094" s="17">
        <v>0.29397027487921401</v>
      </c>
      <c r="AA1094" s="17">
        <v>0.21628046874575199</v>
      </c>
      <c r="AB1094" s="17">
        <v>0.20538843644052501</v>
      </c>
      <c r="AC1094" s="17">
        <v>0.22725535105779601</v>
      </c>
      <c r="AD1094" s="17">
        <v>0.25670730304542999</v>
      </c>
      <c r="AE1094" s="17"/>
      <c r="AF1094" s="17">
        <v>0.29220658569765201</v>
      </c>
      <c r="AG1094" s="17">
        <v>0.25757260706952601</v>
      </c>
      <c r="AH1094" s="17">
        <v>0.26917964803283501</v>
      </c>
      <c r="AI1094" s="17">
        <v>0.309920845267111</v>
      </c>
      <c r="AJ1094" s="17">
        <v>0.29302893850974998</v>
      </c>
      <c r="AK1094" s="17">
        <v>0.38199783769337398</v>
      </c>
      <c r="AL1094" s="17"/>
      <c r="AM1094" s="17">
        <v>0.23534461830572201</v>
      </c>
      <c r="AN1094" s="17">
        <v>0.26482415713969998</v>
      </c>
      <c r="AO1094" s="17">
        <v>0.29989087743729997</v>
      </c>
      <c r="AP1094" s="17">
        <v>0.31904092839553</v>
      </c>
      <c r="AQ1094" s="17">
        <v>0.301675243252852</v>
      </c>
      <c r="AR1094" s="17"/>
      <c r="AS1094" s="17">
        <v>0.342524842759791</v>
      </c>
      <c r="AT1094" s="17">
        <v>0.26007183034474501</v>
      </c>
      <c r="AU1094" s="17">
        <v>0.30884631903040499</v>
      </c>
      <c r="AV1094" s="17">
        <v>0.24123102956600101</v>
      </c>
      <c r="AW1094" s="17">
        <v>0.21496680769293799</v>
      </c>
      <c r="AX1094" s="17">
        <v>0.25194908019444301</v>
      </c>
      <c r="AY1094" s="17"/>
      <c r="AZ1094" s="17">
        <v>0.234050974760902</v>
      </c>
      <c r="BA1094" s="17">
        <v>0.249335604908278</v>
      </c>
      <c r="BB1094" s="17">
        <v>0.29269485910038801</v>
      </c>
      <c r="BC1094" s="17">
        <v>0.248155261380713</v>
      </c>
      <c r="BD1094" s="17">
        <v>0.34429882163724601</v>
      </c>
      <c r="BE1094" s="17"/>
      <c r="BF1094" s="17">
        <v>0.260916491439946</v>
      </c>
      <c r="BG1094" s="17"/>
      <c r="BH1094" s="17">
        <v>0.26210114656912098</v>
      </c>
      <c r="BI1094" s="17"/>
      <c r="BJ1094" s="17">
        <v>0.29985056259633902</v>
      </c>
      <c r="BK1094" s="17">
        <v>0.24504258352022301</v>
      </c>
      <c r="BL1094" s="17">
        <v>0.25571422575178099</v>
      </c>
      <c r="BM1094" s="17">
        <v>0.28001105063412701</v>
      </c>
      <c r="BN1094" s="17">
        <v>0.36845634498965202</v>
      </c>
      <c r="BO1094" s="17">
        <v>0.38221633501027602</v>
      </c>
      <c r="BP1094" s="17"/>
      <c r="BQ1094" s="17">
        <v>0.29002702152498799</v>
      </c>
      <c r="BR1094" s="17">
        <v>0.281912254959928</v>
      </c>
      <c r="BS1094" s="17">
        <v>0.283955401942384</v>
      </c>
      <c r="BT1094" s="17"/>
      <c r="BU1094" s="17">
        <v>0.29585751128784199</v>
      </c>
      <c r="BV1094" s="17">
        <v>0.286886081483825</v>
      </c>
      <c r="BW1094" s="17">
        <v>0.27677241535757202</v>
      </c>
      <c r="BX1094" s="17"/>
      <c r="BY1094" s="17">
        <v>0.30566785566126198</v>
      </c>
      <c r="BZ1094" s="17"/>
      <c r="CA1094" s="17">
        <v>0.366252336300606</v>
      </c>
    </row>
    <row r="1095" spans="2:79" x14ac:dyDescent="0.35">
      <c r="B1095" t="s">
        <v>494</v>
      </c>
      <c r="C1095" s="17">
        <v>0.205634757713169</v>
      </c>
      <c r="D1095" s="17">
        <v>0.229401787305866</v>
      </c>
      <c r="E1095" s="17">
        <v>0.180495464722046</v>
      </c>
      <c r="F1095" s="17"/>
      <c r="G1095" s="17">
        <v>0.315774134542815</v>
      </c>
      <c r="H1095" s="17">
        <v>0.271670908179661</v>
      </c>
      <c r="I1095" s="17">
        <v>0.214690729919611</v>
      </c>
      <c r="J1095" s="17">
        <v>0.17069286949199</v>
      </c>
      <c r="K1095" s="17">
        <v>0.15650606136239401</v>
      </c>
      <c r="L1095" s="17">
        <v>0.13223807635384799</v>
      </c>
      <c r="M1095" s="17"/>
      <c r="N1095" s="17">
        <v>0.19585522543602099</v>
      </c>
      <c r="O1095" s="17">
        <v>0.203290237018911</v>
      </c>
      <c r="P1095" s="17">
        <v>0.21738093129521699</v>
      </c>
      <c r="Q1095" s="17">
        <v>0.20731845970233501</v>
      </c>
      <c r="R1095" s="17"/>
      <c r="S1095" s="17">
        <v>0.248851749040606</v>
      </c>
      <c r="T1095" s="17">
        <v>0.20522297412864701</v>
      </c>
      <c r="U1095" s="17">
        <v>0.23236649382185701</v>
      </c>
      <c r="V1095" s="17">
        <v>0.19926728599810201</v>
      </c>
      <c r="W1095" s="17">
        <v>0.20342230735351499</v>
      </c>
      <c r="X1095" s="17">
        <v>0.224656128325462</v>
      </c>
      <c r="Y1095" s="17">
        <v>0.20648951275726199</v>
      </c>
      <c r="Z1095" s="17">
        <v>0.231518463005145</v>
      </c>
      <c r="AA1095" s="17">
        <v>0.16963697887170801</v>
      </c>
      <c r="AB1095" s="17">
        <v>0.18606279749318</v>
      </c>
      <c r="AC1095" s="17">
        <v>0.14139365570746501</v>
      </c>
      <c r="AD1095" s="17">
        <v>0.16326552450607101</v>
      </c>
      <c r="AE1095" s="17"/>
      <c r="AF1095" s="17">
        <v>0.213273419500875</v>
      </c>
      <c r="AG1095" s="17">
        <v>0.19870706490874501</v>
      </c>
      <c r="AH1095" s="17">
        <v>0.208233165422058</v>
      </c>
      <c r="AI1095" s="17">
        <v>0.22245765226240799</v>
      </c>
      <c r="AJ1095" s="17">
        <v>0.186170334965889</v>
      </c>
      <c r="AK1095" s="17">
        <v>0.236162052767034</v>
      </c>
      <c r="AL1095" s="17"/>
      <c r="AM1095" s="17">
        <v>0.14780299076468101</v>
      </c>
      <c r="AN1095" s="17">
        <v>0.20006399860214999</v>
      </c>
      <c r="AO1095" s="17">
        <v>0.230886845595488</v>
      </c>
      <c r="AP1095" s="17">
        <v>0.24720704688133499</v>
      </c>
      <c r="AQ1095" s="17">
        <v>0.22279411386063699</v>
      </c>
      <c r="AR1095" s="17"/>
      <c r="AS1095" s="17">
        <v>0.25908354799426903</v>
      </c>
      <c r="AT1095" s="17">
        <v>0.19825452253329801</v>
      </c>
      <c r="AU1095" s="17">
        <v>0.239037779851068</v>
      </c>
      <c r="AV1095" s="17">
        <v>0.16413814529982801</v>
      </c>
      <c r="AW1095" s="17">
        <v>0.12765190701798301</v>
      </c>
      <c r="AX1095" s="17">
        <v>0.23004478426786601</v>
      </c>
      <c r="AY1095" s="17"/>
      <c r="AZ1095" s="17">
        <v>0.17436355682941301</v>
      </c>
      <c r="BA1095" s="17">
        <v>0.19230525115164299</v>
      </c>
      <c r="BB1095" s="17">
        <v>0.21488727590537299</v>
      </c>
      <c r="BC1095" s="17">
        <v>0.190253317607916</v>
      </c>
      <c r="BD1095" s="17">
        <v>0.25078265547574802</v>
      </c>
      <c r="BE1095" s="17"/>
      <c r="BF1095" s="17">
        <v>0.189283966502375</v>
      </c>
      <c r="BG1095" s="17"/>
      <c r="BH1095" s="17">
        <v>0.19549557339401799</v>
      </c>
      <c r="BI1095" s="17"/>
      <c r="BJ1095" s="17">
        <v>0.228645649650908</v>
      </c>
      <c r="BK1095" s="17">
        <v>0.16634636400304201</v>
      </c>
      <c r="BL1095" s="17">
        <v>0.17876854203388801</v>
      </c>
      <c r="BM1095" s="17">
        <v>0.24273514053738399</v>
      </c>
      <c r="BN1095" s="17">
        <v>0.271198135421926</v>
      </c>
      <c r="BO1095" s="17">
        <v>0.342098448046399</v>
      </c>
      <c r="BP1095" s="17"/>
      <c r="BQ1095" s="17">
        <v>0.23842894733977399</v>
      </c>
      <c r="BR1095" s="17">
        <v>0.207242898552813</v>
      </c>
      <c r="BS1095" s="17">
        <v>0.20486923738768301</v>
      </c>
      <c r="BT1095" s="17"/>
      <c r="BU1095" s="17">
        <v>0.29016511053943</v>
      </c>
      <c r="BV1095" s="17">
        <v>0.207999514336977</v>
      </c>
      <c r="BW1095" s="17">
        <v>0.203153493904906</v>
      </c>
      <c r="BX1095" s="17"/>
      <c r="BY1095" s="17">
        <v>0.237358971404458</v>
      </c>
      <c r="BZ1095" s="17"/>
      <c r="CA1095" s="17">
        <v>0.27325707504029101</v>
      </c>
    </row>
    <row r="1096" spans="2:79" x14ac:dyDescent="0.35">
      <c r="B1096" t="s">
        <v>495</v>
      </c>
      <c r="C1096" s="17">
        <v>0.19156957037292099</v>
      </c>
      <c r="D1096" s="17">
        <v>0.21357708637161199</v>
      </c>
      <c r="E1096" s="17">
        <v>0.16845863671573499</v>
      </c>
      <c r="F1096" s="17"/>
      <c r="G1096" s="17">
        <v>0.268098029110655</v>
      </c>
      <c r="H1096" s="17">
        <v>0.24280383056320701</v>
      </c>
      <c r="I1096" s="17">
        <v>0.218708383714146</v>
      </c>
      <c r="J1096" s="17">
        <v>0.15008718289351899</v>
      </c>
      <c r="K1096" s="17">
        <v>0.16351655909701801</v>
      </c>
      <c r="L1096" s="17">
        <v>0.12920074201346601</v>
      </c>
      <c r="M1096" s="17"/>
      <c r="N1096" s="17">
        <v>0.19820433981525101</v>
      </c>
      <c r="O1096" s="17">
        <v>0.19141012387644299</v>
      </c>
      <c r="P1096" s="17">
        <v>0.185093696597393</v>
      </c>
      <c r="Q1096" s="17">
        <v>0.19123220105456801</v>
      </c>
      <c r="R1096" s="17"/>
      <c r="S1096" s="17">
        <v>0.288760500084288</v>
      </c>
      <c r="T1096" s="17">
        <v>0.150414836260613</v>
      </c>
      <c r="U1096" s="17">
        <v>0.18604665251801999</v>
      </c>
      <c r="V1096" s="17">
        <v>0.20457085903924499</v>
      </c>
      <c r="W1096" s="17">
        <v>0.17253783639648801</v>
      </c>
      <c r="X1096" s="17">
        <v>0.22186502907984201</v>
      </c>
      <c r="Y1096" s="17">
        <v>0.19463947111180499</v>
      </c>
      <c r="Z1096" s="17">
        <v>0.18504850919082699</v>
      </c>
      <c r="AA1096" s="17">
        <v>0.15527572375450999</v>
      </c>
      <c r="AB1096" s="17">
        <v>0.14620332455444601</v>
      </c>
      <c r="AC1096" s="17">
        <v>0.144324683810996</v>
      </c>
      <c r="AD1096" s="17">
        <v>0.194604198583682</v>
      </c>
      <c r="AE1096" s="17"/>
      <c r="AF1096" s="17">
        <v>0.18691025325352101</v>
      </c>
      <c r="AG1096" s="17">
        <v>0.19325500680334101</v>
      </c>
      <c r="AH1096" s="17">
        <v>0.188875900855934</v>
      </c>
      <c r="AI1096" s="17">
        <v>0.200172429503085</v>
      </c>
      <c r="AJ1096" s="17">
        <v>0.201039165976519</v>
      </c>
      <c r="AK1096" s="17">
        <v>0.270642722179263</v>
      </c>
      <c r="AL1096" s="17"/>
      <c r="AM1096" s="17">
        <v>0.14774311873762599</v>
      </c>
      <c r="AN1096" s="17">
        <v>0.18534127765688899</v>
      </c>
      <c r="AO1096" s="17">
        <v>0.19796024321449199</v>
      </c>
      <c r="AP1096" s="17">
        <v>0.26621702371078299</v>
      </c>
      <c r="AQ1096" s="17">
        <v>0.272522863414009</v>
      </c>
      <c r="AR1096" s="17"/>
      <c r="AS1096" s="17">
        <v>0.258320597091934</v>
      </c>
      <c r="AT1096" s="17">
        <v>0.18253575943321201</v>
      </c>
      <c r="AU1096" s="17">
        <v>0.21276698434348101</v>
      </c>
      <c r="AV1096" s="17">
        <v>0.16012191757638</v>
      </c>
      <c r="AW1096" s="17">
        <v>0.12589638209261</v>
      </c>
      <c r="AX1096" s="17">
        <v>0.16331538735341999</v>
      </c>
      <c r="AY1096" s="17"/>
      <c r="AZ1096" s="17">
        <v>0.180096195581541</v>
      </c>
      <c r="BA1096" s="17">
        <v>0.15628000849412199</v>
      </c>
      <c r="BB1096" s="17">
        <v>0.230091333851769</v>
      </c>
      <c r="BC1096" s="17">
        <v>0.18739677137960001</v>
      </c>
      <c r="BD1096" s="17">
        <v>0.21557481956903801</v>
      </c>
      <c r="BE1096" s="17"/>
      <c r="BF1096" s="17">
        <v>0.179780853708117</v>
      </c>
      <c r="BG1096" s="17"/>
      <c r="BH1096" s="17">
        <v>0.188479951452414</v>
      </c>
      <c r="BI1096" s="17"/>
      <c r="BJ1096" s="17">
        <v>0.203175929838224</v>
      </c>
      <c r="BK1096" s="17">
        <v>0.16982538311435899</v>
      </c>
      <c r="BL1096" s="17">
        <v>0.17631246480989399</v>
      </c>
      <c r="BM1096" s="17">
        <v>0.22446584114877099</v>
      </c>
      <c r="BN1096" s="17">
        <v>0.22244970617939799</v>
      </c>
      <c r="BO1096" s="17">
        <v>0.21762710305656</v>
      </c>
      <c r="BP1096" s="17"/>
      <c r="BQ1096" s="17">
        <v>0.225509696127311</v>
      </c>
      <c r="BR1096" s="17">
        <v>0.18996154710069199</v>
      </c>
      <c r="BS1096" s="17">
        <v>0.19228959626130901</v>
      </c>
      <c r="BT1096" s="17"/>
      <c r="BU1096" s="17">
        <v>0.24180979084752499</v>
      </c>
      <c r="BV1096" s="17">
        <v>0.19508664683395399</v>
      </c>
      <c r="BW1096" s="17">
        <v>0.19381265329633399</v>
      </c>
      <c r="BX1096" s="17"/>
      <c r="BY1096" s="17">
        <v>0.21171864878959501</v>
      </c>
      <c r="BZ1096" s="17"/>
      <c r="CA1096" s="17">
        <v>0.254731519379362</v>
      </c>
    </row>
    <row r="1097" spans="2:79" x14ac:dyDescent="0.35">
      <c r="B1097" t="s">
        <v>493</v>
      </c>
      <c r="C1097" s="17">
        <v>0.188579146528631</v>
      </c>
      <c r="D1097" s="17">
        <v>0.211394310362818</v>
      </c>
      <c r="E1097" s="17">
        <v>0.165350415014001</v>
      </c>
      <c r="F1097" s="17"/>
      <c r="G1097" s="17">
        <v>0.28170524165954303</v>
      </c>
      <c r="H1097" s="17">
        <v>0.24452953556634499</v>
      </c>
      <c r="I1097" s="17">
        <v>0.21996268798753199</v>
      </c>
      <c r="J1097" s="17">
        <v>0.15611295580438</v>
      </c>
      <c r="K1097" s="17">
        <v>0.13852183535547</v>
      </c>
      <c r="L1097" s="17">
        <v>0.11528871531865401</v>
      </c>
      <c r="M1097" s="17"/>
      <c r="N1097" s="17">
        <v>0.206695970052235</v>
      </c>
      <c r="O1097" s="17">
        <v>0.19186365705277</v>
      </c>
      <c r="P1097" s="17">
        <v>0.16623047196153201</v>
      </c>
      <c r="Q1097" s="17">
        <v>0.18634571451958101</v>
      </c>
      <c r="R1097" s="17"/>
      <c r="S1097" s="17">
        <v>0.259926416595674</v>
      </c>
      <c r="T1097" s="17">
        <v>0.182338604929839</v>
      </c>
      <c r="U1097" s="17">
        <v>0.205061295950587</v>
      </c>
      <c r="V1097" s="17">
        <v>0.17722449273537799</v>
      </c>
      <c r="W1097" s="17">
        <v>0.19948586882218799</v>
      </c>
      <c r="X1097" s="17">
        <v>0.21590794851848499</v>
      </c>
      <c r="Y1097" s="17">
        <v>0.18160251801872801</v>
      </c>
      <c r="Z1097" s="17">
        <v>0.22943664290141999</v>
      </c>
      <c r="AA1097" s="17">
        <v>0.15329068497470599</v>
      </c>
      <c r="AB1097" s="17">
        <v>0.138852112364859</v>
      </c>
      <c r="AC1097" s="17">
        <v>0.109343880318065</v>
      </c>
      <c r="AD1097" s="17">
        <v>0.14088387159065599</v>
      </c>
      <c r="AE1097" s="17"/>
      <c r="AF1097" s="17">
        <v>0.18275504944353799</v>
      </c>
      <c r="AG1097" s="17">
        <v>0.17041837939986601</v>
      </c>
      <c r="AH1097" s="17">
        <v>0.19214627150466199</v>
      </c>
      <c r="AI1097" s="17">
        <v>0.217230574179931</v>
      </c>
      <c r="AJ1097" s="17">
        <v>0.231826878232226</v>
      </c>
      <c r="AK1097" s="17">
        <v>0.28332234068879603</v>
      </c>
      <c r="AL1097" s="17"/>
      <c r="AM1097" s="17">
        <v>0.133011146250469</v>
      </c>
      <c r="AN1097" s="17">
        <v>0.18668985741913099</v>
      </c>
      <c r="AO1097" s="17">
        <v>0.21938769531063401</v>
      </c>
      <c r="AP1097" s="17">
        <v>0.221720569412522</v>
      </c>
      <c r="AQ1097" s="17">
        <v>0.219052505732626</v>
      </c>
      <c r="AR1097" s="17"/>
      <c r="AS1097" s="17">
        <v>0.26976299245204099</v>
      </c>
      <c r="AT1097" s="17">
        <v>0.181979578671147</v>
      </c>
      <c r="AU1097" s="17">
        <v>0.20682057777172</v>
      </c>
      <c r="AV1097" s="17">
        <v>0.16432884449720001</v>
      </c>
      <c r="AW1097" s="17">
        <v>8.96601801064668E-2</v>
      </c>
      <c r="AX1097" s="17">
        <v>0.14914009854582599</v>
      </c>
      <c r="AY1097" s="17"/>
      <c r="AZ1097" s="17">
        <v>0.18148952134427401</v>
      </c>
      <c r="BA1097" s="17">
        <v>0.163787269629973</v>
      </c>
      <c r="BB1097" s="17">
        <v>0.20192726903528799</v>
      </c>
      <c r="BC1097" s="17">
        <v>0.14354266045500699</v>
      </c>
      <c r="BD1097" s="17">
        <v>0.232989007684135</v>
      </c>
      <c r="BE1097" s="17"/>
      <c r="BF1097" s="17">
        <v>0.176717103319178</v>
      </c>
      <c r="BG1097" s="17"/>
      <c r="BH1097" s="17">
        <v>0.176684600054865</v>
      </c>
      <c r="BI1097" s="17"/>
      <c r="BJ1097" s="17">
        <v>0.21759149741012901</v>
      </c>
      <c r="BK1097" s="17">
        <v>0.145450502196314</v>
      </c>
      <c r="BL1097" s="17">
        <v>0.16846766370274299</v>
      </c>
      <c r="BM1097" s="17">
        <v>0.208727984750608</v>
      </c>
      <c r="BN1097" s="17">
        <v>0.24680444841018001</v>
      </c>
      <c r="BO1097" s="17">
        <v>0.25691373096338299</v>
      </c>
      <c r="BP1097" s="17"/>
      <c r="BQ1097" s="17">
        <v>0.20879105583764199</v>
      </c>
      <c r="BR1097" s="17">
        <v>0.19318281361408701</v>
      </c>
      <c r="BS1097" s="17">
        <v>0.188538287490395</v>
      </c>
      <c r="BT1097" s="17"/>
      <c r="BU1097" s="17">
        <v>0.24160609184018</v>
      </c>
      <c r="BV1097" s="17">
        <v>0.19456686051702901</v>
      </c>
      <c r="BW1097" s="17">
        <v>0.18798951166327801</v>
      </c>
      <c r="BX1097" s="17"/>
      <c r="BY1097" s="17">
        <v>0.239592525651705</v>
      </c>
      <c r="BZ1097" s="17"/>
      <c r="CA1097" s="17">
        <v>0.24838827330556501</v>
      </c>
    </row>
    <row r="1098" spans="2:79" x14ac:dyDescent="0.35">
      <c r="B1098" t="s">
        <v>451</v>
      </c>
      <c r="C1098" s="17">
        <v>6.5755509044509594E-2</v>
      </c>
      <c r="D1098" s="17">
        <v>7.5378888945159303E-2</v>
      </c>
      <c r="E1098" s="17">
        <v>5.5932497124037098E-2</v>
      </c>
      <c r="F1098" s="17"/>
      <c r="G1098" s="17">
        <v>0.14789170432565399</v>
      </c>
      <c r="H1098" s="17">
        <v>9.9899210134309996E-2</v>
      </c>
      <c r="I1098" s="17">
        <v>7.7900493563578699E-2</v>
      </c>
      <c r="J1098" s="17">
        <v>3.9043032707593003E-2</v>
      </c>
      <c r="K1098" s="17">
        <v>2.7956839400034499E-2</v>
      </c>
      <c r="L1098" s="17">
        <v>2.0242289362459202E-2</v>
      </c>
      <c r="M1098" s="17"/>
      <c r="N1098" s="17">
        <v>6.5087419836776794E-2</v>
      </c>
      <c r="O1098" s="17">
        <v>6.94448819000065E-2</v>
      </c>
      <c r="P1098" s="17">
        <v>5.5005548582084299E-2</v>
      </c>
      <c r="Q1098" s="17">
        <v>7.2882379452578694E-2</v>
      </c>
      <c r="R1098" s="17"/>
      <c r="S1098" s="17">
        <v>9.9234968578368998E-2</v>
      </c>
      <c r="T1098" s="17">
        <v>6.3977795473307397E-2</v>
      </c>
      <c r="U1098" s="17">
        <v>7.7070782596630097E-2</v>
      </c>
      <c r="V1098" s="17">
        <v>6.1079507452139997E-2</v>
      </c>
      <c r="W1098" s="17">
        <v>6.6666153893028102E-2</v>
      </c>
      <c r="X1098" s="17">
        <v>4.6764733497030003E-2</v>
      </c>
      <c r="Y1098" s="17">
        <v>5.6853952696515997E-2</v>
      </c>
      <c r="Z1098" s="17">
        <v>0.12056788556074299</v>
      </c>
      <c r="AA1098" s="17">
        <v>7.1562113870500904E-2</v>
      </c>
      <c r="AB1098" s="17">
        <v>3.3650482515838499E-2</v>
      </c>
      <c r="AC1098" s="17">
        <v>4.6258568960987199E-2</v>
      </c>
      <c r="AD1098" s="17">
        <v>1.45924251554755E-2</v>
      </c>
      <c r="AE1098" s="17"/>
      <c r="AF1098" s="17">
        <v>6.9790890979539694E-2</v>
      </c>
      <c r="AG1098" s="17">
        <v>6.4843196486143895E-2</v>
      </c>
      <c r="AH1098" s="17">
        <v>6.62477650345554E-2</v>
      </c>
      <c r="AI1098" s="17">
        <v>6.6065787975900306E-2</v>
      </c>
      <c r="AJ1098" s="17">
        <v>6.2471474483801297E-2</v>
      </c>
      <c r="AK1098" s="17">
        <v>7.6732670779808901E-2</v>
      </c>
      <c r="AL1098" s="17"/>
      <c r="AM1098" s="17">
        <v>3.9895533251940903E-2</v>
      </c>
      <c r="AN1098" s="17">
        <v>5.7330713404177301E-2</v>
      </c>
      <c r="AO1098" s="17">
        <v>8.1756255941760905E-2</v>
      </c>
      <c r="AP1098" s="17">
        <v>8.6654998464895702E-2</v>
      </c>
      <c r="AQ1098" s="17">
        <v>7.7610272391464105E-2</v>
      </c>
      <c r="AR1098" s="17"/>
      <c r="AS1098" s="17">
        <v>8.8302779652133401E-2</v>
      </c>
      <c r="AT1098" s="17">
        <v>6.4446455648153697E-2</v>
      </c>
      <c r="AU1098" s="17">
        <v>8.5758510556561293E-2</v>
      </c>
      <c r="AV1098" s="17">
        <v>4.87172712119468E-2</v>
      </c>
      <c r="AW1098" s="17">
        <v>2.9499996616189201E-2</v>
      </c>
      <c r="AX1098" s="17">
        <v>6.3077912595208702E-2</v>
      </c>
      <c r="AY1098" s="17"/>
      <c r="AZ1098" s="17">
        <v>5.32441966279096E-2</v>
      </c>
      <c r="BA1098" s="17">
        <v>6.0504293644006897E-2</v>
      </c>
      <c r="BB1098" s="17">
        <v>6.6108115965041306E-2</v>
      </c>
      <c r="BC1098" s="17">
        <v>4.7029298850678899E-2</v>
      </c>
      <c r="BD1098" s="17">
        <v>9.05097488104364E-2</v>
      </c>
      <c r="BE1098" s="17"/>
      <c r="BF1098" s="17">
        <v>5.9914178831518901E-2</v>
      </c>
      <c r="BG1098" s="17"/>
      <c r="BH1098" s="17">
        <v>6.4399398107593694E-2</v>
      </c>
      <c r="BI1098" s="17"/>
      <c r="BJ1098" s="17">
        <v>7.7498539022806706E-2</v>
      </c>
      <c r="BK1098" s="17">
        <v>5.5896062050076703E-2</v>
      </c>
      <c r="BL1098" s="17">
        <v>3.9922732563440998E-2</v>
      </c>
      <c r="BM1098" s="17">
        <v>8.9475345993835304E-2</v>
      </c>
      <c r="BN1098" s="17">
        <v>0.14224733328422201</v>
      </c>
      <c r="BO1098" s="17">
        <v>0.113671635397128</v>
      </c>
      <c r="BP1098" s="17"/>
      <c r="BQ1098" s="17">
        <v>6.8973134477151393E-2</v>
      </c>
      <c r="BR1098" s="17">
        <v>6.5472687978920696E-2</v>
      </c>
      <c r="BS1098" s="17">
        <v>6.43353857188389E-2</v>
      </c>
      <c r="BT1098" s="17"/>
      <c r="BU1098" s="17">
        <v>6.68004475582612E-2</v>
      </c>
      <c r="BV1098" s="17">
        <v>5.1926504812026798E-2</v>
      </c>
      <c r="BW1098" s="17">
        <v>7.1317593990744804E-2</v>
      </c>
      <c r="BX1098" s="17"/>
      <c r="BY1098" s="17">
        <v>7.8075596604270506E-2</v>
      </c>
      <c r="BZ1098" s="17"/>
      <c r="CA1098" s="17">
        <v>9.7967729927256997E-2</v>
      </c>
    </row>
    <row r="1099" spans="2:79" x14ac:dyDescent="0.35">
      <c r="B1099" t="s">
        <v>549</v>
      </c>
      <c r="C1099" s="17">
        <v>4.3665988170236203E-2</v>
      </c>
      <c r="D1099" s="17">
        <v>3.8296474086927698E-2</v>
      </c>
      <c r="E1099" s="17">
        <v>4.8785174883244797E-2</v>
      </c>
      <c r="F1099" s="17"/>
      <c r="G1099" s="17">
        <v>3.0469053878913702E-2</v>
      </c>
      <c r="H1099" s="17">
        <v>4.443319077822E-2</v>
      </c>
      <c r="I1099" s="17">
        <v>4.6177162121754899E-2</v>
      </c>
      <c r="J1099" s="17">
        <v>4.70407586490088E-2</v>
      </c>
      <c r="K1099" s="17">
        <v>4.3163301852090802E-2</v>
      </c>
      <c r="L1099" s="17">
        <v>4.7429942957644203E-2</v>
      </c>
      <c r="M1099" s="17"/>
      <c r="N1099" s="17">
        <v>4.6405925885164699E-2</v>
      </c>
      <c r="O1099" s="17">
        <v>4.27655610522895E-2</v>
      </c>
      <c r="P1099" s="17">
        <v>3.26934086952584E-2</v>
      </c>
      <c r="Q1099" s="17">
        <v>5.2564152723925998E-2</v>
      </c>
      <c r="R1099" s="17"/>
      <c r="S1099" s="17">
        <v>4.8899804082027501E-2</v>
      </c>
      <c r="T1099" s="17">
        <v>2.6511147392308799E-2</v>
      </c>
      <c r="U1099" s="17">
        <v>3.0795539295577101E-2</v>
      </c>
      <c r="V1099" s="17">
        <v>1.69452109632631E-2</v>
      </c>
      <c r="W1099" s="17">
        <v>4.88997351187501E-2</v>
      </c>
      <c r="X1099" s="17">
        <v>4.50252490186124E-2</v>
      </c>
      <c r="Y1099" s="17">
        <v>5.3384752520552303E-2</v>
      </c>
      <c r="Z1099" s="17">
        <v>5.1430647512476599E-2</v>
      </c>
      <c r="AA1099" s="17">
        <v>6.5321471246995499E-2</v>
      </c>
      <c r="AB1099" s="17">
        <v>5.8639511654921199E-2</v>
      </c>
      <c r="AC1099" s="17">
        <v>5.0054496005343403E-2</v>
      </c>
      <c r="AD1099" s="17">
        <v>2.06049303874721E-2</v>
      </c>
      <c r="AE1099" s="17"/>
      <c r="AF1099" s="17">
        <v>5.5947616356658299E-2</v>
      </c>
      <c r="AG1099" s="17">
        <v>4.2876676219311599E-2</v>
      </c>
      <c r="AH1099" s="17">
        <v>3.4801473673014997E-2</v>
      </c>
      <c r="AI1099" s="17">
        <v>2.98293629146986E-2</v>
      </c>
      <c r="AJ1099" s="17">
        <v>3.3317434457618797E-2</v>
      </c>
      <c r="AK1099" s="17">
        <v>4.2274021843279899E-2</v>
      </c>
      <c r="AL1099" s="17"/>
      <c r="AM1099" s="17">
        <v>7.3168848618686999E-2</v>
      </c>
      <c r="AN1099" s="17">
        <v>3.1675244289182197E-2</v>
      </c>
      <c r="AO1099" s="17">
        <v>3.3792989165684101E-2</v>
      </c>
      <c r="AP1099" s="17">
        <v>4.2989389633645902E-2</v>
      </c>
      <c r="AQ1099" s="17">
        <v>8.5156503091916899E-2</v>
      </c>
      <c r="AR1099" s="17"/>
      <c r="AS1099" s="17">
        <v>4.2909307458772299E-2</v>
      </c>
      <c r="AT1099" s="17">
        <v>4.1126926567101298E-2</v>
      </c>
      <c r="AU1099" s="17">
        <v>4.0172463834034999E-2</v>
      </c>
      <c r="AV1099" s="17">
        <v>4.2001488342044202E-2</v>
      </c>
      <c r="AW1099" s="17">
        <v>4.4046239079925803E-2</v>
      </c>
      <c r="AX1099" s="17">
        <v>6.5428606636641601E-2</v>
      </c>
      <c r="AY1099" s="17"/>
      <c r="AZ1099" s="17">
        <v>2.8853039013072599E-2</v>
      </c>
      <c r="BA1099" s="17">
        <v>4.1656359407643499E-2</v>
      </c>
      <c r="BB1099" s="17">
        <v>4.8849876533483903E-2</v>
      </c>
      <c r="BC1099" s="17">
        <v>3.4486416508005401E-2</v>
      </c>
      <c r="BD1099" s="17">
        <v>5.8825359117385102E-2</v>
      </c>
      <c r="BE1099" s="17"/>
      <c r="BF1099" s="17">
        <v>3.9974691436422898E-2</v>
      </c>
      <c r="BG1099" s="17"/>
      <c r="BH1099" s="17">
        <v>4.1572818928434799E-2</v>
      </c>
      <c r="BI1099" s="17"/>
      <c r="BJ1099" s="17">
        <v>4.3859086713744597E-2</v>
      </c>
      <c r="BK1099" s="17">
        <v>5.5631268831751998E-2</v>
      </c>
      <c r="BL1099" s="17">
        <v>4.0091696603673697E-2</v>
      </c>
      <c r="BM1099" s="17">
        <v>3.10075613002254E-2</v>
      </c>
      <c r="BN1099" s="17">
        <v>2.0330936809741899E-2</v>
      </c>
      <c r="BO1099" s="17">
        <v>5.4292852134539202E-2</v>
      </c>
      <c r="BP1099" s="17"/>
      <c r="BQ1099" s="17">
        <v>2.73490284958872E-2</v>
      </c>
      <c r="BR1099" s="17">
        <v>4.5340217478792098E-2</v>
      </c>
      <c r="BS1099" s="17">
        <v>3.9536548519087597E-2</v>
      </c>
      <c r="BT1099" s="17"/>
      <c r="BU1099" s="17">
        <v>2.5574683949471499E-2</v>
      </c>
      <c r="BV1099" s="17">
        <v>4.0835672982731198E-2</v>
      </c>
      <c r="BW1099" s="17">
        <v>4.0539686142818901E-2</v>
      </c>
      <c r="BX1099" s="17"/>
      <c r="BY1099" s="17">
        <v>5.7542963603340699E-2</v>
      </c>
      <c r="BZ1099" s="17"/>
      <c r="CA1099" s="17">
        <v>2.5401761252714199E-2</v>
      </c>
    </row>
    <row r="1100" spans="2:79" x14ac:dyDescent="0.35">
      <c r="B1100" t="s">
        <v>104</v>
      </c>
      <c r="C1100" s="17">
        <v>5.86737849841793E-2</v>
      </c>
      <c r="D1100" s="17">
        <v>5.88212415742769E-2</v>
      </c>
      <c r="E1100" s="17">
        <v>5.89316585416719E-2</v>
      </c>
      <c r="F1100" s="17"/>
      <c r="G1100" s="17">
        <v>6.6810025100412299E-2</v>
      </c>
      <c r="H1100" s="17">
        <v>8.8449154689086498E-2</v>
      </c>
      <c r="I1100" s="17">
        <v>6.2344697330574399E-2</v>
      </c>
      <c r="J1100" s="17">
        <v>5.1402637903609098E-2</v>
      </c>
      <c r="K1100" s="17">
        <v>5.1268069830948899E-2</v>
      </c>
      <c r="L1100" s="17">
        <v>3.6907105840996601E-2</v>
      </c>
      <c r="M1100" s="17"/>
      <c r="N1100" s="17">
        <v>4.0294900904078702E-2</v>
      </c>
      <c r="O1100" s="17">
        <v>6.1732261375595197E-2</v>
      </c>
      <c r="P1100" s="17">
        <v>6.0670833604972302E-2</v>
      </c>
      <c r="Q1100" s="17">
        <v>7.3472198603483599E-2</v>
      </c>
      <c r="R1100" s="17"/>
      <c r="S1100" s="17">
        <v>6.24796156218329E-2</v>
      </c>
      <c r="T1100" s="17">
        <v>5.7225099323774599E-2</v>
      </c>
      <c r="U1100" s="17">
        <v>6.7358306403315901E-2</v>
      </c>
      <c r="V1100" s="17">
        <v>4.95281439601837E-2</v>
      </c>
      <c r="W1100" s="17">
        <v>4.2843862496086099E-2</v>
      </c>
      <c r="X1100" s="17">
        <v>8.724546259358E-2</v>
      </c>
      <c r="Y1100" s="17">
        <v>3.5271091014978398E-2</v>
      </c>
      <c r="Z1100" s="17">
        <v>8.0742361524451703E-2</v>
      </c>
      <c r="AA1100" s="17">
        <v>6.0203297253623202E-2</v>
      </c>
      <c r="AB1100" s="17">
        <v>6.6086746241556499E-2</v>
      </c>
      <c r="AC1100" s="17">
        <v>4.7054866795907001E-2</v>
      </c>
      <c r="AD1100" s="17">
        <v>2.7323118523357001E-2</v>
      </c>
      <c r="AE1100" s="17"/>
      <c r="AF1100" s="17">
        <v>5.9590314986661203E-2</v>
      </c>
      <c r="AG1100" s="17">
        <v>6.4849474501133E-2</v>
      </c>
      <c r="AH1100" s="17">
        <v>5.0989096179925301E-2</v>
      </c>
      <c r="AI1100" s="17">
        <v>3.30666936226316E-2</v>
      </c>
      <c r="AJ1100" s="17">
        <v>3.8525365614730002E-2</v>
      </c>
      <c r="AK1100" s="17">
        <v>2.5362098761845302E-2</v>
      </c>
      <c r="AL1100" s="17"/>
      <c r="AM1100" s="17">
        <v>6.4103103653218793E-2</v>
      </c>
      <c r="AN1100" s="17">
        <v>5.8754288624801698E-2</v>
      </c>
      <c r="AO1100" s="17">
        <v>5.7028443811379198E-2</v>
      </c>
      <c r="AP1100" s="17">
        <v>4.2481178001061701E-2</v>
      </c>
      <c r="AQ1100" s="17">
        <v>4.7114232607751903E-2</v>
      </c>
      <c r="AR1100" s="17"/>
      <c r="AS1100" s="17">
        <v>7.4439845833104895E-2</v>
      </c>
      <c r="AT1100" s="17">
        <v>5.6441986757180998E-2</v>
      </c>
      <c r="AU1100" s="17">
        <v>4.2902573976578498E-2</v>
      </c>
      <c r="AV1100" s="17">
        <v>6.4066248991560895E-2</v>
      </c>
      <c r="AW1100" s="17">
        <v>5.7105274445533503E-2</v>
      </c>
      <c r="AX1100" s="17">
        <v>4.0020276383626402E-2</v>
      </c>
      <c r="AY1100" s="17"/>
      <c r="AZ1100" s="17">
        <v>4.4637145448698401E-2</v>
      </c>
      <c r="BA1100" s="17">
        <v>6.7916761125432407E-2</v>
      </c>
      <c r="BB1100" s="17">
        <v>7.6454525922256794E-2</v>
      </c>
      <c r="BC1100" s="17">
        <v>4.5799542017573303E-2</v>
      </c>
      <c r="BD1100" s="17">
        <v>4.96088543504856E-2</v>
      </c>
      <c r="BE1100" s="17"/>
      <c r="BF1100" s="17">
        <v>5.69708838801311E-2</v>
      </c>
      <c r="BG1100" s="17"/>
      <c r="BH1100" s="17">
        <v>4.6210058476795803E-2</v>
      </c>
      <c r="BI1100" s="17"/>
      <c r="BJ1100" s="17">
        <v>5.99253328938976E-2</v>
      </c>
      <c r="BK1100" s="17">
        <v>6.1794231211251598E-2</v>
      </c>
      <c r="BL1100" s="17">
        <v>3.9063196777152101E-2</v>
      </c>
      <c r="BM1100" s="17">
        <v>9.74518454917883E-2</v>
      </c>
      <c r="BN1100" s="17">
        <v>7.3664000882614697E-2</v>
      </c>
      <c r="BO1100" s="17">
        <v>2.7342034239525002E-2</v>
      </c>
      <c r="BP1100" s="17"/>
      <c r="BQ1100" s="17">
        <v>3.7252454321658399E-2</v>
      </c>
      <c r="BR1100" s="17">
        <v>4.1954979745565599E-2</v>
      </c>
      <c r="BS1100" s="17">
        <v>4.6032971835193899E-2</v>
      </c>
      <c r="BT1100" s="17"/>
      <c r="BU1100" s="17">
        <v>2.61713970996868E-2</v>
      </c>
      <c r="BV1100" s="17">
        <v>4.43799831603452E-2</v>
      </c>
      <c r="BW1100" s="17">
        <v>4.2536183522161097E-2</v>
      </c>
      <c r="BX1100" s="17"/>
      <c r="BY1100" s="17">
        <v>7.1150698008373994E-2</v>
      </c>
      <c r="BZ1100" s="17"/>
      <c r="CA1100" s="17">
        <v>4.5683002098060803E-2</v>
      </c>
    </row>
    <row r="1101" spans="2:79" x14ac:dyDescent="0.35">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row>
    <row r="1102" spans="2:79" x14ac:dyDescent="0.35">
      <c r="B1102" s="6" t="s">
        <v>554</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row>
    <row r="1103" spans="2:79" x14ac:dyDescent="0.35">
      <c r="B1103" s="24" t="s">
        <v>106</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row>
    <row r="1104" spans="2:79" x14ac:dyDescent="0.35">
      <c r="B1104" t="s">
        <v>365</v>
      </c>
      <c r="C1104" s="17">
        <v>0.113478832366277</v>
      </c>
      <c r="D1104" s="17">
        <v>0.12248640845610601</v>
      </c>
      <c r="E1104" s="17">
        <v>0.104490123938778</v>
      </c>
      <c r="F1104" s="17"/>
      <c r="G1104" s="17">
        <v>0.12436028191752301</v>
      </c>
      <c r="H1104" s="17">
        <v>0.14468154713265499</v>
      </c>
      <c r="I1104" s="17">
        <v>0.13274118396191101</v>
      </c>
      <c r="J1104" s="17">
        <v>9.5779514107868405E-2</v>
      </c>
      <c r="K1104" s="17">
        <v>9.8389197381236707E-2</v>
      </c>
      <c r="L1104" s="17">
        <v>8.9688174608012303E-2</v>
      </c>
      <c r="M1104" s="17"/>
      <c r="N1104" s="17">
        <v>0.11509138806457</v>
      </c>
      <c r="O1104" s="17">
        <v>0.11175654220435299</v>
      </c>
      <c r="P1104" s="17">
        <v>9.8781576617263403E-2</v>
      </c>
      <c r="Q1104" s="17">
        <v>0.125923770663082</v>
      </c>
      <c r="R1104" s="17"/>
      <c r="S1104" s="17">
        <v>0.16098823742450699</v>
      </c>
      <c r="T1104" s="17">
        <v>0.134334120118378</v>
      </c>
      <c r="U1104" s="17">
        <v>0.122616232892635</v>
      </c>
      <c r="V1104" s="17">
        <v>0.108673175729148</v>
      </c>
      <c r="W1104" s="17">
        <v>0.123065772774235</v>
      </c>
      <c r="X1104" s="17">
        <v>9.0295564879057502E-2</v>
      </c>
      <c r="Y1104" s="17">
        <v>9.5393884890971503E-2</v>
      </c>
      <c r="Z1104" s="17">
        <v>0.12845610032456001</v>
      </c>
      <c r="AA1104" s="17">
        <v>0.103579161378392</v>
      </c>
      <c r="AB1104" s="17">
        <v>7.0978870257912899E-2</v>
      </c>
      <c r="AC1104" s="17">
        <v>8.3218949795044406E-2</v>
      </c>
      <c r="AD1104" s="17">
        <v>8.1572004509932405E-2</v>
      </c>
      <c r="AE1104" s="17"/>
      <c r="AF1104" s="17">
        <v>0.107368123622599</v>
      </c>
      <c r="AG1104" s="17">
        <v>0.11197768307294501</v>
      </c>
      <c r="AH1104" s="17">
        <v>0.129539025586734</v>
      </c>
      <c r="AI1104" s="17">
        <v>8.9663049188594607E-2</v>
      </c>
      <c r="AJ1104" s="17">
        <v>0.141590938834147</v>
      </c>
      <c r="AK1104" s="17">
        <v>0.185872652564396</v>
      </c>
      <c r="AL1104" s="17"/>
      <c r="AM1104" s="17">
        <v>9.2988986385686798E-2</v>
      </c>
      <c r="AN1104" s="17">
        <v>0.105311204360776</v>
      </c>
      <c r="AO1104" s="17">
        <v>0.13111364282516499</v>
      </c>
      <c r="AP1104" s="17">
        <v>0.14208704094583699</v>
      </c>
      <c r="AQ1104" s="17">
        <v>9.1034647257651799E-2</v>
      </c>
      <c r="AR1104" s="17"/>
      <c r="AS1104" s="17">
        <v>0.16296440779066701</v>
      </c>
      <c r="AT1104" s="17">
        <v>0.106112489114942</v>
      </c>
      <c r="AU1104" s="17">
        <v>0.10835558451938999</v>
      </c>
      <c r="AV1104" s="17">
        <v>9.5178483117048407E-2</v>
      </c>
      <c r="AW1104" s="17">
        <v>8.5328921465037802E-2</v>
      </c>
      <c r="AX1104" s="17">
        <v>9.2517556982988899E-2</v>
      </c>
      <c r="AY1104" s="17"/>
      <c r="AZ1104" s="17">
        <v>9.9253899399974602E-2</v>
      </c>
      <c r="BA1104" s="17">
        <v>0.104341539800595</v>
      </c>
      <c r="BB1104" s="17">
        <v>0.12167883974208001</v>
      </c>
      <c r="BC1104" s="17">
        <v>0.13692266206237599</v>
      </c>
      <c r="BD1104" s="17">
        <v>0.12409821409724101</v>
      </c>
      <c r="BE1104" s="17"/>
      <c r="BF1104" s="17">
        <v>0.10870781911977299</v>
      </c>
      <c r="BG1104" s="17"/>
      <c r="BH1104" s="17">
        <v>0.105089543376665</v>
      </c>
      <c r="BI1104" s="17"/>
      <c r="BJ1104" s="17">
        <v>0.123187787435077</v>
      </c>
      <c r="BK1104" s="17">
        <v>0.104853059614438</v>
      </c>
      <c r="BL1104" s="17">
        <v>0.107033885653338</v>
      </c>
      <c r="BM1104" s="17">
        <v>0.103877525754265</v>
      </c>
      <c r="BN1104" s="17">
        <v>0.170997309929806</v>
      </c>
      <c r="BO1104" s="17">
        <v>8.9605150750637505E-2</v>
      </c>
      <c r="BP1104" s="17"/>
      <c r="BQ1104" s="17">
        <v>0.11861343722102</v>
      </c>
      <c r="BR1104" s="17">
        <v>0.124230476440534</v>
      </c>
      <c r="BS1104" s="17">
        <v>0.106504886633098</v>
      </c>
      <c r="BT1104" s="17"/>
      <c r="BU1104" s="17">
        <v>0.17993043682311399</v>
      </c>
      <c r="BV1104" s="17">
        <v>0.109653737614739</v>
      </c>
      <c r="BW1104" s="17">
        <v>0.10877725497763099</v>
      </c>
      <c r="BX1104" s="17"/>
      <c r="BY1104" s="17">
        <v>0.11766017506973001</v>
      </c>
      <c r="BZ1104" s="17"/>
      <c r="CA1104" s="17">
        <v>0.13866052625497199</v>
      </c>
    </row>
    <row r="1105" spans="2:79" x14ac:dyDescent="0.35">
      <c r="B1105" t="s">
        <v>366</v>
      </c>
      <c r="C1105" s="17">
        <v>0.44734920552684099</v>
      </c>
      <c r="D1105" s="17">
        <v>0.44487536541301897</v>
      </c>
      <c r="E1105" s="17">
        <v>0.44803108531473401</v>
      </c>
      <c r="F1105" s="17"/>
      <c r="G1105" s="17">
        <v>0.38957630972269702</v>
      </c>
      <c r="H1105" s="17">
        <v>0.39256254559945603</v>
      </c>
      <c r="I1105" s="17">
        <v>0.43015036809761598</v>
      </c>
      <c r="J1105" s="17">
        <v>0.47830189144726598</v>
      </c>
      <c r="K1105" s="17">
        <v>0.49747408944610999</v>
      </c>
      <c r="L1105" s="17">
        <v>0.48576630403745302</v>
      </c>
      <c r="M1105" s="17"/>
      <c r="N1105" s="17">
        <v>0.47100979878950699</v>
      </c>
      <c r="O1105" s="17">
        <v>0.47620995725295701</v>
      </c>
      <c r="P1105" s="17">
        <v>0.430612119804968</v>
      </c>
      <c r="Q1105" s="17">
        <v>0.404216072658376</v>
      </c>
      <c r="R1105" s="17"/>
      <c r="S1105" s="17">
        <v>0.40798171941539302</v>
      </c>
      <c r="T1105" s="17">
        <v>0.46791355247961902</v>
      </c>
      <c r="U1105" s="17">
        <v>0.45607668416066599</v>
      </c>
      <c r="V1105" s="17">
        <v>0.49444313458189598</v>
      </c>
      <c r="W1105" s="17">
        <v>0.47220168295120601</v>
      </c>
      <c r="X1105" s="17">
        <v>0.417475461721807</v>
      </c>
      <c r="Y1105" s="17">
        <v>0.46446481375385901</v>
      </c>
      <c r="Z1105" s="17">
        <v>0.37479999251895302</v>
      </c>
      <c r="AA1105" s="17">
        <v>0.41928626619707798</v>
      </c>
      <c r="AB1105" s="17">
        <v>0.44965251445710203</v>
      </c>
      <c r="AC1105" s="17">
        <v>0.49591215009865802</v>
      </c>
      <c r="AD1105" s="17">
        <v>0.47470564680279598</v>
      </c>
      <c r="AE1105" s="17"/>
      <c r="AF1105" s="17">
        <v>0.396133686575942</v>
      </c>
      <c r="AG1105" s="17">
        <v>0.43577152980259898</v>
      </c>
      <c r="AH1105" s="17">
        <v>0.47664396299177197</v>
      </c>
      <c r="AI1105" s="17">
        <v>0.50739244451723797</v>
      </c>
      <c r="AJ1105" s="17">
        <v>0.49719534117669201</v>
      </c>
      <c r="AK1105" s="17">
        <v>0.46478421549686</v>
      </c>
      <c r="AL1105" s="17"/>
      <c r="AM1105" s="17">
        <v>0.42261938596695497</v>
      </c>
      <c r="AN1105" s="17">
        <v>0.46189217880937899</v>
      </c>
      <c r="AO1105" s="17">
        <v>0.45931796648093798</v>
      </c>
      <c r="AP1105" s="17">
        <v>0.44781797435971699</v>
      </c>
      <c r="AQ1105" s="17">
        <v>0.46290083805696303</v>
      </c>
      <c r="AR1105" s="17"/>
      <c r="AS1105" s="17">
        <v>0.40032110030696799</v>
      </c>
      <c r="AT1105" s="17">
        <v>0.436207225066369</v>
      </c>
      <c r="AU1105" s="17">
        <v>0.44350664324913502</v>
      </c>
      <c r="AV1105" s="17">
        <v>0.46924034306867302</v>
      </c>
      <c r="AW1105" s="17">
        <v>0.47684216180662098</v>
      </c>
      <c r="AX1105" s="17">
        <v>0.52693926252729795</v>
      </c>
      <c r="AY1105" s="17"/>
      <c r="AZ1105" s="17">
        <v>0.47933271729264598</v>
      </c>
      <c r="BA1105" s="17">
        <v>0.43443049255333399</v>
      </c>
      <c r="BB1105" s="17">
        <v>0.45694402357533898</v>
      </c>
      <c r="BC1105" s="17">
        <v>0.41587715540245002</v>
      </c>
      <c r="BD1105" s="17">
        <v>0.437976271987981</v>
      </c>
      <c r="BE1105" s="17"/>
      <c r="BF1105" s="17">
        <v>0.455685070713574</v>
      </c>
      <c r="BG1105" s="17"/>
      <c r="BH1105" s="17">
        <v>0.458886925041738</v>
      </c>
      <c r="BI1105" s="17"/>
      <c r="BJ1105" s="17">
        <v>0.44894321833100997</v>
      </c>
      <c r="BK1105" s="17">
        <v>0.46552911670661101</v>
      </c>
      <c r="BL1105" s="17">
        <v>0.48349472633949198</v>
      </c>
      <c r="BM1105" s="17">
        <v>0.34057902631329501</v>
      </c>
      <c r="BN1105" s="17">
        <v>0.37420446945330299</v>
      </c>
      <c r="BO1105" s="17">
        <v>0.50017558693585296</v>
      </c>
      <c r="BP1105" s="17"/>
      <c r="BQ1105" s="17">
        <v>0.48537521654254101</v>
      </c>
      <c r="BR1105" s="17">
        <v>0.43433087066557102</v>
      </c>
      <c r="BS1105" s="17">
        <v>0.461870483966904</v>
      </c>
      <c r="BT1105" s="17"/>
      <c r="BU1105" s="17">
        <v>0.49222823089867102</v>
      </c>
      <c r="BV1105" s="17">
        <v>0.47412193528056901</v>
      </c>
      <c r="BW1105" s="17">
        <v>0.44590840297218198</v>
      </c>
      <c r="BX1105" s="17"/>
      <c r="BY1105" s="17">
        <v>0.346349129588782</v>
      </c>
      <c r="BZ1105" s="17"/>
      <c r="CA1105" s="17">
        <v>0.48972304564941699</v>
      </c>
    </row>
    <row r="1106" spans="2:79" x14ac:dyDescent="0.35">
      <c r="B1106" t="s">
        <v>367</v>
      </c>
      <c r="C1106" s="17">
        <v>0.25114476467276398</v>
      </c>
      <c r="D1106" s="17">
        <v>0.23506739531727999</v>
      </c>
      <c r="E1106" s="17">
        <v>0.26838193712969399</v>
      </c>
      <c r="F1106" s="17"/>
      <c r="G1106" s="17">
        <v>0.19517585413560201</v>
      </c>
      <c r="H1106" s="17">
        <v>0.24867750402659899</v>
      </c>
      <c r="I1106" s="17">
        <v>0.23260821890844799</v>
      </c>
      <c r="J1106" s="17">
        <v>0.27566840304513202</v>
      </c>
      <c r="K1106" s="17">
        <v>0.27125568282356699</v>
      </c>
      <c r="L1106" s="17">
        <v>0.27221784343722699</v>
      </c>
      <c r="M1106" s="17"/>
      <c r="N1106" s="17">
        <v>0.25877936708562899</v>
      </c>
      <c r="O1106" s="17">
        <v>0.241176199849297</v>
      </c>
      <c r="P1106" s="17">
        <v>0.24674993184000901</v>
      </c>
      <c r="Q1106" s="17">
        <v>0.25845722939410398</v>
      </c>
      <c r="R1106" s="17"/>
      <c r="S1106" s="17">
        <v>0.22707856505865301</v>
      </c>
      <c r="T1106" s="17">
        <v>0.237521547459039</v>
      </c>
      <c r="U1106" s="17">
        <v>0.23477191983430301</v>
      </c>
      <c r="V1106" s="17">
        <v>0.25771436600020498</v>
      </c>
      <c r="W1106" s="17">
        <v>0.20524742847892799</v>
      </c>
      <c r="X1106" s="17">
        <v>0.282708131975481</v>
      </c>
      <c r="Y1106" s="17">
        <v>0.250913451683132</v>
      </c>
      <c r="Z1106" s="17">
        <v>0.250637487001169</v>
      </c>
      <c r="AA1106" s="17">
        <v>0.28325824285927098</v>
      </c>
      <c r="AB1106" s="17">
        <v>0.28156168189990799</v>
      </c>
      <c r="AC1106" s="17">
        <v>0.25053846083562797</v>
      </c>
      <c r="AD1106" s="17">
        <v>0.25197914107324199</v>
      </c>
      <c r="AE1106" s="17"/>
      <c r="AF1106" s="17">
        <v>0.25939367973528499</v>
      </c>
      <c r="AG1106" s="17">
        <v>0.25929454714096101</v>
      </c>
      <c r="AH1106" s="17">
        <v>0.250401097708357</v>
      </c>
      <c r="AI1106" s="17">
        <v>0.22443954997901699</v>
      </c>
      <c r="AJ1106" s="17">
        <v>0.208313291999007</v>
      </c>
      <c r="AK1106" s="17">
        <v>0.19157977232180501</v>
      </c>
      <c r="AL1106" s="17"/>
      <c r="AM1106" s="17">
        <v>0.27179257791900802</v>
      </c>
      <c r="AN1106" s="17">
        <v>0.244160577360684</v>
      </c>
      <c r="AO1106" s="17">
        <v>0.260003260675085</v>
      </c>
      <c r="AP1106" s="17">
        <v>0.21523928645895701</v>
      </c>
      <c r="AQ1106" s="17">
        <v>0.22417420005677599</v>
      </c>
      <c r="AR1106" s="17"/>
      <c r="AS1106" s="17">
        <v>0.245037435681044</v>
      </c>
      <c r="AT1106" s="17">
        <v>0.26591799707862102</v>
      </c>
      <c r="AU1106" s="17">
        <v>0.23437919027020401</v>
      </c>
      <c r="AV1106" s="17">
        <v>0.25757081143840599</v>
      </c>
      <c r="AW1106" s="17">
        <v>0.27095276504501198</v>
      </c>
      <c r="AX1106" s="17">
        <v>0.209886682181638</v>
      </c>
      <c r="AY1106" s="17"/>
      <c r="AZ1106" s="17">
        <v>0.253122826722121</v>
      </c>
      <c r="BA1106" s="17">
        <v>0.26593234700778201</v>
      </c>
      <c r="BB1106" s="17">
        <v>0.26263127873362302</v>
      </c>
      <c r="BC1106" s="17">
        <v>0.25602607490388701</v>
      </c>
      <c r="BD1106" s="17">
        <v>0.21993005150825801</v>
      </c>
      <c r="BE1106" s="17"/>
      <c r="BF1106" s="17">
        <v>0.25459891743775998</v>
      </c>
      <c r="BG1106" s="17"/>
      <c r="BH1106" s="17">
        <v>0.25132472946128398</v>
      </c>
      <c r="BI1106" s="17"/>
      <c r="BJ1106" s="17">
        <v>0.22554750299708601</v>
      </c>
      <c r="BK1106" s="17">
        <v>0.28249805846231302</v>
      </c>
      <c r="BL1106" s="17">
        <v>0.26045461820615901</v>
      </c>
      <c r="BM1106" s="17">
        <v>0.256478513588554</v>
      </c>
      <c r="BN1106" s="17">
        <v>0.25584254867079997</v>
      </c>
      <c r="BO1106" s="17">
        <v>0.17562025403487599</v>
      </c>
      <c r="BP1106" s="17"/>
      <c r="BQ1106" s="17">
        <v>0.20333326504416099</v>
      </c>
      <c r="BR1106" s="17">
        <v>0.26144171243537601</v>
      </c>
      <c r="BS1106" s="17">
        <v>0.24012805462647499</v>
      </c>
      <c r="BT1106" s="17"/>
      <c r="BU1106" s="17">
        <v>0.17146603085308901</v>
      </c>
      <c r="BV1106" s="17">
        <v>0.24949974844184</v>
      </c>
      <c r="BW1106" s="17">
        <v>0.23938219638230601</v>
      </c>
      <c r="BX1106" s="17"/>
      <c r="BY1106" s="17">
        <v>0.24085831108519901</v>
      </c>
      <c r="BZ1106" s="17"/>
      <c r="CA1106" s="17">
        <v>0.21185924942978199</v>
      </c>
    </row>
    <row r="1107" spans="2:79" x14ac:dyDescent="0.35">
      <c r="B1107" t="s">
        <v>368</v>
      </c>
      <c r="C1107" s="17">
        <v>0.142299380039898</v>
      </c>
      <c r="D1107" s="17">
        <v>0.15028507817062101</v>
      </c>
      <c r="E1107" s="17">
        <v>0.13499397598356999</v>
      </c>
      <c r="F1107" s="17"/>
      <c r="G1107" s="17">
        <v>0.25138122872082003</v>
      </c>
      <c r="H1107" s="17">
        <v>0.179493616840526</v>
      </c>
      <c r="I1107" s="17">
        <v>0.145095192773148</v>
      </c>
      <c r="J1107" s="17">
        <v>9.9117476654308506E-2</v>
      </c>
      <c r="K1107" s="17">
        <v>9.13829756108539E-2</v>
      </c>
      <c r="L1107" s="17">
        <v>0.10600134325123001</v>
      </c>
      <c r="M1107" s="17"/>
      <c r="N1107" s="17">
        <v>0.11836349310109499</v>
      </c>
      <c r="O1107" s="17">
        <v>0.13692802005340499</v>
      </c>
      <c r="P1107" s="17">
        <v>0.17914628711237099</v>
      </c>
      <c r="Q1107" s="17">
        <v>0.144328359339505</v>
      </c>
      <c r="R1107" s="17"/>
      <c r="S1107" s="17">
        <v>0.154313468525208</v>
      </c>
      <c r="T1107" s="17">
        <v>0.128493485727356</v>
      </c>
      <c r="U1107" s="17">
        <v>0.14024183912301399</v>
      </c>
      <c r="V1107" s="17">
        <v>0.10239707931762899</v>
      </c>
      <c r="W1107" s="17">
        <v>0.16289810067219501</v>
      </c>
      <c r="X1107" s="17">
        <v>0.164848663082208</v>
      </c>
      <c r="Y1107" s="17">
        <v>0.14381147714553499</v>
      </c>
      <c r="Z1107" s="17">
        <v>0.18155730353885199</v>
      </c>
      <c r="AA1107" s="17">
        <v>0.14590053263491901</v>
      </c>
      <c r="AB1107" s="17">
        <v>0.13319507497307101</v>
      </c>
      <c r="AC1107" s="17">
        <v>0.133418797229506</v>
      </c>
      <c r="AD1107" s="17">
        <v>0.128234132782445</v>
      </c>
      <c r="AE1107" s="17"/>
      <c r="AF1107" s="17">
        <v>0.15952948773117701</v>
      </c>
      <c r="AG1107" s="17">
        <v>0.144322572375437</v>
      </c>
      <c r="AH1107" s="17">
        <v>0.113218031437645</v>
      </c>
      <c r="AI1107" s="17">
        <v>0.16062668244491199</v>
      </c>
      <c r="AJ1107" s="17">
        <v>0.114950723730434</v>
      </c>
      <c r="AK1107" s="17">
        <v>0.120321553556188</v>
      </c>
      <c r="AL1107" s="17"/>
      <c r="AM1107" s="17">
        <v>0.16129853205782799</v>
      </c>
      <c r="AN1107" s="17">
        <v>0.142097966151252</v>
      </c>
      <c r="AO1107" s="17">
        <v>0.11731129859978701</v>
      </c>
      <c r="AP1107" s="17">
        <v>0.14945359083956999</v>
      </c>
      <c r="AQ1107" s="17">
        <v>0.19443329030340001</v>
      </c>
      <c r="AR1107" s="17"/>
      <c r="AS1107" s="17">
        <v>0.152052280476732</v>
      </c>
      <c r="AT1107" s="17">
        <v>0.134075394938444</v>
      </c>
      <c r="AU1107" s="17">
        <v>0.16580725095548501</v>
      </c>
      <c r="AV1107" s="17">
        <v>0.14196477178389899</v>
      </c>
      <c r="AW1107" s="17">
        <v>0.12329997096158</v>
      </c>
      <c r="AX1107" s="17">
        <v>0.11906409093813</v>
      </c>
      <c r="AY1107" s="17"/>
      <c r="AZ1107" s="17">
        <v>0.12316336007319401</v>
      </c>
      <c r="BA1107" s="17">
        <v>0.14768647619539599</v>
      </c>
      <c r="BB1107" s="17">
        <v>0.12494641865836199</v>
      </c>
      <c r="BC1107" s="17">
        <v>0.147342910316584</v>
      </c>
      <c r="BD1107" s="17">
        <v>0.16341705974492399</v>
      </c>
      <c r="BE1107" s="17"/>
      <c r="BF1107" s="17">
        <v>0.135086506780488</v>
      </c>
      <c r="BG1107" s="17"/>
      <c r="BH1107" s="17">
        <v>0.13477449574169001</v>
      </c>
      <c r="BI1107" s="17"/>
      <c r="BJ1107" s="17">
        <v>0.168206956659531</v>
      </c>
      <c r="BK1107" s="17">
        <v>9.8662951131249899E-2</v>
      </c>
      <c r="BL1107" s="17">
        <v>0.108994193767822</v>
      </c>
      <c r="BM1107" s="17">
        <v>0.199684410862281</v>
      </c>
      <c r="BN1107" s="17">
        <v>0.174895020299207</v>
      </c>
      <c r="BO1107" s="17">
        <v>0.19614177832977001</v>
      </c>
      <c r="BP1107" s="17"/>
      <c r="BQ1107" s="17">
        <v>0.139841429576644</v>
      </c>
      <c r="BR1107" s="17">
        <v>0.13497710761731499</v>
      </c>
      <c r="BS1107" s="17">
        <v>0.14888618060672701</v>
      </c>
      <c r="BT1107" s="17"/>
      <c r="BU1107" s="17">
        <v>0.112022392244072</v>
      </c>
      <c r="BV1107" s="17">
        <v>0.129162648387113</v>
      </c>
      <c r="BW1107" s="17">
        <v>0.15588487671541201</v>
      </c>
      <c r="BX1107" s="17"/>
      <c r="BY1107" s="17">
        <v>0.267026238229921</v>
      </c>
      <c r="BZ1107" s="17"/>
      <c r="CA1107" s="17">
        <v>0.13240526119970999</v>
      </c>
    </row>
    <row r="1108" spans="2:79" x14ac:dyDescent="0.35">
      <c r="B1108" t="s">
        <v>369</v>
      </c>
      <c r="C1108" s="17">
        <v>4.5727817394219598E-2</v>
      </c>
      <c r="D1108" s="17">
        <v>4.72857526429728E-2</v>
      </c>
      <c r="E1108" s="17">
        <v>4.4102877633224E-2</v>
      </c>
      <c r="F1108" s="17"/>
      <c r="G1108" s="17">
        <v>3.9506325503357601E-2</v>
      </c>
      <c r="H1108" s="17">
        <v>3.4584786400764102E-2</v>
      </c>
      <c r="I1108" s="17">
        <v>5.94050362588774E-2</v>
      </c>
      <c r="J1108" s="17">
        <v>5.1132714745425599E-2</v>
      </c>
      <c r="K1108" s="17">
        <v>4.14980547382316E-2</v>
      </c>
      <c r="L1108" s="17">
        <v>4.6326334666077898E-2</v>
      </c>
      <c r="M1108" s="17"/>
      <c r="N1108" s="17">
        <v>3.67559529591997E-2</v>
      </c>
      <c r="O1108" s="17">
        <v>3.3929280639988797E-2</v>
      </c>
      <c r="P1108" s="17">
        <v>4.4710084625388398E-2</v>
      </c>
      <c r="Q1108" s="17">
        <v>6.7074567944933702E-2</v>
      </c>
      <c r="R1108" s="17"/>
      <c r="S1108" s="17">
        <v>4.9638009576239102E-2</v>
      </c>
      <c r="T1108" s="17">
        <v>3.1737294215608301E-2</v>
      </c>
      <c r="U1108" s="17">
        <v>4.6293323989382601E-2</v>
      </c>
      <c r="V1108" s="17">
        <v>3.6772244371121497E-2</v>
      </c>
      <c r="W1108" s="17">
        <v>3.65870151234357E-2</v>
      </c>
      <c r="X1108" s="17">
        <v>4.4672178341446801E-2</v>
      </c>
      <c r="Y1108" s="17">
        <v>4.5416372526502699E-2</v>
      </c>
      <c r="Z1108" s="17">
        <v>6.4549116616466701E-2</v>
      </c>
      <c r="AA1108" s="17">
        <v>4.7975796930341201E-2</v>
      </c>
      <c r="AB1108" s="17">
        <v>6.4611858412006007E-2</v>
      </c>
      <c r="AC1108" s="17">
        <v>3.6911642041163699E-2</v>
      </c>
      <c r="AD1108" s="17">
        <v>6.3509074831584605E-2</v>
      </c>
      <c r="AE1108" s="17"/>
      <c r="AF1108" s="17">
        <v>7.7575022334997398E-2</v>
      </c>
      <c r="AG1108" s="17">
        <v>4.8633667608057297E-2</v>
      </c>
      <c r="AH1108" s="17">
        <v>3.0197882275491798E-2</v>
      </c>
      <c r="AI1108" s="17">
        <v>1.7878273870238999E-2</v>
      </c>
      <c r="AJ1108" s="17">
        <v>3.79497042597189E-2</v>
      </c>
      <c r="AK1108" s="17">
        <v>3.7441806060750801E-2</v>
      </c>
      <c r="AL1108" s="17"/>
      <c r="AM1108" s="17">
        <v>5.1300517670521399E-2</v>
      </c>
      <c r="AN1108" s="17">
        <v>4.6538073317908102E-2</v>
      </c>
      <c r="AO1108" s="17">
        <v>3.2253831419024999E-2</v>
      </c>
      <c r="AP1108" s="17">
        <v>4.5402107395917601E-2</v>
      </c>
      <c r="AQ1108" s="17">
        <v>2.7457024325210001E-2</v>
      </c>
      <c r="AR1108" s="17"/>
      <c r="AS1108" s="17">
        <v>3.9624775744589398E-2</v>
      </c>
      <c r="AT1108" s="17">
        <v>5.7686893801623798E-2</v>
      </c>
      <c r="AU1108" s="17">
        <v>4.7951331005785698E-2</v>
      </c>
      <c r="AV1108" s="17">
        <v>3.6045590591973597E-2</v>
      </c>
      <c r="AW1108" s="17">
        <v>4.3576180721749298E-2</v>
      </c>
      <c r="AX1108" s="17">
        <v>5.1592407369945199E-2</v>
      </c>
      <c r="AY1108" s="17"/>
      <c r="AZ1108" s="17">
        <v>4.5127196512064101E-2</v>
      </c>
      <c r="BA1108" s="17">
        <v>4.7609144442893797E-2</v>
      </c>
      <c r="BB1108" s="17">
        <v>3.3799439290596901E-2</v>
      </c>
      <c r="BC1108" s="17">
        <v>4.3831197314703203E-2</v>
      </c>
      <c r="BD1108" s="17">
        <v>5.4578402661595998E-2</v>
      </c>
      <c r="BE1108" s="17"/>
      <c r="BF1108" s="17">
        <v>4.5921685948405698E-2</v>
      </c>
      <c r="BG1108" s="17"/>
      <c r="BH1108" s="17">
        <v>4.99243063786231E-2</v>
      </c>
      <c r="BI1108" s="17"/>
      <c r="BJ1108" s="17">
        <v>3.4114534577295803E-2</v>
      </c>
      <c r="BK1108" s="17">
        <v>4.84568140853881E-2</v>
      </c>
      <c r="BL1108" s="17">
        <v>4.0022576033189497E-2</v>
      </c>
      <c r="BM1108" s="17">
        <v>9.9380523481605504E-2</v>
      </c>
      <c r="BN1108" s="17">
        <v>2.4060651646884399E-2</v>
      </c>
      <c r="BO1108" s="17">
        <v>3.8457229948863997E-2</v>
      </c>
      <c r="BP1108" s="17"/>
      <c r="BQ1108" s="17">
        <v>5.2836651615634903E-2</v>
      </c>
      <c r="BR1108" s="17">
        <v>4.5019832841202999E-2</v>
      </c>
      <c r="BS1108" s="17">
        <v>4.2610394166796101E-2</v>
      </c>
      <c r="BT1108" s="17"/>
      <c r="BU1108" s="17">
        <v>4.4352909181053501E-2</v>
      </c>
      <c r="BV1108" s="17">
        <v>3.7561930275739099E-2</v>
      </c>
      <c r="BW1108" s="17">
        <v>5.0047268952469103E-2</v>
      </c>
      <c r="BX1108" s="17"/>
      <c r="BY1108" s="17">
        <v>2.8106146026367702E-2</v>
      </c>
      <c r="BZ1108" s="17"/>
      <c r="CA1108" s="17">
        <v>2.73519174661199E-2</v>
      </c>
    </row>
    <row r="1109" spans="2:79"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c r="BZ1109" s="17"/>
      <c r="CA1109" s="17"/>
    </row>
    <row r="1110" spans="2:79" x14ac:dyDescent="0.35">
      <c r="B1110" s="6" t="s">
        <v>555</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row>
    <row r="1111" spans="2:79" x14ac:dyDescent="0.35">
      <c r="B1111" s="24" t="s">
        <v>106</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c r="BV1111" s="17"/>
      <c r="BW1111" s="17"/>
      <c r="BX1111" s="17"/>
      <c r="BY1111" s="17"/>
      <c r="BZ1111" s="17"/>
      <c r="CA1111" s="17"/>
    </row>
    <row r="1112" spans="2:79" x14ac:dyDescent="0.35">
      <c r="B1112" t="s">
        <v>365</v>
      </c>
      <c r="C1112" s="17">
        <v>0.100144790267663</v>
      </c>
      <c r="D1112" s="17">
        <v>9.4883424078044107E-2</v>
      </c>
      <c r="E1112" s="17">
        <v>0.103661729968787</v>
      </c>
      <c r="F1112" s="17"/>
      <c r="G1112" s="17">
        <v>0.12938536928378</v>
      </c>
      <c r="H1112" s="17">
        <v>0.158835529856997</v>
      </c>
      <c r="I1112" s="17">
        <v>0.10290782827381199</v>
      </c>
      <c r="J1112" s="17">
        <v>9.0824596491223999E-2</v>
      </c>
      <c r="K1112" s="17">
        <v>7.0199414077127695E-2</v>
      </c>
      <c r="L1112" s="17">
        <v>5.8263336126304598E-2</v>
      </c>
      <c r="M1112" s="17"/>
      <c r="N1112" s="17">
        <v>9.2311412632162596E-2</v>
      </c>
      <c r="O1112" s="17">
        <v>9.46177721420879E-2</v>
      </c>
      <c r="P1112" s="17">
        <v>9.4502949960147298E-2</v>
      </c>
      <c r="Q1112" s="17">
        <v>0.11740465056304</v>
      </c>
      <c r="R1112" s="17"/>
      <c r="S1112" s="17">
        <v>0.130851218798443</v>
      </c>
      <c r="T1112" s="17">
        <v>0.110439694950628</v>
      </c>
      <c r="U1112" s="17">
        <v>0.132867436384387</v>
      </c>
      <c r="V1112" s="17">
        <v>7.9916670638603707E-2</v>
      </c>
      <c r="W1112" s="17">
        <v>9.3532208863070607E-2</v>
      </c>
      <c r="X1112" s="17">
        <v>0.117169123045195</v>
      </c>
      <c r="Y1112" s="17">
        <v>7.20533496072015E-2</v>
      </c>
      <c r="Z1112" s="17">
        <v>0.122650760566689</v>
      </c>
      <c r="AA1112" s="17">
        <v>9.2527394452221801E-2</v>
      </c>
      <c r="AB1112" s="17">
        <v>4.6816443738234598E-2</v>
      </c>
      <c r="AC1112" s="17">
        <v>0.101961558068609</v>
      </c>
      <c r="AD1112" s="17">
        <v>8.0126287277865596E-2</v>
      </c>
      <c r="AE1112" s="17"/>
      <c r="AF1112" s="17">
        <v>0.11019210032423001</v>
      </c>
      <c r="AG1112" s="17">
        <v>8.8320524568348796E-2</v>
      </c>
      <c r="AH1112" s="17">
        <v>0.106655319599196</v>
      </c>
      <c r="AI1112" s="17">
        <v>9.3283321454404794E-2</v>
      </c>
      <c r="AJ1112" s="17">
        <v>9.3322280724709897E-2</v>
      </c>
      <c r="AK1112" s="17">
        <v>0.166478048570631</v>
      </c>
      <c r="AL1112" s="17"/>
      <c r="AM1112" s="17">
        <v>7.8783024834207196E-2</v>
      </c>
      <c r="AN1112" s="17">
        <v>0.102820917310989</v>
      </c>
      <c r="AO1112" s="17">
        <v>0.100423430434689</v>
      </c>
      <c r="AP1112" s="17">
        <v>0.13240596866531801</v>
      </c>
      <c r="AQ1112" s="17">
        <v>9.6073719178188605E-2</v>
      </c>
      <c r="AR1112" s="17"/>
      <c r="AS1112" s="17">
        <v>0.15395850290027099</v>
      </c>
      <c r="AT1112" s="17">
        <v>8.1506679959173503E-2</v>
      </c>
      <c r="AU1112" s="17">
        <v>0.105402779522489</v>
      </c>
      <c r="AV1112" s="17">
        <v>8.3686833090528295E-2</v>
      </c>
      <c r="AW1112" s="17">
        <v>7.5794116608851797E-2</v>
      </c>
      <c r="AX1112" s="17">
        <v>6.8327931928288704E-2</v>
      </c>
      <c r="AY1112" s="17"/>
      <c r="AZ1112" s="17">
        <v>8.0447805064333106E-2</v>
      </c>
      <c r="BA1112" s="17">
        <v>7.6793507341579706E-2</v>
      </c>
      <c r="BB1112" s="17">
        <v>0.10387899459017599</v>
      </c>
      <c r="BC1112" s="17">
        <v>0.12713003588893901</v>
      </c>
      <c r="BD1112" s="17">
        <v>0.13241446552496799</v>
      </c>
      <c r="BE1112" s="17"/>
      <c r="BF1112" s="17">
        <v>9.00786130697835E-2</v>
      </c>
      <c r="BG1112" s="17"/>
      <c r="BH1112" s="17">
        <v>8.7198064258261307E-2</v>
      </c>
      <c r="BI1112" s="17"/>
      <c r="BJ1112" s="17">
        <v>0.102123127482747</v>
      </c>
      <c r="BK1112" s="17">
        <v>8.6736662523942701E-2</v>
      </c>
      <c r="BL1112" s="17">
        <v>8.7018016082636804E-2</v>
      </c>
      <c r="BM1112" s="17">
        <v>0.11377459633683901</v>
      </c>
      <c r="BN1112" s="17">
        <v>0.14335400677873</v>
      </c>
      <c r="BO1112" s="17">
        <v>0.12893714226615</v>
      </c>
      <c r="BP1112" s="17"/>
      <c r="BQ1112" s="17">
        <v>9.9829374245979305E-2</v>
      </c>
      <c r="BR1112" s="17">
        <v>9.6581999481651096E-2</v>
      </c>
      <c r="BS1112" s="17">
        <v>0.102701827579276</v>
      </c>
      <c r="BT1112" s="17"/>
      <c r="BU1112" s="17">
        <v>0.124332356820686</v>
      </c>
      <c r="BV1112" s="17">
        <v>8.57898205971456E-2</v>
      </c>
      <c r="BW1112" s="17">
        <v>0.1113356574995</v>
      </c>
      <c r="BX1112" s="17"/>
      <c r="BY1112" s="17">
        <v>0.121266850979282</v>
      </c>
      <c r="BZ1112" s="17"/>
      <c r="CA1112" s="17">
        <v>0.109875432080348</v>
      </c>
    </row>
    <row r="1113" spans="2:79" x14ac:dyDescent="0.35">
      <c r="B1113" t="s">
        <v>366</v>
      </c>
      <c r="C1113" s="17">
        <v>0.36470790898674199</v>
      </c>
      <c r="D1113" s="17">
        <v>0.35747211982265498</v>
      </c>
      <c r="E1113" s="17">
        <v>0.37173773805597699</v>
      </c>
      <c r="F1113" s="17"/>
      <c r="G1113" s="17">
        <v>0.43657076619009499</v>
      </c>
      <c r="H1113" s="17">
        <v>0.42462294358573899</v>
      </c>
      <c r="I1113" s="17">
        <v>0.38869978028628899</v>
      </c>
      <c r="J1113" s="17">
        <v>0.39915547345855901</v>
      </c>
      <c r="K1113" s="17">
        <v>0.33895086564884502</v>
      </c>
      <c r="L1113" s="17">
        <v>0.23790326529786299</v>
      </c>
      <c r="M1113" s="17"/>
      <c r="N1113" s="17">
        <v>0.36839739387381698</v>
      </c>
      <c r="O1113" s="17">
        <v>0.38436385998239803</v>
      </c>
      <c r="P1113" s="17">
        <v>0.36235646271469302</v>
      </c>
      <c r="Q1113" s="17">
        <v>0.34068094560495199</v>
      </c>
      <c r="R1113" s="17"/>
      <c r="S1113" s="17">
        <v>0.34612909565555799</v>
      </c>
      <c r="T1113" s="17">
        <v>0.40484788478195599</v>
      </c>
      <c r="U1113" s="17">
        <v>0.36369387030286798</v>
      </c>
      <c r="V1113" s="17">
        <v>0.42206126849674802</v>
      </c>
      <c r="W1113" s="17">
        <v>0.41950652659259102</v>
      </c>
      <c r="X1113" s="17">
        <v>0.33256252665613001</v>
      </c>
      <c r="Y1113" s="17">
        <v>0.39112329111703797</v>
      </c>
      <c r="Z1113" s="17">
        <v>0.34046097066786901</v>
      </c>
      <c r="AA1113" s="17">
        <v>0.38216365929660501</v>
      </c>
      <c r="AB1113" s="17">
        <v>0.24312742224494099</v>
      </c>
      <c r="AC1113" s="17">
        <v>0.30956841826027598</v>
      </c>
      <c r="AD1113" s="17">
        <v>0.43107632844125099</v>
      </c>
      <c r="AE1113" s="17"/>
      <c r="AF1113" s="17">
        <v>0.32515802496533103</v>
      </c>
      <c r="AG1113" s="17">
        <v>0.34376726883582598</v>
      </c>
      <c r="AH1113" s="17">
        <v>0.38221897897555002</v>
      </c>
      <c r="AI1113" s="17">
        <v>0.42102262177595401</v>
      </c>
      <c r="AJ1113" s="17">
        <v>0.43537630269254701</v>
      </c>
      <c r="AK1113" s="17">
        <v>0.43115415775481802</v>
      </c>
      <c r="AL1113" s="17"/>
      <c r="AM1113" s="17">
        <v>0.31391655427795201</v>
      </c>
      <c r="AN1113" s="17">
        <v>0.37897523096011199</v>
      </c>
      <c r="AO1113" s="17">
        <v>0.40472733297479602</v>
      </c>
      <c r="AP1113" s="17">
        <v>0.34989512963425901</v>
      </c>
      <c r="AQ1113" s="17">
        <v>0.39679509433408799</v>
      </c>
      <c r="AR1113" s="17"/>
      <c r="AS1113" s="17">
        <v>0.373747099043445</v>
      </c>
      <c r="AT1113" s="17">
        <v>0.33915307343978301</v>
      </c>
      <c r="AU1113" s="17">
        <v>0.38750788588518797</v>
      </c>
      <c r="AV1113" s="17">
        <v>0.37383566745477498</v>
      </c>
      <c r="AW1113" s="17">
        <v>0.35260523117696002</v>
      </c>
      <c r="AX1113" s="17">
        <v>0.36350111676396302</v>
      </c>
      <c r="AY1113" s="17"/>
      <c r="AZ1113" s="17">
        <v>0.35931257773306002</v>
      </c>
      <c r="BA1113" s="17">
        <v>0.37340142200016302</v>
      </c>
      <c r="BB1113" s="17">
        <v>0.37625091846007003</v>
      </c>
      <c r="BC1113" s="17">
        <v>0.31948832050519999</v>
      </c>
      <c r="BD1113" s="17">
        <v>0.367092272888561</v>
      </c>
      <c r="BE1113" s="17"/>
      <c r="BF1113" s="17">
        <v>0.35935268522552599</v>
      </c>
      <c r="BG1113" s="17"/>
      <c r="BH1113" s="17">
        <v>0.36273577249896699</v>
      </c>
      <c r="BI1113" s="17"/>
      <c r="BJ1113" s="17">
        <v>0.42359047267268701</v>
      </c>
      <c r="BK1113" s="17">
        <v>0.32526571833156798</v>
      </c>
      <c r="BL1113" s="17">
        <v>0.34109761209572798</v>
      </c>
      <c r="BM1113" s="17">
        <v>0.31964057258470002</v>
      </c>
      <c r="BN1113" s="17">
        <v>0.36535334391364199</v>
      </c>
      <c r="BO1113" s="17">
        <v>0.43991127076432002</v>
      </c>
      <c r="BP1113" s="17"/>
      <c r="BQ1113" s="17">
        <v>0.39224670702568298</v>
      </c>
      <c r="BR1113" s="17">
        <v>0.34732683784693602</v>
      </c>
      <c r="BS1113" s="17">
        <v>0.38160857923861102</v>
      </c>
      <c r="BT1113" s="17"/>
      <c r="BU1113" s="17">
        <v>0.38609590460141202</v>
      </c>
      <c r="BV1113" s="17">
        <v>0.36800424717001401</v>
      </c>
      <c r="BW1113" s="17">
        <v>0.36783372924429097</v>
      </c>
      <c r="BX1113" s="17"/>
      <c r="BY1113" s="17">
        <v>0.45551846096378901</v>
      </c>
      <c r="BZ1113" s="17"/>
      <c r="CA1113" s="17">
        <v>0.40765228724757102</v>
      </c>
    </row>
    <row r="1114" spans="2:79" x14ac:dyDescent="0.35">
      <c r="B1114" t="s">
        <v>367</v>
      </c>
      <c r="C1114" s="17">
        <v>0.316643491799391</v>
      </c>
      <c r="D1114" s="17">
        <v>0.304015309705855</v>
      </c>
      <c r="E1114" s="17">
        <v>0.33058442831073298</v>
      </c>
      <c r="F1114" s="17"/>
      <c r="G1114" s="17">
        <v>0.25322419032035198</v>
      </c>
      <c r="H1114" s="17">
        <v>0.229931378568526</v>
      </c>
      <c r="I1114" s="17">
        <v>0.289925632050269</v>
      </c>
      <c r="J1114" s="17">
        <v>0.32925337789058501</v>
      </c>
      <c r="K1114" s="17">
        <v>0.35144944519775101</v>
      </c>
      <c r="L1114" s="17">
        <v>0.41762109883412202</v>
      </c>
      <c r="M1114" s="17"/>
      <c r="N1114" s="17">
        <v>0.339520642791241</v>
      </c>
      <c r="O1114" s="17">
        <v>0.322215453987793</v>
      </c>
      <c r="P1114" s="17">
        <v>0.302503146708543</v>
      </c>
      <c r="Q1114" s="17">
        <v>0.303267715035476</v>
      </c>
      <c r="R1114" s="17"/>
      <c r="S1114" s="17">
        <v>0.30574889394583099</v>
      </c>
      <c r="T1114" s="17">
        <v>0.26650366338208797</v>
      </c>
      <c r="U1114" s="17">
        <v>0.30862839269563902</v>
      </c>
      <c r="V1114" s="17">
        <v>0.31037225769665</v>
      </c>
      <c r="W1114" s="17">
        <v>0.25540233417964198</v>
      </c>
      <c r="X1114" s="17">
        <v>0.33417266113702399</v>
      </c>
      <c r="Y1114" s="17">
        <v>0.341305600684493</v>
      </c>
      <c r="Z1114" s="17">
        <v>0.33932433268225898</v>
      </c>
      <c r="AA1114" s="17">
        <v>0.280057632399769</v>
      </c>
      <c r="AB1114" s="17">
        <v>0.44114530951890801</v>
      </c>
      <c r="AC1114" s="17">
        <v>0.35680964326922898</v>
      </c>
      <c r="AD1114" s="17">
        <v>0.31286579254758301</v>
      </c>
      <c r="AE1114" s="17"/>
      <c r="AF1114" s="17">
        <v>0.30680360654391697</v>
      </c>
      <c r="AG1114" s="17">
        <v>0.32364694927993898</v>
      </c>
      <c r="AH1114" s="17">
        <v>0.316890836073562</v>
      </c>
      <c r="AI1114" s="17">
        <v>0.295021901296044</v>
      </c>
      <c r="AJ1114" s="17">
        <v>0.29878710283351101</v>
      </c>
      <c r="AK1114" s="17">
        <v>0.269973513292324</v>
      </c>
      <c r="AL1114" s="17"/>
      <c r="AM1114" s="17">
        <v>0.34854328788989303</v>
      </c>
      <c r="AN1114" s="17">
        <v>0.305038067720867</v>
      </c>
      <c r="AO1114" s="17">
        <v>0.309812417373386</v>
      </c>
      <c r="AP1114" s="17">
        <v>0.29408516163689002</v>
      </c>
      <c r="AQ1114" s="17">
        <v>0.36293386940148697</v>
      </c>
      <c r="AR1114" s="17"/>
      <c r="AS1114" s="17">
        <v>0.27267030205672999</v>
      </c>
      <c r="AT1114" s="17">
        <v>0.34635743395824597</v>
      </c>
      <c r="AU1114" s="17">
        <v>0.28223597217755197</v>
      </c>
      <c r="AV1114" s="17">
        <v>0.32870611744436401</v>
      </c>
      <c r="AW1114" s="17">
        <v>0.35512059018632403</v>
      </c>
      <c r="AX1114" s="17">
        <v>0.33614219737622097</v>
      </c>
      <c r="AY1114" s="17"/>
      <c r="AZ1114" s="17">
        <v>0.32718118523093698</v>
      </c>
      <c r="BA1114" s="17">
        <v>0.324792144638828</v>
      </c>
      <c r="BB1114" s="17">
        <v>0.32370022212593702</v>
      </c>
      <c r="BC1114" s="17">
        <v>0.33676859196515102</v>
      </c>
      <c r="BD1114" s="17">
        <v>0.28513439281206598</v>
      </c>
      <c r="BE1114" s="17"/>
      <c r="BF1114" s="17">
        <v>0.32947158799720799</v>
      </c>
      <c r="BG1114" s="17"/>
      <c r="BH1114" s="17">
        <v>0.32392247936229102</v>
      </c>
      <c r="BI1114" s="17"/>
      <c r="BJ1114" s="17">
        <v>0.28966767293365098</v>
      </c>
      <c r="BK1114" s="17">
        <v>0.34179530948415598</v>
      </c>
      <c r="BL1114" s="17">
        <v>0.34616701190034799</v>
      </c>
      <c r="BM1114" s="17">
        <v>0.32886875764269502</v>
      </c>
      <c r="BN1114" s="17">
        <v>0.27576320626761802</v>
      </c>
      <c r="BO1114" s="17">
        <v>0.249843042800444</v>
      </c>
      <c r="BP1114" s="17"/>
      <c r="BQ1114" s="17">
        <v>0.27190541958956899</v>
      </c>
      <c r="BR1114" s="17">
        <v>0.343947488928525</v>
      </c>
      <c r="BS1114" s="17">
        <v>0.30134171033722501</v>
      </c>
      <c r="BT1114" s="17"/>
      <c r="BU1114" s="17">
        <v>0.19688172443683999</v>
      </c>
      <c r="BV1114" s="17">
        <v>0.33740289813963498</v>
      </c>
      <c r="BW1114" s="17">
        <v>0.30330435031948999</v>
      </c>
      <c r="BX1114" s="17"/>
      <c r="BY1114" s="17">
        <v>0.21251252379842001</v>
      </c>
      <c r="BZ1114" s="17"/>
      <c r="CA1114" s="17">
        <v>0.31664429635883601</v>
      </c>
    </row>
    <row r="1115" spans="2:79" x14ac:dyDescent="0.35">
      <c r="B1115" t="s">
        <v>368</v>
      </c>
      <c r="C1115" s="17">
        <v>0.16311420257126599</v>
      </c>
      <c r="D1115" s="17">
        <v>0.18155926752746701</v>
      </c>
      <c r="E1115" s="17">
        <v>0.14518250655944201</v>
      </c>
      <c r="F1115" s="17"/>
      <c r="G1115" s="17">
        <v>0.14918284833918199</v>
      </c>
      <c r="H1115" s="17">
        <v>0.153631496931421</v>
      </c>
      <c r="I1115" s="17">
        <v>0.15081090836865499</v>
      </c>
      <c r="J1115" s="17">
        <v>0.13653080470125301</v>
      </c>
      <c r="K1115" s="17">
        <v>0.16634025018561999</v>
      </c>
      <c r="L1115" s="17">
        <v>0.209466753849748</v>
      </c>
      <c r="M1115" s="17"/>
      <c r="N1115" s="17">
        <v>0.14901531431444401</v>
      </c>
      <c r="O1115" s="17">
        <v>0.151003185261152</v>
      </c>
      <c r="P1115" s="17">
        <v>0.18005559329898099</v>
      </c>
      <c r="Q1115" s="17">
        <v>0.17436402619285499</v>
      </c>
      <c r="R1115" s="17"/>
      <c r="S1115" s="17">
        <v>0.16899326003366</v>
      </c>
      <c r="T1115" s="17">
        <v>0.16262987557934999</v>
      </c>
      <c r="U1115" s="17">
        <v>0.156148152683869</v>
      </c>
      <c r="V1115" s="17">
        <v>0.14692635523782499</v>
      </c>
      <c r="W1115" s="17">
        <v>0.16374305475011</v>
      </c>
      <c r="X1115" s="17">
        <v>0.176693458308817</v>
      </c>
      <c r="Y1115" s="17">
        <v>0.139016104921907</v>
      </c>
      <c r="Z1115" s="17">
        <v>0.14066143723267899</v>
      </c>
      <c r="AA1115" s="17">
        <v>0.15584428077828999</v>
      </c>
      <c r="AB1115" s="17">
        <v>0.205317659964175</v>
      </c>
      <c r="AC1115" s="17">
        <v>0.18269700770563399</v>
      </c>
      <c r="AD1115" s="17">
        <v>0.124271842003761</v>
      </c>
      <c r="AE1115" s="17"/>
      <c r="AF1115" s="17">
        <v>0.180144390200737</v>
      </c>
      <c r="AG1115" s="17">
        <v>0.18703437762716199</v>
      </c>
      <c r="AH1115" s="17">
        <v>0.161230412710825</v>
      </c>
      <c r="AI1115" s="17">
        <v>0.14627036530200299</v>
      </c>
      <c r="AJ1115" s="17">
        <v>0.11115169692018501</v>
      </c>
      <c r="AK1115" s="17">
        <v>8.9905638857626494E-2</v>
      </c>
      <c r="AL1115" s="17"/>
      <c r="AM1115" s="17">
        <v>0.182909192452578</v>
      </c>
      <c r="AN1115" s="17">
        <v>0.15583467602423601</v>
      </c>
      <c r="AO1115" s="17">
        <v>0.15439042918292301</v>
      </c>
      <c r="AP1115" s="17">
        <v>0.163868214469094</v>
      </c>
      <c r="AQ1115" s="17">
        <v>9.9743473254825105E-2</v>
      </c>
      <c r="AR1115" s="17"/>
      <c r="AS1115" s="17">
        <v>0.15415971511756199</v>
      </c>
      <c r="AT1115" s="17">
        <v>0.164407952226444</v>
      </c>
      <c r="AU1115" s="17">
        <v>0.17406146672730399</v>
      </c>
      <c r="AV1115" s="17">
        <v>0.167644914416165</v>
      </c>
      <c r="AW1115" s="17">
        <v>0.15678031269725601</v>
      </c>
      <c r="AX1115" s="17">
        <v>0.15996396410150801</v>
      </c>
      <c r="AY1115" s="17"/>
      <c r="AZ1115" s="17">
        <v>0.17306060680226401</v>
      </c>
      <c r="BA1115" s="17">
        <v>0.17585957602803101</v>
      </c>
      <c r="BB1115" s="17">
        <v>0.134609693207206</v>
      </c>
      <c r="BC1115" s="17">
        <v>0.15785150996325201</v>
      </c>
      <c r="BD1115" s="17">
        <v>0.16268003962795699</v>
      </c>
      <c r="BE1115" s="17"/>
      <c r="BF1115" s="17">
        <v>0.16385079265510499</v>
      </c>
      <c r="BG1115" s="17"/>
      <c r="BH1115" s="17">
        <v>0.16773140663099501</v>
      </c>
      <c r="BI1115" s="17"/>
      <c r="BJ1115" s="17">
        <v>0.144106265237776</v>
      </c>
      <c r="BK1115" s="17">
        <v>0.180261894777379</v>
      </c>
      <c r="BL1115" s="17">
        <v>0.163732495063906</v>
      </c>
      <c r="BM1115" s="17">
        <v>0.186458845740087</v>
      </c>
      <c r="BN1115" s="17">
        <v>0.15832311334500301</v>
      </c>
      <c r="BO1115" s="17">
        <v>0.15016052041543199</v>
      </c>
      <c r="BP1115" s="17"/>
      <c r="BQ1115" s="17">
        <v>0.18842213539664299</v>
      </c>
      <c r="BR1115" s="17">
        <v>0.14965225544914201</v>
      </c>
      <c r="BS1115" s="17">
        <v>0.15966951660196299</v>
      </c>
      <c r="BT1115" s="17"/>
      <c r="BU1115" s="17">
        <v>0.20064242126975301</v>
      </c>
      <c r="BV1115" s="17">
        <v>0.161783745840992</v>
      </c>
      <c r="BW1115" s="17">
        <v>0.16030522325405999</v>
      </c>
      <c r="BX1115" s="17"/>
      <c r="BY1115" s="17">
        <v>0.18308991032282201</v>
      </c>
      <c r="BZ1115" s="17"/>
      <c r="CA1115" s="17">
        <v>0.1299665310831</v>
      </c>
    </row>
    <row r="1116" spans="2:79" x14ac:dyDescent="0.35">
      <c r="B1116" t="s">
        <v>369</v>
      </c>
      <c r="C1116" s="17">
        <v>5.5389606374939303E-2</v>
      </c>
      <c r="D1116" s="17">
        <v>6.2069878865978499E-2</v>
      </c>
      <c r="E1116" s="17">
        <v>4.8833597105060897E-2</v>
      </c>
      <c r="F1116" s="17"/>
      <c r="G1116" s="17">
        <v>3.1636825866591098E-2</v>
      </c>
      <c r="H1116" s="17">
        <v>3.29786510573176E-2</v>
      </c>
      <c r="I1116" s="17">
        <v>6.7655851020974905E-2</v>
      </c>
      <c r="J1116" s="17">
        <v>4.4235747458378799E-2</v>
      </c>
      <c r="K1116" s="17">
        <v>7.3060024890655897E-2</v>
      </c>
      <c r="L1116" s="17">
        <v>7.6745545891962794E-2</v>
      </c>
      <c r="M1116" s="17"/>
      <c r="N1116" s="17">
        <v>5.07552363883359E-2</v>
      </c>
      <c r="O1116" s="17">
        <v>4.7799728626568803E-2</v>
      </c>
      <c r="P1116" s="17">
        <v>6.0581847317635502E-2</v>
      </c>
      <c r="Q1116" s="17">
        <v>6.4282662603676405E-2</v>
      </c>
      <c r="R1116" s="17"/>
      <c r="S1116" s="17">
        <v>4.8277531566507798E-2</v>
      </c>
      <c r="T1116" s="17">
        <v>5.55788813059774E-2</v>
      </c>
      <c r="U1116" s="17">
        <v>3.8662147933236801E-2</v>
      </c>
      <c r="V1116" s="17">
        <v>4.0723447930173302E-2</v>
      </c>
      <c r="W1116" s="17">
        <v>6.7815875614586907E-2</v>
      </c>
      <c r="X1116" s="17">
        <v>3.9402230852832898E-2</v>
      </c>
      <c r="Y1116" s="17">
        <v>5.6501653669360802E-2</v>
      </c>
      <c r="Z1116" s="17">
        <v>5.6902498850503802E-2</v>
      </c>
      <c r="AA1116" s="17">
        <v>8.9407033073115094E-2</v>
      </c>
      <c r="AB1116" s="17">
        <v>6.3593164533741697E-2</v>
      </c>
      <c r="AC1116" s="17">
        <v>4.8963372696251901E-2</v>
      </c>
      <c r="AD1116" s="17">
        <v>5.1659749729539697E-2</v>
      </c>
      <c r="AE1116" s="17"/>
      <c r="AF1116" s="17">
        <v>7.7701877965785399E-2</v>
      </c>
      <c r="AG1116" s="17">
        <v>5.7230879688724798E-2</v>
      </c>
      <c r="AH1116" s="17">
        <v>3.3004452640866502E-2</v>
      </c>
      <c r="AI1116" s="17">
        <v>4.4401790171594201E-2</v>
      </c>
      <c r="AJ1116" s="17">
        <v>6.1362616829046902E-2</v>
      </c>
      <c r="AK1116" s="17">
        <v>4.2488641524601099E-2</v>
      </c>
      <c r="AL1116" s="17"/>
      <c r="AM1116" s="17">
        <v>7.5847940545369405E-2</v>
      </c>
      <c r="AN1116" s="17">
        <v>5.7331107983797001E-2</v>
      </c>
      <c r="AO1116" s="17">
        <v>3.0646390034206598E-2</v>
      </c>
      <c r="AP1116" s="17">
        <v>5.97455255944392E-2</v>
      </c>
      <c r="AQ1116" s="17">
        <v>4.44538438314118E-2</v>
      </c>
      <c r="AR1116" s="17"/>
      <c r="AS1116" s="17">
        <v>4.5464380881991499E-2</v>
      </c>
      <c r="AT1116" s="17">
        <v>6.8574860416354202E-2</v>
      </c>
      <c r="AU1116" s="17">
        <v>5.0791895687467198E-2</v>
      </c>
      <c r="AV1116" s="17">
        <v>4.61264675941679E-2</v>
      </c>
      <c r="AW1116" s="17">
        <v>5.9699749330607101E-2</v>
      </c>
      <c r="AX1116" s="17">
        <v>7.2064789830019099E-2</v>
      </c>
      <c r="AY1116" s="17"/>
      <c r="AZ1116" s="17">
        <v>5.9997825169405501E-2</v>
      </c>
      <c r="BA1116" s="17">
        <v>4.9153349991398698E-2</v>
      </c>
      <c r="BB1116" s="17">
        <v>6.1560171616610503E-2</v>
      </c>
      <c r="BC1116" s="17">
        <v>5.8761541677458E-2</v>
      </c>
      <c r="BD1116" s="17">
        <v>5.2678829146447503E-2</v>
      </c>
      <c r="BE1116" s="17"/>
      <c r="BF1116" s="17">
        <v>5.7246321052377598E-2</v>
      </c>
      <c r="BG1116" s="17"/>
      <c r="BH1116" s="17">
        <v>5.8412277249486E-2</v>
      </c>
      <c r="BI1116" s="17"/>
      <c r="BJ1116" s="17">
        <v>4.0512461673140501E-2</v>
      </c>
      <c r="BK1116" s="17">
        <v>6.5940414882953602E-2</v>
      </c>
      <c r="BL1116" s="17">
        <v>6.1984864857381597E-2</v>
      </c>
      <c r="BM1116" s="17">
        <v>5.1257227695679197E-2</v>
      </c>
      <c r="BN1116" s="17">
        <v>5.7206329695007101E-2</v>
      </c>
      <c r="BO1116" s="17">
        <v>3.1148023753653799E-2</v>
      </c>
      <c r="BP1116" s="17"/>
      <c r="BQ1116" s="17">
        <v>4.7596363742126002E-2</v>
      </c>
      <c r="BR1116" s="17">
        <v>6.2491418293746701E-2</v>
      </c>
      <c r="BS1116" s="17">
        <v>5.4678366242924901E-2</v>
      </c>
      <c r="BT1116" s="17"/>
      <c r="BU1116" s="17">
        <v>9.2047592871308495E-2</v>
      </c>
      <c r="BV1116" s="17">
        <v>4.7019288252214499E-2</v>
      </c>
      <c r="BW1116" s="17">
        <v>5.7221039682658903E-2</v>
      </c>
      <c r="BX1116" s="17"/>
      <c r="BY1116" s="17">
        <v>2.76122539356865E-2</v>
      </c>
      <c r="BZ1116" s="17"/>
      <c r="CA1116" s="17">
        <v>3.5861453230145703E-2</v>
      </c>
    </row>
    <row r="1117" spans="2:79" x14ac:dyDescent="0.35">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row>
    <row r="1118" spans="2:79" x14ac:dyDescent="0.35">
      <c r="B1118" s="6" t="s">
        <v>556</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row>
    <row r="1119" spans="2:79" x14ac:dyDescent="0.35">
      <c r="B1119" s="24" t="s">
        <v>106</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c r="BP1119" s="17"/>
      <c r="BQ1119" s="17"/>
      <c r="BR1119" s="17"/>
      <c r="BS1119" s="17"/>
      <c r="BT1119" s="17"/>
      <c r="BU1119" s="17"/>
      <c r="BV1119" s="17"/>
      <c r="BW1119" s="17"/>
      <c r="BX1119" s="17"/>
      <c r="BY1119" s="17"/>
      <c r="BZ1119" s="17"/>
      <c r="CA1119" s="17"/>
    </row>
    <row r="1120" spans="2:79" x14ac:dyDescent="0.35">
      <c r="B1120" t="s">
        <v>365</v>
      </c>
      <c r="C1120" s="17">
        <v>0.12571583043927101</v>
      </c>
      <c r="D1120" s="17">
        <v>0.111429778799101</v>
      </c>
      <c r="E1120" s="17">
        <v>0.140095544444685</v>
      </c>
      <c r="F1120" s="17"/>
      <c r="G1120" s="17">
        <v>0.12739511112225099</v>
      </c>
      <c r="H1120" s="17">
        <v>0.16323422644873001</v>
      </c>
      <c r="I1120" s="17">
        <v>0.145203324370061</v>
      </c>
      <c r="J1120" s="17">
        <v>8.5836409188191798E-2</v>
      </c>
      <c r="K1120" s="17">
        <v>0.123217499198682</v>
      </c>
      <c r="L1120" s="17">
        <v>0.112286274317781</v>
      </c>
      <c r="M1120" s="17"/>
      <c r="N1120" s="17">
        <v>0.112221678234261</v>
      </c>
      <c r="O1120" s="17">
        <v>0.10892111364053</v>
      </c>
      <c r="P1120" s="17">
        <v>0.115430776548094</v>
      </c>
      <c r="Q1120" s="17">
        <v>0.16563598361856499</v>
      </c>
      <c r="R1120" s="17"/>
      <c r="S1120" s="17">
        <v>0.112250069293076</v>
      </c>
      <c r="T1120" s="17">
        <v>0.12539214482955799</v>
      </c>
      <c r="U1120" s="17">
        <v>0.10987444456647399</v>
      </c>
      <c r="V1120" s="17">
        <v>9.7424874361616606E-2</v>
      </c>
      <c r="W1120" s="17">
        <v>0.107460716101627</v>
      </c>
      <c r="X1120" s="17">
        <v>0.16985361790884801</v>
      </c>
      <c r="Y1120" s="17">
        <v>0.14047030469220101</v>
      </c>
      <c r="Z1120" s="17">
        <v>0.142773858435118</v>
      </c>
      <c r="AA1120" s="17">
        <v>0.136390941263036</v>
      </c>
      <c r="AB1120" s="17">
        <v>0.12741520487229499</v>
      </c>
      <c r="AC1120" s="17">
        <v>0.13251413062096101</v>
      </c>
      <c r="AD1120" s="17">
        <v>0.10959622644686499</v>
      </c>
      <c r="AE1120" s="17"/>
      <c r="AF1120" s="17">
        <v>0.15267301615210799</v>
      </c>
      <c r="AG1120" s="17">
        <v>0.116586465138986</v>
      </c>
      <c r="AH1120" s="17">
        <v>0.115035723130095</v>
      </c>
      <c r="AI1120" s="17">
        <v>0.124608227332827</v>
      </c>
      <c r="AJ1120" s="17">
        <v>0.127689195668547</v>
      </c>
      <c r="AK1120" s="17">
        <v>0.11926382316633299</v>
      </c>
      <c r="AL1120" s="17"/>
      <c r="AM1120" s="17">
        <v>0.15425046411880899</v>
      </c>
      <c r="AN1120" s="17">
        <v>0.11393258385803</v>
      </c>
      <c r="AO1120" s="17">
        <v>0.105096830058737</v>
      </c>
      <c r="AP1120" s="17">
        <v>0.147326005934524</v>
      </c>
      <c r="AQ1120" s="17">
        <v>0.13143794396794101</v>
      </c>
      <c r="AR1120" s="17"/>
      <c r="AS1120" s="17">
        <v>0.13926359187423201</v>
      </c>
      <c r="AT1120" s="17">
        <v>0.130235700668525</v>
      </c>
      <c r="AU1120" s="17">
        <v>0.106268566650334</v>
      </c>
      <c r="AV1120" s="17">
        <v>0.122801169015503</v>
      </c>
      <c r="AW1120" s="17">
        <v>0.123826183756803</v>
      </c>
      <c r="AX1120" s="17">
        <v>0.123560628270332</v>
      </c>
      <c r="AY1120" s="17"/>
      <c r="AZ1120" s="17">
        <v>0.110212236461805</v>
      </c>
      <c r="BA1120" s="17">
        <v>0.133917307795935</v>
      </c>
      <c r="BB1120" s="17">
        <v>0.12927562304099599</v>
      </c>
      <c r="BC1120" s="17">
        <v>0.130703326739009</v>
      </c>
      <c r="BD1120" s="17">
        <v>0.12392827253909899</v>
      </c>
      <c r="BE1120" s="17"/>
      <c r="BF1120" s="17">
        <v>0.120941613110774</v>
      </c>
      <c r="BG1120" s="17"/>
      <c r="BH1120" s="17">
        <v>0.12625277368959301</v>
      </c>
      <c r="BI1120" s="17"/>
      <c r="BJ1120" s="17">
        <v>0.125735027705556</v>
      </c>
      <c r="BK1120" s="17">
        <v>0.11620585140508401</v>
      </c>
      <c r="BL1120" s="17">
        <v>0.109951048925398</v>
      </c>
      <c r="BM1120" s="17">
        <v>0.16313698872921101</v>
      </c>
      <c r="BN1120" s="17">
        <v>8.97231794283984E-2</v>
      </c>
      <c r="BO1120" s="17">
        <v>0.110588528731804</v>
      </c>
      <c r="BP1120" s="17"/>
      <c r="BQ1120" s="17">
        <v>0.139948100036215</v>
      </c>
      <c r="BR1120" s="17">
        <v>0.11940257184363</v>
      </c>
      <c r="BS1120" s="17">
        <v>0.123652985312542</v>
      </c>
      <c r="BT1120" s="17"/>
      <c r="BU1120" s="17">
        <v>0.147274844672558</v>
      </c>
      <c r="BV1120" s="17">
        <v>0.101867294636817</v>
      </c>
      <c r="BW1120" s="17">
        <v>0.133447040110449</v>
      </c>
      <c r="BX1120" s="17"/>
      <c r="BY1120" s="17">
        <v>0.16215025887045101</v>
      </c>
      <c r="BZ1120" s="17"/>
      <c r="CA1120" s="17">
        <v>7.4343131730837494E-2</v>
      </c>
    </row>
    <row r="1121" spans="2:79" x14ac:dyDescent="0.35">
      <c r="B1121" t="s">
        <v>366</v>
      </c>
      <c r="C1121" s="17">
        <v>0.36486170139167801</v>
      </c>
      <c r="D1121" s="17">
        <v>0.352967558062802</v>
      </c>
      <c r="E1121" s="17">
        <v>0.37535077685216101</v>
      </c>
      <c r="F1121" s="17"/>
      <c r="G1121" s="17">
        <v>0.40783829334865401</v>
      </c>
      <c r="H1121" s="17">
        <v>0.34304277066456501</v>
      </c>
      <c r="I1121" s="17">
        <v>0.36634325628960801</v>
      </c>
      <c r="J1121" s="17">
        <v>0.37047506446232398</v>
      </c>
      <c r="K1121" s="17">
        <v>0.34424227517808098</v>
      </c>
      <c r="L1121" s="17">
        <v>0.36195511935615998</v>
      </c>
      <c r="M1121" s="17"/>
      <c r="N1121" s="17">
        <v>0.370858453080673</v>
      </c>
      <c r="O1121" s="17">
        <v>0.38191812856715601</v>
      </c>
      <c r="P1121" s="17">
        <v>0.37119883403218801</v>
      </c>
      <c r="Q1121" s="17">
        <v>0.33200183303000302</v>
      </c>
      <c r="R1121" s="17"/>
      <c r="S1121" s="17">
        <v>0.363139694052796</v>
      </c>
      <c r="T1121" s="17">
        <v>0.34719577040952398</v>
      </c>
      <c r="U1121" s="17">
        <v>0.35478684655589199</v>
      </c>
      <c r="V1121" s="17">
        <v>0.40692627613389498</v>
      </c>
      <c r="W1121" s="17">
        <v>0.35455669895029701</v>
      </c>
      <c r="X1121" s="17">
        <v>0.27910753680383998</v>
      </c>
      <c r="Y1121" s="17">
        <v>0.40695646874722202</v>
      </c>
      <c r="Z1121" s="17">
        <v>0.35173465646512098</v>
      </c>
      <c r="AA1121" s="17">
        <v>0.42265209412128601</v>
      </c>
      <c r="AB1121" s="17">
        <v>0.32714884558898899</v>
      </c>
      <c r="AC1121" s="17">
        <v>0.42487934332795702</v>
      </c>
      <c r="AD1121" s="17">
        <v>0.33796174239892002</v>
      </c>
      <c r="AE1121" s="17"/>
      <c r="AF1121" s="17">
        <v>0.32795338517652201</v>
      </c>
      <c r="AG1121" s="17">
        <v>0.37653083484048</v>
      </c>
      <c r="AH1121" s="17">
        <v>0.37671541874887099</v>
      </c>
      <c r="AI1121" s="17">
        <v>0.34854454030826498</v>
      </c>
      <c r="AJ1121" s="17">
        <v>0.346893065665969</v>
      </c>
      <c r="AK1121" s="17">
        <v>0.39774705451880599</v>
      </c>
      <c r="AL1121" s="17"/>
      <c r="AM1121" s="17">
        <v>0.36926078380074101</v>
      </c>
      <c r="AN1121" s="17">
        <v>0.37499694969756298</v>
      </c>
      <c r="AO1121" s="17">
        <v>0.35610876070976799</v>
      </c>
      <c r="AP1121" s="17">
        <v>0.35183021980976098</v>
      </c>
      <c r="AQ1121" s="17">
        <v>0.33981773693915202</v>
      </c>
      <c r="AR1121" s="17"/>
      <c r="AS1121" s="17">
        <v>0.34479952105448503</v>
      </c>
      <c r="AT1121" s="17">
        <v>0.363023172032163</v>
      </c>
      <c r="AU1121" s="17">
        <v>0.38035802701926802</v>
      </c>
      <c r="AV1121" s="17">
        <v>0.37980091012726702</v>
      </c>
      <c r="AW1121" s="17">
        <v>0.354922030067017</v>
      </c>
      <c r="AX1121" s="17">
        <v>0.372885933877182</v>
      </c>
      <c r="AY1121" s="17"/>
      <c r="AZ1121" s="17">
        <v>0.35586300319369102</v>
      </c>
      <c r="BA1121" s="17">
        <v>0.36773822044238802</v>
      </c>
      <c r="BB1121" s="17">
        <v>0.385116094757744</v>
      </c>
      <c r="BC1121" s="17">
        <v>0.359916994246476</v>
      </c>
      <c r="BD1121" s="17">
        <v>0.35456039743779999</v>
      </c>
      <c r="BE1121" s="17"/>
      <c r="BF1121" s="17">
        <v>0.36887313425701201</v>
      </c>
      <c r="BG1121" s="17"/>
      <c r="BH1121" s="17">
        <v>0.36505354440613602</v>
      </c>
      <c r="BI1121" s="17"/>
      <c r="BJ1121" s="17">
        <v>0.39752969441424002</v>
      </c>
      <c r="BK1121" s="17">
        <v>0.34935405800241098</v>
      </c>
      <c r="BL1121" s="17">
        <v>0.361045722279909</v>
      </c>
      <c r="BM1121" s="17">
        <v>0.288719264066918</v>
      </c>
      <c r="BN1121" s="17">
        <v>0.37192375816412299</v>
      </c>
      <c r="BO1121" s="17">
        <v>0.453850138454788</v>
      </c>
      <c r="BP1121" s="17"/>
      <c r="BQ1121" s="17">
        <v>0.38100474820996999</v>
      </c>
      <c r="BR1121" s="17">
        <v>0.36282745103726499</v>
      </c>
      <c r="BS1121" s="17">
        <v>0.37385739946757701</v>
      </c>
      <c r="BT1121" s="17"/>
      <c r="BU1121" s="17">
        <v>0.34002468373132899</v>
      </c>
      <c r="BV1121" s="17">
        <v>0.35868001225174401</v>
      </c>
      <c r="BW1121" s="17">
        <v>0.382178165569038</v>
      </c>
      <c r="BX1121" s="17"/>
      <c r="BY1121" s="17">
        <v>0.31888357873142598</v>
      </c>
      <c r="BZ1121" s="17"/>
      <c r="CA1121" s="17">
        <v>0.321083148239798</v>
      </c>
    </row>
    <row r="1122" spans="2:79" x14ac:dyDescent="0.35">
      <c r="B1122" t="s">
        <v>367</v>
      </c>
      <c r="C1122" s="17">
        <v>0.31262330369859698</v>
      </c>
      <c r="D1122" s="17">
        <v>0.30493720014981102</v>
      </c>
      <c r="E1122" s="17">
        <v>0.32133063558502201</v>
      </c>
      <c r="F1122" s="17"/>
      <c r="G1122" s="17">
        <v>0.227015501513257</v>
      </c>
      <c r="H1122" s="17">
        <v>0.297342703843409</v>
      </c>
      <c r="I1122" s="17">
        <v>0.27682005858675002</v>
      </c>
      <c r="J1122" s="17">
        <v>0.34278502565555402</v>
      </c>
      <c r="K1122" s="17">
        <v>0.354131203303169</v>
      </c>
      <c r="L1122" s="17">
        <v>0.35899625163361798</v>
      </c>
      <c r="M1122" s="17"/>
      <c r="N1122" s="17">
        <v>0.321741855264771</v>
      </c>
      <c r="O1122" s="17">
        <v>0.320581472722264</v>
      </c>
      <c r="P1122" s="17">
        <v>0.30584721672690102</v>
      </c>
      <c r="Q1122" s="17">
        <v>0.30006242022461999</v>
      </c>
      <c r="R1122" s="17"/>
      <c r="S1122" s="17">
        <v>0.28803145460447899</v>
      </c>
      <c r="T1122" s="17">
        <v>0.35898616255348598</v>
      </c>
      <c r="U1122" s="17">
        <v>0.32834650676830202</v>
      </c>
      <c r="V1122" s="17">
        <v>0.317217714341892</v>
      </c>
      <c r="W1122" s="17">
        <v>0.30583786330956497</v>
      </c>
      <c r="X1122" s="17">
        <v>0.32700279315470498</v>
      </c>
      <c r="Y1122" s="17">
        <v>0.27102605409215802</v>
      </c>
      <c r="Z1122" s="17">
        <v>0.28321851452489699</v>
      </c>
      <c r="AA1122" s="17">
        <v>0.26527865124617001</v>
      </c>
      <c r="AB1122" s="17">
        <v>0.36668827560955303</v>
      </c>
      <c r="AC1122" s="17">
        <v>0.31906171536782801</v>
      </c>
      <c r="AD1122" s="17">
        <v>0.29405653267774101</v>
      </c>
      <c r="AE1122" s="17"/>
      <c r="AF1122" s="17">
        <v>0.300268655141751</v>
      </c>
      <c r="AG1122" s="17">
        <v>0.32369627627762698</v>
      </c>
      <c r="AH1122" s="17">
        <v>0.313465963594042</v>
      </c>
      <c r="AI1122" s="17">
        <v>0.319155702317588</v>
      </c>
      <c r="AJ1122" s="17">
        <v>0.28979373142457798</v>
      </c>
      <c r="AK1122" s="17">
        <v>0.239841622781608</v>
      </c>
      <c r="AL1122" s="17"/>
      <c r="AM1122" s="17">
        <v>0.30325246618915702</v>
      </c>
      <c r="AN1122" s="17">
        <v>0.312479033484101</v>
      </c>
      <c r="AO1122" s="17">
        <v>0.34097810189518202</v>
      </c>
      <c r="AP1122" s="17">
        <v>0.27211934837549201</v>
      </c>
      <c r="AQ1122" s="17">
        <v>0.29947243890407599</v>
      </c>
      <c r="AR1122" s="17"/>
      <c r="AS1122" s="17">
        <v>0.28381458703513901</v>
      </c>
      <c r="AT1122" s="17">
        <v>0.32503250254782601</v>
      </c>
      <c r="AU1122" s="17">
        <v>0.30107512084992699</v>
      </c>
      <c r="AV1122" s="17">
        <v>0.30942973015986502</v>
      </c>
      <c r="AW1122" s="17">
        <v>0.36178116994365001</v>
      </c>
      <c r="AX1122" s="17">
        <v>0.31462417598099501</v>
      </c>
      <c r="AY1122" s="17"/>
      <c r="AZ1122" s="17">
        <v>0.319848542045228</v>
      </c>
      <c r="BA1122" s="17">
        <v>0.33120307981464903</v>
      </c>
      <c r="BB1122" s="17">
        <v>0.30052176533422198</v>
      </c>
      <c r="BC1122" s="17">
        <v>0.31245183874209198</v>
      </c>
      <c r="BD1122" s="17">
        <v>0.29210876291980198</v>
      </c>
      <c r="BE1122" s="17"/>
      <c r="BF1122" s="17">
        <v>0.31806151084536399</v>
      </c>
      <c r="BG1122" s="17"/>
      <c r="BH1122" s="17">
        <v>0.30561189983092102</v>
      </c>
      <c r="BI1122" s="17"/>
      <c r="BJ1122" s="17">
        <v>0.28756322063683498</v>
      </c>
      <c r="BK1122" s="17">
        <v>0.33434025799410499</v>
      </c>
      <c r="BL1122" s="17">
        <v>0.33918385734721002</v>
      </c>
      <c r="BM1122" s="17">
        <v>0.30390658176889801</v>
      </c>
      <c r="BN1122" s="17">
        <v>0.30698681871998401</v>
      </c>
      <c r="BO1122" s="17">
        <v>0.28786134687793002</v>
      </c>
      <c r="BP1122" s="17"/>
      <c r="BQ1122" s="17">
        <v>0.26591210237125501</v>
      </c>
      <c r="BR1122" s="17">
        <v>0.31662714558065902</v>
      </c>
      <c r="BS1122" s="17">
        <v>0.30739205849273199</v>
      </c>
      <c r="BT1122" s="17"/>
      <c r="BU1122" s="17">
        <v>0.26083248704974998</v>
      </c>
      <c r="BV1122" s="17">
        <v>0.340307372087993</v>
      </c>
      <c r="BW1122" s="17">
        <v>0.27960122991384501</v>
      </c>
      <c r="BX1122" s="17"/>
      <c r="BY1122" s="17">
        <v>0.21445317332847499</v>
      </c>
      <c r="BZ1122" s="17"/>
      <c r="CA1122" s="17">
        <v>0.34711966834792601</v>
      </c>
    </row>
    <row r="1123" spans="2:79" x14ac:dyDescent="0.35">
      <c r="B1123" t="s">
        <v>368</v>
      </c>
      <c r="C1123" s="17">
        <v>0.15895134025994101</v>
      </c>
      <c r="D1123" s="17">
        <v>0.18983936751025099</v>
      </c>
      <c r="E1123" s="17">
        <v>0.12901803256671901</v>
      </c>
      <c r="F1123" s="17"/>
      <c r="G1123" s="17">
        <v>0.20483375433523099</v>
      </c>
      <c r="H1123" s="17">
        <v>0.14160332519906099</v>
      </c>
      <c r="I1123" s="17">
        <v>0.16686270566208</v>
      </c>
      <c r="J1123" s="17">
        <v>0.17051749951354001</v>
      </c>
      <c r="K1123" s="17">
        <v>0.146725515337082</v>
      </c>
      <c r="L1123" s="17">
        <v>0.13481579697850499</v>
      </c>
      <c r="M1123" s="17"/>
      <c r="N1123" s="17">
        <v>0.14973280860247201</v>
      </c>
      <c r="O1123" s="17">
        <v>0.16398731602446701</v>
      </c>
      <c r="P1123" s="17">
        <v>0.1642752801804</v>
      </c>
      <c r="Q1123" s="17">
        <v>0.163569124912014</v>
      </c>
      <c r="R1123" s="17"/>
      <c r="S1123" s="17">
        <v>0.18840401946799401</v>
      </c>
      <c r="T1123" s="17">
        <v>0.122380205341992</v>
      </c>
      <c r="U1123" s="17">
        <v>0.167416569169093</v>
      </c>
      <c r="V1123" s="17">
        <v>0.14955387611641</v>
      </c>
      <c r="W1123" s="17">
        <v>0.17337432704216099</v>
      </c>
      <c r="X1123" s="17">
        <v>0.203079607172062</v>
      </c>
      <c r="Y1123" s="17">
        <v>0.15683831833855799</v>
      </c>
      <c r="Z1123" s="17">
        <v>0.15663887914390301</v>
      </c>
      <c r="AA1123" s="17">
        <v>0.137292716119398</v>
      </c>
      <c r="AB1123" s="17">
        <v>0.14915249952281001</v>
      </c>
      <c r="AC1123" s="17">
        <v>0.115680828120409</v>
      </c>
      <c r="AD1123" s="17">
        <v>0.20925410502762301</v>
      </c>
      <c r="AE1123" s="17"/>
      <c r="AF1123" s="17">
        <v>0.17100871369613699</v>
      </c>
      <c r="AG1123" s="17">
        <v>0.14803569465129099</v>
      </c>
      <c r="AH1123" s="17">
        <v>0.16170651837967601</v>
      </c>
      <c r="AI1123" s="17">
        <v>0.17730725218763299</v>
      </c>
      <c r="AJ1123" s="17">
        <v>0.19378355171968201</v>
      </c>
      <c r="AK1123" s="17">
        <v>0.17455814400613201</v>
      </c>
      <c r="AL1123" s="17"/>
      <c r="AM1123" s="17">
        <v>0.13646342118947799</v>
      </c>
      <c r="AN1123" s="17">
        <v>0.17425965174397001</v>
      </c>
      <c r="AO1123" s="17">
        <v>0.15315389917175901</v>
      </c>
      <c r="AP1123" s="17">
        <v>0.18239859340634701</v>
      </c>
      <c r="AQ1123" s="17">
        <v>0.12603338603495401</v>
      </c>
      <c r="AR1123" s="17"/>
      <c r="AS1123" s="17">
        <v>0.18281049009370801</v>
      </c>
      <c r="AT1123" s="17">
        <v>0.147600809071748</v>
      </c>
      <c r="AU1123" s="17">
        <v>0.17104865012953599</v>
      </c>
      <c r="AV1123" s="17">
        <v>0.15566746728627801</v>
      </c>
      <c r="AW1123" s="17">
        <v>0.12856176158965199</v>
      </c>
      <c r="AX1123" s="17">
        <v>0.15506833399220701</v>
      </c>
      <c r="AY1123" s="17"/>
      <c r="AZ1123" s="17">
        <v>0.17371575456611699</v>
      </c>
      <c r="BA1123" s="17">
        <v>0.136766231463923</v>
      </c>
      <c r="BB1123" s="17">
        <v>0.156871234173872</v>
      </c>
      <c r="BC1123" s="17">
        <v>0.15350368593376301</v>
      </c>
      <c r="BD1123" s="17">
        <v>0.178332956677862</v>
      </c>
      <c r="BE1123" s="17"/>
      <c r="BF1123" s="17">
        <v>0.15509377813830599</v>
      </c>
      <c r="BG1123" s="17"/>
      <c r="BH1123" s="17">
        <v>0.162516678334133</v>
      </c>
      <c r="BI1123" s="17"/>
      <c r="BJ1123" s="17">
        <v>0.15028645066132101</v>
      </c>
      <c r="BK1123" s="17">
        <v>0.158187751337452</v>
      </c>
      <c r="BL1123" s="17">
        <v>0.15498673981731501</v>
      </c>
      <c r="BM1123" s="17">
        <v>0.20313183903909701</v>
      </c>
      <c r="BN1123" s="17">
        <v>0.187753298116036</v>
      </c>
      <c r="BO1123" s="17">
        <v>0.12213129278302599</v>
      </c>
      <c r="BP1123" s="17"/>
      <c r="BQ1123" s="17">
        <v>0.173829300752501</v>
      </c>
      <c r="BR1123" s="17">
        <v>0.162159203425155</v>
      </c>
      <c r="BS1123" s="17">
        <v>0.15824017453171399</v>
      </c>
      <c r="BT1123" s="17"/>
      <c r="BU1123" s="17">
        <v>0.17955561213284199</v>
      </c>
      <c r="BV1123" s="17">
        <v>0.15722758513038401</v>
      </c>
      <c r="BW1123" s="17">
        <v>0.171193231506439</v>
      </c>
      <c r="BX1123" s="17"/>
      <c r="BY1123" s="17">
        <v>0.28199944455289599</v>
      </c>
      <c r="BZ1123" s="17"/>
      <c r="CA1123" s="17">
        <v>0.21490085271600701</v>
      </c>
    </row>
    <row r="1124" spans="2:79" x14ac:dyDescent="0.35">
      <c r="B1124" t="s">
        <v>369</v>
      </c>
      <c r="C1124" s="17">
        <v>3.7847824210512901E-2</v>
      </c>
      <c r="D1124" s="17">
        <v>4.0826095478034299E-2</v>
      </c>
      <c r="E1124" s="17">
        <v>3.4205010551412597E-2</v>
      </c>
      <c r="F1124" s="17"/>
      <c r="G1124" s="17">
        <v>3.2917339680606499E-2</v>
      </c>
      <c r="H1124" s="17">
        <v>5.4776973844235598E-2</v>
      </c>
      <c r="I1124" s="17">
        <v>4.4770655091502E-2</v>
      </c>
      <c r="J1124" s="17">
        <v>3.0386001180389598E-2</v>
      </c>
      <c r="K1124" s="17">
        <v>3.1683506982985103E-2</v>
      </c>
      <c r="L1124" s="17">
        <v>3.1946557713935599E-2</v>
      </c>
      <c r="M1124" s="17"/>
      <c r="N1124" s="17">
        <v>4.5445204817823E-2</v>
      </c>
      <c r="O1124" s="17">
        <v>2.45919690455829E-2</v>
      </c>
      <c r="P1124" s="17">
        <v>4.3247892512417403E-2</v>
      </c>
      <c r="Q1124" s="17">
        <v>3.8730638214797303E-2</v>
      </c>
      <c r="R1124" s="17"/>
      <c r="S1124" s="17">
        <v>4.8174762581654602E-2</v>
      </c>
      <c r="T1124" s="17">
        <v>4.6045716865440602E-2</v>
      </c>
      <c r="U1124" s="17">
        <v>3.9575632940239198E-2</v>
      </c>
      <c r="V1124" s="17">
        <v>2.8877259046186699E-2</v>
      </c>
      <c r="W1124" s="17">
        <v>5.8770394596350403E-2</v>
      </c>
      <c r="X1124" s="17">
        <v>2.0956444960544302E-2</v>
      </c>
      <c r="Y1124" s="17">
        <v>2.4708854129860399E-2</v>
      </c>
      <c r="Z1124" s="17">
        <v>6.5634091430960301E-2</v>
      </c>
      <c r="AA1124" s="17">
        <v>3.83855972501101E-2</v>
      </c>
      <c r="AB1124" s="17">
        <v>2.9595174406353099E-2</v>
      </c>
      <c r="AC1124" s="17">
        <v>7.8639825628455794E-3</v>
      </c>
      <c r="AD1124" s="17">
        <v>4.9131393448852097E-2</v>
      </c>
      <c r="AE1124" s="17"/>
      <c r="AF1124" s="17">
        <v>4.8096229833481899E-2</v>
      </c>
      <c r="AG1124" s="17">
        <v>3.5150729091615901E-2</v>
      </c>
      <c r="AH1124" s="17">
        <v>3.3076376147317302E-2</v>
      </c>
      <c r="AI1124" s="17">
        <v>3.0384277853686401E-2</v>
      </c>
      <c r="AJ1124" s="17">
        <v>4.1840455521223598E-2</v>
      </c>
      <c r="AK1124" s="17">
        <v>6.8589355527121698E-2</v>
      </c>
      <c r="AL1124" s="17"/>
      <c r="AM1124" s="17">
        <v>3.6772864701814803E-2</v>
      </c>
      <c r="AN1124" s="17">
        <v>2.4331781216335401E-2</v>
      </c>
      <c r="AO1124" s="17">
        <v>4.4662408164554301E-2</v>
      </c>
      <c r="AP1124" s="17">
        <v>4.6325832473876297E-2</v>
      </c>
      <c r="AQ1124" s="17">
        <v>0.10323849415387799</v>
      </c>
      <c r="AR1124" s="17"/>
      <c r="AS1124" s="17">
        <v>4.9311809942436002E-2</v>
      </c>
      <c r="AT1124" s="17">
        <v>3.4107815679736801E-2</v>
      </c>
      <c r="AU1124" s="17">
        <v>4.1249635350936301E-2</v>
      </c>
      <c r="AV1124" s="17">
        <v>3.2300723411087501E-2</v>
      </c>
      <c r="AW1124" s="17">
        <v>3.09088546428785E-2</v>
      </c>
      <c r="AX1124" s="17">
        <v>3.3860927879284103E-2</v>
      </c>
      <c r="AY1124" s="17"/>
      <c r="AZ1124" s="17">
        <v>4.0360463733159498E-2</v>
      </c>
      <c r="BA1124" s="17">
        <v>3.03751604831058E-2</v>
      </c>
      <c r="BB1124" s="17">
        <v>2.8215282693165301E-2</v>
      </c>
      <c r="BC1124" s="17">
        <v>4.3424154338659697E-2</v>
      </c>
      <c r="BD1124" s="17">
        <v>5.1069610425436097E-2</v>
      </c>
      <c r="BE1124" s="17"/>
      <c r="BF1124" s="17">
        <v>3.7029963648544398E-2</v>
      </c>
      <c r="BG1124" s="17"/>
      <c r="BH1124" s="17">
        <v>4.0565103739216998E-2</v>
      </c>
      <c r="BI1124" s="17"/>
      <c r="BJ1124" s="17">
        <v>3.8885606582046803E-2</v>
      </c>
      <c r="BK1124" s="17">
        <v>4.1912081260946803E-2</v>
      </c>
      <c r="BL1124" s="17">
        <v>3.4832631630169003E-2</v>
      </c>
      <c r="BM1124" s="17">
        <v>4.1105326395875601E-2</v>
      </c>
      <c r="BN1124" s="17">
        <v>4.3612945571458797E-2</v>
      </c>
      <c r="BO1124" s="17">
        <v>2.55686931524528E-2</v>
      </c>
      <c r="BP1124" s="17"/>
      <c r="BQ1124" s="17">
        <v>3.9305748630058202E-2</v>
      </c>
      <c r="BR1124" s="17">
        <v>3.8983628113290501E-2</v>
      </c>
      <c r="BS1124" s="17">
        <v>3.6857382195436501E-2</v>
      </c>
      <c r="BT1124" s="17"/>
      <c r="BU1124" s="17">
        <v>7.23123724135213E-2</v>
      </c>
      <c r="BV1124" s="17">
        <v>4.19177358930619E-2</v>
      </c>
      <c r="BW1124" s="17">
        <v>3.3580332900229902E-2</v>
      </c>
      <c r="BX1124" s="17"/>
      <c r="BY1124" s="17">
        <v>2.2513544516751201E-2</v>
      </c>
      <c r="BZ1124" s="17"/>
      <c r="CA1124" s="17">
        <v>4.2553198965431603E-2</v>
      </c>
    </row>
    <row r="1125" spans="2:79" x14ac:dyDescent="0.3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c r="BS1125" s="17"/>
      <c r="BT1125" s="17"/>
      <c r="BU1125" s="17"/>
      <c r="BV1125" s="17"/>
      <c r="BW1125" s="17"/>
      <c r="BX1125" s="17"/>
      <c r="BY1125" s="17"/>
      <c r="BZ1125" s="17"/>
      <c r="CA1125" s="17"/>
    </row>
    <row r="1126" spans="2:79" x14ac:dyDescent="0.35">
      <c r="B1126" s="6" t="s">
        <v>557</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row>
    <row r="1127" spans="2:79" x14ac:dyDescent="0.35">
      <c r="B1127" s="24" t="s">
        <v>106</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c r="BV1127" s="17"/>
      <c r="BW1127" s="17"/>
      <c r="BX1127" s="17"/>
      <c r="BY1127" s="17"/>
      <c r="BZ1127" s="17"/>
      <c r="CA1127" s="17"/>
    </row>
    <row r="1128" spans="2:79" x14ac:dyDescent="0.35">
      <c r="B1128" t="s">
        <v>365</v>
      </c>
      <c r="C1128" s="17">
        <v>0.14380498172995601</v>
      </c>
      <c r="D1128" s="17">
        <v>0.14041320669132601</v>
      </c>
      <c r="E1128" s="17">
        <v>0.14628598632774401</v>
      </c>
      <c r="F1128" s="17"/>
      <c r="G1128" s="17">
        <v>0.14619645575795401</v>
      </c>
      <c r="H1128" s="17">
        <v>0.18028730782614799</v>
      </c>
      <c r="I1128" s="17">
        <v>0.15966502380552999</v>
      </c>
      <c r="J1128" s="17">
        <v>0.135199412008397</v>
      </c>
      <c r="K1128" s="17">
        <v>0.122690712740105</v>
      </c>
      <c r="L1128" s="17">
        <v>0.12081985992415201</v>
      </c>
      <c r="M1128" s="17"/>
      <c r="N1128" s="17">
        <v>0.14658770236299201</v>
      </c>
      <c r="O1128" s="17">
        <v>0.140453665823465</v>
      </c>
      <c r="P1128" s="17">
        <v>0.119806322542216</v>
      </c>
      <c r="Q1128" s="17">
        <v>0.16169116831050601</v>
      </c>
      <c r="R1128" s="17"/>
      <c r="S1128" s="17">
        <v>0.19100855395626701</v>
      </c>
      <c r="T1128" s="17">
        <v>0.16732316009589199</v>
      </c>
      <c r="U1128" s="17">
        <v>0.156411554897052</v>
      </c>
      <c r="V1128" s="17">
        <v>0.12474685631681</v>
      </c>
      <c r="W1128" s="17">
        <v>0.15047594805939199</v>
      </c>
      <c r="X1128" s="17">
        <v>0.12619275676695099</v>
      </c>
      <c r="Y1128" s="17">
        <v>0.12856400115150099</v>
      </c>
      <c r="Z1128" s="17">
        <v>0.17340931350171199</v>
      </c>
      <c r="AA1128" s="17">
        <v>0.11179700939342201</v>
      </c>
      <c r="AB1128" s="17">
        <v>0.11845787913339099</v>
      </c>
      <c r="AC1128" s="17">
        <v>0.131079876217366</v>
      </c>
      <c r="AD1128" s="17">
        <v>9.8720577995160305E-2</v>
      </c>
      <c r="AE1128" s="17"/>
      <c r="AF1128" s="17">
        <v>0.13500428864297101</v>
      </c>
      <c r="AG1128" s="17">
        <v>0.13860473513479199</v>
      </c>
      <c r="AH1128" s="17">
        <v>0.14014784817017101</v>
      </c>
      <c r="AI1128" s="17">
        <v>0.131196125160464</v>
      </c>
      <c r="AJ1128" s="17">
        <v>0.17222721895641199</v>
      </c>
      <c r="AK1128" s="17">
        <v>0.22639457326090001</v>
      </c>
      <c r="AL1128" s="17"/>
      <c r="AM1128" s="17">
        <v>0.126049939891935</v>
      </c>
      <c r="AN1128" s="17">
        <v>0.131971946349459</v>
      </c>
      <c r="AO1128" s="17">
        <v>0.155499674801865</v>
      </c>
      <c r="AP1128" s="17">
        <v>0.18401310135900001</v>
      </c>
      <c r="AQ1128" s="17">
        <v>0.18597745829037299</v>
      </c>
      <c r="AR1128" s="17"/>
      <c r="AS1128" s="17">
        <v>0.17990881467443601</v>
      </c>
      <c r="AT1128" s="17">
        <v>0.124569299573539</v>
      </c>
      <c r="AU1128" s="17">
        <v>0.138160591333853</v>
      </c>
      <c r="AV1128" s="17">
        <v>0.14369288341042399</v>
      </c>
      <c r="AW1128" s="17">
        <v>0.12063897097732799</v>
      </c>
      <c r="AX1128" s="17">
        <v>0.14517997715276501</v>
      </c>
      <c r="AY1128" s="17"/>
      <c r="AZ1128" s="17">
        <v>0.123044591548682</v>
      </c>
      <c r="BA1128" s="17">
        <v>0.126883497203854</v>
      </c>
      <c r="BB1128" s="17">
        <v>0.142595319113031</v>
      </c>
      <c r="BC1128" s="17">
        <v>0.19294299708726301</v>
      </c>
      <c r="BD1128" s="17">
        <v>0.16890551272007501</v>
      </c>
      <c r="BE1128" s="17"/>
      <c r="BF1128" s="17">
        <v>0.14029046926171801</v>
      </c>
      <c r="BG1128" s="17"/>
      <c r="BH1128" s="17">
        <v>0.135631328336035</v>
      </c>
      <c r="BI1128" s="17"/>
      <c r="BJ1128" s="17">
        <v>0.15863348116085699</v>
      </c>
      <c r="BK1128" s="17">
        <v>0.14234901797575999</v>
      </c>
      <c r="BL1128" s="17">
        <v>0.13047745005400599</v>
      </c>
      <c r="BM1128" s="17">
        <v>0.143029926515155</v>
      </c>
      <c r="BN1128" s="17">
        <v>0.17918141597332701</v>
      </c>
      <c r="BO1128" s="17">
        <v>0.12860101007882599</v>
      </c>
      <c r="BP1128" s="17"/>
      <c r="BQ1128" s="17">
        <v>0.17249127159344199</v>
      </c>
      <c r="BR1128" s="17">
        <v>0.14190982428986701</v>
      </c>
      <c r="BS1128" s="17">
        <v>0.14192630697772299</v>
      </c>
      <c r="BT1128" s="17"/>
      <c r="BU1128" s="17">
        <v>0.17785143476401899</v>
      </c>
      <c r="BV1128" s="17">
        <v>0.14523575393313601</v>
      </c>
      <c r="BW1128" s="17">
        <v>0.14236162050770501</v>
      </c>
      <c r="BX1128" s="17"/>
      <c r="BY1128" s="17">
        <v>9.2747295979518904E-2</v>
      </c>
      <c r="BZ1128" s="17"/>
      <c r="CA1128" s="17">
        <v>0.18245344702796501</v>
      </c>
    </row>
    <row r="1129" spans="2:79" x14ac:dyDescent="0.35">
      <c r="B1129" t="s">
        <v>366</v>
      </c>
      <c r="C1129" s="17">
        <v>0.44152831978655499</v>
      </c>
      <c r="D1129" s="17">
        <v>0.43099880796215601</v>
      </c>
      <c r="E1129" s="17">
        <v>0.45158374980055599</v>
      </c>
      <c r="F1129" s="17"/>
      <c r="G1129" s="17">
        <v>0.42146003540372301</v>
      </c>
      <c r="H1129" s="17">
        <v>0.38816260056119301</v>
      </c>
      <c r="I1129" s="17">
        <v>0.41680272793621498</v>
      </c>
      <c r="J1129" s="17">
        <v>0.48364442752789599</v>
      </c>
      <c r="K1129" s="17">
        <v>0.48110114306937901</v>
      </c>
      <c r="L1129" s="17">
        <v>0.45771876164860098</v>
      </c>
      <c r="M1129" s="17"/>
      <c r="N1129" s="17">
        <v>0.46865346510544698</v>
      </c>
      <c r="O1129" s="17">
        <v>0.47626548914300798</v>
      </c>
      <c r="P1129" s="17">
        <v>0.41498873773588901</v>
      </c>
      <c r="Q1129" s="17">
        <v>0.40040806446890498</v>
      </c>
      <c r="R1129" s="17"/>
      <c r="S1129" s="17">
        <v>0.41502960267177802</v>
      </c>
      <c r="T1129" s="17">
        <v>0.43046472526357699</v>
      </c>
      <c r="U1129" s="17">
        <v>0.48931572755103803</v>
      </c>
      <c r="V1129" s="17">
        <v>0.44170137321428998</v>
      </c>
      <c r="W1129" s="17">
        <v>0.44805559207530099</v>
      </c>
      <c r="X1129" s="17">
        <v>0.47107407575541499</v>
      </c>
      <c r="Y1129" s="17">
        <v>0.45525150890615002</v>
      </c>
      <c r="Z1129" s="17">
        <v>0.37788539699490897</v>
      </c>
      <c r="AA1129" s="17">
        <v>0.41803542566878199</v>
      </c>
      <c r="AB1129" s="17">
        <v>0.409948756874774</v>
      </c>
      <c r="AC1129" s="17">
        <v>0.47879788118892802</v>
      </c>
      <c r="AD1129" s="17">
        <v>0.54786542319097797</v>
      </c>
      <c r="AE1129" s="17"/>
      <c r="AF1129" s="17">
        <v>0.39488079190530001</v>
      </c>
      <c r="AG1129" s="17">
        <v>0.437186288552461</v>
      </c>
      <c r="AH1129" s="17">
        <v>0.48440210331967798</v>
      </c>
      <c r="AI1129" s="17">
        <v>0.50051522003633897</v>
      </c>
      <c r="AJ1129" s="17">
        <v>0.41651082897935698</v>
      </c>
      <c r="AK1129" s="17">
        <v>0.43486672904739998</v>
      </c>
      <c r="AL1129" s="17"/>
      <c r="AM1129" s="17">
        <v>0.41421583651239502</v>
      </c>
      <c r="AN1129" s="17">
        <v>0.456439514158548</v>
      </c>
      <c r="AO1129" s="17">
        <v>0.47198989153081</v>
      </c>
      <c r="AP1129" s="17">
        <v>0.38164346382797598</v>
      </c>
      <c r="AQ1129" s="17">
        <v>0.53815000644196798</v>
      </c>
      <c r="AR1129" s="17"/>
      <c r="AS1129" s="17">
        <v>0.40790292451911597</v>
      </c>
      <c r="AT1129" s="17">
        <v>0.43839607292697302</v>
      </c>
      <c r="AU1129" s="17">
        <v>0.42871246120948497</v>
      </c>
      <c r="AV1129" s="17">
        <v>0.47373681323535299</v>
      </c>
      <c r="AW1129" s="17">
        <v>0.461214710358965</v>
      </c>
      <c r="AX1129" s="17">
        <v>0.462685894434474</v>
      </c>
      <c r="AY1129" s="17"/>
      <c r="AZ1129" s="17">
        <v>0.46125978876853702</v>
      </c>
      <c r="BA1129" s="17">
        <v>0.435487564580677</v>
      </c>
      <c r="BB1129" s="17">
        <v>0.45210529426100299</v>
      </c>
      <c r="BC1129" s="17">
        <v>0.39487910177610602</v>
      </c>
      <c r="BD1129" s="17">
        <v>0.441744898008954</v>
      </c>
      <c r="BE1129" s="17"/>
      <c r="BF1129" s="17">
        <v>0.44167341526656501</v>
      </c>
      <c r="BG1129" s="17"/>
      <c r="BH1129" s="17">
        <v>0.444862853650343</v>
      </c>
      <c r="BI1129" s="17"/>
      <c r="BJ1129" s="17">
        <v>0.44115723978127902</v>
      </c>
      <c r="BK1129" s="17">
        <v>0.45053650890706098</v>
      </c>
      <c r="BL1129" s="17">
        <v>0.46096227290431502</v>
      </c>
      <c r="BM1129" s="17">
        <v>0.382489289211004</v>
      </c>
      <c r="BN1129" s="17">
        <v>0.37370565177958698</v>
      </c>
      <c r="BO1129" s="17">
        <v>0.47415133847277602</v>
      </c>
      <c r="BP1129" s="17"/>
      <c r="BQ1129" s="17">
        <v>0.42770496677648301</v>
      </c>
      <c r="BR1129" s="17">
        <v>0.44306474021201298</v>
      </c>
      <c r="BS1129" s="17">
        <v>0.45728066887388502</v>
      </c>
      <c r="BT1129" s="17"/>
      <c r="BU1129" s="17">
        <v>0.43531326328500503</v>
      </c>
      <c r="BV1129" s="17">
        <v>0.46106380372623301</v>
      </c>
      <c r="BW1129" s="17">
        <v>0.44787168919788301</v>
      </c>
      <c r="BX1129" s="17"/>
      <c r="BY1129" s="17">
        <v>0.36989743472775199</v>
      </c>
      <c r="BZ1129" s="17"/>
      <c r="CA1129" s="17">
        <v>0.48483765619525898</v>
      </c>
    </row>
    <row r="1130" spans="2:79" x14ac:dyDescent="0.35">
      <c r="B1130" t="s">
        <v>367</v>
      </c>
      <c r="C1130" s="17">
        <v>0.26582489121518998</v>
      </c>
      <c r="D1130" s="17">
        <v>0.26786760665566001</v>
      </c>
      <c r="E1130" s="17">
        <v>0.26527236928418102</v>
      </c>
      <c r="F1130" s="17"/>
      <c r="G1130" s="17">
        <v>0.209870692269574</v>
      </c>
      <c r="H1130" s="17">
        <v>0.228727887283493</v>
      </c>
      <c r="I1130" s="17">
        <v>0.26031763074266001</v>
      </c>
      <c r="J1130" s="17">
        <v>0.24773386271317999</v>
      </c>
      <c r="K1130" s="17">
        <v>0.295808352112231</v>
      </c>
      <c r="L1130" s="17">
        <v>0.33239866838053</v>
      </c>
      <c r="M1130" s="17"/>
      <c r="N1130" s="17">
        <v>0.26361429047946899</v>
      </c>
      <c r="O1130" s="17">
        <v>0.26709507195763599</v>
      </c>
      <c r="P1130" s="17">
        <v>0.27678150761038101</v>
      </c>
      <c r="Q1130" s="17">
        <v>0.26131210635873098</v>
      </c>
      <c r="R1130" s="17"/>
      <c r="S1130" s="17">
        <v>0.22259898491405999</v>
      </c>
      <c r="T1130" s="17">
        <v>0.26812636644893401</v>
      </c>
      <c r="U1130" s="17">
        <v>0.215052311658217</v>
      </c>
      <c r="V1130" s="17">
        <v>0.30721720506139999</v>
      </c>
      <c r="W1130" s="17">
        <v>0.27551940247332501</v>
      </c>
      <c r="X1130" s="17">
        <v>0.24396445383690701</v>
      </c>
      <c r="Y1130" s="17">
        <v>0.25617235994508197</v>
      </c>
      <c r="Z1130" s="17">
        <v>0.28052615326001201</v>
      </c>
      <c r="AA1130" s="17">
        <v>0.31161268843825302</v>
      </c>
      <c r="AB1130" s="17">
        <v>0.33498101116816797</v>
      </c>
      <c r="AC1130" s="17">
        <v>0.25259824156927002</v>
      </c>
      <c r="AD1130" s="17">
        <v>0.16444964058514</v>
      </c>
      <c r="AE1130" s="17"/>
      <c r="AF1130" s="17">
        <v>0.29097815978785702</v>
      </c>
      <c r="AG1130" s="17">
        <v>0.26574535121295301</v>
      </c>
      <c r="AH1130" s="17">
        <v>0.25546598284290301</v>
      </c>
      <c r="AI1130" s="17">
        <v>0.246848662894608</v>
      </c>
      <c r="AJ1130" s="17">
        <v>0.28001992688039201</v>
      </c>
      <c r="AK1130" s="17">
        <v>0.17999030784806999</v>
      </c>
      <c r="AL1130" s="17"/>
      <c r="AM1130" s="17">
        <v>0.310439422815386</v>
      </c>
      <c r="AN1130" s="17">
        <v>0.26168718035938399</v>
      </c>
      <c r="AO1130" s="17">
        <v>0.24461675123114399</v>
      </c>
      <c r="AP1130" s="17">
        <v>0.249679415247197</v>
      </c>
      <c r="AQ1130" s="17">
        <v>0.18795143089074001</v>
      </c>
      <c r="AR1130" s="17"/>
      <c r="AS1130" s="17">
        <v>0.238136135826652</v>
      </c>
      <c r="AT1130" s="17">
        <v>0.30611195992332502</v>
      </c>
      <c r="AU1130" s="17">
        <v>0.23818459158368199</v>
      </c>
      <c r="AV1130" s="17">
        <v>0.26315217493153797</v>
      </c>
      <c r="AW1130" s="17">
        <v>0.28371878986148602</v>
      </c>
      <c r="AX1130" s="17">
        <v>0.26034042081051201</v>
      </c>
      <c r="AY1130" s="17"/>
      <c r="AZ1130" s="17">
        <v>0.281061638251007</v>
      </c>
      <c r="BA1130" s="17">
        <v>0.28244482884639199</v>
      </c>
      <c r="BB1130" s="17">
        <v>0.27512100351826602</v>
      </c>
      <c r="BC1130" s="17">
        <v>0.26460920127583698</v>
      </c>
      <c r="BD1130" s="17">
        <v>0.222687151863145</v>
      </c>
      <c r="BE1130" s="17"/>
      <c r="BF1130" s="17">
        <v>0.27553963948925098</v>
      </c>
      <c r="BG1130" s="17"/>
      <c r="BH1130" s="17">
        <v>0.27191365685823798</v>
      </c>
      <c r="BI1130" s="17"/>
      <c r="BJ1130" s="17">
        <v>0.252676581971503</v>
      </c>
      <c r="BK1130" s="17">
        <v>0.27823811660092002</v>
      </c>
      <c r="BL1130" s="17">
        <v>0.28893406257792897</v>
      </c>
      <c r="BM1130" s="17">
        <v>0.25227085630253898</v>
      </c>
      <c r="BN1130" s="17">
        <v>0.22115529783799801</v>
      </c>
      <c r="BO1130" s="17">
        <v>0.22478429484861701</v>
      </c>
      <c r="BP1130" s="17"/>
      <c r="BQ1130" s="17">
        <v>0.21664882681506401</v>
      </c>
      <c r="BR1130" s="17">
        <v>0.28008392882293998</v>
      </c>
      <c r="BS1130" s="17">
        <v>0.255656870121512</v>
      </c>
      <c r="BT1130" s="17"/>
      <c r="BU1130" s="17">
        <v>0.17047764970328999</v>
      </c>
      <c r="BV1130" s="17">
        <v>0.259879350369979</v>
      </c>
      <c r="BW1130" s="17">
        <v>0.255230984474349</v>
      </c>
      <c r="BX1130" s="17"/>
      <c r="BY1130" s="17">
        <v>0.23705556195268401</v>
      </c>
      <c r="BZ1130" s="17"/>
      <c r="CA1130" s="17">
        <v>0.20390526572748</v>
      </c>
    </row>
    <row r="1131" spans="2:79" x14ac:dyDescent="0.35">
      <c r="B1131" t="s">
        <v>368</v>
      </c>
      <c r="C1131" s="17">
        <v>0.115738494100594</v>
      </c>
      <c r="D1131" s="17">
        <v>0.12987970111640301</v>
      </c>
      <c r="E1131" s="17">
        <v>0.102735131957314</v>
      </c>
      <c r="F1131" s="17"/>
      <c r="G1131" s="17">
        <v>0.19152931305583701</v>
      </c>
      <c r="H1131" s="17">
        <v>0.15740484883998301</v>
      </c>
      <c r="I1131" s="17">
        <v>0.13224633506449501</v>
      </c>
      <c r="J1131" s="17">
        <v>0.101530229295269</v>
      </c>
      <c r="K1131" s="17">
        <v>7.1166355443501E-2</v>
      </c>
      <c r="L1131" s="17">
        <v>5.9225685753594201E-2</v>
      </c>
      <c r="M1131" s="17"/>
      <c r="N1131" s="17">
        <v>9.1648432318371706E-2</v>
      </c>
      <c r="O1131" s="17">
        <v>8.9000906523122994E-2</v>
      </c>
      <c r="P1131" s="17">
        <v>0.15418830250719501</v>
      </c>
      <c r="Q1131" s="17">
        <v>0.13563909184214501</v>
      </c>
      <c r="R1131" s="17"/>
      <c r="S1131" s="17">
        <v>0.12930756862235901</v>
      </c>
      <c r="T1131" s="17">
        <v>0.10387579592575399</v>
      </c>
      <c r="U1131" s="17">
        <v>0.11409310972860399</v>
      </c>
      <c r="V1131" s="17">
        <v>9.96749038457167E-2</v>
      </c>
      <c r="W1131" s="17">
        <v>0.109560636035315</v>
      </c>
      <c r="X1131" s="17">
        <v>0.13638168199627501</v>
      </c>
      <c r="Y1131" s="17">
        <v>0.134647879024131</v>
      </c>
      <c r="Z1131" s="17">
        <v>0.11917573788803799</v>
      </c>
      <c r="AA1131" s="17">
        <v>0.119626916460028</v>
      </c>
      <c r="AB1131" s="17">
        <v>7.7862900396958798E-2</v>
      </c>
      <c r="AC1131" s="17">
        <v>0.10811115361858099</v>
      </c>
      <c r="AD1131" s="17">
        <v>0.16597332105680501</v>
      </c>
      <c r="AE1131" s="17"/>
      <c r="AF1131" s="17">
        <v>0.119818069459629</v>
      </c>
      <c r="AG1131" s="17">
        <v>0.124608874492196</v>
      </c>
      <c r="AH1131" s="17">
        <v>0.105831647230354</v>
      </c>
      <c r="AI1131" s="17">
        <v>0.103050339637419</v>
      </c>
      <c r="AJ1131" s="17">
        <v>0.10446678243243</v>
      </c>
      <c r="AK1131" s="17">
        <v>0.13582479279816401</v>
      </c>
      <c r="AL1131" s="17"/>
      <c r="AM1131" s="17">
        <v>0.112524706601059</v>
      </c>
      <c r="AN1131" s="17">
        <v>0.12173025737960901</v>
      </c>
      <c r="AO1131" s="17">
        <v>0.103729289388641</v>
      </c>
      <c r="AP1131" s="17">
        <v>0.133601508279766</v>
      </c>
      <c r="AQ1131" s="17">
        <v>7.1024838378831903E-2</v>
      </c>
      <c r="AR1131" s="17"/>
      <c r="AS1131" s="17">
        <v>0.13094810536103099</v>
      </c>
      <c r="AT1131" s="17">
        <v>9.4184331336085197E-2</v>
      </c>
      <c r="AU1131" s="17">
        <v>0.154694972711274</v>
      </c>
      <c r="AV1131" s="17">
        <v>9.89155693825918E-2</v>
      </c>
      <c r="AW1131" s="17">
        <v>0.10807891791554899</v>
      </c>
      <c r="AX1131" s="17">
        <v>0.11076601086881099</v>
      </c>
      <c r="AY1131" s="17"/>
      <c r="AZ1131" s="17">
        <v>0.10536576503877999</v>
      </c>
      <c r="BA1131" s="17">
        <v>0.120662754616346</v>
      </c>
      <c r="BB1131" s="17">
        <v>0.103433614269035</v>
      </c>
      <c r="BC1131" s="17">
        <v>0.12860471584387001</v>
      </c>
      <c r="BD1131" s="17">
        <v>0.122502022220374</v>
      </c>
      <c r="BE1131" s="17"/>
      <c r="BF1131" s="17">
        <v>0.11185152999114301</v>
      </c>
      <c r="BG1131" s="17"/>
      <c r="BH1131" s="17">
        <v>0.116162408992058</v>
      </c>
      <c r="BI1131" s="17"/>
      <c r="BJ1131" s="17">
        <v>0.120534234304459</v>
      </c>
      <c r="BK1131" s="17">
        <v>8.8152420907575302E-2</v>
      </c>
      <c r="BL1131" s="17">
        <v>9.4563850837416003E-2</v>
      </c>
      <c r="BM1131" s="17">
        <v>0.16666596683337201</v>
      </c>
      <c r="BN1131" s="17">
        <v>0.17197272597508201</v>
      </c>
      <c r="BO1131" s="17">
        <v>0.142134360695189</v>
      </c>
      <c r="BP1131" s="17"/>
      <c r="BQ1131" s="17">
        <v>0.14133439935901801</v>
      </c>
      <c r="BR1131" s="17">
        <v>0.10868369957177</v>
      </c>
      <c r="BS1131" s="17">
        <v>0.11227591050446099</v>
      </c>
      <c r="BT1131" s="17"/>
      <c r="BU1131" s="17">
        <v>0.15531059297712899</v>
      </c>
      <c r="BV1131" s="17">
        <v>0.103656517206035</v>
      </c>
      <c r="BW1131" s="17">
        <v>0.12629696099636001</v>
      </c>
      <c r="BX1131" s="17"/>
      <c r="BY1131" s="17">
        <v>0.23849343689941199</v>
      </c>
      <c r="BZ1131" s="17"/>
      <c r="CA1131" s="17">
        <v>0.10356711356551</v>
      </c>
    </row>
    <row r="1132" spans="2:79" x14ac:dyDescent="0.35">
      <c r="B1132" t="s">
        <v>369</v>
      </c>
      <c r="C1132" s="17">
        <v>3.3103313167704901E-2</v>
      </c>
      <c r="D1132" s="17">
        <v>3.0840677574454699E-2</v>
      </c>
      <c r="E1132" s="17">
        <v>3.4122762630205201E-2</v>
      </c>
      <c r="F1132" s="17"/>
      <c r="G1132" s="17">
        <v>3.09435035129111E-2</v>
      </c>
      <c r="H1132" s="17">
        <v>4.5417355489183103E-2</v>
      </c>
      <c r="I1132" s="17">
        <v>3.0968282451099598E-2</v>
      </c>
      <c r="J1132" s="17">
        <v>3.1892068455257799E-2</v>
      </c>
      <c r="K1132" s="17">
        <v>2.92334366347844E-2</v>
      </c>
      <c r="L1132" s="17">
        <v>2.9837024293122901E-2</v>
      </c>
      <c r="M1132" s="17"/>
      <c r="N1132" s="17">
        <v>2.9496109733721E-2</v>
      </c>
      <c r="O1132" s="17">
        <v>2.7184866552768298E-2</v>
      </c>
      <c r="P1132" s="17">
        <v>3.4235129604318897E-2</v>
      </c>
      <c r="Q1132" s="17">
        <v>4.0949569019713E-2</v>
      </c>
      <c r="R1132" s="17"/>
      <c r="S1132" s="17">
        <v>4.2055289835535699E-2</v>
      </c>
      <c r="T1132" s="17">
        <v>3.02099522658433E-2</v>
      </c>
      <c r="U1132" s="17">
        <v>2.51272961650882E-2</v>
      </c>
      <c r="V1132" s="17">
        <v>2.6659661561783201E-2</v>
      </c>
      <c r="W1132" s="17">
        <v>1.6388421356667099E-2</v>
      </c>
      <c r="X1132" s="17">
        <v>2.23870316444525E-2</v>
      </c>
      <c r="Y1132" s="17">
        <v>2.5364250973136101E-2</v>
      </c>
      <c r="Z1132" s="17">
        <v>4.9003398355329998E-2</v>
      </c>
      <c r="AA1132" s="17">
        <v>3.8927960039514702E-2</v>
      </c>
      <c r="AB1132" s="17">
        <v>5.8749452426708502E-2</v>
      </c>
      <c r="AC1132" s="17">
        <v>2.9412847405854599E-2</v>
      </c>
      <c r="AD1132" s="17">
        <v>2.2991037171915901E-2</v>
      </c>
      <c r="AE1132" s="17"/>
      <c r="AF1132" s="17">
        <v>5.9318690204242699E-2</v>
      </c>
      <c r="AG1132" s="17">
        <v>3.3854750607598197E-2</v>
      </c>
      <c r="AH1132" s="17">
        <v>1.41524184368934E-2</v>
      </c>
      <c r="AI1132" s="17">
        <v>1.83896522711708E-2</v>
      </c>
      <c r="AJ1132" s="17">
        <v>2.67752427514092E-2</v>
      </c>
      <c r="AK1132" s="17">
        <v>2.29235970454666E-2</v>
      </c>
      <c r="AL1132" s="17"/>
      <c r="AM1132" s="17">
        <v>3.6770094179224701E-2</v>
      </c>
      <c r="AN1132" s="17">
        <v>2.8171101752999202E-2</v>
      </c>
      <c r="AO1132" s="17">
        <v>2.41643930475402E-2</v>
      </c>
      <c r="AP1132" s="17">
        <v>5.1062511286061797E-2</v>
      </c>
      <c r="AQ1132" s="17">
        <v>1.6896265998087402E-2</v>
      </c>
      <c r="AR1132" s="17"/>
      <c r="AS1132" s="17">
        <v>4.3104019618765602E-2</v>
      </c>
      <c r="AT1132" s="17">
        <v>3.6738336240077503E-2</v>
      </c>
      <c r="AU1132" s="17">
        <v>4.0247383161706902E-2</v>
      </c>
      <c r="AV1132" s="17">
        <v>2.0502559040094102E-2</v>
      </c>
      <c r="AW1132" s="17">
        <v>2.63486108866707E-2</v>
      </c>
      <c r="AX1132" s="17">
        <v>2.1027696733437899E-2</v>
      </c>
      <c r="AY1132" s="17"/>
      <c r="AZ1132" s="17">
        <v>2.9268216392994099E-2</v>
      </c>
      <c r="BA1132" s="17">
        <v>3.4521354752730903E-2</v>
      </c>
      <c r="BB1132" s="17">
        <v>2.6744768838664501E-2</v>
      </c>
      <c r="BC1132" s="17">
        <v>1.8963984016922699E-2</v>
      </c>
      <c r="BD1132" s="17">
        <v>4.41604151874515E-2</v>
      </c>
      <c r="BE1132" s="17"/>
      <c r="BF1132" s="17">
        <v>3.0644945991323998E-2</v>
      </c>
      <c r="BG1132" s="17"/>
      <c r="BH1132" s="17">
        <v>3.1429752163325601E-2</v>
      </c>
      <c r="BI1132" s="17"/>
      <c r="BJ1132" s="17">
        <v>2.69984627819017E-2</v>
      </c>
      <c r="BK1132" s="17">
        <v>4.0723935608684501E-2</v>
      </c>
      <c r="BL1132" s="17">
        <v>2.50623636263341E-2</v>
      </c>
      <c r="BM1132" s="17">
        <v>5.5543961137929802E-2</v>
      </c>
      <c r="BN1132" s="17">
        <v>5.3984908434005899E-2</v>
      </c>
      <c r="BO1132" s="17">
        <v>3.0328995904591802E-2</v>
      </c>
      <c r="BP1132" s="17"/>
      <c r="BQ1132" s="17">
        <v>4.1820535455992403E-2</v>
      </c>
      <c r="BR1132" s="17">
        <v>2.62578071034094E-2</v>
      </c>
      <c r="BS1132" s="17">
        <v>3.28602435224188E-2</v>
      </c>
      <c r="BT1132" s="17"/>
      <c r="BU1132" s="17">
        <v>6.1047059270557001E-2</v>
      </c>
      <c r="BV1132" s="17">
        <v>3.0164574764618299E-2</v>
      </c>
      <c r="BW1132" s="17">
        <v>2.8238744823703799E-2</v>
      </c>
      <c r="BX1132" s="17"/>
      <c r="BY1132" s="17">
        <v>6.1806270440632603E-2</v>
      </c>
      <c r="BZ1132" s="17"/>
      <c r="CA1132" s="17">
        <v>2.5236517483786899E-2</v>
      </c>
    </row>
    <row r="1133" spans="2:79" x14ac:dyDescent="0.35">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row>
    <row r="1134" spans="2:79" x14ac:dyDescent="0.35">
      <c r="B1134" s="6" t="s">
        <v>558</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row>
    <row r="1135" spans="2:79" x14ac:dyDescent="0.35">
      <c r="B1135" s="24" t="s">
        <v>106</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c r="BZ1135" s="17"/>
      <c r="CA1135" s="17"/>
    </row>
    <row r="1136" spans="2:79" x14ac:dyDescent="0.35">
      <c r="B1136" t="s">
        <v>365</v>
      </c>
      <c r="C1136" s="17">
        <v>9.7182386141673197E-2</v>
      </c>
      <c r="D1136" s="17">
        <v>9.4108099701178199E-2</v>
      </c>
      <c r="E1136" s="17">
        <v>9.9473011317661494E-2</v>
      </c>
      <c r="F1136" s="17"/>
      <c r="G1136" s="17">
        <v>0.13088702169653599</v>
      </c>
      <c r="H1136" s="17">
        <v>0.148294736225206</v>
      </c>
      <c r="I1136" s="17">
        <v>9.7738380949037001E-2</v>
      </c>
      <c r="J1136" s="17">
        <v>9.3619419147098398E-2</v>
      </c>
      <c r="K1136" s="17">
        <v>6.4595970215006501E-2</v>
      </c>
      <c r="L1136" s="17">
        <v>5.7373121932971297E-2</v>
      </c>
      <c r="M1136" s="17"/>
      <c r="N1136" s="17">
        <v>8.5631976891464498E-2</v>
      </c>
      <c r="O1136" s="17">
        <v>9.0689267526845502E-2</v>
      </c>
      <c r="P1136" s="17">
        <v>9.5443613872376307E-2</v>
      </c>
      <c r="Q1136" s="17">
        <v>0.116883261237598</v>
      </c>
      <c r="R1136" s="17"/>
      <c r="S1136" s="17">
        <v>0.12591409741603801</v>
      </c>
      <c r="T1136" s="17">
        <v>0.11146387344276899</v>
      </c>
      <c r="U1136" s="17">
        <v>0.11754696159823499</v>
      </c>
      <c r="V1136" s="17">
        <v>7.4792533769285297E-2</v>
      </c>
      <c r="W1136" s="17">
        <v>0.100033827595645</v>
      </c>
      <c r="X1136" s="17">
        <v>0.10375294003523899</v>
      </c>
      <c r="Y1136" s="17">
        <v>8.6420195888089898E-2</v>
      </c>
      <c r="Z1136" s="17">
        <v>5.7887972124163203E-2</v>
      </c>
      <c r="AA1136" s="17">
        <v>0.111333540971792</v>
      </c>
      <c r="AB1136" s="17">
        <v>5.4694037577344701E-2</v>
      </c>
      <c r="AC1136" s="17">
        <v>7.4032388410949598E-2</v>
      </c>
      <c r="AD1136" s="17">
        <v>8.3225108471101594E-2</v>
      </c>
      <c r="AE1136" s="17"/>
      <c r="AF1136" s="17">
        <v>0.102274797935199</v>
      </c>
      <c r="AG1136" s="17">
        <v>8.7200730061856996E-2</v>
      </c>
      <c r="AH1136" s="17">
        <v>9.9540071931073504E-2</v>
      </c>
      <c r="AI1136" s="17">
        <v>8.5716761256761406E-2</v>
      </c>
      <c r="AJ1136" s="17">
        <v>0.120995710557649</v>
      </c>
      <c r="AK1136" s="17">
        <v>0.15910127597195201</v>
      </c>
      <c r="AL1136" s="17"/>
      <c r="AM1136" s="17">
        <v>9.5135687123256304E-2</v>
      </c>
      <c r="AN1136" s="17">
        <v>8.8255268827187094E-2</v>
      </c>
      <c r="AO1136" s="17">
        <v>9.5326331948395807E-2</v>
      </c>
      <c r="AP1136" s="17">
        <v>0.139149390214659</v>
      </c>
      <c r="AQ1136" s="17">
        <v>7.1034226403042397E-2</v>
      </c>
      <c r="AR1136" s="17"/>
      <c r="AS1136" s="17">
        <v>0.13590918113695399</v>
      </c>
      <c r="AT1136" s="17">
        <v>8.3813068006723807E-2</v>
      </c>
      <c r="AU1136" s="17">
        <v>9.7426096700513706E-2</v>
      </c>
      <c r="AV1136" s="17">
        <v>9.3343934323363506E-2</v>
      </c>
      <c r="AW1136" s="17">
        <v>6.8404196324077293E-2</v>
      </c>
      <c r="AX1136" s="17">
        <v>7.8378081557404E-2</v>
      </c>
      <c r="AY1136" s="17"/>
      <c r="AZ1136" s="17">
        <v>8.2002887850149406E-2</v>
      </c>
      <c r="BA1136" s="17">
        <v>8.4452046059501101E-2</v>
      </c>
      <c r="BB1136" s="17">
        <v>8.6966096541035098E-2</v>
      </c>
      <c r="BC1136" s="17">
        <v>0.141335282478985</v>
      </c>
      <c r="BD1136" s="17">
        <v>0.11997136934668599</v>
      </c>
      <c r="BE1136" s="17"/>
      <c r="BF1136" s="17">
        <v>8.8747319843127004E-2</v>
      </c>
      <c r="BG1136" s="17"/>
      <c r="BH1136" s="17">
        <v>8.5216211948352494E-2</v>
      </c>
      <c r="BI1136" s="17"/>
      <c r="BJ1136" s="17">
        <v>9.8118099191802505E-2</v>
      </c>
      <c r="BK1136" s="17">
        <v>7.6835743475225704E-2</v>
      </c>
      <c r="BL1136" s="17">
        <v>8.6463385635153905E-2</v>
      </c>
      <c r="BM1136" s="17">
        <v>0.12891696863704699</v>
      </c>
      <c r="BN1136" s="17">
        <v>0.14063379594744699</v>
      </c>
      <c r="BO1136" s="17">
        <v>0.135942082373749</v>
      </c>
      <c r="BP1136" s="17"/>
      <c r="BQ1136" s="17">
        <v>9.2842959256902294E-2</v>
      </c>
      <c r="BR1136" s="17">
        <v>9.29911853355741E-2</v>
      </c>
      <c r="BS1136" s="17">
        <v>0.101615640507682</v>
      </c>
      <c r="BT1136" s="17"/>
      <c r="BU1136" s="17">
        <v>0.15335464710733299</v>
      </c>
      <c r="BV1136" s="17">
        <v>7.9671803444967104E-2</v>
      </c>
      <c r="BW1136" s="17">
        <v>0.105395018366457</v>
      </c>
      <c r="BX1136" s="17"/>
      <c r="BY1136" s="17">
        <v>0.12826855958130801</v>
      </c>
      <c r="BZ1136" s="17"/>
      <c r="CA1136" s="17">
        <v>0.101946942816337</v>
      </c>
    </row>
    <row r="1137" spans="2:79" x14ac:dyDescent="0.35">
      <c r="B1137" t="s">
        <v>366</v>
      </c>
      <c r="C1137" s="17">
        <v>0.342765756627956</v>
      </c>
      <c r="D1137" s="17">
        <v>0.33092603695137701</v>
      </c>
      <c r="E1137" s="17">
        <v>0.35213183376004398</v>
      </c>
      <c r="F1137" s="17"/>
      <c r="G1137" s="17">
        <v>0.40292055646314801</v>
      </c>
      <c r="H1137" s="17">
        <v>0.37012129261889098</v>
      </c>
      <c r="I1137" s="17">
        <v>0.39075477454546798</v>
      </c>
      <c r="J1137" s="17">
        <v>0.35740662730490702</v>
      </c>
      <c r="K1137" s="17">
        <v>0.32334114784617501</v>
      </c>
      <c r="L1137" s="17">
        <v>0.24262761786855599</v>
      </c>
      <c r="M1137" s="17"/>
      <c r="N1137" s="17">
        <v>0.36037100752458201</v>
      </c>
      <c r="O1137" s="17">
        <v>0.34761640976209102</v>
      </c>
      <c r="P1137" s="17">
        <v>0.33459857553052202</v>
      </c>
      <c r="Q1137" s="17">
        <v>0.32423718079133801</v>
      </c>
      <c r="R1137" s="17"/>
      <c r="S1137" s="17">
        <v>0.37576164460258799</v>
      </c>
      <c r="T1137" s="17">
        <v>0.35595319294053801</v>
      </c>
      <c r="U1137" s="17">
        <v>0.35847610882140302</v>
      </c>
      <c r="V1137" s="17">
        <v>0.36715407575461101</v>
      </c>
      <c r="W1137" s="17">
        <v>0.375573649698979</v>
      </c>
      <c r="X1137" s="17">
        <v>0.31768916631282201</v>
      </c>
      <c r="Y1137" s="17">
        <v>0.35692428925883002</v>
      </c>
      <c r="Z1137" s="17">
        <v>0.35264539936505501</v>
      </c>
      <c r="AA1137" s="17">
        <v>0.34111597521667097</v>
      </c>
      <c r="AB1137" s="17">
        <v>0.22006623872759301</v>
      </c>
      <c r="AC1137" s="17">
        <v>0.29320008589269098</v>
      </c>
      <c r="AD1137" s="17">
        <v>0.42127408149463302</v>
      </c>
      <c r="AE1137" s="17"/>
      <c r="AF1137" s="17">
        <v>0.31378209104511801</v>
      </c>
      <c r="AG1137" s="17">
        <v>0.32514365987260802</v>
      </c>
      <c r="AH1137" s="17">
        <v>0.37200113833827197</v>
      </c>
      <c r="AI1137" s="17">
        <v>0.39578408332119702</v>
      </c>
      <c r="AJ1137" s="17">
        <v>0.34953892173900297</v>
      </c>
      <c r="AK1137" s="17">
        <v>0.40160931509952602</v>
      </c>
      <c r="AL1137" s="17"/>
      <c r="AM1137" s="17">
        <v>0.30404282520553799</v>
      </c>
      <c r="AN1137" s="17">
        <v>0.34688681171088798</v>
      </c>
      <c r="AO1137" s="17">
        <v>0.37542021921978402</v>
      </c>
      <c r="AP1137" s="17">
        <v>0.33075162109608802</v>
      </c>
      <c r="AQ1137" s="17">
        <v>0.47208601420393398</v>
      </c>
      <c r="AR1137" s="17"/>
      <c r="AS1137" s="17">
        <v>0.35232992221307302</v>
      </c>
      <c r="AT1137" s="17">
        <v>0.32228521572039698</v>
      </c>
      <c r="AU1137" s="17">
        <v>0.347421534621906</v>
      </c>
      <c r="AV1137" s="17">
        <v>0.37311800024133102</v>
      </c>
      <c r="AW1137" s="17">
        <v>0.30731627867876099</v>
      </c>
      <c r="AX1137" s="17">
        <v>0.34293890102062302</v>
      </c>
      <c r="AY1137" s="17"/>
      <c r="AZ1137" s="17">
        <v>0.34805234993898998</v>
      </c>
      <c r="BA1137" s="17">
        <v>0.33734267292988401</v>
      </c>
      <c r="BB1137" s="17">
        <v>0.35889584859893697</v>
      </c>
      <c r="BC1137" s="17">
        <v>0.29142708807293799</v>
      </c>
      <c r="BD1137" s="17">
        <v>0.35233734940937</v>
      </c>
      <c r="BE1137" s="17"/>
      <c r="BF1137" s="17">
        <v>0.33700187027317002</v>
      </c>
      <c r="BG1137" s="17"/>
      <c r="BH1137" s="17">
        <v>0.35056614627506799</v>
      </c>
      <c r="BI1137" s="17"/>
      <c r="BJ1137" s="17">
        <v>0.38973027937177801</v>
      </c>
      <c r="BK1137" s="17">
        <v>0.328431816473234</v>
      </c>
      <c r="BL1137" s="17">
        <v>0.31403080746215301</v>
      </c>
      <c r="BM1137" s="17">
        <v>0.30558069623059603</v>
      </c>
      <c r="BN1137" s="17">
        <v>0.32431310257180002</v>
      </c>
      <c r="BO1137" s="17">
        <v>0.328009728974482</v>
      </c>
      <c r="BP1137" s="17"/>
      <c r="BQ1137" s="17">
        <v>0.40988340165233</v>
      </c>
      <c r="BR1137" s="17">
        <v>0.32464145459502902</v>
      </c>
      <c r="BS1137" s="17">
        <v>0.34459147478604801</v>
      </c>
      <c r="BT1137" s="17"/>
      <c r="BU1137" s="17">
        <v>0.33930719817090899</v>
      </c>
      <c r="BV1137" s="17">
        <v>0.34763112952844399</v>
      </c>
      <c r="BW1137" s="17">
        <v>0.34495353299539799</v>
      </c>
      <c r="BX1137" s="17"/>
      <c r="BY1137" s="17">
        <v>0.32149069864558799</v>
      </c>
      <c r="BZ1137" s="17"/>
      <c r="CA1137" s="17">
        <v>0.380744240154753</v>
      </c>
    </row>
    <row r="1138" spans="2:79" x14ac:dyDescent="0.35">
      <c r="B1138" t="s">
        <v>367</v>
      </c>
      <c r="C1138" s="17">
        <v>0.3215195450469</v>
      </c>
      <c r="D1138" s="17">
        <v>0.30431542264287698</v>
      </c>
      <c r="E1138" s="17">
        <v>0.340125079657566</v>
      </c>
      <c r="F1138" s="17"/>
      <c r="G1138" s="17">
        <v>0.25063284165880501</v>
      </c>
      <c r="H1138" s="17">
        <v>0.25181683641630198</v>
      </c>
      <c r="I1138" s="17">
        <v>0.27042117297655599</v>
      </c>
      <c r="J1138" s="17">
        <v>0.35405940721770501</v>
      </c>
      <c r="K1138" s="17">
        <v>0.35484942138017</v>
      </c>
      <c r="L1138" s="17">
        <v>0.41824335133204199</v>
      </c>
      <c r="M1138" s="17"/>
      <c r="N1138" s="17">
        <v>0.335529685883105</v>
      </c>
      <c r="O1138" s="17">
        <v>0.33900967983003899</v>
      </c>
      <c r="P1138" s="17">
        <v>0.31313209417446802</v>
      </c>
      <c r="Q1138" s="17">
        <v>0.296913300774727</v>
      </c>
      <c r="R1138" s="17"/>
      <c r="S1138" s="17">
        <v>0.26823490693444402</v>
      </c>
      <c r="T1138" s="17">
        <v>0.306786441072882</v>
      </c>
      <c r="U1138" s="17">
        <v>0.32293414176502699</v>
      </c>
      <c r="V1138" s="17">
        <v>0.32493300044199103</v>
      </c>
      <c r="W1138" s="17">
        <v>0.27838038541160298</v>
      </c>
      <c r="X1138" s="17">
        <v>0.32546420073666799</v>
      </c>
      <c r="Y1138" s="17">
        <v>0.32522750615225099</v>
      </c>
      <c r="Z1138" s="17">
        <v>0.33976324101850502</v>
      </c>
      <c r="AA1138" s="17">
        <v>0.315007638568505</v>
      </c>
      <c r="AB1138" s="17">
        <v>0.445134789781573</v>
      </c>
      <c r="AC1138" s="17">
        <v>0.36918791789413302</v>
      </c>
      <c r="AD1138" s="17">
        <v>0.248056862153504</v>
      </c>
      <c r="AE1138" s="17"/>
      <c r="AF1138" s="17">
        <v>0.31037559832113898</v>
      </c>
      <c r="AG1138" s="17">
        <v>0.32546251200985699</v>
      </c>
      <c r="AH1138" s="17">
        <v>0.31480301619103701</v>
      </c>
      <c r="AI1138" s="17">
        <v>0.31956714851983098</v>
      </c>
      <c r="AJ1138" s="17">
        <v>0.30729393583310699</v>
      </c>
      <c r="AK1138" s="17">
        <v>0.22749161662338399</v>
      </c>
      <c r="AL1138" s="17"/>
      <c r="AM1138" s="17">
        <v>0.36299738561747202</v>
      </c>
      <c r="AN1138" s="17">
        <v>0.31830109870103801</v>
      </c>
      <c r="AO1138" s="17">
        <v>0.33034392786309003</v>
      </c>
      <c r="AP1138" s="17">
        <v>0.26219922047626798</v>
      </c>
      <c r="AQ1138" s="17">
        <v>0.17953804439871901</v>
      </c>
      <c r="AR1138" s="17"/>
      <c r="AS1138" s="17">
        <v>0.28752590885662199</v>
      </c>
      <c r="AT1138" s="17">
        <v>0.34766711355763802</v>
      </c>
      <c r="AU1138" s="17">
        <v>0.31550298212980998</v>
      </c>
      <c r="AV1138" s="17">
        <v>0.30960520047302198</v>
      </c>
      <c r="AW1138" s="17">
        <v>0.37638793556589201</v>
      </c>
      <c r="AX1138" s="17">
        <v>0.29981785473912997</v>
      </c>
      <c r="AY1138" s="17"/>
      <c r="AZ1138" s="17">
        <v>0.324124541933419</v>
      </c>
      <c r="BA1138" s="17">
        <v>0.32483546958200599</v>
      </c>
      <c r="BB1138" s="17">
        <v>0.35543773900347098</v>
      </c>
      <c r="BC1138" s="17">
        <v>0.29883509705094702</v>
      </c>
      <c r="BD1138" s="17">
        <v>0.29310780307061102</v>
      </c>
      <c r="BE1138" s="17"/>
      <c r="BF1138" s="17">
        <v>0.3323314971595</v>
      </c>
      <c r="BG1138" s="17"/>
      <c r="BH1138" s="17">
        <v>0.31734919575577902</v>
      </c>
      <c r="BI1138" s="17"/>
      <c r="BJ1138" s="17">
        <v>0.31243498983745199</v>
      </c>
      <c r="BK1138" s="17">
        <v>0.34075602713069703</v>
      </c>
      <c r="BL1138" s="17">
        <v>0.34418106187658598</v>
      </c>
      <c r="BM1138" s="17">
        <v>0.31109882059275801</v>
      </c>
      <c r="BN1138" s="17">
        <v>0.28186792765895102</v>
      </c>
      <c r="BO1138" s="17">
        <v>0.28538084415325998</v>
      </c>
      <c r="BP1138" s="17"/>
      <c r="BQ1138" s="17">
        <v>0.26157169662912899</v>
      </c>
      <c r="BR1138" s="17">
        <v>0.34869291757176701</v>
      </c>
      <c r="BS1138" s="17">
        <v>0.313803165505955</v>
      </c>
      <c r="BT1138" s="17"/>
      <c r="BU1138" s="17">
        <v>0.215955227492275</v>
      </c>
      <c r="BV1138" s="17">
        <v>0.330764996880551</v>
      </c>
      <c r="BW1138" s="17">
        <v>0.31356958037949501</v>
      </c>
      <c r="BX1138" s="17"/>
      <c r="BY1138" s="17">
        <v>0.22043264946817401</v>
      </c>
      <c r="BZ1138" s="17"/>
      <c r="CA1138" s="17">
        <v>0.33524118464596903</v>
      </c>
    </row>
    <row r="1139" spans="2:79" x14ac:dyDescent="0.35">
      <c r="B1139" t="s">
        <v>368</v>
      </c>
      <c r="C1139" s="17">
        <v>0.17438601310415699</v>
      </c>
      <c r="D1139" s="17">
        <v>0.20418661541166</v>
      </c>
      <c r="E1139" s="17">
        <v>0.14636364567134499</v>
      </c>
      <c r="F1139" s="17"/>
      <c r="G1139" s="17">
        <v>0.182641970518689</v>
      </c>
      <c r="H1139" s="17">
        <v>0.179269984638082</v>
      </c>
      <c r="I1139" s="17">
        <v>0.16574374209735199</v>
      </c>
      <c r="J1139" s="17">
        <v>0.140292682474257</v>
      </c>
      <c r="K1139" s="17">
        <v>0.172903961958495</v>
      </c>
      <c r="L1139" s="17">
        <v>0.200505651743381</v>
      </c>
      <c r="M1139" s="17"/>
      <c r="N1139" s="17">
        <v>0.154967194341597</v>
      </c>
      <c r="O1139" s="17">
        <v>0.17309685718382001</v>
      </c>
      <c r="P1139" s="17">
        <v>0.19510832424386301</v>
      </c>
      <c r="Q1139" s="17">
        <v>0.18052985559496801</v>
      </c>
      <c r="R1139" s="17"/>
      <c r="S1139" s="17">
        <v>0.16632919024158299</v>
      </c>
      <c r="T1139" s="17">
        <v>0.16450799850602299</v>
      </c>
      <c r="U1139" s="17">
        <v>0.16147866913640699</v>
      </c>
      <c r="V1139" s="17">
        <v>0.19074631976308801</v>
      </c>
      <c r="W1139" s="17">
        <v>0.181555432820109</v>
      </c>
      <c r="X1139" s="17">
        <v>0.19446878615435501</v>
      </c>
      <c r="Y1139" s="17">
        <v>0.17456025241090201</v>
      </c>
      <c r="Z1139" s="17">
        <v>0.16883867315401499</v>
      </c>
      <c r="AA1139" s="17">
        <v>0.15644776978880301</v>
      </c>
      <c r="AB1139" s="17">
        <v>0.18918464556877401</v>
      </c>
      <c r="AC1139" s="17">
        <v>0.18619996874372799</v>
      </c>
      <c r="AD1139" s="17">
        <v>0.171609563002458</v>
      </c>
      <c r="AE1139" s="17"/>
      <c r="AF1139" s="17">
        <v>0.18329098672709701</v>
      </c>
      <c r="AG1139" s="17">
        <v>0.195846922291981</v>
      </c>
      <c r="AH1139" s="17">
        <v>0.16407117042832201</v>
      </c>
      <c r="AI1139" s="17">
        <v>0.14988514709063799</v>
      </c>
      <c r="AJ1139" s="17">
        <v>0.175139715166335</v>
      </c>
      <c r="AK1139" s="17">
        <v>0.15438035995825899</v>
      </c>
      <c r="AL1139" s="17"/>
      <c r="AM1139" s="17">
        <v>0.156554519455846</v>
      </c>
      <c r="AN1139" s="17">
        <v>0.190741692729472</v>
      </c>
      <c r="AO1139" s="17">
        <v>0.14807245889565401</v>
      </c>
      <c r="AP1139" s="17">
        <v>0.182128660297288</v>
      </c>
      <c r="AQ1139" s="17">
        <v>0.26312994391681399</v>
      </c>
      <c r="AR1139" s="17"/>
      <c r="AS1139" s="17">
        <v>0.16590304423147101</v>
      </c>
      <c r="AT1139" s="17">
        <v>0.160873530153405</v>
      </c>
      <c r="AU1139" s="17">
        <v>0.18020372708018001</v>
      </c>
      <c r="AV1139" s="17">
        <v>0.18261045710297</v>
      </c>
      <c r="AW1139" s="17">
        <v>0.17127132660924599</v>
      </c>
      <c r="AX1139" s="17">
        <v>0.21209516706729101</v>
      </c>
      <c r="AY1139" s="17"/>
      <c r="AZ1139" s="17">
        <v>0.19309544662893699</v>
      </c>
      <c r="BA1139" s="17">
        <v>0.180765933481046</v>
      </c>
      <c r="BB1139" s="17">
        <v>0.13355834101807601</v>
      </c>
      <c r="BC1139" s="17">
        <v>0.20046911743484599</v>
      </c>
      <c r="BD1139" s="17">
        <v>0.173178668840235</v>
      </c>
      <c r="BE1139" s="17"/>
      <c r="BF1139" s="17">
        <v>0.175760396841665</v>
      </c>
      <c r="BG1139" s="17"/>
      <c r="BH1139" s="17">
        <v>0.18033635866775399</v>
      </c>
      <c r="BI1139" s="17"/>
      <c r="BJ1139" s="17">
        <v>0.15354943439972399</v>
      </c>
      <c r="BK1139" s="17">
        <v>0.17827463757623399</v>
      </c>
      <c r="BL1139" s="17">
        <v>0.187687732596727</v>
      </c>
      <c r="BM1139" s="17">
        <v>0.19660474073886899</v>
      </c>
      <c r="BN1139" s="17">
        <v>0.158849795281015</v>
      </c>
      <c r="BO1139" s="17">
        <v>0.20094796530387601</v>
      </c>
      <c r="BP1139" s="17"/>
      <c r="BQ1139" s="17">
        <v>0.17518142777967299</v>
      </c>
      <c r="BR1139" s="17">
        <v>0.17606517033180499</v>
      </c>
      <c r="BS1139" s="17">
        <v>0.17282495921727001</v>
      </c>
      <c r="BT1139" s="17"/>
      <c r="BU1139" s="17">
        <v>0.21454778199458199</v>
      </c>
      <c r="BV1139" s="17">
        <v>0.18187215324348799</v>
      </c>
      <c r="BW1139" s="17">
        <v>0.17248311375223699</v>
      </c>
      <c r="BX1139" s="17"/>
      <c r="BY1139" s="17">
        <v>0.30848321331066503</v>
      </c>
      <c r="BZ1139" s="17"/>
      <c r="CA1139" s="17">
        <v>0.135006355567133</v>
      </c>
    </row>
    <row r="1140" spans="2:79" x14ac:dyDescent="0.35">
      <c r="B1140" t="s">
        <v>369</v>
      </c>
      <c r="C1140" s="17">
        <v>6.4146299079314795E-2</v>
      </c>
      <c r="D1140" s="17">
        <v>6.6463825292906703E-2</v>
      </c>
      <c r="E1140" s="17">
        <v>6.1906429593383397E-2</v>
      </c>
      <c r="F1140" s="17"/>
      <c r="G1140" s="17">
        <v>3.2917609662823498E-2</v>
      </c>
      <c r="H1140" s="17">
        <v>5.0497150101518798E-2</v>
      </c>
      <c r="I1140" s="17">
        <v>7.5341929431586893E-2</v>
      </c>
      <c r="J1140" s="17">
        <v>5.4621863856032397E-2</v>
      </c>
      <c r="K1140" s="17">
        <v>8.4309498600153604E-2</v>
      </c>
      <c r="L1140" s="17">
        <v>8.1250257123048703E-2</v>
      </c>
      <c r="M1140" s="17"/>
      <c r="N1140" s="17">
        <v>6.3500135359251003E-2</v>
      </c>
      <c r="O1140" s="17">
        <v>4.9587785697203901E-2</v>
      </c>
      <c r="P1140" s="17">
        <v>6.17173921787708E-2</v>
      </c>
      <c r="Q1140" s="17">
        <v>8.1436401601367697E-2</v>
      </c>
      <c r="R1140" s="17"/>
      <c r="S1140" s="17">
        <v>6.3760160805347299E-2</v>
      </c>
      <c r="T1140" s="17">
        <v>6.1288494037788098E-2</v>
      </c>
      <c r="U1140" s="17">
        <v>3.9564118678928298E-2</v>
      </c>
      <c r="V1140" s="17">
        <v>4.2374070271025001E-2</v>
      </c>
      <c r="W1140" s="17">
        <v>6.4456704473664403E-2</v>
      </c>
      <c r="X1140" s="17">
        <v>5.8624906760916098E-2</v>
      </c>
      <c r="Y1140" s="17">
        <v>5.6867756289926803E-2</v>
      </c>
      <c r="Z1140" s="17">
        <v>8.0864714338262297E-2</v>
      </c>
      <c r="AA1140" s="17">
        <v>7.6095075454228903E-2</v>
      </c>
      <c r="AB1140" s="17">
        <v>9.0920288344715397E-2</v>
      </c>
      <c r="AC1140" s="17">
        <v>7.7379639058497901E-2</v>
      </c>
      <c r="AD1140" s="17">
        <v>7.5834384878303407E-2</v>
      </c>
      <c r="AE1140" s="17"/>
      <c r="AF1140" s="17">
        <v>9.0276525971447003E-2</v>
      </c>
      <c r="AG1140" s="17">
        <v>6.6346175763696696E-2</v>
      </c>
      <c r="AH1140" s="17">
        <v>4.9584603111295103E-2</v>
      </c>
      <c r="AI1140" s="17">
        <v>4.9046859811572502E-2</v>
      </c>
      <c r="AJ1140" s="17">
        <v>4.7031716703905699E-2</v>
      </c>
      <c r="AK1140" s="17">
        <v>5.7417432346879703E-2</v>
      </c>
      <c r="AL1140" s="17"/>
      <c r="AM1140" s="17">
        <v>8.1269582597888204E-2</v>
      </c>
      <c r="AN1140" s="17">
        <v>5.5815128031415299E-2</v>
      </c>
      <c r="AO1140" s="17">
        <v>5.0837062073076297E-2</v>
      </c>
      <c r="AP1140" s="17">
        <v>8.5771107915697198E-2</v>
      </c>
      <c r="AQ1140" s="17">
        <v>1.4211771077490699E-2</v>
      </c>
      <c r="AR1140" s="17"/>
      <c r="AS1140" s="17">
        <v>5.8331943561879603E-2</v>
      </c>
      <c r="AT1140" s="17">
        <v>8.5361072561835699E-2</v>
      </c>
      <c r="AU1140" s="17">
        <v>5.9445659467590402E-2</v>
      </c>
      <c r="AV1140" s="17">
        <v>4.1322407859313702E-2</v>
      </c>
      <c r="AW1140" s="17">
        <v>7.6620262822022694E-2</v>
      </c>
      <c r="AX1140" s="17">
        <v>6.6769995615551497E-2</v>
      </c>
      <c r="AY1140" s="17"/>
      <c r="AZ1140" s="17">
        <v>5.2724773648504301E-2</v>
      </c>
      <c r="BA1140" s="17">
        <v>7.26038779475629E-2</v>
      </c>
      <c r="BB1140" s="17">
        <v>6.5141974838480304E-2</v>
      </c>
      <c r="BC1140" s="17">
        <v>6.79334149622835E-2</v>
      </c>
      <c r="BD1140" s="17">
        <v>6.1404809333098297E-2</v>
      </c>
      <c r="BE1140" s="17"/>
      <c r="BF1140" s="17">
        <v>6.6158915882538402E-2</v>
      </c>
      <c r="BG1140" s="17"/>
      <c r="BH1140" s="17">
        <v>6.6532087353045596E-2</v>
      </c>
      <c r="BI1140" s="17"/>
      <c r="BJ1140" s="17">
        <v>4.6167197199243497E-2</v>
      </c>
      <c r="BK1140" s="17">
        <v>7.5701775344609507E-2</v>
      </c>
      <c r="BL1140" s="17">
        <v>6.7637012429379806E-2</v>
      </c>
      <c r="BM1140" s="17">
        <v>5.77987738007305E-2</v>
      </c>
      <c r="BN1140" s="17">
        <v>9.4335378540787995E-2</v>
      </c>
      <c r="BO1140" s="17">
        <v>4.9719379194633803E-2</v>
      </c>
      <c r="BP1140" s="17"/>
      <c r="BQ1140" s="17">
        <v>6.0520514681966502E-2</v>
      </c>
      <c r="BR1140" s="17">
        <v>5.76092721658246E-2</v>
      </c>
      <c r="BS1140" s="17">
        <v>6.7164759983044803E-2</v>
      </c>
      <c r="BT1140" s="17"/>
      <c r="BU1140" s="17">
        <v>7.6835145234900995E-2</v>
      </c>
      <c r="BV1140" s="17">
        <v>6.00599169025492E-2</v>
      </c>
      <c r="BW1140" s="17">
        <v>6.3598754506413002E-2</v>
      </c>
      <c r="BX1140" s="17"/>
      <c r="BY1140" s="17">
        <v>2.1324878994264801E-2</v>
      </c>
      <c r="BZ1140" s="17"/>
      <c r="CA1140" s="17">
        <v>4.7061276815808302E-2</v>
      </c>
    </row>
    <row r="1141" spans="2:79" x14ac:dyDescent="0.35">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row>
    <row r="1142" spans="2:79" x14ac:dyDescent="0.35">
      <c r="B1142" s="6" t="s">
        <v>559</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2:79" x14ac:dyDescent="0.35">
      <c r="B1143" s="24" t="s">
        <v>106</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2:79" x14ac:dyDescent="0.35">
      <c r="B1144" t="s">
        <v>365</v>
      </c>
      <c r="C1144" s="17">
        <v>0.123187606671449</v>
      </c>
      <c r="D1144" s="17">
        <v>0.115750819831808</v>
      </c>
      <c r="E1144" s="17">
        <v>0.13072439579613301</v>
      </c>
      <c r="F1144" s="17"/>
      <c r="G1144" s="17">
        <v>7.6515578248228994E-2</v>
      </c>
      <c r="H1144" s="17">
        <v>0.14598589693205799</v>
      </c>
      <c r="I1144" s="17">
        <v>0.148454208668547</v>
      </c>
      <c r="J1144" s="17">
        <v>9.5145068783128506E-2</v>
      </c>
      <c r="K1144" s="17">
        <v>0.13063749772060601</v>
      </c>
      <c r="L1144" s="17">
        <v>0.133100776896629</v>
      </c>
      <c r="M1144" s="17"/>
      <c r="N1144" s="17">
        <v>0.122027690224292</v>
      </c>
      <c r="O1144" s="17">
        <v>0.12458382960963001</v>
      </c>
      <c r="P1144" s="17">
        <v>0.106023331123749</v>
      </c>
      <c r="Q1144" s="17">
        <v>0.136814883512655</v>
      </c>
      <c r="R1144" s="17"/>
      <c r="S1144" s="17">
        <v>9.1943790587572793E-2</v>
      </c>
      <c r="T1144" s="17">
        <v>0.15395518444614301</v>
      </c>
      <c r="U1144" s="17">
        <v>0.117878735951228</v>
      </c>
      <c r="V1144" s="17">
        <v>0.129432101403364</v>
      </c>
      <c r="W1144" s="17">
        <v>0.138195581244761</v>
      </c>
      <c r="X1144" s="17">
        <v>0.13412728585630301</v>
      </c>
      <c r="Y1144" s="17">
        <v>0.13630923334268899</v>
      </c>
      <c r="Z1144" s="17">
        <v>0.13472002052186599</v>
      </c>
      <c r="AA1144" s="17">
        <v>0.11969630041891099</v>
      </c>
      <c r="AB1144" s="17">
        <v>0.13010629777635199</v>
      </c>
      <c r="AC1144" s="17">
        <v>8.2856061569581002E-2</v>
      </c>
      <c r="AD1144" s="17">
        <v>7.2249676348662806E-2</v>
      </c>
      <c r="AE1144" s="17"/>
      <c r="AF1144" s="17">
        <v>0.144232603278449</v>
      </c>
      <c r="AG1144" s="17">
        <v>0.122227596835215</v>
      </c>
      <c r="AH1144" s="17">
        <v>0.11926753165795199</v>
      </c>
      <c r="AI1144" s="17">
        <v>0.10244831260961899</v>
      </c>
      <c r="AJ1144" s="17">
        <v>0.141067213160361</v>
      </c>
      <c r="AK1144" s="17">
        <v>0.15162398197615101</v>
      </c>
      <c r="AL1144" s="17"/>
      <c r="AM1144" s="17">
        <v>0.138647030669629</v>
      </c>
      <c r="AN1144" s="17">
        <v>0.111788960122336</v>
      </c>
      <c r="AO1144" s="17">
        <v>0.108625454830466</v>
      </c>
      <c r="AP1144" s="17">
        <v>0.150375648279686</v>
      </c>
      <c r="AQ1144" s="17">
        <v>0.18688360715678501</v>
      </c>
      <c r="AR1144" s="17"/>
      <c r="AS1144" s="17">
        <v>0.113831483061466</v>
      </c>
      <c r="AT1144" s="17">
        <v>0.12526014390576901</v>
      </c>
      <c r="AU1144" s="17">
        <v>0.11432596926935</v>
      </c>
      <c r="AV1144" s="17">
        <v>0.10837658982109399</v>
      </c>
      <c r="AW1144" s="17">
        <v>0.14584297005158101</v>
      </c>
      <c r="AX1144" s="17">
        <v>0.16800136196767099</v>
      </c>
      <c r="AY1144" s="17"/>
      <c r="AZ1144" s="17">
        <v>0.129532286322003</v>
      </c>
      <c r="BA1144" s="17">
        <v>0.115737406696902</v>
      </c>
      <c r="BB1144" s="17">
        <v>0.119820596354311</v>
      </c>
      <c r="BC1144" s="17">
        <v>0.12204854024589</v>
      </c>
      <c r="BD1144" s="17">
        <v>0.13052591261346999</v>
      </c>
      <c r="BE1144" s="17"/>
      <c r="BF1144" s="17">
        <v>0.123475251037057</v>
      </c>
      <c r="BG1144" s="17"/>
      <c r="BH1144" s="17">
        <v>0.125099628013531</v>
      </c>
      <c r="BI1144" s="17"/>
      <c r="BJ1144" s="17">
        <v>0.109995731662013</v>
      </c>
      <c r="BK1144" s="17">
        <v>0.14751414876680999</v>
      </c>
      <c r="BL1144" s="17">
        <v>0.108340782811091</v>
      </c>
      <c r="BM1144" s="17">
        <v>0.12641234791403999</v>
      </c>
      <c r="BN1144" s="17">
        <v>0.10983951912362599</v>
      </c>
      <c r="BO1144" s="17">
        <v>0.117850874216599</v>
      </c>
      <c r="BP1144" s="17"/>
      <c r="BQ1144" s="17">
        <v>0.13752238175477</v>
      </c>
      <c r="BR1144" s="17">
        <v>0.114077931368086</v>
      </c>
      <c r="BS1144" s="17">
        <v>0.12856915662985899</v>
      </c>
      <c r="BT1144" s="17"/>
      <c r="BU1144" s="17">
        <v>0.115420854674727</v>
      </c>
      <c r="BV1144" s="17">
        <v>0.11835875203850001</v>
      </c>
      <c r="BW1144" s="17">
        <v>0.130710744627303</v>
      </c>
      <c r="BX1144" s="17"/>
      <c r="BY1144" s="17">
        <v>6.5828483465138504E-2</v>
      </c>
      <c r="BZ1144" s="17"/>
      <c r="CA1144" s="17">
        <v>8.4546349868240805E-2</v>
      </c>
    </row>
    <row r="1145" spans="2:79" x14ac:dyDescent="0.35">
      <c r="B1145" t="s">
        <v>366</v>
      </c>
      <c r="C1145" s="17">
        <v>0.421113181428873</v>
      </c>
      <c r="D1145" s="17">
        <v>0.43291582628420999</v>
      </c>
      <c r="E1145" s="17">
        <v>0.41055432684280602</v>
      </c>
      <c r="F1145" s="17"/>
      <c r="G1145" s="17">
        <v>0.42351511735342301</v>
      </c>
      <c r="H1145" s="17">
        <v>0.33238105159578102</v>
      </c>
      <c r="I1145" s="17">
        <v>0.40294314796323599</v>
      </c>
      <c r="J1145" s="17">
        <v>0.44389859140285898</v>
      </c>
      <c r="K1145" s="17">
        <v>0.45640586191645699</v>
      </c>
      <c r="L1145" s="17">
        <v>0.46426304899618198</v>
      </c>
      <c r="M1145" s="17"/>
      <c r="N1145" s="17">
        <v>0.43843925373729098</v>
      </c>
      <c r="O1145" s="17">
        <v>0.42407299235513002</v>
      </c>
      <c r="P1145" s="17">
        <v>0.43065119542214703</v>
      </c>
      <c r="Q1145" s="17">
        <v>0.39068404651828298</v>
      </c>
      <c r="R1145" s="17"/>
      <c r="S1145" s="17">
        <v>0.37422355625488202</v>
      </c>
      <c r="T1145" s="17">
        <v>0.43337904340563199</v>
      </c>
      <c r="U1145" s="17">
        <v>0.43372107105807001</v>
      </c>
      <c r="V1145" s="17">
        <v>0.47066662884481197</v>
      </c>
      <c r="W1145" s="17">
        <v>0.42026755492795098</v>
      </c>
      <c r="X1145" s="17">
        <v>0.42741599412730102</v>
      </c>
      <c r="Y1145" s="17">
        <v>0.398179483071258</v>
      </c>
      <c r="Z1145" s="17">
        <v>0.37602833220356202</v>
      </c>
      <c r="AA1145" s="17">
        <v>0.39203729603925203</v>
      </c>
      <c r="AB1145" s="17">
        <v>0.43987383966136601</v>
      </c>
      <c r="AC1145" s="17">
        <v>0.50901219928511798</v>
      </c>
      <c r="AD1145" s="17">
        <v>0.41210933781853198</v>
      </c>
      <c r="AE1145" s="17"/>
      <c r="AF1145" s="17">
        <v>0.40347326604158101</v>
      </c>
      <c r="AG1145" s="17">
        <v>0.417410348018457</v>
      </c>
      <c r="AH1145" s="17">
        <v>0.451227307394163</v>
      </c>
      <c r="AI1145" s="17">
        <v>0.42926718924620899</v>
      </c>
      <c r="AJ1145" s="17">
        <v>0.40922012787227302</v>
      </c>
      <c r="AK1145" s="17">
        <v>0.41887942354469698</v>
      </c>
      <c r="AL1145" s="17"/>
      <c r="AM1145" s="17">
        <v>0.39022870038127599</v>
      </c>
      <c r="AN1145" s="17">
        <v>0.43513074589274398</v>
      </c>
      <c r="AO1145" s="17">
        <v>0.44424788915820801</v>
      </c>
      <c r="AP1145" s="17">
        <v>0.39225290395605</v>
      </c>
      <c r="AQ1145" s="17">
        <v>0.37865376855988297</v>
      </c>
      <c r="AR1145" s="17"/>
      <c r="AS1145" s="17">
        <v>0.38209971887008598</v>
      </c>
      <c r="AT1145" s="17">
        <v>0.41054624887391</v>
      </c>
      <c r="AU1145" s="17">
        <v>0.44414278274632801</v>
      </c>
      <c r="AV1145" s="17">
        <v>0.46374857976476203</v>
      </c>
      <c r="AW1145" s="17">
        <v>0.425157168522178</v>
      </c>
      <c r="AX1145" s="17">
        <v>0.40185195001616802</v>
      </c>
      <c r="AY1145" s="17"/>
      <c r="AZ1145" s="17">
        <v>0.42557446502264201</v>
      </c>
      <c r="BA1145" s="17">
        <v>0.413900249185992</v>
      </c>
      <c r="BB1145" s="17">
        <v>0.43737199397764498</v>
      </c>
      <c r="BC1145" s="17">
        <v>0.42425538406900298</v>
      </c>
      <c r="BD1145" s="17">
        <v>0.41180291063658397</v>
      </c>
      <c r="BE1145" s="17"/>
      <c r="BF1145" s="17">
        <v>0.42522152625042597</v>
      </c>
      <c r="BG1145" s="17"/>
      <c r="BH1145" s="17">
        <v>0.41780329768816099</v>
      </c>
      <c r="BI1145" s="17"/>
      <c r="BJ1145" s="17">
        <v>0.40853287818572798</v>
      </c>
      <c r="BK1145" s="17">
        <v>0.42176564461649502</v>
      </c>
      <c r="BL1145" s="17">
        <v>0.46396249543072698</v>
      </c>
      <c r="BM1145" s="17">
        <v>0.38772691306201701</v>
      </c>
      <c r="BN1145" s="17">
        <v>0.39376909636572399</v>
      </c>
      <c r="BO1145" s="17">
        <v>0.417642972057433</v>
      </c>
      <c r="BP1145" s="17"/>
      <c r="BQ1145" s="17">
        <v>0.45348950601403698</v>
      </c>
      <c r="BR1145" s="17">
        <v>0.41250083941628402</v>
      </c>
      <c r="BS1145" s="17">
        <v>0.43358174095687901</v>
      </c>
      <c r="BT1145" s="17"/>
      <c r="BU1145" s="17">
        <v>0.41199643273014203</v>
      </c>
      <c r="BV1145" s="17">
        <v>0.427593861340621</v>
      </c>
      <c r="BW1145" s="17">
        <v>0.43428576217343601</v>
      </c>
      <c r="BX1145" s="17"/>
      <c r="BY1145" s="17">
        <v>0.38654901495288801</v>
      </c>
      <c r="BZ1145" s="17"/>
      <c r="CA1145" s="17">
        <v>0.39698397151937698</v>
      </c>
    </row>
    <row r="1146" spans="2:79" x14ac:dyDescent="0.35">
      <c r="B1146" t="s">
        <v>367</v>
      </c>
      <c r="C1146" s="17">
        <v>0.25814191255163199</v>
      </c>
      <c r="D1146" s="17">
        <v>0.24163342117628001</v>
      </c>
      <c r="E1146" s="17">
        <v>0.27464454717335901</v>
      </c>
      <c r="F1146" s="17"/>
      <c r="G1146" s="17">
        <v>0.207653234319676</v>
      </c>
      <c r="H1146" s="17">
        <v>0.25810885969377101</v>
      </c>
      <c r="I1146" s="17">
        <v>0.22218612469410501</v>
      </c>
      <c r="J1146" s="17">
        <v>0.30735597662500502</v>
      </c>
      <c r="K1146" s="17">
        <v>0.26812073976549999</v>
      </c>
      <c r="L1146" s="17">
        <v>0.27446765671950801</v>
      </c>
      <c r="M1146" s="17"/>
      <c r="N1146" s="17">
        <v>0.25807955206899402</v>
      </c>
      <c r="O1146" s="17">
        <v>0.27862409894208401</v>
      </c>
      <c r="P1146" s="17">
        <v>0.23732266405618499</v>
      </c>
      <c r="Q1146" s="17">
        <v>0.25418396651370401</v>
      </c>
      <c r="R1146" s="17"/>
      <c r="S1146" s="17">
        <v>0.26729707336408498</v>
      </c>
      <c r="T1146" s="17">
        <v>0.24970747494527701</v>
      </c>
      <c r="U1146" s="17">
        <v>0.25278319560256202</v>
      </c>
      <c r="V1146" s="17">
        <v>0.26402400068609999</v>
      </c>
      <c r="W1146" s="17">
        <v>0.26939722693722001</v>
      </c>
      <c r="X1146" s="17">
        <v>0.24285716515536601</v>
      </c>
      <c r="Y1146" s="17">
        <v>0.29043710583158</v>
      </c>
      <c r="Z1146" s="17">
        <v>0.24410468188281501</v>
      </c>
      <c r="AA1146" s="17">
        <v>0.25782864076272699</v>
      </c>
      <c r="AB1146" s="17">
        <v>0.26985983526727803</v>
      </c>
      <c r="AC1146" s="17">
        <v>0.205015351543159</v>
      </c>
      <c r="AD1146" s="17">
        <v>0.255546357090982</v>
      </c>
      <c r="AE1146" s="17"/>
      <c r="AF1146" s="17">
        <v>0.25391208484850097</v>
      </c>
      <c r="AG1146" s="17">
        <v>0.25355582942808502</v>
      </c>
      <c r="AH1146" s="17">
        <v>0.26082710179353302</v>
      </c>
      <c r="AI1146" s="17">
        <v>0.26617540335322798</v>
      </c>
      <c r="AJ1146" s="17">
        <v>0.24837044627174601</v>
      </c>
      <c r="AK1146" s="17">
        <v>0.19792685991291101</v>
      </c>
      <c r="AL1146" s="17"/>
      <c r="AM1146" s="17">
        <v>0.28159276145310203</v>
      </c>
      <c r="AN1146" s="17">
        <v>0.25708051287429901</v>
      </c>
      <c r="AO1146" s="17">
        <v>0.25534665118291699</v>
      </c>
      <c r="AP1146" s="17">
        <v>0.24252434362153599</v>
      </c>
      <c r="AQ1146" s="17">
        <v>0.194809998901251</v>
      </c>
      <c r="AR1146" s="17"/>
      <c r="AS1146" s="17">
        <v>0.25734149393503303</v>
      </c>
      <c r="AT1146" s="17">
        <v>0.28334025234787202</v>
      </c>
      <c r="AU1146" s="17">
        <v>0.237507446287302</v>
      </c>
      <c r="AV1146" s="17">
        <v>0.24418951697499799</v>
      </c>
      <c r="AW1146" s="17">
        <v>0.27632063269249602</v>
      </c>
      <c r="AX1146" s="17">
        <v>0.23256413205238699</v>
      </c>
      <c r="AY1146" s="17"/>
      <c r="AZ1146" s="17">
        <v>0.26835031475168503</v>
      </c>
      <c r="BA1146" s="17">
        <v>0.29788843227430301</v>
      </c>
      <c r="BB1146" s="17">
        <v>0.22948178049746101</v>
      </c>
      <c r="BC1146" s="17">
        <v>0.22515064514781999</v>
      </c>
      <c r="BD1146" s="17">
        <v>0.234336957427043</v>
      </c>
      <c r="BE1146" s="17"/>
      <c r="BF1146" s="17">
        <v>0.26607952633822102</v>
      </c>
      <c r="BG1146" s="17"/>
      <c r="BH1146" s="17">
        <v>0.26429233221646797</v>
      </c>
      <c r="BI1146" s="17"/>
      <c r="BJ1146" s="17">
        <v>0.26663396114698701</v>
      </c>
      <c r="BK1146" s="17">
        <v>0.265045890038765</v>
      </c>
      <c r="BL1146" s="17">
        <v>0.26505842126381801</v>
      </c>
      <c r="BM1146" s="17">
        <v>0.22656667730433599</v>
      </c>
      <c r="BN1146" s="17">
        <v>0.224380501576251</v>
      </c>
      <c r="BO1146" s="17">
        <v>0.23311919911961601</v>
      </c>
      <c r="BP1146" s="17"/>
      <c r="BQ1146" s="17">
        <v>0.219805251089077</v>
      </c>
      <c r="BR1146" s="17">
        <v>0.27430143580441202</v>
      </c>
      <c r="BS1146" s="17">
        <v>0.231940431058132</v>
      </c>
      <c r="BT1146" s="17"/>
      <c r="BU1146" s="17">
        <v>0.16437976688509001</v>
      </c>
      <c r="BV1146" s="17">
        <v>0.284764266468437</v>
      </c>
      <c r="BW1146" s="17">
        <v>0.22282356098657599</v>
      </c>
      <c r="BX1146" s="17"/>
      <c r="BY1146" s="17">
        <v>0.207628992369945</v>
      </c>
      <c r="BZ1146" s="17"/>
      <c r="CA1146" s="17">
        <v>0.291846648323213</v>
      </c>
    </row>
    <row r="1147" spans="2:79" x14ac:dyDescent="0.35">
      <c r="B1147" t="s">
        <v>368</v>
      </c>
      <c r="C1147" s="17">
        <v>0.15736605293252701</v>
      </c>
      <c r="D1147" s="17">
        <v>0.164029384648886</v>
      </c>
      <c r="E1147" s="17">
        <v>0.14995219410118599</v>
      </c>
      <c r="F1147" s="17"/>
      <c r="G1147" s="17">
        <v>0.24030086669689901</v>
      </c>
      <c r="H1147" s="17">
        <v>0.20058788381301601</v>
      </c>
      <c r="I1147" s="17">
        <v>0.17434756752330199</v>
      </c>
      <c r="J1147" s="17">
        <v>0.12731580204737999</v>
      </c>
      <c r="K1147" s="17">
        <v>0.122232372085288</v>
      </c>
      <c r="L1147" s="17">
        <v>0.100939841433896</v>
      </c>
      <c r="M1147" s="17"/>
      <c r="N1147" s="17">
        <v>0.141873553150238</v>
      </c>
      <c r="O1147" s="17">
        <v>0.13737119269860801</v>
      </c>
      <c r="P1147" s="17">
        <v>0.18733560099042201</v>
      </c>
      <c r="Q1147" s="17">
        <v>0.170954694578976</v>
      </c>
      <c r="R1147" s="17"/>
      <c r="S1147" s="17">
        <v>0.194017243292644</v>
      </c>
      <c r="T1147" s="17">
        <v>0.13801362668508799</v>
      </c>
      <c r="U1147" s="17">
        <v>0.18042288370058901</v>
      </c>
      <c r="V1147" s="17">
        <v>0.111728119305586</v>
      </c>
      <c r="W1147" s="17">
        <v>0.13252902828600599</v>
      </c>
      <c r="X1147" s="17">
        <v>0.14006267567660699</v>
      </c>
      <c r="Y1147" s="17">
        <v>0.15416937625517099</v>
      </c>
      <c r="Z1147" s="17">
        <v>0.19789340489722701</v>
      </c>
      <c r="AA1147" s="17">
        <v>0.18455256368984499</v>
      </c>
      <c r="AB1147" s="17">
        <v>0.12524999619601601</v>
      </c>
      <c r="AC1147" s="17">
        <v>0.16103255434754701</v>
      </c>
      <c r="AD1147" s="17">
        <v>0.20078562704380601</v>
      </c>
      <c r="AE1147" s="17"/>
      <c r="AF1147" s="17">
        <v>0.14256474543544301</v>
      </c>
      <c r="AG1147" s="17">
        <v>0.17031183290242299</v>
      </c>
      <c r="AH1147" s="17">
        <v>0.14408233612079499</v>
      </c>
      <c r="AI1147" s="17">
        <v>0.16828755571776499</v>
      </c>
      <c r="AJ1147" s="17">
        <v>0.15935800440106501</v>
      </c>
      <c r="AK1147" s="17">
        <v>0.16994026360864201</v>
      </c>
      <c r="AL1147" s="17"/>
      <c r="AM1147" s="17">
        <v>0.150877342541892</v>
      </c>
      <c r="AN1147" s="17">
        <v>0.16104956902405801</v>
      </c>
      <c r="AO1147" s="17">
        <v>0.16047635958449599</v>
      </c>
      <c r="AP1147" s="17">
        <v>0.14243519261082499</v>
      </c>
      <c r="AQ1147" s="17">
        <v>0.232737603094408</v>
      </c>
      <c r="AR1147" s="17"/>
      <c r="AS1147" s="17">
        <v>0.20093875754423299</v>
      </c>
      <c r="AT1147" s="17">
        <v>0.13511954108781099</v>
      </c>
      <c r="AU1147" s="17">
        <v>0.16467617165177001</v>
      </c>
      <c r="AV1147" s="17">
        <v>0.14925810291841399</v>
      </c>
      <c r="AW1147" s="17">
        <v>0.120787751616467</v>
      </c>
      <c r="AX1147" s="17">
        <v>0.16095763836593899</v>
      </c>
      <c r="AY1147" s="17"/>
      <c r="AZ1147" s="17">
        <v>0.15171360035379899</v>
      </c>
      <c r="BA1147" s="17">
        <v>0.132064226562008</v>
      </c>
      <c r="BB1147" s="17">
        <v>0.176518923037215</v>
      </c>
      <c r="BC1147" s="17">
        <v>0.16360002027419501</v>
      </c>
      <c r="BD1147" s="17">
        <v>0.17770245031526599</v>
      </c>
      <c r="BE1147" s="17"/>
      <c r="BF1147" s="17">
        <v>0.14949840677631199</v>
      </c>
      <c r="BG1147" s="17"/>
      <c r="BH1147" s="17">
        <v>0.15355569437893299</v>
      </c>
      <c r="BI1147" s="17"/>
      <c r="BJ1147" s="17">
        <v>0.16673649750567299</v>
      </c>
      <c r="BK1147" s="17">
        <v>0.13092757671835201</v>
      </c>
      <c r="BL1147" s="17">
        <v>0.13253360134303999</v>
      </c>
      <c r="BM1147" s="17">
        <v>0.19160934298848001</v>
      </c>
      <c r="BN1147" s="17">
        <v>0.23313772434691199</v>
      </c>
      <c r="BO1147" s="17">
        <v>0.191483155951748</v>
      </c>
      <c r="BP1147" s="17"/>
      <c r="BQ1147" s="17">
        <v>0.13949080364223501</v>
      </c>
      <c r="BR1147" s="17">
        <v>0.15842055900170601</v>
      </c>
      <c r="BS1147" s="17">
        <v>0.16801867637873399</v>
      </c>
      <c r="BT1147" s="17"/>
      <c r="BU1147" s="17">
        <v>0.191072531494484</v>
      </c>
      <c r="BV1147" s="17">
        <v>0.136230356987841</v>
      </c>
      <c r="BW1147" s="17">
        <v>0.175873114983571</v>
      </c>
      <c r="BX1147" s="17"/>
      <c r="BY1147" s="17">
        <v>0.305188916840894</v>
      </c>
      <c r="BZ1147" s="17"/>
      <c r="CA1147" s="17">
        <v>0.18269138032283699</v>
      </c>
    </row>
    <row r="1148" spans="2:79" x14ac:dyDescent="0.35">
      <c r="B1148" t="s">
        <v>369</v>
      </c>
      <c r="C1148" s="17">
        <v>4.0191246415518397E-2</v>
      </c>
      <c r="D1148" s="17">
        <v>4.5670548058816297E-2</v>
      </c>
      <c r="E1148" s="17">
        <v>3.4124536086515798E-2</v>
      </c>
      <c r="F1148" s="17"/>
      <c r="G1148" s="17">
        <v>5.2015203381774101E-2</v>
      </c>
      <c r="H1148" s="17">
        <v>6.2936307965373806E-2</v>
      </c>
      <c r="I1148" s="17">
        <v>5.2068951150809603E-2</v>
      </c>
      <c r="J1148" s="17">
        <v>2.6284561141626799E-2</v>
      </c>
      <c r="K1148" s="17">
        <v>2.26035285121493E-2</v>
      </c>
      <c r="L1148" s="17">
        <v>2.7228675953784E-2</v>
      </c>
      <c r="M1148" s="17"/>
      <c r="N1148" s="17">
        <v>3.95799508191855E-2</v>
      </c>
      <c r="O1148" s="17">
        <v>3.5347886394546897E-2</v>
      </c>
      <c r="P1148" s="17">
        <v>3.8667208407496698E-2</v>
      </c>
      <c r="Q1148" s="17">
        <v>4.7362408876382503E-2</v>
      </c>
      <c r="R1148" s="17"/>
      <c r="S1148" s="17">
        <v>7.25183365008161E-2</v>
      </c>
      <c r="T1148" s="17">
        <v>2.494467051786E-2</v>
      </c>
      <c r="U1148" s="17">
        <v>1.5194113687551299E-2</v>
      </c>
      <c r="V1148" s="17">
        <v>2.4149149760137701E-2</v>
      </c>
      <c r="W1148" s="17">
        <v>3.9610608604062299E-2</v>
      </c>
      <c r="X1148" s="17">
        <v>5.55368791844233E-2</v>
      </c>
      <c r="Y1148" s="17">
        <v>2.09048014993015E-2</v>
      </c>
      <c r="Z1148" s="17">
        <v>4.7253560494530202E-2</v>
      </c>
      <c r="AA1148" s="17">
        <v>4.5885199089265298E-2</v>
      </c>
      <c r="AB1148" s="17">
        <v>3.4910031098988402E-2</v>
      </c>
      <c r="AC1148" s="17">
        <v>4.2083833254595401E-2</v>
      </c>
      <c r="AD1148" s="17">
        <v>5.9309001698016298E-2</v>
      </c>
      <c r="AE1148" s="17"/>
      <c r="AF1148" s="17">
        <v>5.5817300396026497E-2</v>
      </c>
      <c r="AG1148" s="17">
        <v>3.6494392815819898E-2</v>
      </c>
      <c r="AH1148" s="17">
        <v>2.4595723033557899E-2</v>
      </c>
      <c r="AI1148" s="17">
        <v>3.38215390731781E-2</v>
      </c>
      <c r="AJ1148" s="17">
        <v>4.1984208294553897E-2</v>
      </c>
      <c r="AK1148" s="17">
        <v>6.1629470957598499E-2</v>
      </c>
      <c r="AL1148" s="17"/>
      <c r="AM1148" s="17">
        <v>3.8654164954100997E-2</v>
      </c>
      <c r="AN1148" s="17">
        <v>3.4950212086562502E-2</v>
      </c>
      <c r="AO1148" s="17">
        <v>3.1303645243913103E-2</v>
      </c>
      <c r="AP1148" s="17">
        <v>7.2411911531902698E-2</v>
      </c>
      <c r="AQ1148" s="17">
        <v>6.91502228767207E-3</v>
      </c>
      <c r="AR1148" s="17"/>
      <c r="AS1148" s="17">
        <v>4.5788546589182001E-2</v>
      </c>
      <c r="AT1148" s="17">
        <v>4.57338137846382E-2</v>
      </c>
      <c r="AU1148" s="17">
        <v>3.9347630045249701E-2</v>
      </c>
      <c r="AV1148" s="17">
        <v>3.4427210520732998E-2</v>
      </c>
      <c r="AW1148" s="17">
        <v>3.18914771172783E-2</v>
      </c>
      <c r="AX1148" s="17">
        <v>3.6624917597835802E-2</v>
      </c>
      <c r="AY1148" s="17"/>
      <c r="AZ1148" s="17">
        <v>2.4829333549871199E-2</v>
      </c>
      <c r="BA1148" s="17">
        <v>4.0409685280795297E-2</v>
      </c>
      <c r="BB1148" s="17">
        <v>3.6806706133368103E-2</v>
      </c>
      <c r="BC1148" s="17">
        <v>6.4945410263091294E-2</v>
      </c>
      <c r="BD1148" s="17">
        <v>4.5631769007636901E-2</v>
      </c>
      <c r="BE1148" s="17"/>
      <c r="BF1148" s="17">
        <v>3.5725289597982803E-2</v>
      </c>
      <c r="BG1148" s="17"/>
      <c r="BH1148" s="17">
        <v>3.9249047702905798E-2</v>
      </c>
      <c r="BI1148" s="17"/>
      <c r="BJ1148" s="17">
        <v>4.8100931499599799E-2</v>
      </c>
      <c r="BK1148" s="17">
        <v>3.4746739859579101E-2</v>
      </c>
      <c r="BL1148" s="17">
        <v>3.0104699151322901E-2</v>
      </c>
      <c r="BM1148" s="17">
        <v>6.7684718731127594E-2</v>
      </c>
      <c r="BN1148" s="17">
        <v>3.8873158587486897E-2</v>
      </c>
      <c r="BO1148" s="17">
        <v>3.9903798654604798E-2</v>
      </c>
      <c r="BP1148" s="17"/>
      <c r="BQ1148" s="17">
        <v>4.96920574998806E-2</v>
      </c>
      <c r="BR1148" s="17">
        <v>4.0699234409512598E-2</v>
      </c>
      <c r="BS1148" s="17">
        <v>3.7889994976396099E-2</v>
      </c>
      <c r="BT1148" s="17"/>
      <c r="BU1148" s="17">
        <v>0.117130414215558</v>
      </c>
      <c r="BV1148" s="17">
        <v>3.3052763164601699E-2</v>
      </c>
      <c r="BW1148" s="17">
        <v>3.63068172291139E-2</v>
      </c>
      <c r="BX1148" s="17"/>
      <c r="BY1148" s="17">
        <v>3.4804592371134903E-2</v>
      </c>
      <c r="BZ1148" s="17"/>
      <c r="CA1148" s="17">
        <v>4.3931649966332101E-2</v>
      </c>
    </row>
    <row r="1149" spans="2:79"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c r="BO1149" s="17"/>
      <c r="BP1149" s="17"/>
      <c r="BQ1149" s="17"/>
      <c r="BR1149" s="17"/>
      <c r="BS1149" s="17"/>
      <c r="BT1149" s="17"/>
      <c r="BU1149" s="17"/>
      <c r="BV1149" s="17"/>
      <c r="BW1149" s="17"/>
      <c r="BX1149" s="17"/>
      <c r="BY1149" s="17"/>
      <c r="BZ1149" s="17"/>
      <c r="CA1149" s="17"/>
    </row>
    <row r="1150" spans="2:79" x14ac:dyDescent="0.35">
      <c r="B1150" s="6" t="s">
        <v>560</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c r="BZ1150" s="17"/>
      <c r="CA1150" s="17"/>
    </row>
    <row r="1151" spans="2:79" x14ac:dyDescent="0.35">
      <c r="B1151" s="24" t="s">
        <v>106</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row>
    <row r="1152" spans="2:79" x14ac:dyDescent="0.35">
      <c r="B1152" t="s">
        <v>365</v>
      </c>
      <c r="C1152" s="17">
        <v>6.1330516814165001E-2</v>
      </c>
      <c r="D1152" s="17">
        <v>6.5897019115714398E-2</v>
      </c>
      <c r="E1152" s="17">
        <v>5.6806414575538498E-2</v>
      </c>
      <c r="F1152" s="17"/>
      <c r="G1152" s="17">
        <v>8.2847412469161899E-2</v>
      </c>
      <c r="H1152" s="17">
        <v>9.4386671035527295E-2</v>
      </c>
      <c r="I1152" s="17">
        <v>6.9822055297828797E-2</v>
      </c>
      <c r="J1152" s="17">
        <v>4.63889364386154E-2</v>
      </c>
      <c r="K1152" s="17">
        <v>3.8732969777477103E-2</v>
      </c>
      <c r="L1152" s="17">
        <v>4.0444472170534498E-2</v>
      </c>
      <c r="M1152" s="17"/>
      <c r="N1152" s="17">
        <v>6.5502351067898701E-2</v>
      </c>
      <c r="O1152" s="17">
        <v>5.6702972370449203E-2</v>
      </c>
      <c r="P1152" s="17">
        <v>6.1863620380281002E-2</v>
      </c>
      <c r="Q1152" s="17">
        <v>6.1906655583222801E-2</v>
      </c>
      <c r="R1152" s="17"/>
      <c r="S1152" s="17">
        <v>9.2629328978491299E-2</v>
      </c>
      <c r="T1152" s="17">
        <v>7.1403917456546603E-2</v>
      </c>
      <c r="U1152" s="17">
        <v>6.0879666272598602E-2</v>
      </c>
      <c r="V1152" s="17">
        <v>4.3491136281812198E-2</v>
      </c>
      <c r="W1152" s="17">
        <v>5.4731429855927299E-2</v>
      </c>
      <c r="X1152" s="17">
        <v>9.3163172572514594E-2</v>
      </c>
      <c r="Y1152" s="17">
        <v>3.0530206254711201E-2</v>
      </c>
      <c r="Z1152" s="17">
        <v>6.1925697888397302E-2</v>
      </c>
      <c r="AA1152" s="17">
        <v>6.2730377041893895E-2</v>
      </c>
      <c r="AB1152" s="17">
        <v>4.3900949880004002E-2</v>
      </c>
      <c r="AC1152" s="17">
        <v>3.1669959755212397E-2</v>
      </c>
      <c r="AD1152" s="17">
        <v>2.44355908981598E-2</v>
      </c>
      <c r="AE1152" s="17"/>
      <c r="AF1152" s="17">
        <v>5.9350888314708798E-2</v>
      </c>
      <c r="AG1152" s="17">
        <v>6.0006991259933799E-2</v>
      </c>
      <c r="AH1152" s="17">
        <v>5.75306604432115E-2</v>
      </c>
      <c r="AI1152" s="17">
        <v>5.1457974412651201E-2</v>
      </c>
      <c r="AJ1152" s="17">
        <v>7.0166647126463796E-2</v>
      </c>
      <c r="AK1152" s="17">
        <v>0.134985914189689</v>
      </c>
      <c r="AL1152" s="17"/>
      <c r="AM1152" s="17">
        <v>5.4816167103482701E-2</v>
      </c>
      <c r="AN1152" s="17">
        <v>4.7226200479308297E-2</v>
      </c>
      <c r="AO1152" s="17">
        <v>7.0305078696260195E-2</v>
      </c>
      <c r="AP1152" s="17">
        <v>8.3301751967868404E-2</v>
      </c>
      <c r="AQ1152" s="17">
        <v>9.0966371634397303E-2</v>
      </c>
      <c r="AR1152" s="17"/>
      <c r="AS1152" s="17">
        <v>8.7203312612660899E-2</v>
      </c>
      <c r="AT1152" s="17">
        <v>4.96030698002074E-2</v>
      </c>
      <c r="AU1152" s="17">
        <v>8.12211465806916E-2</v>
      </c>
      <c r="AV1152" s="17">
        <v>5.4358478880836301E-2</v>
      </c>
      <c r="AW1152" s="17">
        <v>3.9307898955599101E-2</v>
      </c>
      <c r="AX1152" s="17">
        <v>3.1892777621435997E-2</v>
      </c>
      <c r="AY1152" s="17"/>
      <c r="AZ1152" s="17">
        <v>5.2623830599613501E-2</v>
      </c>
      <c r="BA1152" s="17">
        <v>5.4764044111479601E-2</v>
      </c>
      <c r="BB1152" s="17">
        <v>5.3660286711943603E-2</v>
      </c>
      <c r="BC1152" s="17">
        <v>6.45390014213678E-2</v>
      </c>
      <c r="BD1152" s="17">
        <v>8.2342888261952907E-2</v>
      </c>
      <c r="BE1152" s="17"/>
      <c r="BF1152" s="17">
        <v>5.5971644476223201E-2</v>
      </c>
      <c r="BG1152" s="17"/>
      <c r="BH1152" s="17">
        <v>5.33093298644867E-2</v>
      </c>
      <c r="BI1152" s="17"/>
      <c r="BJ1152" s="17">
        <v>7.0450558754735396E-2</v>
      </c>
      <c r="BK1152" s="17">
        <v>3.7559925060478602E-2</v>
      </c>
      <c r="BL1152" s="17">
        <v>4.9335023885484802E-2</v>
      </c>
      <c r="BM1152" s="17">
        <v>8.1560051345513002E-2</v>
      </c>
      <c r="BN1152" s="17">
        <v>0.10685751345024</v>
      </c>
      <c r="BO1152" s="17">
        <v>9.3747159668691502E-2</v>
      </c>
      <c r="BP1152" s="17"/>
      <c r="BQ1152" s="17">
        <v>6.3955936626634E-2</v>
      </c>
      <c r="BR1152" s="17">
        <v>5.1372976959691501E-2</v>
      </c>
      <c r="BS1152" s="17">
        <v>6.8190425304096997E-2</v>
      </c>
      <c r="BT1152" s="17"/>
      <c r="BU1152" s="17">
        <v>0.11015209032968699</v>
      </c>
      <c r="BV1152" s="17">
        <v>5.04141359146274E-2</v>
      </c>
      <c r="BW1152" s="17">
        <v>6.3700752349067594E-2</v>
      </c>
      <c r="BX1152" s="17"/>
      <c r="BY1152" s="17">
        <v>7.9756796545390599E-2</v>
      </c>
      <c r="BZ1152" s="17"/>
      <c r="CA1152" s="17">
        <v>7.8210096954111102E-2</v>
      </c>
    </row>
    <row r="1153" spans="2:79" x14ac:dyDescent="0.35">
      <c r="B1153" t="s">
        <v>366</v>
      </c>
      <c r="C1153" s="17">
        <v>0.283894068488662</v>
      </c>
      <c r="D1153" s="17">
        <v>0.30306839281304399</v>
      </c>
      <c r="E1153" s="17">
        <v>0.26427849650436502</v>
      </c>
      <c r="F1153" s="17"/>
      <c r="G1153" s="17">
        <v>0.27739561938440499</v>
      </c>
      <c r="H1153" s="17">
        <v>0.29188843440086398</v>
      </c>
      <c r="I1153" s="17">
        <v>0.30071114210716199</v>
      </c>
      <c r="J1153" s="17">
        <v>0.31747565035702402</v>
      </c>
      <c r="K1153" s="17">
        <v>0.274918116644644</v>
      </c>
      <c r="L1153" s="17">
        <v>0.24693144546165299</v>
      </c>
      <c r="M1153" s="17"/>
      <c r="N1153" s="17">
        <v>0.26392482252208999</v>
      </c>
      <c r="O1153" s="17">
        <v>0.26946914247416598</v>
      </c>
      <c r="P1153" s="17">
        <v>0.28813014851567798</v>
      </c>
      <c r="Q1153" s="17">
        <v>0.320090281426476</v>
      </c>
      <c r="R1153" s="17"/>
      <c r="S1153" s="17">
        <v>0.25856207196630099</v>
      </c>
      <c r="T1153" s="17">
        <v>0.27224349401671</v>
      </c>
      <c r="U1153" s="17">
        <v>0.30988951629925499</v>
      </c>
      <c r="V1153" s="17">
        <v>0.32375822895649098</v>
      </c>
      <c r="W1153" s="17">
        <v>0.28674314559212899</v>
      </c>
      <c r="X1153" s="17">
        <v>0.235769768174937</v>
      </c>
      <c r="Y1153" s="17">
        <v>0.31814690425727099</v>
      </c>
      <c r="Z1153" s="17">
        <v>0.332495604547695</v>
      </c>
      <c r="AA1153" s="17">
        <v>0.28132777231320699</v>
      </c>
      <c r="AB1153" s="17">
        <v>0.24307429971927799</v>
      </c>
      <c r="AC1153" s="17">
        <v>0.266613050213858</v>
      </c>
      <c r="AD1153" s="17">
        <v>0.40574431823902002</v>
      </c>
      <c r="AE1153" s="17"/>
      <c r="AF1153" s="17">
        <v>0.285735122427826</v>
      </c>
      <c r="AG1153" s="17">
        <v>0.26760839337570402</v>
      </c>
      <c r="AH1153" s="17">
        <v>0.31172924650989697</v>
      </c>
      <c r="AI1153" s="17">
        <v>0.30755084561865098</v>
      </c>
      <c r="AJ1153" s="17">
        <v>0.33432153138156201</v>
      </c>
      <c r="AK1153" s="17">
        <v>0.287528598188108</v>
      </c>
      <c r="AL1153" s="17"/>
      <c r="AM1153" s="17">
        <v>0.26339408121210001</v>
      </c>
      <c r="AN1153" s="17">
        <v>0.28376187457652102</v>
      </c>
      <c r="AO1153" s="17">
        <v>0.30241005735058002</v>
      </c>
      <c r="AP1153" s="17">
        <v>0.28341683361020698</v>
      </c>
      <c r="AQ1153" s="17">
        <v>0.350230409596474</v>
      </c>
      <c r="AR1153" s="17"/>
      <c r="AS1153" s="17">
        <v>0.29702377552836201</v>
      </c>
      <c r="AT1153" s="17">
        <v>0.26610481130710401</v>
      </c>
      <c r="AU1153" s="17">
        <v>0.27949856497202102</v>
      </c>
      <c r="AV1153" s="17">
        <v>0.31729854303356497</v>
      </c>
      <c r="AW1153" s="17">
        <v>0.24605146890382601</v>
      </c>
      <c r="AX1153" s="17">
        <v>0.28228006386184901</v>
      </c>
      <c r="AY1153" s="17"/>
      <c r="AZ1153" s="17">
        <v>0.29543078294192898</v>
      </c>
      <c r="BA1153" s="17">
        <v>0.28025767118075701</v>
      </c>
      <c r="BB1153" s="17">
        <v>0.25821171021404699</v>
      </c>
      <c r="BC1153" s="17">
        <v>0.27077937800470903</v>
      </c>
      <c r="BD1153" s="17">
        <v>0.30190199734580198</v>
      </c>
      <c r="BE1153" s="17"/>
      <c r="BF1153" s="17">
        <v>0.27891356297161501</v>
      </c>
      <c r="BG1153" s="17"/>
      <c r="BH1153" s="17">
        <v>0.28457469379352901</v>
      </c>
      <c r="BI1153" s="17"/>
      <c r="BJ1153" s="17">
        <v>0.30292049171200103</v>
      </c>
      <c r="BK1153" s="17">
        <v>0.26303668748245401</v>
      </c>
      <c r="BL1153" s="17">
        <v>0.29236197644321898</v>
      </c>
      <c r="BM1153" s="17">
        <v>0.25631879424464299</v>
      </c>
      <c r="BN1153" s="17">
        <v>0.22685314379111199</v>
      </c>
      <c r="BO1153" s="17">
        <v>0.26323715132952202</v>
      </c>
      <c r="BP1153" s="17"/>
      <c r="BQ1153" s="17">
        <v>0.33791562520859098</v>
      </c>
      <c r="BR1153" s="17">
        <v>0.28602656377431401</v>
      </c>
      <c r="BS1153" s="17">
        <v>0.27209458754594501</v>
      </c>
      <c r="BT1153" s="17"/>
      <c r="BU1153" s="17">
        <v>0.32248010988294201</v>
      </c>
      <c r="BV1153" s="17">
        <v>0.30766651866626699</v>
      </c>
      <c r="BW1153" s="17">
        <v>0.27165604836655</v>
      </c>
      <c r="BX1153" s="17"/>
      <c r="BY1153" s="17">
        <v>0.29559441483212601</v>
      </c>
      <c r="BZ1153" s="17"/>
      <c r="CA1153" s="17">
        <v>0.32052053015839199</v>
      </c>
    </row>
    <row r="1154" spans="2:79" x14ac:dyDescent="0.35">
      <c r="B1154" t="s">
        <v>367</v>
      </c>
      <c r="C1154" s="17">
        <v>0.37495813481313001</v>
      </c>
      <c r="D1154" s="17">
        <v>0.36888298246040702</v>
      </c>
      <c r="E1154" s="17">
        <v>0.38152938382527102</v>
      </c>
      <c r="F1154" s="17"/>
      <c r="G1154" s="17">
        <v>0.248393687592496</v>
      </c>
      <c r="H1154" s="17">
        <v>0.28518983927236202</v>
      </c>
      <c r="I1154" s="17">
        <v>0.34590058125845502</v>
      </c>
      <c r="J1154" s="17">
        <v>0.40762467577436101</v>
      </c>
      <c r="K1154" s="17">
        <v>0.43235184877849298</v>
      </c>
      <c r="L1154" s="17">
        <v>0.491126621290703</v>
      </c>
      <c r="M1154" s="17"/>
      <c r="N1154" s="17">
        <v>0.39708581941934201</v>
      </c>
      <c r="O1154" s="17">
        <v>0.40235351239810302</v>
      </c>
      <c r="P1154" s="17">
        <v>0.35372512397939698</v>
      </c>
      <c r="Q1154" s="17">
        <v>0.34235395765546101</v>
      </c>
      <c r="R1154" s="17"/>
      <c r="S1154" s="17">
        <v>0.35693973215869801</v>
      </c>
      <c r="T1154" s="17">
        <v>0.40296533982414601</v>
      </c>
      <c r="U1154" s="17">
        <v>0.35397745199748398</v>
      </c>
      <c r="V1154" s="17">
        <v>0.394202757555008</v>
      </c>
      <c r="W1154" s="17">
        <v>0.38606097588371302</v>
      </c>
      <c r="X1154" s="17">
        <v>0.36888456362780903</v>
      </c>
      <c r="Y1154" s="17">
        <v>0.336399723279034</v>
      </c>
      <c r="Z1154" s="17">
        <v>0.31958322835113601</v>
      </c>
      <c r="AA1154" s="17">
        <v>0.355470816011005</v>
      </c>
      <c r="AB1154" s="17">
        <v>0.443729721462156</v>
      </c>
      <c r="AC1154" s="17">
        <v>0.41889589188838799</v>
      </c>
      <c r="AD1154" s="17">
        <v>0.296508664439884</v>
      </c>
      <c r="AE1154" s="17"/>
      <c r="AF1154" s="17">
        <v>0.37284674628567999</v>
      </c>
      <c r="AG1154" s="17">
        <v>0.37325154688048801</v>
      </c>
      <c r="AH1154" s="17">
        <v>0.36337294245455898</v>
      </c>
      <c r="AI1154" s="17">
        <v>0.390887404742155</v>
      </c>
      <c r="AJ1154" s="17">
        <v>0.347364321171929</v>
      </c>
      <c r="AK1154" s="17">
        <v>0.30072340293390998</v>
      </c>
      <c r="AL1154" s="17"/>
      <c r="AM1154" s="17">
        <v>0.39960180014897001</v>
      </c>
      <c r="AN1154" s="17">
        <v>0.37586722048578503</v>
      </c>
      <c r="AO1154" s="17">
        <v>0.36467651295845399</v>
      </c>
      <c r="AP1154" s="17">
        <v>0.35207998638059901</v>
      </c>
      <c r="AQ1154" s="17">
        <v>0.34429900954035603</v>
      </c>
      <c r="AR1154" s="17"/>
      <c r="AS1154" s="17">
        <v>0.31576543497250698</v>
      </c>
      <c r="AT1154" s="17">
        <v>0.39590133991489501</v>
      </c>
      <c r="AU1154" s="17">
        <v>0.35554996419978402</v>
      </c>
      <c r="AV1154" s="17">
        <v>0.38262562531541999</v>
      </c>
      <c r="AW1154" s="17">
        <v>0.43808242412586801</v>
      </c>
      <c r="AX1154" s="17">
        <v>0.40688390547868097</v>
      </c>
      <c r="AY1154" s="17"/>
      <c r="AZ1154" s="17">
        <v>0.38076814641371298</v>
      </c>
      <c r="BA1154" s="17">
        <v>0.38068271656393299</v>
      </c>
      <c r="BB1154" s="17">
        <v>0.41630594815331701</v>
      </c>
      <c r="BC1154" s="17">
        <v>0.40115850072285802</v>
      </c>
      <c r="BD1154" s="17">
        <v>0.323152947658359</v>
      </c>
      <c r="BE1154" s="17"/>
      <c r="BF1154" s="17">
        <v>0.385188245475175</v>
      </c>
      <c r="BG1154" s="17"/>
      <c r="BH1154" s="17">
        <v>0.38221008395267098</v>
      </c>
      <c r="BI1154" s="17"/>
      <c r="BJ1154" s="17">
        <v>0.35255956312502901</v>
      </c>
      <c r="BK1154" s="17">
        <v>0.45254505110134902</v>
      </c>
      <c r="BL1154" s="17">
        <v>0.40113460978381099</v>
      </c>
      <c r="BM1154" s="17">
        <v>0.27864955825430598</v>
      </c>
      <c r="BN1154" s="17">
        <v>0.34992523530484199</v>
      </c>
      <c r="BO1154" s="17">
        <v>0.30209336906961698</v>
      </c>
      <c r="BP1154" s="17"/>
      <c r="BQ1154" s="17">
        <v>0.29503835136621498</v>
      </c>
      <c r="BR1154" s="17">
        <v>0.40900407608775102</v>
      </c>
      <c r="BS1154" s="17">
        <v>0.369746563487377</v>
      </c>
      <c r="BT1154" s="17"/>
      <c r="BU1154" s="17">
        <v>0.26195814666856998</v>
      </c>
      <c r="BV1154" s="17">
        <v>0.39556696070136599</v>
      </c>
      <c r="BW1154" s="17">
        <v>0.360284843580921</v>
      </c>
      <c r="BX1154" s="17"/>
      <c r="BY1154" s="17">
        <v>0.28425062176423099</v>
      </c>
      <c r="BZ1154" s="17"/>
      <c r="CA1154" s="17">
        <v>0.37159459583936799</v>
      </c>
    </row>
    <row r="1155" spans="2:79" x14ac:dyDescent="0.35">
      <c r="B1155" t="s">
        <v>368</v>
      </c>
      <c r="C1155" s="17">
        <v>0.21825912753602</v>
      </c>
      <c r="D1155" s="17">
        <v>0.20261462705462499</v>
      </c>
      <c r="E1155" s="17">
        <v>0.233852417379142</v>
      </c>
      <c r="F1155" s="17"/>
      <c r="G1155" s="17">
        <v>0.32157513512118302</v>
      </c>
      <c r="H1155" s="17">
        <v>0.26542432208373101</v>
      </c>
      <c r="I1155" s="17">
        <v>0.208923296078769</v>
      </c>
      <c r="J1155" s="17">
        <v>0.17592699254021199</v>
      </c>
      <c r="K1155" s="17">
        <v>0.19266838682354701</v>
      </c>
      <c r="L1155" s="17">
        <v>0.16987250735259801</v>
      </c>
      <c r="M1155" s="17"/>
      <c r="N1155" s="17">
        <v>0.215775932254926</v>
      </c>
      <c r="O1155" s="17">
        <v>0.23004923909580899</v>
      </c>
      <c r="P1155" s="17">
        <v>0.23503021442951499</v>
      </c>
      <c r="Q1155" s="17">
        <v>0.189120566272937</v>
      </c>
      <c r="R1155" s="17"/>
      <c r="S1155" s="17">
        <v>0.213965318040858</v>
      </c>
      <c r="T1155" s="17">
        <v>0.19319536931117401</v>
      </c>
      <c r="U1155" s="17">
        <v>0.21762404501472099</v>
      </c>
      <c r="V1155" s="17">
        <v>0.20794219215798199</v>
      </c>
      <c r="W1155" s="17">
        <v>0.21708193236237799</v>
      </c>
      <c r="X1155" s="17">
        <v>0.26107054027373</v>
      </c>
      <c r="Y1155" s="17">
        <v>0.236286246822658</v>
      </c>
      <c r="Z1155" s="17">
        <v>0.21035355888038501</v>
      </c>
      <c r="AA1155" s="17">
        <v>0.21905745165620399</v>
      </c>
      <c r="AB1155" s="17">
        <v>0.21328931585635899</v>
      </c>
      <c r="AC1155" s="17">
        <v>0.214023266728707</v>
      </c>
      <c r="AD1155" s="17">
        <v>0.23531126044262701</v>
      </c>
      <c r="AE1155" s="17"/>
      <c r="AF1155" s="17">
        <v>0.200326249972272</v>
      </c>
      <c r="AG1155" s="17">
        <v>0.24431627826683699</v>
      </c>
      <c r="AH1155" s="17">
        <v>0.21939256894657599</v>
      </c>
      <c r="AI1155" s="17">
        <v>0.18597524033423199</v>
      </c>
      <c r="AJ1155" s="17">
        <v>0.20978904750626901</v>
      </c>
      <c r="AK1155" s="17">
        <v>0.21079669148758201</v>
      </c>
      <c r="AL1155" s="17"/>
      <c r="AM1155" s="17">
        <v>0.215124037730519</v>
      </c>
      <c r="AN1155" s="17">
        <v>0.23376885041217901</v>
      </c>
      <c r="AO1155" s="17">
        <v>0.21936489265561501</v>
      </c>
      <c r="AP1155" s="17">
        <v>0.19363883419450501</v>
      </c>
      <c r="AQ1155" s="17">
        <v>0.159071871647642</v>
      </c>
      <c r="AR1155" s="17"/>
      <c r="AS1155" s="17">
        <v>0.237375180941541</v>
      </c>
      <c r="AT1155" s="17">
        <v>0.21128478116667401</v>
      </c>
      <c r="AU1155" s="17">
        <v>0.21745918488501501</v>
      </c>
      <c r="AV1155" s="17">
        <v>0.20137316356927201</v>
      </c>
      <c r="AW1155" s="17">
        <v>0.22741791192330399</v>
      </c>
      <c r="AX1155" s="17">
        <v>0.213121997021542</v>
      </c>
      <c r="AY1155" s="17"/>
      <c r="AZ1155" s="17">
        <v>0.21623267951946201</v>
      </c>
      <c r="BA1155" s="17">
        <v>0.22145926682900299</v>
      </c>
      <c r="BB1155" s="17">
        <v>0.21532340809256401</v>
      </c>
      <c r="BC1155" s="17">
        <v>0.186705873016281</v>
      </c>
      <c r="BD1155" s="17">
        <v>0.23001636841390299</v>
      </c>
      <c r="BE1155" s="17"/>
      <c r="BF1155" s="17">
        <v>0.21697856807538901</v>
      </c>
      <c r="BG1155" s="17"/>
      <c r="BH1155" s="17">
        <v>0.213456447516679</v>
      </c>
      <c r="BI1155" s="17"/>
      <c r="BJ1155" s="17">
        <v>0.21517206397444899</v>
      </c>
      <c r="BK1155" s="17">
        <v>0.18635104079783199</v>
      </c>
      <c r="BL1155" s="17">
        <v>0.20392216138520999</v>
      </c>
      <c r="BM1155" s="17">
        <v>0.30433384805638802</v>
      </c>
      <c r="BN1155" s="17">
        <v>0.239918574604948</v>
      </c>
      <c r="BO1155" s="17">
        <v>0.293540311115143</v>
      </c>
      <c r="BP1155" s="17"/>
      <c r="BQ1155" s="17">
        <v>0.230527609340972</v>
      </c>
      <c r="BR1155" s="17">
        <v>0.18976517041725199</v>
      </c>
      <c r="BS1155" s="17">
        <v>0.232035309522302</v>
      </c>
      <c r="BT1155" s="17"/>
      <c r="BU1155" s="17">
        <v>0.25169646889508102</v>
      </c>
      <c r="BV1155" s="17">
        <v>0.184808234482566</v>
      </c>
      <c r="BW1155" s="17">
        <v>0.243730087368695</v>
      </c>
      <c r="BX1155" s="17"/>
      <c r="BY1155" s="17">
        <v>0.24534826008579899</v>
      </c>
      <c r="BZ1155" s="17"/>
      <c r="CA1155" s="17">
        <v>0.19919740727301</v>
      </c>
    </row>
    <row r="1156" spans="2:79" x14ac:dyDescent="0.35">
      <c r="B1156" t="s">
        <v>369</v>
      </c>
      <c r="C1156" s="17">
        <v>6.1558152348022498E-2</v>
      </c>
      <c r="D1156" s="17">
        <v>5.9536978556210103E-2</v>
      </c>
      <c r="E1156" s="17">
        <v>6.3533287715683701E-2</v>
      </c>
      <c r="F1156" s="17"/>
      <c r="G1156" s="17">
        <v>6.9788145432754203E-2</v>
      </c>
      <c r="H1156" s="17">
        <v>6.3110733207515493E-2</v>
      </c>
      <c r="I1156" s="17">
        <v>7.4642925257784903E-2</v>
      </c>
      <c r="J1156" s="17">
        <v>5.2583744889787801E-2</v>
      </c>
      <c r="K1156" s="17">
        <v>6.1328677975839199E-2</v>
      </c>
      <c r="L1156" s="17">
        <v>5.1624953724512403E-2</v>
      </c>
      <c r="M1156" s="17"/>
      <c r="N1156" s="17">
        <v>5.7711074735743301E-2</v>
      </c>
      <c r="O1156" s="17">
        <v>4.1425133661472102E-2</v>
      </c>
      <c r="P1156" s="17">
        <v>6.1250892695128699E-2</v>
      </c>
      <c r="Q1156" s="17">
        <v>8.6528539061903303E-2</v>
      </c>
      <c r="R1156" s="17"/>
      <c r="S1156" s="17">
        <v>7.7903548855651594E-2</v>
      </c>
      <c r="T1156" s="17">
        <v>6.0191879391423703E-2</v>
      </c>
      <c r="U1156" s="17">
        <v>5.7629320415941598E-2</v>
      </c>
      <c r="V1156" s="17">
        <v>3.06056850487069E-2</v>
      </c>
      <c r="W1156" s="17">
        <v>5.5382516305853301E-2</v>
      </c>
      <c r="X1156" s="17">
        <v>4.1111955351009401E-2</v>
      </c>
      <c r="Y1156" s="17">
        <v>7.8636919386325693E-2</v>
      </c>
      <c r="Z1156" s="17">
        <v>7.5641910332387402E-2</v>
      </c>
      <c r="AA1156" s="17">
        <v>8.1413582977690996E-2</v>
      </c>
      <c r="AB1156" s="17">
        <v>5.6005713082203298E-2</v>
      </c>
      <c r="AC1156" s="17">
        <v>6.8797831413834401E-2</v>
      </c>
      <c r="AD1156" s="17">
        <v>3.8000165980309197E-2</v>
      </c>
      <c r="AE1156" s="17"/>
      <c r="AF1156" s="17">
        <v>8.1740992999514095E-2</v>
      </c>
      <c r="AG1156" s="17">
        <v>5.4816790217037802E-2</v>
      </c>
      <c r="AH1156" s="17">
        <v>4.7974581645756201E-2</v>
      </c>
      <c r="AI1156" s="17">
        <v>6.4128534892311198E-2</v>
      </c>
      <c r="AJ1156" s="17">
        <v>3.83584528137762E-2</v>
      </c>
      <c r="AK1156" s="17">
        <v>6.5965393200711306E-2</v>
      </c>
      <c r="AL1156" s="17"/>
      <c r="AM1156" s="17">
        <v>6.7063913804928404E-2</v>
      </c>
      <c r="AN1156" s="17">
        <v>5.9375854046207398E-2</v>
      </c>
      <c r="AO1156" s="17">
        <v>4.3243458339091503E-2</v>
      </c>
      <c r="AP1156" s="17">
        <v>8.7562593846821093E-2</v>
      </c>
      <c r="AQ1156" s="17">
        <v>5.54323375811311E-2</v>
      </c>
      <c r="AR1156" s="17"/>
      <c r="AS1156" s="17">
        <v>6.2632295944928598E-2</v>
      </c>
      <c r="AT1156" s="17">
        <v>7.7105997811119903E-2</v>
      </c>
      <c r="AU1156" s="17">
        <v>6.6271139362488504E-2</v>
      </c>
      <c r="AV1156" s="17">
        <v>4.43441892009072E-2</v>
      </c>
      <c r="AW1156" s="17">
        <v>4.9140296091402601E-2</v>
      </c>
      <c r="AX1156" s="17">
        <v>6.5821256016491594E-2</v>
      </c>
      <c r="AY1156" s="17"/>
      <c r="AZ1156" s="17">
        <v>5.4944560525282703E-2</v>
      </c>
      <c r="BA1156" s="17">
        <v>6.2836301314828397E-2</v>
      </c>
      <c r="BB1156" s="17">
        <v>5.6498646828127899E-2</v>
      </c>
      <c r="BC1156" s="17">
        <v>7.6817246834784497E-2</v>
      </c>
      <c r="BD1156" s="17">
        <v>6.2585798319983094E-2</v>
      </c>
      <c r="BE1156" s="17"/>
      <c r="BF1156" s="17">
        <v>6.2947979001597196E-2</v>
      </c>
      <c r="BG1156" s="17"/>
      <c r="BH1156" s="17">
        <v>6.6449444872633698E-2</v>
      </c>
      <c r="BI1156" s="17"/>
      <c r="BJ1156" s="17">
        <v>5.8897322433786398E-2</v>
      </c>
      <c r="BK1156" s="17">
        <v>6.0507295557886497E-2</v>
      </c>
      <c r="BL1156" s="17">
        <v>5.3246228502275103E-2</v>
      </c>
      <c r="BM1156" s="17">
        <v>7.9137748099149405E-2</v>
      </c>
      <c r="BN1156" s="17">
        <v>7.6445532848858799E-2</v>
      </c>
      <c r="BO1156" s="17">
        <v>4.7382008817026998E-2</v>
      </c>
      <c r="BP1156" s="17"/>
      <c r="BQ1156" s="17">
        <v>7.2562477457587093E-2</v>
      </c>
      <c r="BR1156" s="17">
        <v>6.3831212760991296E-2</v>
      </c>
      <c r="BS1156" s="17">
        <v>5.7933114140278401E-2</v>
      </c>
      <c r="BT1156" s="17"/>
      <c r="BU1156" s="17">
        <v>5.3713184223719998E-2</v>
      </c>
      <c r="BV1156" s="17">
        <v>6.1544150235174302E-2</v>
      </c>
      <c r="BW1156" s="17">
        <v>6.0628268334765902E-2</v>
      </c>
      <c r="BX1156" s="17"/>
      <c r="BY1156" s="17">
        <v>9.5049906772454298E-2</v>
      </c>
      <c r="BZ1156" s="17"/>
      <c r="CA1156" s="17">
        <v>3.0477369775119299E-2</v>
      </c>
    </row>
    <row r="1157" spans="2:79" x14ac:dyDescent="0.35">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c r="BQ1157" s="17"/>
      <c r="BR1157" s="17"/>
      <c r="BS1157" s="17"/>
      <c r="BT1157" s="17"/>
      <c r="BU1157" s="17"/>
      <c r="BV1157" s="17"/>
      <c r="BW1157" s="17"/>
      <c r="BX1157" s="17"/>
      <c r="BY1157" s="17"/>
      <c r="BZ1157" s="17"/>
      <c r="CA1157" s="17"/>
    </row>
    <row r="1158" spans="2:79" x14ac:dyDescent="0.35">
      <c r="B1158" s="6" t="s">
        <v>561</v>
      </c>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row>
    <row r="1159" spans="2:79" x14ac:dyDescent="0.35">
      <c r="B1159" s="24" t="s">
        <v>106</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c r="BV1159" s="17"/>
      <c r="BW1159" s="17"/>
      <c r="BX1159" s="17"/>
      <c r="BY1159" s="17"/>
      <c r="BZ1159" s="17"/>
      <c r="CA1159" s="17"/>
    </row>
    <row r="1160" spans="2:79" x14ac:dyDescent="0.35">
      <c r="B1160" t="s">
        <v>365</v>
      </c>
      <c r="C1160" s="17">
        <v>0.104072878937942</v>
      </c>
      <c r="D1160" s="17">
        <v>0.107735544777513</v>
      </c>
      <c r="E1160" s="17">
        <v>0.100305037972179</v>
      </c>
      <c r="F1160" s="17"/>
      <c r="G1160" s="17">
        <v>7.48063699271211E-2</v>
      </c>
      <c r="H1160" s="17">
        <v>0.11598784539024801</v>
      </c>
      <c r="I1160" s="17">
        <v>0.13357387544996699</v>
      </c>
      <c r="J1160" s="17">
        <v>8.2717871567248205E-2</v>
      </c>
      <c r="K1160" s="17">
        <v>0.109155569436658</v>
      </c>
      <c r="L1160" s="17">
        <v>0.103945414854989</v>
      </c>
      <c r="M1160" s="17"/>
      <c r="N1160" s="17">
        <v>9.4177344035941093E-2</v>
      </c>
      <c r="O1160" s="17">
        <v>0.102365333334208</v>
      </c>
      <c r="P1160" s="17">
        <v>9.7460494835836894E-2</v>
      </c>
      <c r="Q1160" s="17">
        <v>0.119602736410032</v>
      </c>
      <c r="R1160" s="17"/>
      <c r="S1160" s="17">
        <v>9.6427527787519299E-2</v>
      </c>
      <c r="T1160" s="17">
        <v>0.12740243057478601</v>
      </c>
      <c r="U1160" s="17">
        <v>9.5697561397393105E-2</v>
      </c>
      <c r="V1160" s="17">
        <v>0.120962965697889</v>
      </c>
      <c r="W1160" s="17">
        <v>9.9253999746805599E-2</v>
      </c>
      <c r="X1160" s="17">
        <v>9.4419942741156102E-2</v>
      </c>
      <c r="Y1160" s="17">
        <v>0.10504624686167501</v>
      </c>
      <c r="Z1160" s="17">
        <v>0.125871550037193</v>
      </c>
      <c r="AA1160" s="17">
        <v>9.9022737627052507E-2</v>
      </c>
      <c r="AB1160" s="17">
        <v>0.107703074769496</v>
      </c>
      <c r="AC1160" s="17">
        <v>8.4740951387228897E-2</v>
      </c>
      <c r="AD1160" s="17">
        <v>5.8874458951207798E-2</v>
      </c>
      <c r="AE1160" s="17"/>
      <c r="AF1160" s="17">
        <v>0.121280225600661</v>
      </c>
      <c r="AG1160" s="17">
        <v>0.10420189770548</v>
      </c>
      <c r="AH1160" s="17">
        <v>9.7780923425631702E-2</v>
      </c>
      <c r="AI1160" s="17">
        <v>9.9518607366347198E-2</v>
      </c>
      <c r="AJ1160" s="17">
        <v>0.11713465091711101</v>
      </c>
      <c r="AK1160" s="17">
        <v>9.9298713386191895E-2</v>
      </c>
      <c r="AL1160" s="17"/>
      <c r="AM1160" s="17">
        <v>0.129720209757065</v>
      </c>
      <c r="AN1160" s="17">
        <v>8.6680257258486201E-2</v>
      </c>
      <c r="AO1160" s="17">
        <v>8.8476122777163504E-2</v>
      </c>
      <c r="AP1160" s="17">
        <v>0.13991844927765901</v>
      </c>
      <c r="AQ1160" s="17">
        <v>6.9561293079289904E-2</v>
      </c>
      <c r="AR1160" s="17"/>
      <c r="AS1160" s="17">
        <v>0.105808441662538</v>
      </c>
      <c r="AT1160" s="17">
        <v>0.115326482597988</v>
      </c>
      <c r="AU1160" s="17">
        <v>9.7031369312348098E-2</v>
      </c>
      <c r="AV1160" s="17">
        <v>8.5087535984669296E-2</v>
      </c>
      <c r="AW1160" s="17">
        <v>0.107865606470567</v>
      </c>
      <c r="AX1160" s="17">
        <v>0.123890663871581</v>
      </c>
      <c r="AY1160" s="17"/>
      <c r="AZ1160" s="17">
        <v>8.8462402592417597E-2</v>
      </c>
      <c r="BA1160" s="17">
        <v>0.112775499604174</v>
      </c>
      <c r="BB1160" s="17">
        <v>9.8620488805521794E-2</v>
      </c>
      <c r="BC1160" s="17">
        <v>0.140505063572987</v>
      </c>
      <c r="BD1160" s="17">
        <v>9.9618954649963107E-2</v>
      </c>
      <c r="BE1160" s="17"/>
      <c r="BF1160" s="17">
        <v>0.106009073212466</v>
      </c>
      <c r="BG1160" s="17"/>
      <c r="BH1160" s="17">
        <v>0.10830647260486299</v>
      </c>
      <c r="BI1160" s="17"/>
      <c r="BJ1160" s="17">
        <v>0.104332443028177</v>
      </c>
      <c r="BK1160" s="17">
        <v>9.3258502701437998E-2</v>
      </c>
      <c r="BL1160" s="17">
        <v>0.104595876546624</v>
      </c>
      <c r="BM1160" s="17">
        <v>0.109489397226454</v>
      </c>
      <c r="BN1160" s="17">
        <v>0.102119940892149</v>
      </c>
      <c r="BO1160" s="17">
        <v>9.0389839411116807E-2</v>
      </c>
      <c r="BP1160" s="17"/>
      <c r="BQ1160" s="17">
        <v>0.118882629234034</v>
      </c>
      <c r="BR1160" s="17">
        <v>9.3531757508160604E-2</v>
      </c>
      <c r="BS1160" s="17">
        <v>0.105142147287849</v>
      </c>
      <c r="BT1160" s="17"/>
      <c r="BU1160" s="17">
        <v>0.14501541627641901</v>
      </c>
      <c r="BV1160" s="17">
        <v>8.8528459793424594E-2</v>
      </c>
      <c r="BW1160" s="17">
        <v>0.11054119685241</v>
      </c>
      <c r="BX1160" s="17"/>
      <c r="BY1160" s="17">
        <v>8.8772789881997105E-2</v>
      </c>
      <c r="BZ1160" s="17"/>
      <c r="CA1160" s="17">
        <v>8.75164524791813E-2</v>
      </c>
    </row>
    <row r="1161" spans="2:79" x14ac:dyDescent="0.35">
      <c r="B1161" t="s">
        <v>366</v>
      </c>
      <c r="C1161" s="17">
        <v>0.38458603622582499</v>
      </c>
      <c r="D1161" s="17">
        <v>0.38080496856881801</v>
      </c>
      <c r="E1161" s="17">
        <v>0.38856286982685201</v>
      </c>
      <c r="F1161" s="17"/>
      <c r="G1161" s="17">
        <v>0.35405720722873701</v>
      </c>
      <c r="H1161" s="17">
        <v>0.35389167511488401</v>
      </c>
      <c r="I1161" s="17">
        <v>0.40769516254144</v>
      </c>
      <c r="J1161" s="17">
        <v>0.37026290155404501</v>
      </c>
      <c r="K1161" s="17">
        <v>0.40610619625184202</v>
      </c>
      <c r="L1161" s="17">
        <v>0.408412723601082</v>
      </c>
      <c r="M1161" s="17"/>
      <c r="N1161" s="17">
        <v>0.40257445345265402</v>
      </c>
      <c r="O1161" s="17">
        <v>0.396783996201925</v>
      </c>
      <c r="P1161" s="17">
        <v>0.37537786710313198</v>
      </c>
      <c r="Q1161" s="17">
        <v>0.36203354011958699</v>
      </c>
      <c r="R1161" s="17"/>
      <c r="S1161" s="17">
        <v>0.35663300998180603</v>
      </c>
      <c r="T1161" s="17">
        <v>0.35858313551633297</v>
      </c>
      <c r="U1161" s="17">
        <v>0.35747676384066901</v>
      </c>
      <c r="V1161" s="17">
        <v>0.38188433822901902</v>
      </c>
      <c r="W1161" s="17">
        <v>0.373250975067275</v>
      </c>
      <c r="X1161" s="17">
        <v>0.43573425019807699</v>
      </c>
      <c r="Y1161" s="17">
        <v>0.36876851141154998</v>
      </c>
      <c r="Z1161" s="17">
        <v>0.37564418640883102</v>
      </c>
      <c r="AA1161" s="17">
        <v>0.41487353458932502</v>
      </c>
      <c r="AB1161" s="17">
        <v>0.38259231681197498</v>
      </c>
      <c r="AC1161" s="17">
        <v>0.43617590263636602</v>
      </c>
      <c r="AD1161" s="17">
        <v>0.443541434169758</v>
      </c>
      <c r="AE1161" s="17"/>
      <c r="AF1161" s="17">
        <v>0.34640674638077301</v>
      </c>
      <c r="AG1161" s="17">
        <v>0.38327881501359901</v>
      </c>
      <c r="AH1161" s="17">
        <v>0.42740773414300998</v>
      </c>
      <c r="AI1161" s="17">
        <v>0.39454542887835398</v>
      </c>
      <c r="AJ1161" s="17">
        <v>0.32104799933855199</v>
      </c>
      <c r="AK1161" s="17">
        <v>0.38236399392203102</v>
      </c>
      <c r="AL1161" s="17"/>
      <c r="AM1161" s="17">
        <v>0.36529300259339298</v>
      </c>
      <c r="AN1161" s="17">
        <v>0.402260560948563</v>
      </c>
      <c r="AO1161" s="17">
        <v>0.39548730839771801</v>
      </c>
      <c r="AP1161" s="17">
        <v>0.340900884894005</v>
      </c>
      <c r="AQ1161" s="17">
        <v>0.47415866186160299</v>
      </c>
      <c r="AR1161" s="17"/>
      <c r="AS1161" s="17">
        <v>0.37002582985870702</v>
      </c>
      <c r="AT1161" s="17">
        <v>0.38158588309849001</v>
      </c>
      <c r="AU1161" s="17">
        <v>0.37985502735367399</v>
      </c>
      <c r="AV1161" s="17">
        <v>0.407282486396637</v>
      </c>
      <c r="AW1161" s="17">
        <v>0.39872373413649798</v>
      </c>
      <c r="AX1161" s="17">
        <v>0.36249486279618098</v>
      </c>
      <c r="AY1161" s="17"/>
      <c r="AZ1161" s="17">
        <v>0.40438479690252599</v>
      </c>
      <c r="BA1161" s="17">
        <v>0.34851502225270897</v>
      </c>
      <c r="BB1161" s="17">
        <v>0.36924179081279701</v>
      </c>
      <c r="BC1161" s="17">
        <v>0.40881955197020597</v>
      </c>
      <c r="BD1161" s="17">
        <v>0.41423669695550902</v>
      </c>
      <c r="BE1161" s="17"/>
      <c r="BF1161" s="17">
        <v>0.38623138709714999</v>
      </c>
      <c r="BG1161" s="17"/>
      <c r="BH1161" s="17">
        <v>0.38470040696435798</v>
      </c>
      <c r="BI1161" s="17"/>
      <c r="BJ1161" s="17">
        <v>0.36730295471069002</v>
      </c>
      <c r="BK1161" s="17">
        <v>0.38226983903463602</v>
      </c>
      <c r="BL1161" s="17">
        <v>0.40413016649521</v>
      </c>
      <c r="BM1161" s="17">
        <v>0.40279115788928599</v>
      </c>
      <c r="BN1161" s="17">
        <v>0.368974563655665</v>
      </c>
      <c r="BO1161" s="17">
        <v>0.40798363896503897</v>
      </c>
      <c r="BP1161" s="17"/>
      <c r="BQ1161" s="17">
        <v>0.34059122159716299</v>
      </c>
      <c r="BR1161" s="17">
        <v>0.399986902896937</v>
      </c>
      <c r="BS1161" s="17">
        <v>0.40715209541459702</v>
      </c>
      <c r="BT1161" s="17"/>
      <c r="BU1161" s="17">
        <v>0.33642435946214899</v>
      </c>
      <c r="BV1161" s="17">
        <v>0.400098623670536</v>
      </c>
      <c r="BW1161" s="17">
        <v>0.39543692034768602</v>
      </c>
      <c r="BX1161" s="17"/>
      <c r="BY1161" s="17">
        <v>0.381498031135237</v>
      </c>
      <c r="BZ1161" s="17"/>
      <c r="CA1161" s="17">
        <v>0.37140001751975299</v>
      </c>
    </row>
    <row r="1162" spans="2:79" x14ac:dyDescent="0.35">
      <c r="B1162" t="s">
        <v>367</v>
      </c>
      <c r="C1162" s="17">
        <v>0.289293942814348</v>
      </c>
      <c r="D1162" s="17">
        <v>0.27516334737825099</v>
      </c>
      <c r="E1162" s="17">
        <v>0.30335006300794298</v>
      </c>
      <c r="F1162" s="17"/>
      <c r="G1162" s="17">
        <v>0.24819351639702</v>
      </c>
      <c r="H1162" s="17">
        <v>0.25895934650361802</v>
      </c>
      <c r="I1162" s="17">
        <v>0.26459341792725499</v>
      </c>
      <c r="J1162" s="17">
        <v>0.32097117612366799</v>
      </c>
      <c r="K1162" s="17">
        <v>0.30835088037448999</v>
      </c>
      <c r="L1162" s="17">
        <v>0.32299318519588099</v>
      </c>
      <c r="M1162" s="17"/>
      <c r="N1162" s="17">
        <v>0.29793934778044301</v>
      </c>
      <c r="O1162" s="17">
        <v>0.28130169747313</v>
      </c>
      <c r="P1162" s="17">
        <v>0.29158396248534302</v>
      </c>
      <c r="Q1162" s="17">
        <v>0.286492147765191</v>
      </c>
      <c r="R1162" s="17"/>
      <c r="S1162" s="17">
        <v>0.269098912403618</v>
      </c>
      <c r="T1162" s="17">
        <v>0.29274070090830101</v>
      </c>
      <c r="U1162" s="17">
        <v>0.32648765631406601</v>
      </c>
      <c r="V1162" s="17">
        <v>0.29501939213247202</v>
      </c>
      <c r="W1162" s="17">
        <v>0.28471778470257397</v>
      </c>
      <c r="X1162" s="17">
        <v>0.26606741080504798</v>
      </c>
      <c r="Y1162" s="17">
        <v>0.319101054556094</v>
      </c>
      <c r="Z1162" s="17">
        <v>0.26548246535271602</v>
      </c>
      <c r="AA1162" s="17">
        <v>0.28702891605831199</v>
      </c>
      <c r="AB1162" s="17">
        <v>0.310887718462657</v>
      </c>
      <c r="AC1162" s="17">
        <v>0.26902100287893399</v>
      </c>
      <c r="AD1162" s="17">
        <v>0.26236734488429397</v>
      </c>
      <c r="AE1162" s="17"/>
      <c r="AF1162" s="17">
        <v>0.30934485643773701</v>
      </c>
      <c r="AG1162" s="17">
        <v>0.28157742488559501</v>
      </c>
      <c r="AH1162" s="17">
        <v>0.26198642554641</v>
      </c>
      <c r="AI1162" s="17">
        <v>0.29587110695524399</v>
      </c>
      <c r="AJ1162" s="17">
        <v>0.32302410100961299</v>
      </c>
      <c r="AK1162" s="17">
        <v>0.25088798281067298</v>
      </c>
      <c r="AL1162" s="17"/>
      <c r="AM1162" s="17">
        <v>0.30706455647549802</v>
      </c>
      <c r="AN1162" s="17">
        <v>0.27854217676718301</v>
      </c>
      <c r="AO1162" s="17">
        <v>0.29744013724957202</v>
      </c>
      <c r="AP1162" s="17">
        <v>0.29788511342656099</v>
      </c>
      <c r="AQ1162" s="17">
        <v>0.22188692459919601</v>
      </c>
      <c r="AR1162" s="17"/>
      <c r="AS1162" s="17">
        <v>0.27888552047345699</v>
      </c>
      <c r="AT1162" s="17">
        <v>0.30333198727038402</v>
      </c>
      <c r="AU1162" s="17">
        <v>0.270289834155724</v>
      </c>
      <c r="AV1162" s="17">
        <v>0.28223110902953003</v>
      </c>
      <c r="AW1162" s="17">
        <v>0.31894043195070398</v>
      </c>
      <c r="AX1162" s="17">
        <v>0.28883869147980401</v>
      </c>
      <c r="AY1162" s="17"/>
      <c r="AZ1162" s="17">
        <v>0.28652681349744802</v>
      </c>
      <c r="BA1162" s="17">
        <v>0.32396448287545998</v>
      </c>
      <c r="BB1162" s="17">
        <v>0.32506785277541</v>
      </c>
      <c r="BC1162" s="17">
        <v>0.24422426347508699</v>
      </c>
      <c r="BD1162" s="17">
        <v>0.234284766136305</v>
      </c>
      <c r="BE1162" s="17"/>
      <c r="BF1162" s="17">
        <v>0.29765669735133099</v>
      </c>
      <c r="BG1162" s="17"/>
      <c r="BH1162" s="17">
        <v>0.29267116911442598</v>
      </c>
      <c r="BI1162" s="17"/>
      <c r="BJ1162" s="17">
        <v>0.30770467724948403</v>
      </c>
      <c r="BK1162" s="17">
        <v>0.31840471224694</v>
      </c>
      <c r="BL1162" s="17">
        <v>0.29005321403635997</v>
      </c>
      <c r="BM1162" s="17">
        <v>0.22237618722037999</v>
      </c>
      <c r="BN1162" s="17">
        <v>0.23978659245393499</v>
      </c>
      <c r="BO1162" s="17">
        <v>0.23669175275207299</v>
      </c>
      <c r="BP1162" s="17"/>
      <c r="BQ1162" s="17">
        <v>0.25443956045490401</v>
      </c>
      <c r="BR1162" s="17">
        <v>0.30067166990279798</v>
      </c>
      <c r="BS1162" s="17">
        <v>0.27377590803449697</v>
      </c>
      <c r="BT1162" s="17"/>
      <c r="BU1162" s="17">
        <v>0.25800165130110297</v>
      </c>
      <c r="BV1162" s="17">
        <v>0.295000841377349</v>
      </c>
      <c r="BW1162" s="17">
        <v>0.26866723211481502</v>
      </c>
      <c r="BX1162" s="17"/>
      <c r="BY1162" s="17">
        <v>0.28480887175033698</v>
      </c>
      <c r="BZ1162" s="17"/>
      <c r="CA1162" s="17">
        <v>0.31816059290049098</v>
      </c>
    </row>
    <row r="1163" spans="2:79" x14ac:dyDescent="0.35">
      <c r="B1163" t="s">
        <v>368</v>
      </c>
      <c r="C1163" s="17">
        <v>0.17183335892108401</v>
      </c>
      <c r="D1163" s="17">
        <v>0.18608280702914301</v>
      </c>
      <c r="E1163" s="17">
        <v>0.158658997366385</v>
      </c>
      <c r="F1163" s="17"/>
      <c r="G1163" s="17">
        <v>0.25137627261583101</v>
      </c>
      <c r="H1163" s="17">
        <v>0.20216952544436501</v>
      </c>
      <c r="I1163" s="17">
        <v>0.15233983663989201</v>
      </c>
      <c r="J1163" s="17">
        <v>0.17972604060405301</v>
      </c>
      <c r="K1163" s="17">
        <v>0.146800191022354</v>
      </c>
      <c r="L1163" s="17">
        <v>0.120182756046824</v>
      </c>
      <c r="M1163" s="17"/>
      <c r="N1163" s="17">
        <v>0.162868245085414</v>
      </c>
      <c r="O1163" s="17">
        <v>0.18549452799787999</v>
      </c>
      <c r="P1163" s="17">
        <v>0.18100474231678701</v>
      </c>
      <c r="Q1163" s="17">
        <v>0.16225052076718699</v>
      </c>
      <c r="R1163" s="17"/>
      <c r="S1163" s="17">
        <v>0.21158967611520399</v>
      </c>
      <c r="T1163" s="17">
        <v>0.16143696132881999</v>
      </c>
      <c r="U1163" s="17">
        <v>0.194200729737461</v>
      </c>
      <c r="V1163" s="17">
        <v>0.16484914554171601</v>
      </c>
      <c r="W1163" s="17">
        <v>0.180557491418354</v>
      </c>
      <c r="X1163" s="17">
        <v>0.15833060482529901</v>
      </c>
      <c r="Y1163" s="17">
        <v>0.16767740009625301</v>
      </c>
      <c r="Z1163" s="17">
        <v>0.175499734008567</v>
      </c>
      <c r="AA1163" s="17">
        <v>0.15297198304613399</v>
      </c>
      <c r="AB1163" s="17">
        <v>0.162186534778716</v>
      </c>
      <c r="AC1163" s="17">
        <v>0.12833844809081299</v>
      </c>
      <c r="AD1163" s="17">
        <v>0.18990973265064801</v>
      </c>
      <c r="AE1163" s="17"/>
      <c r="AF1163" s="17">
        <v>0.162510212580601</v>
      </c>
      <c r="AG1163" s="17">
        <v>0.17322213674158701</v>
      </c>
      <c r="AH1163" s="17">
        <v>0.18733290102901601</v>
      </c>
      <c r="AI1163" s="17">
        <v>0.16690581315301201</v>
      </c>
      <c r="AJ1163" s="17">
        <v>0.19605721923408001</v>
      </c>
      <c r="AK1163" s="17">
        <v>0.17899314672336</v>
      </c>
      <c r="AL1163" s="17"/>
      <c r="AM1163" s="17">
        <v>0.14963253479434299</v>
      </c>
      <c r="AN1163" s="17">
        <v>0.18638952493605901</v>
      </c>
      <c r="AO1163" s="17">
        <v>0.170396268604211</v>
      </c>
      <c r="AP1163" s="17">
        <v>0.16313504078353699</v>
      </c>
      <c r="AQ1163" s="17">
        <v>0.209527596145169</v>
      </c>
      <c r="AR1163" s="17"/>
      <c r="AS1163" s="17">
        <v>0.18264566018204301</v>
      </c>
      <c r="AT1163" s="17">
        <v>0.16133085521860699</v>
      </c>
      <c r="AU1163" s="17">
        <v>0.192788589837253</v>
      </c>
      <c r="AV1163" s="17">
        <v>0.16902400892906999</v>
      </c>
      <c r="AW1163" s="17">
        <v>0.12902135941491799</v>
      </c>
      <c r="AX1163" s="17">
        <v>0.20448598214216801</v>
      </c>
      <c r="AY1163" s="17"/>
      <c r="AZ1163" s="17">
        <v>0.18318188223437101</v>
      </c>
      <c r="BA1163" s="17">
        <v>0.16218372853663199</v>
      </c>
      <c r="BB1163" s="17">
        <v>0.15254101675855</v>
      </c>
      <c r="BC1163" s="17">
        <v>0.16218370641560501</v>
      </c>
      <c r="BD1163" s="17">
        <v>0.19555009263984799</v>
      </c>
      <c r="BE1163" s="17"/>
      <c r="BF1163" s="17">
        <v>0.16312095932440901</v>
      </c>
      <c r="BG1163" s="17"/>
      <c r="BH1163" s="17">
        <v>0.169321084801658</v>
      </c>
      <c r="BI1163" s="17"/>
      <c r="BJ1163" s="17">
        <v>0.176411678550595</v>
      </c>
      <c r="BK1163" s="17">
        <v>0.159079134881528</v>
      </c>
      <c r="BL1163" s="17">
        <v>0.15526920407703601</v>
      </c>
      <c r="BM1163" s="17">
        <v>0.20927479749921499</v>
      </c>
      <c r="BN1163" s="17">
        <v>0.187795885142548</v>
      </c>
      <c r="BO1163" s="17">
        <v>0.245213339044319</v>
      </c>
      <c r="BP1163" s="17"/>
      <c r="BQ1163" s="17">
        <v>0.235673498641504</v>
      </c>
      <c r="BR1163" s="17">
        <v>0.15603323374870101</v>
      </c>
      <c r="BS1163" s="17">
        <v>0.16442842218866299</v>
      </c>
      <c r="BT1163" s="17"/>
      <c r="BU1163" s="17">
        <v>0.18823752488008899</v>
      </c>
      <c r="BV1163" s="17">
        <v>0.16691285237790099</v>
      </c>
      <c r="BW1163" s="17">
        <v>0.17487961987407999</v>
      </c>
      <c r="BX1163" s="17"/>
      <c r="BY1163" s="17">
        <v>0.23117091658953801</v>
      </c>
      <c r="BZ1163" s="17"/>
      <c r="CA1163" s="17">
        <v>0.17555234168352599</v>
      </c>
    </row>
    <row r="1164" spans="2:79" x14ac:dyDescent="0.35">
      <c r="B1164" t="s">
        <v>369</v>
      </c>
      <c r="C1164" s="17">
        <v>5.02137831008014E-2</v>
      </c>
      <c r="D1164" s="17">
        <v>5.0213332246274403E-2</v>
      </c>
      <c r="E1164" s="17">
        <v>4.9123031826642197E-2</v>
      </c>
      <c r="F1164" s="17"/>
      <c r="G1164" s="17">
        <v>7.1566633831291401E-2</v>
      </c>
      <c r="H1164" s="17">
        <v>6.8991607546884798E-2</v>
      </c>
      <c r="I1164" s="17">
        <v>4.17977074414458E-2</v>
      </c>
      <c r="J1164" s="17">
        <v>4.6322010150985103E-2</v>
      </c>
      <c r="K1164" s="17">
        <v>2.9587162914655699E-2</v>
      </c>
      <c r="L1164" s="17">
        <v>4.4465920301222601E-2</v>
      </c>
      <c r="M1164" s="17"/>
      <c r="N1164" s="17">
        <v>4.2440609645548001E-2</v>
      </c>
      <c r="O1164" s="17">
        <v>3.4054444992856599E-2</v>
      </c>
      <c r="P1164" s="17">
        <v>5.4572933258901203E-2</v>
      </c>
      <c r="Q1164" s="17">
        <v>6.9621054938002094E-2</v>
      </c>
      <c r="R1164" s="17"/>
      <c r="S1164" s="17">
        <v>6.6250873711851593E-2</v>
      </c>
      <c r="T1164" s="17">
        <v>5.9836771671759999E-2</v>
      </c>
      <c r="U1164" s="17">
        <v>2.6137288710410302E-2</v>
      </c>
      <c r="V1164" s="17">
        <v>3.7284158398904303E-2</v>
      </c>
      <c r="W1164" s="17">
        <v>6.2219749064991697E-2</v>
      </c>
      <c r="X1164" s="17">
        <v>4.5447791430420097E-2</v>
      </c>
      <c r="Y1164" s="17">
        <v>3.9406787074428198E-2</v>
      </c>
      <c r="Z1164" s="17">
        <v>5.7502064192692798E-2</v>
      </c>
      <c r="AA1164" s="17">
        <v>4.6102828679176699E-2</v>
      </c>
      <c r="AB1164" s="17">
        <v>3.6630355177156397E-2</v>
      </c>
      <c r="AC1164" s="17">
        <v>8.1723695006658006E-2</v>
      </c>
      <c r="AD1164" s="17">
        <v>4.5307029344093003E-2</v>
      </c>
      <c r="AE1164" s="17"/>
      <c r="AF1164" s="17">
        <v>6.0457959000228802E-2</v>
      </c>
      <c r="AG1164" s="17">
        <v>5.7719725653738403E-2</v>
      </c>
      <c r="AH1164" s="17">
        <v>2.5492015855931999E-2</v>
      </c>
      <c r="AI1164" s="17">
        <v>4.3159043647041997E-2</v>
      </c>
      <c r="AJ1164" s="17">
        <v>4.2736029500643903E-2</v>
      </c>
      <c r="AK1164" s="17">
        <v>8.8456163157743198E-2</v>
      </c>
      <c r="AL1164" s="17"/>
      <c r="AM1164" s="17">
        <v>4.8289696379700299E-2</v>
      </c>
      <c r="AN1164" s="17">
        <v>4.6127480089709003E-2</v>
      </c>
      <c r="AO1164" s="17">
        <v>4.8200162971335503E-2</v>
      </c>
      <c r="AP1164" s="17">
        <v>5.8160511618237001E-2</v>
      </c>
      <c r="AQ1164" s="17">
        <v>2.4865524314741198E-2</v>
      </c>
      <c r="AR1164" s="17"/>
      <c r="AS1164" s="17">
        <v>6.2634547823254894E-2</v>
      </c>
      <c r="AT1164" s="17">
        <v>3.8424791814530297E-2</v>
      </c>
      <c r="AU1164" s="17">
        <v>6.00351793410005E-2</v>
      </c>
      <c r="AV1164" s="17">
        <v>5.6374859660094402E-2</v>
      </c>
      <c r="AW1164" s="17">
        <v>4.5448868027313197E-2</v>
      </c>
      <c r="AX1164" s="17">
        <v>2.0289799710266999E-2</v>
      </c>
      <c r="AY1164" s="17"/>
      <c r="AZ1164" s="17">
        <v>3.7444104773237501E-2</v>
      </c>
      <c r="BA1164" s="17">
        <v>5.2561266731024001E-2</v>
      </c>
      <c r="BB1164" s="17">
        <v>5.4528850847721598E-2</v>
      </c>
      <c r="BC1164" s="17">
        <v>4.42674145661155E-2</v>
      </c>
      <c r="BD1164" s="17">
        <v>5.6309489618375001E-2</v>
      </c>
      <c r="BE1164" s="17"/>
      <c r="BF1164" s="17">
        <v>4.6981883014644503E-2</v>
      </c>
      <c r="BG1164" s="17"/>
      <c r="BH1164" s="17">
        <v>4.5000866514695197E-2</v>
      </c>
      <c r="BI1164" s="17"/>
      <c r="BJ1164" s="17">
        <v>4.4248246461054297E-2</v>
      </c>
      <c r="BK1164" s="17">
        <v>4.6987811135458302E-2</v>
      </c>
      <c r="BL1164" s="17">
        <v>4.5951538844771198E-2</v>
      </c>
      <c r="BM1164" s="17">
        <v>5.6068460164665199E-2</v>
      </c>
      <c r="BN1164" s="17">
        <v>0.101323017855703</v>
      </c>
      <c r="BO1164" s="17">
        <v>1.9721429827452001E-2</v>
      </c>
      <c r="BP1164" s="17"/>
      <c r="BQ1164" s="17">
        <v>5.0413090072394799E-2</v>
      </c>
      <c r="BR1164" s="17">
        <v>4.97764359434026E-2</v>
      </c>
      <c r="BS1164" s="17">
        <v>4.9501427074394602E-2</v>
      </c>
      <c r="BT1164" s="17"/>
      <c r="BU1164" s="17">
        <v>7.2321048080240494E-2</v>
      </c>
      <c r="BV1164" s="17">
        <v>4.9459222780789201E-2</v>
      </c>
      <c r="BW1164" s="17">
        <v>5.0475030811008903E-2</v>
      </c>
      <c r="BX1164" s="17"/>
      <c r="BY1164" s="17">
        <v>1.37493906428905E-2</v>
      </c>
      <c r="BZ1164" s="17"/>
      <c r="CA1164" s="17">
        <v>4.7370595417048598E-2</v>
      </c>
    </row>
    <row r="1165" spans="2:79" x14ac:dyDescent="0.35">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row>
    <row r="1166" spans="2:79" x14ac:dyDescent="0.35">
      <c r="B1166" s="6" t="s">
        <v>575</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row>
    <row r="1167" spans="2:79" x14ac:dyDescent="0.35">
      <c r="B1167" s="24" t="s">
        <v>106</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c r="BK1167" s="17"/>
      <c r="BL1167" s="17"/>
      <c r="BM1167" s="17"/>
      <c r="BN1167" s="17"/>
      <c r="BO1167" s="17"/>
      <c r="BP1167" s="17"/>
      <c r="BQ1167" s="17"/>
      <c r="BR1167" s="17"/>
      <c r="BS1167" s="17"/>
      <c r="BT1167" s="17"/>
      <c r="BU1167" s="17"/>
      <c r="BV1167" s="17"/>
      <c r="BW1167" s="17"/>
      <c r="BX1167" s="17"/>
      <c r="BY1167" s="17"/>
      <c r="BZ1167" s="17"/>
      <c r="CA1167" s="17"/>
    </row>
    <row r="1168" spans="2:79" x14ac:dyDescent="0.35">
      <c r="B1168" t="s">
        <v>562</v>
      </c>
      <c r="C1168" s="17">
        <v>0.36798272418766897</v>
      </c>
      <c r="D1168" s="17">
        <v>0.34662117383410901</v>
      </c>
      <c r="E1168" s="17">
        <v>0.387898146607424</v>
      </c>
      <c r="F1168" s="17"/>
      <c r="G1168" s="17">
        <v>0.41437020088254201</v>
      </c>
      <c r="H1168" s="17">
        <v>0.365638781460629</v>
      </c>
      <c r="I1168" s="17">
        <v>0.36130441928275098</v>
      </c>
      <c r="J1168" s="17">
        <v>0.35750074966145901</v>
      </c>
      <c r="K1168" s="17">
        <v>0.39660700703226198</v>
      </c>
      <c r="L1168" s="17">
        <v>0.33361249833419099</v>
      </c>
      <c r="M1168" s="17"/>
      <c r="N1168" s="17">
        <v>0.38221183190178099</v>
      </c>
      <c r="O1168" s="17">
        <v>0.366275381046333</v>
      </c>
      <c r="P1168" s="17">
        <v>0.36969977223946499</v>
      </c>
      <c r="Q1168" s="17">
        <v>0.35071795394439098</v>
      </c>
      <c r="R1168" s="17"/>
      <c r="S1168" s="17">
        <v>0.34986765292253802</v>
      </c>
      <c r="T1168" s="17">
        <v>0.38017966795693398</v>
      </c>
      <c r="U1168" s="17">
        <v>0.39891149125157199</v>
      </c>
      <c r="V1168" s="17">
        <v>0.340713909990009</v>
      </c>
      <c r="W1168" s="17">
        <v>0.377339825831494</v>
      </c>
      <c r="X1168" s="17">
        <v>0.387208196260799</v>
      </c>
      <c r="Y1168" s="17">
        <v>0.36420991971955002</v>
      </c>
      <c r="Z1168" s="17">
        <v>0.40386825470973398</v>
      </c>
      <c r="AA1168" s="17">
        <v>0.38265209593173899</v>
      </c>
      <c r="AB1168" s="17">
        <v>0.36703608252617098</v>
      </c>
      <c r="AC1168" s="17">
        <v>0.306961499350626</v>
      </c>
      <c r="AD1168" s="17">
        <v>0.33273498031904702</v>
      </c>
      <c r="AE1168" s="17"/>
      <c r="AF1168" s="17">
        <v>0.348427245983286</v>
      </c>
      <c r="AG1168" s="17">
        <v>0.35667043696614698</v>
      </c>
      <c r="AH1168" s="17">
        <v>0.367197335904628</v>
      </c>
      <c r="AI1168" s="17">
        <v>0.44391482054245601</v>
      </c>
      <c r="AJ1168" s="17">
        <v>0.44771789580881999</v>
      </c>
      <c r="AK1168" s="17">
        <v>0.38124385715493397</v>
      </c>
      <c r="AL1168" s="17"/>
      <c r="AM1168" s="17">
        <v>0.318922785667975</v>
      </c>
      <c r="AN1168" s="17">
        <v>0.38398706513367398</v>
      </c>
      <c r="AO1168" s="17">
        <v>0.38586444528674202</v>
      </c>
      <c r="AP1168" s="17">
        <v>0.40986376918004103</v>
      </c>
      <c r="AQ1168" s="17">
        <v>0.30884031856988298</v>
      </c>
      <c r="AR1168" s="17"/>
      <c r="AS1168" s="17">
        <v>0.35800630289086699</v>
      </c>
      <c r="AT1168" s="17">
        <v>0.36323500030199402</v>
      </c>
      <c r="AU1168" s="17">
        <v>0.36226183045103399</v>
      </c>
      <c r="AV1168" s="17">
        <v>0.39614284609967598</v>
      </c>
      <c r="AW1168" s="17">
        <v>0.368927190583487</v>
      </c>
      <c r="AX1168" s="17">
        <v>0.347957184130123</v>
      </c>
      <c r="AY1168" s="17"/>
      <c r="AZ1168" s="17">
        <v>0.35676011631168097</v>
      </c>
      <c r="BA1168" s="17">
        <v>0.37150669479514897</v>
      </c>
      <c r="BB1168" s="17">
        <v>0.36189335012106999</v>
      </c>
      <c r="BC1168" s="17">
        <v>0.36235084035731502</v>
      </c>
      <c r="BD1168" s="17">
        <v>0.38054702824998798</v>
      </c>
      <c r="BE1168" s="17"/>
      <c r="BF1168" s="17">
        <v>0.37090255617849599</v>
      </c>
      <c r="BG1168" s="17"/>
      <c r="BH1168" s="17">
        <v>0.37483475366179098</v>
      </c>
      <c r="BI1168" s="17"/>
      <c r="BJ1168" s="17">
        <v>0.390778335115741</v>
      </c>
      <c r="BK1168" s="17">
        <v>0.34039208040290098</v>
      </c>
      <c r="BL1168" s="17">
        <v>0.38450906628116599</v>
      </c>
      <c r="BM1168" s="17">
        <v>0.32363262228304401</v>
      </c>
      <c r="BN1168" s="17">
        <v>0.35324534934255802</v>
      </c>
      <c r="BO1168" s="17">
        <v>0.39361696005885999</v>
      </c>
      <c r="BP1168" s="17"/>
      <c r="BQ1168" s="17">
        <v>0.382385382610757</v>
      </c>
      <c r="BR1168" s="17">
        <v>0.37469879371914</v>
      </c>
      <c r="BS1168" s="17">
        <v>0.384028207764889</v>
      </c>
      <c r="BT1168" s="17"/>
      <c r="BU1168" s="17">
        <v>0.31395670170037598</v>
      </c>
      <c r="BV1168" s="17">
        <v>0.37721444956136402</v>
      </c>
      <c r="BW1168" s="17">
        <v>0.38146658297605102</v>
      </c>
      <c r="BX1168" s="17"/>
      <c r="BY1168" s="17">
        <v>0.41688365279499301</v>
      </c>
      <c r="BZ1168" s="17"/>
      <c r="CA1168" s="17">
        <v>0.43924976012037698</v>
      </c>
    </row>
    <row r="1169" spans="2:79" x14ac:dyDescent="0.35">
      <c r="B1169" t="s">
        <v>563</v>
      </c>
      <c r="C1169" s="17">
        <v>0.33042028037441301</v>
      </c>
      <c r="D1169" s="17">
        <v>0.345538641315497</v>
      </c>
      <c r="E1169" s="17">
        <v>0.31727741888316802</v>
      </c>
      <c r="F1169" s="17"/>
      <c r="G1169" s="17">
        <v>0.31135899929912603</v>
      </c>
      <c r="H1169" s="17">
        <v>0.292808808503639</v>
      </c>
      <c r="I1169" s="17">
        <v>0.345371161463425</v>
      </c>
      <c r="J1169" s="17">
        <v>0.34432005671252502</v>
      </c>
      <c r="K1169" s="17">
        <v>0.35818052897504399</v>
      </c>
      <c r="L1169" s="17">
        <v>0.331772392547309</v>
      </c>
      <c r="M1169" s="17"/>
      <c r="N1169" s="17">
        <v>0.36940037672030901</v>
      </c>
      <c r="O1169" s="17">
        <v>0.33979615270757602</v>
      </c>
      <c r="P1169" s="17">
        <v>0.31908410620651401</v>
      </c>
      <c r="Q1169" s="17">
        <v>0.28640090012841002</v>
      </c>
      <c r="R1169" s="17"/>
      <c r="S1169" s="17">
        <v>0.35552932023587602</v>
      </c>
      <c r="T1169" s="17">
        <v>0.30401321987530999</v>
      </c>
      <c r="U1169" s="17">
        <v>0.36374102530408903</v>
      </c>
      <c r="V1169" s="17">
        <v>0.39042594941244602</v>
      </c>
      <c r="W1169" s="17">
        <v>0.32504982214990502</v>
      </c>
      <c r="X1169" s="17">
        <v>0.31841825072690799</v>
      </c>
      <c r="Y1169" s="17">
        <v>0.324292608408078</v>
      </c>
      <c r="Z1169" s="17">
        <v>0.246281184458955</v>
      </c>
      <c r="AA1169" s="17">
        <v>0.36123821118282401</v>
      </c>
      <c r="AB1169" s="17">
        <v>0.30152536761451998</v>
      </c>
      <c r="AC1169" s="17">
        <v>0.27875478592860098</v>
      </c>
      <c r="AD1169" s="17">
        <v>0.29593409346016902</v>
      </c>
      <c r="AE1169" s="17"/>
      <c r="AF1169" s="17">
        <v>0.29504924423052997</v>
      </c>
      <c r="AG1169" s="17">
        <v>0.323693182824284</v>
      </c>
      <c r="AH1169" s="17">
        <v>0.36661420379878001</v>
      </c>
      <c r="AI1169" s="17">
        <v>0.32885896065442799</v>
      </c>
      <c r="AJ1169" s="17">
        <v>0.37512495783615002</v>
      </c>
      <c r="AK1169" s="17">
        <v>0.36333816392749202</v>
      </c>
      <c r="AL1169" s="17"/>
      <c r="AM1169" s="17">
        <v>0.29955098053767298</v>
      </c>
      <c r="AN1169" s="17">
        <v>0.331492758274474</v>
      </c>
      <c r="AO1169" s="17">
        <v>0.35886630138458903</v>
      </c>
      <c r="AP1169" s="17">
        <v>0.32754940027347301</v>
      </c>
      <c r="AQ1169" s="17">
        <v>0.44227252750500401</v>
      </c>
      <c r="AR1169" s="17"/>
      <c r="AS1169" s="17">
        <v>0.33719182555523403</v>
      </c>
      <c r="AT1169" s="17">
        <v>0.33405909107684201</v>
      </c>
      <c r="AU1169" s="17">
        <v>0.32216118873716199</v>
      </c>
      <c r="AV1169" s="17">
        <v>0.32657197960508599</v>
      </c>
      <c r="AW1169" s="17">
        <v>0.35657944822932303</v>
      </c>
      <c r="AX1169" s="17">
        <v>0.286971252350183</v>
      </c>
      <c r="AY1169" s="17"/>
      <c r="AZ1169" s="17">
        <v>0.329656825177567</v>
      </c>
      <c r="BA1169" s="17">
        <v>0.33707070092871499</v>
      </c>
      <c r="BB1169" s="17">
        <v>0.32495500321842602</v>
      </c>
      <c r="BC1169" s="17">
        <v>0.31060996993629703</v>
      </c>
      <c r="BD1169" s="17">
        <v>0.33603507998879201</v>
      </c>
      <c r="BE1169" s="17"/>
      <c r="BF1169" s="17">
        <v>0.33813177972136399</v>
      </c>
      <c r="BG1169" s="17"/>
      <c r="BH1169" s="17">
        <v>0.331492531896597</v>
      </c>
      <c r="BI1169" s="17"/>
      <c r="BJ1169" s="17">
        <v>0.34365407895782502</v>
      </c>
      <c r="BK1169" s="17">
        <v>0.316767903751145</v>
      </c>
      <c r="BL1169" s="17">
        <v>0.34696122679756902</v>
      </c>
      <c r="BM1169" s="17">
        <v>0.31820635923290203</v>
      </c>
      <c r="BN1169" s="17">
        <v>0.27633363758572199</v>
      </c>
      <c r="BO1169" s="17">
        <v>0.2953114336928</v>
      </c>
      <c r="BP1169" s="17"/>
      <c r="BQ1169" s="17">
        <v>0.34079149318042801</v>
      </c>
      <c r="BR1169" s="17">
        <v>0.33120099964232003</v>
      </c>
      <c r="BS1169" s="17">
        <v>0.34403246225263701</v>
      </c>
      <c r="BT1169" s="17"/>
      <c r="BU1169" s="17">
        <v>0.34242153916731599</v>
      </c>
      <c r="BV1169" s="17">
        <v>0.34217499394199102</v>
      </c>
      <c r="BW1169" s="17">
        <v>0.335715828522264</v>
      </c>
      <c r="BX1169" s="17"/>
      <c r="BY1169" s="17">
        <v>0.35823694894219499</v>
      </c>
      <c r="BZ1169" s="17"/>
      <c r="CA1169" s="17">
        <v>0.34180900220233001</v>
      </c>
    </row>
    <row r="1170" spans="2:79" x14ac:dyDescent="0.35">
      <c r="B1170" t="s">
        <v>564</v>
      </c>
      <c r="C1170" s="17">
        <v>0.25003733679655199</v>
      </c>
      <c r="D1170" s="17">
        <v>0.232222393256032</v>
      </c>
      <c r="E1170" s="17">
        <v>0.26688828037851098</v>
      </c>
      <c r="F1170" s="17"/>
      <c r="G1170" s="17">
        <v>0.21575979059516701</v>
      </c>
      <c r="H1170" s="17">
        <v>0.21881742326440601</v>
      </c>
      <c r="I1170" s="17">
        <v>0.22729064988276099</v>
      </c>
      <c r="J1170" s="17">
        <v>0.22700051081200301</v>
      </c>
      <c r="K1170" s="17">
        <v>0.29759140006075702</v>
      </c>
      <c r="L1170" s="17">
        <v>0.30354116088836702</v>
      </c>
      <c r="M1170" s="17"/>
      <c r="N1170" s="17">
        <v>0.28493597438896301</v>
      </c>
      <c r="O1170" s="17">
        <v>0.26315721409207998</v>
      </c>
      <c r="P1170" s="17">
        <v>0.21578704084167399</v>
      </c>
      <c r="Q1170" s="17">
        <v>0.224575280411835</v>
      </c>
      <c r="R1170" s="17"/>
      <c r="S1170" s="17">
        <v>0.234196252988046</v>
      </c>
      <c r="T1170" s="17">
        <v>0.24847511107353401</v>
      </c>
      <c r="U1170" s="17">
        <v>0.32498843505983099</v>
      </c>
      <c r="V1170" s="17">
        <v>0.23885137371040199</v>
      </c>
      <c r="W1170" s="17">
        <v>0.26855562575515501</v>
      </c>
      <c r="X1170" s="17">
        <v>0.219966169281092</v>
      </c>
      <c r="Y1170" s="17">
        <v>0.23293960435120201</v>
      </c>
      <c r="Z1170" s="17">
        <v>0.26036542437518501</v>
      </c>
      <c r="AA1170" s="17">
        <v>0.23379681423808599</v>
      </c>
      <c r="AB1170" s="17">
        <v>0.24619416537066499</v>
      </c>
      <c r="AC1170" s="17">
        <v>0.26470454459105802</v>
      </c>
      <c r="AD1170" s="17">
        <v>0.28983872616373701</v>
      </c>
      <c r="AE1170" s="17"/>
      <c r="AF1170" s="17">
        <v>0.23431823560666201</v>
      </c>
      <c r="AG1170" s="17">
        <v>0.244190220542501</v>
      </c>
      <c r="AH1170" s="17">
        <v>0.25114640671836602</v>
      </c>
      <c r="AI1170" s="17">
        <v>0.252891089606884</v>
      </c>
      <c r="AJ1170" s="17">
        <v>0.274295554451154</v>
      </c>
      <c r="AK1170" s="17">
        <v>0.288278517153717</v>
      </c>
      <c r="AL1170" s="17"/>
      <c r="AM1170" s="17">
        <v>0.227977781567308</v>
      </c>
      <c r="AN1170" s="17">
        <v>0.23634633650078399</v>
      </c>
      <c r="AO1170" s="17">
        <v>0.282006153224164</v>
      </c>
      <c r="AP1170" s="17">
        <v>0.26747154687507302</v>
      </c>
      <c r="AQ1170" s="17">
        <v>0.236999897606118</v>
      </c>
      <c r="AR1170" s="17"/>
      <c r="AS1170" s="17">
        <v>0.25787741156083699</v>
      </c>
      <c r="AT1170" s="17">
        <v>0.25473644155953201</v>
      </c>
      <c r="AU1170" s="17">
        <v>0.21725414439113999</v>
      </c>
      <c r="AV1170" s="17">
        <v>0.24916138941531801</v>
      </c>
      <c r="AW1170" s="17">
        <v>0.28821692864267301</v>
      </c>
      <c r="AX1170" s="17">
        <v>0.224406923129848</v>
      </c>
      <c r="AY1170" s="17"/>
      <c r="AZ1170" s="17">
        <v>0.26437058102501998</v>
      </c>
      <c r="BA1170" s="17">
        <v>0.23509157869384201</v>
      </c>
      <c r="BB1170" s="17">
        <v>0.25256987837540901</v>
      </c>
      <c r="BC1170" s="17">
        <v>0.28474310136285302</v>
      </c>
      <c r="BD1170" s="17">
        <v>0.241170742650619</v>
      </c>
      <c r="BE1170" s="17"/>
      <c r="BF1170" s="17">
        <v>0.25650850914177298</v>
      </c>
      <c r="BG1170" s="17"/>
      <c r="BH1170" s="17">
        <v>0.25324247165630098</v>
      </c>
      <c r="BI1170" s="17"/>
      <c r="BJ1170" s="17">
        <v>0.23416863653468101</v>
      </c>
      <c r="BK1170" s="17">
        <v>0.27351070692136498</v>
      </c>
      <c r="BL1170" s="17">
        <v>0.26987539238212399</v>
      </c>
      <c r="BM1170" s="17">
        <v>0.17572574964711299</v>
      </c>
      <c r="BN1170" s="17">
        <v>0.31356663816746</v>
      </c>
      <c r="BO1170" s="17">
        <v>0.29728820889767199</v>
      </c>
      <c r="BP1170" s="17"/>
      <c r="BQ1170" s="17">
        <v>0.22864433435446699</v>
      </c>
      <c r="BR1170" s="17">
        <v>0.27259280986200801</v>
      </c>
      <c r="BS1170" s="17">
        <v>0.25550018389019202</v>
      </c>
      <c r="BT1170" s="17"/>
      <c r="BU1170" s="17">
        <v>0.283731159468608</v>
      </c>
      <c r="BV1170" s="17">
        <v>0.254289035653746</v>
      </c>
      <c r="BW1170" s="17">
        <v>0.25645395202467902</v>
      </c>
      <c r="BX1170" s="17"/>
      <c r="BY1170" s="17">
        <v>0.22646590269182101</v>
      </c>
      <c r="BZ1170" s="17"/>
      <c r="CA1170" s="17">
        <v>0.28476960425704001</v>
      </c>
    </row>
    <row r="1171" spans="2:79" x14ac:dyDescent="0.35">
      <c r="B1171" t="s">
        <v>565</v>
      </c>
      <c r="C1171" s="17">
        <v>0.23690177984973201</v>
      </c>
      <c r="D1171" s="17">
        <v>0.211360526132959</v>
      </c>
      <c r="E1171" s="17">
        <v>0.26026886974733399</v>
      </c>
      <c r="F1171" s="17"/>
      <c r="G1171" s="17">
        <v>0.25391935057099302</v>
      </c>
      <c r="H1171" s="17">
        <v>0.20800293120504901</v>
      </c>
      <c r="I1171" s="17">
        <v>0.23087018285747399</v>
      </c>
      <c r="J1171" s="17">
        <v>0.26179007637215101</v>
      </c>
      <c r="K1171" s="17">
        <v>0.22224695231563699</v>
      </c>
      <c r="L1171" s="17">
        <v>0.24357092941828601</v>
      </c>
      <c r="M1171" s="17"/>
      <c r="N1171" s="17">
        <v>0.251833102242913</v>
      </c>
      <c r="O1171" s="17">
        <v>0.23349595208458199</v>
      </c>
      <c r="P1171" s="17">
        <v>0.23914389906278</v>
      </c>
      <c r="Q1171" s="17">
        <v>0.220709617615056</v>
      </c>
      <c r="R1171" s="17"/>
      <c r="S1171" s="17">
        <v>0.22840096015515099</v>
      </c>
      <c r="T1171" s="17">
        <v>0.25456137895877401</v>
      </c>
      <c r="U1171" s="17">
        <v>0.23618680853527901</v>
      </c>
      <c r="V1171" s="17">
        <v>0.22504324436734299</v>
      </c>
      <c r="W1171" s="17">
        <v>0.25466701321734497</v>
      </c>
      <c r="X1171" s="17">
        <v>0.20401378667873499</v>
      </c>
      <c r="Y1171" s="17">
        <v>0.29556203131460601</v>
      </c>
      <c r="Z1171" s="17">
        <v>0.220127499422965</v>
      </c>
      <c r="AA1171" s="17">
        <v>0.26551814818796499</v>
      </c>
      <c r="AB1171" s="17">
        <v>0.22371814455471001</v>
      </c>
      <c r="AC1171" s="17">
        <v>0.18235576557583699</v>
      </c>
      <c r="AD1171" s="17">
        <v>0.18661536935617401</v>
      </c>
      <c r="AE1171" s="17"/>
      <c r="AF1171" s="17">
        <v>0.20432141823123301</v>
      </c>
      <c r="AG1171" s="17">
        <v>0.231720518246923</v>
      </c>
      <c r="AH1171" s="17">
        <v>0.26372329325577198</v>
      </c>
      <c r="AI1171" s="17">
        <v>0.23417321657641901</v>
      </c>
      <c r="AJ1171" s="17">
        <v>0.28328715018309097</v>
      </c>
      <c r="AK1171" s="17">
        <v>0.25449341743480902</v>
      </c>
      <c r="AL1171" s="17"/>
      <c r="AM1171" s="17">
        <v>0.200328424248954</v>
      </c>
      <c r="AN1171" s="17">
        <v>0.236446916209401</v>
      </c>
      <c r="AO1171" s="17">
        <v>0.26801390021598698</v>
      </c>
      <c r="AP1171" s="17">
        <v>0.23948017470871599</v>
      </c>
      <c r="AQ1171" s="17">
        <v>0.15817218312909601</v>
      </c>
      <c r="AR1171" s="17"/>
      <c r="AS1171" s="17">
        <v>0.22904034156677799</v>
      </c>
      <c r="AT1171" s="17">
        <v>0.23617975698306301</v>
      </c>
      <c r="AU1171" s="17">
        <v>0.24658694587805</v>
      </c>
      <c r="AV1171" s="17">
        <v>0.240412335418871</v>
      </c>
      <c r="AW1171" s="17">
        <v>0.22247245782646199</v>
      </c>
      <c r="AX1171" s="17">
        <v>0.25756408737173098</v>
      </c>
      <c r="AY1171" s="17"/>
      <c r="AZ1171" s="17">
        <v>0.24088506044579999</v>
      </c>
      <c r="BA1171" s="17">
        <v>0.247019699624795</v>
      </c>
      <c r="BB1171" s="17">
        <v>0.24052886854534</v>
      </c>
      <c r="BC1171" s="17">
        <v>0.24831793552324199</v>
      </c>
      <c r="BD1171" s="17">
        <v>0.21668661610870399</v>
      </c>
      <c r="BE1171" s="17"/>
      <c r="BF1171" s="17">
        <v>0.240686546809638</v>
      </c>
      <c r="BG1171" s="17"/>
      <c r="BH1171" s="17">
        <v>0.25549235055618302</v>
      </c>
      <c r="BI1171" s="17"/>
      <c r="BJ1171" s="17">
        <v>0.23483219104428699</v>
      </c>
      <c r="BK1171" s="17">
        <v>0.22163708052091199</v>
      </c>
      <c r="BL1171" s="17">
        <v>0.25043496278289301</v>
      </c>
      <c r="BM1171" s="17">
        <v>0.21761856068177299</v>
      </c>
      <c r="BN1171" s="17">
        <v>0.21335000425450401</v>
      </c>
      <c r="BO1171" s="17">
        <v>0.206284316590435</v>
      </c>
      <c r="BP1171" s="17"/>
      <c r="BQ1171" s="17">
        <v>0.24027644453493599</v>
      </c>
      <c r="BR1171" s="17">
        <v>0.25713992863094198</v>
      </c>
      <c r="BS1171" s="17">
        <v>0.23343597392554399</v>
      </c>
      <c r="BT1171" s="17"/>
      <c r="BU1171" s="17">
        <v>0.18955556082005401</v>
      </c>
      <c r="BV1171" s="17">
        <v>0.239556641184999</v>
      </c>
      <c r="BW1171" s="17">
        <v>0.24638969187797399</v>
      </c>
      <c r="BX1171" s="17"/>
      <c r="BY1171" s="17">
        <v>0.19696912470889399</v>
      </c>
      <c r="BZ1171" s="17"/>
      <c r="CA1171" s="17">
        <v>0.257222186698982</v>
      </c>
    </row>
    <row r="1172" spans="2:79" x14ac:dyDescent="0.35">
      <c r="B1172" t="s">
        <v>566</v>
      </c>
      <c r="C1172" s="17">
        <v>0.16628663760863299</v>
      </c>
      <c r="D1172" s="17">
        <v>0.16497802677894099</v>
      </c>
      <c r="E1172" s="17">
        <v>0.16677388497755699</v>
      </c>
      <c r="F1172" s="17"/>
      <c r="G1172" s="17">
        <v>0.16579165306076299</v>
      </c>
      <c r="H1172" s="17">
        <v>0.17987054621050899</v>
      </c>
      <c r="I1172" s="17">
        <v>0.18038090694748299</v>
      </c>
      <c r="J1172" s="17">
        <v>0.145273116161386</v>
      </c>
      <c r="K1172" s="17">
        <v>0.16146722410466099</v>
      </c>
      <c r="L1172" s="17">
        <v>0.16441082111448199</v>
      </c>
      <c r="M1172" s="17"/>
      <c r="N1172" s="17">
        <v>0.18872252644738299</v>
      </c>
      <c r="O1172" s="17">
        <v>0.19014500201856399</v>
      </c>
      <c r="P1172" s="17">
        <v>0.147034081136206</v>
      </c>
      <c r="Q1172" s="17">
        <v>0.130709709901425</v>
      </c>
      <c r="R1172" s="17"/>
      <c r="S1172" s="17">
        <v>0.18227833251485201</v>
      </c>
      <c r="T1172" s="17">
        <v>0.166772671878408</v>
      </c>
      <c r="U1172" s="17">
        <v>0.17731878269861701</v>
      </c>
      <c r="V1172" s="17">
        <v>0.17749291237756101</v>
      </c>
      <c r="W1172" s="17">
        <v>0.156391304553714</v>
      </c>
      <c r="X1172" s="17">
        <v>0.18533655013543601</v>
      </c>
      <c r="Y1172" s="17">
        <v>0.14328751326556699</v>
      </c>
      <c r="Z1172" s="17">
        <v>0.14852290770837001</v>
      </c>
      <c r="AA1172" s="17">
        <v>0.15013214486014201</v>
      </c>
      <c r="AB1172" s="17">
        <v>0.135999755830746</v>
      </c>
      <c r="AC1172" s="17">
        <v>0.20068632552532201</v>
      </c>
      <c r="AD1172" s="17">
        <v>0.17017744678240199</v>
      </c>
      <c r="AE1172" s="17"/>
      <c r="AF1172" s="17">
        <v>0.127845485367238</v>
      </c>
      <c r="AG1172" s="17">
        <v>0.16017890010907901</v>
      </c>
      <c r="AH1172" s="17">
        <v>0.17984361470527199</v>
      </c>
      <c r="AI1172" s="17">
        <v>0.213139327670679</v>
      </c>
      <c r="AJ1172" s="17">
        <v>0.141968019238396</v>
      </c>
      <c r="AK1172" s="17">
        <v>0.24901081411323001</v>
      </c>
      <c r="AL1172" s="17"/>
      <c r="AM1172" s="17">
        <v>0.14701482247174399</v>
      </c>
      <c r="AN1172" s="17">
        <v>0.149441541576772</v>
      </c>
      <c r="AO1172" s="17">
        <v>0.19631495558745499</v>
      </c>
      <c r="AP1172" s="17">
        <v>0.198638547699865</v>
      </c>
      <c r="AQ1172" s="17">
        <v>0.17712848327049299</v>
      </c>
      <c r="AR1172" s="17"/>
      <c r="AS1172" s="17">
        <v>0.15297224573843299</v>
      </c>
      <c r="AT1172" s="17">
        <v>0.17048786958786899</v>
      </c>
      <c r="AU1172" s="17">
        <v>0.18245499479900301</v>
      </c>
      <c r="AV1172" s="17">
        <v>0.16464017833036801</v>
      </c>
      <c r="AW1172" s="17">
        <v>0.150400074975898</v>
      </c>
      <c r="AX1172" s="17">
        <v>0.189862649762505</v>
      </c>
      <c r="AY1172" s="17"/>
      <c r="AZ1172" s="17">
        <v>0.162470828715267</v>
      </c>
      <c r="BA1172" s="17">
        <v>0.16371175666982599</v>
      </c>
      <c r="BB1172" s="17">
        <v>0.16363301803453001</v>
      </c>
      <c r="BC1172" s="17">
        <v>0.15259855111708101</v>
      </c>
      <c r="BD1172" s="17">
        <v>0.18071515957630099</v>
      </c>
      <c r="BE1172" s="17"/>
      <c r="BF1172" s="17">
        <v>0.16006536454345699</v>
      </c>
      <c r="BG1172" s="17"/>
      <c r="BH1172" s="17">
        <v>0.175848712038641</v>
      </c>
      <c r="BI1172" s="17"/>
      <c r="BJ1172" s="17">
        <v>0.19461560817251899</v>
      </c>
      <c r="BK1172" s="17">
        <v>0.15595405086873501</v>
      </c>
      <c r="BL1172" s="17">
        <v>0.160520958243768</v>
      </c>
      <c r="BM1172" s="17">
        <v>0.13393912289397</v>
      </c>
      <c r="BN1172" s="17">
        <v>0.146783192444462</v>
      </c>
      <c r="BO1172" s="17">
        <v>0.15802454023531401</v>
      </c>
      <c r="BP1172" s="17"/>
      <c r="BQ1172" s="17">
        <v>0.19579227043493</v>
      </c>
      <c r="BR1172" s="17">
        <v>0.15867371029938199</v>
      </c>
      <c r="BS1172" s="17">
        <v>0.16697325626661</v>
      </c>
      <c r="BT1172" s="17"/>
      <c r="BU1172" s="17">
        <v>0.16830451399499899</v>
      </c>
      <c r="BV1172" s="17">
        <v>0.16634807974683699</v>
      </c>
      <c r="BW1172" s="17">
        <v>0.172152103101889</v>
      </c>
      <c r="BX1172" s="17"/>
      <c r="BY1172" s="17">
        <v>0.155333397148989</v>
      </c>
      <c r="BZ1172" s="17"/>
      <c r="CA1172" s="17">
        <v>0.17498664858590601</v>
      </c>
    </row>
    <row r="1173" spans="2:79" x14ac:dyDescent="0.35">
      <c r="B1173" t="s">
        <v>567</v>
      </c>
      <c r="C1173" s="17">
        <v>0.163378920706411</v>
      </c>
      <c r="D1173" s="17">
        <v>0.17992018805278301</v>
      </c>
      <c r="E1173" s="17">
        <v>0.14711285247313</v>
      </c>
      <c r="F1173" s="17"/>
      <c r="G1173" s="17">
        <v>0.14486123850515301</v>
      </c>
      <c r="H1173" s="17">
        <v>0.16153596221555999</v>
      </c>
      <c r="I1173" s="17">
        <v>0.155445759707593</v>
      </c>
      <c r="J1173" s="17">
        <v>0.170093691179764</v>
      </c>
      <c r="K1173" s="17">
        <v>0.18934818778217199</v>
      </c>
      <c r="L1173" s="17">
        <v>0.16083487024998799</v>
      </c>
      <c r="M1173" s="17"/>
      <c r="N1173" s="17">
        <v>0.16749525752198699</v>
      </c>
      <c r="O1173" s="17">
        <v>0.159422286872936</v>
      </c>
      <c r="P1173" s="17">
        <v>0.16682805144951801</v>
      </c>
      <c r="Q1173" s="17">
        <v>0.16092842110958799</v>
      </c>
      <c r="R1173" s="17"/>
      <c r="S1173" s="17">
        <v>0.15340306933255601</v>
      </c>
      <c r="T1173" s="17">
        <v>0.167722664410555</v>
      </c>
      <c r="U1173" s="17">
        <v>0.18905189040246001</v>
      </c>
      <c r="V1173" s="17">
        <v>0.17775528153551401</v>
      </c>
      <c r="W1173" s="17">
        <v>0.143018843113666</v>
      </c>
      <c r="X1173" s="17">
        <v>0.17657818472432801</v>
      </c>
      <c r="Y1173" s="17">
        <v>0.17930955027881401</v>
      </c>
      <c r="Z1173" s="17">
        <v>0.12951505951797901</v>
      </c>
      <c r="AA1173" s="17">
        <v>0.15608327107103601</v>
      </c>
      <c r="AB1173" s="17">
        <v>0.14233861674541401</v>
      </c>
      <c r="AC1173" s="17">
        <v>0.16308522709727599</v>
      </c>
      <c r="AD1173" s="17">
        <v>0.18045730290316001</v>
      </c>
      <c r="AE1173" s="17"/>
      <c r="AF1173" s="17">
        <v>0.13954942802454401</v>
      </c>
      <c r="AG1173" s="17">
        <v>0.177044002779845</v>
      </c>
      <c r="AH1173" s="17">
        <v>0.17680668479547601</v>
      </c>
      <c r="AI1173" s="17">
        <v>0.15684188397471099</v>
      </c>
      <c r="AJ1173" s="17">
        <v>0.16724719342336999</v>
      </c>
      <c r="AK1173" s="17">
        <v>0.18568526604802299</v>
      </c>
      <c r="AL1173" s="17"/>
      <c r="AM1173" s="17">
        <v>0.16980171978960901</v>
      </c>
      <c r="AN1173" s="17">
        <v>0.16316050511729999</v>
      </c>
      <c r="AO1173" s="17">
        <v>0.163227009682226</v>
      </c>
      <c r="AP1173" s="17">
        <v>0.15865232324418099</v>
      </c>
      <c r="AQ1173" s="17">
        <v>0.130316151295605</v>
      </c>
      <c r="AR1173" s="17"/>
      <c r="AS1173" s="17">
        <v>0.150302653580208</v>
      </c>
      <c r="AT1173" s="17">
        <v>0.16786360424142399</v>
      </c>
      <c r="AU1173" s="17">
        <v>0.164334314997024</v>
      </c>
      <c r="AV1173" s="17">
        <v>0.167962308731438</v>
      </c>
      <c r="AW1173" s="17">
        <v>0.15394400156767299</v>
      </c>
      <c r="AX1173" s="17">
        <v>0.187733964456575</v>
      </c>
      <c r="AY1173" s="17"/>
      <c r="AZ1173" s="17">
        <v>0.16388865795328</v>
      </c>
      <c r="BA1173" s="17">
        <v>0.14773325126245601</v>
      </c>
      <c r="BB1173" s="17">
        <v>0.17463370825341501</v>
      </c>
      <c r="BC1173" s="17">
        <v>0.18619832565365099</v>
      </c>
      <c r="BD1173" s="17">
        <v>0.16379822463100899</v>
      </c>
      <c r="BE1173" s="17"/>
      <c r="BF1173" s="17">
        <v>0.164877562883605</v>
      </c>
      <c r="BG1173" s="17"/>
      <c r="BH1173" s="17">
        <v>0.16734247925474699</v>
      </c>
      <c r="BI1173" s="17"/>
      <c r="BJ1173" s="17">
        <v>0.165627120568687</v>
      </c>
      <c r="BK1173" s="17">
        <v>0.16539931073537101</v>
      </c>
      <c r="BL1173" s="17">
        <v>0.16625664848563301</v>
      </c>
      <c r="BM1173" s="17">
        <v>0.14958401119534101</v>
      </c>
      <c r="BN1173" s="17">
        <v>0.17813053303002399</v>
      </c>
      <c r="BO1173" s="17">
        <v>0.18564204274706</v>
      </c>
      <c r="BP1173" s="17"/>
      <c r="BQ1173" s="17">
        <v>0.15739256046708799</v>
      </c>
      <c r="BR1173" s="17">
        <v>0.18717726557582201</v>
      </c>
      <c r="BS1173" s="17">
        <v>0.15639846212537101</v>
      </c>
      <c r="BT1173" s="17"/>
      <c r="BU1173" s="17">
        <v>0.17947469123333501</v>
      </c>
      <c r="BV1173" s="17">
        <v>0.173948262575195</v>
      </c>
      <c r="BW1173" s="17">
        <v>0.164906666062831</v>
      </c>
      <c r="BX1173" s="17"/>
      <c r="BY1173" s="17">
        <v>9.5045059807173399E-2</v>
      </c>
      <c r="BZ1173" s="17"/>
      <c r="CA1173" s="17">
        <v>0.14326376460774101</v>
      </c>
    </row>
    <row r="1174" spans="2:79" x14ac:dyDescent="0.35">
      <c r="B1174" t="s">
        <v>568</v>
      </c>
      <c r="C1174" s="17">
        <v>0.13638967461260301</v>
      </c>
      <c r="D1174" s="17">
        <v>0.13627984825318001</v>
      </c>
      <c r="E1174" s="17">
        <v>0.136492122538763</v>
      </c>
      <c r="F1174" s="17"/>
      <c r="G1174" s="17">
        <v>0.16407998849126601</v>
      </c>
      <c r="H1174" s="17">
        <v>0.110149586714124</v>
      </c>
      <c r="I1174" s="17">
        <v>0.15137538912665199</v>
      </c>
      <c r="J1174" s="17">
        <v>0.14212925628151099</v>
      </c>
      <c r="K1174" s="17">
        <v>0.10485662921760699</v>
      </c>
      <c r="L1174" s="17">
        <v>0.14356745300133</v>
      </c>
      <c r="M1174" s="17"/>
      <c r="N1174" s="17">
        <v>0.12029560490282599</v>
      </c>
      <c r="O1174" s="17">
        <v>0.14566660899246101</v>
      </c>
      <c r="P1174" s="17">
        <v>0.13048403010429499</v>
      </c>
      <c r="Q1174" s="17">
        <v>0.14769577172270801</v>
      </c>
      <c r="R1174" s="17"/>
      <c r="S1174" s="17">
        <v>0.15575532910774101</v>
      </c>
      <c r="T1174" s="17">
        <v>0.127929009817706</v>
      </c>
      <c r="U1174" s="17">
        <v>0.135746280212102</v>
      </c>
      <c r="V1174" s="17">
        <v>0.14241476597219599</v>
      </c>
      <c r="W1174" s="17">
        <v>8.4857165329597306E-2</v>
      </c>
      <c r="X1174" s="17">
        <v>0.16031069969811501</v>
      </c>
      <c r="Y1174" s="17">
        <v>0.125797437619981</v>
      </c>
      <c r="Z1174" s="17">
        <v>0.140514279838336</v>
      </c>
      <c r="AA1174" s="17">
        <v>0.11736057108498001</v>
      </c>
      <c r="AB1174" s="17">
        <v>0.15097007568576101</v>
      </c>
      <c r="AC1174" s="17">
        <v>0.165332370944235</v>
      </c>
      <c r="AD1174" s="17">
        <v>0.11545471045783499</v>
      </c>
      <c r="AE1174" s="17"/>
      <c r="AF1174" s="17">
        <v>0.14865915747491501</v>
      </c>
      <c r="AG1174" s="17">
        <v>0.140152535976968</v>
      </c>
      <c r="AH1174" s="17">
        <v>0.130140824622347</v>
      </c>
      <c r="AI1174" s="17">
        <v>0.12726865952198599</v>
      </c>
      <c r="AJ1174" s="17">
        <v>0.17059062604241201</v>
      </c>
      <c r="AK1174" s="17">
        <v>0.13823892814099201</v>
      </c>
      <c r="AL1174" s="17"/>
      <c r="AM1174" s="17">
        <v>0.14586179432327201</v>
      </c>
      <c r="AN1174" s="17">
        <v>0.12216395176420999</v>
      </c>
      <c r="AO1174" s="17">
        <v>0.141160849474531</v>
      </c>
      <c r="AP1174" s="17">
        <v>0.12980359799827401</v>
      </c>
      <c r="AQ1174" s="17">
        <v>0.16469204997185699</v>
      </c>
      <c r="AR1174" s="17"/>
      <c r="AS1174" s="17">
        <v>0.14042643104935801</v>
      </c>
      <c r="AT1174" s="17">
        <v>0.14297712452985301</v>
      </c>
      <c r="AU1174" s="17">
        <v>0.13845911953693599</v>
      </c>
      <c r="AV1174" s="17">
        <v>0.140541790968957</v>
      </c>
      <c r="AW1174" s="17">
        <v>0.10228073748768</v>
      </c>
      <c r="AX1174" s="17">
        <v>0.14337237469862801</v>
      </c>
      <c r="AY1174" s="17"/>
      <c r="AZ1174" s="17">
        <v>0.121805259437081</v>
      </c>
      <c r="BA1174" s="17">
        <v>0.150371045714143</v>
      </c>
      <c r="BB1174" s="17">
        <v>0.129118537424977</v>
      </c>
      <c r="BC1174" s="17">
        <v>0.11533918558829701</v>
      </c>
      <c r="BD1174" s="17">
        <v>0.143814833040671</v>
      </c>
      <c r="BE1174" s="17"/>
      <c r="BF1174" s="17">
        <v>0.133902193153836</v>
      </c>
      <c r="BG1174" s="17"/>
      <c r="BH1174" s="17">
        <v>0.130308852097164</v>
      </c>
      <c r="BI1174" s="17"/>
      <c r="BJ1174" s="17">
        <v>0.13094272895130901</v>
      </c>
      <c r="BK1174" s="17">
        <v>0.14455887719372901</v>
      </c>
      <c r="BL1174" s="17">
        <v>0.116871207033812</v>
      </c>
      <c r="BM1174" s="17">
        <v>0.16886093337546601</v>
      </c>
      <c r="BN1174" s="17">
        <v>0.19579196961838899</v>
      </c>
      <c r="BO1174" s="17">
        <v>0.151304409894821</v>
      </c>
      <c r="BP1174" s="17"/>
      <c r="BQ1174" s="17">
        <v>0.137286371467948</v>
      </c>
      <c r="BR1174" s="17">
        <v>0.12775726697578799</v>
      </c>
      <c r="BS1174" s="17">
        <v>0.14516319233536801</v>
      </c>
      <c r="BT1174" s="17"/>
      <c r="BU1174" s="17">
        <v>0.17791711067489299</v>
      </c>
      <c r="BV1174" s="17">
        <v>0.126547352325349</v>
      </c>
      <c r="BW1174" s="17">
        <v>0.14304560671299099</v>
      </c>
      <c r="BX1174" s="17"/>
      <c r="BY1174" s="17">
        <v>0.183988091396842</v>
      </c>
      <c r="BZ1174" s="17"/>
      <c r="CA1174" s="17">
        <v>0.15742071460017301</v>
      </c>
    </row>
    <row r="1175" spans="2:79" x14ac:dyDescent="0.35">
      <c r="B1175" t="s">
        <v>569</v>
      </c>
      <c r="C1175" s="17">
        <v>0.124033076462329</v>
      </c>
      <c r="D1175" s="17">
        <v>0.13821950910963501</v>
      </c>
      <c r="E1175" s="17">
        <v>0.110451030390079</v>
      </c>
      <c r="F1175" s="17"/>
      <c r="G1175" s="17">
        <v>0.13052346393125</v>
      </c>
      <c r="H1175" s="17">
        <v>0.100228029135621</v>
      </c>
      <c r="I1175" s="17">
        <v>0.116617333155783</v>
      </c>
      <c r="J1175" s="17">
        <v>0.131256520562059</v>
      </c>
      <c r="K1175" s="17">
        <v>0.14276120586871399</v>
      </c>
      <c r="L1175" s="17">
        <v>0.126656785656553</v>
      </c>
      <c r="M1175" s="17"/>
      <c r="N1175" s="17">
        <v>0.119234506135137</v>
      </c>
      <c r="O1175" s="17">
        <v>0.131473735099815</v>
      </c>
      <c r="P1175" s="17">
        <v>0.120594252811524</v>
      </c>
      <c r="Q1175" s="17">
        <v>0.126202323017962</v>
      </c>
      <c r="R1175" s="17"/>
      <c r="S1175" s="17">
        <v>0.14078596222724801</v>
      </c>
      <c r="T1175" s="17">
        <v>0.11169590444651301</v>
      </c>
      <c r="U1175" s="17">
        <v>0.11252508784156701</v>
      </c>
      <c r="V1175" s="17">
        <v>0.136549207197002</v>
      </c>
      <c r="W1175" s="17">
        <v>0.16234438989775599</v>
      </c>
      <c r="X1175" s="17">
        <v>0.110810344243417</v>
      </c>
      <c r="Y1175" s="17">
        <v>0.13723044456804101</v>
      </c>
      <c r="Z1175" s="17">
        <v>0.14273507719360201</v>
      </c>
      <c r="AA1175" s="17">
        <v>0.102667927515162</v>
      </c>
      <c r="AB1175" s="17">
        <v>8.9011773909631595E-2</v>
      </c>
      <c r="AC1175" s="17">
        <v>0.13060675271865499</v>
      </c>
      <c r="AD1175" s="17">
        <v>0.155015366989981</v>
      </c>
      <c r="AE1175" s="17"/>
      <c r="AF1175" s="17">
        <v>0.12292511808473799</v>
      </c>
      <c r="AG1175" s="17">
        <v>0.12788635990088901</v>
      </c>
      <c r="AH1175" s="17">
        <v>0.142417904431514</v>
      </c>
      <c r="AI1175" s="17">
        <v>0.12086501644424</v>
      </c>
      <c r="AJ1175" s="17">
        <v>9.8378789066563194E-2</v>
      </c>
      <c r="AK1175" s="17">
        <v>0.10684205832465</v>
      </c>
      <c r="AL1175" s="17"/>
      <c r="AM1175" s="17">
        <v>0.118857140961175</v>
      </c>
      <c r="AN1175" s="17">
        <v>0.13163040300377499</v>
      </c>
      <c r="AO1175" s="17">
        <v>0.11354637697698999</v>
      </c>
      <c r="AP1175" s="17">
        <v>0.12538056511321699</v>
      </c>
      <c r="AQ1175" s="17">
        <v>0.17389390553522499</v>
      </c>
      <c r="AR1175" s="17"/>
      <c r="AS1175" s="17">
        <v>0.11345923337417201</v>
      </c>
      <c r="AT1175" s="17">
        <v>0.121129036559508</v>
      </c>
      <c r="AU1175" s="17">
        <v>0.14139187505471601</v>
      </c>
      <c r="AV1175" s="17">
        <v>0.13728086780450199</v>
      </c>
      <c r="AW1175" s="17">
        <v>0.100058003906266</v>
      </c>
      <c r="AX1175" s="17">
        <v>0.131888423307643</v>
      </c>
      <c r="AY1175" s="17"/>
      <c r="AZ1175" s="17">
        <v>0.13690582122660799</v>
      </c>
      <c r="BA1175" s="17">
        <v>0.12842058119359301</v>
      </c>
      <c r="BB1175" s="17">
        <v>0.123001210277339</v>
      </c>
      <c r="BC1175" s="17">
        <v>0.12743463582363701</v>
      </c>
      <c r="BD1175" s="17">
        <v>0.107071887931094</v>
      </c>
      <c r="BE1175" s="17"/>
      <c r="BF1175" s="17">
        <v>0.12905418070199201</v>
      </c>
      <c r="BG1175" s="17"/>
      <c r="BH1175" s="17">
        <v>0.12747558078886101</v>
      </c>
      <c r="BI1175" s="17"/>
      <c r="BJ1175" s="17">
        <v>0.129816265167019</v>
      </c>
      <c r="BK1175" s="17">
        <v>0.120946723277116</v>
      </c>
      <c r="BL1175" s="17">
        <v>0.12783013518667399</v>
      </c>
      <c r="BM1175" s="17">
        <v>0.11074707879562901</v>
      </c>
      <c r="BN1175" s="17">
        <v>0.14495176411098801</v>
      </c>
      <c r="BO1175" s="17">
        <v>8.6016771173928794E-2</v>
      </c>
      <c r="BP1175" s="17"/>
      <c r="BQ1175" s="17">
        <v>0.13455289789771999</v>
      </c>
      <c r="BR1175" s="17">
        <v>0.13280079175207399</v>
      </c>
      <c r="BS1175" s="17">
        <v>0.12687463553057199</v>
      </c>
      <c r="BT1175" s="17"/>
      <c r="BU1175" s="17">
        <v>0.14260668702517801</v>
      </c>
      <c r="BV1175" s="17">
        <v>0.131001137327485</v>
      </c>
      <c r="BW1175" s="17">
        <v>0.124587955521238</v>
      </c>
      <c r="BX1175" s="17"/>
      <c r="BY1175" s="17">
        <v>9.5345875898744506E-2</v>
      </c>
      <c r="BZ1175" s="17"/>
      <c r="CA1175" s="17">
        <v>0.12152003956063499</v>
      </c>
    </row>
    <row r="1176" spans="2:79" x14ac:dyDescent="0.35">
      <c r="B1176" t="s">
        <v>570</v>
      </c>
      <c r="C1176" s="17">
        <v>0.120163427821333</v>
      </c>
      <c r="D1176" s="17">
        <v>0.113125838495804</v>
      </c>
      <c r="E1176" s="17">
        <v>0.127409406165995</v>
      </c>
      <c r="F1176" s="17"/>
      <c r="G1176" s="17">
        <v>0.114024667389915</v>
      </c>
      <c r="H1176" s="17">
        <v>0.105375530666918</v>
      </c>
      <c r="I1176" s="17">
        <v>0.12267618366349101</v>
      </c>
      <c r="J1176" s="17">
        <v>0.132009744496976</v>
      </c>
      <c r="K1176" s="17">
        <v>0.115301342874311</v>
      </c>
      <c r="L1176" s="17">
        <v>0.127916244327517</v>
      </c>
      <c r="M1176" s="17"/>
      <c r="N1176" s="17">
        <v>0.11346072336562101</v>
      </c>
      <c r="O1176" s="17">
        <v>0.118778957210618</v>
      </c>
      <c r="P1176" s="17">
        <v>0.140566597743395</v>
      </c>
      <c r="Q1176" s="17">
        <v>0.109808562241311</v>
      </c>
      <c r="R1176" s="17"/>
      <c r="S1176" s="17">
        <v>9.4327139785999603E-2</v>
      </c>
      <c r="T1176" s="17">
        <v>0.14493510737041301</v>
      </c>
      <c r="U1176" s="17">
        <v>0.14437375186758</v>
      </c>
      <c r="V1176" s="17">
        <v>0.13479688867601</v>
      </c>
      <c r="W1176" s="17">
        <v>0.12676032773283899</v>
      </c>
      <c r="X1176" s="17">
        <v>9.4990552286728897E-2</v>
      </c>
      <c r="Y1176" s="17">
        <v>0.11951729216013</v>
      </c>
      <c r="Z1176" s="17">
        <v>0.15787455479756901</v>
      </c>
      <c r="AA1176" s="17">
        <v>8.5235093887083696E-2</v>
      </c>
      <c r="AB1176" s="17">
        <v>0.122022734144673</v>
      </c>
      <c r="AC1176" s="17">
        <v>0.111505541351766</v>
      </c>
      <c r="AD1176" s="17">
        <v>0.17328439479108501</v>
      </c>
      <c r="AE1176" s="17"/>
      <c r="AF1176" s="17">
        <v>0.11658588889742499</v>
      </c>
      <c r="AG1176" s="17">
        <v>0.125577847059887</v>
      </c>
      <c r="AH1176" s="17">
        <v>0.129926658749939</v>
      </c>
      <c r="AI1176" s="17">
        <v>0.107268698190783</v>
      </c>
      <c r="AJ1176" s="17">
        <v>0.12573320066249299</v>
      </c>
      <c r="AK1176" s="17">
        <v>0.11924701157814201</v>
      </c>
      <c r="AL1176" s="17"/>
      <c r="AM1176" s="17">
        <v>0.104196124593184</v>
      </c>
      <c r="AN1176" s="17">
        <v>0.135625053558559</v>
      </c>
      <c r="AO1176" s="17">
        <v>0.10220875027427399</v>
      </c>
      <c r="AP1176" s="17">
        <v>0.132728087511051</v>
      </c>
      <c r="AQ1176" s="17">
        <v>0.14280241898809001</v>
      </c>
      <c r="AR1176" s="17"/>
      <c r="AS1176" s="17">
        <v>0.11974830389107299</v>
      </c>
      <c r="AT1176" s="17">
        <v>0.114555455324286</v>
      </c>
      <c r="AU1176" s="17">
        <v>0.119401223453118</v>
      </c>
      <c r="AV1176" s="17">
        <v>0.11222415428220001</v>
      </c>
      <c r="AW1176" s="17">
        <v>0.13892973069775599</v>
      </c>
      <c r="AX1176" s="17">
        <v>0.13269635187847501</v>
      </c>
      <c r="AY1176" s="17"/>
      <c r="AZ1176" s="17">
        <v>0.13094313149588099</v>
      </c>
      <c r="BA1176" s="17">
        <v>0.110338919150877</v>
      </c>
      <c r="BB1176" s="17">
        <v>0.120773220675708</v>
      </c>
      <c r="BC1176" s="17">
        <v>0.14397637317648199</v>
      </c>
      <c r="BD1176" s="17">
        <v>0.11639714938621</v>
      </c>
      <c r="BE1176" s="17"/>
      <c r="BF1176" s="17">
        <v>0.118801392229617</v>
      </c>
      <c r="BG1176" s="17"/>
      <c r="BH1176" s="17">
        <v>0.122345833150643</v>
      </c>
      <c r="BI1176" s="17"/>
      <c r="BJ1176" s="17">
        <v>0.122658997089932</v>
      </c>
      <c r="BK1176" s="17">
        <v>0.12832389875317299</v>
      </c>
      <c r="BL1176" s="17">
        <v>0.109459601829381</v>
      </c>
      <c r="BM1176" s="17">
        <v>0.13995149417373001</v>
      </c>
      <c r="BN1176" s="17">
        <v>0.101549136577685</v>
      </c>
      <c r="BO1176" s="17">
        <v>0.17424670676942999</v>
      </c>
      <c r="BP1176" s="17"/>
      <c r="BQ1176" s="17">
        <v>0.128398777280985</v>
      </c>
      <c r="BR1176" s="17">
        <v>0.113196184111368</v>
      </c>
      <c r="BS1176" s="17">
        <v>0.12607032207246499</v>
      </c>
      <c r="BT1176" s="17"/>
      <c r="BU1176" s="17">
        <v>0.15581296349511201</v>
      </c>
      <c r="BV1176" s="17">
        <v>0.12831533113990101</v>
      </c>
      <c r="BW1176" s="17">
        <v>0.11664535684704901</v>
      </c>
      <c r="BX1176" s="17"/>
      <c r="BY1176" s="17">
        <v>8.8164509207920003E-2</v>
      </c>
      <c r="BZ1176" s="17"/>
      <c r="CA1176" s="17">
        <v>0.13780429066415401</v>
      </c>
    </row>
    <row r="1177" spans="2:79" x14ac:dyDescent="0.35">
      <c r="B1177" t="s">
        <v>571</v>
      </c>
      <c r="C1177" s="17">
        <v>0.115572479248681</v>
      </c>
      <c r="D1177" s="17">
        <v>0.131820293831586</v>
      </c>
      <c r="E1177" s="17">
        <v>0.100512827651938</v>
      </c>
      <c r="F1177" s="17"/>
      <c r="G1177" s="17">
        <v>8.91048807006493E-2</v>
      </c>
      <c r="H1177" s="17">
        <v>0.12715200364513199</v>
      </c>
      <c r="I1177" s="17">
        <v>0.123960872357328</v>
      </c>
      <c r="J1177" s="17">
        <v>0.125898038701243</v>
      </c>
      <c r="K1177" s="17">
        <v>0.11292261563023299</v>
      </c>
      <c r="L1177" s="17">
        <v>0.11046186921232901</v>
      </c>
      <c r="M1177" s="17"/>
      <c r="N1177" s="17">
        <v>0.134168985710692</v>
      </c>
      <c r="O1177" s="17">
        <v>0.110362210429806</v>
      </c>
      <c r="P1177" s="17">
        <v>9.8605866944358994E-2</v>
      </c>
      <c r="Q1177" s="17">
        <v>0.116297630944489</v>
      </c>
      <c r="R1177" s="17"/>
      <c r="S1177" s="17">
        <v>0.121797441728605</v>
      </c>
      <c r="T1177" s="17">
        <v>0.13083782254065199</v>
      </c>
      <c r="U1177" s="17">
        <v>0.108506367852628</v>
      </c>
      <c r="V1177" s="17">
        <v>0.115294008797468</v>
      </c>
      <c r="W1177" s="17">
        <v>9.6320683648254204E-2</v>
      </c>
      <c r="X1177" s="17">
        <v>9.1767196155184999E-2</v>
      </c>
      <c r="Y1177" s="17">
        <v>0.1148373174814</v>
      </c>
      <c r="Z1177" s="17">
        <v>0.133909702704997</v>
      </c>
      <c r="AA1177" s="17">
        <v>0.117965305023937</v>
      </c>
      <c r="AB1177" s="17">
        <v>9.5250667104849807E-2</v>
      </c>
      <c r="AC1177" s="17">
        <v>0.15715311475893901</v>
      </c>
      <c r="AD1177" s="17">
        <v>0.11680213143493701</v>
      </c>
      <c r="AE1177" s="17"/>
      <c r="AF1177" s="17">
        <v>0.109596141336385</v>
      </c>
      <c r="AG1177" s="17">
        <v>0.11246158060346199</v>
      </c>
      <c r="AH1177" s="17">
        <v>0.11924708439956801</v>
      </c>
      <c r="AI1177" s="17">
        <v>0.13017453346805699</v>
      </c>
      <c r="AJ1177" s="17">
        <v>0.126396719005369</v>
      </c>
      <c r="AK1177" s="17">
        <v>0.13606296641377999</v>
      </c>
      <c r="AL1177" s="17"/>
      <c r="AM1177" s="17">
        <v>0.10839216503140101</v>
      </c>
      <c r="AN1177" s="17">
        <v>0.113757198766556</v>
      </c>
      <c r="AO1177" s="17">
        <v>0.123583572041003</v>
      </c>
      <c r="AP1177" s="17">
        <v>0.110684146253532</v>
      </c>
      <c r="AQ1177" s="17">
        <v>0.15706930311756001</v>
      </c>
      <c r="AR1177" s="17"/>
      <c r="AS1177" s="17">
        <v>0.124655158027928</v>
      </c>
      <c r="AT1177" s="17">
        <v>0.12168048749448</v>
      </c>
      <c r="AU1177" s="17">
        <v>0.109934877795555</v>
      </c>
      <c r="AV1177" s="17">
        <v>9.5062729954570005E-2</v>
      </c>
      <c r="AW1177" s="17">
        <v>0.112914415649833</v>
      </c>
      <c r="AX1177" s="17">
        <v>0.13782350412582101</v>
      </c>
      <c r="AY1177" s="17"/>
      <c r="AZ1177" s="17">
        <v>0.109811183338987</v>
      </c>
      <c r="BA1177" s="17">
        <v>0.124002331372578</v>
      </c>
      <c r="BB1177" s="17">
        <v>0.109918288070222</v>
      </c>
      <c r="BC1177" s="17">
        <v>0.1306112645359</v>
      </c>
      <c r="BD1177" s="17">
        <v>0.109849782756845</v>
      </c>
      <c r="BE1177" s="17"/>
      <c r="BF1177" s="17">
        <v>0.11893349943928699</v>
      </c>
      <c r="BG1177" s="17"/>
      <c r="BH1177" s="17">
        <v>0.119224708831302</v>
      </c>
      <c r="BI1177" s="17"/>
      <c r="BJ1177" s="17">
        <v>0.12225371418118799</v>
      </c>
      <c r="BK1177" s="17">
        <v>0.12055171440538499</v>
      </c>
      <c r="BL1177" s="17">
        <v>0.109980158686975</v>
      </c>
      <c r="BM1177" s="17">
        <v>0.112641872859924</v>
      </c>
      <c r="BN1177" s="17">
        <v>0.10460411918380701</v>
      </c>
      <c r="BO1177" s="17">
        <v>0.113383253634357</v>
      </c>
      <c r="BP1177" s="17"/>
      <c r="BQ1177" s="17">
        <v>0.137992690232144</v>
      </c>
      <c r="BR1177" s="17">
        <v>0.114802348358211</v>
      </c>
      <c r="BS1177" s="17">
        <v>0.11645174820352</v>
      </c>
      <c r="BT1177" s="17"/>
      <c r="BU1177" s="17">
        <v>0.165911053973824</v>
      </c>
      <c r="BV1177" s="17">
        <v>0.115311207464775</v>
      </c>
      <c r="BW1177" s="17">
        <v>0.121670414548885</v>
      </c>
      <c r="BX1177" s="17"/>
      <c r="BY1177" s="17">
        <v>7.8408852864429696E-2</v>
      </c>
      <c r="BZ1177" s="17"/>
      <c r="CA1177" s="17">
        <v>0.16378360309176401</v>
      </c>
    </row>
    <row r="1178" spans="2:79" x14ac:dyDescent="0.35">
      <c r="B1178" t="s">
        <v>572</v>
      </c>
      <c r="C1178" s="17">
        <v>0.107685526284583</v>
      </c>
      <c r="D1178" s="17">
        <v>0.119497203757535</v>
      </c>
      <c r="E1178" s="17">
        <v>9.6410599461770094E-2</v>
      </c>
      <c r="F1178" s="17"/>
      <c r="G1178" s="17">
        <v>0.11340645797848101</v>
      </c>
      <c r="H1178" s="17">
        <v>0.112630717116043</v>
      </c>
      <c r="I1178" s="17">
        <v>9.4686727098368201E-2</v>
      </c>
      <c r="J1178" s="17">
        <v>9.3346849683343003E-2</v>
      </c>
      <c r="K1178" s="17">
        <v>9.3593008780343906E-2</v>
      </c>
      <c r="L1178" s="17">
        <v>0.13142445313696699</v>
      </c>
      <c r="M1178" s="17"/>
      <c r="N1178" s="17">
        <v>0.103185815037403</v>
      </c>
      <c r="O1178" s="17">
        <v>0.106717238072395</v>
      </c>
      <c r="P1178" s="17">
        <v>0.116231429790515</v>
      </c>
      <c r="Q1178" s="17">
        <v>0.10789130406802599</v>
      </c>
      <c r="R1178" s="17"/>
      <c r="S1178" s="17">
        <v>0.13382966251256001</v>
      </c>
      <c r="T1178" s="17">
        <v>0.110616022898593</v>
      </c>
      <c r="U1178" s="17">
        <v>9.3637244376490195E-2</v>
      </c>
      <c r="V1178" s="17">
        <v>0.1187747948969</v>
      </c>
      <c r="W1178" s="17">
        <v>9.0467794643545693E-2</v>
      </c>
      <c r="X1178" s="17">
        <v>9.7731028871440806E-2</v>
      </c>
      <c r="Y1178" s="17">
        <v>6.8591496165487098E-2</v>
      </c>
      <c r="Z1178" s="17">
        <v>0.10427095882609</v>
      </c>
      <c r="AA1178" s="17">
        <v>0.106737169455007</v>
      </c>
      <c r="AB1178" s="17">
        <v>0.107257337401579</v>
      </c>
      <c r="AC1178" s="17">
        <v>0.13019009203089699</v>
      </c>
      <c r="AD1178" s="17">
        <v>0.12317646059435</v>
      </c>
      <c r="AE1178" s="17"/>
      <c r="AF1178" s="17">
        <v>0.10761015531177701</v>
      </c>
      <c r="AG1178" s="17">
        <v>0.109033451498791</v>
      </c>
      <c r="AH1178" s="17">
        <v>9.2950752199483302E-2</v>
      </c>
      <c r="AI1178" s="17">
        <v>0.115836630929826</v>
      </c>
      <c r="AJ1178" s="17">
        <v>0.107779630814498</v>
      </c>
      <c r="AK1178" s="17">
        <v>0.16193522181471101</v>
      </c>
      <c r="AL1178" s="17"/>
      <c r="AM1178" s="17">
        <v>9.1359007947159607E-2</v>
      </c>
      <c r="AN1178" s="17">
        <v>0.114081682690457</v>
      </c>
      <c r="AO1178" s="17">
        <v>0.107394394147255</v>
      </c>
      <c r="AP1178" s="17">
        <v>0.119901911674077</v>
      </c>
      <c r="AQ1178" s="17">
        <v>0.10001858025407601</v>
      </c>
      <c r="AR1178" s="17"/>
      <c r="AS1178" s="17">
        <v>9.0858564150700205E-2</v>
      </c>
      <c r="AT1178" s="17">
        <v>0.116435055727222</v>
      </c>
      <c r="AU1178" s="17">
        <v>0.110058321196744</v>
      </c>
      <c r="AV1178" s="17">
        <v>0.10968863898756299</v>
      </c>
      <c r="AW1178" s="17">
        <v>0.114379326634752</v>
      </c>
      <c r="AX1178" s="17">
        <v>0.110777812632279</v>
      </c>
      <c r="AY1178" s="17"/>
      <c r="AZ1178" s="17">
        <v>0.119287616626244</v>
      </c>
      <c r="BA1178" s="17">
        <v>0.104358097809094</v>
      </c>
      <c r="BB1178" s="17">
        <v>9.4283943366978998E-2</v>
      </c>
      <c r="BC1178" s="17">
        <v>0.10742115918926801</v>
      </c>
      <c r="BD1178" s="17">
        <v>0.113164959128462</v>
      </c>
      <c r="BE1178" s="17"/>
      <c r="BF1178" s="17">
        <v>0.11047502408073399</v>
      </c>
      <c r="BG1178" s="17"/>
      <c r="BH1178" s="17">
        <v>0.110330425185694</v>
      </c>
      <c r="BI1178" s="17"/>
      <c r="BJ1178" s="17">
        <v>0.100935313916932</v>
      </c>
      <c r="BK1178" s="17">
        <v>0.115142568922288</v>
      </c>
      <c r="BL1178" s="17">
        <v>0.111750625234569</v>
      </c>
      <c r="BM1178" s="17">
        <v>0.101433530505372</v>
      </c>
      <c r="BN1178" s="17">
        <v>0.113795799359289</v>
      </c>
      <c r="BO1178" s="17">
        <v>9.21171874318156E-2</v>
      </c>
      <c r="BP1178" s="17"/>
      <c r="BQ1178" s="17">
        <v>9.2732667042443206E-2</v>
      </c>
      <c r="BR1178" s="17">
        <v>0.11930477038392601</v>
      </c>
      <c r="BS1178" s="17">
        <v>0.112574668735761</v>
      </c>
      <c r="BT1178" s="17"/>
      <c r="BU1178" s="17">
        <v>0.14875542276428999</v>
      </c>
      <c r="BV1178" s="17">
        <v>0.11006372560826801</v>
      </c>
      <c r="BW1178" s="17">
        <v>0.11166185333190599</v>
      </c>
      <c r="BX1178" s="17"/>
      <c r="BY1178" s="17">
        <v>0.122361310388604</v>
      </c>
      <c r="BZ1178" s="17"/>
      <c r="CA1178" s="17">
        <v>0.124244151455489</v>
      </c>
    </row>
    <row r="1179" spans="2:79" x14ac:dyDescent="0.35">
      <c r="B1179" t="s">
        <v>573</v>
      </c>
      <c r="C1179" s="17">
        <v>8.9047471194302605E-2</v>
      </c>
      <c r="D1179" s="17">
        <v>9.2017741265028805E-2</v>
      </c>
      <c r="E1179" s="17">
        <v>8.5763017728722996E-2</v>
      </c>
      <c r="F1179" s="17"/>
      <c r="G1179" s="17">
        <v>0.12440969060029999</v>
      </c>
      <c r="H1179" s="17">
        <v>0.11738750960295299</v>
      </c>
      <c r="I1179" s="17">
        <v>7.4138500527396206E-2</v>
      </c>
      <c r="J1179" s="17">
        <v>8.1877729316540901E-2</v>
      </c>
      <c r="K1179" s="17">
        <v>8.5139464411565405E-2</v>
      </c>
      <c r="L1179" s="17">
        <v>6.2874728669340393E-2</v>
      </c>
      <c r="M1179" s="17"/>
      <c r="N1179" s="17">
        <v>9.42309145626192E-2</v>
      </c>
      <c r="O1179" s="17">
        <v>9.42681733907451E-2</v>
      </c>
      <c r="P1179" s="17">
        <v>7.9773510553170404E-2</v>
      </c>
      <c r="Q1179" s="17">
        <v>8.6664263636584596E-2</v>
      </c>
      <c r="R1179" s="17"/>
      <c r="S1179" s="17">
        <v>0.130684193359761</v>
      </c>
      <c r="T1179" s="17">
        <v>8.6521592076463899E-2</v>
      </c>
      <c r="U1179" s="17">
        <v>6.5208648061705204E-2</v>
      </c>
      <c r="V1179" s="17">
        <v>7.36600509430137E-2</v>
      </c>
      <c r="W1179" s="17">
        <v>8.8420034939628106E-2</v>
      </c>
      <c r="X1179" s="17">
        <v>0.100256166146764</v>
      </c>
      <c r="Y1179" s="17">
        <v>7.3955358986938002E-2</v>
      </c>
      <c r="Z1179" s="17">
        <v>0.108897313882552</v>
      </c>
      <c r="AA1179" s="17">
        <v>9.1593750044326502E-2</v>
      </c>
      <c r="AB1179" s="17">
        <v>6.0440611358663202E-2</v>
      </c>
      <c r="AC1179" s="17">
        <v>6.31682817584555E-2</v>
      </c>
      <c r="AD1179" s="17">
        <v>0.116780426928368</v>
      </c>
      <c r="AE1179" s="17"/>
      <c r="AF1179" s="17">
        <v>8.7129281381918597E-2</v>
      </c>
      <c r="AG1179" s="17">
        <v>8.6194106973962001E-2</v>
      </c>
      <c r="AH1179" s="17">
        <v>0.102224875124933</v>
      </c>
      <c r="AI1179" s="17">
        <v>8.5062332558613701E-2</v>
      </c>
      <c r="AJ1179" s="17">
        <v>7.0139714208534695E-2</v>
      </c>
      <c r="AK1179" s="17">
        <v>0.11516678738245401</v>
      </c>
      <c r="AL1179" s="17"/>
      <c r="AM1179" s="17">
        <v>6.3985482383249206E-2</v>
      </c>
      <c r="AN1179" s="17">
        <v>8.5425987671816597E-2</v>
      </c>
      <c r="AO1179" s="17">
        <v>9.6478163907050399E-2</v>
      </c>
      <c r="AP1179" s="17">
        <v>0.124433599351517</v>
      </c>
      <c r="AQ1179" s="17">
        <v>9.9289518809712402E-2</v>
      </c>
      <c r="AR1179" s="17"/>
      <c r="AS1179" s="17">
        <v>0.12654365343832299</v>
      </c>
      <c r="AT1179" s="17">
        <v>7.1705645335511603E-2</v>
      </c>
      <c r="AU1179" s="17">
        <v>8.8899336047326999E-2</v>
      </c>
      <c r="AV1179" s="17">
        <v>8.3132206271823897E-2</v>
      </c>
      <c r="AW1179" s="17">
        <v>5.9460293041807701E-2</v>
      </c>
      <c r="AX1179" s="17">
        <v>9.39886786002221E-2</v>
      </c>
      <c r="AY1179" s="17"/>
      <c r="AZ1179" s="17">
        <v>9.4817696408898297E-2</v>
      </c>
      <c r="BA1179" s="17">
        <v>7.5752514398558499E-2</v>
      </c>
      <c r="BB1179" s="17">
        <v>8.2243687158719797E-2</v>
      </c>
      <c r="BC1179" s="17">
        <v>7.63608989168644E-2</v>
      </c>
      <c r="BD1179" s="17">
        <v>0.11229086685659601</v>
      </c>
      <c r="BE1179" s="17"/>
      <c r="BF1179" s="17">
        <v>8.2992721554356996E-2</v>
      </c>
      <c r="BG1179" s="17"/>
      <c r="BH1179" s="17">
        <v>8.7935382419162406E-2</v>
      </c>
      <c r="BI1179" s="17"/>
      <c r="BJ1179" s="17">
        <v>8.9843033147923496E-2</v>
      </c>
      <c r="BK1179" s="17">
        <v>7.5813886342973494E-2</v>
      </c>
      <c r="BL1179" s="17">
        <v>9.3648342576337598E-2</v>
      </c>
      <c r="BM1179" s="17">
        <v>8.3492854771271802E-2</v>
      </c>
      <c r="BN1179" s="17">
        <v>9.4791385394843095E-2</v>
      </c>
      <c r="BO1179" s="17">
        <v>0.129774905080628</v>
      </c>
      <c r="BP1179" s="17"/>
      <c r="BQ1179" s="17">
        <v>8.8452177439053703E-2</v>
      </c>
      <c r="BR1179" s="17">
        <v>8.7440554139251198E-2</v>
      </c>
      <c r="BS1179" s="17">
        <v>8.9555057227522897E-2</v>
      </c>
      <c r="BT1179" s="17"/>
      <c r="BU1179" s="17">
        <v>0.12071924441670601</v>
      </c>
      <c r="BV1179" s="17">
        <v>8.2656286338082793E-2</v>
      </c>
      <c r="BW1179" s="17">
        <v>9.6140610484687306E-2</v>
      </c>
      <c r="BX1179" s="17"/>
      <c r="BY1179" s="17">
        <v>0.17271834035193201</v>
      </c>
      <c r="BZ1179" s="17"/>
      <c r="CA1179" s="17">
        <v>8.9466872649026197E-2</v>
      </c>
    </row>
    <row r="1180" spans="2:79" x14ac:dyDescent="0.35">
      <c r="B1180" t="s">
        <v>199</v>
      </c>
      <c r="C1180" s="17">
        <v>8.5862344941355598E-2</v>
      </c>
      <c r="D1180" s="17">
        <v>7.4769315071238004E-2</v>
      </c>
      <c r="E1180" s="17">
        <v>9.6892552177032396E-2</v>
      </c>
      <c r="F1180" s="17"/>
      <c r="G1180" s="17">
        <v>7.4439802868366503E-2</v>
      </c>
      <c r="H1180" s="17">
        <v>0.102417423674311</v>
      </c>
      <c r="I1180" s="17">
        <v>9.7131875598287801E-2</v>
      </c>
      <c r="J1180" s="17">
        <v>8.8770213422627003E-2</v>
      </c>
      <c r="K1180" s="17">
        <v>6.92534612452438E-2</v>
      </c>
      <c r="L1180" s="17">
        <v>7.9681964684982898E-2</v>
      </c>
      <c r="M1180" s="17"/>
      <c r="N1180" s="17">
        <v>6.6728733439927704E-2</v>
      </c>
      <c r="O1180" s="17">
        <v>8.52873859504652E-2</v>
      </c>
      <c r="P1180" s="17">
        <v>7.9037945027883999E-2</v>
      </c>
      <c r="Q1180" s="17">
        <v>0.112939988825263</v>
      </c>
      <c r="R1180" s="17"/>
      <c r="S1180" s="17">
        <v>8.3894220464659594E-2</v>
      </c>
      <c r="T1180" s="17">
        <v>9.45288461574849E-2</v>
      </c>
      <c r="U1180" s="17">
        <v>7.9891737951207104E-2</v>
      </c>
      <c r="V1180" s="17">
        <v>5.9572267286257703E-2</v>
      </c>
      <c r="W1180" s="17">
        <v>7.8549415501825898E-2</v>
      </c>
      <c r="X1180" s="17">
        <v>0.104130935348463</v>
      </c>
      <c r="Y1180" s="17">
        <v>8.0563581437195705E-2</v>
      </c>
      <c r="Z1180" s="17">
        <v>8.5680592079152296E-2</v>
      </c>
      <c r="AA1180" s="17">
        <v>8.4080356361384306E-2</v>
      </c>
      <c r="AB1180" s="17">
        <v>0.100268044014394</v>
      </c>
      <c r="AC1180" s="17">
        <v>9.4555741481404706E-2</v>
      </c>
      <c r="AD1180" s="17">
        <v>7.7718240791238402E-2</v>
      </c>
      <c r="AE1180" s="17"/>
      <c r="AF1180" s="17">
        <v>0.11033140150813101</v>
      </c>
      <c r="AG1180" s="17">
        <v>8.3501585337522902E-2</v>
      </c>
      <c r="AH1180" s="17">
        <v>7.2749258059538705E-2</v>
      </c>
      <c r="AI1180" s="17">
        <v>4.6354482208166001E-2</v>
      </c>
      <c r="AJ1180" s="17">
        <v>6.3585759516026796E-2</v>
      </c>
      <c r="AK1180" s="17">
        <v>2.4191042330979601E-2</v>
      </c>
      <c r="AL1180" s="17"/>
      <c r="AM1180" s="17">
        <v>0.116696609643318</v>
      </c>
      <c r="AN1180" s="17">
        <v>9.1669847580610295E-2</v>
      </c>
      <c r="AO1180" s="17">
        <v>6.9715040799506106E-2</v>
      </c>
      <c r="AP1180" s="17">
        <v>4.9099366195219603E-2</v>
      </c>
      <c r="AQ1180" s="17">
        <v>4.7944907493836203E-2</v>
      </c>
      <c r="AR1180" s="17"/>
      <c r="AS1180" s="17">
        <v>8.24787742739818E-2</v>
      </c>
      <c r="AT1180" s="17">
        <v>8.3323187161274695E-2</v>
      </c>
      <c r="AU1180" s="17">
        <v>8.5086764269244802E-2</v>
      </c>
      <c r="AV1180" s="17">
        <v>0.106046312395232</v>
      </c>
      <c r="AW1180" s="17">
        <v>8.2898064877255401E-2</v>
      </c>
      <c r="AX1180" s="17">
        <v>5.7093386907850902E-2</v>
      </c>
      <c r="AY1180" s="17"/>
      <c r="AZ1180" s="17">
        <v>7.5438443062591398E-2</v>
      </c>
      <c r="BA1180" s="17">
        <v>8.20820076544512E-2</v>
      </c>
      <c r="BB1180" s="17">
        <v>0.11192473403753</v>
      </c>
      <c r="BC1180" s="17">
        <v>8.17703838302766E-2</v>
      </c>
      <c r="BD1180" s="17">
        <v>8.0848252677376498E-2</v>
      </c>
      <c r="BE1180" s="17"/>
      <c r="BF1180" s="17">
        <v>8.0752835911299101E-2</v>
      </c>
      <c r="BG1180" s="17"/>
      <c r="BH1180" s="17">
        <v>7.3558240046172604E-2</v>
      </c>
      <c r="BI1180" s="17"/>
      <c r="BJ1180" s="17">
        <v>9.1199412740910493E-2</v>
      </c>
      <c r="BK1180" s="17">
        <v>0.102281316826103</v>
      </c>
      <c r="BL1180" s="17">
        <v>6.68782235852214E-2</v>
      </c>
      <c r="BM1180" s="17">
        <v>0.10040746403355</v>
      </c>
      <c r="BN1180" s="17">
        <v>6.7143944286080795E-2</v>
      </c>
      <c r="BO1180" s="17">
        <v>6.2132052482550597E-2</v>
      </c>
      <c r="BP1180" s="17"/>
      <c r="BQ1180" s="17">
        <v>5.0194380124521397E-2</v>
      </c>
      <c r="BR1180" s="17">
        <v>7.4008266436577305E-2</v>
      </c>
      <c r="BS1180" s="17">
        <v>7.03276579780545E-2</v>
      </c>
      <c r="BT1180" s="17"/>
      <c r="BU1180" s="17">
        <v>2.9053738181841999E-2</v>
      </c>
      <c r="BV1180" s="17">
        <v>7.5826796559725296E-2</v>
      </c>
      <c r="BW1180" s="17">
        <v>6.3680588881639397E-2</v>
      </c>
      <c r="BX1180" s="17"/>
      <c r="BY1180" s="17">
        <v>4.1854321525654603E-2</v>
      </c>
      <c r="BZ1180" s="17"/>
      <c r="CA1180" s="17">
        <v>6.7319774074286895E-2</v>
      </c>
    </row>
    <row r="1181" spans="2:79" x14ac:dyDescent="0.35">
      <c r="B1181" t="s">
        <v>574</v>
      </c>
      <c r="C1181" s="17">
        <v>7.0465684101852305E-2</v>
      </c>
      <c r="D1181" s="17">
        <v>7.0777991546259897E-2</v>
      </c>
      <c r="E1181" s="17">
        <v>7.0081676701946899E-2</v>
      </c>
      <c r="F1181" s="17"/>
      <c r="G1181" s="17">
        <v>1.4233428405823799E-2</v>
      </c>
      <c r="H1181" s="17">
        <v>5.9373156289506401E-2</v>
      </c>
      <c r="I1181" s="17">
        <v>5.3246244719177702E-2</v>
      </c>
      <c r="J1181" s="17">
        <v>6.5282653100314197E-2</v>
      </c>
      <c r="K1181" s="17">
        <v>8.5262430427121505E-2</v>
      </c>
      <c r="L1181" s="17">
        <v>0.12528493038695901</v>
      </c>
      <c r="M1181" s="17"/>
      <c r="N1181" s="17">
        <v>6.9641371130288204E-2</v>
      </c>
      <c r="O1181" s="17">
        <v>6.3988315661532194E-2</v>
      </c>
      <c r="P1181" s="17">
        <v>6.9363965899842006E-2</v>
      </c>
      <c r="Q1181" s="17">
        <v>8.1092903539824499E-2</v>
      </c>
      <c r="R1181" s="17"/>
      <c r="S1181" s="17">
        <v>5.2662398365567402E-2</v>
      </c>
      <c r="T1181" s="17">
        <v>5.5502147228199697E-2</v>
      </c>
      <c r="U1181" s="17">
        <v>5.0811321395786598E-2</v>
      </c>
      <c r="V1181" s="17">
        <v>6.7797976033490304E-2</v>
      </c>
      <c r="W1181" s="17">
        <v>7.3595321033622693E-2</v>
      </c>
      <c r="X1181" s="17">
        <v>5.44715587780399E-2</v>
      </c>
      <c r="Y1181" s="17">
        <v>5.59203966810429E-2</v>
      </c>
      <c r="Z1181" s="17">
        <v>7.8626592431462805E-2</v>
      </c>
      <c r="AA1181" s="17">
        <v>8.0064779225740401E-2</v>
      </c>
      <c r="AB1181" s="17">
        <v>0.133980417030514</v>
      </c>
      <c r="AC1181" s="17">
        <v>9.4300319426006599E-2</v>
      </c>
      <c r="AD1181" s="17">
        <v>8.1613945804680593E-2</v>
      </c>
      <c r="AE1181" s="17"/>
      <c r="AF1181" s="17">
        <v>9.5308727069949806E-2</v>
      </c>
      <c r="AG1181" s="17">
        <v>7.9402621281716004E-2</v>
      </c>
      <c r="AH1181" s="17">
        <v>5.5163601618429703E-2</v>
      </c>
      <c r="AI1181" s="17">
        <v>5.0071802119969103E-2</v>
      </c>
      <c r="AJ1181" s="17">
        <v>5.1046217772799003E-2</v>
      </c>
      <c r="AK1181" s="17">
        <v>3.7178596560596501E-2</v>
      </c>
      <c r="AL1181" s="17"/>
      <c r="AM1181" s="17">
        <v>9.4597563151931102E-2</v>
      </c>
      <c r="AN1181" s="17">
        <v>6.9384902877269797E-2</v>
      </c>
      <c r="AO1181" s="17">
        <v>4.9338977090548401E-2</v>
      </c>
      <c r="AP1181" s="17">
        <v>6.0750074297793902E-2</v>
      </c>
      <c r="AQ1181" s="17">
        <v>6.7337355701904605E-2</v>
      </c>
      <c r="AR1181" s="17"/>
      <c r="AS1181" s="17">
        <v>5.5988397506856802E-2</v>
      </c>
      <c r="AT1181" s="17">
        <v>9.4769242025602801E-2</v>
      </c>
      <c r="AU1181" s="17">
        <v>5.8986701176180899E-2</v>
      </c>
      <c r="AV1181" s="17">
        <v>5.5901466708474901E-2</v>
      </c>
      <c r="AW1181" s="17">
        <v>8.7024741642692693E-2</v>
      </c>
      <c r="AX1181" s="17">
        <v>7.1581499911973101E-2</v>
      </c>
      <c r="AY1181" s="17"/>
      <c r="AZ1181" s="17">
        <v>5.9789284180954402E-2</v>
      </c>
      <c r="BA1181" s="17">
        <v>6.5607070114348201E-2</v>
      </c>
      <c r="BB1181" s="17">
        <v>8.0627885462467005E-2</v>
      </c>
      <c r="BC1181" s="17">
        <v>9.6626354635808695E-2</v>
      </c>
      <c r="BD1181" s="17">
        <v>6.7238010336535703E-2</v>
      </c>
      <c r="BE1181" s="17"/>
      <c r="BF1181" s="17">
        <v>7.29785960384529E-2</v>
      </c>
      <c r="BG1181" s="17"/>
      <c r="BH1181" s="17">
        <v>6.9682266331568807E-2</v>
      </c>
      <c r="BI1181" s="17"/>
      <c r="BJ1181" s="17">
        <v>4.6521554353142799E-2</v>
      </c>
      <c r="BK1181" s="17">
        <v>8.9940082246448602E-2</v>
      </c>
      <c r="BL1181" s="17">
        <v>8.0123314818980704E-2</v>
      </c>
      <c r="BM1181" s="17">
        <v>7.4981109828752099E-2</v>
      </c>
      <c r="BN1181" s="17">
        <v>6.5602687501799303E-2</v>
      </c>
      <c r="BO1181" s="17">
        <v>4.8110019374850203E-2</v>
      </c>
      <c r="BP1181" s="17"/>
      <c r="BQ1181" s="17">
        <v>6.3851874153705399E-2</v>
      </c>
      <c r="BR1181" s="17">
        <v>6.5179150782867498E-2</v>
      </c>
      <c r="BS1181" s="17">
        <v>7.4418937553556996E-2</v>
      </c>
      <c r="BT1181" s="17"/>
      <c r="BU1181" s="17">
        <v>4.7868372253505098E-2</v>
      </c>
      <c r="BV1181" s="17">
        <v>6.86721291976823E-2</v>
      </c>
      <c r="BW1181" s="17">
        <v>6.9654307555003694E-2</v>
      </c>
      <c r="BX1181" s="17"/>
      <c r="BY1181" s="17">
        <v>4.1619168852937601E-2</v>
      </c>
      <c r="BZ1181" s="17"/>
      <c r="CA1181" s="17">
        <v>3.85512644748481E-2</v>
      </c>
    </row>
    <row r="1182" spans="2:79" x14ac:dyDescent="0.35">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row>
    <row r="1183" spans="2:79" x14ac:dyDescent="0.35">
      <c r="B1183" s="6" t="s">
        <v>583</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c r="BO1183" s="17"/>
      <c r="BP1183" s="17"/>
      <c r="BQ1183" s="17"/>
      <c r="BR1183" s="17"/>
      <c r="BS1183" s="17"/>
      <c r="BT1183" s="17"/>
      <c r="BU1183" s="17"/>
      <c r="BV1183" s="17"/>
      <c r="BW1183" s="17"/>
      <c r="BX1183" s="17"/>
      <c r="BY1183" s="17"/>
      <c r="BZ1183" s="17"/>
      <c r="CA1183" s="17"/>
    </row>
    <row r="1184" spans="2:79" x14ac:dyDescent="0.35">
      <c r="B1184" s="24" t="s">
        <v>582</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c r="BO1184" s="17"/>
      <c r="BP1184" s="17"/>
      <c r="BQ1184" s="17"/>
      <c r="BR1184" s="17"/>
      <c r="BS1184" s="17"/>
      <c r="BT1184" s="17"/>
      <c r="BU1184" s="17"/>
      <c r="BV1184" s="17"/>
      <c r="BW1184" s="17"/>
      <c r="BX1184" s="17"/>
      <c r="BY1184" s="17"/>
      <c r="BZ1184" s="17"/>
      <c r="CA1184" s="17"/>
    </row>
    <row r="1185" spans="2:79" x14ac:dyDescent="0.35">
      <c r="B1185" t="s">
        <v>385</v>
      </c>
      <c r="C1185" s="17">
        <v>0.24031331397553199</v>
      </c>
      <c r="D1185" s="17">
        <v>0.253462747035611</v>
      </c>
      <c r="E1185" s="17">
        <v>0.21997534909493999</v>
      </c>
      <c r="F1185" s="17"/>
      <c r="G1185" s="17">
        <v>0.33880113147403301</v>
      </c>
      <c r="H1185" s="17">
        <v>0.29122878340679798</v>
      </c>
      <c r="I1185" s="17">
        <v>0.227574984489466</v>
      </c>
      <c r="J1185" s="17">
        <v>0.27349474900132198</v>
      </c>
      <c r="K1185" s="17">
        <v>0.14968870538000301</v>
      </c>
      <c r="L1185" s="17">
        <v>0.259578316463007</v>
      </c>
      <c r="M1185" s="17"/>
      <c r="N1185" s="17">
        <v>0.27627844679107799</v>
      </c>
      <c r="O1185" s="17">
        <v>0.20855244941974599</v>
      </c>
      <c r="P1185" s="17">
        <v>0.19929223407897201</v>
      </c>
      <c r="Q1185" s="17">
        <v>0.28237182841762598</v>
      </c>
      <c r="R1185" s="17"/>
      <c r="S1185" s="17">
        <v>0.26924921576284599</v>
      </c>
      <c r="T1185" s="17">
        <v>0.18185268822870501</v>
      </c>
      <c r="U1185" s="17">
        <v>0.304691873518742</v>
      </c>
      <c r="V1185" s="17">
        <v>0.22494099204932</v>
      </c>
      <c r="W1185" s="17">
        <v>0.201660898901453</v>
      </c>
      <c r="X1185" s="17">
        <v>0.24550032501996799</v>
      </c>
      <c r="Y1185" s="17">
        <v>0.218637897366004</v>
      </c>
      <c r="Z1185" s="17">
        <v>0.105012575467339</v>
      </c>
      <c r="AA1185" s="17">
        <v>0.28201483157541402</v>
      </c>
      <c r="AB1185" s="17">
        <v>0.24582654698378001</v>
      </c>
      <c r="AC1185" s="17">
        <v>0.29452272728977202</v>
      </c>
      <c r="AD1185" s="17">
        <v>0</v>
      </c>
      <c r="AE1185" s="17"/>
      <c r="AF1185" s="17">
        <v>0.185686975499843</v>
      </c>
      <c r="AG1185" s="17">
        <v>0.25726224953149202</v>
      </c>
      <c r="AH1185" s="17">
        <v>0.23795393426901301</v>
      </c>
      <c r="AI1185" s="17">
        <v>0.31051320799587501</v>
      </c>
      <c r="AJ1185" s="17">
        <v>0.177494064110437</v>
      </c>
      <c r="AK1185" s="17">
        <v>0.27621274942396301</v>
      </c>
      <c r="AL1185" s="17"/>
      <c r="AM1185" s="17">
        <v>0.19917316992706799</v>
      </c>
      <c r="AN1185" s="17">
        <v>0.17452492259456601</v>
      </c>
      <c r="AO1185" s="17">
        <v>0.35385082530085599</v>
      </c>
      <c r="AP1185" s="17">
        <v>0.27216848021524798</v>
      </c>
      <c r="AQ1185" s="17">
        <v>0.24051084020358701</v>
      </c>
      <c r="AR1185" s="17"/>
      <c r="AS1185" s="17">
        <v>0.33126696056328497</v>
      </c>
      <c r="AT1185" s="17">
        <v>0.16753342465618701</v>
      </c>
      <c r="AU1185" s="17">
        <v>0.23381626195643701</v>
      </c>
      <c r="AV1185" s="17">
        <v>0.22820998949405899</v>
      </c>
      <c r="AW1185" s="17">
        <v>0.36766510751075698</v>
      </c>
      <c r="AX1185" s="17">
        <v>0.123988521322733</v>
      </c>
      <c r="AY1185" s="17"/>
      <c r="AZ1185" s="17">
        <v>0.197285311208899</v>
      </c>
      <c r="BA1185" s="17">
        <v>0.22518386657152301</v>
      </c>
      <c r="BB1185" s="17">
        <v>0.24358397431832399</v>
      </c>
      <c r="BC1185" s="17">
        <v>0.37351307227443598</v>
      </c>
      <c r="BD1185" s="17">
        <v>0.243177437588145</v>
      </c>
      <c r="BE1185" s="17"/>
      <c r="BF1185" s="17">
        <v>0.25319430213688199</v>
      </c>
      <c r="BG1185" s="17"/>
      <c r="BH1185" s="17">
        <v>0.21537559778785401</v>
      </c>
      <c r="BI1185" s="17"/>
      <c r="BJ1185" s="17">
        <v>0.294931254437862</v>
      </c>
      <c r="BK1185" s="17">
        <v>0.19652478794661801</v>
      </c>
      <c r="BL1185" s="17">
        <v>0.223555215654205</v>
      </c>
      <c r="BM1185" s="17">
        <v>0.28382201623257902</v>
      </c>
      <c r="BN1185" s="17">
        <v>0.328839420820423</v>
      </c>
      <c r="BO1185" s="17">
        <v>0.23507464391660299</v>
      </c>
      <c r="BP1185" s="17"/>
      <c r="BQ1185" s="17">
        <v>0.327264403967158</v>
      </c>
      <c r="BR1185" s="17">
        <v>0.26774931007055902</v>
      </c>
      <c r="BS1185" s="17">
        <v>0.21102738980730101</v>
      </c>
      <c r="BT1185" s="17"/>
      <c r="BU1185" s="17">
        <v>0.39117381624924102</v>
      </c>
      <c r="BV1185" s="17">
        <v>0.24803973359873599</v>
      </c>
      <c r="BW1185" s="17">
        <v>0.23907021753666099</v>
      </c>
      <c r="BX1185" s="17"/>
      <c r="BY1185" s="17">
        <v>9.5877668800144394E-2</v>
      </c>
      <c r="BZ1185" s="17"/>
      <c r="CA1185" s="17">
        <v>0.29314664942624802</v>
      </c>
    </row>
    <row r="1186" spans="2:79" x14ac:dyDescent="0.35">
      <c r="B1186" t="s">
        <v>386</v>
      </c>
      <c r="C1186" s="17">
        <v>0.47296205094241001</v>
      </c>
      <c r="D1186" s="17">
        <v>0.43152339413402402</v>
      </c>
      <c r="E1186" s="17">
        <v>0.52426214555740303</v>
      </c>
      <c r="F1186" s="17"/>
      <c r="G1186" s="17">
        <v>0.52877956716866703</v>
      </c>
      <c r="H1186" s="17">
        <v>0.37820970852777003</v>
      </c>
      <c r="I1186" s="17">
        <v>0.43433357131355599</v>
      </c>
      <c r="J1186" s="17">
        <v>0.494451169237345</v>
      </c>
      <c r="K1186" s="17">
        <v>0.56095003414997602</v>
      </c>
      <c r="L1186" s="17">
        <v>0.447645067552009</v>
      </c>
      <c r="M1186" s="17"/>
      <c r="N1186" s="17">
        <v>0.46318046370987398</v>
      </c>
      <c r="O1186" s="17">
        <v>0.56478987307989803</v>
      </c>
      <c r="P1186" s="17">
        <v>0.483917810127309</v>
      </c>
      <c r="Q1186" s="17">
        <v>0.34180724486361602</v>
      </c>
      <c r="R1186" s="17"/>
      <c r="S1186" s="17">
        <v>0.42336553060635301</v>
      </c>
      <c r="T1186" s="17">
        <v>0.56884051950572601</v>
      </c>
      <c r="U1186" s="17">
        <v>0.45375177182704501</v>
      </c>
      <c r="V1186" s="17">
        <v>0.55294098144369297</v>
      </c>
      <c r="W1186" s="17">
        <v>0.187936923268926</v>
      </c>
      <c r="X1186" s="17">
        <v>0.40429943034848398</v>
      </c>
      <c r="Y1186" s="17">
        <v>0.51882275697967895</v>
      </c>
      <c r="Z1186" s="17">
        <v>0.60370900081557299</v>
      </c>
      <c r="AA1186" s="17">
        <v>0.44136346851045699</v>
      </c>
      <c r="AB1186" s="17">
        <v>0.58324437321968703</v>
      </c>
      <c r="AC1186" s="17">
        <v>0.577765669598855</v>
      </c>
      <c r="AD1186" s="17">
        <v>0.44879461126223302</v>
      </c>
      <c r="AE1186" s="17"/>
      <c r="AF1186" s="17">
        <v>0.42774849543351101</v>
      </c>
      <c r="AG1186" s="17">
        <v>0.428576960482771</v>
      </c>
      <c r="AH1186" s="17">
        <v>0.49260775000971302</v>
      </c>
      <c r="AI1186" s="17">
        <v>0.56127760503950097</v>
      </c>
      <c r="AJ1186" s="17">
        <v>0.491926401286366</v>
      </c>
      <c r="AK1186" s="17">
        <v>0.55384464023132296</v>
      </c>
      <c r="AL1186" s="17"/>
      <c r="AM1186" s="17">
        <v>0.48335223696569302</v>
      </c>
      <c r="AN1186" s="17">
        <v>0.51397731771670996</v>
      </c>
      <c r="AO1186" s="17">
        <v>0.43767682819261</v>
      </c>
      <c r="AP1186" s="17">
        <v>0.47234481498776298</v>
      </c>
      <c r="AQ1186" s="17">
        <v>0.36786127545035102</v>
      </c>
      <c r="AR1186" s="17"/>
      <c r="AS1186" s="17">
        <v>0.419748222882324</v>
      </c>
      <c r="AT1186" s="17">
        <v>0.49912260822361298</v>
      </c>
      <c r="AU1186" s="17">
        <v>0.55477902621167097</v>
      </c>
      <c r="AV1186" s="17">
        <v>0.44987890274310199</v>
      </c>
      <c r="AW1186" s="17">
        <v>0.42673153958848198</v>
      </c>
      <c r="AX1186" s="17">
        <v>0.46454351858655402</v>
      </c>
      <c r="AY1186" s="17"/>
      <c r="AZ1186" s="17">
        <v>0.58121071120130896</v>
      </c>
      <c r="BA1186" s="17">
        <v>0.41757855002213701</v>
      </c>
      <c r="BB1186" s="17">
        <v>0.52235445766686395</v>
      </c>
      <c r="BC1186" s="17">
        <v>0.38526581792601999</v>
      </c>
      <c r="BD1186" s="17">
        <v>0.43127350485375499</v>
      </c>
      <c r="BE1186" s="17"/>
      <c r="BF1186" s="17">
        <v>0.47762310384169698</v>
      </c>
      <c r="BG1186" s="17"/>
      <c r="BH1186" s="17">
        <v>0.50251857262682698</v>
      </c>
      <c r="BI1186" s="17"/>
      <c r="BJ1186" s="17">
        <v>0.50621025049158197</v>
      </c>
      <c r="BK1186" s="17">
        <v>0.44181054502788702</v>
      </c>
      <c r="BL1186" s="17">
        <v>0.52692691336015096</v>
      </c>
      <c r="BM1186" s="17">
        <v>0.34765710712722098</v>
      </c>
      <c r="BN1186" s="17">
        <v>0.42398635685867803</v>
      </c>
      <c r="BO1186" s="17">
        <v>0</v>
      </c>
      <c r="BP1186" s="17"/>
      <c r="BQ1186" s="17">
        <v>0.45984641936682102</v>
      </c>
      <c r="BR1186" s="17">
        <v>0.44459496011701699</v>
      </c>
      <c r="BS1186" s="17">
        <v>0.52525397696958098</v>
      </c>
      <c r="BT1186" s="17"/>
      <c r="BU1186" s="17">
        <v>0.17573986934053201</v>
      </c>
      <c r="BV1186" s="17">
        <v>0.47799316591255098</v>
      </c>
      <c r="BW1186" s="17">
        <v>0.50507649367804197</v>
      </c>
      <c r="BX1186" s="17"/>
      <c r="BY1186" s="17">
        <v>0.56439332052426505</v>
      </c>
      <c r="BZ1186" s="17"/>
      <c r="CA1186" s="17">
        <v>0.527255035420094</v>
      </c>
    </row>
    <row r="1187" spans="2:79" x14ac:dyDescent="0.35">
      <c r="B1187" t="s">
        <v>387</v>
      </c>
      <c r="C1187" s="17">
        <v>0.14099808291440699</v>
      </c>
      <c r="D1187" s="17">
        <v>0.17935921331669</v>
      </c>
      <c r="E1187" s="17">
        <v>9.7362271191254707E-2</v>
      </c>
      <c r="F1187" s="17"/>
      <c r="G1187" s="17">
        <v>0</v>
      </c>
      <c r="H1187" s="17">
        <v>0.12612508040744599</v>
      </c>
      <c r="I1187" s="17">
        <v>0.19893927468287001</v>
      </c>
      <c r="J1187" s="17">
        <v>8.6487767649016903E-2</v>
      </c>
      <c r="K1187" s="17">
        <v>0.20765165694194099</v>
      </c>
      <c r="L1187" s="17">
        <v>0.121784037954835</v>
      </c>
      <c r="M1187" s="17"/>
      <c r="N1187" s="17">
        <v>0.14579740611850101</v>
      </c>
      <c r="O1187" s="17">
        <v>8.9518553432503201E-2</v>
      </c>
      <c r="P1187" s="17">
        <v>0.20288407251823401</v>
      </c>
      <c r="Q1187" s="17">
        <v>0.14125081975064599</v>
      </c>
      <c r="R1187" s="17"/>
      <c r="S1187" s="17">
        <v>0.16797020047055899</v>
      </c>
      <c r="T1187" s="17">
        <v>0.117603155259044</v>
      </c>
      <c r="U1187" s="17">
        <v>0.16270684716136</v>
      </c>
      <c r="V1187" s="17">
        <v>3.3297149046222899E-2</v>
      </c>
      <c r="W1187" s="17">
        <v>0.23725374755110001</v>
      </c>
      <c r="X1187" s="17">
        <v>0.17534527842414099</v>
      </c>
      <c r="Y1187" s="17">
        <v>0.17411373859750401</v>
      </c>
      <c r="Z1187" s="17">
        <v>0.29127842371708701</v>
      </c>
      <c r="AA1187" s="17">
        <v>0.110443351885345</v>
      </c>
      <c r="AB1187" s="17">
        <v>6.9306585128911705E-2</v>
      </c>
      <c r="AC1187" s="17">
        <v>3.2195755442882702E-2</v>
      </c>
      <c r="AD1187" s="17">
        <v>0.23953859300244801</v>
      </c>
      <c r="AE1187" s="17"/>
      <c r="AF1187" s="17">
        <v>0.123024931973862</v>
      </c>
      <c r="AG1187" s="17">
        <v>0.16190473036325301</v>
      </c>
      <c r="AH1187" s="17">
        <v>0.17154037351727799</v>
      </c>
      <c r="AI1187" s="17">
        <v>6.2040310024082002E-2</v>
      </c>
      <c r="AJ1187" s="17">
        <v>0.23223172903046799</v>
      </c>
      <c r="AK1187" s="17">
        <v>0.101742032891637</v>
      </c>
      <c r="AL1187" s="17"/>
      <c r="AM1187" s="17">
        <v>0.128201787408812</v>
      </c>
      <c r="AN1187" s="17">
        <v>0.15607362297206301</v>
      </c>
      <c r="AO1187" s="17">
        <v>0.109307328782025</v>
      </c>
      <c r="AP1187" s="17">
        <v>0.121178208618532</v>
      </c>
      <c r="AQ1187" s="17">
        <v>0.39162788434606199</v>
      </c>
      <c r="AR1187" s="17"/>
      <c r="AS1187" s="17">
        <v>0.11991719683747</v>
      </c>
      <c r="AT1187" s="17">
        <v>0.146078650112237</v>
      </c>
      <c r="AU1187" s="17">
        <v>0.172655686486235</v>
      </c>
      <c r="AV1187" s="17">
        <v>0.14919359810007099</v>
      </c>
      <c r="AW1187" s="17">
        <v>0.10102575648932099</v>
      </c>
      <c r="AX1187" s="17">
        <v>0.156750970641165</v>
      </c>
      <c r="AY1187" s="17"/>
      <c r="AZ1187" s="17">
        <v>0.140119841785281</v>
      </c>
      <c r="BA1187" s="17">
        <v>0.13404630302454501</v>
      </c>
      <c r="BB1187" s="17">
        <v>0.121149347059715</v>
      </c>
      <c r="BC1187" s="17">
        <v>0.10142561083783</v>
      </c>
      <c r="BD1187" s="17">
        <v>0.19137525933254301</v>
      </c>
      <c r="BE1187" s="17"/>
      <c r="BF1187" s="17">
        <v>0.119836913676704</v>
      </c>
      <c r="BG1187" s="17"/>
      <c r="BH1187" s="17">
        <v>0.12681324708240699</v>
      </c>
      <c r="BI1187" s="17"/>
      <c r="BJ1187" s="17">
        <v>5.0898693764422499E-2</v>
      </c>
      <c r="BK1187" s="17">
        <v>0.21143520098726401</v>
      </c>
      <c r="BL1187" s="17">
        <v>0.179256162117022</v>
      </c>
      <c r="BM1187" s="17">
        <v>0.103359662265473</v>
      </c>
      <c r="BN1187" s="17">
        <v>0</v>
      </c>
      <c r="BO1187" s="17">
        <v>0.222161993248885</v>
      </c>
      <c r="BP1187" s="17"/>
      <c r="BQ1187" s="17">
        <v>0.121991742963646</v>
      </c>
      <c r="BR1187" s="17">
        <v>0.16391981910742701</v>
      </c>
      <c r="BS1187" s="17">
        <v>0.124872138783148</v>
      </c>
      <c r="BT1187" s="17"/>
      <c r="BU1187" s="17">
        <v>0.14227556407047101</v>
      </c>
      <c r="BV1187" s="17">
        <v>0.114172470282142</v>
      </c>
      <c r="BW1187" s="17">
        <v>0.163138650697357</v>
      </c>
      <c r="BX1187" s="17"/>
      <c r="BY1187" s="17">
        <v>8.0281158717011206E-2</v>
      </c>
      <c r="BZ1187" s="17"/>
      <c r="CA1187" s="17">
        <v>0.107102541382245</v>
      </c>
    </row>
    <row r="1188" spans="2:79" x14ac:dyDescent="0.35">
      <c r="B1188" t="s">
        <v>388</v>
      </c>
      <c r="C1188" s="17">
        <v>3.6347894853741902E-2</v>
      </c>
      <c r="D1188" s="17">
        <v>3.1374723087819301E-2</v>
      </c>
      <c r="E1188" s="17">
        <v>4.2368634530566301E-2</v>
      </c>
      <c r="F1188" s="17"/>
      <c r="G1188" s="17">
        <v>0</v>
      </c>
      <c r="H1188" s="17">
        <v>3.0248771238589701E-2</v>
      </c>
      <c r="I1188" s="17">
        <v>3.5768122647158299E-2</v>
      </c>
      <c r="J1188" s="17">
        <v>6.9626620769333805E-2</v>
      </c>
      <c r="K1188" s="17">
        <v>2.0840518685160299E-2</v>
      </c>
      <c r="L1188" s="17">
        <v>2.7805108307665801E-2</v>
      </c>
      <c r="M1188" s="17"/>
      <c r="N1188" s="17">
        <v>3.3381221066509301E-2</v>
      </c>
      <c r="O1188" s="17">
        <v>7.0668136437814305E-2</v>
      </c>
      <c r="P1188" s="17">
        <v>0</v>
      </c>
      <c r="Q1188" s="17">
        <v>3.1888837119005198E-2</v>
      </c>
      <c r="R1188" s="17"/>
      <c r="S1188" s="17">
        <v>3.3333182593986703E-2</v>
      </c>
      <c r="T1188" s="17">
        <v>5.7576913312561699E-2</v>
      </c>
      <c r="U1188" s="17">
        <v>3.5970979132775499E-2</v>
      </c>
      <c r="V1188" s="17">
        <v>0.136375910771835</v>
      </c>
      <c r="W1188" s="17">
        <v>0</v>
      </c>
      <c r="X1188" s="17">
        <v>0</v>
      </c>
      <c r="Y1188" s="17">
        <v>3.47045784139796E-2</v>
      </c>
      <c r="Z1188" s="17">
        <v>0</v>
      </c>
      <c r="AA1188" s="17">
        <v>5.0065300680833598E-2</v>
      </c>
      <c r="AB1188" s="17">
        <v>0</v>
      </c>
      <c r="AC1188" s="17">
        <v>5.2810468063057503E-2</v>
      </c>
      <c r="AD1188" s="17">
        <v>0</v>
      </c>
      <c r="AE1188" s="17"/>
      <c r="AF1188" s="17">
        <v>4.3065966403784503E-2</v>
      </c>
      <c r="AG1188" s="17">
        <v>4.5955189189516701E-2</v>
      </c>
      <c r="AH1188" s="17">
        <v>2.8418076552721602E-2</v>
      </c>
      <c r="AI1188" s="17">
        <v>0</v>
      </c>
      <c r="AJ1188" s="17">
        <v>0</v>
      </c>
      <c r="AK1188" s="17">
        <v>5.6670466398923897E-2</v>
      </c>
      <c r="AL1188" s="17"/>
      <c r="AM1188" s="17">
        <v>5.5514186818822003E-2</v>
      </c>
      <c r="AN1188" s="17">
        <v>3.2403924140314198E-2</v>
      </c>
      <c r="AO1188" s="17">
        <v>3.4945163942752697E-2</v>
      </c>
      <c r="AP1188" s="17">
        <v>2.9721917132937099E-2</v>
      </c>
      <c r="AQ1188" s="17">
        <v>0</v>
      </c>
      <c r="AR1188" s="17"/>
      <c r="AS1188" s="17">
        <v>1.70830954492176E-2</v>
      </c>
      <c r="AT1188" s="17">
        <v>2.7405538105562802E-2</v>
      </c>
      <c r="AU1188" s="17">
        <v>4.8342453435203303E-3</v>
      </c>
      <c r="AV1188" s="17">
        <v>7.5069235691303998E-2</v>
      </c>
      <c r="AW1188" s="17">
        <v>2.37722172491306E-2</v>
      </c>
      <c r="AX1188" s="17">
        <v>0.115441147358084</v>
      </c>
      <c r="AY1188" s="17"/>
      <c r="AZ1188" s="17">
        <v>8.7685520944538603E-3</v>
      </c>
      <c r="BA1188" s="17">
        <v>7.7711338383572207E-2</v>
      </c>
      <c r="BB1188" s="17">
        <v>2.8230672496545098E-2</v>
      </c>
      <c r="BC1188" s="17">
        <v>5.9000171605341503E-2</v>
      </c>
      <c r="BD1188" s="17">
        <v>0</v>
      </c>
      <c r="BE1188" s="17"/>
      <c r="BF1188" s="17">
        <v>4.3604391784026898E-2</v>
      </c>
      <c r="BG1188" s="17"/>
      <c r="BH1188" s="17">
        <v>4.9321358838153598E-2</v>
      </c>
      <c r="BI1188" s="17"/>
      <c r="BJ1188" s="17">
        <v>1.04258712988652E-2</v>
      </c>
      <c r="BK1188" s="17">
        <v>7.2489006512579002E-2</v>
      </c>
      <c r="BL1188" s="17">
        <v>1.19842526833138E-2</v>
      </c>
      <c r="BM1188" s="17">
        <v>0.14310542027096201</v>
      </c>
      <c r="BN1188" s="17">
        <v>0</v>
      </c>
      <c r="BO1188" s="17">
        <v>0</v>
      </c>
      <c r="BP1188" s="17"/>
      <c r="BQ1188" s="17">
        <v>2.9141916388719599E-2</v>
      </c>
      <c r="BR1188" s="17">
        <v>3.4771788828712798E-2</v>
      </c>
      <c r="BS1188" s="17">
        <v>4.3120304249229802E-2</v>
      </c>
      <c r="BT1188" s="17"/>
      <c r="BU1188" s="17">
        <v>0.29081075033975601</v>
      </c>
      <c r="BV1188" s="17">
        <v>5.3210783894367897E-2</v>
      </c>
      <c r="BW1188" s="17">
        <v>1.32522241197546E-2</v>
      </c>
      <c r="BX1188" s="17"/>
      <c r="BY1188" s="17">
        <v>0</v>
      </c>
      <c r="BZ1188" s="17"/>
      <c r="CA1188" s="17">
        <v>0</v>
      </c>
    </row>
    <row r="1189" spans="2:79" x14ac:dyDescent="0.35">
      <c r="B1189" t="s">
        <v>136</v>
      </c>
      <c r="C1189" s="17">
        <v>0.10937865731391</v>
      </c>
      <c r="D1189" s="17">
        <v>0.104279922425856</v>
      </c>
      <c r="E1189" s="17">
        <v>0.11603159962583599</v>
      </c>
      <c r="F1189" s="17"/>
      <c r="G1189" s="17">
        <v>0.13241930135730101</v>
      </c>
      <c r="H1189" s="17">
        <v>0.17418765641939701</v>
      </c>
      <c r="I1189" s="17">
        <v>0.10338404686694901</v>
      </c>
      <c r="J1189" s="17">
        <v>7.5939693342981701E-2</v>
      </c>
      <c r="K1189" s="17">
        <v>6.0869084842919599E-2</v>
      </c>
      <c r="L1189" s="17">
        <v>0.143187469722483</v>
      </c>
      <c r="M1189" s="17"/>
      <c r="N1189" s="17">
        <v>8.1362462314037695E-2</v>
      </c>
      <c r="O1189" s="17">
        <v>6.64709876300381E-2</v>
      </c>
      <c r="P1189" s="17">
        <v>0.113905883275485</v>
      </c>
      <c r="Q1189" s="17">
        <v>0.202681269849107</v>
      </c>
      <c r="R1189" s="17"/>
      <c r="S1189" s="17">
        <v>0.106081870566255</v>
      </c>
      <c r="T1189" s="17">
        <v>7.4126723693964405E-2</v>
      </c>
      <c r="U1189" s="17">
        <v>4.2878528360077502E-2</v>
      </c>
      <c r="V1189" s="17">
        <v>5.2444966688928597E-2</v>
      </c>
      <c r="W1189" s="17">
        <v>0.37314843027852101</v>
      </c>
      <c r="X1189" s="17">
        <v>0.17485496620740701</v>
      </c>
      <c r="Y1189" s="17">
        <v>5.3721028642833499E-2</v>
      </c>
      <c r="Z1189" s="17">
        <v>0</v>
      </c>
      <c r="AA1189" s="17">
        <v>0.116113047347951</v>
      </c>
      <c r="AB1189" s="17">
        <v>0.10162249466762099</v>
      </c>
      <c r="AC1189" s="17">
        <v>4.2705379605432497E-2</v>
      </c>
      <c r="AD1189" s="17">
        <v>0.31166679573532002</v>
      </c>
      <c r="AE1189" s="17"/>
      <c r="AF1189" s="17">
        <v>0.220473630688999</v>
      </c>
      <c r="AG1189" s="17">
        <v>0.106300870432968</v>
      </c>
      <c r="AH1189" s="17">
        <v>6.9479865651273703E-2</v>
      </c>
      <c r="AI1189" s="17">
        <v>6.6168876940542506E-2</v>
      </c>
      <c r="AJ1189" s="17">
        <v>9.8347805572729194E-2</v>
      </c>
      <c r="AK1189" s="17">
        <v>1.15301110541523E-2</v>
      </c>
      <c r="AL1189" s="17"/>
      <c r="AM1189" s="17">
        <v>0.133758618879605</v>
      </c>
      <c r="AN1189" s="17">
        <v>0.123020212576347</v>
      </c>
      <c r="AO1189" s="17">
        <v>6.4219853781756805E-2</v>
      </c>
      <c r="AP1189" s="17">
        <v>0.10458657904552</v>
      </c>
      <c r="AQ1189" s="17">
        <v>0</v>
      </c>
      <c r="AR1189" s="17"/>
      <c r="AS1189" s="17">
        <v>0.111984524267704</v>
      </c>
      <c r="AT1189" s="17">
        <v>0.1598597789024</v>
      </c>
      <c r="AU1189" s="17">
        <v>3.3914780002136498E-2</v>
      </c>
      <c r="AV1189" s="17">
        <v>9.7648273971464306E-2</v>
      </c>
      <c r="AW1189" s="17">
        <v>8.0805379162309302E-2</v>
      </c>
      <c r="AX1189" s="17">
        <v>0.13927584209146401</v>
      </c>
      <c r="AY1189" s="17"/>
      <c r="AZ1189" s="17">
        <v>7.2615583710057996E-2</v>
      </c>
      <c r="BA1189" s="17">
        <v>0.145479941998224</v>
      </c>
      <c r="BB1189" s="17">
        <v>8.4681548458551595E-2</v>
      </c>
      <c r="BC1189" s="17">
        <v>8.07953273563735E-2</v>
      </c>
      <c r="BD1189" s="17">
        <v>0.134173798225557</v>
      </c>
      <c r="BE1189" s="17"/>
      <c r="BF1189" s="17">
        <v>0.10574128856069</v>
      </c>
      <c r="BG1189" s="17"/>
      <c r="BH1189" s="17">
        <v>0.105971223664758</v>
      </c>
      <c r="BI1189" s="17"/>
      <c r="BJ1189" s="17">
        <v>0.13753393000726799</v>
      </c>
      <c r="BK1189" s="17">
        <v>7.7740459525651798E-2</v>
      </c>
      <c r="BL1189" s="17">
        <v>5.8277456185308399E-2</v>
      </c>
      <c r="BM1189" s="17">
        <v>0.122055794103766</v>
      </c>
      <c r="BN1189" s="17">
        <v>0.2471742223209</v>
      </c>
      <c r="BO1189" s="17">
        <v>0.54276336283451199</v>
      </c>
      <c r="BP1189" s="17"/>
      <c r="BQ1189" s="17">
        <v>6.1755517313654501E-2</v>
      </c>
      <c r="BR1189" s="17">
        <v>8.8964121876283497E-2</v>
      </c>
      <c r="BS1189" s="17">
        <v>9.5726190190740704E-2</v>
      </c>
      <c r="BT1189" s="17"/>
      <c r="BU1189" s="17">
        <v>0</v>
      </c>
      <c r="BV1189" s="17">
        <v>0.106583846312203</v>
      </c>
      <c r="BW1189" s="17">
        <v>7.9462413968186499E-2</v>
      </c>
      <c r="BX1189" s="17"/>
      <c r="BY1189" s="17">
        <v>0.259447851958579</v>
      </c>
      <c r="BZ1189" s="17"/>
      <c r="CA1189" s="17">
        <v>7.2495773771413793E-2</v>
      </c>
    </row>
    <row r="1190" spans="2:79" x14ac:dyDescent="0.35">
      <c r="B1190" t="s">
        <v>389</v>
      </c>
      <c r="C1190" s="17">
        <v>0.71327536491794197</v>
      </c>
      <c r="D1190" s="17">
        <v>0.68498614116963497</v>
      </c>
      <c r="E1190" s="17">
        <v>0.74423749465234301</v>
      </c>
      <c r="F1190" s="17"/>
      <c r="G1190" s="17">
        <v>0.86758069864269904</v>
      </c>
      <c r="H1190" s="17">
        <v>0.66943849193456795</v>
      </c>
      <c r="I1190" s="17">
        <v>0.66190855580302199</v>
      </c>
      <c r="J1190" s="17">
        <v>0.76794591823866798</v>
      </c>
      <c r="K1190" s="17">
        <v>0.71063873952997902</v>
      </c>
      <c r="L1190" s="17">
        <v>0.70722338401501605</v>
      </c>
      <c r="M1190" s="17"/>
      <c r="N1190" s="17">
        <v>0.73945891050095203</v>
      </c>
      <c r="O1190" s="17">
        <v>0.77334232249964496</v>
      </c>
      <c r="P1190" s="17">
        <v>0.68321004420628095</v>
      </c>
      <c r="Q1190" s="17">
        <v>0.624179073281242</v>
      </c>
      <c r="R1190" s="17"/>
      <c r="S1190" s="17">
        <v>0.69261474636919895</v>
      </c>
      <c r="T1190" s="17">
        <v>0.75069320773443005</v>
      </c>
      <c r="U1190" s="17">
        <v>0.75844364534578701</v>
      </c>
      <c r="V1190" s="17">
        <v>0.77788197349301402</v>
      </c>
      <c r="W1190" s="17">
        <v>0.38959782217037903</v>
      </c>
      <c r="X1190" s="17">
        <v>0.64979975536845203</v>
      </c>
      <c r="Y1190" s="17">
        <v>0.73746065434568298</v>
      </c>
      <c r="Z1190" s="17">
        <v>0.70872157628291299</v>
      </c>
      <c r="AA1190" s="17">
        <v>0.72337830008587101</v>
      </c>
      <c r="AB1190" s="17">
        <v>0.82907092020346695</v>
      </c>
      <c r="AC1190" s="17">
        <v>0.87228839688862703</v>
      </c>
      <c r="AD1190" s="17">
        <v>0.44879461126223302</v>
      </c>
      <c r="AE1190" s="17"/>
      <c r="AF1190" s="17">
        <v>0.61343547093335404</v>
      </c>
      <c r="AG1190" s="17">
        <v>0.68583921001426296</v>
      </c>
      <c r="AH1190" s="17">
        <v>0.73056168427872603</v>
      </c>
      <c r="AI1190" s="17">
        <v>0.87179081303537598</v>
      </c>
      <c r="AJ1190" s="17">
        <v>0.669420465396803</v>
      </c>
      <c r="AK1190" s="17">
        <v>0.83005738965528697</v>
      </c>
      <c r="AL1190" s="17"/>
      <c r="AM1190" s="17">
        <v>0.68252540689276098</v>
      </c>
      <c r="AN1190" s="17">
        <v>0.68850224031127705</v>
      </c>
      <c r="AO1190" s="17">
        <v>0.79152765349346599</v>
      </c>
      <c r="AP1190" s="17">
        <v>0.74451329520301102</v>
      </c>
      <c r="AQ1190" s="17">
        <v>0.60837211565393801</v>
      </c>
      <c r="AR1190" s="17"/>
      <c r="AS1190" s="17">
        <v>0.75101518344560902</v>
      </c>
      <c r="AT1190" s="17">
        <v>0.66665603287980002</v>
      </c>
      <c r="AU1190" s="17">
        <v>0.78859528816810798</v>
      </c>
      <c r="AV1190" s="17">
        <v>0.67808889223716096</v>
      </c>
      <c r="AW1190" s="17">
        <v>0.79439664709923896</v>
      </c>
      <c r="AX1190" s="17">
        <v>0.58853203990928704</v>
      </c>
      <c r="AY1190" s="17"/>
      <c r="AZ1190" s="17">
        <v>0.77849602241020699</v>
      </c>
      <c r="BA1190" s="17">
        <v>0.64276241659365896</v>
      </c>
      <c r="BB1190" s="17">
        <v>0.76593843198518796</v>
      </c>
      <c r="BC1190" s="17">
        <v>0.75877889020045597</v>
      </c>
      <c r="BD1190" s="17">
        <v>0.67445094244189996</v>
      </c>
      <c r="BE1190" s="17"/>
      <c r="BF1190" s="17">
        <v>0.73081740597857903</v>
      </c>
      <c r="BG1190" s="17"/>
      <c r="BH1190" s="17">
        <v>0.71789417041468195</v>
      </c>
      <c r="BI1190" s="17"/>
      <c r="BJ1190" s="17">
        <v>0.80114150492944503</v>
      </c>
      <c r="BK1190" s="17">
        <v>0.63833533297450495</v>
      </c>
      <c r="BL1190" s="17">
        <v>0.75048212901435596</v>
      </c>
      <c r="BM1190" s="17">
        <v>0.63147912335980005</v>
      </c>
      <c r="BN1190" s="17">
        <v>0.75282577767909997</v>
      </c>
      <c r="BO1190" s="17">
        <v>0.23507464391660299</v>
      </c>
      <c r="BP1190" s="17"/>
      <c r="BQ1190" s="17">
        <v>0.78711082333397997</v>
      </c>
      <c r="BR1190" s="17">
        <v>0.71234427018757696</v>
      </c>
      <c r="BS1190" s="17">
        <v>0.73628136677688205</v>
      </c>
      <c r="BT1190" s="17"/>
      <c r="BU1190" s="17">
        <v>0.56691368558977295</v>
      </c>
      <c r="BV1190" s="17">
        <v>0.72603289951128802</v>
      </c>
      <c r="BW1190" s="17">
        <v>0.74414671121470199</v>
      </c>
      <c r="BX1190" s="17"/>
      <c r="BY1190" s="17">
        <v>0.66027098932440997</v>
      </c>
      <c r="BZ1190" s="17"/>
      <c r="CA1190" s="17">
        <v>0.82040168484634202</v>
      </c>
    </row>
    <row r="1191" spans="2:79" x14ac:dyDescent="0.35">
      <c r="B1191" t="s">
        <v>390</v>
      </c>
      <c r="C1191" s="17">
        <v>0.177345977768149</v>
      </c>
      <c r="D1191" s="17">
        <v>0.21073393640450899</v>
      </c>
      <c r="E1191" s="17">
        <v>0.13973090572182101</v>
      </c>
      <c r="F1191" s="17"/>
      <c r="G1191" s="17">
        <v>0</v>
      </c>
      <c r="H1191" s="17">
        <v>0.15637385164603501</v>
      </c>
      <c r="I1191" s="17">
        <v>0.23470739733002899</v>
      </c>
      <c r="J1191" s="17">
        <v>0.15611438841835101</v>
      </c>
      <c r="K1191" s="17">
        <v>0.228492175627101</v>
      </c>
      <c r="L1191" s="17">
        <v>0.149589146262501</v>
      </c>
      <c r="M1191" s="17"/>
      <c r="N1191" s="17">
        <v>0.17917862718500999</v>
      </c>
      <c r="O1191" s="17">
        <v>0.16018668987031701</v>
      </c>
      <c r="P1191" s="17">
        <v>0.20288407251823401</v>
      </c>
      <c r="Q1191" s="17">
        <v>0.17313965686965099</v>
      </c>
      <c r="R1191" s="17"/>
      <c r="S1191" s="17">
        <v>0.20130338306454601</v>
      </c>
      <c r="T1191" s="17">
        <v>0.17518006857160501</v>
      </c>
      <c r="U1191" s="17">
        <v>0.198677826294136</v>
      </c>
      <c r="V1191" s="17">
        <v>0.169673059818058</v>
      </c>
      <c r="W1191" s="17">
        <v>0.23725374755110001</v>
      </c>
      <c r="X1191" s="17">
        <v>0.17534527842414099</v>
      </c>
      <c r="Y1191" s="17">
        <v>0.20881831701148401</v>
      </c>
      <c r="Z1191" s="17">
        <v>0.29127842371708701</v>
      </c>
      <c r="AA1191" s="17">
        <v>0.160508652566178</v>
      </c>
      <c r="AB1191" s="17">
        <v>6.9306585128911705E-2</v>
      </c>
      <c r="AC1191" s="17">
        <v>8.5006223505940295E-2</v>
      </c>
      <c r="AD1191" s="17">
        <v>0.23953859300244801</v>
      </c>
      <c r="AE1191" s="17"/>
      <c r="AF1191" s="17">
        <v>0.16609089837764701</v>
      </c>
      <c r="AG1191" s="17">
        <v>0.207859919552769</v>
      </c>
      <c r="AH1191" s="17">
        <v>0.19995845006999999</v>
      </c>
      <c r="AI1191" s="17">
        <v>6.2040310024082002E-2</v>
      </c>
      <c r="AJ1191" s="17">
        <v>0.23223172903046799</v>
      </c>
      <c r="AK1191" s="17">
        <v>0.158412499290561</v>
      </c>
      <c r="AL1191" s="17"/>
      <c r="AM1191" s="17">
        <v>0.183715974227634</v>
      </c>
      <c r="AN1191" s="17">
        <v>0.18847754711237699</v>
      </c>
      <c r="AO1191" s="17">
        <v>0.144252492724777</v>
      </c>
      <c r="AP1191" s="17">
        <v>0.15090012575146899</v>
      </c>
      <c r="AQ1191" s="17">
        <v>0.39162788434606199</v>
      </c>
      <c r="AR1191" s="17"/>
      <c r="AS1191" s="17">
        <v>0.137000292286687</v>
      </c>
      <c r="AT1191" s="17">
        <v>0.17348418821779901</v>
      </c>
      <c r="AU1191" s="17">
        <v>0.177489931829755</v>
      </c>
      <c r="AV1191" s="17">
        <v>0.22426283379137499</v>
      </c>
      <c r="AW1191" s="17">
        <v>0.124797973738452</v>
      </c>
      <c r="AX1191" s="17">
        <v>0.27219211799924897</v>
      </c>
      <c r="AY1191" s="17"/>
      <c r="AZ1191" s="17">
        <v>0.14888839387973499</v>
      </c>
      <c r="BA1191" s="17">
        <v>0.21175764140811701</v>
      </c>
      <c r="BB1191" s="17">
        <v>0.14938001955626001</v>
      </c>
      <c r="BC1191" s="17">
        <v>0.16042578244317099</v>
      </c>
      <c r="BD1191" s="17">
        <v>0.19137525933254301</v>
      </c>
      <c r="BE1191" s="17"/>
      <c r="BF1191" s="17">
        <v>0.16344130546073099</v>
      </c>
      <c r="BG1191" s="17"/>
      <c r="BH1191" s="17">
        <v>0.17613460592055999</v>
      </c>
      <c r="BI1191" s="17"/>
      <c r="BJ1191" s="17">
        <v>6.1324565063287699E-2</v>
      </c>
      <c r="BK1191" s="17">
        <v>0.28392420749984298</v>
      </c>
      <c r="BL1191" s="17">
        <v>0.19124041480033599</v>
      </c>
      <c r="BM1191" s="17">
        <v>0.24646508253643401</v>
      </c>
      <c r="BN1191" s="17">
        <v>0</v>
      </c>
      <c r="BO1191" s="17">
        <v>0.222161993248885</v>
      </c>
      <c r="BP1191" s="17"/>
      <c r="BQ1191" s="17">
        <v>0.151133659352366</v>
      </c>
      <c r="BR1191" s="17">
        <v>0.19869160793613999</v>
      </c>
      <c r="BS1191" s="17">
        <v>0.16799244303237801</v>
      </c>
      <c r="BT1191" s="17"/>
      <c r="BU1191" s="17">
        <v>0.43308631441022699</v>
      </c>
      <c r="BV1191" s="17">
        <v>0.16738325417651001</v>
      </c>
      <c r="BW1191" s="17">
        <v>0.17639087481711099</v>
      </c>
      <c r="BX1191" s="17"/>
      <c r="BY1191" s="17">
        <v>8.0281158717011206E-2</v>
      </c>
      <c r="BZ1191" s="17"/>
      <c r="CA1191" s="17">
        <v>0.107102541382245</v>
      </c>
    </row>
    <row r="1192" spans="2:79" x14ac:dyDescent="0.35">
      <c r="B1192" t="s">
        <v>202</v>
      </c>
      <c r="C1192" s="17">
        <v>0.53592938714979299</v>
      </c>
      <c r="D1192" s="17">
        <v>0.47425220476512597</v>
      </c>
      <c r="E1192" s="17">
        <v>0.604506588930522</v>
      </c>
      <c r="F1192" s="17"/>
      <c r="G1192" s="17">
        <v>0.86758069864269904</v>
      </c>
      <c r="H1192" s="17">
        <v>0.51306464028853205</v>
      </c>
      <c r="I1192" s="17">
        <v>0.427201158472994</v>
      </c>
      <c r="J1192" s="17">
        <v>0.61183152982031697</v>
      </c>
      <c r="K1192" s="17">
        <v>0.48214656390287802</v>
      </c>
      <c r="L1192" s="17">
        <v>0.55763423775251497</v>
      </c>
      <c r="M1192" s="17"/>
      <c r="N1192" s="17">
        <v>0.56028028331594204</v>
      </c>
      <c r="O1192" s="17">
        <v>0.61315563262932704</v>
      </c>
      <c r="P1192" s="17">
        <v>0.48032597168804703</v>
      </c>
      <c r="Q1192" s="17">
        <v>0.45103941641159101</v>
      </c>
      <c r="R1192" s="17"/>
      <c r="S1192" s="17">
        <v>0.49131136330465303</v>
      </c>
      <c r="T1192" s="17">
        <v>0.57551313916282498</v>
      </c>
      <c r="U1192" s="17">
        <v>0.55976581905165101</v>
      </c>
      <c r="V1192" s="17">
        <v>0.608208913674956</v>
      </c>
      <c r="W1192" s="17">
        <v>0.15234407461927901</v>
      </c>
      <c r="X1192" s="17">
        <v>0.47445447694431098</v>
      </c>
      <c r="Y1192" s="17">
        <v>0.52864233733419896</v>
      </c>
      <c r="Z1192" s="17">
        <v>0.41744315256582498</v>
      </c>
      <c r="AA1192" s="17">
        <v>0.56286964751969304</v>
      </c>
      <c r="AB1192" s="17">
        <v>0.75976433507455499</v>
      </c>
      <c r="AC1192" s="17">
        <v>0.78728217338268702</v>
      </c>
      <c r="AD1192" s="17">
        <v>0.20925601825978499</v>
      </c>
      <c r="AE1192" s="17"/>
      <c r="AF1192" s="17">
        <v>0.44734457255570798</v>
      </c>
      <c r="AG1192" s="17">
        <v>0.47797929046149401</v>
      </c>
      <c r="AH1192" s="17">
        <v>0.53060323420872602</v>
      </c>
      <c r="AI1192" s="17">
        <v>0.80975050301129403</v>
      </c>
      <c r="AJ1192" s="17">
        <v>0.43718873636633498</v>
      </c>
      <c r="AK1192" s="17">
        <v>0.67164489036472497</v>
      </c>
      <c r="AL1192" s="17"/>
      <c r="AM1192" s="17">
        <v>0.49880943266512701</v>
      </c>
      <c r="AN1192" s="17">
        <v>0.50002469319889997</v>
      </c>
      <c r="AO1192" s="17">
        <v>0.64727516076868896</v>
      </c>
      <c r="AP1192" s="17">
        <v>0.59361316945154097</v>
      </c>
      <c r="AQ1192" s="17">
        <v>0.21674423130787601</v>
      </c>
      <c r="AR1192" s="17"/>
      <c r="AS1192" s="17">
        <v>0.61401489115892205</v>
      </c>
      <c r="AT1192" s="17">
        <v>0.49317184466200098</v>
      </c>
      <c r="AU1192" s="17">
        <v>0.61110535633835295</v>
      </c>
      <c r="AV1192" s="17">
        <v>0.453826058445786</v>
      </c>
      <c r="AW1192" s="17">
        <v>0.66959867336078704</v>
      </c>
      <c r="AX1192" s="17">
        <v>0.31633992191003801</v>
      </c>
      <c r="AY1192" s="17"/>
      <c r="AZ1192" s="17">
        <v>0.62960762853047303</v>
      </c>
      <c r="BA1192" s="17">
        <v>0.43100477518554298</v>
      </c>
      <c r="BB1192" s="17">
        <v>0.61655841242892795</v>
      </c>
      <c r="BC1192" s="17">
        <v>0.59835310775728401</v>
      </c>
      <c r="BD1192" s="17">
        <v>0.483075683109357</v>
      </c>
      <c r="BE1192" s="17"/>
      <c r="BF1192" s="17">
        <v>0.56737610051784804</v>
      </c>
      <c r="BG1192" s="17"/>
      <c r="BH1192" s="17">
        <v>0.54175956449412099</v>
      </c>
      <c r="BI1192" s="17"/>
      <c r="BJ1192" s="17">
        <v>0.73981693986615704</v>
      </c>
      <c r="BK1192" s="17">
        <v>0.35441112547466203</v>
      </c>
      <c r="BL1192" s="17">
        <v>0.55924171421402002</v>
      </c>
      <c r="BM1192" s="17">
        <v>0.38501404082336499</v>
      </c>
      <c r="BN1192" s="17">
        <v>0.75282577767909997</v>
      </c>
      <c r="BO1192" s="17">
        <v>1.2912650667718E-2</v>
      </c>
      <c r="BP1192" s="17"/>
      <c r="BQ1192" s="17">
        <v>0.63597716398161397</v>
      </c>
      <c r="BR1192" s="17">
        <v>0.51365266225143702</v>
      </c>
      <c r="BS1192" s="17">
        <v>0.56828892374450402</v>
      </c>
      <c r="BT1192" s="17"/>
      <c r="BU1192" s="17">
        <v>0.13382737117954599</v>
      </c>
      <c r="BV1192" s="17">
        <v>0.55864964533477801</v>
      </c>
      <c r="BW1192" s="17">
        <v>0.56775583639759097</v>
      </c>
      <c r="BX1192" s="17"/>
      <c r="BY1192" s="17">
        <v>0.57998983060739895</v>
      </c>
      <c r="BZ1192" s="17"/>
      <c r="CA1192" s="17">
        <v>0.71329914346409695</v>
      </c>
    </row>
    <row r="1193" spans="2:79" x14ac:dyDescent="0.35">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c r="BO1193" s="17"/>
      <c r="BP1193" s="17"/>
      <c r="BQ1193" s="17"/>
      <c r="BR1193" s="17"/>
      <c r="BS1193" s="17"/>
      <c r="BT1193" s="17"/>
      <c r="BU1193" s="17"/>
      <c r="BV1193" s="17"/>
      <c r="BW1193" s="17"/>
      <c r="BX1193" s="17"/>
      <c r="BY1193" s="17"/>
      <c r="BZ1193" s="17"/>
      <c r="CA1193" s="17"/>
    </row>
    <row r="1194" spans="2:79" x14ac:dyDescent="0.35">
      <c r="B1194" s="6" t="s">
        <v>584</v>
      </c>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row>
    <row r="1195" spans="2:79" x14ac:dyDescent="0.35">
      <c r="B1195" s="24" t="s">
        <v>582</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row>
    <row r="1196" spans="2:79" x14ac:dyDescent="0.35">
      <c r="B1196" t="s">
        <v>385</v>
      </c>
      <c r="C1196" s="17">
        <v>0.42047481440995099</v>
      </c>
      <c r="D1196" s="17">
        <v>0.40766316469205399</v>
      </c>
      <c r="E1196" s="17">
        <v>0.43150266392206699</v>
      </c>
      <c r="F1196" s="17"/>
      <c r="G1196" s="17">
        <v>0.33880113147403301</v>
      </c>
      <c r="H1196" s="17">
        <v>0.33458559576734997</v>
      </c>
      <c r="I1196" s="17">
        <v>0.23378751435042799</v>
      </c>
      <c r="J1196" s="17">
        <v>0.48529728338943801</v>
      </c>
      <c r="K1196" s="17">
        <v>0.50280026548817802</v>
      </c>
      <c r="L1196" s="17">
        <v>0.43757924680921401</v>
      </c>
      <c r="M1196" s="17"/>
      <c r="N1196" s="17">
        <v>0.43156417046048701</v>
      </c>
      <c r="O1196" s="17">
        <v>0.37838517433826202</v>
      </c>
      <c r="P1196" s="17">
        <v>0.48149173821852598</v>
      </c>
      <c r="Q1196" s="17">
        <v>0.38669759387403102</v>
      </c>
      <c r="R1196" s="17"/>
      <c r="S1196" s="17">
        <v>0.36909671675788702</v>
      </c>
      <c r="T1196" s="17">
        <v>0.50457549228583198</v>
      </c>
      <c r="U1196" s="17">
        <v>0.39130913853587301</v>
      </c>
      <c r="V1196" s="17">
        <v>0.33194414009831902</v>
      </c>
      <c r="W1196" s="17">
        <v>0.38819005938621498</v>
      </c>
      <c r="X1196" s="17">
        <v>0.51726503138069602</v>
      </c>
      <c r="Y1196" s="17">
        <v>0.444833620709287</v>
      </c>
      <c r="Z1196" s="17">
        <v>0.45060652956622299</v>
      </c>
      <c r="AA1196" s="17">
        <v>0.40982864927835599</v>
      </c>
      <c r="AB1196" s="17">
        <v>0.30431042514882101</v>
      </c>
      <c r="AC1196" s="17">
        <v>0.54924109755390205</v>
      </c>
      <c r="AD1196" s="17">
        <v>0</v>
      </c>
      <c r="AE1196" s="17"/>
      <c r="AF1196" s="17">
        <v>0.36941869310942599</v>
      </c>
      <c r="AG1196" s="17">
        <v>0.44225149435706101</v>
      </c>
      <c r="AH1196" s="17">
        <v>0.392143492845133</v>
      </c>
      <c r="AI1196" s="17">
        <v>0.38460384987988899</v>
      </c>
      <c r="AJ1196" s="17">
        <v>0.45925376477869101</v>
      </c>
      <c r="AK1196" s="17">
        <v>0.61803629298704699</v>
      </c>
      <c r="AL1196" s="17"/>
      <c r="AM1196" s="17">
        <v>0.47393863747280102</v>
      </c>
      <c r="AN1196" s="17">
        <v>0.445288255566964</v>
      </c>
      <c r="AO1196" s="17">
        <v>0.41153601083338098</v>
      </c>
      <c r="AP1196" s="17">
        <v>0.33077678849435499</v>
      </c>
      <c r="AQ1196" s="17">
        <v>0.36765064356146199</v>
      </c>
      <c r="AR1196" s="17"/>
      <c r="AS1196" s="17">
        <v>0.34519691016436699</v>
      </c>
      <c r="AT1196" s="17">
        <v>0.38652974124153</v>
      </c>
      <c r="AU1196" s="17">
        <v>0.53244160703557397</v>
      </c>
      <c r="AV1196" s="17">
        <v>0.47134007303691999</v>
      </c>
      <c r="AW1196" s="17">
        <v>0.42545594658747898</v>
      </c>
      <c r="AX1196" s="17">
        <v>0.36601044664545301</v>
      </c>
      <c r="AY1196" s="17"/>
      <c r="AZ1196" s="17">
        <v>0.44420095793842701</v>
      </c>
      <c r="BA1196" s="17">
        <v>0.379895657085079</v>
      </c>
      <c r="BB1196" s="17">
        <v>0.433620710785247</v>
      </c>
      <c r="BC1196" s="17">
        <v>0.49295044370507102</v>
      </c>
      <c r="BD1196" s="17">
        <v>0.40551830283113599</v>
      </c>
      <c r="BE1196" s="17"/>
      <c r="BF1196" s="17">
        <v>0.425830628312516</v>
      </c>
      <c r="BG1196" s="17"/>
      <c r="BH1196" s="17">
        <v>0.412238310011179</v>
      </c>
      <c r="BI1196" s="17"/>
      <c r="BJ1196" s="17">
        <v>0.43581412773507799</v>
      </c>
      <c r="BK1196" s="17">
        <v>0.437770283414947</v>
      </c>
      <c r="BL1196" s="17">
        <v>0.40959920733002603</v>
      </c>
      <c r="BM1196" s="17">
        <v>0.40883530808754698</v>
      </c>
      <c r="BN1196" s="17">
        <v>0.19402995864322301</v>
      </c>
      <c r="BO1196" s="17">
        <v>0.23507464391660299</v>
      </c>
      <c r="BP1196" s="17"/>
      <c r="BQ1196" s="17">
        <v>0.49404514483485001</v>
      </c>
      <c r="BR1196" s="17">
        <v>0.42279314256691097</v>
      </c>
      <c r="BS1196" s="17">
        <v>0.42419017291754502</v>
      </c>
      <c r="BT1196" s="17"/>
      <c r="BU1196" s="17">
        <v>0.53605335095992002</v>
      </c>
      <c r="BV1196" s="17">
        <v>0.38222076726951298</v>
      </c>
      <c r="BW1196" s="17">
        <v>0.47280253421149099</v>
      </c>
      <c r="BX1196" s="17"/>
      <c r="BY1196" s="17">
        <v>0</v>
      </c>
      <c r="BZ1196" s="17"/>
      <c r="CA1196" s="17">
        <v>0.53728740703783995</v>
      </c>
    </row>
    <row r="1197" spans="2:79" x14ac:dyDescent="0.35">
      <c r="B1197" t="s">
        <v>386</v>
      </c>
      <c r="C1197" s="17">
        <v>0.468659745336239</v>
      </c>
      <c r="D1197" s="17">
        <v>0.498303437103846</v>
      </c>
      <c r="E1197" s="17">
        <v>0.43733523655548701</v>
      </c>
      <c r="F1197" s="17"/>
      <c r="G1197" s="17">
        <v>0.66119886852596699</v>
      </c>
      <c r="H1197" s="17">
        <v>0.35592531885859302</v>
      </c>
      <c r="I1197" s="17">
        <v>0.68846416330333504</v>
      </c>
      <c r="J1197" s="17">
        <v>0.40046710678983699</v>
      </c>
      <c r="K1197" s="17">
        <v>0.40258950309277303</v>
      </c>
      <c r="L1197" s="17">
        <v>0.51127304374735505</v>
      </c>
      <c r="M1197" s="17"/>
      <c r="N1197" s="17">
        <v>0.50670715313938797</v>
      </c>
      <c r="O1197" s="17">
        <v>0.45415906162851999</v>
      </c>
      <c r="P1197" s="17">
        <v>0.51850826178147402</v>
      </c>
      <c r="Q1197" s="17">
        <v>0.37692944280135099</v>
      </c>
      <c r="R1197" s="17"/>
      <c r="S1197" s="17">
        <v>0.50391093270953302</v>
      </c>
      <c r="T1197" s="17">
        <v>0.40038671136946202</v>
      </c>
      <c r="U1197" s="17">
        <v>0.56083525340063001</v>
      </c>
      <c r="V1197" s="17">
        <v>0.59090701733516204</v>
      </c>
      <c r="W1197" s="17">
        <v>0.55673138315626103</v>
      </c>
      <c r="X1197" s="17">
        <v>0.36705227947007601</v>
      </c>
      <c r="Y1197" s="17">
        <v>0.36613582798112798</v>
      </c>
      <c r="Z1197" s="17">
        <v>0.37703343363929698</v>
      </c>
      <c r="AA1197" s="17">
        <v>0.43470784165773502</v>
      </c>
      <c r="AB1197" s="17">
        <v>0.55425247330698502</v>
      </c>
      <c r="AC1197" s="17">
        <v>0.45075890244609801</v>
      </c>
      <c r="AD1197" s="17">
        <v>1</v>
      </c>
      <c r="AE1197" s="17"/>
      <c r="AF1197" s="17">
        <v>0.38351280786539499</v>
      </c>
      <c r="AG1197" s="17">
        <v>0.41543696886918402</v>
      </c>
      <c r="AH1197" s="17">
        <v>0.57620247296230698</v>
      </c>
      <c r="AI1197" s="17">
        <v>0.56027894038986303</v>
      </c>
      <c r="AJ1197" s="17">
        <v>0.54074623522130905</v>
      </c>
      <c r="AK1197" s="17">
        <v>0.329083098204279</v>
      </c>
      <c r="AL1197" s="17"/>
      <c r="AM1197" s="17">
        <v>0.429154125353919</v>
      </c>
      <c r="AN1197" s="17">
        <v>0.44804425476309601</v>
      </c>
      <c r="AO1197" s="17">
        <v>0.50494950121686399</v>
      </c>
      <c r="AP1197" s="17">
        <v>0.55808478546501605</v>
      </c>
      <c r="AQ1197" s="17">
        <v>0.17746199462548601</v>
      </c>
      <c r="AR1197" s="17"/>
      <c r="AS1197" s="17">
        <v>0.52658883904183695</v>
      </c>
      <c r="AT1197" s="17">
        <v>0.48979905838245502</v>
      </c>
      <c r="AU1197" s="17">
        <v>0.439155992030274</v>
      </c>
      <c r="AV1197" s="17">
        <v>0.39580792222002897</v>
      </c>
      <c r="AW1197" s="17">
        <v>0.46821549570513499</v>
      </c>
      <c r="AX1197" s="17">
        <v>0.489160173471406</v>
      </c>
      <c r="AY1197" s="17"/>
      <c r="AZ1197" s="17">
        <v>0.51829555378118097</v>
      </c>
      <c r="BA1197" s="17">
        <v>0.51243015265358405</v>
      </c>
      <c r="BB1197" s="17">
        <v>0.394044067045629</v>
      </c>
      <c r="BC1197" s="17">
        <v>0.42421548398217901</v>
      </c>
      <c r="BD1197" s="17">
        <v>0.42831817702914299</v>
      </c>
      <c r="BE1197" s="17"/>
      <c r="BF1197" s="17">
        <v>0.46077583142498002</v>
      </c>
      <c r="BG1197" s="17"/>
      <c r="BH1197" s="17">
        <v>0.48803951711593302</v>
      </c>
      <c r="BI1197" s="17"/>
      <c r="BJ1197" s="17">
        <v>0.45106576399778398</v>
      </c>
      <c r="BK1197" s="17">
        <v>0.43492198922171699</v>
      </c>
      <c r="BL1197" s="17">
        <v>0.52351292227098001</v>
      </c>
      <c r="BM1197" s="17">
        <v>0.41380825730135901</v>
      </c>
      <c r="BN1197" s="17">
        <v>0.46349494134342401</v>
      </c>
      <c r="BO1197" s="17">
        <v>0.76492535608339696</v>
      </c>
      <c r="BP1197" s="17"/>
      <c r="BQ1197" s="17">
        <v>0.464040175092158</v>
      </c>
      <c r="BR1197" s="17">
        <v>0.43319168097671501</v>
      </c>
      <c r="BS1197" s="17">
        <v>0.493634093634575</v>
      </c>
      <c r="BT1197" s="17"/>
      <c r="BU1197" s="17">
        <v>0.38774509050505601</v>
      </c>
      <c r="BV1197" s="17">
        <v>0.48614564791856602</v>
      </c>
      <c r="BW1197" s="17">
        <v>0.46156454541103398</v>
      </c>
      <c r="BX1197" s="17"/>
      <c r="BY1197" s="17">
        <v>0.67651256732697795</v>
      </c>
      <c r="BZ1197" s="17"/>
      <c r="CA1197" s="17">
        <v>0.37765623941569398</v>
      </c>
    </row>
    <row r="1198" spans="2:79" x14ac:dyDescent="0.35">
      <c r="B1198" t="s">
        <v>387</v>
      </c>
      <c r="C1198" s="17">
        <v>4.70430218436928E-2</v>
      </c>
      <c r="D1198" s="17">
        <v>4.7726303475209002E-2</v>
      </c>
      <c r="E1198" s="17">
        <v>4.65623179776785E-2</v>
      </c>
      <c r="F1198" s="17"/>
      <c r="G1198" s="17">
        <v>0</v>
      </c>
      <c r="H1198" s="17">
        <v>7.9099593937748403E-2</v>
      </c>
      <c r="I1198" s="17">
        <v>2.4910320091015199E-2</v>
      </c>
      <c r="J1198" s="17">
        <v>7.3823151394715597E-2</v>
      </c>
      <c r="K1198" s="17">
        <v>5.2335856725345103E-2</v>
      </c>
      <c r="L1198" s="17">
        <v>2.06876580564462E-2</v>
      </c>
      <c r="M1198" s="17"/>
      <c r="N1198" s="17">
        <v>4.05612895677014E-2</v>
      </c>
      <c r="O1198" s="17">
        <v>6.8168497746960002E-2</v>
      </c>
      <c r="P1198" s="17">
        <v>0</v>
      </c>
      <c r="Q1198" s="17">
        <v>8.1336132458515703E-2</v>
      </c>
      <c r="R1198" s="17"/>
      <c r="S1198" s="17">
        <v>2.4171864715582098E-2</v>
      </c>
      <c r="T1198" s="17">
        <v>6.0670462506895201E-2</v>
      </c>
      <c r="U1198" s="17">
        <v>2.6416343883457798E-2</v>
      </c>
      <c r="V1198" s="17">
        <v>7.7148842566519105E-2</v>
      </c>
      <c r="W1198" s="17">
        <v>0</v>
      </c>
      <c r="X1198" s="17">
        <v>1.9996965917395498E-2</v>
      </c>
      <c r="Y1198" s="17">
        <v>8.0262602199055205E-2</v>
      </c>
      <c r="Z1198" s="17">
        <v>0.17236003679448</v>
      </c>
      <c r="AA1198" s="17">
        <v>6.6882351641159493E-2</v>
      </c>
      <c r="AB1198" s="17">
        <v>6.9306585128911705E-2</v>
      </c>
      <c r="AC1198" s="17">
        <v>0</v>
      </c>
      <c r="AD1198" s="17">
        <v>0</v>
      </c>
      <c r="AE1198" s="17"/>
      <c r="AF1198" s="17">
        <v>6.5819402571203695E-2</v>
      </c>
      <c r="AG1198" s="17">
        <v>6.1552077613622497E-2</v>
      </c>
      <c r="AH1198" s="17">
        <v>3.1654034192559799E-2</v>
      </c>
      <c r="AI1198" s="17">
        <v>5.51172097302483E-2</v>
      </c>
      <c r="AJ1198" s="17">
        <v>0</v>
      </c>
      <c r="AK1198" s="17">
        <v>2.67662599685798E-2</v>
      </c>
      <c r="AL1198" s="17"/>
      <c r="AM1198" s="17">
        <v>6.6557652763941794E-2</v>
      </c>
      <c r="AN1198" s="17">
        <v>2.61974668558442E-2</v>
      </c>
      <c r="AO1198" s="17">
        <v>2.9274732998776101E-2</v>
      </c>
      <c r="AP1198" s="17">
        <v>2.7431633558054901E-2</v>
      </c>
      <c r="AQ1198" s="17">
        <v>0.36488329553701898</v>
      </c>
      <c r="AR1198" s="17"/>
      <c r="AS1198" s="17">
        <v>0</v>
      </c>
      <c r="AT1198" s="17">
        <v>2.7550616737346802E-2</v>
      </c>
      <c r="AU1198" s="17">
        <v>2.8402400934152101E-2</v>
      </c>
      <c r="AV1198" s="17">
        <v>9.6286245293981707E-2</v>
      </c>
      <c r="AW1198" s="17">
        <v>5.6534097646782397E-2</v>
      </c>
      <c r="AX1198" s="17">
        <v>0.14482937988314101</v>
      </c>
      <c r="AY1198" s="17"/>
      <c r="AZ1198" s="17">
        <v>2.9545994082160201E-2</v>
      </c>
      <c r="BA1198" s="17">
        <v>6.9429289859127399E-2</v>
      </c>
      <c r="BB1198" s="17">
        <v>4.9547694260553402E-2</v>
      </c>
      <c r="BC1198" s="17">
        <v>1.9822248864349998E-2</v>
      </c>
      <c r="BD1198" s="17">
        <v>4.5346577582254098E-2</v>
      </c>
      <c r="BE1198" s="17"/>
      <c r="BF1198" s="17">
        <v>4.47655084585699E-2</v>
      </c>
      <c r="BG1198" s="17"/>
      <c r="BH1198" s="17">
        <v>5.8406246305016299E-2</v>
      </c>
      <c r="BI1198" s="17"/>
      <c r="BJ1198" s="17">
        <v>2.4636844310151101E-2</v>
      </c>
      <c r="BK1198" s="17">
        <v>6.8198690591342398E-2</v>
      </c>
      <c r="BL1198" s="17">
        <v>3.3217040794949297E-2</v>
      </c>
      <c r="BM1198" s="17">
        <v>0.120498654691279</v>
      </c>
      <c r="BN1198" s="17">
        <v>9.5300877692453503E-2</v>
      </c>
      <c r="BO1198" s="17">
        <v>0</v>
      </c>
      <c r="BP1198" s="17"/>
      <c r="BQ1198" s="17">
        <v>1.8898644348729201E-2</v>
      </c>
      <c r="BR1198" s="17">
        <v>5.8145791687722E-2</v>
      </c>
      <c r="BS1198" s="17">
        <v>5.4558887903059697E-2</v>
      </c>
      <c r="BT1198" s="17"/>
      <c r="BU1198" s="17">
        <v>0</v>
      </c>
      <c r="BV1198" s="17">
        <v>7.6729476326644896E-2</v>
      </c>
      <c r="BW1198" s="17">
        <v>3.4397085911987597E-2</v>
      </c>
      <c r="BX1198" s="17"/>
      <c r="BY1198" s="17">
        <v>6.4039580714443198E-2</v>
      </c>
      <c r="BZ1198" s="17"/>
      <c r="CA1198" s="17">
        <v>1.73371912931643E-2</v>
      </c>
    </row>
    <row r="1199" spans="2:79" x14ac:dyDescent="0.35">
      <c r="B1199" t="s">
        <v>388</v>
      </c>
      <c r="C1199" s="17">
        <v>8.1786184905318603E-3</v>
      </c>
      <c r="D1199" s="17">
        <v>3.2576160888471602E-3</v>
      </c>
      <c r="E1199" s="17">
        <v>1.3951163476334801E-2</v>
      </c>
      <c r="F1199" s="17"/>
      <c r="G1199" s="17">
        <v>0</v>
      </c>
      <c r="H1199" s="17">
        <v>0</v>
      </c>
      <c r="I1199" s="17">
        <v>0</v>
      </c>
      <c r="J1199" s="17">
        <v>1.37078297452381E-2</v>
      </c>
      <c r="K1199" s="17">
        <v>1.5857950980154498E-2</v>
      </c>
      <c r="L1199" s="17">
        <v>6.1008008888988096E-3</v>
      </c>
      <c r="M1199" s="17"/>
      <c r="N1199" s="17">
        <v>2.1167386832422901E-2</v>
      </c>
      <c r="O1199" s="17">
        <v>0</v>
      </c>
      <c r="P1199" s="17">
        <v>0</v>
      </c>
      <c r="Q1199" s="17">
        <v>9.3515946656649706E-3</v>
      </c>
      <c r="R1199" s="17"/>
      <c r="S1199" s="17">
        <v>1.68502648968748E-2</v>
      </c>
      <c r="T1199" s="17">
        <v>1.46112182083947E-2</v>
      </c>
      <c r="U1199" s="17">
        <v>0</v>
      </c>
      <c r="V1199" s="17">
        <v>0</v>
      </c>
      <c r="W1199" s="17">
        <v>2.59969140798719E-2</v>
      </c>
      <c r="X1199" s="17">
        <v>0</v>
      </c>
      <c r="Y1199" s="17">
        <v>2.0227562456212701E-2</v>
      </c>
      <c r="Z1199" s="17">
        <v>0</v>
      </c>
      <c r="AA1199" s="17">
        <v>0</v>
      </c>
      <c r="AB1199" s="17">
        <v>0</v>
      </c>
      <c r="AC1199" s="17">
        <v>0</v>
      </c>
      <c r="AD1199" s="17">
        <v>0</v>
      </c>
      <c r="AE1199" s="17"/>
      <c r="AF1199" s="17">
        <v>0</v>
      </c>
      <c r="AG1199" s="17">
        <v>1.8464021451244501E-2</v>
      </c>
      <c r="AH1199" s="17">
        <v>0</v>
      </c>
      <c r="AI1199" s="17">
        <v>0</v>
      </c>
      <c r="AJ1199" s="17">
        <v>0</v>
      </c>
      <c r="AK1199" s="17">
        <v>2.61143488400939E-2</v>
      </c>
      <c r="AL1199" s="17"/>
      <c r="AM1199" s="17">
        <v>0</v>
      </c>
      <c r="AN1199" s="17">
        <v>0</v>
      </c>
      <c r="AO1199" s="17">
        <v>7.2039392423712103E-3</v>
      </c>
      <c r="AP1199" s="17">
        <v>3.7595063446373103E-2</v>
      </c>
      <c r="AQ1199" s="17">
        <v>9.0004066276033301E-2</v>
      </c>
      <c r="AR1199" s="17"/>
      <c r="AS1199" s="17">
        <v>1.70830954492176E-2</v>
      </c>
      <c r="AT1199" s="17">
        <v>5.9935446770398399E-3</v>
      </c>
      <c r="AU1199" s="17">
        <v>0</v>
      </c>
      <c r="AV1199" s="17">
        <v>9.1644465204774404E-3</v>
      </c>
      <c r="AW1199" s="17">
        <v>1.3548647312319299E-2</v>
      </c>
      <c r="AX1199" s="17">
        <v>0</v>
      </c>
      <c r="AY1199" s="17"/>
      <c r="AZ1199" s="17">
        <v>0</v>
      </c>
      <c r="BA1199" s="17">
        <v>0</v>
      </c>
      <c r="BB1199" s="17">
        <v>3.8105979450018999E-2</v>
      </c>
      <c r="BC1199" s="17">
        <v>1.7144979007091499E-2</v>
      </c>
      <c r="BD1199" s="17">
        <v>0</v>
      </c>
      <c r="BE1199" s="17"/>
      <c r="BF1199" s="17">
        <v>9.8113986063906606E-3</v>
      </c>
      <c r="BG1199" s="17"/>
      <c r="BH1199" s="17">
        <v>5.3295055523215904E-3</v>
      </c>
      <c r="BI1199" s="17"/>
      <c r="BJ1199" s="17">
        <v>0</v>
      </c>
      <c r="BK1199" s="17">
        <v>7.3904632327552204E-3</v>
      </c>
      <c r="BL1199" s="17">
        <v>9.6572391367763001E-3</v>
      </c>
      <c r="BM1199" s="17">
        <v>3.1680859729091897E-2</v>
      </c>
      <c r="BN1199" s="17">
        <v>0</v>
      </c>
      <c r="BO1199" s="17">
        <v>0</v>
      </c>
      <c r="BP1199" s="17"/>
      <c r="BQ1199" s="17">
        <v>0</v>
      </c>
      <c r="BR1199" s="17">
        <v>1.23875028882835E-2</v>
      </c>
      <c r="BS1199" s="17">
        <v>9.2758170130689908E-3</v>
      </c>
      <c r="BT1199" s="17"/>
      <c r="BU1199" s="17">
        <v>0</v>
      </c>
      <c r="BV1199" s="17">
        <v>1.23039924503406E-2</v>
      </c>
      <c r="BW1199" s="17">
        <v>6.77675643366358E-3</v>
      </c>
      <c r="BX1199" s="17"/>
      <c r="BY1199" s="17">
        <v>0</v>
      </c>
      <c r="BZ1199" s="17"/>
      <c r="CA1199" s="17">
        <v>0</v>
      </c>
    </row>
    <row r="1200" spans="2:79" x14ac:dyDescent="0.35">
      <c r="B1200" t="s">
        <v>136</v>
      </c>
      <c r="C1200" s="17">
        <v>5.5643799919585499E-2</v>
      </c>
      <c r="D1200" s="17">
        <v>4.3049478640043798E-2</v>
      </c>
      <c r="E1200" s="17">
        <v>7.06486180684332E-2</v>
      </c>
      <c r="F1200" s="17"/>
      <c r="G1200" s="17">
        <v>0</v>
      </c>
      <c r="H1200" s="17">
        <v>0.23038949143630799</v>
      </c>
      <c r="I1200" s="17">
        <v>5.2838002255220902E-2</v>
      </c>
      <c r="J1200" s="17">
        <v>2.6704628680770601E-2</v>
      </c>
      <c r="K1200" s="17">
        <v>2.64164237135491E-2</v>
      </c>
      <c r="L1200" s="17">
        <v>2.4359250498085398E-2</v>
      </c>
      <c r="M1200" s="17"/>
      <c r="N1200" s="17">
        <v>0</v>
      </c>
      <c r="O1200" s="17">
        <v>9.92872662862581E-2</v>
      </c>
      <c r="P1200" s="17">
        <v>0</v>
      </c>
      <c r="Q1200" s="17">
        <v>0.145685236200437</v>
      </c>
      <c r="R1200" s="17"/>
      <c r="S1200" s="17">
        <v>8.5970220920123006E-2</v>
      </c>
      <c r="T1200" s="17">
        <v>1.9756115629416399E-2</v>
      </c>
      <c r="U1200" s="17">
        <v>2.1439264180038799E-2</v>
      </c>
      <c r="V1200" s="17">
        <v>0</v>
      </c>
      <c r="W1200" s="17">
        <v>2.9081643377651699E-2</v>
      </c>
      <c r="X1200" s="17">
        <v>9.5685723231832706E-2</v>
      </c>
      <c r="Y1200" s="17">
        <v>8.8540386654316697E-2</v>
      </c>
      <c r="Z1200" s="17">
        <v>0</v>
      </c>
      <c r="AA1200" s="17">
        <v>8.8581157422748802E-2</v>
      </c>
      <c r="AB1200" s="17">
        <v>7.2130516415282397E-2</v>
      </c>
      <c r="AC1200" s="17">
        <v>0</v>
      </c>
      <c r="AD1200" s="17">
        <v>0</v>
      </c>
      <c r="AE1200" s="17"/>
      <c r="AF1200" s="17">
        <v>0.18124909645397599</v>
      </c>
      <c r="AG1200" s="17">
        <v>6.2295437708887999E-2</v>
      </c>
      <c r="AH1200" s="17">
        <v>0</v>
      </c>
      <c r="AI1200" s="17">
        <v>0</v>
      </c>
      <c r="AJ1200" s="17">
        <v>0</v>
      </c>
      <c r="AK1200" s="17">
        <v>0</v>
      </c>
      <c r="AL1200" s="17"/>
      <c r="AM1200" s="17">
        <v>3.0349584409338302E-2</v>
      </c>
      <c r="AN1200" s="17">
        <v>8.0470022814095599E-2</v>
      </c>
      <c r="AO1200" s="17">
        <v>4.7035815708607397E-2</v>
      </c>
      <c r="AP1200" s="17">
        <v>4.6111729036200901E-2</v>
      </c>
      <c r="AQ1200" s="17">
        <v>0</v>
      </c>
      <c r="AR1200" s="17"/>
      <c r="AS1200" s="17">
        <v>0.111131155344578</v>
      </c>
      <c r="AT1200" s="17">
        <v>9.0127038961628506E-2</v>
      </c>
      <c r="AU1200" s="17">
        <v>0</v>
      </c>
      <c r="AV1200" s="17">
        <v>2.7401312928592599E-2</v>
      </c>
      <c r="AW1200" s="17">
        <v>3.6245812748284E-2</v>
      </c>
      <c r="AX1200" s="17">
        <v>0</v>
      </c>
      <c r="AY1200" s="17"/>
      <c r="AZ1200" s="17">
        <v>7.9574941982325197E-3</v>
      </c>
      <c r="BA1200" s="17">
        <v>3.8244900402209001E-2</v>
      </c>
      <c r="BB1200" s="17">
        <v>8.4681548458551595E-2</v>
      </c>
      <c r="BC1200" s="17">
        <v>4.5866844441308202E-2</v>
      </c>
      <c r="BD1200" s="17">
        <v>0.120816942557466</v>
      </c>
      <c r="BE1200" s="17"/>
      <c r="BF1200" s="17">
        <v>5.8816633197543697E-2</v>
      </c>
      <c r="BG1200" s="17"/>
      <c r="BH1200" s="17">
        <v>3.5986421015549899E-2</v>
      </c>
      <c r="BI1200" s="17"/>
      <c r="BJ1200" s="17">
        <v>8.8483263956986899E-2</v>
      </c>
      <c r="BK1200" s="17">
        <v>5.1718573539238699E-2</v>
      </c>
      <c r="BL1200" s="17">
        <v>2.4013590467268701E-2</v>
      </c>
      <c r="BM1200" s="17">
        <v>2.5176920190722998E-2</v>
      </c>
      <c r="BN1200" s="17">
        <v>0.2471742223209</v>
      </c>
      <c r="BO1200" s="17">
        <v>0</v>
      </c>
      <c r="BP1200" s="17"/>
      <c r="BQ1200" s="17">
        <v>2.3016035724262401E-2</v>
      </c>
      <c r="BR1200" s="17">
        <v>7.3481881880368194E-2</v>
      </c>
      <c r="BS1200" s="17">
        <v>1.8341028531751999E-2</v>
      </c>
      <c r="BT1200" s="17"/>
      <c r="BU1200" s="17">
        <v>7.6201558535023806E-2</v>
      </c>
      <c r="BV1200" s="17">
        <v>4.2600116034934597E-2</v>
      </c>
      <c r="BW1200" s="17">
        <v>2.4459078031823601E-2</v>
      </c>
      <c r="BX1200" s="17"/>
      <c r="BY1200" s="17">
        <v>0.259447851958579</v>
      </c>
      <c r="BZ1200" s="17"/>
      <c r="CA1200" s="17">
        <v>6.7719162253301796E-2</v>
      </c>
    </row>
    <row r="1201" spans="2:79" x14ac:dyDescent="0.35">
      <c r="B1201" t="s">
        <v>389</v>
      </c>
      <c r="C1201" s="17">
        <v>0.88913455974619005</v>
      </c>
      <c r="D1201" s="17">
        <v>0.90596660179590005</v>
      </c>
      <c r="E1201" s="17">
        <v>0.86883790047755305</v>
      </c>
      <c r="F1201" s="17"/>
      <c r="G1201" s="17">
        <v>1</v>
      </c>
      <c r="H1201" s="17">
        <v>0.69051091462594305</v>
      </c>
      <c r="I1201" s="17">
        <v>0.92225167765376403</v>
      </c>
      <c r="J1201" s="17">
        <v>0.885764390179276</v>
      </c>
      <c r="K1201" s="17">
        <v>0.90538976858095099</v>
      </c>
      <c r="L1201" s="17">
        <v>0.94885229055656894</v>
      </c>
      <c r="M1201" s="17"/>
      <c r="N1201" s="17">
        <v>0.93827132359987597</v>
      </c>
      <c r="O1201" s="17">
        <v>0.83254423596678195</v>
      </c>
      <c r="P1201" s="17">
        <v>1</v>
      </c>
      <c r="Q1201" s="17">
        <v>0.76362703667538201</v>
      </c>
      <c r="R1201" s="17"/>
      <c r="S1201" s="17">
        <v>0.87300764946742004</v>
      </c>
      <c r="T1201" s="17">
        <v>0.90496220365529401</v>
      </c>
      <c r="U1201" s="17">
        <v>0.95214439193650302</v>
      </c>
      <c r="V1201" s="17">
        <v>0.92285115743348101</v>
      </c>
      <c r="W1201" s="17">
        <v>0.94492144254247601</v>
      </c>
      <c r="X1201" s="17">
        <v>0.88431731085077203</v>
      </c>
      <c r="Y1201" s="17">
        <v>0.81096944869041498</v>
      </c>
      <c r="Z1201" s="17">
        <v>0.82763996320552002</v>
      </c>
      <c r="AA1201" s="17">
        <v>0.84453649093609195</v>
      </c>
      <c r="AB1201" s="17">
        <v>0.85856289845580602</v>
      </c>
      <c r="AC1201" s="17">
        <v>1</v>
      </c>
      <c r="AD1201" s="17">
        <v>1</v>
      </c>
      <c r="AE1201" s="17"/>
      <c r="AF1201" s="17">
        <v>0.75293150097481998</v>
      </c>
      <c r="AG1201" s="17">
        <v>0.85768846322624503</v>
      </c>
      <c r="AH1201" s="17">
        <v>0.96834596580744003</v>
      </c>
      <c r="AI1201" s="17">
        <v>0.94488279026975197</v>
      </c>
      <c r="AJ1201" s="17">
        <v>1</v>
      </c>
      <c r="AK1201" s="17">
        <v>0.94711939119132604</v>
      </c>
      <c r="AL1201" s="17"/>
      <c r="AM1201" s="17">
        <v>0.90309276282672002</v>
      </c>
      <c r="AN1201" s="17">
        <v>0.89333251033006</v>
      </c>
      <c r="AO1201" s="17">
        <v>0.91648551205024498</v>
      </c>
      <c r="AP1201" s="17">
        <v>0.88886157395937104</v>
      </c>
      <c r="AQ1201" s="17">
        <v>0.545112638186948</v>
      </c>
      <c r="AR1201" s="17"/>
      <c r="AS1201" s="17">
        <v>0.871785749206204</v>
      </c>
      <c r="AT1201" s="17">
        <v>0.87632879962398502</v>
      </c>
      <c r="AU1201" s="17">
        <v>0.97159759906584797</v>
      </c>
      <c r="AV1201" s="17">
        <v>0.86714799525694797</v>
      </c>
      <c r="AW1201" s="17">
        <v>0.89367144229261397</v>
      </c>
      <c r="AX1201" s="17">
        <v>0.85517062011685896</v>
      </c>
      <c r="AY1201" s="17"/>
      <c r="AZ1201" s="17">
        <v>0.96249651171960704</v>
      </c>
      <c r="BA1201" s="17">
        <v>0.89232580973866304</v>
      </c>
      <c r="BB1201" s="17">
        <v>0.827664777830876</v>
      </c>
      <c r="BC1201" s="17">
        <v>0.91716592768725003</v>
      </c>
      <c r="BD1201" s="17">
        <v>0.83383647986027998</v>
      </c>
      <c r="BE1201" s="17"/>
      <c r="BF1201" s="17">
        <v>0.88660645973749597</v>
      </c>
      <c r="BG1201" s="17"/>
      <c r="BH1201" s="17">
        <v>0.90027782712711202</v>
      </c>
      <c r="BI1201" s="17"/>
      <c r="BJ1201" s="17">
        <v>0.88687989173286197</v>
      </c>
      <c r="BK1201" s="17">
        <v>0.87269227263666405</v>
      </c>
      <c r="BL1201" s="17">
        <v>0.93311212960100598</v>
      </c>
      <c r="BM1201" s="17">
        <v>0.82264356538890704</v>
      </c>
      <c r="BN1201" s="17">
        <v>0.65752489998664698</v>
      </c>
      <c r="BO1201" s="17">
        <v>1</v>
      </c>
      <c r="BP1201" s="17"/>
      <c r="BQ1201" s="17">
        <v>0.95808531992700796</v>
      </c>
      <c r="BR1201" s="17">
        <v>0.85598482354362604</v>
      </c>
      <c r="BS1201" s="17">
        <v>0.91782426655211902</v>
      </c>
      <c r="BT1201" s="17"/>
      <c r="BU1201" s="17">
        <v>0.92379844146497603</v>
      </c>
      <c r="BV1201" s="17">
        <v>0.86836641518808</v>
      </c>
      <c r="BW1201" s="17">
        <v>0.93436707962252497</v>
      </c>
      <c r="BX1201" s="17"/>
      <c r="BY1201" s="17">
        <v>0.67651256732697795</v>
      </c>
      <c r="BZ1201" s="17"/>
      <c r="CA1201" s="17">
        <v>0.91494364645353399</v>
      </c>
    </row>
    <row r="1202" spans="2:79" x14ac:dyDescent="0.35">
      <c r="B1202" t="s">
        <v>390</v>
      </c>
      <c r="C1202" s="17">
        <v>5.5221640334224699E-2</v>
      </c>
      <c r="D1202" s="17">
        <v>5.0983919564056103E-2</v>
      </c>
      <c r="E1202" s="17">
        <v>6.05134814540133E-2</v>
      </c>
      <c r="F1202" s="17"/>
      <c r="G1202" s="17">
        <v>0</v>
      </c>
      <c r="H1202" s="17">
        <v>7.9099593937748403E-2</v>
      </c>
      <c r="I1202" s="17">
        <v>2.4910320091015199E-2</v>
      </c>
      <c r="J1202" s="17">
        <v>8.7530981139953695E-2</v>
      </c>
      <c r="K1202" s="17">
        <v>6.8193807705499696E-2</v>
      </c>
      <c r="L1202" s="17">
        <v>2.6788458945345001E-2</v>
      </c>
      <c r="M1202" s="17"/>
      <c r="N1202" s="17">
        <v>6.1728676400124402E-2</v>
      </c>
      <c r="O1202" s="17">
        <v>6.8168497746960002E-2</v>
      </c>
      <c r="P1202" s="17">
        <v>0</v>
      </c>
      <c r="Q1202" s="17">
        <v>9.0687727124180606E-2</v>
      </c>
      <c r="R1202" s="17"/>
      <c r="S1202" s="17">
        <v>4.1022129612456902E-2</v>
      </c>
      <c r="T1202" s="17">
        <v>7.52816807152899E-2</v>
      </c>
      <c r="U1202" s="17">
        <v>2.6416343883457798E-2</v>
      </c>
      <c r="V1202" s="17">
        <v>7.7148842566519105E-2</v>
      </c>
      <c r="W1202" s="17">
        <v>2.59969140798719E-2</v>
      </c>
      <c r="X1202" s="17">
        <v>1.9996965917395498E-2</v>
      </c>
      <c r="Y1202" s="17">
        <v>0.100490164655268</v>
      </c>
      <c r="Z1202" s="17">
        <v>0.17236003679448</v>
      </c>
      <c r="AA1202" s="17">
        <v>6.6882351641159493E-2</v>
      </c>
      <c r="AB1202" s="17">
        <v>6.9306585128911705E-2</v>
      </c>
      <c r="AC1202" s="17">
        <v>0</v>
      </c>
      <c r="AD1202" s="17">
        <v>0</v>
      </c>
      <c r="AE1202" s="17"/>
      <c r="AF1202" s="17">
        <v>6.5819402571203695E-2</v>
      </c>
      <c r="AG1202" s="17">
        <v>8.0016099064867105E-2</v>
      </c>
      <c r="AH1202" s="17">
        <v>3.1654034192559799E-2</v>
      </c>
      <c r="AI1202" s="17">
        <v>5.51172097302483E-2</v>
      </c>
      <c r="AJ1202" s="17">
        <v>0</v>
      </c>
      <c r="AK1202" s="17">
        <v>5.28806088086737E-2</v>
      </c>
      <c r="AL1202" s="17"/>
      <c r="AM1202" s="17">
        <v>6.6557652763941794E-2</v>
      </c>
      <c r="AN1202" s="17">
        <v>2.61974668558442E-2</v>
      </c>
      <c r="AO1202" s="17">
        <v>3.64786722411473E-2</v>
      </c>
      <c r="AP1202" s="17">
        <v>6.5026697004427994E-2</v>
      </c>
      <c r="AQ1202" s="17">
        <v>0.454887361813052</v>
      </c>
      <c r="AR1202" s="17"/>
      <c r="AS1202" s="17">
        <v>1.70830954492176E-2</v>
      </c>
      <c r="AT1202" s="17">
        <v>3.3544161414386597E-2</v>
      </c>
      <c r="AU1202" s="17">
        <v>2.8402400934152101E-2</v>
      </c>
      <c r="AV1202" s="17">
        <v>0.105450691814459</v>
      </c>
      <c r="AW1202" s="17">
        <v>7.0082744959101703E-2</v>
      </c>
      <c r="AX1202" s="17">
        <v>0.14482937988314101</v>
      </c>
      <c r="AY1202" s="17"/>
      <c r="AZ1202" s="17">
        <v>2.9545994082160201E-2</v>
      </c>
      <c r="BA1202" s="17">
        <v>6.9429289859127399E-2</v>
      </c>
      <c r="BB1202" s="17">
        <v>8.7653673710572394E-2</v>
      </c>
      <c r="BC1202" s="17">
        <v>3.6967227871441501E-2</v>
      </c>
      <c r="BD1202" s="17">
        <v>4.5346577582254098E-2</v>
      </c>
      <c r="BE1202" s="17"/>
      <c r="BF1202" s="17">
        <v>5.45769070649606E-2</v>
      </c>
      <c r="BG1202" s="17"/>
      <c r="BH1202" s="17">
        <v>6.3735751857337902E-2</v>
      </c>
      <c r="BI1202" s="17"/>
      <c r="BJ1202" s="17">
        <v>2.4636844310151101E-2</v>
      </c>
      <c r="BK1202" s="17">
        <v>7.5589153824097602E-2</v>
      </c>
      <c r="BL1202" s="17">
        <v>4.2874279931725601E-2</v>
      </c>
      <c r="BM1202" s="17">
        <v>0.15217951442037</v>
      </c>
      <c r="BN1202" s="17">
        <v>9.5300877692453503E-2</v>
      </c>
      <c r="BO1202" s="17">
        <v>0</v>
      </c>
      <c r="BP1202" s="17"/>
      <c r="BQ1202" s="17">
        <v>1.8898644348729201E-2</v>
      </c>
      <c r="BR1202" s="17">
        <v>7.0533294576005504E-2</v>
      </c>
      <c r="BS1202" s="17">
        <v>6.3834704916128707E-2</v>
      </c>
      <c r="BT1202" s="17"/>
      <c r="BU1202" s="17">
        <v>0</v>
      </c>
      <c r="BV1202" s="17">
        <v>8.9033468776985494E-2</v>
      </c>
      <c r="BW1202" s="17">
        <v>4.1173842345651197E-2</v>
      </c>
      <c r="BX1202" s="17"/>
      <c r="BY1202" s="17">
        <v>6.4039580714443198E-2</v>
      </c>
      <c r="BZ1202" s="17"/>
      <c r="CA1202" s="17">
        <v>1.73371912931643E-2</v>
      </c>
    </row>
    <row r="1203" spans="2:79" x14ac:dyDescent="0.35">
      <c r="B1203" t="s">
        <v>202</v>
      </c>
      <c r="C1203" s="17">
        <v>0.83391291941196499</v>
      </c>
      <c r="D1203" s="17">
        <v>0.85498268223184404</v>
      </c>
      <c r="E1203" s="17">
        <v>0.80832441902354002</v>
      </c>
      <c r="F1203" s="17"/>
      <c r="G1203" s="17">
        <v>1</v>
      </c>
      <c r="H1203" s="17">
        <v>0.61141132068819504</v>
      </c>
      <c r="I1203" s="17">
        <v>0.89734135756274902</v>
      </c>
      <c r="J1203" s="17">
        <v>0.79823340903932205</v>
      </c>
      <c r="K1203" s="17">
        <v>0.83719596087545101</v>
      </c>
      <c r="L1203" s="17">
        <v>0.92206383161122496</v>
      </c>
      <c r="M1203" s="17"/>
      <c r="N1203" s="17">
        <v>0.87654264719975095</v>
      </c>
      <c r="O1203" s="17">
        <v>0.76437573821982197</v>
      </c>
      <c r="P1203" s="17">
        <v>1</v>
      </c>
      <c r="Q1203" s="17">
        <v>0.67293930955120096</v>
      </c>
      <c r="R1203" s="17"/>
      <c r="S1203" s="17">
        <v>0.83198551985496305</v>
      </c>
      <c r="T1203" s="17">
        <v>0.82968052294000405</v>
      </c>
      <c r="U1203" s="17">
        <v>0.92572804805304598</v>
      </c>
      <c r="V1203" s="17">
        <v>0.84570231486696201</v>
      </c>
      <c r="W1203" s="17">
        <v>0.91892452846260497</v>
      </c>
      <c r="X1203" s="17">
        <v>0.86432034493337595</v>
      </c>
      <c r="Y1203" s="17">
        <v>0.71047928403514704</v>
      </c>
      <c r="Z1203" s="17">
        <v>0.65527992641104005</v>
      </c>
      <c r="AA1203" s="17">
        <v>0.77765413929493199</v>
      </c>
      <c r="AB1203" s="17">
        <v>0.78925631332689405</v>
      </c>
      <c r="AC1203" s="17">
        <v>1</v>
      </c>
      <c r="AD1203" s="17">
        <v>1</v>
      </c>
      <c r="AE1203" s="17"/>
      <c r="AF1203" s="17">
        <v>0.68711209840361698</v>
      </c>
      <c r="AG1203" s="17">
        <v>0.77767236416137797</v>
      </c>
      <c r="AH1203" s="17">
        <v>0.93669193161487996</v>
      </c>
      <c r="AI1203" s="17">
        <v>0.88976558053950305</v>
      </c>
      <c r="AJ1203" s="17">
        <v>1</v>
      </c>
      <c r="AK1203" s="17">
        <v>0.89423878238265297</v>
      </c>
      <c r="AL1203" s="17"/>
      <c r="AM1203" s="17">
        <v>0.83653511006277803</v>
      </c>
      <c r="AN1203" s="17">
        <v>0.86713504347421599</v>
      </c>
      <c r="AO1203" s="17">
        <v>0.880006839809098</v>
      </c>
      <c r="AP1203" s="17">
        <v>0.82383487695494295</v>
      </c>
      <c r="AQ1203" s="17">
        <v>9.0225276373896504E-2</v>
      </c>
      <c r="AR1203" s="17"/>
      <c r="AS1203" s="17">
        <v>0.85470265375698595</v>
      </c>
      <c r="AT1203" s="17">
        <v>0.84278463820959804</v>
      </c>
      <c r="AU1203" s="17">
        <v>0.94319519813169606</v>
      </c>
      <c r="AV1203" s="17">
        <v>0.76169730344248898</v>
      </c>
      <c r="AW1203" s="17">
        <v>0.82358869733351303</v>
      </c>
      <c r="AX1203" s="17">
        <v>0.71034124023371703</v>
      </c>
      <c r="AY1203" s="17"/>
      <c r="AZ1203" s="17">
        <v>0.93295051763744696</v>
      </c>
      <c r="BA1203" s="17">
        <v>0.82289651987953605</v>
      </c>
      <c r="BB1203" s="17">
        <v>0.74001110412030402</v>
      </c>
      <c r="BC1203" s="17">
        <v>0.880198699815809</v>
      </c>
      <c r="BD1203" s="17">
        <v>0.78848990227802596</v>
      </c>
      <c r="BE1203" s="17"/>
      <c r="BF1203" s="17">
        <v>0.83202955267253498</v>
      </c>
      <c r="BG1203" s="17"/>
      <c r="BH1203" s="17">
        <v>0.83654207526977398</v>
      </c>
      <c r="BI1203" s="17"/>
      <c r="BJ1203" s="17">
        <v>0.86224304742271096</v>
      </c>
      <c r="BK1203" s="17">
        <v>0.79710311881256601</v>
      </c>
      <c r="BL1203" s="17">
        <v>0.89023784966927999</v>
      </c>
      <c r="BM1203" s="17">
        <v>0.67046405096853601</v>
      </c>
      <c r="BN1203" s="17">
        <v>0.56222402229419299</v>
      </c>
      <c r="BO1203" s="17">
        <v>1</v>
      </c>
      <c r="BP1203" s="17"/>
      <c r="BQ1203" s="17">
        <v>0.93918667557827895</v>
      </c>
      <c r="BR1203" s="17">
        <v>0.78545152896762105</v>
      </c>
      <c r="BS1203" s="17">
        <v>0.85398956163599105</v>
      </c>
      <c r="BT1203" s="17"/>
      <c r="BU1203" s="17">
        <v>0.92379844146497603</v>
      </c>
      <c r="BV1203" s="17">
        <v>0.77933294641109396</v>
      </c>
      <c r="BW1203" s="17">
        <v>0.89319323727687405</v>
      </c>
      <c r="BX1203" s="17"/>
      <c r="BY1203" s="17">
        <v>0.61247298661253402</v>
      </c>
      <c r="BZ1203" s="17"/>
      <c r="CA1203" s="17">
        <v>0.89760645516036996</v>
      </c>
    </row>
    <row r="1204" spans="2:79" x14ac:dyDescent="0.35">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c r="BL1204" s="17"/>
      <c r="BM1204" s="17"/>
      <c r="BN1204" s="17"/>
      <c r="BO1204" s="17"/>
      <c r="BP1204" s="17"/>
      <c r="BQ1204" s="17"/>
      <c r="BR1204" s="17"/>
      <c r="BS1204" s="17"/>
      <c r="BT1204" s="17"/>
      <c r="BU1204" s="17"/>
      <c r="BV1204" s="17"/>
      <c r="BW1204" s="17"/>
      <c r="BX1204" s="17"/>
      <c r="BY1204" s="17"/>
      <c r="BZ1204" s="17"/>
      <c r="CA1204" s="17"/>
    </row>
    <row r="1205" spans="2:79" x14ac:dyDescent="0.35">
      <c r="B1205" s="6" t="s">
        <v>585</v>
      </c>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c r="BP1205" s="17"/>
      <c r="BQ1205" s="17"/>
      <c r="BR1205" s="17"/>
      <c r="BS1205" s="17"/>
      <c r="BT1205" s="17"/>
      <c r="BU1205" s="17"/>
      <c r="BV1205" s="17"/>
      <c r="BW1205" s="17"/>
      <c r="BX1205" s="17"/>
      <c r="BY1205" s="17"/>
      <c r="BZ1205" s="17"/>
      <c r="CA1205" s="17"/>
    </row>
    <row r="1206" spans="2:79" x14ac:dyDescent="0.35">
      <c r="B1206" s="24" t="s">
        <v>582</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c r="BP1206" s="17"/>
      <c r="BQ1206" s="17"/>
      <c r="BR1206" s="17"/>
      <c r="BS1206" s="17"/>
      <c r="BT1206" s="17"/>
      <c r="BU1206" s="17"/>
      <c r="BV1206" s="17"/>
      <c r="BW1206" s="17"/>
      <c r="BX1206" s="17"/>
      <c r="BY1206" s="17"/>
      <c r="BZ1206" s="17"/>
      <c r="CA1206" s="17"/>
    </row>
    <row r="1207" spans="2:79" x14ac:dyDescent="0.35">
      <c r="B1207" t="s">
        <v>385</v>
      </c>
      <c r="C1207" s="17">
        <v>0.38980849647471599</v>
      </c>
      <c r="D1207" s="17">
        <v>0.32165031787120602</v>
      </c>
      <c r="E1207" s="17">
        <v>0.46494345974634399</v>
      </c>
      <c r="F1207" s="17"/>
      <c r="G1207" s="17">
        <v>0.33880113147403301</v>
      </c>
      <c r="H1207" s="17">
        <v>0.25462795756835299</v>
      </c>
      <c r="I1207" s="17">
        <v>0.28277812231177601</v>
      </c>
      <c r="J1207" s="17">
        <v>0.57216834765973701</v>
      </c>
      <c r="K1207" s="17">
        <v>0.366078524165942</v>
      </c>
      <c r="L1207" s="17">
        <v>0.38142675202841198</v>
      </c>
      <c r="M1207" s="17"/>
      <c r="N1207" s="17">
        <v>0.448574501891638</v>
      </c>
      <c r="O1207" s="17">
        <v>0.37468599211596898</v>
      </c>
      <c r="P1207" s="17">
        <v>0.369619318982853</v>
      </c>
      <c r="Q1207" s="17">
        <v>0.346778699865882</v>
      </c>
      <c r="R1207" s="17"/>
      <c r="S1207" s="17">
        <v>0.37852169395804902</v>
      </c>
      <c r="T1207" s="17">
        <v>0.512854920396692</v>
      </c>
      <c r="U1207" s="17">
        <v>0.46749868009081502</v>
      </c>
      <c r="V1207" s="17">
        <v>0.42599562537375102</v>
      </c>
      <c r="W1207" s="17">
        <v>0.29419568091915299</v>
      </c>
      <c r="X1207" s="17">
        <v>0.33973728528527097</v>
      </c>
      <c r="Y1207" s="17">
        <v>0.33758078509473799</v>
      </c>
      <c r="Z1207" s="17">
        <v>0.362864850188298</v>
      </c>
      <c r="AA1207" s="17">
        <v>0.439225708461359</v>
      </c>
      <c r="AB1207" s="17">
        <v>0.241104515688051</v>
      </c>
      <c r="AC1207" s="17">
        <v>0.472276298220346</v>
      </c>
      <c r="AD1207" s="17">
        <v>0</v>
      </c>
      <c r="AE1207" s="17"/>
      <c r="AF1207" s="17">
        <v>0.34048401343638202</v>
      </c>
      <c r="AG1207" s="17">
        <v>0.43397112705176</v>
      </c>
      <c r="AH1207" s="17">
        <v>0.39363136044098401</v>
      </c>
      <c r="AI1207" s="17">
        <v>0.41873339292683398</v>
      </c>
      <c r="AJ1207" s="17">
        <v>0.30419987970323198</v>
      </c>
      <c r="AK1207" s="17">
        <v>0.42848912835149</v>
      </c>
      <c r="AL1207" s="17"/>
      <c r="AM1207" s="17">
        <v>0.46695296521301</v>
      </c>
      <c r="AN1207" s="17">
        <v>0.42538879151980902</v>
      </c>
      <c r="AO1207" s="17">
        <v>0.35754566182287101</v>
      </c>
      <c r="AP1207" s="17">
        <v>0.31970145446009701</v>
      </c>
      <c r="AQ1207" s="17">
        <v>0.111681459102807</v>
      </c>
      <c r="AR1207" s="17"/>
      <c r="AS1207" s="17">
        <v>0.43866594323977198</v>
      </c>
      <c r="AT1207" s="17">
        <v>0.33942243306570902</v>
      </c>
      <c r="AU1207" s="17">
        <v>0.44082625450806201</v>
      </c>
      <c r="AV1207" s="17">
        <v>0.43384037673120501</v>
      </c>
      <c r="AW1207" s="17">
        <v>0.44660530639102602</v>
      </c>
      <c r="AX1207" s="17">
        <v>0.141027985992702</v>
      </c>
      <c r="AY1207" s="17"/>
      <c r="AZ1207" s="17">
        <v>0.33142453082423601</v>
      </c>
      <c r="BA1207" s="17">
        <v>0.336215145910437</v>
      </c>
      <c r="BB1207" s="17">
        <v>0.44109724128384298</v>
      </c>
      <c r="BC1207" s="17">
        <v>0.44685481039584501</v>
      </c>
      <c r="BD1207" s="17">
        <v>0.47007165976558302</v>
      </c>
      <c r="BE1207" s="17"/>
      <c r="BF1207" s="17">
        <v>0.38313100894956498</v>
      </c>
      <c r="BG1207" s="17"/>
      <c r="BH1207" s="17">
        <v>0.37043683213387801</v>
      </c>
      <c r="BI1207" s="17"/>
      <c r="BJ1207" s="17">
        <v>0.406826406044276</v>
      </c>
      <c r="BK1207" s="17">
        <v>0.44304537554006601</v>
      </c>
      <c r="BL1207" s="17">
        <v>0.37281647669718798</v>
      </c>
      <c r="BM1207" s="17">
        <v>0.36055919764279698</v>
      </c>
      <c r="BN1207" s="17">
        <v>0.18130690444843101</v>
      </c>
      <c r="BO1207" s="17">
        <v>0</v>
      </c>
      <c r="BP1207" s="17"/>
      <c r="BQ1207" s="17">
        <v>0.38681345485748497</v>
      </c>
      <c r="BR1207" s="17">
        <v>0.41479139265200399</v>
      </c>
      <c r="BS1207" s="17">
        <v>0.40755104875348303</v>
      </c>
      <c r="BT1207" s="17"/>
      <c r="BU1207" s="17">
        <v>0.52195439184812997</v>
      </c>
      <c r="BV1207" s="17">
        <v>0.35465628854390802</v>
      </c>
      <c r="BW1207" s="17">
        <v>0.44254467507907003</v>
      </c>
      <c r="BX1207" s="17"/>
      <c r="BY1207" s="17">
        <v>0.67651256732697795</v>
      </c>
      <c r="BZ1207" s="17"/>
      <c r="CA1207" s="17">
        <v>0.492986403345618</v>
      </c>
    </row>
    <row r="1208" spans="2:79" x14ac:dyDescent="0.35">
      <c r="B1208" t="s">
        <v>386</v>
      </c>
      <c r="C1208" s="17">
        <v>0.40874560017906297</v>
      </c>
      <c r="D1208" s="17">
        <v>0.47886328994395999</v>
      </c>
      <c r="E1208" s="17">
        <v>0.32999233342489298</v>
      </c>
      <c r="F1208" s="17"/>
      <c r="G1208" s="17">
        <v>0.48336529917993099</v>
      </c>
      <c r="H1208" s="17">
        <v>0.36868832635047399</v>
      </c>
      <c r="I1208" s="17">
        <v>0.49329660197116398</v>
      </c>
      <c r="J1208" s="17">
        <v>0.28030744985516498</v>
      </c>
      <c r="K1208" s="17">
        <v>0.45332510684496302</v>
      </c>
      <c r="L1208" s="17">
        <v>0.44920179221247297</v>
      </c>
      <c r="M1208" s="17"/>
      <c r="N1208" s="17">
        <v>0.41615919669527501</v>
      </c>
      <c r="O1208" s="17">
        <v>0.462037270139672</v>
      </c>
      <c r="P1208" s="17">
        <v>0.36526887033535999</v>
      </c>
      <c r="Q1208" s="17">
        <v>0.35761110759267001</v>
      </c>
      <c r="R1208" s="17"/>
      <c r="S1208" s="17">
        <v>0.43839783989489101</v>
      </c>
      <c r="T1208" s="17">
        <v>0.37844099264086001</v>
      </c>
      <c r="U1208" s="17">
        <v>0.37388747400578898</v>
      </c>
      <c r="V1208" s="17">
        <v>0.37914227778730197</v>
      </c>
      <c r="W1208" s="17">
        <v>0.485762086962718</v>
      </c>
      <c r="X1208" s="17">
        <v>0.32927343677515403</v>
      </c>
      <c r="Y1208" s="17">
        <v>0.44484390899364001</v>
      </c>
      <c r="Z1208" s="17">
        <v>0.63713514981170205</v>
      </c>
      <c r="AA1208" s="17">
        <v>0.31259054965008198</v>
      </c>
      <c r="AB1208" s="17">
        <v>0.44765624584878899</v>
      </c>
      <c r="AC1208" s="17">
        <v>0.39484477329531198</v>
      </c>
      <c r="AD1208" s="17">
        <v>1</v>
      </c>
      <c r="AE1208" s="17"/>
      <c r="AF1208" s="17">
        <v>0.366948639882206</v>
      </c>
      <c r="AG1208" s="17">
        <v>0.34753950928602401</v>
      </c>
      <c r="AH1208" s="17">
        <v>0.37655077232287598</v>
      </c>
      <c r="AI1208" s="17">
        <v>0.488904439849421</v>
      </c>
      <c r="AJ1208" s="17">
        <v>0.61964398793358</v>
      </c>
      <c r="AK1208" s="17">
        <v>0.44500349386621102</v>
      </c>
      <c r="AL1208" s="17"/>
      <c r="AM1208" s="17">
        <v>0.32814017450480099</v>
      </c>
      <c r="AN1208" s="17">
        <v>0.36463903847958801</v>
      </c>
      <c r="AO1208" s="17">
        <v>0.49070963063239398</v>
      </c>
      <c r="AP1208" s="17">
        <v>0.45242907985926301</v>
      </c>
      <c r="AQ1208" s="17">
        <v>0.57419370264352099</v>
      </c>
      <c r="AR1208" s="17"/>
      <c r="AS1208" s="17">
        <v>0.35236231280111202</v>
      </c>
      <c r="AT1208" s="17">
        <v>0.41479951597745401</v>
      </c>
      <c r="AU1208" s="17">
        <v>0.465855173557854</v>
      </c>
      <c r="AV1208" s="17">
        <v>0.43765121727338202</v>
      </c>
      <c r="AW1208" s="17">
        <v>0.36398254255666701</v>
      </c>
      <c r="AX1208" s="17">
        <v>0.40854962031316</v>
      </c>
      <c r="AY1208" s="17"/>
      <c r="AZ1208" s="17">
        <v>0.43521878492153598</v>
      </c>
      <c r="BA1208" s="17">
        <v>0.431543512218451</v>
      </c>
      <c r="BB1208" s="17">
        <v>0.39944786825768303</v>
      </c>
      <c r="BC1208" s="17">
        <v>0.47914281868188002</v>
      </c>
      <c r="BD1208" s="17">
        <v>0.31151230312336498</v>
      </c>
      <c r="BE1208" s="17"/>
      <c r="BF1208" s="17">
        <v>0.43307387278311998</v>
      </c>
      <c r="BG1208" s="17"/>
      <c r="BH1208" s="17">
        <v>0.43746825628234798</v>
      </c>
      <c r="BI1208" s="17"/>
      <c r="BJ1208" s="17">
        <v>0.39048160331224602</v>
      </c>
      <c r="BK1208" s="17">
        <v>0.31307778747685699</v>
      </c>
      <c r="BL1208" s="17">
        <v>0.48855847723278101</v>
      </c>
      <c r="BM1208" s="17">
        <v>0.36671408620759</v>
      </c>
      <c r="BN1208" s="17">
        <v>0.34480089488447602</v>
      </c>
      <c r="BO1208" s="17">
        <v>0.23507464391660299</v>
      </c>
      <c r="BP1208" s="17"/>
      <c r="BQ1208" s="17">
        <v>0.47820941419818602</v>
      </c>
      <c r="BR1208" s="17">
        <v>0.37640870204245402</v>
      </c>
      <c r="BS1208" s="17">
        <v>0.41994883427902802</v>
      </c>
      <c r="BT1208" s="17"/>
      <c r="BU1208" s="17">
        <v>0.278696619065611</v>
      </c>
      <c r="BV1208" s="17">
        <v>0.39425407927954298</v>
      </c>
      <c r="BW1208" s="17">
        <v>0.44123863559038601</v>
      </c>
      <c r="BX1208" s="17"/>
      <c r="BY1208" s="17">
        <v>0</v>
      </c>
      <c r="BZ1208" s="17"/>
      <c r="CA1208" s="17">
        <v>0.34575595981797203</v>
      </c>
    </row>
    <row r="1209" spans="2:79" x14ac:dyDescent="0.35">
      <c r="B1209" t="s">
        <v>387</v>
      </c>
      <c r="C1209" s="17">
        <v>8.2457597383698206E-2</v>
      </c>
      <c r="D1209" s="17">
        <v>9.9057543708643503E-2</v>
      </c>
      <c r="E1209" s="17">
        <v>6.3717938006049302E-2</v>
      </c>
      <c r="F1209" s="17"/>
      <c r="G1209" s="17">
        <v>0</v>
      </c>
      <c r="H1209" s="17">
        <v>0.120682953863126</v>
      </c>
      <c r="I1209" s="17">
        <v>0.14540678879451999</v>
      </c>
      <c r="J1209" s="17">
        <v>8.8669516730282893E-2</v>
      </c>
      <c r="K1209" s="17">
        <v>8.7997290292136099E-2</v>
      </c>
      <c r="L1209" s="17">
        <v>3.2520716235597699E-2</v>
      </c>
      <c r="M1209" s="17"/>
      <c r="N1209" s="17">
        <v>6.7728242360488397E-2</v>
      </c>
      <c r="O1209" s="17">
        <v>5.4260208157099997E-2</v>
      </c>
      <c r="P1209" s="17">
        <v>9.3682548729686996E-2</v>
      </c>
      <c r="Q1209" s="17">
        <v>0.13768098711750201</v>
      </c>
      <c r="R1209" s="17"/>
      <c r="S1209" s="17">
        <v>5.6089330583340501E-2</v>
      </c>
      <c r="T1209" s="17">
        <v>5.9963829344671198E-2</v>
      </c>
      <c r="U1209" s="17">
        <v>7.0882371257441207E-2</v>
      </c>
      <c r="V1209" s="17">
        <v>5.2444966688928597E-2</v>
      </c>
      <c r="W1209" s="17">
        <v>0.131731687803332</v>
      </c>
      <c r="X1209" s="17">
        <v>0.151033166424027</v>
      </c>
      <c r="Y1209" s="17">
        <v>3.47045784139796E-2</v>
      </c>
      <c r="Z1209" s="17">
        <v>0</v>
      </c>
      <c r="AA1209" s="17">
        <v>0.107185915971135</v>
      </c>
      <c r="AB1209" s="17">
        <v>0.120456089520452</v>
      </c>
      <c r="AC1209" s="17">
        <v>0.100683173041459</v>
      </c>
      <c r="AD1209" s="17">
        <v>0</v>
      </c>
      <c r="AE1209" s="17"/>
      <c r="AF1209" s="17">
        <v>0.103448675805077</v>
      </c>
      <c r="AG1209" s="17">
        <v>8.4231029777214805E-2</v>
      </c>
      <c r="AH1209" s="17">
        <v>0.110474238203443</v>
      </c>
      <c r="AI1209" s="17">
        <v>3.0435514885165799E-2</v>
      </c>
      <c r="AJ1209" s="17">
        <v>7.6156132363187995E-2</v>
      </c>
      <c r="AK1209" s="17">
        <v>3.7692176706335297E-2</v>
      </c>
      <c r="AL1209" s="17"/>
      <c r="AM1209" s="17">
        <v>0.104351684376015</v>
      </c>
      <c r="AN1209" s="17">
        <v>6.7216002915781406E-2</v>
      </c>
      <c r="AO1209" s="17">
        <v>5.26303477076124E-2</v>
      </c>
      <c r="AP1209" s="17">
        <v>0.12632709747263701</v>
      </c>
      <c r="AQ1209" s="17">
        <v>4.66587773521525E-2</v>
      </c>
      <c r="AR1209" s="17"/>
      <c r="AS1209" s="17">
        <v>2.0258349383702301E-2</v>
      </c>
      <c r="AT1209" s="17">
        <v>0.103025251932821</v>
      </c>
      <c r="AU1209" s="17">
        <v>5.02560877673194E-2</v>
      </c>
      <c r="AV1209" s="17">
        <v>7.3922540299023898E-2</v>
      </c>
      <c r="AW1209" s="17">
        <v>4.6573709944148903E-2</v>
      </c>
      <c r="AX1209" s="17">
        <v>0.31766496126944399</v>
      </c>
      <c r="AY1209" s="17"/>
      <c r="AZ1209" s="17">
        <v>8.4528400686054703E-2</v>
      </c>
      <c r="BA1209" s="17">
        <v>0.14021707995889099</v>
      </c>
      <c r="BB1209" s="17">
        <v>7.2140857286574295E-2</v>
      </c>
      <c r="BC1209" s="17">
        <v>0</v>
      </c>
      <c r="BD1209" s="17">
        <v>4.1745460473029197E-2</v>
      </c>
      <c r="BE1209" s="17"/>
      <c r="BF1209" s="17">
        <v>8.0459943352989005E-2</v>
      </c>
      <c r="BG1209" s="17"/>
      <c r="BH1209" s="17">
        <v>9.7873173154738896E-2</v>
      </c>
      <c r="BI1209" s="17"/>
      <c r="BJ1209" s="17">
        <v>7.9219068815617202E-2</v>
      </c>
      <c r="BK1209" s="17">
        <v>8.8492641549163004E-2</v>
      </c>
      <c r="BL1209" s="17">
        <v>5.2204198685460099E-2</v>
      </c>
      <c r="BM1209" s="17">
        <v>0.21132234012193499</v>
      </c>
      <c r="BN1209" s="17">
        <v>0.22671797834619301</v>
      </c>
      <c r="BO1209" s="17">
        <v>0</v>
      </c>
      <c r="BP1209" s="17"/>
      <c r="BQ1209" s="17">
        <v>8.4483192623308695E-2</v>
      </c>
      <c r="BR1209" s="17">
        <v>0.117407699097691</v>
      </c>
      <c r="BS1209" s="17">
        <v>7.1353379121436106E-2</v>
      </c>
      <c r="BT1209" s="17"/>
      <c r="BU1209" s="17">
        <v>3.8448933771471003E-2</v>
      </c>
      <c r="BV1209" s="17">
        <v>0.13309346636039099</v>
      </c>
      <c r="BW1209" s="17">
        <v>5.37419154483849E-2</v>
      </c>
      <c r="BX1209" s="17"/>
      <c r="BY1209" s="17">
        <v>6.4039580714443198E-2</v>
      </c>
      <c r="BZ1209" s="17"/>
      <c r="CA1209" s="17">
        <v>6.7131076721337099E-2</v>
      </c>
    </row>
    <row r="1210" spans="2:79" x14ac:dyDescent="0.35">
      <c r="B1210" t="s">
        <v>388</v>
      </c>
      <c r="C1210" s="17">
        <v>3.01097813792249E-2</v>
      </c>
      <c r="D1210" s="17">
        <v>2.6908158232545901E-2</v>
      </c>
      <c r="E1210" s="17">
        <v>3.4030486077163198E-2</v>
      </c>
      <c r="F1210" s="17"/>
      <c r="G1210" s="17">
        <v>0</v>
      </c>
      <c r="H1210" s="17">
        <v>5.6447951276330503E-2</v>
      </c>
      <c r="I1210" s="17">
        <v>0</v>
      </c>
      <c r="J1210" s="17">
        <v>4.3231284301106801E-2</v>
      </c>
      <c r="K1210" s="17">
        <v>1.8000013423406399E-2</v>
      </c>
      <c r="L1210" s="17">
        <v>3.2565425095163497E-2</v>
      </c>
      <c r="M1210" s="17"/>
      <c r="N1210" s="17">
        <v>3.4241748117288799E-2</v>
      </c>
      <c r="O1210" s="17">
        <v>2.5876014276251101E-2</v>
      </c>
      <c r="P1210" s="17">
        <v>4.7881843750210998E-2</v>
      </c>
      <c r="Q1210" s="17">
        <v>9.3515946656649706E-3</v>
      </c>
      <c r="R1210" s="17"/>
      <c r="S1210" s="17">
        <v>3.7759529894339297E-2</v>
      </c>
      <c r="T1210" s="17">
        <v>1.46112182083947E-2</v>
      </c>
      <c r="U1210" s="17">
        <v>2.6416343883457798E-2</v>
      </c>
      <c r="V1210" s="17">
        <v>6.2961878741131197E-2</v>
      </c>
      <c r="W1210" s="17">
        <v>5.9228900937145598E-2</v>
      </c>
      <c r="X1210" s="17">
        <v>2.4219137549219501E-2</v>
      </c>
      <c r="Y1210" s="17">
        <v>4.1919140081482099E-2</v>
      </c>
      <c r="Z1210" s="17">
        <v>0</v>
      </c>
      <c r="AA1210" s="17">
        <v>4.6861856998357501E-2</v>
      </c>
      <c r="AB1210" s="17">
        <v>0</v>
      </c>
      <c r="AC1210" s="17">
        <v>0</v>
      </c>
      <c r="AD1210" s="17">
        <v>0</v>
      </c>
      <c r="AE1210" s="17"/>
      <c r="AF1210" s="17">
        <v>0</v>
      </c>
      <c r="AG1210" s="17">
        <v>4.6751933954032501E-2</v>
      </c>
      <c r="AH1210" s="17">
        <v>1.6409443609435199E-2</v>
      </c>
      <c r="AI1210" s="17">
        <v>4.2433010316922398E-2</v>
      </c>
      <c r="AJ1210" s="17">
        <v>0</v>
      </c>
      <c r="AK1210" s="17">
        <v>7.7285090021811401E-2</v>
      </c>
      <c r="AL1210" s="17"/>
      <c r="AM1210" s="17">
        <v>0</v>
      </c>
      <c r="AN1210" s="17">
        <v>1.50896330591078E-2</v>
      </c>
      <c r="AO1210" s="17">
        <v>4.2448314392001703E-2</v>
      </c>
      <c r="AP1210" s="17">
        <v>7.1333566097402795E-2</v>
      </c>
      <c r="AQ1210" s="17">
        <v>0.26746606090151898</v>
      </c>
      <c r="AR1210" s="17"/>
      <c r="AS1210" s="17">
        <v>3.8281276718814101E-2</v>
      </c>
      <c r="AT1210" s="17">
        <v>5.9935446770398399E-3</v>
      </c>
      <c r="AU1210" s="17">
        <v>4.3062484166765003E-2</v>
      </c>
      <c r="AV1210" s="17">
        <v>3.3548800756831303E-2</v>
      </c>
      <c r="AW1210" s="17">
        <v>2.80779083406201E-2</v>
      </c>
      <c r="AX1210" s="17">
        <v>7.8539105313301105E-2</v>
      </c>
      <c r="AY1210" s="17"/>
      <c r="AZ1210" s="17">
        <v>5.0599892757744201E-2</v>
      </c>
      <c r="BA1210" s="17">
        <v>1.94111238213149E-2</v>
      </c>
      <c r="BB1210" s="17">
        <v>2.3018053831443799E-2</v>
      </c>
      <c r="BC1210" s="17">
        <v>1.7144979007091499E-2</v>
      </c>
      <c r="BD1210" s="17">
        <v>3.5064277863523001E-2</v>
      </c>
      <c r="BE1210" s="17"/>
      <c r="BF1210" s="17">
        <v>2.3901626517191001E-2</v>
      </c>
      <c r="BG1210" s="17"/>
      <c r="BH1210" s="17">
        <v>2.8372346163834401E-2</v>
      </c>
      <c r="BI1210" s="17"/>
      <c r="BJ1210" s="17">
        <v>0</v>
      </c>
      <c r="BK1210" s="17">
        <v>7.37890842966126E-2</v>
      </c>
      <c r="BL1210" s="17">
        <v>2.76399715930872E-2</v>
      </c>
      <c r="BM1210" s="17">
        <v>3.6227455836955101E-2</v>
      </c>
      <c r="BN1210" s="17">
        <v>0</v>
      </c>
      <c r="BO1210" s="17">
        <v>0</v>
      </c>
      <c r="BP1210" s="17"/>
      <c r="BQ1210" s="17">
        <v>3.06760830015173E-2</v>
      </c>
      <c r="BR1210" s="17">
        <v>3.3751856909494803E-2</v>
      </c>
      <c r="BS1210" s="17">
        <v>1.1156063993092999E-2</v>
      </c>
      <c r="BT1210" s="17"/>
      <c r="BU1210" s="17">
        <v>0</v>
      </c>
      <c r="BV1210" s="17">
        <v>2.95072306108723E-2</v>
      </c>
      <c r="BW1210" s="17">
        <v>1.31508607980941E-2</v>
      </c>
      <c r="BX1210" s="17"/>
      <c r="BY1210" s="17">
        <v>0</v>
      </c>
      <c r="BZ1210" s="17"/>
      <c r="CA1210" s="17">
        <v>8.6512968388098403E-3</v>
      </c>
    </row>
    <row r="1211" spans="2:79" x14ac:dyDescent="0.35">
      <c r="B1211" t="s">
        <v>136</v>
      </c>
      <c r="C1211" s="17">
        <v>8.88785245832973E-2</v>
      </c>
      <c r="D1211" s="17">
        <v>7.3520690243644299E-2</v>
      </c>
      <c r="E1211" s="17">
        <v>0.10731578274555099</v>
      </c>
      <c r="F1211" s="17"/>
      <c r="G1211" s="17">
        <v>0.177833569346037</v>
      </c>
      <c r="H1211" s="17">
        <v>0.19955281094171701</v>
      </c>
      <c r="I1211" s="17">
        <v>7.8518486922539696E-2</v>
      </c>
      <c r="J1211" s="17">
        <v>1.56234014537088E-2</v>
      </c>
      <c r="K1211" s="17">
        <v>7.4599065273552104E-2</v>
      </c>
      <c r="L1211" s="17">
        <v>0.104285314428354</v>
      </c>
      <c r="M1211" s="17"/>
      <c r="N1211" s="17">
        <v>3.3296310935309298E-2</v>
      </c>
      <c r="O1211" s="17">
        <v>8.3140515311007995E-2</v>
      </c>
      <c r="P1211" s="17">
        <v>0.123547418201889</v>
      </c>
      <c r="Q1211" s="17">
        <v>0.14857761075828199</v>
      </c>
      <c r="R1211" s="17"/>
      <c r="S1211" s="17">
        <v>8.9231605669379793E-2</v>
      </c>
      <c r="T1211" s="17">
        <v>3.4129039409382098E-2</v>
      </c>
      <c r="U1211" s="17">
        <v>6.1315130762496797E-2</v>
      </c>
      <c r="V1211" s="17">
        <v>7.9455251408886804E-2</v>
      </c>
      <c r="W1211" s="17">
        <v>2.9081643377651699E-2</v>
      </c>
      <c r="X1211" s="17">
        <v>0.15573697396632799</v>
      </c>
      <c r="Y1211" s="17">
        <v>0.14095158741616101</v>
      </c>
      <c r="Z1211" s="17">
        <v>0</v>
      </c>
      <c r="AA1211" s="17">
        <v>9.4135968919066795E-2</v>
      </c>
      <c r="AB1211" s="17">
        <v>0.19078314894270901</v>
      </c>
      <c r="AC1211" s="17">
        <v>3.2195755442882702E-2</v>
      </c>
      <c r="AD1211" s="17">
        <v>0</v>
      </c>
      <c r="AE1211" s="17"/>
      <c r="AF1211" s="17">
        <v>0.18911867087633499</v>
      </c>
      <c r="AG1211" s="17">
        <v>8.7506399930968801E-2</v>
      </c>
      <c r="AH1211" s="17">
        <v>0.10293418542326201</v>
      </c>
      <c r="AI1211" s="17">
        <v>1.9493642021656599E-2</v>
      </c>
      <c r="AJ1211" s="17">
        <v>0</v>
      </c>
      <c r="AK1211" s="17">
        <v>1.15301110541523E-2</v>
      </c>
      <c r="AL1211" s="17"/>
      <c r="AM1211" s="17">
        <v>0.10055517590617399</v>
      </c>
      <c r="AN1211" s="17">
        <v>0.12766653402571401</v>
      </c>
      <c r="AO1211" s="17">
        <v>5.66660454451203E-2</v>
      </c>
      <c r="AP1211" s="17">
        <v>3.02088021105998E-2</v>
      </c>
      <c r="AQ1211" s="17">
        <v>0</v>
      </c>
      <c r="AR1211" s="17"/>
      <c r="AS1211" s="17">
        <v>0.15043211785659899</v>
      </c>
      <c r="AT1211" s="17">
        <v>0.136759254346976</v>
      </c>
      <c r="AU1211" s="17">
        <v>0</v>
      </c>
      <c r="AV1211" s="17">
        <v>2.1037064939558502E-2</v>
      </c>
      <c r="AW1211" s="17">
        <v>0.114760532767537</v>
      </c>
      <c r="AX1211" s="17">
        <v>5.4218327111392801E-2</v>
      </c>
      <c r="AY1211" s="17"/>
      <c r="AZ1211" s="17">
        <v>9.8228390810428695E-2</v>
      </c>
      <c r="BA1211" s="17">
        <v>7.2613138090906706E-2</v>
      </c>
      <c r="BB1211" s="17">
        <v>6.4295979340456194E-2</v>
      </c>
      <c r="BC1211" s="17">
        <v>5.6857391915184199E-2</v>
      </c>
      <c r="BD1211" s="17">
        <v>0.14160629877450001</v>
      </c>
      <c r="BE1211" s="17"/>
      <c r="BF1211" s="17">
        <v>7.9433548397134401E-2</v>
      </c>
      <c r="BG1211" s="17"/>
      <c r="BH1211" s="17">
        <v>6.5849392265200701E-2</v>
      </c>
      <c r="BI1211" s="17"/>
      <c r="BJ1211" s="17">
        <v>0.123472921827861</v>
      </c>
      <c r="BK1211" s="17">
        <v>8.1595111137302001E-2</v>
      </c>
      <c r="BL1211" s="17">
        <v>5.8780875791484402E-2</v>
      </c>
      <c r="BM1211" s="17">
        <v>2.5176920190722998E-2</v>
      </c>
      <c r="BN1211" s="17">
        <v>0.2471742223209</v>
      </c>
      <c r="BO1211" s="17">
        <v>0.76492535608339696</v>
      </c>
      <c r="BP1211" s="17"/>
      <c r="BQ1211" s="17">
        <v>1.9817855319502101E-2</v>
      </c>
      <c r="BR1211" s="17">
        <v>5.7640349298356597E-2</v>
      </c>
      <c r="BS1211" s="17">
        <v>8.9990673852959405E-2</v>
      </c>
      <c r="BT1211" s="17"/>
      <c r="BU1211" s="17">
        <v>0.16090005531478899</v>
      </c>
      <c r="BV1211" s="17">
        <v>8.8488935205285696E-2</v>
      </c>
      <c r="BW1211" s="17">
        <v>4.9323913084064197E-2</v>
      </c>
      <c r="BX1211" s="17"/>
      <c r="BY1211" s="17">
        <v>0.259447851958579</v>
      </c>
      <c r="BZ1211" s="17"/>
      <c r="CA1211" s="17">
        <v>8.54752632762628E-2</v>
      </c>
    </row>
    <row r="1212" spans="2:79" x14ac:dyDescent="0.35">
      <c r="B1212" t="s">
        <v>389</v>
      </c>
      <c r="C1212" s="17">
        <v>0.79855409665377997</v>
      </c>
      <c r="D1212" s="17">
        <v>0.80051360781516601</v>
      </c>
      <c r="E1212" s="17">
        <v>0.79493579317123697</v>
      </c>
      <c r="F1212" s="17"/>
      <c r="G1212" s="17">
        <v>0.822166430653963</v>
      </c>
      <c r="H1212" s="17">
        <v>0.62331628391882699</v>
      </c>
      <c r="I1212" s="17">
        <v>0.77607472428294</v>
      </c>
      <c r="J1212" s="17">
        <v>0.85247579751490199</v>
      </c>
      <c r="K1212" s="17">
        <v>0.81940363101090496</v>
      </c>
      <c r="L1212" s="17">
        <v>0.83062854424088495</v>
      </c>
      <c r="M1212" s="17"/>
      <c r="N1212" s="17">
        <v>0.86473369858691396</v>
      </c>
      <c r="O1212" s="17">
        <v>0.83672326225564098</v>
      </c>
      <c r="P1212" s="17">
        <v>0.73488818931821298</v>
      </c>
      <c r="Q1212" s="17">
        <v>0.70438980745855095</v>
      </c>
      <c r="R1212" s="17"/>
      <c r="S1212" s="17">
        <v>0.81691953385294003</v>
      </c>
      <c r="T1212" s="17">
        <v>0.89129591303755196</v>
      </c>
      <c r="U1212" s="17">
        <v>0.841386154096604</v>
      </c>
      <c r="V1212" s="17">
        <v>0.80513790316105305</v>
      </c>
      <c r="W1212" s="17">
        <v>0.77995776788186999</v>
      </c>
      <c r="X1212" s="17">
        <v>0.669010722060425</v>
      </c>
      <c r="Y1212" s="17">
        <v>0.782424694088378</v>
      </c>
      <c r="Z1212" s="17">
        <v>1</v>
      </c>
      <c r="AA1212" s="17">
        <v>0.75181625811144104</v>
      </c>
      <c r="AB1212" s="17">
        <v>0.68876076153683996</v>
      </c>
      <c r="AC1212" s="17">
        <v>0.86712107151565898</v>
      </c>
      <c r="AD1212" s="17">
        <v>1</v>
      </c>
      <c r="AE1212" s="17"/>
      <c r="AF1212" s="17">
        <v>0.70743265331858796</v>
      </c>
      <c r="AG1212" s="17">
        <v>0.78151063633778395</v>
      </c>
      <c r="AH1212" s="17">
        <v>0.77018213276386005</v>
      </c>
      <c r="AI1212" s="17">
        <v>0.90763783277625498</v>
      </c>
      <c r="AJ1212" s="17">
        <v>0.92384386763681203</v>
      </c>
      <c r="AK1212" s="17">
        <v>0.87349262221770096</v>
      </c>
      <c r="AL1212" s="17"/>
      <c r="AM1212" s="17">
        <v>0.79509313971781104</v>
      </c>
      <c r="AN1212" s="17">
        <v>0.79002782999939603</v>
      </c>
      <c r="AO1212" s="17">
        <v>0.84825529245526599</v>
      </c>
      <c r="AP1212" s="17">
        <v>0.77213053431935996</v>
      </c>
      <c r="AQ1212" s="17">
        <v>0.68587516174632801</v>
      </c>
      <c r="AR1212" s="17"/>
      <c r="AS1212" s="17">
        <v>0.791028256040884</v>
      </c>
      <c r="AT1212" s="17">
        <v>0.75422194904316298</v>
      </c>
      <c r="AU1212" s="17">
        <v>0.90668142806591601</v>
      </c>
      <c r="AV1212" s="17">
        <v>0.87149159400458598</v>
      </c>
      <c r="AW1212" s="17">
        <v>0.81058784894769398</v>
      </c>
      <c r="AX1212" s="17">
        <v>0.54957760630586205</v>
      </c>
      <c r="AY1212" s="17"/>
      <c r="AZ1212" s="17">
        <v>0.76664331574577205</v>
      </c>
      <c r="BA1212" s="17">
        <v>0.76775865812888799</v>
      </c>
      <c r="BB1212" s="17">
        <v>0.84054510954152595</v>
      </c>
      <c r="BC1212" s="17">
        <v>0.92599762907772398</v>
      </c>
      <c r="BD1212" s="17">
        <v>0.78158396288894805</v>
      </c>
      <c r="BE1212" s="17"/>
      <c r="BF1212" s="17">
        <v>0.81620488173268502</v>
      </c>
      <c r="BG1212" s="17"/>
      <c r="BH1212" s="17">
        <v>0.80790508841622599</v>
      </c>
      <c r="BI1212" s="17"/>
      <c r="BJ1212" s="17">
        <v>0.79730800935652202</v>
      </c>
      <c r="BK1212" s="17">
        <v>0.75612316301692195</v>
      </c>
      <c r="BL1212" s="17">
        <v>0.86137495392996799</v>
      </c>
      <c r="BM1212" s="17">
        <v>0.72727328385038703</v>
      </c>
      <c r="BN1212" s="17">
        <v>0.52610779933290697</v>
      </c>
      <c r="BO1212" s="17">
        <v>0.23507464391660299</v>
      </c>
      <c r="BP1212" s="17"/>
      <c r="BQ1212" s="17">
        <v>0.86502286905567205</v>
      </c>
      <c r="BR1212" s="17">
        <v>0.79120009469445796</v>
      </c>
      <c r="BS1212" s="17">
        <v>0.82749988303251198</v>
      </c>
      <c r="BT1212" s="17"/>
      <c r="BU1212" s="17">
        <v>0.80065101091374002</v>
      </c>
      <c r="BV1212" s="17">
        <v>0.748910367823451</v>
      </c>
      <c r="BW1212" s="17">
        <v>0.88378331066945703</v>
      </c>
      <c r="BX1212" s="17"/>
      <c r="BY1212" s="17">
        <v>0.67651256732697795</v>
      </c>
      <c r="BZ1212" s="17"/>
      <c r="CA1212" s="17">
        <v>0.83874236316358997</v>
      </c>
    </row>
    <row r="1213" spans="2:79" x14ac:dyDescent="0.35">
      <c r="B1213" t="s">
        <v>390</v>
      </c>
      <c r="C1213" s="17">
        <v>0.112567378762923</v>
      </c>
      <c r="D1213" s="17">
        <v>0.125965701941189</v>
      </c>
      <c r="E1213" s="17">
        <v>9.7748424083212507E-2</v>
      </c>
      <c r="F1213" s="17"/>
      <c r="G1213" s="17">
        <v>0</v>
      </c>
      <c r="H1213" s="17">
        <v>0.17713090513945601</v>
      </c>
      <c r="I1213" s="17">
        <v>0.14540678879451999</v>
      </c>
      <c r="J1213" s="17">
        <v>0.13190080103139001</v>
      </c>
      <c r="K1213" s="17">
        <v>0.105997303715543</v>
      </c>
      <c r="L1213" s="17">
        <v>6.5086141330761099E-2</v>
      </c>
      <c r="M1213" s="17"/>
      <c r="N1213" s="17">
        <v>0.10196999047777699</v>
      </c>
      <c r="O1213" s="17">
        <v>8.0136222433351001E-2</v>
      </c>
      <c r="P1213" s="17">
        <v>0.14156439247989799</v>
      </c>
      <c r="Q1213" s="17">
        <v>0.147032581783167</v>
      </c>
      <c r="R1213" s="17"/>
      <c r="S1213" s="17">
        <v>9.3848860477679805E-2</v>
      </c>
      <c r="T1213" s="17">
        <v>7.4575047553065904E-2</v>
      </c>
      <c r="U1213" s="17">
        <v>9.7298715140898898E-2</v>
      </c>
      <c r="V1213" s="17">
        <v>0.11540684543006</v>
      </c>
      <c r="W1213" s="17">
        <v>0.190960588740478</v>
      </c>
      <c r="X1213" s="17">
        <v>0.17525230397324701</v>
      </c>
      <c r="Y1213" s="17">
        <v>7.6623718495461707E-2</v>
      </c>
      <c r="Z1213" s="17">
        <v>0</v>
      </c>
      <c r="AA1213" s="17">
        <v>0.15404777296949301</v>
      </c>
      <c r="AB1213" s="17">
        <v>0.120456089520452</v>
      </c>
      <c r="AC1213" s="17">
        <v>0.100683173041459</v>
      </c>
      <c r="AD1213" s="17">
        <v>0</v>
      </c>
      <c r="AE1213" s="17"/>
      <c r="AF1213" s="17">
        <v>0.103448675805077</v>
      </c>
      <c r="AG1213" s="17">
        <v>0.13098296373124699</v>
      </c>
      <c r="AH1213" s="17">
        <v>0.12688368181287801</v>
      </c>
      <c r="AI1213" s="17">
        <v>7.2868525202088197E-2</v>
      </c>
      <c r="AJ1213" s="17">
        <v>7.6156132363187995E-2</v>
      </c>
      <c r="AK1213" s="17">
        <v>0.114977266728147</v>
      </c>
      <c r="AL1213" s="17"/>
      <c r="AM1213" s="17">
        <v>0.104351684376015</v>
      </c>
      <c r="AN1213" s="17">
        <v>8.2305635974889199E-2</v>
      </c>
      <c r="AO1213" s="17">
        <v>9.5078662099614006E-2</v>
      </c>
      <c r="AP1213" s="17">
        <v>0.19766066357004</v>
      </c>
      <c r="AQ1213" s="17">
        <v>0.31412483825367199</v>
      </c>
      <c r="AR1213" s="17"/>
      <c r="AS1213" s="17">
        <v>5.8539626102516298E-2</v>
      </c>
      <c r="AT1213" s="17">
        <v>0.109018796609861</v>
      </c>
      <c r="AU1213" s="17">
        <v>9.3318571934084396E-2</v>
      </c>
      <c r="AV1213" s="17">
        <v>0.107471341055855</v>
      </c>
      <c r="AW1213" s="17">
        <v>7.46516182847691E-2</v>
      </c>
      <c r="AX1213" s="17">
        <v>0.39620406658274598</v>
      </c>
      <c r="AY1213" s="17"/>
      <c r="AZ1213" s="17">
        <v>0.13512829344379901</v>
      </c>
      <c r="BA1213" s="17">
        <v>0.15962820378020601</v>
      </c>
      <c r="BB1213" s="17">
        <v>9.5158911118018094E-2</v>
      </c>
      <c r="BC1213" s="17">
        <v>1.7144979007091499E-2</v>
      </c>
      <c r="BD1213" s="17">
        <v>7.6809738336552205E-2</v>
      </c>
      <c r="BE1213" s="17"/>
      <c r="BF1213" s="17">
        <v>0.10436156987018</v>
      </c>
      <c r="BG1213" s="17"/>
      <c r="BH1213" s="17">
        <v>0.126245519318573</v>
      </c>
      <c r="BI1213" s="17"/>
      <c r="BJ1213" s="17">
        <v>7.9219068815617202E-2</v>
      </c>
      <c r="BK1213" s="17">
        <v>0.16228172584577599</v>
      </c>
      <c r="BL1213" s="17">
        <v>7.9844170278547302E-2</v>
      </c>
      <c r="BM1213" s="17">
        <v>0.24754979595889001</v>
      </c>
      <c r="BN1213" s="17">
        <v>0.22671797834619301</v>
      </c>
      <c r="BO1213" s="17">
        <v>0</v>
      </c>
      <c r="BP1213" s="17"/>
      <c r="BQ1213" s="17">
        <v>0.115159275624826</v>
      </c>
      <c r="BR1213" s="17">
        <v>0.151159556007186</v>
      </c>
      <c r="BS1213" s="17">
        <v>8.2509443114529096E-2</v>
      </c>
      <c r="BT1213" s="17"/>
      <c r="BU1213" s="17">
        <v>3.8448933771471003E-2</v>
      </c>
      <c r="BV1213" s="17">
        <v>0.162600696971263</v>
      </c>
      <c r="BW1213" s="17">
        <v>6.6892776246479005E-2</v>
      </c>
      <c r="BX1213" s="17"/>
      <c r="BY1213" s="17">
        <v>6.4039580714443198E-2</v>
      </c>
      <c r="BZ1213" s="17"/>
      <c r="CA1213" s="17">
        <v>7.5782373560146998E-2</v>
      </c>
    </row>
    <row r="1214" spans="2:79" x14ac:dyDescent="0.35">
      <c r="B1214" t="s">
        <v>202</v>
      </c>
      <c r="C1214" s="17">
        <v>0.68598671789085697</v>
      </c>
      <c r="D1214" s="17">
        <v>0.67454790587397695</v>
      </c>
      <c r="E1214" s="17">
        <v>0.69718736908802403</v>
      </c>
      <c r="F1214" s="17"/>
      <c r="G1214" s="17">
        <v>0.822166430653963</v>
      </c>
      <c r="H1214" s="17">
        <v>0.44618537877937098</v>
      </c>
      <c r="I1214" s="17">
        <v>0.63066793548842104</v>
      </c>
      <c r="J1214" s="17">
        <v>0.72057499648351198</v>
      </c>
      <c r="K1214" s="17">
        <v>0.71340632729536302</v>
      </c>
      <c r="L1214" s="17">
        <v>0.76554240291012399</v>
      </c>
      <c r="M1214" s="17"/>
      <c r="N1214" s="17">
        <v>0.76276370810913696</v>
      </c>
      <c r="O1214" s="17">
        <v>0.75658703982229003</v>
      </c>
      <c r="P1214" s="17">
        <v>0.59332379683831504</v>
      </c>
      <c r="Q1214" s="17">
        <v>0.55735722567538404</v>
      </c>
      <c r="R1214" s="17"/>
      <c r="S1214" s="17">
        <v>0.72307067337526099</v>
      </c>
      <c r="T1214" s="17">
        <v>0.81672086548448597</v>
      </c>
      <c r="U1214" s="17">
        <v>0.74408743895570495</v>
      </c>
      <c r="V1214" s="17">
        <v>0.68973105773099397</v>
      </c>
      <c r="W1214" s="17">
        <v>0.58899717914139205</v>
      </c>
      <c r="X1214" s="17">
        <v>0.49375841808717902</v>
      </c>
      <c r="Y1214" s="17">
        <v>0.70580097559291599</v>
      </c>
      <c r="Z1214" s="17">
        <v>1</v>
      </c>
      <c r="AA1214" s="17">
        <v>0.59776848514194802</v>
      </c>
      <c r="AB1214" s="17">
        <v>0.56830467201638801</v>
      </c>
      <c r="AC1214" s="17">
        <v>0.76643789847419996</v>
      </c>
      <c r="AD1214" s="17">
        <v>1</v>
      </c>
      <c r="AE1214" s="17"/>
      <c r="AF1214" s="17">
        <v>0.60398397751351096</v>
      </c>
      <c r="AG1214" s="17">
        <v>0.65052767260653699</v>
      </c>
      <c r="AH1214" s="17">
        <v>0.64329845095098104</v>
      </c>
      <c r="AI1214" s="17">
        <v>0.83476930757416701</v>
      </c>
      <c r="AJ1214" s="17">
        <v>0.84768773527362395</v>
      </c>
      <c r="AK1214" s="17">
        <v>0.75851535548955396</v>
      </c>
      <c r="AL1214" s="17"/>
      <c r="AM1214" s="17">
        <v>0.69074145534179598</v>
      </c>
      <c r="AN1214" s="17">
        <v>0.70772219402450698</v>
      </c>
      <c r="AO1214" s="17">
        <v>0.75317663035565197</v>
      </c>
      <c r="AP1214" s="17">
        <v>0.57446987074931999</v>
      </c>
      <c r="AQ1214" s="17">
        <v>0.37175032349265702</v>
      </c>
      <c r="AR1214" s="17"/>
      <c r="AS1214" s="17">
        <v>0.73248862993836805</v>
      </c>
      <c r="AT1214" s="17">
        <v>0.64520315243330295</v>
      </c>
      <c r="AU1214" s="17">
        <v>0.81336285613183101</v>
      </c>
      <c r="AV1214" s="17">
        <v>0.76402025294873099</v>
      </c>
      <c r="AW1214" s="17">
        <v>0.73593623066292402</v>
      </c>
      <c r="AX1214" s="17">
        <v>0.15337353972311599</v>
      </c>
      <c r="AY1214" s="17"/>
      <c r="AZ1214" s="17">
        <v>0.63151502230197298</v>
      </c>
      <c r="BA1214" s="17">
        <v>0.60813045434868196</v>
      </c>
      <c r="BB1214" s="17">
        <v>0.74538619842350795</v>
      </c>
      <c r="BC1214" s="17">
        <v>0.90885265007063298</v>
      </c>
      <c r="BD1214" s="17">
        <v>0.70477422455239602</v>
      </c>
      <c r="BE1214" s="17"/>
      <c r="BF1214" s="17">
        <v>0.71184331186250505</v>
      </c>
      <c r="BG1214" s="17"/>
      <c r="BH1214" s="17">
        <v>0.68165956909765302</v>
      </c>
      <c r="BI1214" s="17"/>
      <c r="BJ1214" s="17">
        <v>0.718088940540905</v>
      </c>
      <c r="BK1214" s="17">
        <v>0.59384143717114701</v>
      </c>
      <c r="BL1214" s="17">
        <v>0.78153078365142103</v>
      </c>
      <c r="BM1214" s="17">
        <v>0.47972348789149699</v>
      </c>
      <c r="BN1214" s="17">
        <v>0.29938982098671402</v>
      </c>
      <c r="BO1214" s="17">
        <v>0.23507464391660299</v>
      </c>
      <c r="BP1214" s="17"/>
      <c r="BQ1214" s="17">
        <v>0.74986359343084596</v>
      </c>
      <c r="BR1214" s="17">
        <v>0.64004053868727195</v>
      </c>
      <c r="BS1214" s="17">
        <v>0.74499043991798197</v>
      </c>
      <c r="BT1214" s="17"/>
      <c r="BU1214" s="17">
        <v>0.76220207714226895</v>
      </c>
      <c r="BV1214" s="17">
        <v>0.58630967085218799</v>
      </c>
      <c r="BW1214" s="17">
        <v>0.81689053442297799</v>
      </c>
      <c r="BX1214" s="17"/>
      <c r="BY1214" s="17">
        <v>0.61247298661253402</v>
      </c>
      <c r="BZ1214" s="17"/>
      <c r="CA1214" s="17">
        <v>0.76295998960344302</v>
      </c>
    </row>
    <row r="1215" spans="2:79" x14ac:dyDescent="0.35">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c r="BL1215" s="17"/>
      <c r="BM1215" s="17"/>
      <c r="BN1215" s="17"/>
      <c r="BO1215" s="17"/>
      <c r="BP1215" s="17"/>
      <c r="BQ1215" s="17"/>
      <c r="BR1215" s="17"/>
      <c r="BS1215" s="17"/>
      <c r="BT1215" s="17"/>
      <c r="BU1215" s="17"/>
      <c r="BV1215" s="17"/>
      <c r="BW1215" s="17"/>
      <c r="BX1215" s="17"/>
      <c r="BY1215" s="17"/>
      <c r="BZ1215" s="17"/>
      <c r="CA1215" s="17"/>
    </row>
    <row r="1216" spans="2:79" x14ac:dyDescent="0.35">
      <c r="B1216" s="6" t="s">
        <v>586</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c r="BM1216" s="17"/>
      <c r="BN1216" s="17"/>
      <c r="BO1216" s="17"/>
      <c r="BP1216" s="17"/>
      <c r="BQ1216" s="17"/>
      <c r="BR1216" s="17"/>
      <c r="BS1216" s="17"/>
      <c r="BT1216" s="17"/>
      <c r="BU1216" s="17"/>
      <c r="BV1216" s="17"/>
      <c r="BW1216" s="17"/>
      <c r="BX1216" s="17"/>
      <c r="BY1216" s="17"/>
      <c r="BZ1216" s="17"/>
      <c r="CA1216" s="17"/>
    </row>
    <row r="1217" spans="2:79" x14ac:dyDescent="0.35">
      <c r="B1217" s="24" t="s">
        <v>582</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c r="BP1217" s="17"/>
      <c r="BQ1217" s="17"/>
      <c r="BR1217" s="17"/>
      <c r="BS1217" s="17"/>
      <c r="BT1217" s="17"/>
      <c r="BU1217" s="17"/>
      <c r="BV1217" s="17"/>
      <c r="BW1217" s="17"/>
      <c r="BX1217" s="17"/>
      <c r="BY1217" s="17"/>
      <c r="BZ1217" s="17"/>
      <c r="CA1217" s="17"/>
    </row>
    <row r="1218" spans="2:79" x14ac:dyDescent="0.35">
      <c r="B1218" t="s">
        <v>385</v>
      </c>
      <c r="C1218" s="17">
        <v>0.327363709445949</v>
      </c>
      <c r="D1218" s="17">
        <v>0.33280196328427097</v>
      </c>
      <c r="E1218" s="17">
        <v>0.31656560277502799</v>
      </c>
      <c r="F1218" s="17"/>
      <c r="G1218" s="17">
        <v>0.17011898701216599</v>
      </c>
      <c r="H1218" s="17">
        <v>0.25477901931943597</v>
      </c>
      <c r="I1218" s="17">
        <v>0.25583267625240003</v>
      </c>
      <c r="J1218" s="17">
        <v>0.41409499594898602</v>
      </c>
      <c r="K1218" s="17">
        <v>0.26013376120923998</v>
      </c>
      <c r="L1218" s="17">
        <v>0.38689935460626201</v>
      </c>
      <c r="M1218" s="17"/>
      <c r="N1218" s="17">
        <v>0.35680464659348898</v>
      </c>
      <c r="O1218" s="17">
        <v>0.32366394010430999</v>
      </c>
      <c r="P1218" s="17">
        <v>0.25409906656395398</v>
      </c>
      <c r="Q1218" s="17">
        <v>0.361825820812401</v>
      </c>
      <c r="R1218" s="17"/>
      <c r="S1218" s="17">
        <v>0.316902368453366</v>
      </c>
      <c r="T1218" s="17">
        <v>0.38004068571263699</v>
      </c>
      <c r="U1218" s="17">
        <v>0.47413809989934902</v>
      </c>
      <c r="V1218" s="17">
        <v>0.405376306020171</v>
      </c>
      <c r="W1218" s="17">
        <v>0.375088076411285</v>
      </c>
      <c r="X1218" s="17">
        <v>0.15283066115986699</v>
      </c>
      <c r="Y1218" s="17">
        <v>0.24112977823979501</v>
      </c>
      <c r="Z1218" s="17">
        <v>0.102665591483743</v>
      </c>
      <c r="AA1218" s="17">
        <v>0.44205666946494299</v>
      </c>
      <c r="AB1218" s="17">
        <v>0.17613665736332601</v>
      </c>
      <c r="AC1218" s="17">
        <v>0.43437520610570701</v>
      </c>
      <c r="AD1218" s="17">
        <v>0.76046140699755205</v>
      </c>
      <c r="AE1218" s="17"/>
      <c r="AF1218" s="17">
        <v>0.375110286279844</v>
      </c>
      <c r="AG1218" s="17">
        <v>0.34164076616918299</v>
      </c>
      <c r="AH1218" s="17">
        <v>0.26605166991019802</v>
      </c>
      <c r="AI1218" s="17">
        <v>0.31840375335791599</v>
      </c>
      <c r="AJ1218" s="17">
        <v>0.62926131596916901</v>
      </c>
      <c r="AK1218" s="17">
        <v>0.355979891485733</v>
      </c>
      <c r="AL1218" s="17"/>
      <c r="AM1218" s="17">
        <v>0.32975637489638099</v>
      </c>
      <c r="AN1218" s="17">
        <v>0.308524797294704</v>
      </c>
      <c r="AO1218" s="17">
        <v>0.34090044129324498</v>
      </c>
      <c r="AP1218" s="17">
        <v>0.354048734111233</v>
      </c>
      <c r="AQ1218" s="17">
        <v>0.29612680683126902</v>
      </c>
      <c r="AR1218" s="17"/>
      <c r="AS1218" s="17">
        <v>0.34604777871747</v>
      </c>
      <c r="AT1218" s="17">
        <v>0.27425979871393402</v>
      </c>
      <c r="AU1218" s="17">
        <v>0.41422692388133697</v>
      </c>
      <c r="AV1218" s="17">
        <v>0.33581749699207802</v>
      </c>
      <c r="AW1218" s="17">
        <v>0.33284394221796498</v>
      </c>
      <c r="AX1218" s="17">
        <v>0.28065305997391998</v>
      </c>
      <c r="AY1218" s="17"/>
      <c r="AZ1218" s="17">
        <v>0.28178618140969602</v>
      </c>
      <c r="BA1218" s="17">
        <v>0.34648918918204402</v>
      </c>
      <c r="BB1218" s="17">
        <v>0.33866643204973401</v>
      </c>
      <c r="BC1218" s="17">
        <v>0.42742503511276198</v>
      </c>
      <c r="BD1218" s="17">
        <v>0.28992182113440501</v>
      </c>
      <c r="BE1218" s="17"/>
      <c r="BF1218" s="17">
        <v>0.32449007243559402</v>
      </c>
      <c r="BG1218" s="17"/>
      <c r="BH1218" s="17">
        <v>0.326786015836246</v>
      </c>
      <c r="BI1218" s="17"/>
      <c r="BJ1218" s="17">
        <v>0.32869371641955097</v>
      </c>
      <c r="BK1218" s="17">
        <v>0.32779217392746901</v>
      </c>
      <c r="BL1218" s="17">
        <v>0.30900760001565603</v>
      </c>
      <c r="BM1218" s="17">
        <v>0.327642544799646</v>
      </c>
      <c r="BN1218" s="17">
        <v>0.42414029851287599</v>
      </c>
      <c r="BO1218" s="17">
        <v>0</v>
      </c>
      <c r="BP1218" s="17"/>
      <c r="BQ1218" s="17">
        <v>0.26648401549645201</v>
      </c>
      <c r="BR1218" s="17">
        <v>0.342637200653643</v>
      </c>
      <c r="BS1218" s="17">
        <v>0.35780172969636498</v>
      </c>
      <c r="BT1218" s="17"/>
      <c r="BU1218" s="17">
        <v>0.168847109589916</v>
      </c>
      <c r="BV1218" s="17">
        <v>0.30462895421906699</v>
      </c>
      <c r="BW1218" s="17">
        <v>0.375366944736165</v>
      </c>
      <c r="BX1218" s="17"/>
      <c r="BY1218" s="17">
        <v>0.15991724951458799</v>
      </c>
      <c r="BZ1218" s="17"/>
      <c r="CA1218" s="17">
        <v>0.41122685505303602</v>
      </c>
    </row>
    <row r="1219" spans="2:79" x14ac:dyDescent="0.35">
      <c r="B1219" t="s">
        <v>386</v>
      </c>
      <c r="C1219" s="17">
        <v>0.49494758793633897</v>
      </c>
      <c r="D1219" s="17">
        <v>0.51825843764074897</v>
      </c>
      <c r="E1219" s="17">
        <v>0.47115673410610298</v>
      </c>
      <c r="F1219" s="17"/>
      <c r="G1219" s="17">
        <v>0.69746171163053305</v>
      </c>
      <c r="H1219" s="17">
        <v>0.52933547036991901</v>
      </c>
      <c r="I1219" s="17">
        <v>0.52635817994418899</v>
      </c>
      <c r="J1219" s="17">
        <v>0.41089949724500202</v>
      </c>
      <c r="K1219" s="17">
        <v>0.53175023800452104</v>
      </c>
      <c r="L1219" s="17">
        <v>0.48923606068818098</v>
      </c>
      <c r="M1219" s="17"/>
      <c r="N1219" s="17">
        <v>0.476604355386957</v>
      </c>
      <c r="O1219" s="17">
        <v>0.47140091744163898</v>
      </c>
      <c r="P1219" s="17">
        <v>0.62744611943913797</v>
      </c>
      <c r="Q1219" s="17">
        <v>0.41180766190756701</v>
      </c>
      <c r="R1219" s="17"/>
      <c r="S1219" s="17">
        <v>0.51736019573227698</v>
      </c>
      <c r="T1219" s="17">
        <v>0.47411002806264402</v>
      </c>
      <c r="U1219" s="17">
        <v>0.49486800067129399</v>
      </c>
      <c r="V1219" s="17">
        <v>0.47131674905064502</v>
      </c>
      <c r="W1219" s="17">
        <v>0.45817225638397602</v>
      </c>
      <c r="X1219" s="17">
        <v>0.56917635127556099</v>
      </c>
      <c r="Y1219" s="17">
        <v>0.52887153051421798</v>
      </c>
      <c r="Z1219" s="17">
        <v>0.75434978811937403</v>
      </c>
      <c r="AA1219" s="17">
        <v>0.31255992149586098</v>
      </c>
      <c r="AB1219" s="17">
        <v>0.63149961719343195</v>
      </c>
      <c r="AC1219" s="17">
        <v>0.41508854507487503</v>
      </c>
      <c r="AD1219" s="17">
        <v>0.23953859300244801</v>
      </c>
      <c r="AE1219" s="17"/>
      <c r="AF1219" s="17">
        <v>0.441504128793407</v>
      </c>
      <c r="AG1219" s="17">
        <v>0.452495748520233</v>
      </c>
      <c r="AH1219" s="17">
        <v>0.57060163583579604</v>
      </c>
      <c r="AI1219" s="17">
        <v>0.55925729904549704</v>
      </c>
      <c r="AJ1219" s="17">
        <v>0.22121228864721801</v>
      </c>
      <c r="AK1219" s="17">
        <v>0.54222751868484698</v>
      </c>
      <c r="AL1219" s="17"/>
      <c r="AM1219" s="17">
        <v>0.48271545774957902</v>
      </c>
      <c r="AN1219" s="17">
        <v>0.53983505670707699</v>
      </c>
      <c r="AO1219" s="17">
        <v>0.45207834551346199</v>
      </c>
      <c r="AP1219" s="17">
        <v>0.51131562971975297</v>
      </c>
      <c r="AQ1219" s="17">
        <v>0.383527255254209</v>
      </c>
      <c r="AR1219" s="17"/>
      <c r="AS1219" s="17">
        <v>0.50001914458414298</v>
      </c>
      <c r="AT1219" s="17">
        <v>0.51183482831389004</v>
      </c>
      <c r="AU1219" s="17">
        <v>0.45167247849388098</v>
      </c>
      <c r="AV1219" s="17">
        <v>0.50768284999225599</v>
      </c>
      <c r="AW1219" s="17">
        <v>0.48939597288717501</v>
      </c>
      <c r="AX1219" s="17">
        <v>0.482223777972144</v>
      </c>
      <c r="AY1219" s="17"/>
      <c r="AZ1219" s="17">
        <v>0.54744391778506496</v>
      </c>
      <c r="BA1219" s="17">
        <v>0.47257387075037499</v>
      </c>
      <c r="BB1219" s="17">
        <v>0.49129963234836099</v>
      </c>
      <c r="BC1219" s="17">
        <v>0.423244127856644</v>
      </c>
      <c r="BD1219" s="17">
        <v>0.50734131123374904</v>
      </c>
      <c r="BE1219" s="17"/>
      <c r="BF1219" s="17">
        <v>0.50671802365499696</v>
      </c>
      <c r="BG1219" s="17"/>
      <c r="BH1219" s="17">
        <v>0.49217568042619803</v>
      </c>
      <c r="BI1219" s="17"/>
      <c r="BJ1219" s="17">
        <v>0.52554859575727897</v>
      </c>
      <c r="BK1219" s="17">
        <v>0.46237500756643402</v>
      </c>
      <c r="BL1219" s="17">
        <v>0.495188838371521</v>
      </c>
      <c r="BM1219" s="17">
        <v>0.446605348089401</v>
      </c>
      <c r="BN1219" s="17">
        <v>0.57585970148712395</v>
      </c>
      <c r="BO1219" s="17">
        <v>1</v>
      </c>
      <c r="BP1219" s="17"/>
      <c r="BQ1219" s="17">
        <v>0.64780049497293801</v>
      </c>
      <c r="BR1219" s="17">
        <v>0.49252219466757102</v>
      </c>
      <c r="BS1219" s="17">
        <v>0.474350589673945</v>
      </c>
      <c r="BT1219" s="17"/>
      <c r="BU1219" s="17">
        <v>0.62303039856061604</v>
      </c>
      <c r="BV1219" s="17">
        <v>0.54528972946838705</v>
      </c>
      <c r="BW1219" s="17">
        <v>0.47627290210328099</v>
      </c>
      <c r="BX1219" s="17"/>
      <c r="BY1219" s="17">
        <v>0.58063489852683303</v>
      </c>
      <c r="BZ1219" s="17"/>
      <c r="CA1219" s="17">
        <v>0.45182349707242703</v>
      </c>
    </row>
    <row r="1220" spans="2:79" x14ac:dyDescent="0.35">
      <c r="B1220" t="s">
        <v>387</v>
      </c>
      <c r="C1220" s="17">
        <v>9.9433570902477106E-2</v>
      </c>
      <c r="D1220" s="17">
        <v>0.117244706295979</v>
      </c>
      <c r="E1220" s="17">
        <v>7.9399579942307397E-2</v>
      </c>
      <c r="F1220" s="17"/>
      <c r="G1220" s="17">
        <v>0.13241930135730101</v>
      </c>
      <c r="H1220" s="17">
        <v>8.4181328579371495E-2</v>
      </c>
      <c r="I1220" s="17">
        <v>7.84906325065612E-2</v>
      </c>
      <c r="J1220" s="17">
        <v>0.13316068092209199</v>
      </c>
      <c r="K1220" s="17">
        <v>0.13217785676194399</v>
      </c>
      <c r="L1220" s="17">
        <v>6.3303573668845606E-2</v>
      </c>
      <c r="M1220" s="17"/>
      <c r="N1220" s="17">
        <v>9.53278018198538E-2</v>
      </c>
      <c r="O1220" s="17">
        <v>0.103264874953199</v>
      </c>
      <c r="P1220" s="17">
        <v>8.2621051098228093E-2</v>
      </c>
      <c r="Q1220" s="17">
        <v>0.121504344883599</v>
      </c>
      <c r="R1220" s="17"/>
      <c r="S1220" s="17">
        <v>7.4839757229613599E-2</v>
      </c>
      <c r="T1220" s="17">
        <v>0.105368801545597</v>
      </c>
      <c r="U1220" s="17">
        <v>0</v>
      </c>
      <c r="V1220" s="17">
        <v>0.123306944929183</v>
      </c>
      <c r="W1220" s="17">
        <v>0.11166110974721501</v>
      </c>
      <c r="X1220" s="17">
        <v>0.10875838982908401</v>
      </c>
      <c r="Y1220" s="17">
        <v>0.147961270005075</v>
      </c>
      <c r="Z1220" s="17">
        <v>4.8607438185043497E-2</v>
      </c>
      <c r="AA1220" s="17">
        <v>0.120270375483144</v>
      </c>
      <c r="AB1220" s="17">
        <v>0.125899320609346</v>
      </c>
      <c r="AC1220" s="17">
        <v>0.12251526530229299</v>
      </c>
      <c r="AD1220" s="17">
        <v>0</v>
      </c>
      <c r="AE1220" s="17"/>
      <c r="AF1220" s="17">
        <v>5.1209587218869999E-2</v>
      </c>
      <c r="AG1220" s="17">
        <v>0.118970675120271</v>
      </c>
      <c r="AH1220" s="17">
        <v>0.112979842228088</v>
      </c>
      <c r="AI1220" s="17">
        <v>7.8145475848053703E-2</v>
      </c>
      <c r="AJ1220" s="17">
        <v>0.14952639538361401</v>
      </c>
      <c r="AK1220" s="17">
        <v>7.5678240989325699E-2</v>
      </c>
      <c r="AL1220" s="17"/>
      <c r="AM1220" s="17">
        <v>0.100131487973786</v>
      </c>
      <c r="AN1220" s="17">
        <v>6.1680248623697302E-2</v>
      </c>
      <c r="AO1220" s="17">
        <v>0.14465425975704699</v>
      </c>
      <c r="AP1220" s="17">
        <v>6.3846622262354102E-2</v>
      </c>
      <c r="AQ1220" s="17">
        <v>0.32034593791452198</v>
      </c>
      <c r="AR1220" s="17"/>
      <c r="AS1220" s="17">
        <v>9.9300938678954898E-2</v>
      </c>
      <c r="AT1220" s="17">
        <v>7.6675795193149501E-2</v>
      </c>
      <c r="AU1220" s="17">
        <v>5.0669188648408303E-2</v>
      </c>
      <c r="AV1220" s="17">
        <v>0.107379999683943</v>
      </c>
      <c r="AW1220" s="17">
        <v>0.12498774230413599</v>
      </c>
      <c r="AX1220" s="17">
        <v>0.23712316205393599</v>
      </c>
      <c r="AY1220" s="17"/>
      <c r="AZ1220" s="17">
        <v>0.124572427200749</v>
      </c>
      <c r="BA1220" s="17">
        <v>0.12024291762229</v>
      </c>
      <c r="BB1220" s="17">
        <v>4.7246407693334803E-2</v>
      </c>
      <c r="BC1220" s="17">
        <v>8.3112673954839095E-2</v>
      </c>
      <c r="BD1220" s="17">
        <v>9.0501192128584901E-2</v>
      </c>
      <c r="BE1220" s="17"/>
      <c r="BF1220" s="17">
        <v>9.2314777737415102E-2</v>
      </c>
      <c r="BG1220" s="17"/>
      <c r="BH1220" s="17">
        <v>0.11441554747049899</v>
      </c>
      <c r="BI1220" s="17"/>
      <c r="BJ1220" s="17">
        <v>6.5791334179566896E-2</v>
      </c>
      <c r="BK1220" s="17">
        <v>0.11423495854862099</v>
      </c>
      <c r="BL1220" s="17">
        <v>0.12430136692648899</v>
      </c>
      <c r="BM1220" s="17">
        <v>0.13997352460682999</v>
      </c>
      <c r="BN1220" s="17">
        <v>0</v>
      </c>
      <c r="BO1220" s="17">
        <v>0</v>
      </c>
      <c r="BP1220" s="17"/>
      <c r="BQ1220" s="17">
        <v>5.3048394944989502E-2</v>
      </c>
      <c r="BR1220" s="17">
        <v>0.114179456802697</v>
      </c>
      <c r="BS1220" s="17">
        <v>9.6088513753314203E-2</v>
      </c>
      <c r="BT1220" s="17"/>
      <c r="BU1220" s="17">
        <v>0.13192093331444399</v>
      </c>
      <c r="BV1220" s="17">
        <v>0.104489901222832</v>
      </c>
      <c r="BW1220" s="17">
        <v>8.8689212491562794E-2</v>
      </c>
      <c r="BX1220" s="17"/>
      <c r="BY1220" s="17">
        <v>0</v>
      </c>
      <c r="BZ1220" s="17"/>
      <c r="CA1220" s="17">
        <v>4.4614032980717797E-2</v>
      </c>
    </row>
    <row r="1221" spans="2:79" x14ac:dyDescent="0.35">
      <c r="B1221" t="s">
        <v>388</v>
      </c>
      <c r="C1221" s="17">
        <v>2.31032669290204E-2</v>
      </c>
      <c r="D1221" s="17">
        <v>1.60086662167294E-2</v>
      </c>
      <c r="E1221" s="17">
        <v>3.1500861214689702E-2</v>
      </c>
      <c r="F1221" s="17"/>
      <c r="G1221" s="17">
        <v>0</v>
      </c>
      <c r="H1221" s="17">
        <v>0</v>
      </c>
      <c r="I1221" s="17">
        <v>8.9159421660661806E-2</v>
      </c>
      <c r="J1221" s="17">
        <v>1.37078297452381E-2</v>
      </c>
      <c r="K1221" s="17">
        <v>2.8500180075800699E-2</v>
      </c>
      <c r="L1221" s="17">
        <v>8.3597799618014296E-3</v>
      </c>
      <c r="M1221" s="17"/>
      <c r="N1221" s="17">
        <v>2.3933374734686302E-2</v>
      </c>
      <c r="O1221" s="17">
        <v>1.93601889032359E-2</v>
      </c>
      <c r="P1221" s="17">
        <v>3.5833762898680198E-2</v>
      </c>
      <c r="Q1221" s="17">
        <v>1.28142640811584E-2</v>
      </c>
      <c r="R1221" s="17"/>
      <c r="S1221" s="17">
        <v>7.4414760887631798E-2</v>
      </c>
      <c r="T1221" s="17">
        <v>1.46112182083947E-2</v>
      </c>
      <c r="U1221" s="17">
        <v>9.5546352493177701E-3</v>
      </c>
      <c r="V1221" s="17">
        <v>0</v>
      </c>
      <c r="W1221" s="17">
        <v>0</v>
      </c>
      <c r="X1221" s="17">
        <v>0</v>
      </c>
      <c r="Y1221" s="17">
        <v>0</v>
      </c>
      <c r="Z1221" s="17">
        <v>5.2072592508731301E-2</v>
      </c>
      <c r="AA1221" s="17">
        <v>4.60887915331731E-2</v>
      </c>
      <c r="AB1221" s="17">
        <v>0</v>
      </c>
      <c r="AC1221" s="17">
        <v>0</v>
      </c>
      <c r="AD1221" s="17">
        <v>0</v>
      </c>
      <c r="AE1221" s="17"/>
      <c r="AF1221" s="17">
        <v>0</v>
      </c>
      <c r="AG1221" s="17">
        <v>2.6580132732435001E-2</v>
      </c>
      <c r="AH1221" s="17">
        <v>4.22267229457335E-2</v>
      </c>
      <c r="AI1221" s="17">
        <v>0</v>
      </c>
      <c r="AJ1221" s="17">
        <v>0</v>
      </c>
      <c r="AK1221" s="17">
        <v>2.61143488400939E-2</v>
      </c>
      <c r="AL1221" s="17"/>
      <c r="AM1221" s="17">
        <v>3.6835252706051202E-2</v>
      </c>
      <c r="AN1221" s="17">
        <v>1.11502735271332E-2</v>
      </c>
      <c r="AO1221" s="17">
        <v>2.9959379433088702E-2</v>
      </c>
      <c r="AP1221" s="17">
        <v>2.9721917132937099E-2</v>
      </c>
      <c r="AQ1221" s="17">
        <v>0</v>
      </c>
      <c r="AR1221" s="17"/>
      <c r="AS1221" s="17">
        <v>1.70830954492176E-2</v>
      </c>
      <c r="AT1221" s="17">
        <v>3.9298462407886203E-2</v>
      </c>
      <c r="AU1221" s="17">
        <v>5.1904721159073602E-2</v>
      </c>
      <c r="AV1221" s="17">
        <v>0</v>
      </c>
      <c r="AW1221" s="17">
        <v>5.3385479567557804E-3</v>
      </c>
      <c r="AX1221" s="17">
        <v>0</v>
      </c>
      <c r="AY1221" s="17"/>
      <c r="AZ1221" s="17">
        <v>7.7657032939551498E-3</v>
      </c>
      <c r="BA1221" s="17">
        <v>7.9024351456153004E-3</v>
      </c>
      <c r="BB1221" s="17">
        <v>2.8230672496545098E-2</v>
      </c>
      <c r="BC1221" s="17">
        <v>6.7556037541625698E-3</v>
      </c>
      <c r="BD1221" s="17">
        <v>6.9864645451000296E-2</v>
      </c>
      <c r="BE1221" s="17"/>
      <c r="BF1221" s="17">
        <v>1.8250638081178602E-2</v>
      </c>
      <c r="BG1221" s="17"/>
      <c r="BH1221" s="17">
        <v>1.2580530329518599E-2</v>
      </c>
      <c r="BI1221" s="17"/>
      <c r="BJ1221" s="17">
        <v>9.2334768860140495E-3</v>
      </c>
      <c r="BK1221" s="17">
        <v>2.4593287734755599E-2</v>
      </c>
      <c r="BL1221" s="17">
        <v>2.84987871708836E-2</v>
      </c>
      <c r="BM1221" s="17">
        <v>5.6857779919814798E-2</v>
      </c>
      <c r="BN1221" s="17">
        <v>0</v>
      </c>
      <c r="BO1221" s="17">
        <v>0</v>
      </c>
      <c r="BP1221" s="17"/>
      <c r="BQ1221" s="17">
        <v>2.3016035724262401E-2</v>
      </c>
      <c r="BR1221" s="17">
        <v>1.3188907191365999E-2</v>
      </c>
      <c r="BS1221" s="17">
        <v>3.08193951680144E-2</v>
      </c>
      <c r="BT1221" s="17"/>
      <c r="BU1221" s="17">
        <v>0</v>
      </c>
      <c r="BV1221" s="17">
        <v>2.9700919150436898E-2</v>
      </c>
      <c r="BW1221" s="17">
        <v>2.3032186095265202E-2</v>
      </c>
      <c r="BX1221" s="17"/>
      <c r="BY1221" s="17">
        <v>0</v>
      </c>
      <c r="BZ1221" s="17"/>
      <c r="CA1221" s="17">
        <v>2.4581288607823899E-2</v>
      </c>
    </row>
    <row r="1222" spans="2:79" x14ac:dyDescent="0.35">
      <c r="B1222" t="s">
        <v>136</v>
      </c>
      <c r="C1222" s="17">
        <v>5.5151864786214699E-2</v>
      </c>
      <c r="D1222" s="17">
        <v>1.5686226562272199E-2</v>
      </c>
      <c r="E1222" s="17">
        <v>0.101377221961872</v>
      </c>
      <c r="F1222" s="17"/>
      <c r="G1222" s="17">
        <v>0</v>
      </c>
      <c r="H1222" s="17">
        <v>0.13170418173127299</v>
      </c>
      <c r="I1222" s="17">
        <v>5.0159089636187398E-2</v>
      </c>
      <c r="J1222" s="17">
        <v>2.8136996138682001E-2</v>
      </c>
      <c r="K1222" s="17">
        <v>4.7437963948494602E-2</v>
      </c>
      <c r="L1222" s="17">
        <v>5.22012310749091E-2</v>
      </c>
      <c r="M1222" s="17"/>
      <c r="N1222" s="17">
        <v>4.7329821465014299E-2</v>
      </c>
      <c r="O1222" s="17">
        <v>8.2310078597616604E-2</v>
      </c>
      <c r="P1222" s="17">
        <v>0</v>
      </c>
      <c r="Q1222" s="17">
        <v>9.2047908315273694E-2</v>
      </c>
      <c r="R1222" s="17"/>
      <c r="S1222" s="17">
        <v>1.6482917697112E-2</v>
      </c>
      <c r="T1222" s="17">
        <v>2.58692664707269E-2</v>
      </c>
      <c r="U1222" s="17">
        <v>2.1439264180038799E-2</v>
      </c>
      <c r="V1222" s="17">
        <v>0</v>
      </c>
      <c r="W1222" s="17">
        <v>5.5078557457523603E-2</v>
      </c>
      <c r="X1222" s="17">
        <v>0.16923459773548899</v>
      </c>
      <c r="Y1222" s="17">
        <v>8.2037421240911498E-2</v>
      </c>
      <c r="Z1222" s="17">
        <v>4.2304589703109199E-2</v>
      </c>
      <c r="AA1222" s="17">
        <v>7.9024242022878E-2</v>
      </c>
      <c r="AB1222" s="17">
        <v>6.6464404833896207E-2</v>
      </c>
      <c r="AC1222" s="17">
        <v>2.8020983517125401E-2</v>
      </c>
      <c r="AD1222" s="17">
        <v>0</v>
      </c>
      <c r="AE1222" s="17"/>
      <c r="AF1222" s="17">
        <v>0.13217599770787899</v>
      </c>
      <c r="AG1222" s="17">
        <v>6.0312677457877897E-2</v>
      </c>
      <c r="AH1222" s="17">
        <v>8.1401290801846795E-3</v>
      </c>
      <c r="AI1222" s="17">
        <v>4.4193471748533601E-2</v>
      </c>
      <c r="AJ1222" s="17">
        <v>0</v>
      </c>
      <c r="AK1222" s="17">
        <v>0</v>
      </c>
      <c r="AL1222" s="17"/>
      <c r="AM1222" s="17">
        <v>5.0561426674202201E-2</v>
      </c>
      <c r="AN1222" s="17">
        <v>7.8809623847387794E-2</v>
      </c>
      <c r="AO1222" s="17">
        <v>3.2407574003157101E-2</v>
      </c>
      <c r="AP1222" s="17">
        <v>4.1067096773722299E-2</v>
      </c>
      <c r="AQ1222" s="17">
        <v>0</v>
      </c>
      <c r="AR1222" s="17"/>
      <c r="AS1222" s="17">
        <v>3.7549042570214602E-2</v>
      </c>
      <c r="AT1222" s="17">
        <v>9.7931115371139896E-2</v>
      </c>
      <c r="AU1222" s="17">
        <v>3.15266878173001E-2</v>
      </c>
      <c r="AV1222" s="17">
        <v>4.9119653331723398E-2</v>
      </c>
      <c r="AW1222" s="17">
        <v>4.7433794633966901E-2</v>
      </c>
      <c r="AX1222" s="17">
        <v>0</v>
      </c>
      <c r="AY1222" s="17"/>
      <c r="AZ1222" s="17">
        <v>3.8431770310534498E-2</v>
      </c>
      <c r="BA1222" s="17">
        <v>5.2791587299674703E-2</v>
      </c>
      <c r="BB1222" s="17">
        <v>9.4556855412025395E-2</v>
      </c>
      <c r="BC1222" s="17">
        <v>5.9462559321592098E-2</v>
      </c>
      <c r="BD1222" s="17">
        <v>4.2371030052260998E-2</v>
      </c>
      <c r="BE1222" s="17"/>
      <c r="BF1222" s="17">
        <v>5.8226488090814897E-2</v>
      </c>
      <c r="BG1222" s="17"/>
      <c r="BH1222" s="17">
        <v>5.4042225937537901E-2</v>
      </c>
      <c r="BI1222" s="17"/>
      <c r="BJ1222" s="17">
        <v>7.0732876757589006E-2</v>
      </c>
      <c r="BK1222" s="17">
        <v>7.1004572222720094E-2</v>
      </c>
      <c r="BL1222" s="17">
        <v>4.3003407515450502E-2</v>
      </c>
      <c r="BM1222" s="17">
        <v>2.8920802584308802E-2</v>
      </c>
      <c r="BN1222" s="17">
        <v>0</v>
      </c>
      <c r="BO1222" s="17">
        <v>0</v>
      </c>
      <c r="BP1222" s="17"/>
      <c r="BQ1222" s="17">
        <v>9.6510588613579595E-3</v>
      </c>
      <c r="BR1222" s="17">
        <v>3.7472240684722997E-2</v>
      </c>
      <c r="BS1222" s="17">
        <v>4.09397717083618E-2</v>
      </c>
      <c r="BT1222" s="17"/>
      <c r="BU1222" s="17">
        <v>7.6201558535023806E-2</v>
      </c>
      <c r="BV1222" s="17">
        <v>1.5890495939276699E-2</v>
      </c>
      <c r="BW1222" s="17">
        <v>3.6638754573725597E-2</v>
      </c>
      <c r="BX1222" s="17"/>
      <c r="BY1222" s="17">
        <v>0.259447851958579</v>
      </c>
      <c r="BZ1222" s="17"/>
      <c r="CA1222" s="17">
        <v>6.7754326285995606E-2</v>
      </c>
    </row>
    <row r="1223" spans="2:79" x14ac:dyDescent="0.35">
      <c r="B1223" t="s">
        <v>389</v>
      </c>
      <c r="C1223" s="17">
        <v>0.82231129738228803</v>
      </c>
      <c r="D1223" s="17">
        <v>0.85106040092502</v>
      </c>
      <c r="E1223" s="17">
        <v>0.78772233688113102</v>
      </c>
      <c r="F1223" s="17"/>
      <c r="G1223" s="17">
        <v>0.86758069864269904</v>
      </c>
      <c r="H1223" s="17">
        <v>0.78411448968935504</v>
      </c>
      <c r="I1223" s="17">
        <v>0.78219085619659001</v>
      </c>
      <c r="J1223" s="17">
        <v>0.82499449319398799</v>
      </c>
      <c r="K1223" s="17">
        <v>0.79188399921376096</v>
      </c>
      <c r="L1223" s="17">
        <v>0.87613541529444405</v>
      </c>
      <c r="M1223" s="17"/>
      <c r="N1223" s="17">
        <v>0.83340900198044598</v>
      </c>
      <c r="O1223" s="17">
        <v>0.79506485754594902</v>
      </c>
      <c r="P1223" s="17">
        <v>0.88154518600309195</v>
      </c>
      <c r="Q1223" s="17">
        <v>0.77363348271996901</v>
      </c>
      <c r="R1223" s="17"/>
      <c r="S1223" s="17">
        <v>0.83426256418564204</v>
      </c>
      <c r="T1223" s="17">
        <v>0.85415071377528196</v>
      </c>
      <c r="U1223" s="17">
        <v>0.96900610057064296</v>
      </c>
      <c r="V1223" s="17">
        <v>0.87669305507081696</v>
      </c>
      <c r="W1223" s="17">
        <v>0.83326033279526102</v>
      </c>
      <c r="X1223" s="17">
        <v>0.72200701243542698</v>
      </c>
      <c r="Y1223" s="17">
        <v>0.77000130875401296</v>
      </c>
      <c r="Z1223" s="17">
        <v>0.85701537960311602</v>
      </c>
      <c r="AA1223" s="17">
        <v>0.75461659096080402</v>
      </c>
      <c r="AB1223" s="17">
        <v>0.80763627455675802</v>
      </c>
      <c r="AC1223" s="17">
        <v>0.84946375118058104</v>
      </c>
      <c r="AD1223" s="17">
        <v>1</v>
      </c>
      <c r="AE1223" s="17"/>
      <c r="AF1223" s="17">
        <v>0.81661441507325105</v>
      </c>
      <c r="AG1223" s="17">
        <v>0.79413651468941704</v>
      </c>
      <c r="AH1223" s="17">
        <v>0.83665330574599395</v>
      </c>
      <c r="AI1223" s="17">
        <v>0.87766105240341297</v>
      </c>
      <c r="AJ1223" s="17">
        <v>0.85047360461638599</v>
      </c>
      <c r="AK1223" s="17">
        <v>0.89820741017058003</v>
      </c>
      <c r="AL1223" s="17"/>
      <c r="AM1223" s="17">
        <v>0.81247183264596001</v>
      </c>
      <c r="AN1223" s="17">
        <v>0.84835985400178204</v>
      </c>
      <c r="AO1223" s="17">
        <v>0.79297878680670697</v>
      </c>
      <c r="AP1223" s="17">
        <v>0.86536436383098603</v>
      </c>
      <c r="AQ1223" s="17">
        <v>0.67965406208547796</v>
      </c>
      <c r="AR1223" s="17"/>
      <c r="AS1223" s="17">
        <v>0.84606692330161304</v>
      </c>
      <c r="AT1223" s="17">
        <v>0.78609462702782396</v>
      </c>
      <c r="AU1223" s="17">
        <v>0.86589940237521801</v>
      </c>
      <c r="AV1223" s="17">
        <v>0.84350034698433296</v>
      </c>
      <c r="AW1223" s="17">
        <v>0.82223991510514105</v>
      </c>
      <c r="AX1223" s="17">
        <v>0.76287683794606398</v>
      </c>
      <c r="AY1223" s="17"/>
      <c r="AZ1223" s="17">
        <v>0.82923009919476098</v>
      </c>
      <c r="BA1223" s="17">
        <v>0.81906305993242001</v>
      </c>
      <c r="BB1223" s="17">
        <v>0.82996606439809495</v>
      </c>
      <c r="BC1223" s="17">
        <v>0.85066916296940598</v>
      </c>
      <c r="BD1223" s="17">
        <v>0.79726313236815405</v>
      </c>
      <c r="BE1223" s="17"/>
      <c r="BF1223" s="17">
        <v>0.83120809609059099</v>
      </c>
      <c r="BG1223" s="17"/>
      <c r="BH1223" s="17">
        <v>0.81896169626244497</v>
      </c>
      <c r="BI1223" s="17"/>
      <c r="BJ1223" s="17">
        <v>0.85424231217683</v>
      </c>
      <c r="BK1223" s="17">
        <v>0.79016718149390297</v>
      </c>
      <c r="BL1223" s="17">
        <v>0.80419643838717703</v>
      </c>
      <c r="BM1223" s="17">
        <v>0.77424789288904705</v>
      </c>
      <c r="BN1223" s="17">
        <v>1</v>
      </c>
      <c r="BO1223" s="17">
        <v>1</v>
      </c>
      <c r="BP1223" s="17"/>
      <c r="BQ1223" s="17">
        <v>0.91428451046938997</v>
      </c>
      <c r="BR1223" s="17">
        <v>0.83515939532121397</v>
      </c>
      <c r="BS1223" s="17">
        <v>0.83215231937030998</v>
      </c>
      <c r="BT1223" s="17"/>
      <c r="BU1223" s="17">
        <v>0.79187750815053204</v>
      </c>
      <c r="BV1223" s="17">
        <v>0.84991868368745405</v>
      </c>
      <c r="BW1223" s="17">
        <v>0.85163984683944605</v>
      </c>
      <c r="BX1223" s="17"/>
      <c r="BY1223" s="17">
        <v>0.740552148041421</v>
      </c>
      <c r="BZ1223" s="17"/>
      <c r="CA1223" s="17">
        <v>0.86305035212546299</v>
      </c>
    </row>
    <row r="1224" spans="2:79" x14ac:dyDescent="0.35">
      <c r="B1224" t="s">
        <v>390</v>
      </c>
      <c r="C1224" s="17">
        <v>0.12253683783149701</v>
      </c>
      <c r="D1224" s="17">
        <v>0.133253372512708</v>
      </c>
      <c r="E1224" s="17">
        <v>0.110900441156997</v>
      </c>
      <c r="F1224" s="17"/>
      <c r="G1224" s="17">
        <v>0.13241930135730101</v>
      </c>
      <c r="H1224" s="17">
        <v>8.4181328579371495E-2</v>
      </c>
      <c r="I1224" s="17">
        <v>0.16765005416722301</v>
      </c>
      <c r="J1224" s="17">
        <v>0.14686851066733</v>
      </c>
      <c r="K1224" s="17">
        <v>0.16067803683774501</v>
      </c>
      <c r="L1224" s="17">
        <v>7.1663353630647006E-2</v>
      </c>
      <c r="M1224" s="17"/>
      <c r="N1224" s="17">
        <v>0.11926117655453999</v>
      </c>
      <c r="O1224" s="17">
        <v>0.122625063856435</v>
      </c>
      <c r="P1224" s="17">
        <v>0.11845481399690801</v>
      </c>
      <c r="Q1224" s="17">
        <v>0.134318608964758</v>
      </c>
      <c r="R1224" s="17"/>
      <c r="S1224" s="17">
        <v>0.14925451811724499</v>
      </c>
      <c r="T1224" s="17">
        <v>0.119980019753992</v>
      </c>
      <c r="U1224" s="17">
        <v>9.5546352493177701E-3</v>
      </c>
      <c r="V1224" s="17">
        <v>0.123306944929183</v>
      </c>
      <c r="W1224" s="17">
        <v>0.11166110974721501</v>
      </c>
      <c r="X1224" s="17">
        <v>0.10875838982908401</v>
      </c>
      <c r="Y1224" s="17">
        <v>0.147961270005075</v>
      </c>
      <c r="Z1224" s="17">
        <v>0.100680030693775</v>
      </c>
      <c r="AA1224" s="17">
        <v>0.166359167016318</v>
      </c>
      <c r="AB1224" s="17">
        <v>0.125899320609346</v>
      </c>
      <c r="AC1224" s="17">
        <v>0.12251526530229299</v>
      </c>
      <c r="AD1224" s="17">
        <v>0</v>
      </c>
      <c r="AE1224" s="17"/>
      <c r="AF1224" s="17">
        <v>5.1209587218869999E-2</v>
      </c>
      <c r="AG1224" s="17">
        <v>0.14555080785270599</v>
      </c>
      <c r="AH1224" s="17">
        <v>0.155206565173822</v>
      </c>
      <c r="AI1224" s="17">
        <v>7.8145475848053703E-2</v>
      </c>
      <c r="AJ1224" s="17">
        <v>0.14952639538361401</v>
      </c>
      <c r="AK1224" s="17">
        <v>0.10179258982941999</v>
      </c>
      <c r="AL1224" s="17"/>
      <c r="AM1224" s="17">
        <v>0.13696674067983799</v>
      </c>
      <c r="AN1224" s="17">
        <v>7.2830522150830496E-2</v>
      </c>
      <c r="AO1224" s="17">
        <v>0.17461363919013601</v>
      </c>
      <c r="AP1224" s="17">
        <v>9.3568539395291195E-2</v>
      </c>
      <c r="AQ1224" s="17">
        <v>0.32034593791452198</v>
      </c>
      <c r="AR1224" s="17"/>
      <c r="AS1224" s="17">
        <v>0.116384034128172</v>
      </c>
      <c r="AT1224" s="17">
        <v>0.115974257601036</v>
      </c>
      <c r="AU1224" s="17">
        <v>0.102573909807482</v>
      </c>
      <c r="AV1224" s="17">
        <v>0.107379999683943</v>
      </c>
      <c r="AW1224" s="17">
        <v>0.13032629026089201</v>
      </c>
      <c r="AX1224" s="17">
        <v>0.23712316205393599</v>
      </c>
      <c r="AY1224" s="17"/>
      <c r="AZ1224" s="17">
        <v>0.132338130494704</v>
      </c>
      <c r="BA1224" s="17">
        <v>0.12814535276790501</v>
      </c>
      <c r="BB1224" s="17">
        <v>7.5477080189879794E-2</v>
      </c>
      <c r="BC1224" s="17">
        <v>8.9868277709001604E-2</v>
      </c>
      <c r="BD1224" s="17">
        <v>0.160365837579585</v>
      </c>
      <c r="BE1224" s="17"/>
      <c r="BF1224" s="17">
        <v>0.110565415818594</v>
      </c>
      <c r="BG1224" s="17"/>
      <c r="BH1224" s="17">
        <v>0.12699607780001801</v>
      </c>
      <c r="BI1224" s="17"/>
      <c r="BJ1224" s="17">
        <v>7.5024811065580996E-2</v>
      </c>
      <c r="BK1224" s="17">
        <v>0.138828246283377</v>
      </c>
      <c r="BL1224" s="17">
        <v>0.15280015409737299</v>
      </c>
      <c r="BM1224" s="17">
        <v>0.19683130452664499</v>
      </c>
      <c r="BN1224" s="17">
        <v>0</v>
      </c>
      <c r="BO1224" s="17">
        <v>0</v>
      </c>
      <c r="BP1224" s="17"/>
      <c r="BQ1224" s="17">
        <v>7.6064430669251906E-2</v>
      </c>
      <c r="BR1224" s="17">
        <v>0.12736836399406301</v>
      </c>
      <c r="BS1224" s="17">
        <v>0.126907908921329</v>
      </c>
      <c r="BT1224" s="17"/>
      <c r="BU1224" s="17">
        <v>0.13192093331444399</v>
      </c>
      <c r="BV1224" s="17">
        <v>0.13419082037326899</v>
      </c>
      <c r="BW1224" s="17">
        <v>0.111721398586828</v>
      </c>
      <c r="BX1224" s="17"/>
      <c r="BY1224" s="17">
        <v>0</v>
      </c>
      <c r="BZ1224" s="17"/>
      <c r="CA1224" s="17">
        <v>6.9195321588541706E-2</v>
      </c>
    </row>
    <row r="1225" spans="2:79" x14ac:dyDescent="0.35">
      <c r="B1225" t="s">
        <v>202</v>
      </c>
      <c r="C1225" s="17">
        <v>0.69977445955078998</v>
      </c>
      <c r="D1225" s="17">
        <v>0.71780702841231203</v>
      </c>
      <c r="E1225" s="17">
        <v>0.67682189572413398</v>
      </c>
      <c r="F1225" s="17"/>
      <c r="G1225" s="17">
        <v>0.73516139728539898</v>
      </c>
      <c r="H1225" s="17">
        <v>0.69993316110998405</v>
      </c>
      <c r="I1225" s="17">
        <v>0.61454080202936701</v>
      </c>
      <c r="J1225" s="17">
        <v>0.67812598252665901</v>
      </c>
      <c r="K1225" s="17">
        <v>0.63120596237601601</v>
      </c>
      <c r="L1225" s="17">
        <v>0.80447206166379703</v>
      </c>
      <c r="M1225" s="17"/>
      <c r="N1225" s="17">
        <v>0.71414782542590505</v>
      </c>
      <c r="O1225" s="17">
        <v>0.67243979368951401</v>
      </c>
      <c r="P1225" s="17">
        <v>0.76309037200618302</v>
      </c>
      <c r="Q1225" s="17">
        <v>0.63931487375521101</v>
      </c>
      <c r="R1225" s="17"/>
      <c r="S1225" s="17">
        <v>0.68500804606839705</v>
      </c>
      <c r="T1225" s="17">
        <v>0.73417069402128998</v>
      </c>
      <c r="U1225" s="17">
        <v>0.95945146532132597</v>
      </c>
      <c r="V1225" s="17">
        <v>0.75338611014163404</v>
      </c>
      <c r="W1225" s="17">
        <v>0.72159922304804602</v>
      </c>
      <c r="X1225" s="17">
        <v>0.61324862260634305</v>
      </c>
      <c r="Y1225" s="17">
        <v>0.62204003874893798</v>
      </c>
      <c r="Z1225" s="17">
        <v>0.75633534890934095</v>
      </c>
      <c r="AA1225" s="17">
        <v>0.58825742394448699</v>
      </c>
      <c r="AB1225" s="17">
        <v>0.68173695394741296</v>
      </c>
      <c r="AC1225" s="17">
        <v>0.72694848587828798</v>
      </c>
      <c r="AD1225" s="17">
        <v>1</v>
      </c>
      <c r="AE1225" s="17"/>
      <c r="AF1225" s="17">
        <v>0.76540482785438102</v>
      </c>
      <c r="AG1225" s="17">
        <v>0.64858570683671102</v>
      </c>
      <c r="AH1225" s="17">
        <v>0.68144674057217203</v>
      </c>
      <c r="AI1225" s="17">
        <v>0.79951557655535899</v>
      </c>
      <c r="AJ1225" s="17">
        <v>0.70094720923277298</v>
      </c>
      <c r="AK1225" s="17">
        <v>0.79641482034116096</v>
      </c>
      <c r="AL1225" s="17"/>
      <c r="AM1225" s="17">
        <v>0.67550509196612196</v>
      </c>
      <c r="AN1225" s="17">
        <v>0.77552933185095096</v>
      </c>
      <c r="AO1225" s="17">
        <v>0.61836514761657102</v>
      </c>
      <c r="AP1225" s="17">
        <v>0.77179582443569505</v>
      </c>
      <c r="AQ1225" s="17">
        <v>0.35930812417095598</v>
      </c>
      <c r="AR1225" s="17"/>
      <c r="AS1225" s="17">
        <v>0.72968288917344004</v>
      </c>
      <c r="AT1225" s="17">
        <v>0.67012036942678899</v>
      </c>
      <c r="AU1225" s="17">
        <v>0.76332549256773596</v>
      </c>
      <c r="AV1225" s="17">
        <v>0.73612034730039</v>
      </c>
      <c r="AW1225" s="17">
        <v>0.69191362484424901</v>
      </c>
      <c r="AX1225" s="17">
        <v>0.52575367589212796</v>
      </c>
      <c r="AY1225" s="17"/>
      <c r="AZ1225" s="17">
        <v>0.69689196870005699</v>
      </c>
      <c r="BA1225" s="17">
        <v>0.69091770716451395</v>
      </c>
      <c r="BB1225" s="17">
        <v>0.75448898420821497</v>
      </c>
      <c r="BC1225" s="17">
        <v>0.76080088526040501</v>
      </c>
      <c r="BD1225" s="17">
        <v>0.63689729478856905</v>
      </c>
      <c r="BE1225" s="17"/>
      <c r="BF1225" s="17">
        <v>0.72064268027199796</v>
      </c>
      <c r="BG1225" s="17"/>
      <c r="BH1225" s="17">
        <v>0.69196561846242699</v>
      </c>
      <c r="BI1225" s="17"/>
      <c r="BJ1225" s="17">
        <v>0.77921750111124899</v>
      </c>
      <c r="BK1225" s="17">
        <v>0.65133893521052699</v>
      </c>
      <c r="BL1225" s="17">
        <v>0.65139628428980401</v>
      </c>
      <c r="BM1225" s="17">
        <v>0.57741658836240195</v>
      </c>
      <c r="BN1225" s="17">
        <v>1</v>
      </c>
      <c r="BO1225" s="17">
        <v>1</v>
      </c>
      <c r="BP1225" s="17"/>
      <c r="BQ1225" s="17">
        <v>0.83822007980013802</v>
      </c>
      <c r="BR1225" s="17">
        <v>0.70779103132715104</v>
      </c>
      <c r="BS1225" s="17">
        <v>0.70524441044898101</v>
      </c>
      <c r="BT1225" s="17"/>
      <c r="BU1225" s="17">
        <v>0.65995657483608705</v>
      </c>
      <c r="BV1225" s="17">
        <v>0.71572786331418503</v>
      </c>
      <c r="BW1225" s="17">
        <v>0.73991844825261799</v>
      </c>
      <c r="BX1225" s="17"/>
      <c r="BY1225" s="17">
        <v>0.740552148041421</v>
      </c>
      <c r="BZ1225" s="17"/>
      <c r="CA1225" s="17">
        <v>0.79385503053692097</v>
      </c>
    </row>
    <row r="1226" spans="2:79" x14ac:dyDescent="0.3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7"/>
      <c r="BN1226" s="17"/>
      <c r="BO1226" s="17"/>
      <c r="BP1226" s="17"/>
      <c r="BQ1226" s="17"/>
      <c r="BR1226" s="17"/>
      <c r="BS1226" s="17"/>
      <c r="BT1226" s="17"/>
      <c r="BU1226" s="17"/>
      <c r="BV1226" s="17"/>
      <c r="BW1226" s="17"/>
      <c r="BX1226" s="17"/>
      <c r="BY1226" s="17"/>
      <c r="BZ1226" s="17"/>
      <c r="CA1226" s="17"/>
    </row>
    <row r="1227" spans="2:79" x14ac:dyDescent="0.35">
      <c r="B1227" s="6" t="s">
        <v>587</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c r="BV1227" s="17"/>
      <c r="BW1227" s="17"/>
      <c r="BX1227" s="17"/>
      <c r="BY1227" s="17"/>
      <c r="BZ1227" s="17"/>
      <c r="CA1227" s="17"/>
    </row>
    <row r="1228" spans="2:79" x14ac:dyDescent="0.35">
      <c r="B1228" s="24" t="s">
        <v>582</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c r="BV1228" s="17"/>
      <c r="BW1228" s="17"/>
      <c r="BX1228" s="17"/>
      <c r="BY1228" s="17"/>
      <c r="BZ1228" s="17"/>
      <c r="CA1228" s="17"/>
    </row>
    <row r="1229" spans="2:79" x14ac:dyDescent="0.35">
      <c r="B1229" t="s">
        <v>385</v>
      </c>
      <c r="C1229" s="17">
        <v>0.45119253494807798</v>
      </c>
      <c r="D1229" s="17">
        <v>0.41607284846932402</v>
      </c>
      <c r="E1229" s="17">
        <v>0.488346323848177</v>
      </c>
      <c r="F1229" s="17"/>
      <c r="G1229" s="17">
        <v>0.35238284037293</v>
      </c>
      <c r="H1229" s="17">
        <v>0.29763962352496098</v>
      </c>
      <c r="I1229" s="17">
        <v>0.30096429335278502</v>
      </c>
      <c r="J1229" s="17">
        <v>0.58611475430918203</v>
      </c>
      <c r="K1229" s="17">
        <v>0.42656685498311597</v>
      </c>
      <c r="L1229" s="17">
        <v>0.51081728163175599</v>
      </c>
      <c r="M1229" s="17"/>
      <c r="N1229" s="17">
        <v>0.47104591102888199</v>
      </c>
      <c r="O1229" s="17">
        <v>0.39388796894414302</v>
      </c>
      <c r="P1229" s="17">
        <v>0.50199656986100305</v>
      </c>
      <c r="Q1229" s="17">
        <v>0.43899516605889399</v>
      </c>
      <c r="R1229" s="17"/>
      <c r="S1229" s="17">
        <v>0.41275035091468998</v>
      </c>
      <c r="T1229" s="17">
        <v>0.49806980512676702</v>
      </c>
      <c r="U1229" s="17">
        <v>0.50018656036368703</v>
      </c>
      <c r="V1229" s="17">
        <v>0.58555680179840797</v>
      </c>
      <c r="W1229" s="17">
        <v>0.353147449571803</v>
      </c>
      <c r="X1229" s="17">
        <v>0.53593422795120804</v>
      </c>
      <c r="Y1229" s="17">
        <v>0.41659354702740697</v>
      </c>
      <c r="Z1229" s="17">
        <v>0.353607990942721</v>
      </c>
      <c r="AA1229" s="17">
        <v>0.48603479569012897</v>
      </c>
      <c r="AB1229" s="17">
        <v>0.27428930991780198</v>
      </c>
      <c r="AC1229" s="17">
        <v>0.50547110907231996</v>
      </c>
      <c r="AD1229" s="17">
        <v>0.23953859300244801</v>
      </c>
      <c r="AE1229" s="17"/>
      <c r="AF1229" s="17">
        <v>0.39780909446492901</v>
      </c>
      <c r="AG1229" s="17">
        <v>0.477704047536126</v>
      </c>
      <c r="AH1229" s="17">
        <v>0.42666489685096098</v>
      </c>
      <c r="AI1229" s="17">
        <v>0.49482007384792998</v>
      </c>
      <c r="AJ1229" s="17">
        <v>0.45328012643113003</v>
      </c>
      <c r="AK1229" s="17">
        <v>0.481798586204844</v>
      </c>
      <c r="AL1229" s="17"/>
      <c r="AM1229" s="17">
        <v>0.53054887960111896</v>
      </c>
      <c r="AN1229" s="17">
        <v>0.47256225854616601</v>
      </c>
      <c r="AO1229" s="17">
        <v>0.414847130861352</v>
      </c>
      <c r="AP1229" s="17">
        <v>0.39234601771817801</v>
      </c>
      <c r="AQ1229" s="17">
        <v>0.111681459102807</v>
      </c>
      <c r="AR1229" s="17"/>
      <c r="AS1229" s="17">
        <v>0.43902892110793601</v>
      </c>
      <c r="AT1229" s="17">
        <v>0.40545028711193698</v>
      </c>
      <c r="AU1229" s="17">
        <v>0.56471899472459797</v>
      </c>
      <c r="AV1229" s="17">
        <v>0.47628513844192499</v>
      </c>
      <c r="AW1229" s="17">
        <v>0.49882465941258902</v>
      </c>
      <c r="AX1229" s="17">
        <v>0.26876431001511603</v>
      </c>
      <c r="AY1229" s="17"/>
      <c r="AZ1229" s="17">
        <v>0.453561763118493</v>
      </c>
      <c r="BA1229" s="17">
        <v>0.42403879791724097</v>
      </c>
      <c r="BB1229" s="17">
        <v>0.45546360505386502</v>
      </c>
      <c r="BC1229" s="17">
        <v>0.54014342780468105</v>
      </c>
      <c r="BD1229" s="17">
        <v>0.44020324985693698</v>
      </c>
      <c r="BE1229" s="17"/>
      <c r="BF1229" s="17">
        <v>0.44873955259978399</v>
      </c>
      <c r="BG1229" s="17"/>
      <c r="BH1229" s="17">
        <v>0.43543358255173698</v>
      </c>
      <c r="BI1229" s="17"/>
      <c r="BJ1229" s="17">
        <v>0.44228097545420503</v>
      </c>
      <c r="BK1229" s="17">
        <v>0.40648050533531199</v>
      </c>
      <c r="BL1229" s="17">
        <v>0.46539018938584997</v>
      </c>
      <c r="BM1229" s="17">
        <v>0.53288724417872502</v>
      </c>
      <c r="BN1229" s="17">
        <v>0.19402995864322301</v>
      </c>
      <c r="BO1229" s="17">
        <v>0.23507464391660299</v>
      </c>
      <c r="BP1229" s="17"/>
      <c r="BQ1229" s="17">
        <v>0.41506814766440597</v>
      </c>
      <c r="BR1229" s="17">
        <v>0.45135005893042501</v>
      </c>
      <c r="BS1229" s="17">
        <v>0.496401061567738</v>
      </c>
      <c r="BT1229" s="17"/>
      <c r="BU1229" s="17">
        <v>0.56294581948535205</v>
      </c>
      <c r="BV1229" s="17">
        <v>0.40812192619491799</v>
      </c>
      <c r="BW1229" s="17">
        <v>0.51805373277543598</v>
      </c>
      <c r="BX1229" s="17"/>
      <c r="BY1229" s="17">
        <v>0</v>
      </c>
      <c r="BZ1229" s="17"/>
      <c r="CA1229" s="17">
        <v>0.46320027484374199</v>
      </c>
    </row>
    <row r="1230" spans="2:79" x14ac:dyDescent="0.35">
      <c r="B1230" t="s">
        <v>386</v>
      </c>
      <c r="C1230" s="17">
        <v>0.38230505727504699</v>
      </c>
      <c r="D1230" s="17">
        <v>0.42504245843150401</v>
      </c>
      <c r="E1230" s="17">
        <v>0.33519095415522498</v>
      </c>
      <c r="F1230" s="17"/>
      <c r="G1230" s="17">
        <v>0.64761715962707</v>
      </c>
      <c r="H1230" s="17">
        <v>0.33117294794039098</v>
      </c>
      <c r="I1230" s="17">
        <v>0.52128382325160705</v>
      </c>
      <c r="J1230" s="17">
        <v>0.26215931081447802</v>
      </c>
      <c r="K1230" s="17">
        <v>0.428932960903459</v>
      </c>
      <c r="L1230" s="17">
        <v>0.38359081201039402</v>
      </c>
      <c r="M1230" s="17"/>
      <c r="N1230" s="17">
        <v>0.443538302904388</v>
      </c>
      <c r="O1230" s="17">
        <v>0.40401819705275599</v>
      </c>
      <c r="P1230" s="17">
        <v>0.37229385957372102</v>
      </c>
      <c r="Q1230" s="17">
        <v>0.26658961271882697</v>
      </c>
      <c r="R1230" s="17"/>
      <c r="S1230" s="17">
        <v>0.37568972102388998</v>
      </c>
      <c r="T1230" s="17">
        <v>0.41681587295810801</v>
      </c>
      <c r="U1230" s="17">
        <v>0.43214463825583999</v>
      </c>
      <c r="V1230" s="17">
        <v>0.24232310720154501</v>
      </c>
      <c r="W1230" s="17">
        <v>0.58762364949105195</v>
      </c>
      <c r="X1230" s="17">
        <v>0.27214727824238499</v>
      </c>
      <c r="Y1230" s="17">
        <v>0.42653065650842198</v>
      </c>
      <c r="Z1230" s="17">
        <v>0.35316545328058702</v>
      </c>
      <c r="AA1230" s="17">
        <v>0.33678712137700501</v>
      </c>
      <c r="AB1230" s="17">
        <v>0.40941025066333397</v>
      </c>
      <c r="AC1230" s="17">
        <v>0.40874353995287699</v>
      </c>
      <c r="AD1230" s="17">
        <v>0.44879461126223302</v>
      </c>
      <c r="AE1230" s="17"/>
      <c r="AF1230" s="17">
        <v>0.34020799980983801</v>
      </c>
      <c r="AG1230" s="17">
        <v>0.32645480333124899</v>
      </c>
      <c r="AH1230" s="17">
        <v>0.41446512348590198</v>
      </c>
      <c r="AI1230" s="17">
        <v>0.43832070322897299</v>
      </c>
      <c r="AJ1230" s="17">
        <v>0.54671987356886997</v>
      </c>
      <c r="AK1230" s="17">
        <v>0.41363883808826302</v>
      </c>
      <c r="AL1230" s="17"/>
      <c r="AM1230" s="17">
        <v>0.35535563097624001</v>
      </c>
      <c r="AN1230" s="17">
        <v>0.35002316350939999</v>
      </c>
      <c r="AO1230" s="17">
        <v>0.42610617074303397</v>
      </c>
      <c r="AP1230" s="17">
        <v>0.43991665323567303</v>
      </c>
      <c r="AQ1230" s="17">
        <v>0.57419370264352099</v>
      </c>
      <c r="AR1230" s="17"/>
      <c r="AS1230" s="17">
        <v>0.38997838379879302</v>
      </c>
      <c r="AT1230" s="17">
        <v>0.35550782448252199</v>
      </c>
      <c r="AU1230" s="17">
        <v>0.29263572943027399</v>
      </c>
      <c r="AV1230" s="17">
        <v>0.46440338279726801</v>
      </c>
      <c r="AW1230" s="17">
        <v>0.37195715268044799</v>
      </c>
      <c r="AX1230" s="17">
        <v>0.47827791683390097</v>
      </c>
      <c r="AY1230" s="17"/>
      <c r="AZ1230" s="17">
        <v>0.41327391866450203</v>
      </c>
      <c r="BA1230" s="17">
        <v>0.39966327110607602</v>
      </c>
      <c r="BB1230" s="17">
        <v>0.34633342490279201</v>
      </c>
      <c r="BC1230" s="17">
        <v>0.26894100491498601</v>
      </c>
      <c r="BD1230" s="17">
        <v>0.40883178516037499</v>
      </c>
      <c r="BE1230" s="17"/>
      <c r="BF1230" s="17">
        <v>0.39913000795695103</v>
      </c>
      <c r="BG1230" s="17"/>
      <c r="BH1230" s="17">
        <v>0.40881658410953903</v>
      </c>
      <c r="BI1230" s="17"/>
      <c r="BJ1230" s="17">
        <v>0.39476847236753798</v>
      </c>
      <c r="BK1230" s="17">
        <v>0.38033269827906602</v>
      </c>
      <c r="BL1230" s="17">
        <v>0.39426509636614299</v>
      </c>
      <c r="BM1230" s="17">
        <v>0.24948049201629199</v>
      </c>
      <c r="BN1230" s="17">
        <v>0.57925206301058396</v>
      </c>
      <c r="BO1230" s="17">
        <v>0.76492535608339696</v>
      </c>
      <c r="BP1230" s="17"/>
      <c r="BQ1230" s="17">
        <v>0.46085935597149602</v>
      </c>
      <c r="BR1230" s="17">
        <v>0.40927415557926899</v>
      </c>
      <c r="BS1230" s="17">
        <v>0.35312552423597898</v>
      </c>
      <c r="BT1230" s="17"/>
      <c r="BU1230" s="17">
        <v>0.165748659253243</v>
      </c>
      <c r="BV1230" s="17">
        <v>0.43721050954901503</v>
      </c>
      <c r="BW1230" s="17">
        <v>0.35931108842224802</v>
      </c>
      <c r="BX1230" s="17"/>
      <c r="BY1230" s="17">
        <v>0.67651256732697795</v>
      </c>
      <c r="BZ1230" s="17"/>
      <c r="CA1230" s="17">
        <v>0.37365318699789002</v>
      </c>
    </row>
    <row r="1231" spans="2:79" x14ac:dyDescent="0.35">
      <c r="B1231" t="s">
        <v>387</v>
      </c>
      <c r="C1231" s="17">
        <v>9.0618249996890901E-2</v>
      </c>
      <c r="D1231" s="17">
        <v>9.3658829202096006E-2</v>
      </c>
      <c r="E1231" s="17">
        <v>8.7688585038638994E-2</v>
      </c>
      <c r="F1231" s="17"/>
      <c r="G1231" s="17">
        <v>0</v>
      </c>
      <c r="H1231" s="17">
        <v>0.160583913196433</v>
      </c>
      <c r="I1231" s="17">
        <v>0.12512144239201101</v>
      </c>
      <c r="J1231" s="17">
        <v>9.7543350844721502E-2</v>
      </c>
      <c r="K1231" s="17">
        <v>5.7151171041989302E-2</v>
      </c>
      <c r="L1231" s="17">
        <v>6.8374206521275696E-2</v>
      </c>
      <c r="M1231" s="17"/>
      <c r="N1231" s="17">
        <v>4.1067830917168702E-2</v>
      </c>
      <c r="O1231" s="17">
        <v>9.4320860078569393E-2</v>
      </c>
      <c r="P1231" s="17">
        <v>0.100389625012495</v>
      </c>
      <c r="Q1231" s="17">
        <v>0.155396983511985</v>
      </c>
      <c r="R1231" s="17"/>
      <c r="S1231" s="17">
        <v>0.149580559630794</v>
      </c>
      <c r="T1231" s="17">
        <v>0</v>
      </c>
      <c r="U1231" s="17">
        <v>0</v>
      </c>
      <c r="V1231" s="17">
        <v>7.5861063212692606E-2</v>
      </c>
      <c r="W1231" s="17">
        <v>5.9228900937145598E-2</v>
      </c>
      <c r="X1231" s="17">
        <v>4.4216103466615003E-2</v>
      </c>
      <c r="Y1231" s="17">
        <v>5.5046920467695902E-2</v>
      </c>
      <c r="Z1231" s="17">
        <v>9.7214876370087105E-2</v>
      </c>
      <c r="AA1231" s="17">
        <v>0.14832494430047199</v>
      </c>
      <c r="AB1231" s="17">
        <v>0.249836034584968</v>
      </c>
      <c r="AC1231" s="17">
        <v>8.5785350974802194E-2</v>
      </c>
      <c r="AD1231" s="17">
        <v>0</v>
      </c>
      <c r="AE1231" s="17"/>
      <c r="AF1231" s="17">
        <v>0.113668419366258</v>
      </c>
      <c r="AG1231" s="17">
        <v>0.11361266864250601</v>
      </c>
      <c r="AH1231" s="17">
        <v>7.8670811835676493E-2</v>
      </c>
      <c r="AI1231" s="17">
        <v>6.6859222923097095E-2</v>
      </c>
      <c r="AJ1231" s="17">
        <v>0</v>
      </c>
      <c r="AK1231" s="17">
        <v>6.4624687897356897E-2</v>
      </c>
      <c r="AL1231" s="17"/>
      <c r="AM1231" s="17">
        <v>4.0677352123164097E-2</v>
      </c>
      <c r="AN1231" s="17">
        <v>8.1187222775916501E-2</v>
      </c>
      <c r="AO1231" s="17">
        <v>8.72970596353181E-2</v>
      </c>
      <c r="AP1231" s="17">
        <v>0.149502013490483</v>
      </c>
      <c r="AQ1231" s="17">
        <v>0.31412483825367099</v>
      </c>
      <c r="AR1231" s="17"/>
      <c r="AS1231" s="17">
        <v>7.6728870307709099E-2</v>
      </c>
      <c r="AT1231" s="17">
        <v>0.13344941014668499</v>
      </c>
      <c r="AU1231" s="17">
        <v>7.6117765662009396E-2</v>
      </c>
      <c r="AV1231" s="17">
        <v>2.8986000238114401E-2</v>
      </c>
      <c r="AW1231" s="17">
        <v>7.5744523320335405E-2</v>
      </c>
      <c r="AX1231" s="17">
        <v>0.16746701218514101</v>
      </c>
      <c r="AY1231" s="17"/>
      <c r="AZ1231" s="17">
        <v>9.7295380229438497E-2</v>
      </c>
      <c r="BA1231" s="17">
        <v>0.102133581057961</v>
      </c>
      <c r="BB1231" s="17">
        <v>8.8095922564364507E-2</v>
      </c>
      <c r="BC1231" s="17">
        <v>7.6692824946662103E-2</v>
      </c>
      <c r="BD1231" s="17">
        <v>7.39463914420882E-2</v>
      </c>
      <c r="BE1231" s="17"/>
      <c r="BF1231" s="17">
        <v>8.0269318348335006E-2</v>
      </c>
      <c r="BG1231" s="17"/>
      <c r="BH1231" s="17">
        <v>8.6439982561718795E-2</v>
      </c>
      <c r="BI1231" s="17"/>
      <c r="BJ1231" s="17">
        <v>7.7180616997793106E-2</v>
      </c>
      <c r="BK1231" s="17">
        <v>0.107969576378526</v>
      </c>
      <c r="BL1231" s="17">
        <v>6.8643593738101E-2</v>
      </c>
      <c r="BM1231" s="17">
        <v>0.192455343614261</v>
      </c>
      <c r="BN1231" s="17">
        <v>0.22671797834619301</v>
      </c>
      <c r="BO1231" s="17">
        <v>0</v>
      </c>
      <c r="BP1231" s="17"/>
      <c r="BQ1231" s="17">
        <v>7.5813185683047096E-2</v>
      </c>
      <c r="BR1231" s="17">
        <v>6.5233964695144697E-2</v>
      </c>
      <c r="BS1231" s="17">
        <v>9.8219568063049795E-2</v>
      </c>
      <c r="BT1231" s="17"/>
      <c r="BU1231" s="17">
        <v>0.12767590695456699</v>
      </c>
      <c r="BV1231" s="17">
        <v>0.10006727892320701</v>
      </c>
      <c r="BW1231" s="17">
        <v>6.9602173172128204E-2</v>
      </c>
      <c r="BX1231" s="17"/>
      <c r="BY1231" s="17">
        <v>6.4039580714443198E-2</v>
      </c>
      <c r="BZ1231" s="17"/>
      <c r="CA1231" s="17">
        <v>4.8366318468456501E-2</v>
      </c>
    </row>
    <row r="1232" spans="2:79" x14ac:dyDescent="0.35">
      <c r="B1232" t="s">
        <v>388</v>
      </c>
      <c r="C1232" s="17">
        <v>1.95973294469108E-2</v>
      </c>
      <c r="D1232" s="17">
        <v>2.1417502472883401E-2</v>
      </c>
      <c r="E1232" s="17">
        <v>1.7612828594647901E-2</v>
      </c>
      <c r="F1232" s="17"/>
      <c r="G1232" s="17">
        <v>0</v>
      </c>
      <c r="H1232" s="17">
        <v>7.2688480959432394E-2</v>
      </c>
      <c r="I1232" s="17">
        <v>2.8041795367746199E-2</v>
      </c>
      <c r="J1232" s="17">
        <v>0</v>
      </c>
      <c r="K1232" s="17">
        <v>1.8643141515443801E-2</v>
      </c>
      <c r="L1232" s="17">
        <v>8.3597799618014296E-3</v>
      </c>
      <c r="M1232" s="17"/>
      <c r="N1232" s="17">
        <v>2.5194734948969299E-2</v>
      </c>
      <c r="O1232" s="17">
        <v>1.38661832486559E-2</v>
      </c>
      <c r="P1232" s="17">
        <v>2.5319945552781199E-2</v>
      </c>
      <c r="Q1232" s="17">
        <v>1.28142640811584E-2</v>
      </c>
      <c r="R1232" s="17"/>
      <c r="S1232" s="17">
        <v>1.33909804888151E-2</v>
      </c>
      <c r="T1232" s="17">
        <v>1.46112182083947E-2</v>
      </c>
      <c r="U1232" s="17">
        <v>0</v>
      </c>
      <c r="V1232" s="17">
        <v>6.2961878741131197E-2</v>
      </c>
      <c r="W1232" s="17">
        <v>0</v>
      </c>
      <c r="X1232" s="17">
        <v>5.2016667107958901E-2</v>
      </c>
      <c r="Y1232" s="17">
        <v>0</v>
      </c>
      <c r="Z1232" s="17">
        <v>0.153707089703496</v>
      </c>
      <c r="AA1232" s="17">
        <v>0</v>
      </c>
      <c r="AB1232" s="17">
        <v>0</v>
      </c>
      <c r="AC1232" s="17">
        <v>0</v>
      </c>
      <c r="AD1232" s="17">
        <v>0</v>
      </c>
      <c r="AE1232" s="17"/>
      <c r="AF1232" s="17">
        <v>0</v>
      </c>
      <c r="AG1232" s="17">
        <v>2.7451720904358601E-2</v>
      </c>
      <c r="AH1232" s="17">
        <v>2.5661573603636599E-2</v>
      </c>
      <c r="AI1232" s="17">
        <v>0</v>
      </c>
      <c r="AJ1232" s="17">
        <v>0</v>
      </c>
      <c r="AK1232" s="17">
        <v>2.61143488400939E-2</v>
      </c>
      <c r="AL1232" s="17"/>
      <c r="AM1232" s="17">
        <v>0</v>
      </c>
      <c r="AN1232" s="17">
        <v>2.1090837876264298E-2</v>
      </c>
      <c r="AO1232" s="17">
        <v>3.8400412443656599E-2</v>
      </c>
      <c r="AP1232" s="17">
        <v>1.8235315555666098E-2</v>
      </c>
      <c r="AQ1232" s="17">
        <v>0</v>
      </c>
      <c r="AR1232" s="17"/>
      <c r="AS1232" s="17">
        <v>0</v>
      </c>
      <c r="AT1232" s="17">
        <v>2.6550749059950599E-2</v>
      </c>
      <c r="AU1232" s="17">
        <v>5.1599090492544901E-2</v>
      </c>
      <c r="AV1232" s="17">
        <v>2.1842307465787501E-2</v>
      </c>
      <c r="AW1232" s="17">
        <v>0</v>
      </c>
      <c r="AX1232" s="17">
        <v>0</v>
      </c>
      <c r="AY1232" s="17"/>
      <c r="AZ1232" s="17">
        <v>2.5177220028696001E-2</v>
      </c>
      <c r="BA1232" s="17">
        <v>2.10309684733129E-2</v>
      </c>
      <c r="BB1232" s="17">
        <v>1.0403520663562101E-2</v>
      </c>
      <c r="BC1232" s="17">
        <v>5.4760183012078502E-2</v>
      </c>
      <c r="BD1232" s="17">
        <v>0</v>
      </c>
      <c r="BE1232" s="17"/>
      <c r="BF1232" s="17">
        <v>1.9152257424397402E-2</v>
      </c>
      <c r="BG1232" s="17"/>
      <c r="BH1232" s="17">
        <v>1.8454387711298599E-2</v>
      </c>
      <c r="BI1232" s="17"/>
      <c r="BJ1232" s="17">
        <v>1.84275246624129E-2</v>
      </c>
      <c r="BK1232" s="17">
        <v>1.7614241065594401E-2</v>
      </c>
      <c r="BL1232" s="17">
        <v>2.6473970748706499E-2</v>
      </c>
      <c r="BM1232" s="17">
        <v>2.5176920190722998E-2</v>
      </c>
      <c r="BN1232" s="17">
        <v>0</v>
      </c>
      <c r="BO1232" s="17">
        <v>0</v>
      </c>
      <c r="BP1232" s="17"/>
      <c r="BQ1232" s="17">
        <v>2.2846926131902201E-2</v>
      </c>
      <c r="BR1232" s="17">
        <v>2.65270607945353E-2</v>
      </c>
      <c r="BS1232" s="17">
        <v>1.6841934596862701E-2</v>
      </c>
      <c r="BT1232" s="17"/>
      <c r="BU1232" s="17">
        <v>0</v>
      </c>
      <c r="BV1232" s="17">
        <v>3.0344337658784699E-2</v>
      </c>
      <c r="BW1232" s="17">
        <v>1.55752436103658E-2</v>
      </c>
      <c r="BX1232" s="17"/>
      <c r="BY1232" s="17">
        <v>0</v>
      </c>
      <c r="BZ1232" s="17"/>
      <c r="CA1232" s="17">
        <v>3.2363586308875203E-2</v>
      </c>
    </row>
    <row r="1233" spans="2:79" x14ac:dyDescent="0.35">
      <c r="B1233" t="s">
        <v>136</v>
      </c>
      <c r="C1233" s="17">
        <v>5.62868283330729E-2</v>
      </c>
      <c r="D1233" s="17">
        <v>4.3808361424192602E-2</v>
      </c>
      <c r="E1233" s="17">
        <v>7.1161308363310402E-2</v>
      </c>
      <c r="F1233" s="17"/>
      <c r="G1233" s="17">
        <v>0</v>
      </c>
      <c r="H1233" s="17">
        <v>0.137915034378782</v>
      </c>
      <c r="I1233" s="17">
        <v>2.4588645635851201E-2</v>
      </c>
      <c r="J1233" s="17">
        <v>5.4182584031618901E-2</v>
      </c>
      <c r="K1233" s="17">
        <v>6.8705871555991394E-2</v>
      </c>
      <c r="L1233" s="17">
        <v>2.8857919874772799E-2</v>
      </c>
      <c r="M1233" s="17"/>
      <c r="N1233" s="17">
        <v>1.91532202005914E-2</v>
      </c>
      <c r="O1233" s="17">
        <v>9.3906790675875304E-2</v>
      </c>
      <c r="P1233" s="17">
        <v>0</v>
      </c>
      <c r="Q1233" s="17">
        <v>0.12620397362913499</v>
      </c>
      <c r="R1233" s="17"/>
      <c r="S1233" s="17">
        <v>4.8588387941810897E-2</v>
      </c>
      <c r="T1233" s="17">
        <v>7.0503103706730894E-2</v>
      </c>
      <c r="U1233" s="17">
        <v>6.7668801380472904E-2</v>
      </c>
      <c r="V1233" s="17">
        <v>3.3297149046222899E-2</v>
      </c>
      <c r="W1233" s="17">
        <v>0</v>
      </c>
      <c r="X1233" s="17">
        <v>9.5685723231832706E-2</v>
      </c>
      <c r="Y1233" s="17">
        <v>0.101828875996476</v>
      </c>
      <c r="Z1233" s="17">
        <v>4.2304589703109199E-2</v>
      </c>
      <c r="AA1233" s="17">
        <v>2.8853138632394401E-2</v>
      </c>
      <c r="AB1233" s="17">
        <v>6.6464404833896207E-2</v>
      </c>
      <c r="AC1233" s="17">
        <v>0</v>
      </c>
      <c r="AD1233" s="17">
        <v>0.31166679573532002</v>
      </c>
      <c r="AE1233" s="17"/>
      <c r="AF1233" s="17">
        <v>0.14831448635897501</v>
      </c>
      <c r="AG1233" s="17">
        <v>5.4776759585760698E-2</v>
      </c>
      <c r="AH1233" s="17">
        <v>5.4537594223824398E-2</v>
      </c>
      <c r="AI1233" s="17">
        <v>0</v>
      </c>
      <c r="AJ1233" s="17">
        <v>0</v>
      </c>
      <c r="AK1233" s="17">
        <v>1.3823538969441799E-2</v>
      </c>
      <c r="AL1233" s="17"/>
      <c r="AM1233" s="17">
        <v>7.3418137299476799E-2</v>
      </c>
      <c r="AN1233" s="17">
        <v>7.5136517292252805E-2</v>
      </c>
      <c r="AO1233" s="17">
        <v>3.33492263166398E-2</v>
      </c>
      <c r="AP1233" s="17">
        <v>0</v>
      </c>
      <c r="AQ1233" s="17">
        <v>0</v>
      </c>
      <c r="AR1233" s="17"/>
      <c r="AS1233" s="17">
        <v>9.4263824785562306E-2</v>
      </c>
      <c r="AT1233" s="17">
        <v>7.9041729198904995E-2</v>
      </c>
      <c r="AU1233" s="17">
        <v>1.49284196905736E-2</v>
      </c>
      <c r="AV1233" s="17">
        <v>8.4831710569050998E-3</v>
      </c>
      <c r="AW1233" s="17">
        <v>5.3473664586627903E-2</v>
      </c>
      <c r="AX1233" s="17">
        <v>8.5490760965841295E-2</v>
      </c>
      <c r="AY1233" s="17"/>
      <c r="AZ1233" s="17">
        <v>1.0691717958871E-2</v>
      </c>
      <c r="BA1233" s="17">
        <v>5.3133381445409703E-2</v>
      </c>
      <c r="BB1233" s="17">
        <v>9.9703526815415999E-2</v>
      </c>
      <c r="BC1233" s="17">
        <v>5.9462559321592098E-2</v>
      </c>
      <c r="BD1233" s="17">
        <v>7.7018573540600196E-2</v>
      </c>
      <c r="BE1233" s="17"/>
      <c r="BF1233" s="17">
        <v>5.2708863670532097E-2</v>
      </c>
      <c r="BG1233" s="17"/>
      <c r="BH1233" s="17">
        <v>5.0855463065706603E-2</v>
      </c>
      <c r="BI1233" s="17"/>
      <c r="BJ1233" s="17">
        <v>6.7342410518051704E-2</v>
      </c>
      <c r="BK1233" s="17">
        <v>8.7602978941501194E-2</v>
      </c>
      <c r="BL1233" s="17">
        <v>4.5227149761199299E-2</v>
      </c>
      <c r="BM1233" s="17">
        <v>0</v>
      </c>
      <c r="BN1233" s="17">
        <v>0</v>
      </c>
      <c r="BO1233" s="17">
        <v>0</v>
      </c>
      <c r="BP1233" s="17"/>
      <c r="BQ1233" s="17">
        <v>2.5412384549149399E-2</v>
      </c>
      <c r="BR1233" s="17">
        <v>4.76147600006262E-2</v>
      </c>
      <c r="BS1233" s="17">
        <v>3.5411911536370397E-2</v>
      </c>
      <c r="BT1233" s="17"/>
      <c r="BU1233" s="17">
        <v>0.14362961430683899</v>
      </c>
      <c r="BV1233" s="17">
        <v>2.4255947674076302E-2</v>
      </c>
      <c r="BW1233" s="17">
        <v>3.7457762019822302E-2</v>
      </c>
      <c r="BX1233" s="17"/>
      <c r="BY1233" s="17">
        <v>0.259447851958579</v>
      </c>
      <c r="BZ1233" s="17"/>
      <c r="CA1233" s="17">
        <v>8.2416633381037094E-2</v>
      </c>
    </row>
    <row r="1234" spans="2:79" x14ac:dyDescent="0.35">
      <c r="B1234" t="s">
        <v>389</v>
      </c>
      <c r="C1234" s="17">
        <v>0.83349759222312503</v>
      </c>
      <c r="D1234" s="17">
        <v>0.84111530690082803</v>
      </c>
      <c r="E1234" s="17">
        <v>0.82353727800340304</v>
      </c>
      <c r="F1234" s="17"/>
      <c r="G1234" s="17">
        <v>1</v>
      </c>
      <c r="H1234" s="17">
        <v>0.62881257146535197</v>
      </c>
      <c r="I1234" s="17">
        <v>0.82224811660439201</v>
      </c>
      <c r="J1234" s="17">
        <v>0.84827406512365999</v>
      </c>
      <c r="K1234" s="17">
        <v>0.85549981588657498</v>
      </c>
      <c r="L1234" s="17">
        <v>0.89440809364215001</v>
      </c>
      <c r="M1234" s="17"/>
      <c r="N1234" s="17">
        <v>0.91458421393327105</v>
      </c>
      <c r="O1234" s="17">
        <v>0.79790616599690001</v>
      </c>
      <c r="P1234" s="17">
        <v>0.87429042943472302</v>
      </c>
      <c r="Q1234" s="17">
        <v>0.70558477877772097</v>
      </c>
      <c r="R1234" s="17"/>
      <c r="S1234" s="17">
        <v>0.78844007193858001</v>
      </c>
      <c r="T1234" s="17">
        <v>0.91488567808487398</v>
      </c>
      <c r="U1234" s="17">
        <v>0.93233119861952696</v>
      </c>
      <c r="V1234" s="17">
        <v>0.82787990899995301</v>
      </c>
      <c r="W1234" s="17">
        <v>0.94077109906285405</v>
      </c>
      <c r="X1234" s="17">
        <v>0.80808150619359298</v>
      </c>
      <c r="Y1234" s="17">
        <v>0.84312420353582795</v>
      </c>
      <c r="Z1234" s="17">
        <v>0.70677344422330801</v>
      </c>
      <c r="AA1234" s="17">
        <v>0.82282191706713403</v>
      </c>
      <c r="AB1234" s="17">
        <v>0.68369956058113601</v>
      </c>
      <c r="AC1234" s="17">
        <v>0.914214649025198</v>
      </c>
      <c r="AD1234" s="17">
        <v>0.68833320426468003</v>
      </c>
      <c r="AE1234" s="17"/>
      <c r="AF1234" s="17">
        <v>0.73801709427476703</v>
      </c>
      <c r="AG1234" s="17">
        <v>0.80415885086737504</v>
      </c>
      <c r="AH1234" s="17">
        <v>0.84113002033686202</v>
      </c>
      <c r="AI1234" s="17">
        <v>0.93314077707690302</v>
      </c>
      <c r="AJ1234" s="17">
        <v>1</v>
      </c>
      <c r="AK1234" s="17">
        <v>0.89543742429310702</v>
      </c>
      <c r="AL1234" s="17"/>
      <c r="AM1234" s="17">
        <v>0.88590451057735897</v>
      </c>
      <c r="AN1234" s="17">
        <v>0.82258542205556595</v>
      </c>
      <c r="AO1234" s="17">
        <v>0.84095330160438497</v>
      </c>
      <c r="AP1234" s="17">
        <v>0.83226267095385098</v>
      </c>
      <c r="AQ1234" s="17">
        <v>0.68587516174632801</v>
      </c>
      <c r="AR1234" s="17"/>
      <c r="AS1234" s="17">
        <v>0.82900730490672903</v>
      </c>
      <c r="AT1234" s="17">
        <v>0.76095811159446003</v>
      </c>
      <c r="AU1234" s="17">
        <v>0.85735472415487202</v>
      </c>
      <c r="AV1234" s="17">
        <v>0.940688521239193</v>
      </c>
      <c r="AW1234" s="17">
        <v>0.87078181209303696</v>
      </c>
      <c r="AX1234" s="17">
        <v>0.747042226849017</v>
      </c>
      <c r="AY1234" s="17"/>
      <c r="AZ1234" s="17">
        <v>0.86683568178299497</v>
      </c>
      <c r="BA1234" s="17">
        <v>0.823702069023317</v>
      </c>
      <c r="BB1234" s="17">
        <v>0.80179702995665703</v>
      </c>
      <c r="BC1234" s="17">
        <v>0.80908443271966701</v>
      </c>
      <c r="BD1234" s="17">
        <v>0.84903503501731203</v>
      </c>
      <c r="BE1234" s="17"/>
      <c r="BF1234" s="17">
        <v>0.84786956055673501</v>
      </c>
      <c r="BG1234" s="17"/>
      <c r="BH1234" s="17">
        <v>0.84425016666127595</v>
      </c>
      <c r="BI1234" s="17"/>
      <c r="BJ1234" s="17">
        <v>0.83704944782174195</v>
      </c>
      <c r="BK1234" s="17">
        <v>0.78681320361437801</v>
      </c>
      <c r="BL1234" s="17">
        <v>0.85965528575199301</v>
      </c>
      <c r="BM1234" s="17">
        <v>0.78236773619501698</v>
      </c>
      <c r="BN1234" s="17">
        <v>0.77328202165380699</v>
      </c>
      <c r="BO1234" s="17">
        <v>1</v>
      </c>
      <c r="BP1234" s="17"/>
      <c r="BQ1234" s="17">
        <v>0.87592750363590099</v>
      </c>
      <c r="BR1234" s="17">
        <v>0.86062421450969395</v>
      </c>
      <c r="BS1234" s="17">
        <v>0.84952658580371698</v>
      </c>
      <c r="BT1234" s="17"/>
      <c r="BU1234" s="17">
        <v>0.72869447873859405</v>
      </c>
      <c r="BV1234" s="17">
        <v>0.84533243574393202</v>
      </c>
      <c r="BW1234" s="17">
        <v>0.877364821197684</v>
      </c>
      <c r="BX1234" s="17"/>
      <c r="BY1234" s="17">
        <v>0.67651256732697795</v>
      </c>
      <c r="BZ1234" s="17"/>
      <c r="CA1234" s="17">
        <v>0.83685346184163101</v>
      </c>
    </row>
    <row r="1235" spans="2:79" x14ac:dyDescent="0.35">
      <c r="B1235" t="s">
        <v>390</v>
      </c>
      <c r="C1235" s="17">
        <v>0.110215579443802</v>
      </c>
      <c r="D1235" s="17">
        <v>0.11507633167497899</v>
      </c>
      <c r="E1235" s="17">
        <v>0.105301413633287</v>
      </c>
      <c r="F1235" s="17"/>
      <c r="G1235" s="17">
        <v>0</v>
      </c>
      <c r="H1235" s="17">
        <v>0.23327239415586601</v>
      </c>
      <c r="I1235" s="17">
        <v>0.15316323775975699</v>
      </c>
      <c r="J1235" s="17">
        <v>9.7543350844721502E-2</v>
      </c>
      <c r="K1235" s="17">
        <v>7.5794312557433102E-2</v>
      </c>
      <c r="L1235" s="17">
        <v>7.6733986483077096E-2</v>
      </c>
      <c r="M1235" s="17"/>
      <c r="N1235" s="17">
        <v>6.6262565866138004E-2</v>
      </c>
      <c r="O1235" s="17">
        <v>0.10818704332722499</v>
      </c>
      <c r="P1235" s="17">
        <v>0.12570957056527701</v>
      </c>
      <c r="Q1235" s="17">
        <v>0.16821124759314299</v>
      </c>
      <c r="R1235" s="17"/>
      <c r="S1235" s="17">
        <v>0.16297154011960899</v>
      </c>
      <c r="T1235" s="17">
        <v>1.46112182083947E-2</v>
      </c>
      <c r="U1235" s="17">
        <v>0</v>
      </c>
      <c r="V1235" s="17">
        <v>0.138822941953824</v>
      </c>
      <c r="W1235" s="17">
        <v>5.9228900937145598E-2</v>
      </c>
      <c r="X1235" s="17">
        <v>9.6232770574573898E-2</v>
      </c>
      <c r="Y1235" s="17">
        <v>5.5046920467695902E-2</v>
      </c>
      <c r="Z1235" s="17">
        <v>0.25092196607358302</v>
      </c>
      <c r="AA1235" s="17">
        <v>0.14832494430047199</v>
      </c>
      <c r="AB1235" s="17">
        <v>0.249836034584968</v>
      </c>
      <c r="AC1235" s="17">
        <v>8.5785350974802194E-2</v>
      </c>
      <c r="AD1235" s="17">
        <v>0</v>
      </c>
      <c r="AE1235" s="17"/>
      <c r="AF1235" s="17">
        <v>0.113668419366258</v>
      </c>
      <c r="AG1235" s="17">
        <v>0.14106438954686401</v>
      </c>
      <c r="AH1235" s="17">
        <v>0.104332385439313</v>
      </c>
      <c r="AI1235" s="17">
        <v>6.6859222923097095E-2</v>
      </c>
      <c r="AJ1235" s="17">
        <v>0</v>
      </c>
      <c r="AK1235" s="17">
        <v>9.0739036737450804E-2</v>
      </c>
      <c r="AL1235" s="17"/>
      <c r="AM1235" s="17">
        <v>4.0677352123164097E-2</v>
      </c>
      <c r="AN1235" s="17">
        <v>0.10227806065218099</v>
      </c>
      <c r="AO1235" s="17">
        <v>0.125697472078975</v>
      </c>
      <c r="AP1235" s="17">
        <v>0.16773732904614899</v>
      </c>
      <c r="AQ1235" s="17">
        <v>0.31412483825367099</v>
      </c>
      <c r="AR1235" s="17"/>
      <c r="AS1235" s="17">
        <v>7.6728870307709099E-2</v>
      </c>
      <c r="AT1235" s="17">
        <v>0.16000015920663499</v>
      </c>
      <c r="AU1235" s="17">
        <v>0.127716856154554</v>
      </c>
      <c r="AV1235" s="17">
        <v>5.0828307703902002E-2</v>
      </c>
      <c r="AW1235" s="17">
        <v>7.5744523320335405E-2</v>
      </c>
      <c r="AX1235" s="17">
        <v>0.16746701218514101</v>
      </c>
      <c r="AY1235" s="17"/>
      <c r="AZ1235" s="17">
        <v>0.122472600258134</v>
      </c>
      <c r="BA1235" s="17">
        <v>0.123164549531273</v>
      </c>
      <c r="BB1235" s="17">
        <v>9.84994432279266E-2</v>
      </c>
      <c r="BC1235" s="17">
        <v>0.13145300795874101</v>
      </c>
      <c r="BD1235" s="17">
        <v>7.39463914420882E-2</v>
      </c>
      <c r="BE1235" s="17"/>
      <c r="BF1235" s="17">
        <v>9.9421575772732404E-2</v>
      </c>
      <c r="BG1235" s="17"/>
      <c r="BH1235" s="17">
        <v>0.104894370273017</v>
      </c>
      <c r="BI1235" s="17"/>
      <c r="BJ1235" s="17">
        <v>9.5608141660205995E-2</v>
      </c>
      <c r="BK1235" s="17">
        <v>0.125583817444121</v>
      </c>
      <c r="BL1235" s="17">
        <v>9.5117564486807499E-2</v>
      </c>
      <c r="BM1235" s="17">
        <v>0.21763226380498399</v>
      </c>
      <c r="BN1235" s="17">
        <v>0.22671797834619301</v>
      </c>
      <c r="BO1235" s="17">
        <v>0</v>
      </c>
      <c r="BP1235" s="17"/>
      <c r="BQ1235" s="17">
        <v>9.8660111814949394E-2</v>
      </c>
      <c r="BR1235" s="17">
        <v>9.1761025489680001E-2</v>
      </c>
      <c r="BS1235" s="17">
        <v>0.115061502659912</v>
      </c>
      <c r="BT1235" s="17"/>
      <c r="BU1235" s="17">
        <v>0.12767590695456699</v>
      </c>
      <c r="BV1235" s="17">
        <v>0.13041161658199199</v>
      </c>
      <c r="BW1235" s="17">
        <v>8.5177416782493895E-2</v>
      </c>
      <c r="BX1235" s="17"/>
      <c r="BY1235" s="17">
        <v>6.4039580714443198E-2</v>
      </c>
      <c r="BZ1235" s="17"/>
      <c r="CA1235" s="17">
        <v>8.0729904777331704E-2</v>
      </c>
    </row>
    <row r="1236" spans="2:79" x14ac:dyDescent="0.35">
      <c r="B1236" t="s">
        <v>202</v>
      </c>
      <c r="C1236" s="17">
        <v>0.72328201277932402</v>
      </c>
      <c r="D1236" s="17">
        <v>0.72603897522584904</v>
      </c>
      <c r="E1236" s="17">
        <v>0.718235864370116</v>
      </c>
      <c r="F1236" s="17"/>
      <c r="G1236" s="17">
        <v>1</v>
      </c>
      <c r="H1236" s="17">
        <v>0.39554017730948599</v>
      </c>
      <c r="I1236" s="17">
        <v>0.66908487884463497</v>
      </c>
      <c r="J1236" s="17">
        <v>0.75073071427893801</v>
      </c>
      <c r="K1236" s="17">
        <v>0.77970550332914201</v>
      </c>
      <c r="L1236" s="17">
        <v>0.81767410715907296</v>
      </c>
      <c r="M1236" s="17"/>
      <c r="N1236" s="17">
        <v>0.84832164806713295</v>
      </c>
      <c r="O1236" s="17">
        <v>0.68971912266967395</v>
      </c>
      <c r="P1236" s="17">
        <v>0.74858085886944703</v>
      </c>
      <c r="Q1236" s="17">
        <v>0.53737353118457798</v>
      </c>
      <c r="R1236" s="17"/>
      <c r="S1236" s="17">
        <v>0.62546853181897</v>
      </c>
      <c r="T1236" s="17">
        <v>0.90027445987648003</v>
      </c>
      <c r="U1236" s="17">
        <v>0.93233119861952696</v>
      </c>
      <c r="V1236" s="17">
        <v>0.68905696704612895</v>
      </c>
      <c r="W1236" s="17">
        <v>0.881542198125709</v>
      </c>
      <c r="X1236" s="17">
        <v>0.71184873561901996</v>
      </c>
      <c r="Y1236" s="17">
        <v>0.78807728306813196</v>
      </c>
      <c r="Z1236" s="17">
        <v>0.45585147814972499</v>
      </c>
      <c r="AA1236" s="17">
        <v>0.67449697276666198</v>
      </c>
      <c r="AB1236" s="17">
        <v>0.43386352599616801</v>
      </c>
      <c r="AC1236" s="17">
        <v>0.828429298050395</v>
      </c>
      <c r="AD1236" s="17">
        <v>0.68833320426468003</v>
      </c>
      <c r="AE1236" s="17"/>
      <c r="AF1236" s="17">
        <v>0.62434867490850898</v>
      </c>
      <c r="AG1236" s="17">
        <v>0.66309446132051097</v>
      </c>
      <c r="AH1236" s="17">
        <v>0.73679763489754901</v>
      </c>
      <c r="AI1236" s="17">
        <v>0.86628155415380603</v>
      </c>
      <c r="AJ1236" s="17">
        <v>1</v>
      </c>
      <c r="AK1236" s="17">
        <v>0.80469838755565704</v>
      </c>
      <c r="AL1236" s="17"/>
      <c r="AM1236" s="17">
        <v>0.84522715845419505</v>
      </c>
      <c r="AN1236" s="17">
        <v>0.72030736140338603</v>
      </c>
      <c r="AO1236" s="17">
        <v>0.715255829525411</v>
      </c>
      <c r="AP1236" s="17">
        <v>0.66452534190770196</v>
      </c>
      <c r="AQ1236" s="17">
        <v>0.37175032349265702</v>
      </c>
      <c r="AR1236" s="17"/>
      <c r="AS1236" s="17">
        <v>0.75227843459902</v>
      </c>
      <c r="AT1236" s="17">
        <v>0.60095795238782401</v>
      </c>
      <c r="AU1236" s="17">
        <v>0.72963786800031805</v>
      </c>
      <c r="AV1236" s="17">
        <v>0.88986021353529099</v>
      </c>
      <c r="AW1236" s="17">
        <v>0.79503728877270097</v>
      </c>
      <c r="AX1236" s="17">
        <v>0.57957521466387596</v>
      </c>
      <c r="AY1236" s="17"/>
      <c r="AZ1236" s="17">
        <v>0.74436308152485997</v>
      </c>
      <c r="BA1236" s="17">
        <v>0.70053751949204301</v>
      </c>
      <c r="BB1236" s="17">
        <v>0.70329758672873099</v>
      </c>
      <c r="BC1236" s="17">
        <v>0.67763142476092697</v>
      </c>
      <c r="BD1236" s="17">
        <v>0.775088643575224</v>
      </c>
      <c r="BE1236" s="17"/>
      <c r="BF1236" s="17">
        <v>0.74844798478400298</v>
      </c>
      <c r="BG1236" s="17"/>
      <c r="BH1236" s="17">
        <v>0.73935579638825899</v>
      </c>
      <c r="BI1236" s="17"/>
      <c r="BJ1236" s="17">
        <v>0.74144130616153603</v>
      </c>
      <c r="BK1236" s="17">
        <v>0.66122938617025795</v>
      </c>
      <c r="BL1236" s="17">
        <v>0.76453772126518604</v>
      </c>
      <c r="BM1236" s="17">
        <v>0.56473547239003297</v>
      </c>
      <c r="BN1236" s="17">
        <v>0.54656404330761399</v>
      </c>
      <c r="BO1236" s="17">
        <v>1</v>
      </c>
      <c r="BP1236" s="17"/>
      <c r="BQ1236" s="17">
        <v>0.77726739182095195</v>
      </c>
      <c r="BR1236" s="17">
        <v>0.76886318902001405</v>
      </c>
      <c r="BS1236" s="17">
        <v>0.73446508314380499</v>
      </c>
      <c r="BT1236" s="17"/>
      <c r="BU1236" s="17">
        <v>0.60101857178402796</v>
      </c>
      <c r="BV1236" s="17">
        <v>0.71492081916194095</v>
      </c>
      <c r="BW1236" s="17">
        <v>0.79218740441518998</v>
      </c>
      <c r="BX1236" s="17"/>
      <c r="BY1236" s="17">
        <v>0.61247298661253402</v>
      </c>
      <c r="BZ1236" s="17"/>
      <c r="CA1236" s="17">
        <v>0.75612355706430001</v>
      </c>
    </row>
    <row r="1237" spans="2:79" x14ac:dyDescent="0.3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c r="BO1237" s="17"/>
      <c r="BP1237" s="17"/>
      <c r="BQ1237" s="17"/>
      <c r="BR1237" s="17"/>
      <c r="BS1237" s="17"/>
      <c r="BT1237" s="17"/>
      <c r="BU1237" s="17"/>
      <c r="BV1237" s="17"/>
      <c r="BW1237" s="17"/>
      <c r="BX1237" s="17"/>
      <c r="BY1237" s="17"/>
      <c r="BZ1237" s="17"/>
      <c r="CA1237" s="17"/>
    </row>
    <row r="1238" spans="2:79" x14ac:dyDescent="0.35">
      <c r="B1238" s="6" t="s">
        <v>588</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c r="BP1238" s="17"/>
      <c r="BQ1238" s="17"/>
      <c r="BR1238" s="17"/>
      <c r="BS1238" s="17"/>
      <c r="BT1238" s="17"/>
      <c r="BU1238" s="17"/>
      <c r="BV1238" s="17"/>
      <c r="BW1238" s="17"/>
      <c r="BX1238" s="17"/>
      <c r="BY1238" s="17"/>
      <c r="BZ1238" s="17"/>
      <c r="CA1238" s="17"/>
    </row>
    <row r="1239" spans="2:79" x14ac:dyDescent="0.35">
      <c r="B1239" s="24" t="s">
        <v>582</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c r="BQ1239" s="17"/>
      <c r="BR1239" s="17"/>
      <c r="BS1239" s="17"/>
      <c r="BT1239" s="17"/>
      <c r="BU1239" s="17"/>
      <c r="BV1239" s="17"/>
      <c r="BW1239" s="17"/>
      <c r="BX1239" s="17"/>
      <c r="BY1239" s="17"/>
      <c r="BZ1239" s="17"/>
      <c r="CA1239" s="17"/>
    </row>
    <row r="1240" spans="2:79" x14ac:dyDescent="0.35">
      <c r="B1240" t="s">
        <v>385</v>
      </c>
      <c r="C1240" s="17">
        <v>0.275910041337389</v>
      </c>
      <c r="D1240" s="17">
        <v>0.257236049758642</v>
      </c>
      <c r="E1240" s="17">
        <v>0.29278715303220298</v>
      </c>
      <c r="F1240" s="17"/>
      <c r="G1240" s="17">
        <v>0.17011898701216599</v>
      </c>
      <c r="H1240" s="17">
        <v>0.26982883409301101</v>
      </c>
      <c r="I1240" s="17">
        <v>0.21496470429809</v>
      </c>
      <c r="J1240" s="17">
        <v>0.33971744938357001</v>
      </c>
      <c r="K1240" s="17">
        <v>0.25786336116241299</v>
      </c>
      <c r="L1240" s="17">
        <v>0.27743999166941502</v>
      </c>
      <c r="M1240" s="17"/>
      <c r="N1240" s="17">
        <v>0.31598728342951399</v>
      </c>
      <c r="O1240" s="17">
        <v>0.28196462551812401</v>
      </c>
      <c r="P1240" s="17">
        <v>0.166706174160975</v>
      </c>
      <c r="Q1240" s="17">
        <v>0.33415999535734697</v>
      </c>
      <c r="R1240" s="17"/>
      <c r="S1240" s="17">
        <v>0.28219275874032301</v>
      </c>
      <c r="T1240" s="17">
        <v>0.30556668777691898</v>
      </c>
      <c r="U1240" s="17">
        <v>0.29679307947017702</v>
      </c>
      <c r="V1240" s="17">
        <v>0.22539534160379299</v>
      </c>
      <c r="W1240" s="17">
        <v>0.25513649890004603</v>
      </c>
      <c r="X1240" s="17">
        <v>0.23952982517098201</v>
      </c>
      <c r="Y1240" s="17">
        <v>0.293455145041012</v>
      </c>
      <c r="Z1240" s="17">
        <v>0.25975075945981302</v>
      </c>
      <c r="AA1240" s="17">
        <v>0.32615495055309401</v>
      </c>
      <c r="AB1240" s="17">
        <v>0.147941009396961</v>
      </c>
      <c r="AC1240" s="17">
        <v>0.39476560884976902</v>
      </c>
      <c r="AD1240" s="17">
        <v>0</v>
      </c>
      <c r="AE1240" s="17"/>
      <c r="AF1240" s="17">
        <v>0.221423411437388</v>
      </c>
      <c r="AG1240" s="17">
        <v>0.30772116904066699</v>
      </c>
      <c r="AH1240" s="17">
        <v>0.26336361994704699</v>
      </c>
      <c r="AI1240" s="17">
        <v>0.37536033267135399</v>
      </c>
      <c r="AJ1240" s="17">
        <v>0.24500810158054001</v>
      </c>
      <c r="AK1240" s="17">
        <v>0.25291026667730898</v>
      </c>
      <c r="AL1240" s="17"/>
      <c r="AM1240" s="17">
        <v>0.32441983501491101</v>
      </c>
      <c r="AN1240" s="17">
        <v>0.230638562551988</v>
      </c>
      <c r="AO1240" s="17">
        <v>0.32315361691768302</v>
      </c>
      <c r="AP1240" s="17">
        <v>0.30828177371572701</v>
      </c>
      <c r="AQ1240" s="17">
        <v>0.111681459102807</v>
      </c>
      <c r="AR1240" s="17"/>
      <c r="AS1240" s="17">
        <v>0.32826850300932803</v>
      </c>
      <c r="AT1240" s="17">
        <v>0.19210617985641401</v>
      </c>
      <c r="AU1240" s="17">
        <v>0.26836998154122099</v>
      </c>
      <c r="AV1240" s="17">
        <v>0.31808090824124802</v>
      </c>
      <c r="AW1240" s="17">
        <v>0.37163189326658402</v>
      </c>
      <c r="AX1240" s="17">
        <v>0.22411478473142599</v>
      </c>
      <c r="AY1240" s="17"/>
      <c r="AZ1240" s="17">
        <v>0.29862406443835199</v>
      </c>
      <c r="BA1240" s="17">
        <v>0.196963052993855</v>
      </c>
      <c r="BB1240" s="17">
        <v>0.312547024972539</v>
      </c>
      <c r="BC1240" s="17">
        <v>0.37777555021950399</v>
      </c>
      <c r="BD1240" s="17">
        <v>0.28638666968118798</v>
      </c>
      <c r="BE1240" s="17"/>
      <c r="BF1240" s="17">
        <v>0.27220094346983598</v>
      </c>
      <c r="BG1240" s="17"/>
      <c r="BH1240" s="17">
        <v>0.243701420078417</v>
      </c>
      <c r="BI1240" s="17"/>
      <c r="BJ1240" s="17">
        <v>0.288410316505055</v>
      </c>
      <c r="BK1240" s="17">
        <v>0.32968842005840898</v>
      </c>
      <c r="BL1240" s="17">
        <v>0.25029731384395099</v>
      </c>
      <c r="BM1240" s="17">
        <v>0.31170295665004</v>
      </c>
      <c r="BN1240" s="17">
        <v>0.328839420820423</v>
      </c>
      <c r="BO1240" s="17">
        <v>0</v>
      </c>
      <c r="BP1240" s="17"/>
      <c r="BQ1240" s="17">
        <v>0.32859986546146203</v>
      </c>
      <c r="BR1240" s="17">
        <v>0.31222387186079198</v>
      </c>
      <c r="BS1240" s="17">
        <v>0.25871787341417801</v>
      </c>
      <c r="BT1240" s="17"/>
      <c r="BU1240" s="17">
        <v>0.45061318802343697</v>
      </c>
      <c r="BV1240" s="17">
        <v>0.27221449845967399</v>
      </c>
      <c r="BW1240" s="17">
        <v>0.28959979775076899</v>
      </c>
      <c r="BX1240" s="17"/>
      <c r="BY1240" s="17">
        <v>9.5877668800144394E-2</v>
      </c>
      <c r="BZ1240" s="17"/>
      <c r="CA1240" s="17">
        <v>0.32070470715114702</v>
      </c>
    </row>
    <row r="1241" spans="2:79" x14ac:dyDescent="0.35">
      <c r="B1241" t="s">
        <v>386</v>
      </c>
      <c r="C1241" s="17">
        <v>0.463044298266586</v>
      </c>
      <c r="D1241" s="17">
        <v>0.49168277271064897</v>
      </c>
      <c r="E1241" s="17">
        <v>0.432850435038171</v>
      </c>
      <c r="F1241" s="17"/>
      <c r="G1241" s="17">
        <v>0.82988101298783401</v>
      </c>
      <c r="H1241" s="17">
        <v>0.30551504911605198</v>
      </c>
      <c r="I1241" s="17">
        <v>0.45640059308061798</v>
      </c>
      <c r="J1241" s="17">
        <v>0.48471167992854203</v>
      </c>
      <c r="K1241" s="17">
        <v>0.49378870996655699</v>
      </c>
      <c r="L1241" s="17">
        <v>0.47603801966834702</v>
      </c>
      <c r="M1241" s="17"/>
      <c r="N1241" s="17">
        <v>0.49454627381941502</v>
      </c>
      <c r="O1241" s="17">
        <v>0.45846742545394598</v>
      </c>
      <c r="P1241" s="17">
        <v>0.51308001466442699</v>
      </c>
      <c r="Q1241" s="17">
        <v>0.36643402095001398</v>
      </c>
      <c r="R1241" s="17"/>
      <c r="S1241" s="17">
        <v>0.43923906461352302</v>
      </c>
      <c r="T1241" s="17">
        <v>0.46544447885561402</v>
      </c>
      <c r="U1241" s="17">
        <v>0.55312725278643804</v>
      </c>
      <c r="V1241" s="17">
        <v>0.51340421590392205</v>
      </c>
      <c r="W1241" s="17">
        <v>0.53511799745369304</v>
      </c>
      <c r="X1241" s="17">
        <v>0.35519969833387799</v>
      </c>
      <c r="Y1241" s="17">
        <v>0.47903977991364499</v>
      </c>
      <c r="Z1241" s="17">
        <v>0.34561213762800402</v>
      </c>
      <c r="AA1241" s="17">
        <v>0.35965593981446897</v>
      </c>
      <c r="AB1241" s="17">
        <v>0.68112991080650598</v>
      </c>
      <c r="AC1241" s="17">
        <v>0.40275555851989697</v>
      </c>
      <c r="AD1241" s="17">
        <v>1</v>
      </c>
      <c r="AE1241" s="17"/>
      <c r="AF1241" s="17">
        <v>0.43769424852757399</v>
      </c>
      <c r="AG1241" s="17">
        <v>0.40257601045890901</v>
      </c>
      <c r="AH1241" s="17">
        <v>0.49995388257441598</v>
      </c>
      <c r="AI1241" s="17">
        <v>0.54386949280144004</v>
      </c>
      <c r="AJ1241" s="17">
        <v>0.52809508775082603</v>
      </c>
      <c r="AK1241" s="17">
        <v>0.50457829622163897</v>
      </c>
      <c r="AL1241" s="17"/>
      <c r="AM1241" s="17">
        <v>0.37800535099944998</v>
      </c>
      <c r="AN1241" s="17">
        <v>0.50104626714335598</v>
      </c>
      <c r="AO1241" s="17">
        <v>0.48453362155711299</v>
      </c>
      <c r="AP1241" s="17">
        <v>0.46376642649856498</v>
      </c>
      <c r="AQ1241" s="17">
        <v>0.49781438329925498</v>
      </c>
      <c r="AR1241" s="17"/>
      <c r="AS1241" s="17">
        <v>0.42043307607109998</v>
      </c>
      <c r="AT1241" s="17">
        <v>0.50728729828576202</v>
      </c>
      <c r="AU1241" s="17">
        <v>0.38280297592343299</v>
      </c>
      <c r="AV1241" s="17">
        <v>0.52456959688193805</v>
      </c>
      <c r="AW1241" s="17">
        <v>0.46525640817862202</v>
      </c>
      <c r="AX1241" s="17">
        <v>0.39339491446283698</v>
      </c>
      <c r="AY1241" s="17"/>
      <c r="AZ1241" s="17">
        <v>0.45322567647919099</v>
      </c>
      <c r="BA1241" s="17">
        <v>0.52942418144569103</v>
      </c>
      <c r="BB1241" s="17">
        <v>0.43094063727176002</v>
      </c>
      <c r="BC1241" s="17">
        <v>0.35204734403292598</v>
      </c>
      <c r="BD1241" s="17">
        <v>0.45748395033179701</v>
      </c>
      <c r="BE1241" s="17"/>
      <c r="BF1241" s="17">
        <v>0.46985686165087098</v>
      </c>
      <c r="BG1241" s="17"/>
      <c r="BH1241" s="17">
        <v>0.49473048599800801</v>
      </c>
      <c r="BI1241" s="17"/>
      <c r="BJ1241" s="17">
        <v>0.46366581404344998</v>
      </c>
      <c r="BK1241" s="17">
        <v>0.44793069309296601</v>
      </c>
      <c r="BL1241" s="17">
        <v>0.48729889174582902</v>
      </c>
      <c r="BM1241" s="17">
        <v>0.292277359753079</v>
      </c>
      <c r="BN1241" s="17">
        <v>0.42398635685867803</v>
      </c>
      <c r="BO1241" s="17">
        <v>0.77783800675111503</v>
      </c>
      <c r="BP1241" s="17"/>
      <c r="BQ1241" s="17">
        <v>0.56888382192300702</v>
      </c>
      <c r="BR1241" s="17">
        <v>0.40407718893141997</v>
      </c>
      <c r="BS1241" s="17">
        <v>0.49137434640977601</v>
      </c>
      <c r="BT1241" s="17"/>
      <c r="BU1241" s="17">
        <v>0.22748171936036901</v>
      </c>
      <c r="BV1241" s="17">
        <v>0.51999296981631005</v>
      </c>
      <c r="BW1241" s="17">
        <v>0.46156403131089802</v>
      </c>
      <c r="BX1241" s="17"/>
      <c r="BY1241" s="17">
        <v>0.33706675607869802</v>
      </c>
      <c r="BZ1241" s="17"/>
      <c r="CA1241" s="17">
        <v>0.480691053075263</v>
      </c>
    </row>
    <row r="1242" spans="2:79" x14ac:dyDescent="0.35">
      <c r="B1242" t="s">
        <v>387</v>
      </c>
      <c r="C1242" s="17">
        <v>0.100330226333687</v>
      </c>
      <c r="D1242" s="17">
        <v>0.119946748584526</v>
      </c>
      <c r="E1242" s="17">
        <v>7.8204390588113099E-2</v>
      </c>
      <c r="F1242" s="17"/>
      <c r="G1242" s="17">
        <v>0</v>
      </c>
      <c r="H1242" s="17">
        <v>0.107425021512393</v>
      </c>
      <c r="I1242" s="17">
        <v>0.205030700916606</v>
      </c>
      <c r="J1242" s="17">
        <v>1.17476902959844E-2</v>
      </c>
      <c r="K1242" s="17">
        <v>0.12800629602521399</v>
      </c>
      <c r="L1242" s="17">
        <v>0.102922212939986</v>
      </c>
      <c r="M1242" s="17"/>
      <c r="N1242" s="17">
        <v>9.5599983960449705E-2</v>
      </c>
      <c r="O1242" s="17">
        <v>9.3018887989411506E-2</v>
      </c>
      <c r="P1242" s="17">
        <v>0.13774289269583401</v>
      </c>
      <c r="Q1242" s="17">
        <v>7.65716151925976E-2</v>
      </c>
      <c r="R1242" s="17"/>
      <c r="S1242" s="17">
        <v>0.12667117993111601</v>
      </c>
      <c r="T1242" s="17">
        <v>0.13752738661163399</v>
      </c>
      <c r="U1242" s="17">
        <v>2.6416343883457798E-2</v>
      </c>
      <c r="V1242" s="17">
        <v>0.12499431309153999</v>
      </c>
      <c r="W1242" s="17">
        <v>8.4083111507092301E-2</v>
      </c>
      <c r="X1242" s="17">
        <v>0.17883266499323</v>
      </c>
      <c r="Y1242" s="17">
        <v>4.6589623549347099E-2</v>
      </c>
      <c r="Z1242" s="17">
        <v>8.8963895828547801E-2</v>
      </c>
      <c r="AA1242" s="17">
        <v>6.80827161872153E-2</v>
      </c>
      <c r="AB1242" s="17">
        <v>6.9306585128911705E-2</v>
      </c>
      <c r="AC1242" s="17">
        <v>8.08475878901459E-2</v>
      </c>
      <c r="AD1242" s="17">
        <v>0</v>
      </c>
      <c r="AE1242" s="17"/>
      <c r="AF1242" s="17">
        <v>5.7352364808416802E-2</v>
      </c>
      <c r="AG1242" s="17">
        <v>7.6561007966585798E-2</v>
      </c>
      <c r="AH1242" s="17">
        <v>0.20400246601862501</v>
      </c>
      <c r="AI1242" s="17">
        <v>3.4832664872176601E-2</v>
      </c>
      <c r="AJ1242" s="17">
        <v>4.7346373000035899E-2</v>
      </c>
      <c r="AK1242" s="17">
        <v>0.109686171750618</v>
      </c>
      <c r="AL1242" s="17"/>
      <c r="AM1242" s="17">
        <v>9.3508525517323901E-2</v>
      </c>
      <c r="AN1242" s="17">
        <v>0.105224389058843</v>
      </c>
      <c r="AO1242" s="17">
        <v>9.0811139315337602E-2</v>
      </c>
      <c r="AP1242" s="17">
        <v>7.9764955709585306E-2</v>
      </c>
      <c r="AQ1242" s="17">
        <v>0.1663833856203</v>
      </c>
      <c r="AR1242" s="17"/>
      <c r="AS1242" s="17">
        <v>5.7125552500577201E-2</v>
      </c>
      <c r="AT1242" s="17">
        <v>8.4727315921424004E-2</v>
      </c>
      <c r="AU1242" s="17">
        <v>0.225818407579052</v>
      </c>
      <c r="AV1242" s="17">
        <v>6.78084433897677E-2</v>
      </c>
      <c r="AW1242" s="17">
        <v>9.7949463412773496E-2</v>
      </c>
      <c r="AX1242" s="17">
        <v>9.0510019375595802E-2</v>
      </c>
      <c r="AY1242" s="17"/>
      <c r="AZ1242" s="17">
        <v>0.138253869636734</v>
      </c>
      <c r="BA1242" s="17">
        <v>0.100892608370811</v>
      </c>
      <c r="BB1242" s="17">
        <v>8.5153118381987802E-2</v>
      </c>
      <c r="BC1242" s="17">
        <v>8.06305309406527E-2</v>
      </c>
      <c r="BD1242" s="17">
        <v>7.6982967044058603E-2</v>
      </c>
      <c r="BE1242" s="17"/>
      <c r="BF1242" s="17">
        <v>9.1788396152302096E-2</v>
      </c>
      <c r="BG1242" s="17"/>
      <c r="BH1242" s="17">
        <v>0.11162898874267201</v>
      </c>
      <c r="BI1242" s="17"/>
      <c r="BJ1242" s="17">
        <v>7.9525361893281701E-2</v>
      </c>
      <c r="BK1242" s="17">
        <v>5.8562913668547302E-2</v>
      </c>
      <c r="BL1242" s="17">
        <v>0.14989096925475301</v>
      </c>
      <c r="BM1242" s="17">
        <v>0.143401745190959</v>
      </c>
      <c r="BN1242" s="17">
        <v>0</v>
      </c>
      <c r="BO1242" s="17">
        <v>0</v>
      </c>
      <c r="BP1242" s="17"/>
      <c r="BQ1242" s="17">
        <v>3.50411913987572E-2</v>
      </c>
      <c r="BR1242" s="17">
        <v>0.12276453048324</v>
      </c>
      <c r="BS1242" s="17">
        <v>0.108919921464386</v>
      </c>
      <c r="BT1242" s="17"/>
      <c r="BU1242" s="17">
        <v>6.7428055771815196E-2</v>
      </c>
      <c r="BV1242" s="17">
        <v>8.9496810612501906E-2</v>
      </c>
      <c r="BW1242" s="17">
        <v>0.113586215265557</v>
      </c>
      <c r="BX1242" s="17"/>
      <c r="BY1242" s="17">
        <v>0</v>
      </c>
      <c r="BZ1242" s="17"/>
      <c r="CA1242" s="17">
        <v>5.2639324586357603E-2</v>
      </c>
    </row>
    <row r="1243" spans="2:79" x14ac:dyDescent="0.35">
      <c r="B1243" t="s">
        <v>388</v>
      </c>
      <c r="C1243" s="17">
        <v>5.4230926006760702E-2</v>
      </c>
      <c r="D1243" s="17">
        <v>5.7993181757440601E-2</v>
      </c>
      <c r="E1243" s="17">
        <v>5.0220392547853598E-2</v>
      </c>
      <c r="F1243" s="17"/>
      <c r="G1243" s="17">
        <v>0</v>
      </c>
      <c r="H1243" s="17">
        <v>6.8638889758583593E-2</v>
      </c>
      <c r="I1243" s="17">
        <v>2.8249356619369701E-2</v>
      </c>
      <c r="J1243" s="17">
        <v>9.8597754054298603E-2</v>
      </c>
      <c r="K1243" s="17">
        <v>4.10958245431748E-2</v>
      </c>
      <c r="L1243" s="17">
        <v>3.8571712117586601E-2</v>
      </c>
      <c r="M1243" s="17"/>
      <c r="N1243" s="17">
        <v>5.1783223685742799E-2</v>
      </c>
      <c r="O1243" s="17">
        <v>4.5514100673944201E-2</v>
      </c>
      <c r="P1243" s="17">
        <v>7.7694648614190398E-2</v>
      </c>
      <c r="Q1243" s="17">
        <v>4.4703101200163499E-2</v>
      </c>
      <c r="R1243" s="17"/>
      <c r="S1243" s="17">
        <v>8.6979620690124201E-2</v>
      </c>
      <c r="T1243" s="17">
        <v>3.1707646841834698E-2</v>
      </c>
      <c r="U1243" s="17">
        <v>0</v>
      </c>
      <c r="V1243" s="17">
        <v>9.0048027038080597E-2</v>
      </c>
      <c r="W1243" s="17">
        <v>0</v>
      </c>
      <c r="X1243" s="17">
        <v>0</v>
      </c>
      <c r="Y1243" s="17">
        <v>5.5862128429076799E-2</v>
      </c>
      <c r="Z1243" s="17">
        <v>0.153707089703496</v>
      </c>
      <c r="AA1243" s="17">
        <v>0.11631619110002001</v>
      </c>
      <c r="AB1243" s="17">
        <v>0</v>
      </c>
      <c r="AC1243" s="17">
        <v>7.8925865134756301E-2</v>
      </c>
      <c r="AD1243" s="17">
        <v>0</v>
      </c>
      <c r="AE1243" s="17"/>
      <c r="AF1243" s="17">
        <v>6.9167204491187698E-2</v>
      </c>
      <c r="AG1243" s="17">
        <v>8.2759690620967302E-2</v>
      </c>
      <c r="AH1243" s="17">
        <v>0</v>
      </c>
      <c r="AI1243" s="17">
        <v>7.7899098355798998E-3</v>
      </c>
      <c r="AJ1243" s="17">
        <v>8.1202632095868602E-2</v>
      </c>
      <c r="AK1243" s="17">
        <v>0.13282526535043301</v>
      </c>
      <c r="AL1243" s="17"/>
      <c r="AM1243" s="17">
        <v>4.1769470515238001E-2</v>
      </c>
      <c r="AN1243" s="17">
        <v>3.3726278002400301E-2</v>
      </c>
      <c r="AO1243" s="17">
        <v>5.2835047331794803E-2</v>
      </c>
      <c r="AP1243" s="17">
        <v>8.46413391987791E-2</v>
      </c>
      <c r="AQ1243" s="17">
        <v>0.22412077197763799</v>
      </c>
      <c r="AR1243" s="17"/>
      <c r="AS1243" s="17">
        <v>6.9469336755122194E-2</v>
      </c>
      <c r="AT1243" s="17">
        <v>3.6626797503588299E-2</v>
      </c>
      <c r="AU1243" s="17">
        <v>9.3512277643400796E-2</v>
      </c>
      <c r="AV1243" s="17">
        <v>2.77586307099555E-2</v>
      </c>
      <c r="AW1243" s="17">
        <v>1.4171563368935E-2</v>
      </c>
      <c r="AX1243" s="17">
        <v>0.14947766693297401</v>
      </c>
      <c r="AY1243" s="17"/>
      <c r="AZ1243" s="17">
        <v>3.1242656909448E-2</v>
      </c>
      <c r="BA1243" s="17">
        <v>6.1491077908324601E-2</v>
      </c>
      <c r="BB1243" s="17">
        <v>5.1047253909555203E-2</v>
      </c>
      <c r="BC1243" s="17">
        <v>8.2321800292337294E-2</v>
      </c>
      <c r="BD1243" s="17">
        <v>5.8744043202329101E-2</v>
      </c>
      <c r="BE1243" s="17"/>
      <c r="BF1243" s="17">
        <v>5.1764238717158302E-2</v>
      </c>
      <c r="BG1243" s="17"/>
      <c r="BH1243" s="17">
        <v>4.9123697223098603E-2</v>
      </c>
      <c r="BI1243" s="17"/>
      <c r="BJ1243" s="17">
        <v>1.5016412510424E-2</v>
      </c>
      <c r="BK1243" s="17">
        <v>8.7441774247155699E-2</v>
      </c>
      <c r="BL1243" s="17">
        <v>4.0594614614849103E-2</v>
      </c>
      <c r="BM1243" s="17">
        <v>0.155739064492878</v>
      </c>
      <c r="BN1243" s="17">
        <v>0</v>
      </c>
      <c r="BO1243" s="17">
        <v>0.222161993248885</v>
      </c>
      <c r="BP1243" s="17"/>
      <c r="BQ1243" s="17">
        <v>2.3016035724262401E-2</v>
      </c>
      <c r="BR1243" s="17">
        <v>6.3660960927516205E-2</v>
      </c>
      <c r="BS1243" s="17">
        <v>4.2947895523407997E-2</v>
      </c>
      <c r="BT1243" s="17"/>
      <c r="BU1243" s="17">
        <v>6.5942846847440895E-2</v>
      </c>
      <c r="BV1243" s="17">
        <v>4.3291254806658797E-2</v>
      </c>
      <c r="BW1243" s="17">
        <v>4.8543663654661298E-2</v>
      </c>
      <c r="BX1243" s="17"/>
      <c r="BY1243" s="17">
        <v>6.4039580714443198E-2</v>
      </c>
      <c r="BZ1243" s="17"/>
      <c r="CA1243" s="17">
        <v>6.9681294347696696E-2</v>
      </c>
    </row>
    <row r="1244" spans="2:79" x14ac:dyDescent="0.35">
      <c r="B1244" t="s">
        <v>136</v>
      </c>
      <c r="C1244" s="17">
        <v>0.10648450805557701</v>
      </c>
      <c r="D1244" s="17">
        <v>7.3141247188742695E-2</v>
      </c>
      <c r="E1244" s="17">
        <v>0.14593762879365901</v>
      </c>
      <c r="F1244" s="17"/>
      <c r="G1244" s="17">
        <v>0</v>
      </c>
      <c r="H1244" s="17">
        <v>0.248592205519962</v>
      </c>
      <c r="I1244" s="17">
        <v>9.5354645085317394E-2</v>
      </c>
      <c r="J1244" s="17">
        <v>6.5225426337604406E-2</v>
      </c>
      <c r="K1244" s="17">
        <v>7.92458083026404E-2</v>
      </c>
      <c r="L1244" s="17">
        <v>0.105028063604664</v>
      </c>
      <c r="M1244" s="17"/>
      <c r="N1244" s="17">
        <v>4.2083235104878401E-2</v>
      </c>
      <c r="O1244" s="17">
        <v>0.12103496036457501</v>
      </c>
      <c r="P1244" s="17">
        <v>0.104776269864573</v>
      </c>
      <c r="Q1244" s="17">
        <v>0.17813126729987799</v>
      </c>
      <c r="R1244" s="17"/>
      <c r="S1244" s="17">
        <v>6.4917376024913306E-2</v>
      </c>
      <c r="T1244" s="17">
        <v>5.9753799913998797E-2</v>
      </c>
      <c r="U1244" s="17">
        <v>0.123663323859927</v>
      </c>
      <c r="V1244" s="17">
        <v>4.6158102362663898E-2</v>
      </c>
      <c r="W1244" s="17">
        <v>0.12566239213916799</v>
      </c>
      <c r="X1244" s="17">
        <v>0.22643781150191</v>
      </c>
      <c r="Y1244" s="17">
        <v>0.12505332306691799</v>
      </c>
      <c r="Z1244" s="17">
        <v>0.15196611738013899</v>
      </c>
      <c r="AA1244" s="17">
        <v>0.129790202345202</v>
      </c>
      <c r="AB1244" s="17">
        <v>0.10162249466762099</v>
      </c>
      <c r="AC1244" s="17">
        <v>4.2705379605432497E-2</v>
      </c>
      <c r="AD1244" s="17">
        <v>0</v>
      </c>
      <c r="AE1244" s="17"/>
      <c r="AF1244" s="17">
        <v>0.214362770735434</v>
      </c>
      <c r="AG1244" s="17">
        <v>0.13038212191287099</v>
      </c>
      <c r="AH1244" s="17">
        <v>3.2680031459911399E-2</v>
      </c>
      <c r="AI1244" s="17">
        <v>3.8147599819448798E-2</v>
      </c>
      <c r="AJ1244" s="17">
        <v>9.8347805572729194E-2</v>
      </c>
      <c r="AK1244" s="17">
        <v>0</v>
      </c>
      <c r="AL1244" s="17"/>
      <c r="AM1244" s="17">
        <v>0.16229681795307699</v>
      </c>
      <c r="AN1244" s="17">
        <v>0.129364503243413</v>
      </c>
      <c r="AO1244" s="17">
        <v>4.86665748780718E-2</v>
      </c>
      <c r="AP1244" s="17">
        <v>6.35455048773442E-2</v>
      </c>
      <c r="AQ1244" s="17">
        <v>0</v>
      </c>
      <c r="AR1244" s="17"/>
      <c r="AS1244" s="17">
        <v>0.124703531663873</v>
      </c>
      <c r="AT1244" s="17">
        <v>0.17925240843281201</v>
      </c>
      <c r="AU1244" s="17">
        <v>2.9496357312893001E-2</v>
      </c>
      <c r="AV1244" s="17">
        <v>6.1782420777091202E-2</v>
      </c>
      <c r="AW1244" s="17">
        <v>5.0990671773085298E-2</v>
      </c>
      <c r="AX1244" s="17">
        <v>0.142502614497167</v>
      </c>
      <c r="AY1244" s="17"/>
      <c r="AZ1244" s="17">
        <v>7.8653732536274404E-2</v>
      </c>
      <c r="BA1244" s="17">
        <v>0.111229079281319</v>
      </c>
      <c r="BB1244" s="17">
        <v>0.120311965464158</v>
      </c>
      <c r="BC1244" s="17">
        <v>0.107224774514581</v>
      </c>
      <c r="BD1244" s="17">
        <v>0.120402369740627</v>
      </c>
      <c r="BE1244" s="17"/>
      <c r="BF1244" s="17">
        <v>0.114389560009832</v>
      </c>
      <c r="BG1244" s="17"/>
      <c r="BH1244" s="17">
        <v>0.100815407957805</v>
      </c>
      <c r="BI1244" s="17"/>
      <c r="BJ1244" s="17">
        <v>0.15338209504778799</v>
      </c>
      <c r="BK1244" s="17">
        <v>7.6376198932922607E-2</v>
      </c>
      <c r="BL1244" s="17">
        <v>7.1918210540617394E-2</v>
      </c>
      <c r="BM1244" s="17">
        <v>9.6878873913043298E-2</v>
      </c>
      <c r="BN1244" s="17">
        <v>0.2471742223209</v>
      </c>
      <c r="BO1244" s="17">
        <v>0</v>
      </c>
      <c r="BP1244" s="17"/>
      <c r="BQ1244" s="17">
        <v>4.44590854925117E-2</v>
      </c>
      <c r="BR1244" s="17">
        <v>9.7273447797032495E-2</v>
      </c>
      <c r="BS1244" s="17">
        <v>9.8039963188252394E-2</v>
      </c>
      <c r="BT1244" s="17"/>
      <c r="BU1244" s="17">
        <v>0.188534189996938</v>
      </c>
      <c r="BV1244" s="17">
        <v>7.5004466304855202E-2</v>
      </c>
      <c r="BW1244" s="17">
        <v>8.67062920181145E-2</v>
      </c>
      <c r="BX1244" s="17"/>
      <c r="BY1244" s="17">
        <v>0.50301599440671396</v>
      </c>
      <c r="BZ1244" s="17"/>
      <c r="CA1244" s="17">
        <v>7.6283620839535701E-2</v>
      </c>
    </row>
    <row r="1245" spans="2:79" x14ac:dyDescent="0.35">
      <c r="B1245" t="s">
        <v>389</v>
      </c>
      <c r="C1245" s="17">
        <v>0.73895433960397505</v>
      </c>
      <c r="D1245" s="17">
        <v>0.74891882246929098</v>
      </c>
      <c r="E1245" s="17">
        <v>0.72563758807037404</v>
      </c>
      <c r="F1245" s="17"/>
      <c r="G1245" s="17">
        <v>1</v>
      </c>
      <c r="H1245" s="17">
        <v>0.57534388320906205</v>
      </c>
      <c r="I1245" s="17">
        <v>0.67136529737870698</v>
      </c>
      <c r="J1245" s="17">
        <v>0.82442912931211298</v>
      </c>
      <c r="K1245" s="17">
        <v>0.75165207112897003</v>
      </c>
      <c r="L1245" s="17">
        <v>0.75347801133776304</v>
      </c>
      <c r="M1245" s="17"/>
      <c r="N1245" s="17">
        <v>0.81053355724892895</v>
      </c>
      <c r="O1245" s="17">
        <v>0.74043205097206899</v>
      </c>
      <c r="P1245" s="17">
        <v>0.67978618882540198</v>
      </c>
      <c r="Q1245" s="17">
        <v>0.70059401630736096</v>
      </c>
      <c r="R1245" s="17"/>
      <c r="S1245" s="17">
        <v>0.72143182335384604</v>
      </c>
      <c r="T1245" s="17">
        <v>0.771011166632533</v>
      </c>
      <c r="U1245" s="17">
        <v>0.84992033225661601</v>
      </c>
      <c r="V1245" s="17">
        <v>0.73879955750771498</v>
      </c>
      <c r="W1245" s="17">
        <v>0.79025449635374001</v>
      </c>
      <c r="X1245" s="17">
        <v>0.59472952350485997</v>
      </c>
      <c r="Y1245" s="17">
        <v>0.77249492495465799</v>
      </c>
      <c r="Z1245" s="17">
        <v>0.60536289708781699</v>
      </c>
      <c r="AA1245" s="17">
        <v>0.68581089036756304</v>
      </c>
      <c r="AB1245" s="17">
        <v>0.82907092020346695</v>
      </c>
      <c r="AC1245" s="17">
        <v>0.79752116736966505</v>
      </c>
      <c r="AD1245" s="17">
        <v>1</v>
      </c>
      <c r="AE1245" s="17"/>
      <c r="AF1245" s="17">
        <v>0.65911765996496197</v>
      </c>
      <c r="AG1245" s="17">
        <v>0.71029717949957605</v>
      </c>
      <c r="AH1245" s="17">
        <v>0.76331750252146402</v>
      </c>
      <c r="AI1245" s="17">
        <v>0.91922982547279497</v>
      </c>
      <c r="AJ1245" s="17">
        <v>0.77310318933136601</v>
      </c>
      <c r="AK1245" s="17">
        <v>0.75748856289894895</v>
      </c>
      <c r="AL1245" s="17"/>
      <c r="AM1245" s="17">
        <v>0.70242518601436099</v>
      </c>
      <c r="AN1245" s="17">
        <v>0.73168482969534399</v>
      </c>
      <c r="AO1245" s="17">
        <v>0.80768723847479595</v>
      </c>
      <c r="AP1245" s="17">
        <v>0.77204820021429099</v>
      </c>
      <c r="AQ1245" s="17">
        <v>0.609495842402062</v>
      </c>
      <c r="AR1245" s="17"/>
      <c r="AS1245" s="17">
        <v>0.748701579080427</v>
      </c>
      <c r="AT1245" s="17">
        <v>0.69939347814217601</v>
      </c>
      <c r="AU1245" s="17">
        <v>0.65117295746465398</v>
      </c>
      <c r="AV1245" s="17">
        <v>0.84265050512318496</v>
      </c>
      <c r="AW1245" s="17">
        <v>0.83688830144520598</v>
      </c>
      <c r="AX1245" s="17">
        <v>0.61750969919426202</v>
      </c>
      <c r="AY1245" s="17"/>
      <c r="AZ1245" s="17">
        <v>0.75184974091754297</v>
      </c>
      <c r="BA1245" s="17">
        <v>0.726387234439546</v>
      </c>
      <c r="BB1245" s="17">
        <v>0.74348766224429896</v>
      </c>
      <c r="BC1245" s="17">
        <v>0.72982289425242997</v>
      </c>
      <c r="BD1245" s="17">
        <v>0.74387062001298498</v>
      </c>
      <c r="BE1245" s="17"/>
      <c r="BF1245" s="17">
        <v>0.74205780512070696</v>
      </c>
      <c r="BG1245" s="17"/>
      <c r="BH1245" s="17">
        <v>0.73843190607642395</v>
      </c>
      <c r="BI1245" s="17"/>
      <c r="BJ1245" s="17">
        <v>0.75207613054850597</v>
      </c>
      <c r="BK1245" s="17">
        <v>0.777619113151374</v>
      </c>
      <c r="BL1245" s="17">
        <v>0.73759620558978001</v>
      </c>
      <c r="BM1245" s="17">
        <v>0.60398031640312</v>
      </c>
      <c r="BN1245" s="17">
        <v>0.75282577767909997</v>
      </c>
      <c r="BO1245" s="17">
        <v>0.77783800675111503</v>
      </c>
      <c r="BP1245" s="17"/>
      <c r="BQ1245" s="17">
        <v>0.89748368738446904</v>
      </c>
      <c r="BR1245" s="17">
        <v>0.71630106079221201</v>
      </c>
      <c r="BS1245" s="17">
        <v>0.75009221982395402</v>
      </c>
      <c r="BT1245" s="17"/>
      <c r="BU1245" s="17">
        <v>0.67809490738380596</v>
      </c>
      <c r="BV1245" s="17">
        <v>0.79220746827598398</v>
      </c>
      <c r="BW1245" s="17">
        <v>0.75116382906166701</v>
      </c>
      <c r="BX1245" s="17"/>
      <c r="BY1245" s="17">
        <v>0.43294442487884299</v>
      </c>
      <c r="BZ1245" s="17"/>
      <c r="CA1245" s="17">
        <v>0.80139576022641001</v>
      </c>
    </row>
    <row r="1246" spans="2:79" x14ac:dyDescent="0.35">
      <c r="B1246" t="s">
        <v>390</v>
      </c>
      <c r="C1246" s="17">
        <v>0.15456115234044801</v>
      </c>
      <c r="D1246" s="17">
        <v>0.17793993034196601</v>
      </c>
      <c r="E1246" s="17">
        <v>0.128424783135967</v>
      </c>
      <c r="F1246" s="17"/>
      <c r="G1246" s="17">
        <v>0</v>
      </c>
      <c r="H1246" s="17">
        <v>0.17606391127097601</v>
      </c>
      <c r="I1246" s="17">
        <v>0.233280057535975</v>
      </c>
      <c r="J1246" s="17">
        <v>0.110345444350283</v>
      </c>
      <c r="K1246" s="17">
        <v>0.169102120568389</v>
      </c>
      <c r="L1246" s="17">
        <v>0.14149392505757299</v>
      </c>
      <c r="M1246" s="17"/>
      <c r="N1246" s="17">
        <v>0.147383207646192</v>
      </c>
      <c r="O1246" s="17">
        <v>0.138532988663356</v>
      </c>
      <c r="P1246" s="17">
        <v>0.21543754131002499</v>
      </c>
      <c r="Q1246" s="17">
        <v>0.121274716392761</v>
      </c>
      <c r="R1246" s="17"/>
      <c r="S1246" s="17">
        <v>0.213650800621241</v>
      </c>
      <c r="T1246" s="17">
        <v>0.16923503345346799</v>
      </c>
      <c r="U1246" s="17">
        <v>2.6416343883457798E-2</v>
      </c>
      <c r="V1246" s="17">
        <v>0.21504234012962101</v>
      </c>
      <c r="W1246" s="17">
        <v>8.4083111507092301E-2</v>
      </c>
      <c r="X1246" s="17">
        <v>0.17883266499323</v>
      </c>
      <c r="Y1246" s="17">
        <v>0.102451751978424</v>
      </c>
      <c r="Z1246" s="17">
        <v>0.242670985532044</v>
      </c>
      <c r="AA1246" s="17">
        <v>0.18439890728723499</v>
      </c>
      <c r="AB1246" s="17">
        <v>6.9306585128911705E-2</v>
      </c>
      <c r="AC1246" s="17">
        <v>0.15977345302490201</v>
      </c>
      <c r="AD1246" s="17">
        <v>0</v>
      </c>
      <c r="AE1246" s="17"/>
      <c r="AF1246" s="17">
        <v>0.12651956929960501</v>
      </c>
      <c r="AG1246" s="17">
        <v>0.15932069858755299</v>
      </c>
      <c r="AH1246" s="17">
        <v>0.20400246601862501</v>
      </c>
      <c r="AI1246" s="17">
        <v>4.2622574707756503E-2</v>
      </c>
      <c r="AJ1246" s="17">
        <v>0.128549005095904</v>
      </c>
      <c r="AK1246" s="17">
        <v>0.242511437101051</v>
      </c>
      <c r="AL1246" s="17"/>
      <c r="AM1246" s="17">
        <v>0.13527799603256199</v>
      </c>
      <c r="AN1246" s="17">
        <v>0.13895066706124301</v>
      </c>
      <c r="AO1246" s="17">
        <v>0.143646186647132</v>
      </c>
      <c r="AP1246" s="17">
        <v>0.164406294908364</v>
      </c>
      <c r="AQ1246" s="17">
        <v>0.390504157597938</v>
      </c>
      <c r="AR1246" s="17"/>
      <c r="AS1246" s="17">
        <v>0.12659488925569901</v>
      </c>
      <c r="AT1246" s="17">
        <v>0.121354113425012</v>
      </c>
      <c r="AU1246" s="17">
        <v>0.319330685222453</v>
      </c>
      <c r="AV1246" s="17">
        <v>9.5567074099723204E-2</v>
      </c>
      <c r="AW1246" s="17">
        <v>0.112121026781709</v>
      </c>
      <c r="AX1246" s="17">
        <v>0.23998768630857001</v>
      </c>
      <c r="AY1246" s="17"/>
      <c r="AZ1246" s="17">
        <v>0.169496526546182</v>
      </c>
      <c r="BA1246" s="17">
        <v>0.16238368627913499</v>
      </c>
      <c r="BB1246" s="17">
        <v>0.136200372291543</v>
      </c>
      <c r="BC1246" s="17">
        <v>0.16295233123298999</v>
      </c>
      <c r="BD1246" s="17">
        <v>0.135727010246388</v>
      </c>
      <c r="BE1246" s="17"/>
      <c r="BF1246" s="17">
        <v>0.14355263486945999</v>
      </c>
      <c r="BG1246" s="17"/>
      <c r="BH1246" s="17">
        <v>0.16075268596577</v>
      </c>
      <c r="BI1246" s="17"/>
      <c r="BJ1246" s="17">
        <v>9.4541774403705703E-2</v>
      </c>
      <c r="BK1246" s="17">
        <v>0.14600468791570301</v>
      </c>
      <c r="BL1246" s="17">
        <v>0.19048558386960199</v>
      </c>
      <c r="BM1246" s="17">
        <v>0.29914080968383699</v>
      </c>
      <c r="BN1246" s="17">
        <v>0</v>
      </c>
      <c r="BO1246" s="17">
        <v>0.222161993248885</v>
      </c>
      <c r="BP1246" s="17"/>
      <c r="BQ1246" s="17">
        <v>5.8057227123019597E-2</v>
      </c>
      <c r="BR1246" s="17">
        <v>0.18642549141075601</v>
      </c>
      <c r="BS1246" s="17">
        <v>0.151867816987794</v>
      </c>
      <c r="BT1246" s="17"/>
      <c r="BU1246" s="17">
        <v>0.13337090261925599</v>
      </c>
      <c r="BV1246" s="17">
        <v>0.13278806541916099</v>
      </c>
      <c r="BW1246" s="17">
        <v>0.16212987892021799</v>
      </c>
      <c r="BX1246" s="17"/>
      <c r="BY1246" s="17">
        <v>6.4039580714443198E-2</v>
      </c>
      <c r="BZ1246" s="17"/>
      <c r="CA1246" s="17">
        <v>0.12232061893405401</v>
      </c>
    </row>
    <row r="1247" spans="2:79" x14ac:dyDescent="0.35">
      <c r="B1247" t="s">
        <v>202</v>
      </c>
      <c r="C1247" s="17">
        <v>0.58439318726352696</v>
      </c>
      <c r="D1247" s="17">
        <v>0.570978892127325</v>
      </c>
      <c r="E1247" s="17">
        <v>0.59721280493440698</v>
      </c>
      <c r="F1247" s="17"/>
      <c r="G1247" s="17">
        <v>1</v>
      </c>
      <c r="H1247" s="17">
        <v>0.39927997193808601</v>
      </c>
      <c r="I1247" s="17">
        <v>0.43808523984273201</v>
      </c>
      <c r="J1247" s="17">
        <v>0.71408368496182995</v>
      </c>
      <c r="K1247" s="17">
        <v>0.58254995056058101</v>
      </c>
      <c r="L1247" s="17">
        <v>0.61198408628018997</v>
      </c>
      <c r="M1247" s="17"/>
      <c r="N1247" s="17">
        <v>0.663150349602737</v>
      </c>
      <c r="O1247" s="17">
        <v>0.60189906230871404</v>
      </c>
      <c r="P1247" s="17">
        <v>0.46434864751537802</v>
      </c>
      <c r="Q1247" s="17">
        <v>0.57931929991459896</v>
      </c>
      <c r="R1247" s="17"/>
      <c r="S1247" s="17">
        <v>0.50778102273260595</v>
      </c>
      <c r="T1247" s="17">
        <v>0.60177613317906398</v>
      </c>
      <c r="U1247" s="17">
        <v>0.82350398837315797</v>
      </c>
      <c r="V1247" s="17">
        <v>0.523757217378094</v>
      </c>
      <c r="W1247" s="17">
        <v>0.70617138484664699</v>
      </c>
      <c r="X1247" s="17">
        <v>0.41589685851163</v>
      </c>
      <c r="Y1247" s="17">
        <v>0.67004317297623395</v>
      </c>
      <c r="Z1247" s="17">
        <v>0.36269191155577302</v>
      </c>
      <c r="AA1247" s="17">
        <v>0.50141198308032797</v>
      </c>
      <c r="AB1247" s="17">
        <v>0.75976433507455499</v>
      </c>
      <c r="AC1247" s="17">
        <v>0.63774771434476296</v>
      </c>
      <c r="AD1247" s="17">
        <v>1</v>
      </c>
      <c r="AE1247" s="17"/>
      <c r="AF1247" s="17">
        <v>0.53259809066535702</v>
      </c>
      <c r="AG1247" s="17">
        <v>0.550976480912023</v>
      </c>
      <c r="AH1247" s="17">
        <v>0.55931503650283898</v>
      </c>
      <c r="AI1247" s="17">
        <v>0.87660725076503798</v>
      </c>
      <c r="AJ1247" s="17">
        <v>0.64455418423546196</v>
      </c>
      <c r="AK1247" s="17">
        <v>0.51497712579789701</v>
      </c>
      <c r="AL1247" s="17"/>
      <c r="AM1247" s="17">
        <v>0.56714718998179903</v>
      </c>
      <c r="AN1247" s="17">
        <v>0.59273416263410095</v>
      </c>
      <c r="AO1247" s="17">
        <v>0.66404105182766304</v>
      </c>
      <c r="AP1247" s="17">
        <v>0.60764190530592699</v>
      </c>
      <c r="AQ1247" s="17">
        <v>0.21899168480412401</v>
      </c>
      <c r="AR1247" s="17"/>
      <c r="AS1247" s="17">
        <v>0.62210668982472805</v>
      </c>
      <c r="AT1247" s="17">
        <v>0.57803936471716399</v>
      </c>
      <c r="AU1247" s="17">
        <v>0.33184227224220197</v>
      </c>
      <c r="AV1247" s="17">
        <v>0.74708343102346197</v>
      </c>
      <c r="AW1247" s="17">
        <v>0.724767274663498</v>
      </c>
      <c r="AX1247" s="17">
        <v>0.37752201288569198</v>
      </c>
      <c r="AY1247" s="17"/>
      <c r="AZ1247" s="17">
        <v>0.58235321437136101</v>
      </c>
      <c r="BA1247" s="17">
        <v>0.56400354816040998</v>
      </c>
      <c r="BB1247" s="17">
        <v>0.60728728995275605</v>
      </c>
      <c r="BC1247" s="17">
        <v>0.56687056301944005</v>
      </c>
      <c r="BD1247" s="17">
        <v>0.60814360976659698</v>
      </c>
      <c r="BE1247" s="17"/>
      <c r="BF1247" s="17">
        <v>0.59850517025124705</v>
      </c>
      <c r="BG1247" s="17"/>
      <c r="BH1247" s="17">
        <v>0.57767922011065398</v>
      </c>
      <c r="BI1247" s="17"/>
      <c r="BJ1247" s="17">
        <v>0.65753435614480005</v>
      </c>
      <c r="BK1247" s="17">
        <v>0.63161442523567102</v>
      </c>
      <c r="BL1247" s="17">
        <v>0.54711062172017799</v>
      </c>
      <c r="BM1247" s="17">
        <v>0.30483950671928201</v>
      </c>
      <c r="BN1247" s="17">
        <v>0.75282577767909997</v>
      </c>
      <c r="BO1247" s="17">
        <v>0.55567601350222995</v>
      </c>
      <c r="BP1247" s="17"/>
      <c r="BQ1247" s="17">
        <v>0.83942646026144896</v>
      </c>
      <c r="BR1247" s="17">
        <v>0.52987556938145597</v>
      </c>
      <c r="BS1247" s="17">
        <v>0.59822440283615996</v>
      </c>
      <c r="BT1247" s="17"/>
      <c r="BU1247" s="17">
        <v>0.54472400476454996</v>
      </c>
      <c r="BV1247" s="17">
        <v>0.65941940285682299</v>
      </c>
      <c r="BW1247" s="17">
        <v>0.58903395014144899</v>
      </c>
      <c r="BX1247" s="17"/>
      <c r="BY1247" s="17">
        <v>0.3689048441644</v>
      </c>
      <c r="BZ1247" s="17"/>
      <c r="CA1247" s="17">
        <v>0.67907514129235602</v>
      </c>
    </row>
    <row r="1248" spans="2:79" x14ac:dyDescent="0.35">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c r="BZ1248" s="17"/>
      <c r="CA1248" s="17"/>
    </row>
    <row r="1249" spans="2:79" x14ac:dyDescent="0.35">
      <c r="B1249" s="6" t="s">
        <v>595</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row>
    <row r="1250" spans="2:79" x14ac:dyDescent="0.35">
      <c r="B1250" s="24" t="s">
        <v>582</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row>
    <row r="1251" spans="2:79" x14ac:dyDescent="0.35">
      <c r="B1251" t="s">
        <v>589</v>
      </c>
      <c r="C1251" s="17">
        <v>0.31438816563760502</v>
      </c>
      <c r="D1251" s="17">
        <v>0.32329201620236098</v>
      </c>
      <c r="E1251" s="17">
        <v>0.30583208364755299</v>
      </c>
      <c r="F1251" s="17"/>
      <c r="G1251" s="17">
        <v>0.32113257567896197</v>
      </c>
      <c r="H1251" s="17">
        <v>0.410001433543908</v>
      </c>
      <c r="I1251" s="17">
        <v>0.30929715839848898</v>
      </c>
      <c r="J1251" s="17">
        <v>0.340289819766257</v>
      </c>
      <c r="K1251" s="17">
        <v>0.33035050895252399</v>
      </c>
      <c r="L1251" s="17">
        <v>0.202710615702345</v>
      </c>
      <c r="M1251" s="17"/>
      <c r="N1251" s="17">
        <v>0.26583295523223799</v>
      </c>
      <c r="O1251" s="17">
        <v>0.32541078656429501</v>
      </c>
      <c r="P1251" s="17">
        <v>0.32056338570237097</v>
      </c>
      <c r="Q1251" s="17">
        <v>0.34958399682358499</v>
      </c>
      <c r="R1251" s="17"/>
      <c r="S1251" s="17">
        <v>0.401866361057577</v>
      </c>
      <c r="T1251" s="17">
        <v>0.309359013187471</v>
      </c>
      <c r="U1251" s="17">
        <v>0.38906393555617602</v>
      </c>
      <c r="V1251" s="17">
        <v>0.30946630242453699</v>
      </c>
      <c r="W1251" s="17">
        <v>0.39972730478859198</v>
      </c>
      <c r="X1251" s="17">
        <v>0.32860315978301502</v>
      </c>
      <c r="Y1251" s="17">
        <v>0.26687177374317</v>
      </c>
      <c r="Z1251" s="17">
        <v>0.11805445376115201</v>
      </c>
      <c r="AA1251" s="17">
        <v>0.197244158418448</v>
      </c>
      <c r="AB1251" s="17">
        <v>0.260378063872305</v>
      </c>
      <c r="AC1251" s="17">
        <v>0.27963154018637498</v>
      </c>
      <c r="AD1251" s="17">
        <v>0.42853333854568998</v>
      </c>
      <c r="AE1251" s="17"/>
      <c r="AF1251" s="17">
        <v>0.31966392277262701</v>
      </c>
      <c r="AG1251" s="17">
        <v>0.28249964954316598</v>
      </c>
      <c r="AH1251" s="17">
        <v>0.36918529719798598</v>
      </c>
      <c r="AI1251" s="17">
        <v>0.24660874893130899</v>
      </c>
      <c r="AJ1251" s="17">
        <v>0.53885632249993598</v>
      </c>
      <c r="AK1251" s="17">
        <v>0.41641341621763001</v>
      </c>
      <c r="AL1251" s="17"/>
      <c r="AM1251" s="17">
        <v>0.283274842809558</v>
      </c>
      <c r="AN1251" s="17">
        <v>0.34089218047123898</v>
      </c>
      <c r="AO1251" s="17">
        <v>0.31824798773072499</v>
      </c>
      <c r="AP1251" s="17">
        <v>0.28809800726561302</v>
      </c>
      <c r="AQ1251" s="17">
        <v>0.33059297950304301</v>
      </c>
      <c r="AR1251" s="17"/>
      <c r="AS1251" s="17">
        <v>0.37751502187334801</v>
      </c>
      <c r="AT1251" s="17">
        <v>0.25254359145197203</v>
      </c>
      <c r="AU1251" s="17">
        <v>0.31887679668725399</v>
      </c>
      <c r="AV1251" s="17">
        <v>0.36574972927692201</v>
      </c>
      <c r="AW1251" s="17">
        <v>0.23590582247405201</v>
      </c>
      <c r="AX1251" s="17">
        <v>0.28386988326249002</v>
      </c>
      <c r="AY1251" s="17"/>
      <c r="AZ1251" s="17">
        <v>0.26786268555151099</v>
      </c>
      <c r="BA1251" s="17">
        <v>0.29274767535294399</v>
      </c>
      <c r="BB1251" s="17">
        <v>0.35958019397560897</v>
      </c>
      <c r="BC1251" s="17">
        <v>0.25682373610562598</v>
      </c>
      <c r="BD1251" s="17">
        <v>0.35575471069209702</v>
      </c>
      <c r="BE1251" s="17"/>
      <c r="BF1251" s="17">
        <v>0.30570840530181198</v>
      </c>
      <c r="BG1251" s="17"/>
      <c r="BH1251" s="17">
        <v>0.308680823997383</v>
      </c>
      <c r="BI1251" s="17"/>
      <c r="BJ1251" s="17">
        <v>0.33257550545215397</v>
      </c>
      <c r="BK1251" s="17">
        <v>0.28861573827537801</v>
      </c>
      <c r="BL1251" s="17">
        <v>0.300139928461019</v>
      </c>
      <c r="BM1251" s="17">
        <v>0.321243926783916</v>
      </c>
      <c r="BN1251" s="17">
        <v>0.43473738776652499</v>
      </c>
      <c r="BO1251" s="17">
        <v>0.43007129079237499</v>
      </c>
      <c r="BP1251" s="17"/>
      <c r="BQ1251" s="17">
        <v>0.36983090149412301</v>
      </c>
      <c r="BR1251" s="17">
        <v>0.29732159609349901</v>
      </c>
      <c r="BS1251" s="17">
        <v>0.33390999991311299</v>
      </c>
      <c r="BT1251" s="17"/>
      <c r="BU1251" s="17">
        <v>0.37633000850206899</v>
      </c>
      <c r="BV1251" s="17">
        <v>0.34451295528206699</v>
      </c>
      <c r="BW1251" s="17">
        <v>0.292908144439739</v>
      </c>
      <c r="BX1251" s="17"/>
      <c r="BY1251" s="17">
        <v>0.26317102882360799</v>
      </c>
      <c r="BZ1251" s="17"/>
      <c r="CA1251" s="17">
        <v>0.38982807028237898</v>
      </c>
    </row>
    <row r="1252" spans="2:79" x14ac:dyDescent="0.35">
      <c r="B1252" t="s">
        <v>590</v>
      </c>
      <c r="C1252" s="17">
        <v>0.49659308997005303</v>
      </c>
      <c r="D1252" s="17">
        <v>0.50301671184589603</v>
      </c>
      <c r="E1252" s="17">
        <v>0.49218676844384202</v>
      </c>
      <c r="F1252" s="17"/>
      <c r="G1252" s="17">
        <v>0.41883633405420601</v>
      </c>
      <c r="H1252" s="17">
        <v>0.49341062924583801</v>
      </c>
      <c r="I1252" s="17">
        <v>0.45800835088019598</v>
      </c>
      <c r="J1252" s="17">
        <v>0.488051790711862</v>
      </c>
      <c r="K1252" s="17">
        <v>0.51417545467694503</v>
      </c>
      <c r="L1252" s="17">
        <v>0.58899251195701596</v>
      </c>
      <c r="M1252" s="17"/>
      <c r="N1252" s="17">
        <v>0.54811189458815301</v>
      </c>
      <c r="O1252" s="17">
        <v>0.46871865999016199</v>
      </c>
      <c r="P1252" s="17">
        <v>0.51903214780144102</v>
      </c>
      <c r="Q1252" s="17">
        <v>0.46115908946254203</v>
      </c>
      <c r="R1252" s="17"/>
      <c r="S1252" s="17">
        <v>0.50883959812403601</v>
      </c>
      <c r="T1252" s="17">
        <v>0.501661182926324</v>
      </c>
      <c r="U1252" s="17">
        <v>0.50185227928482001</v>
      </c>
      <c r="V1252" s="17">
        <v>0.466577559789628</v>
      </c>
      <c r="W1252" s="17">
        <v>0.37762602565032599</v>
      </c>
      <c r="X1252" s="17">
        <v>0.47619595867710002</v>
      </c>
      <c r="Y1252" s="17">
        <v>0.50343735487808206</v>
      </c>
      <c r="Z1252" s="17">
        <v>0.72693929808986502</v>
      </c>
      <c r="AA1252" s="17">
        <v>0.46386656987792102</v>
      </c>
      <c r="AB1252" s="17">
        <v>0.55374029039616501</v>
      </c>
      <c r="AC1252" s="17">
        <v>0.56225200578217005</v>
      </c>
      <c r="AD1252" s="17">
        <v>0.44262349400339401</v>
      </c>
      <c r="AE1252" s="17"/>
      <c r="AF1252" s="17">
        <v>0.39600777769652001</v>
      </c>
      <c r="AG1252" s="17">
        <v>0.52308641189257699</v>
      </c>
      <c r="AH1252" s="17">
        <v>0.48640142465750502</v>
      </c>
      <c r="AI1252" s="17">
        <v>0.601567905418256</v>
      </c>
      <c r="AJ1252" s="17">
        <v>0.329046046127284</v>
      </c>
      <c r="AK1252" s="17">
        <v>0.47211454970335298</v>
      </c>
      <c r="AL1252" s="17"/>
      <c r="AM1252" s="17">
        <v>0.50124232356475096</v>
      </c>
      <c r="AN1252" s="17">
        <v>0.48836140843153297</v>
      </c>
      <c r="AO1252" s="17">
        <v>0.495740172916663</v>
      </c>
      <c r="AP1252" s="17">
        <v>0.49521265064690401</v>
      </c>
      <c r="AQ1252" s="17">
        <v>0.57524951852202699</v>
      </c>
      <c r="AR1252" s="17"/>
      <c r="AS1252" s="17">
        <v>0.46676374876438298</v>
      </c>
      <c r="AT1252" s="17">
        <v>0.53434157136382798</v>
      </c>
      <c r="AU1252" s="17">
        <v>0.49262115635877302</v>
      </c>
      <c r="AV1252" s="17">
        <v>0.46207589129726701</v>
      </c>
      <c r="AW1252" s="17">
        <v>0.55887217077064</v>
      </c>
      <c r="AX1252" s="17">
        <v>0.475405965678524</v>
      </c>
      <c r="AY1252" s="17"/>
      <c r="AZ1252" s="17">
        <v>0.56561463768259701</v>
      </c>
      <c r="BA1252" s="17">
        <v>0.46988894991744401</v>
      </c>
      <c r="BB1252" s="17">
        <v>0.45558013666498298</v>
      </c>
      <c r="BC1252" s="17">
        <v>0.613883734176489</v>
      </c>
      <c r="BD1252" s="17">
        <v>0.475983652376197</v>
      </c>
      <c r="BE1252" s="17"/>
      <c r="BF1252" s="17">
        <v>0.50010987063406798</v>
      </c>
      <c r="BG1252" s="17"/>
      <c r="BH1252" s="17">
        <v>0.50912918004119601</v>
      </c>
      <c r="BI1252" s="17"/>
      <c r="BJ1252" s="17">
        <v>0.476282817292913</v>
      </c>
      <c r="BK1252" s="17">
        <v>0.43313454326109802</v>
      </c>
      <c r="BL1252" s="17">
        <v>0.59279924595016797</v>
      </c>
      <c r="BM1252" s="17">
        <v>0.41936895293913301</v>
      </c>
      <c r="BN1252" s="17">
        <v>0.44566963585491898</v>
      </c>
      <c r="BO1252" s="17">
        <v>0.42523760767737401</v>
      </c>
      <c r="BP1252" s="17"/>
      <c r="BQ1252" s="17">
        <v>0.45014855756171002</v>
      </c>
      <c r="BR1252" s="17">
        <v>0.51537008470247703</v>
      </c>
      <c r="BS1252" s="17">
        <v>0.49598357583670899</v>
      </c>
      <c r="BT1252" s="17"/>
      <c r="BU1252" s="17">
        <v>0.43318923996169401</v>
      </c>
      <c r="BV1252" s="17">
        <v>0.466733222707719</v>
      </c>
      <c r="BW1252" s="17">
        <v>0.53871164116038806</v>
      </c>
      <c r="BX1252" s="17"/>
      <c r="BY1252" s="17">
        <v>0.61065488527949696</v>
      </c>
      <c r="BZ1252" s="17"/>
      <c r="CA1252" s="17">
        <v>0.47267366184433701</v>
      </c>
    </row>
    <row r="1253" spans="2:79" x14ac:dyDescent="0.35">
      <c r="B1253" t="s">
        <v>591</v>
      </c>
      <c r="C1253" s="17">
        <v>9.0405984637338399E-2</v>
      </c>
      <c r="D1253" s="17">
        <v>7.8110034963751906E-2</v>
      </c>
      <c r="E1253" s="17">
        <v>0.101292197369688</v>
      </c>
      <c r="F1253" s="17"/>
      <c r="G1253" s="17">
        <v>0.13397576243911599</v>
      </c>
      <c r="H1253" s="17">
        <v>6.4607931213991096E-2</v>
      </c>
      <c r="I1253" s="17">
        <v>0.13003919131071301</v>
      </c>
      <c r="J1253" s="17">
        <v>7.5565705353464699E-2</v>
      </c>
      <c r="K1253" s="17">
        <v>5.7538038564311098E-2</v>
      </c>
      <c r="L1253" s="17">
        <v>7.5943425663424297E-2</v>
      </c>
      <c r="M1253" s="17"/>
      <c r="N1253" s="17">
        <v>0.116119348453879</v>
      </c>
      <c r="O1253" s="17">
        <v>6.6014686581518003E-2</v>
      </c>
      <c r="P1253" s="17">
        <v>0.102399876665244</v>
      </c>
      <c r="Q1253" s="17">
        <v>8.2020269960945205E-2</v>
      </c>
      <c r="R1253" s="17"/>
      <c r="S1253" s="17">
        <v>6.40811159698466E-2</v>
      </c>
      <c r="T1253" s="17">
        <v>8.5222636784767394E-2</v>
      </c>
      <c r="U1253" s="17">
        <v>4.0376226802994797E-2</v>
      </c>
      <c r="V1253" s="17">
        <v>0.11339771842475301</v>
      </c>
      <c r="W1253" s="17">
        <v>0.119447110160484</v>
      </c>
      <c r="X1253" s="17">
        <v>0.106002787559367</v>
      </c>
      <c r="Y1253" s="17">
        <v>8.9003490161994797E-2</v>
      </c>
      <c r="Z1253" s="17">
        <v>8.6364504682305401E-2</v>
      </c>
      <c r="AA1253" s="17">
        <v>0.15821976147355701</v>
      </c>
      <c r="AB1253" s="17">
        <v>7.3944642204144304E-2</v>
      </c>
      <c r="AC1253" s="17">
        <v>2.9711428252340001E-2</v>
      </c>
      <c r="AD1253" s="17">
        <v>8.3623272500389603E-2</v>
      </c>
      <c r="AE1253" s="17"/>
      <c r="AF1253" s="17">
        <v>8.6778618430188095E-2</v>
      </c>
      <c r="AG1253" s="17">
        <v>0.108634754619783</v>
      </c>
      <c r="AH1253" s="17">
        <v>0.101841206033512</v>
      </c>
      <c r="AI1253" s="17">
        <v>6.9193387665780107E-2</v>
      </c>
      <c r="AJ1253" s="17">
        <v>1.9382413593537502E-2</v>
      </c>
      <c r="AK1253" s="17">
        <v>0.10193814225526</v>
      </c>
      <c r="AL1253" s="17"/>
      <c r="AM1253" s="17">
        <v>7.96151001546299E-2</v>
      </c>
      <c r="AN1253" s="17">
        <v>0.108415838398934</v>
      </c>
      <c r="AO1253" s="17">
        <v>7.4239758555538896E-2</v>
      </c>
      <c r="AP1253" s="17">
        <v>9.0274281285981195E-2</v>
      </c>
      <c r="AQ1253" s="17">
        <v>3.1528462899639002E-2</v>
      </c>
      <c r="AR1253" s="17"/>
      <c r="AS1253" s="17">
        <v>8.4396431296473395E-2</v>
      </c>
      <c r="AT1253" s="17">
        <v>9.4612555860254799E-2</v>
      </c>
      <c r="AU1253" s="17">
        <v>0.104402727866266</v>
      </c>
      <c r="AV1253" s="17">
        <v>9.7280041895391897E-2</v>
      </c>
      <c r="AW1253" s="17">
        <v>8.6421916703378607E-2</v>
      </c>
      <c r="AX1253" s="17">
        <v>5.0236863848091E-2</v>
      </c>
      <c r="AY1253" s="17"/>
      <c r="AZ1253" s="17">
        <v>9.7280711719995305E-2</v>
      </c>
      <c r="BA1253" s="17">
        <v>0.103072216773945</v>
      </c>
      <c r="BB1253" s="17">
        <v>9.2993750206515693E-2</v>
      </c>
      <c r="BC1253" s="17">
        <v>3.1271026101183902E-2</v>
      </c>
      <c r="BD1253" s="17">
        <v>8.8314640241686795E-2</v>
      </c>
      <c r="BE1253" s="17"/>
      <c r="BF1253" s="17">
        <v>9.1395136571400998E-2</v>
      </c>
      <c r="BG1253" s="17"/>
      <c r="BH1253" s="17">
        <v>8.8198286610746801E-2</v>
      </c>
      <c r="BI1253" s="17"/>
      <c r="BJ1253" s="17">
        <v>9.5345976837184696E-2</v>
      </c>
      <c r="BK1253" s="17">
        <v>0.122896919392639</v>
      </c>
      <c r="BL1253" s="17">
        <v>6.4109179444634207E-2</v>
      </c>
      <c r="BM1253" s="17">
        <v>0.110185821984358</v>
      </c>
      <c r="BN1253" s="17">
        <v>1.0050259500057199E-2</v>
      </c>
      <c r="BO1253" s="17">
        <v>0.10468943225815899</v>
      </c>
      <c r="BP1253" s="17"/>
      <c r="BQ1253" s="17">
        <v>0.12690038518582</v>
      </c>
      <c r="BR1253" s="17">
        <v>9.4315330064354996E-2</v>
      </c>
      <c r="BS1253" s="17">
        <v>8.6653024198939499E-2</v>
      </c>
      <c r="BT1253" s="17"/>
      <c r="BU1253" s="17">
        <v>9.9005811993719703E-2</v>
      </c>
      <c r="BV1253" s="17">
        <v>0.107951645926607</v>
      </c>
      <c r="BW1253" s="17">
        <v>7.9413911586109498E-2</v>
      </c>
      <c r="BX1253" s="17"/>
      <c r="BY1253" s="17">
        <v>7.9708899577224601E-2</v>
      </c>
      <c r="BZ1253" s="17"/>
      <c r="CA1253" s="17">
        <v>7.2175883124438303E-2</v>
      </c>
    </row>
    <row r="1254" spans="2:79" x14ac:dyDescent="0.35">
      <c r="B1254" t="s">
        <v>592</v>
      </c>
      <c r="C1254" s="17">
        <v>3.0085347010498399E-2</v>
      </c>
      <c r="D1254" s="17">
        <v>4.11490542795745E-2</v>
      </c>
      <c r="E1254" s="17">
        <v>1.6436953166050299E-2</v>
      </c>
      <c r="F1254" s="17"/>
      <c r="G1254" s="17">
        <v>6.2662209454419193E-2</v>
      </c>
      <c r="H1254" s="17">
        <v>7.3485551103220498E-3</v>
      </c>
      <c r="I1254" s="17">
        <v>3.5263086903498303E-2</v>
      </c>
      <c r="J1254" s="17">
        <v>1.60392596140858E-2</v>
      </c>
      <c r="K1254" s="17">
        <v>2.7558901534322999E-2</v>
      </c>
      <c r="L1254" s="17">
        <v>3.41545489537282E-2</v>
      </c>
      <c r="M1254" s="17"/>
      <c r="N1254" s="17">
        <v>2.4531715601790401E-2</v>
      </c>
      <c r="O1254" s="17">
        <v>5.5311240742717697E-2</v>
      </c>
      <c r="P1254" s="17">
        <v>2.15018203060461E-2</v>
      </c>
      <c r="Q1254" s="17">
        <v>1.53779546463445E-2</v>
      </c>
      <c r="R1254" s="17"/>
      <c r="S1254" s="17">
        <v>0</v>
      </c>
      <c r="T1254" s="17">
        <v>9.4716848474189399E-3</v>
      </c>
      <c r="U1254" s="17">
        <v>0</v>
      </c>
      <c r="V1254" s="17">
        <v>5.38061530695974E-2</v>
      </c>
      <c r="W1254" s="17">
        <v>0</v>
      </c>
      <c r="X1254" s="17">
        <v>3.8520544573321602E-2</v>
      </c>
      <c r="Y1254" s="17">
        <v>5.8097668348126297E-2</v>
      </c>
      <c r="Z1254" s="17">
        <v>3.74863908439588E-2</v>
      </c>
      <c r="AA1254" s="17">
        <v>9.0010876361316106E-2</v>
      </c>
      <c r="AB1254" s="17">
        <v>1.87384782363905E-2</v>
      </c>
      <c r="AC1254" s="17">
        <v>5.0341718512605903E-2</v>
      </c>
      <c r="AD1254" s="17">
        <v>4.5219894950527001E-2</v>
      </c>
      <c r="AE1254" s="17"/>
      <c r="AF1254" s="17">
        <v>6.17756734081613E-2</v>
      </c>
      <c r="AG1254" s="17">
        <v>2.5912523950643699E-2</v>
      </c>
      <c r="AH1254" s="17">
        <v>4.84150221359548E-3</v>
      </c>
      <c r="AI1254" s="17">
        <v>2.5382844486524E-2</v>
      </c>
      <c r="AJ1254" s="17">
        <v>5.5699184810418197E-2</v>
      </c>
      <c r="AK1254" s="17">
        <v>9.5338918237565205E-3</v>
      </c>
      <c r="AL1254" s="17"/>
      <c r="AM1254" s="17">
        <v>2.08953282064019E-2</v>
      </c>
      <c r="AN1254" s="17">
        <v>2.48616206155227E-2</v>
      </c>
      <c r="AO1254" s="17">
        <v>3.9238870875672099E-2</v>
      </c>
      <c r="AP1254" s="17">
        <v>3.9414641159131701E-2</v>
      </c>
      <c r="AQ1254" s="17">
        <v>6.2629039075290896E-2</v>
      </c>
      <c r="AR1254" s="17"/>
      <c r="AS1254" s="17">
        <v>3.67499535776162E-2</v>
      </c>
      <c r="AT1254" s="17">
        <v>3.3194227586740503E-2</v>
      </c>
      <c r="AU1254" s="17">
        <v>3.3925385820806897E-2</v>
      </c>
      <c r="AV1254" s="17">
        <v>1.6409308812263899E-2</v>
      </c>
      <c r="AW1254" s="17">
        <v>7.5301985886738398E-3</v>
      </c>
      <c r="AX1254" s="17">
        <v>6.22131393982846E-2</v>
      </c>
      <c r="AY1254" s="17"/>
      <c r="AZ1254" s="17">
        <v>1.51244530128429E-2</v>
      </c>
      <c r="BA1254" s="17">
        <v>2.8929231626726601E-2</v>
      </c>
      <c r="BB1254" s="17">
        <v>2.8329634344171298E-2</v>
      </c>
      <c r="BC1254" s="17">
        <v>3.0745112246825499E-2</v>
      </c>
      <c r="BD1254" s="17">
        <v>4.3875036818063498E-2</v>
      </c>
      <c r="BE1254" s="17"/>
      <c r="BF1254" s="17">
        <v>3.03420196237454E-2</v>
      </c>
      <c r="BG1254" s="17"/>
      <c r="BH1254" s="17">
        <v>2.33154494743829E-2</v>
      </c>
      <c r="BI1254" s="17"/>
      <c r="BJ1254" s="17">
        <v>2.0892877108212499E-2</v>
      </c>
      <c r="BK1254" s="17">
        <v>4.6754515876609101E-2</v>
      </c>
      <c r="BL1254" s="17">
        <v>1.2887445431068401E-2</v>
      </c>
      <c r="BM1254" s="17">
        <v>2.97887006825821E-2</v>
      </c>
      <c r="BN1254" s="17">
        <v>6.2718874488164697E-2</v>
      </c>
      <c r="BO1254" s="17">
        <v>4.0001669272092401E-2</v>
      </c>
      <c r="BP1254" s="17"/>
      <c r="BQ1254" s="17">
        <v>2.53221784808693E-2</v>
      </c>
      <c r="BR1254" s="17">
        <v>1.9872963127782299E-2</v>
      </c>
      <c r="BS1254" s="17">
        <v>3.1227129967902299E-2</v>
      </c>
      <c r="BT1254" s="17"/>
      <c r="BU1254" s="17">
        <v>0</v>
      </c>
      <c r="BV1254" s="17">
        <v>1.7070409528847301E-2</v>
      </c>
      <c r="BW1254" s="17">
        <v>4.2750330027653598E-2</v>
      </c>
      <c r="BX1254" s="17"/>
      <c r="BY1254" s="17">
        <v>0</v>
      </c>
      <c r="BZ1254" s="17"/>
      <c r="CA1254" s="17">
        <v>0</v>
      </c>
    </row>
    <row r="1255" spans="2:79" x14ac:dyDescent="0.35">
      <c r="B1255" t="s">
        <v>136</v>
      </c>
      <c r="C1255" s="17">
        <v>6.8527412744504398E-2</v>
      </c>
      <c r="D1255" s="17">
        <v>5.44321827084163E-2</v>
      </c>
      <c r="E1255" s="17">
        <v>8.4251997372865498E-2</v>
      </c>
      <c r="F1255" s="17"/>
      <c r="G1255" s="17">
        <v>6.3393118373296406E-2</v>
      </c>
      <c r="H1255" s="17">
        <v>2.4631450885940698E-2</v>
      </c>
      <c r="I1255" s="17">
        <v>6.73922125071032E-2</v>
      </c>
      <c r="J1255" s="17">
        <v>8.0053424554329497E-2</v>
      </c>
      <c r="K1255" s="17">
        <v>7.0377096271896006E-2</v>
      </c>
      <c r="L1255" s="17">
        <v>9.8198897723486903E-2</v>
      </c>
      <c r="M1255" s="17"/>
      <c r="N1255" s="17">
        <v>4.5404086123939098E-2</v>
      </c>
      <c r="O1255" s="17">
        <v>8.4544626121306601E-2</v>
      </c>
      <c r="P1255" s="17">
        <v>3.6502769524897997E-2</v>
      </c>
      <c r="Q1255" s="17">
        <v>9.1858689106583194E-2</v>
      </c>
      <c r="R1255" s="17"/>
      <c r="S1255" s="17">
        <v>2.5212924848540499E-2</v>
      </c>
      <c r="T1255" s="17">
        <v>9.4285482254018796E-2</v>
      </c>
      <c r="U1255" s="17">
        <v>6.8707558356009807E-2</v>
      </c>
      <c r="V1255" s="17">
        <v>5.6752266291484402E-2</v>
      </c>
      <c r="W1255" s="17">
        <v>0.103199559400598</v>
      </c>
      <c r="X1255" s="17">
        <v>5.0677549407196799E-2</v>
      </c>
      <c r="Y1255" s="17">
        <v>8.2589712868626597E-2</v>
      </c>
      <c r="Z1255" s="17">
        <v>3.1155352622718301E-2</v>
      </c>
      <c r="AA1255" s="17">
        <v>9.0658633868758498E-2</v>
      </c>
      <c r="AB1255" s="17">
        <v>9.3198525290995399E-2</v>
      </c>
      <c r="AC1255" s="17">
        <v>7.80633072665088E-2</v>
      </c>
      <c r="AD1255" s="17">
        <v>0</v>
      </c>
      <c r="AE1255" s="17"/>
      <c r="AF1255" s="17">
        <v>0.135774007692504</v>
      </c>
      <c r="AG1255" s="17">
        <v>5.9866659993830097E-2</v>
      </c>
      <c r="AH1255" s="17">
        <v>3.7730569897401103E-2</v>
      </c>
      <c r="AI1255" s="17">
        <v>5.7247113498130303E-2</v>
      </c>
      <c r="AJ1255" s="17">
        <v>5.7016032968824799E-2</v>
      </c>
      <c r="AK1255" s="17">
        <v>0</v>
      </c>
      <c r="AL1255" s="17"/>
      <c r="AM1255" s="17">
        <v>0.114972405264659</v>
      </c>
      <c r="AN1255" s="17">
        <v>3.7468952082771699E-2</v>
      </c>
      <c r="AO1255" s="17">
        <v>7.2533209921400804E-2</v>
      </c>
      <c r="AP1255" s="17">
        <v>8.7000419642369806E-2</v>
      </c>
      <c r="AQ1255" s="17">
        <v>0</v>
      </c>
      <c r="AR1255" s="17"/>
      <c r="AS1255" s="17">
        <v>3.4574844488178699E-2</v>
      </c>
      <c r="AT1255" s="17">
        <v>8.5308053737205403E-2</v>
      </c>
      <c r="AU1255" s="17">
        <v>5.0173933266899999E-2</v>
      </c>
      <c r="AV1255" s="17">
        <v>5.8485028718154801E-2</v>
      </c>
      <c r="AW1255" s="17">
        <v>0.111269891463256</v>
      </c>
      <c r="AX1255" s="17">
        <v>0.12827414781261001</v>
      </c>
      <c r="AY1255" s="17"/>
      <c r="AZ1255" s="17">
        <v>5.4117512033053101E-2</v>
      </c>
      <c r="BA1255" s="17">
        <v>0.105361926328939</v>
      </c>
      <c r="BB1255" s="17">
        <v>6.3516284808720902E-2</v>
      </c>
      <c r="BC1255" s="17">
        <v>6.7276391369874802E-2</v>
      </c>
      <c r="BD1255" s="17">
        <v>3.60719598719558E-2</v>
      </c>
      <c r="BE1255" s="17"/>
      <c r="BF1255" s="17">
        <v>7.2444567868973103E-2</v>
      </c>
      <c r="BG1255" s="17"/>
      <c r="BH1255" s="17">
        <v>7.0676259876291003E-2</v>
      </c>
      <c r="BI1255" s="17"/>
      <c r="BJ1255" s="17">
        <v>7.4902823309535599E-2</v>
      </c>
      <c r="BK1255" s="17">
        <v>0.108598283194276</v>
      </c>
      <c r="BL1255" s="17">
        <v>3.0064200713111E-2</v>
      </c>
      <c r="BM1255" s="17">
        <v>0.11941259761001199</v>
      </c>
      <c r="BN1255" s="17">
        <v>4.6823842390333603E-2</v>
      </c>
      <c r="BO1255" s="17">
        <v>0</v>
      </c>
      <c r="BP1255" s="17"/>
      <c r="BQ1255" s="17">
        <v>2.77979772774774E-2</v>
      </c>
      <c r="BR1255" s="17">
        <v>7.31200260118859E-2</v>
      </c>
      <c r="BS1255" s="17">
        <v>5.2226270083335503E-2</v>
      </c>
      <c r="BT1255" s="17"/>
      <c r="BU1255" s="17">
        <v>9.1474939542516606E-2</v>
      </c>
      <c r="BV1255" s="17">
        <v>6.3731766554760094E-2</v>
      </c>
      <c r="BW1255" s="17">
        <v>4.6215972786109998E-2</v>
      </c>
      <c r="BX1255" s="17"/>
      <c r="BY1255" s="17">
        <v>4.6465186319670497E-2</v>
      </c>
      <c r="BZ1255" s="17"/>
      <c r="CA1255" s="17">
        <v>6.5322384748845205E-2</v>
      </c>
    </row>
    <row r="1256" spans="2:79" x14ac:dyDescent="0.35">
      <c r="B1256" t="s">
        <v>593</v>
      </c>
      <c r="C1256" s="17">
        <v>0.81098125560765899</v>
      </c>
      <c r="D1256" s="17">
        <v>0.82630872804825695</v>
      </c>
      <c r="E1256" s="17">
        <v>0.798018852091396</v>
      </c>
      <c r="F1256" s="17"/>
      <c r="G1256" s="17">
        <v>0.73996890973316798</v>
      </c>
      <c r="H1256" s="17">
        <v>0.90341206278974595</v>
      </c>
      <c r="I1256" s="17">
        <v>0.76730550927868502</v>
      </c>
      <c r="J1256" s="17">
        <v>0.82834161047812005</v>
      </c>
      <c r="K1256" s="17">
        <v>0.84452596362946997</v>
      </c>
      <c r="L1256" s="17">
        <v>0.79170312765936102</v>
      </c>
      <c r="M1256" s="17"/>
      <c r="N1256" s="17">
        <v>0.81394484982039095</v>
      </c>
      <c r="O1256" s="17">
        <v>0.79412944655445805</v>
      </c>
      <c r="P1256" s="17">
        <v>0.839595533503812</v>
      </c>
      <c r="Q1256" s="17">
        <v>0.81074308628612701</v>
      </c>
      <c r="R1256" s="17"/>
      <c r="S1256" s="17">
        <v>0.91070595918161301</v>
      </c>
      <c r="T1256" s="17">
        <v>0.81102019611379506</v>
      </c>
      <c r="U1256" s="17">
        <v>0.89091621484099504</v>
      </c>
      <c r="V1256" s="17">
        <v>0.77604386221416499</v>
      </c>
      <c r="W1256" s="17">
        <v>0.77735333043891797</v>
      </c>
      <c r="X1256" s="17">
        <v>0.80479911846011498</v>
      </c>
      <c r="Y1256" s="17">
        <v>0.770309128621252</v>
      </c>
      <c r="Z1256" s="17">
        <v>0.84499375185101799</v>
      </c>
      <c r="AA1256" s="17">
        <v>0.66111072829636897</v>
      </c>
      <c r="AB1256" s="17">
        <v>0.81411835426847001</v>
      </c>
      <c r="AC1256" s="17">
        <v>0.84188354596854498</v>
      </c>
      <c r="AD1256" s="17">
        <v>0.87115683254908305</v>
      </c>
      <c r="AE1256" s="17"/>
      <c r="AF1256" s="17">
        <v>0.71567170046914597</v>
      </c>
      <c r="AG1256" s="17">
        <v>0.80558606143574396</v>
      </c>
      <c r="AH1256" s="17">
        <v>0.85558672185549101</v>
      </c>
      <c r="AI1256" s="17">
        <v>0.84817665434956502</v>
      </c>
      <c r="AJ1256" s="17">
        <v>0.86790236862721903</v>
      </c>
      <c r="AK1256" s="17">
        <v>0.88852796592098404</v>
      </c>
      <c r="AL1256" s="17"/>
      <c r="AM1256" s="17">
        <v>0.78451716637430902</v>
      </c>
      <c r="AN1256" s="17">
        <v>0.82925358890277201</v>
      </c>
      <c r="AO1256" s="17">
        <v>0.81398816064738799</v>
      </c>
      <c r="AP1256" s="17">
        <v>0.78331065791251697</v>
      </c>
      <c r="AQ1256" s="17">
        <v>0.90584249802507</v>
      </c>
      <c r="AR1256" s="17"/>
      <c r="AS1256" s="17">
        <v>0.84427877063773105</v>
      </c>
      <c r="AT1256" s="17">
        <v>0.78688516281579901</v>
      </c>
      <c r="AU1256" s="17">
        <v>0.81149795304602701</v>
      </c>
      <c r="AV1256" s="17">
        <v>0.82782562057418896</v>
      </c>
      <c r="AW1256" s="17">
        <v>0.794777993244692</v>
      </c>
      <c r="AX1256" s="17">
        <v>0.75927584894101496</v>
      </c>
      <c r="AY1256" s="17"/>
      <c r="AZ1256" s="17">
        <v>0.83347732323410895</v>
      </c>
      <c r="BA1256" s="17">
        <v>0.762636625270389</v>
      </c>
      <c r="BB1256" s="17">
        <v>0.81516033064059201</v>
      </c>
      <c r="BC1256" s="17">
        <v>0.87070747028211604</v>
      </c>
      <c r="BD1256" s="17">
        <v>0.83173836306829396</v>
      </c>
      <c r="BE1256" s="17"/>
      <c r="BF1256" s="17">
        <v>0.80581827593588096</v>
      </c>
      <c r="BG1256" s="17"/>
      <c r="BH1256" s="17">
        <v>0.81781000403857895</v>
      </c>
      <c r="BI1256" s="17"/>
      <c r="BJ1256" s="17">
        <v>0.80885832274506697</v>
      </c>
      <c r="BK1256" s="17">
        <v>0.72175028153647602</v>
      </c>
      <c r="BL1256" s="17">
        <v>0.89293917441118598</v>
      </c>
      <c r="BM1256" s="17">
        <v>0.74061287972304801</v>
      </c>
      <c r="BN1256" s="17">
        <v>0.88040702362144496</v>
      </c>
      <c r="BO1256" s="17">
        <v>0.855308898469749</v>
      </c>
      <c r="BP1256" s="17"/>
      <c r="BQ1256" s="17">
        <v>0.81997945905583303</v>
      </c>
      <c r="BR1256" s="17">
        <v>0.81269168079597698</v>
      </c>
      <c r="BS1256" s="17">
        <v>0.82989357574982203</v>
      </c>
      <c r="BT1256" s="17"/>
      <c r="BU1256" s="17">
        <v>0.809519248463764</v>
      </c>
      <c r="BV1256" s="17">
        <v>0.81124617798978604</v>
      </c>
      <c r="BW1256" s="17">
        <v>0.83161978560012695</v>
      </c>
      <c r="BX1256" s="17"/>
      <c r="BY1256" s="17">
        <v>0.87382591410310495</v>
      </c>
      <c r="BZ1256" s="17"/>
      <c r="CA1256" s="17">
        <v>0.86250173212671599</v>
      </c>
    </row>
    <row r="1257" spans="2:79" x14ac:dyDescent="0.35">
      <c r="B1257" t="s">
        <v>594</v>
      </c>
      <c r="C1257" s="17">
        <v>0.120491331647837</v>
      </c>
      <c r="D1257" s="17">
        <v>0.119259089243326</v>
      </c>
      <c r="E1257" s="17">
        <v>0.117729150535739</v>
      </c>
      <c r="F1257" s="17"/>
      <c r="G1257" s="17">
        <v>0.19663797189353499</v>
      </c>
      <c r="H1257" s="17">
        <v>7.1956486324313104E-2</v>
      </c>
      <c r="I1257" s="17">
        <v>0.16530227821421101</v>
      </c>
      <c r="J1257" s="17">
        <v>9.1604964967550495E-2</v>
      </c>
      <c r="K1257" s="17">
        <v>8.5096940098634194E-2</v>
      </c>
      <c r="L1257" s="17">
        <v>0.110097974617152</v>
      </c>
      <c r="M1257" s="17"/>
      <c r="N1257" s="17">
        <v>0.14065106405566999</v>
      </c>
      <c r="O1257" s="17">
        <v>0.121325927324236</v>
      </c>
      <c r="P1257" s="17">
        <v>0.12390169697129</v>
      </c>
      <c r="Q1257" s="17">
        <v>9.7398224607289599E-2</v>
      </c>
      <c r="R1257" s="17"/>
      <c r="S1257" s="17">
        <v>6.40811159698466E-2</v>
      </c>
      <c r="T1257" s="17">
        <v>9.4694321632186398E-2</v>
      </c>
      <c r="U1257" s="17">
        <v>4.0376226802994797E-2</v>
      </c>
      <c r="V1257" s="17">
        <v>0.16720387149435001</v>
      </c>
      <c r="W1257" s="17">
        <v>0.119447110160484</v>
      </c>
      <c r="X1257" s="17">
        <v>0.144523332132688</v>
      </c>
      <c r="Y1257" s="17">
        <v>0.14710115851012101</v>
      </c>
      <c r="Z1257" s="17">
        <v>0.12385089552626399</v>
      </c>
      <c r="AA1257" s="17">
        <v>0.24823063783487301</v>
      </c>
      <c r="AB1257" s="17">
        <v>9.2683120440534797E-2</v>
      </c>
      <c r="AC1257" s="17">
        <v>8.0053146764945904E-2</v>
      </c>
      <c r="AD1257" s="17">
        <v>0.12884316745091701</v>
      </c>
      <c r="AE1257" s="17"/>
      <c r="AF1257" s="17">
        <v>0.14855429183834901</v>
      </c>
      <c r="AG1257" s="17">
        <v>0.134547278570426</v>
      </c>
      <c r="AH1257" s="17">
        <v>0.106682708247108</v>
      </c>
      <c r="AI1257" s="17">
        <v>9.4576232152304096E-2</v>
      </c>
      <c r="AJ1257" s="17">
        <v>7.5081598403955702E-2</v>
      </c>
      <c r="AK1257" s="17">
        <v>0.111472034079016</v>
      </c>
      <c r="AL1257" s="17"/>
      <c r="AM1257" s="17">
        <v>0.10051042836103199</v>
      </c>
      <c r="AN1257" s="17">
        <v>0.13327745901445701</v>
      </c>
      <c r="AO1257" s="17">
        <v>0.11347862943121099</v>
      </c>
      <c r="AP1257" s="17">
        <v>0.12968892244511299</v>
      </c>
      <c r="AQ1257" s="17">
        <v>9.4157501974929905E-2</v>
      </c>
      <c r="AR1257" s="17"/>
      <c r="AS1257" s="17">
        <v>0.12114638487409</v>
      </c>
      <c r="AT1257" s="17">
        <v>0.127806783446995</v>
      </c>
      <c r="AU1257" s="17">
        <v>0.13832811368707301</v>
      </c>
      <c r="AV1257" s="17">
        <v>0.113689350707656</v>
      </c>
      <c r="AW1257" s="17">
        <v>9.3952115292052399E-2</v>
      </c>
      <c r="AX1257" s="17">
        <v>0.112450003246376</v>
      </c>
      <c r="AY1257" s="17"/>
      <c r="AZ1257" s="17">
        <v>0.112405164732838</v>
      </c>
      <c r="BA1257" s="17">
        <v>0.13200144840067199</v>
      </c>
      <c r="BB1257" s="17">
        <v>0.121323384550687</v>
      </c>
      <c r="BC1257" s="17">
        <v>6.2016138348009398E-2</v>
      </c>
      <c r="BD1257" s="17">
        <v>0.13218967705974999</v>
      </c>
      <c r="BE1257" s="17"/>
      <c r="BF1257" s="17">
        <v>0.121737156195146</v>
      </c>
      <c r="BG1257" s="17"/>
      <c r="BH1257" s="17">
        <v>0.11151373608513</v>
      </c>
      <c r="BI1257" s="17"/>
      <c r="BJ1257" s="17">
        <v>0.116238853945397</v>
      </c>
      <c r="BK1257" s="17">
        <v>0.169651435269248</v>
      </c>
      <c r="BL1257" s="17">
        <v>7.6996624875702496E-2</v>
      </c>
      <c r="BM1257" s="17">
        <v>0.13997452266693999</v>
      </c>
      <c r="BN1257" s="17">
        <v>7.2769133988221907E-2</v>
      </c>
      <c r="BO1257" s="17">
        <v>0.144691101530251</v>
      </c>
      <c r="BP1257" s="17"/>
      <c r="BQ1257" s="17">
        <v>0.15222256366668999</v>
      </c>
      <c r="BR1257" s="17">
        <v>0.114188293192137</v>
      </c>
      <c r="BS1257" s="17">
        <v>0.117880154166842</v>
      </c>
      <c r="BT1257" s="17"/>
      <c r="BU1257" s="17">
        <v>9.9005811993719703E-2</v>
      </c>
      <c r="BV1257" s="17">
        <v>0.125022055455454</v>
      </c>
      <c r="BW1257" s="17">
        <v>0.12216424161376301</v>
      </c>
      <c r="BX1257" s="17"/>
      <c r="BY1257" s="17">
        <v>7.9708899577224601E-2</v>
      </c>
      <c r="BZ1257" s="17"/>
      <c r="CA1257" s="17">
        <v>7.2175883124438303E-2</v>
      </c>
    </row>
    <row r="1258" spans="2:79" x14ac:dyDescent="0.35">
      <c r="B1258" t="s">
        <v>202</v>
      </c>
      <c r="C1258" s="17">
        <v>0.69048992395982201</v>
      </c>
      <c r="D1258" s="17">
        <v>0.70704963880493099</v>
      </c>
      <c r="E1258" s="17">
        <v>0.68028970155565704</v>
      </c>
      <c r="F1258" s="17"/>
      <c r="G1258" s="17">
        <v>0.54333093783963304</v>
      </c>
      <c r="H1258" s="17">
        <v>0.831455576465433</v>
      </c>
      <c r="I1258" s="17">
        <v>0.60200323106447395</v>
      </c>
      <c r="J1258" s="17">
        <v>0.73673664551056905</v>
      </c>
      <c r="K1258" s="17">
        <v>0.75942902353083597</v>
      </c>
      <c r="L1258" s="17">
        <v>0.68160515304220803</v>
      </c>
      <c r="M1258" s="17"/>
      <c r="N1258" s="17">
        <v>0.67329378576472099</v>
      </c>
      <c r="O1258" s="17">
        <v>0.67280351923022197</v>
      </c>
      <c r="P1258" s="17">
        <v>0.71569383653252205</v>
      </c>
      <c r="Q1258" s="17">
        <v>0.71334486167883704</v>
      </c>
      <c r="R1258" s="17"/>
      <c r="S1258" s="17">
        <v>0.84662484321176601</v>
      </c>
      <c r="T1258" s="17">
        <v>0.716325874481608</v>
      </c>
      <c r="U1258" s="17">
        <v>0.85053998803800102</v>
      </c>
      <c r="V1258" s="17">
        <v>0.60883999071981498</v>
      </c>
      <c r="W1258" s="17">
        <v>0.65790622027843404</v>
      </c>
      <c r="X1258" s="17">
        <v>0.66027578632742701</v>
      </c>
      <c r="Y1258" s="17">
        <v>0.62320797011113105</v>
      </c>
      <c r="Z1258" s="17">
        <v>0.72114285632475394</v>
      </c>
      <c r="AA1258" s="17">
        <v>0.41288009046149599</v>
      </c>
      <c r="AB1258" s="17">
        <v>0.72143523382793495</v>
      </c>
      <c r="AC1258" s="17">
        <v>0.76183039920359996</v>
      </c>
      <c r="AD1258" s="17">
        <v>0.74231366509816699</v>
      </c>
      <c r="AE1258" s="17"/>
      <c r="AF1258" s="17">
        <v>0.56711740863079696</v>
      </c>
      <c r="AG1258" s="17">
        <v>0.67103878286531704</v>
      </c>
      <c r="AH1258" s="17">
        <v>0.74890401360838299</v>
      </c>
      <c r="AI1258" s="17">
        <v>0.75360042219726098</v>
      </c>
      <c r="AJ1258" s="17">
        <v>0.79282077022326403</v>
      </c>
      <c r="AK1258" s="17">
        <v>0.77705593184196697</v>
      </c>
      <c r="AL1258" s="17"/>
      <c r="AM1258" s="17">
        <v>0.68400673801327705</v>
      </c>
      <c r="AN1258" s="17">
        <v>0.69597612988831503</v>
      </c>
      <c r="AO1258" s="17">
        <v>0.70050953121617698</v>
      </c>
      <c r="AP1258" s="17">
        <v>0.65362173546740399</v>
      </c>
      <c r="AQ1258" s="17">
        <v>0.81168499605014</v>
      </c>
      <c r="AR1258" s="17"/>
      <c r="AS1258" s="17">
        <v>0.72313238576364203</v>
      </c>
      <c r="AT1258" s="17">
        <v>0.65907837936880398</v>
      </c>
      <c r="AU1258" s="17">
        <v>0.67316983935895403</v>
      </c>
      <c r="AV1258" s="17">
        <v>0.714136269866534</v>
      </c>
      <c r="AW1258" s="17">
        <v>0.70082587795263995</v>
      </c>
      <c r="AX1258" s="17">
        <v>0.64682584569463897</v>
      </c>
      <c r="AY1258" s="17"/>
      <c r="AZ1258" s="17">
        <v>0.72107215850127004</v>
      </c>
      <c r="BA1258" s="17">
        <v>0.63063517686971704</v>
      </c>
      <c r="BB1258" s="17">
        <v>0.69383694608990498</v>
      </c>
      <c r="BC1258" s="17">
        <v>0.80869133193410603</v>
      </c>
      <c r="BD1258" s="17">
        <v>0.69954868600854403</v>
      </c>
      <c r="BE1258" s="17"/>
      <c r="BF1258" s="17">
        <v>0.68408111974073404</v>
      </c>
      <c r="BG1258" s="17"/>
      <c r="BH1258" s="17">
        <v>0.70629626795345002</v>
      </c>
      <c r="BI1258" s="17"/>
      <c r="BJ1258" s="17">
        <v>0.69261946879966996</v>
      </c>
      <c r="BK1258" s="17">
        <v>0.55209884626722905</v>
      </c>
      <c r="BL1258" s="17">
        <v>0.81594254953548395</v>
      </c>
      <c r="BM1258" s="17">
        <v>0.60063835705610902</v>
      </c>
      <c r="BN1258" s="17">
        <v>0.80763788963322303</v>
      </c>
      <c r="BO1258" s="17">
        <v>0.710617796939498</v>
      </c>
      <c r="BP1258" s="17"/>
      <c r="BQ1258" s="17">
        <v>0.66775689538914296</v>
      </c>
      <c r="BR1258" s="17">
        <v>0.69850338760383901</v>
      </c>
      <c r="BS1258" s="17">
        <v>0.71201342158298098</v>
      </c>
      <c r="BT1258" s="17"/>
      <c r="BU1258" s="17">
        <v>0.71051343647004395</v>
      </c>
      <c r="BV1258" s="17">
        <v>0.68622412253433196</v>
      </c>
      <c r="BW1258" s="17">
        <v>0.70945554398636401</v>
      </c>
      <c r="BX1258" s="17"/>
      <c r="BY1258" s="17">
        <v>0.79411701452588002</v>
      </c>
      <c r="BZ1258" s="17"/>
      <c r="CA1258" s="17">
        <v>0.79032584900227798</v>
      </c>
    </row>
    <row r="1259" spans="2:79" x14ac:dyDescent="0.35">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c r="BE1259" s="17"/>
      <c r="BF1259" s="17"/>
      <c r="BG1259" s="17"/>
      <c r="BH1259" s="17"/>
      <c r="BI1259" s="17"/>
      <c r="BJ1259" s="17"/>
      <c r="BK1259" s="17"/>
      <c r="BL1259" s="17"/>
      <c r="BM1259" s="17"/>
      <c r="BN1259" s="17"/>
      <c r="BO1259" s="17"/>
      <c r="BP1259" s="17"/>
      <c r="BQ1259" s="17"/>
      <c r="BR1259" s="17"/>
      <c r="BS1259" s="17"/>
      <c r="BT1259" s="17"/>
      <c r="BU1259" s="17"/>
      <c r="BV1259" s="17"/>
      <c r="BW1259" s="17"/>
      <c r="BX1259" s="17"/>
      <c r="BY1259" s="17"/>
      <c r="BZ1259" s="17"/>
      <c r="CA1259" s="17"/>
    </row>
    <row r="1260" spans="2:79" x14ac:dyDescent="0.35">
      <c r="B1260" s="6" t="s">
        <v>596</v>
      </c>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c r="BE1260" s="17"/>
      <c r="BF1260" s="17"/>
      <c r="BG1260" s="17"/>
      <c r="BH1260" s="17"/>
      <c r="BI1260" s="17"/>
      <c r="BJ1260" s="17"/>
      <c r="BK1260" s="17"/>
      <c r="BL1260" s="17"/>
      <c r="BM1260" s="17"/>
      <c r="BN1260" s="17"/>
      <c r="BO1260" s="17"/>
      <c r="BP1260" s="17"/>
      <c r="BQ1260" s="17"/>
      <c r="BR1260" s="17"/>
      <c r="BS1260" s="17"/>
      <c r="BT1260" s="17"/>
      <c r="BU1260" s="17"/>
      <c r="BV1260" s="17"/>
      <c r="BW1260" s="17"/>
      <c r="BX1260" s="17"/>
      <c r="BY1260" s="17"/>
      <c r="BZ1260" s="17"/>
      <c r="CA1260" s="17"/>
    </row>
    <row r="1261" spans="2:79" x14ac:dyDescent="0.35">
      <c r="B1261" s="24" t="s">
        <v>582</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c r="BZ1261" s="17"/>
      <c r="CA1261" s="17"/>
    </row>
    <row r="1262" spans="2:79" x14ac:dyDescent="0.35">
      <c r="B1262" t="s">
        <v>589</v>
      </c>
      <c r="C1262" s="17">
        <v>0.22116131858323701</v>
      </c>
      <c r="D1262" s="17">
        <v>0.22171674123436999</v>
      </c>
      <c r="E1262" s="17">
        <v>0.22158144794814699</v>
      </c>
      <c r="F1262" s="17"/>
      <c r="G1262" s="17">
        <v>0.20722068862377399</v>
      </c>
      <c r="H1262" s="17">
        <v>0.25065095593001202</v>
      </c>
      <c r="I1262" s="17">
        <v>0.23176325377552601</v>
      </c>
      <c r="J1262" s="17">
        <v>0.23525551820636001</v>
      </c>
      <c r="K1262" s="17">
        <v>0.19755804453225501</v>
      </c>
      <c r="L1262" s="17">
        <v>0.19747222234787101</v>
      </c>
      <c r="M1262" s="17"/>
      <c r="N1262" s="17">
        <v>0.26647737981931002</v>
      </c>
      <c r="O1262" s="17">
        <v>0.21623334884114201</v>
      </c>
      <c r="P1262" s="17">
        <v>0.26801958436639201</v>
      </c>
      <c r="Q1262" s="17">
        <v>0.141950413704998</v>
      </c>
      <c r="R1262" s="17"/>
      <c r="S1262" s="17">
        <v>0.25784506697875598</v>
      </c>
      <c r="T1262" s="17">
        <v>0.35550692296214398</v>
      </c>
      <c r="U1262" s="17">
        <v>0.22411548559493699</v>
      </c>
      <c r="V1262" s="17">
        <v>0.16810256652340499</v>
      </c>
      <c r="W1262" s="17">
        <v>0.13973865831163301</v>
      </c>
      <c r="X1262" s="17">
        <v>0.116759896200531</v>
      </c>
      <c r="Y1262" s="17">
        <v>0.25397424689568199</v>
      </c>
      <c r="Z1262" s="17">
        <v>5.0074974132000398E-2</v>
      </c>
      <c r="AA1262" s="17">
        <v>0.22066262200729</v>
      </c>
      <c r="AB1262" s="17">
        <v>0.23113613951962</v>
      </c>
      <c r="AC1262" s="17">
        <v>0.221788470392597</v>
      </c>
      <c r="AD1262" s="17">
        <v>0.160460895054472</v>
      </c>
      <c r="AE1262" s="17"/>
      <c r="AF1262" s="17">
        <v>0.171586767429527</v>
      </c>
      <c r="AG1262" s="17">
        <v>0.22280700742317999</v>
      </c>
      <c r="AH1262" s="17">
        <v>0.22857720759126099</v>
      </c>
      <c r="AI1262" s="17">
        <v>0.256341080114937</v>
      </c>
      <c r="AJ1262" s="17">
        <v>0.29168659897076799</v>
      </c>
      <c r="AK1262" s="17">
        <v>0.31217944186791102</v>
      </c>
      <c r="AL1262" s="17"/>
      <c r="AM1262" s="17">
        <v>0.13422709025562601</v>
      </c>
      <c r="AN1262" s="17">
        <v>0.23009725337737499</v>
      </c>
      <c r="AO1262" s="17">
        <v>0.24496824433376899</v>
      </c>
      <c r="AP1262" s="17">
        <v>0.33073832285351501</v>
      </c>
      <c r="AQ1262" s="17">
        <v>0.127438876897912</v>
      </c>
      <c r="AR1262" s="17"/>
      <c r="AS1262" s="17">
        <v>0.24268710597524401</v>
      </c>
      <c r="AT1262" s="17">
        <v>0.245426477538951</v>
      </c>
      <c r="AU1262" s="17">
        <v>0.19137650894210301</v>
      </c>
      <c r="AV1262" s="17">
        <v>0.209671384411803</v>
      </c>
      <c r="AW1262" s="17">
        <v>0.18864924106330699</v>
      </c>
      <c r="AX1262" s="17">
        <v>0.23775306960535</v>
      </c>
      <c r="AY1262" s="17"/>
      <c r="AZ1262" s="17">
        <v>0.18592806529122899</v>
      </c>
      <c r="BA1262" s="17">
        <v>0.229962365327572</v>
      </c>
      <c r="BB1262" s="17">
        <v>0.16239448670016399</v>
      </c>
      <c r="BC1262" s="17">
        <v>0.27822420609847798</v>
      </c>
      <c r="BD1262" s="17">
        <v>0.27246700723467399</v>
      </c>
      <c r="BE1262" s="17"/>
      <c r="BF1262" s="17">
        <v>0.22339834372050499</v>
      </c>
      <c r="BG1262" s="17"/>
      <c r="BH1262" s="17">
        <v>0.21327562792575799</v>
      </c>
      <c r="BI1262" s="17"/>
      <c r="BJ1262" s="17">
        <v>0.205067945883047</v>
      </c>
      <c r="BK1262" s="17">
        <v>0.25429963701875602</v>
      </c>
      <c r="BL1262" s="17">
        <v>0.25597477635573501</v>
      </c>
      <c r="BM1262" s="17">
        <v>0.14080569262006801</v>
      </c>
      <c r="BN1262" s="17">
        <v>0.25136134606786098</v>
      </c>
      <c r="BO1262" s="17">
        <v>0.19349442494861199</v>
      </c>
      <c r="BP1262" s="17"/>
      <c r="BQ1262" s="17">
        <v>0.26825009356452101</v>
      </c>
      <c r="BR1262" s="17">
        <v>0.23106930321576599</v>
      </c>
      <c r="BS1262" s="17">
        <v>0.21913665292582099</v>
      </c>
      <c r="BT1262" s="17"/>
      <c r="BU1262" s="17">
        <v>0.46668725743975897</v>
      </c>
      <c r="BV1262" s="17">
        <v>0.25018956463040898</v>
      </c>
      <c r="BW1262" s="17">
        <v>0.20105257443774699</v>
      </c>
      <c r="BX1262" s="17"/>
      <c r="BY1262" s="17">
        <v>0.27115660754241899</v>
      </c>
      <c r="BZ1262" s="17"/>
      <c r="CA1262" s="17">
        <v>0.33852853652099701</v>
      </c>
    </row>
    <row r="1263" spans="2:79" x14ac:dyDescent="0.35">
      <c r="B1263" t="s">
        <v>590</v>
      </c>
      <c r="C1263" s="17">
        <v>0.48119744978183598</v>
      </c>
      <c r="D1263" s="17">
        <v>0.52225098368613798</v>
      </c>
      <c r="E1263" s="17">
        <v>0.43804514763707397</v>
      </c>
      <c r="F1263" s="17"/>
      <c r="G1263" s="17">
        <v>0.43117560256050103</v>
      </c>
      <c r="H1263" s="17">
        <v>0.49714249375082697</v>
      </c>
      <c r="I1263" s="17">
        <v>0.42882803256792401</v>
      </c>
      <c r="J1263" s="17">
        <v>0.471418083846878</v>
      </c>
      <c r="K1263" s="17">
        <v>0.54587269753935896</v>
      </c>
      <c r="L1263" s="17">
        <v>0.50903558721590703</v>
      </c>
      <c r="M1263" s="17"/>
      <c r="N1263" s="17">
        <v>0.46633974472047002</v>
      </c>
      <c r="O1263" s="17">
        <v>0.486228998049342</v>
      </c>
      <c r="P1263" s="17">
        <v>0.46453811473553902</v>
      </c>
      <c r="Q1263" s="17">
        <v>0.49534300355903399</v>
      </c>
      <c r="R1263" s="17"/>
      <c r="S1263" s="17">
        <v>0.41435340295546103</v>
      </c>
      <c r="T1263" s="17">
        <v>0.42789357634534497</v>
      </c>
      <c r="U1263" s="17">
        <v>0.51326330973240597</v>
      </c>
      <c r="V1263" s="17">
        <v>0.496355072747238</v>
      </c>
      <c r="W1263" s="17">
        <v>0.54575759752014996</v>
      </c>
      <c r="X1263" s="17">
        <v>0.63315495406190803</v>
      </c>
      <c r="Y1263" s="17">
        <v>0.41550648418738401</v>
      </c>
      <c r="Z1263" s="17">
        <v>0.47468975788170797</v>
      </c>
      <c r="AA1263" s="17">
        <v>0.47523819395099698</v>
      </c>
      <c r="AB1263" s="17">
        <v>0.443619602879195</v>
      </c>
      <c r="AC1263" s="17">
        <v>0.51272063117711597</v>
      </c>
      <c r="AD1263" s="17">
        <v>0.59612288173677797</v>
      </c>
      <c r="AE1263" s="17"/>
      <c r="AF1263" s="17">
        <v>0.47548225410817102</v>
      </c>
      <c r="AG1263" s="17">
        <v>0.49621089096865101</v>
      </c>
      <c r="AH1263" s="17">
        <v>0.51098271798956396</v>
      </c>
      <c r="AI1263" s="17">
        <v>0.52232148389898803</v>
      </c>
      <c r="AJ1263" s="17">
        <v>0.26112039236303303</v>
      </c>
      <c r="AK1263" s="17">
        <v>0.52977493502980799</v>
      </c>
      <c r="AL1263" s="17"/>
      <c r="AM1263" s="17">
        <v>0.47460846393457601</v>
      </c>
      <c r="AN1263" s="17">
        <v>0.47995427137561902</v>
      </c>
      <c r="AO1263" s="17">
        <v>0.51101738038601896</v>
      </c>
      <c r="AP1263" s="17">
        <v>0.39086679417506698</v>
      </c>
      <c r="AQ1263" s="17">
        <v>0.67627943940296598</v>
      </c>
      <c r="AR1263" s="17"/>
      <c r="AS1263" s="17">
        <v>0.52317786098249397</v>
      </c>
      <c r="AT1263" s="17">
        <v>0.42159580200007801</v>
      </c>
      <c r="AU1263" s="17">
        <v>0.488115569116781</v>
      </c>
      <c r="AV1263" s="17">
        <v>0.50381517176353197</v>
      </c>
      <c r="AW1263" s="17">
        <v>0.453160237356802</v>
      </c>
      <c r="AX1263" s="17">
        <v>0.50358203235328802</v>
      </c>
      <c r="AY1263" s="17"/>
      <c r="AZ1263" s="17">
        <v>0.53451425894304305</v>
      </c>
      <c r="BA1263" s="17">
        <v>0.51290676520382295</v>
      </c>
      <c r="BB1263" s="17">
        <v>0.50144660634680505</v>
      </c>
      <c r="BC1263" s="17">
        <v>0.41503387011001303</v>
      </c>
      <c r="BD1263" s="17">
        <v>0.39804131811092502</v>
      </c>
      <c r="BE1263" s="17"/>
      <c r="BF1263" s="17">
        <v>0.48663993665303601</v>
      </c>
      <c r="BG1263" s="17"/>
      <c r="BH1263" s="17">
        <v>0.49406432320820298</v>
      </c>
      <c r="BI1263" s="17"/>
      <c r="BJ1263" s="17">
        <v>0.47244621727275998</v>
      </c>
      <c r="BK1263" s="17">
        <v>0.42709352274393902</v>
      </c>
      <c r="BL1263" s="17">
        <v>0.51262644975146399</v>
      </c>
      <c r="BM1263" s="17">
        <v>0.42472547663293703</v>
      </c>
      <c r="BN1263" s="17">
        <v>0.61685272142470904</v>
      </c>
      <c r="BO1263" s="17">
        <v>0.492258893400286</v>
      </c>
      <c r="BP1263" s="17"/>
      <c r="BQ1263" s="17">
        <v>0.50513635179006999</v>
      </c>
      <c r="BR1263" s="17">
        <v>0.46610266706199399</v>
      </c>
      <c r="BS1263" s="17">
        <v>0.49087406865496103</v>
      </c>
      <c r="BT1263" s="17"/>
      <c r="BU1263" s="17">
        <v>0.31555690621394</v>
      </c>
      <c r="BV1263" s="17">
        <v>0.49745227002988301</v>
      </c>
      <c r="BW1263" s="17">
        <v>0.48445655070266302</v>
      </c>
      <c r="BX1263" s="17"/>
      <c r="BY1263" s="17">
        <v>0.49593192138174502</v>
      </c>
      <c r="BZ1263" s="17"/>
      <c r="CA1263" s="17">
        <v>0.50729070715892099</v>
      </c>
    </row>
    <row r="1264" spans="2:79" x14ac:dyDescent="0.35">
      <c r="B1264" t="s">
        <v>591</v>
      </c>
      <c r="C1264" s="17">
        <v>0.110063132051596</v>
      </c>
      <c r="D1264" s="17">
        <v>0.10264084429901001</v>
      </c>
      <c r="E1264" s="17">
        <v>0.117936434608598</v>
      </c>
      <c r="F1264" s="17"/>
      <c r="G1264" s="17">
        <v>0.19324266796651099</v>
      </c>
      <c r="H1264" s="17">
        <v>6.8832334393936101E-2</v>
      </c>
      <c r="I1264" s="17">
        <v>0.159744908076661</v>
      </c>
      <c r="J1264" s="17">
        <v>0.110949434900826</v>
      </c>
      <c r="K1264" s="17">
        <v>7.5585805471750894E-2</v>
      </c>
      <c r="L1264" s="17">
        <v>7.6123970788551099E-2</v>
      </c>
      <c r="M1264" s="17"/>
      <c r="N1264" s="17">
        <v>0.1097563977292</v>
      </c>
      <c r="O1264" s="17">
        <v>0.110930968891094</v>
      </c>
      <c r="P1264" s="17">
        <v>9.9705464433527097E-2</v>
      </c>
      <c r="Q1264" s="17">
        <v>0.122925879088809</v>
      </c>
      <c r="R1264" s="17"/>
      <c r="S1264" s="17">
        <v>0.123568083471264</v>
      </c>
      <c r="T1264" s="17">
        <v>6.6544042748231794E-2</v>
      </c>
      <c r="U1264" s="17">
        <v>0.10836348861624701</v>
      </c>
      <c r="V1264" s="17">
        <v>0.14773637710483101</v>
      </c>
      <c r="W1264" s="17">
        <v>5.8175979168405799E-2</v>
      </c>
      <c r="X1264" s="17">
        <v>9.3165842828326295E-2</v>
      </c>
      <c r="Y1264" s="17">
        <v>0.109687768283662</v>
      </c>
      <c r="Z1264" s="17">
        <v>0.176179364694004</v>
      </c>
      <c r="AA1264" s="17">
        <v>0.14300602323030001</v>
      </c>
      <c r="AB1264" s="17">
        <v>0.107006562561375</v>
      </c>
      <c r="AC1264" s="17">
        <v>6.1983067353937403E-2</v>
      </c>
      <c r="AD1264" s="17">
        <v>0.136721477185687</v>
      </c>
      <c r="AE1264" s="17"/>
      <c r="AF1264" s="17">
        <v>0.10612566403910199</v>
      </c>
      <c r="AG1264" s="17">
        <v>0.12499911144046</v>
      </c>
      <c r="AH1264" s="17">
        <v>0.118366097956251</v>
      </c>
      <c r="AI1264" s="17">
        <v>8.06954465266463E-2</v>
      </c>
      <c r="AJ1264" s="17">
        <v>0.178603344267458</v>
      </c>
      <c r="AK1264" s="17">
        <v>4.5717559765233597E-2</v>
      </c>
      <c r="AL1264" s="17"/>
      <c r="AM1264" s="17">
        <v>0.12985941278571</v>
      </c>
      <c r="AN1264" s="17">
        <v>0.123050217689552</v>
      </c>
      <c r="AO1264" s="17">
        <v>8.1947424789317894E-2</v>
      </c>
      <c r="AP1264" s="17">
        <v>0.12714054358475099</v>
      </c>
      <c r="AQ1264" s="17">
        <v>6.0271727750795499E-2</v>
      </c>
      <c r="AR1264" s="17"/>
      <c r="AS1264" s="17">
        <v>8.1446620383463494E-2</v>
      </c>
      <c r="AT1264" s="17">
        <v>0.105695286309476</v>
      </c>
      <c r="AU1264" s="17">
        <v>0.12949071135797999</v>
      </c>
      <c r="AV1264" s="17">
        <v>0.11329274943914899</v>
      </c>
      <c r="AW1264" s="17">
        <v>0.14680476518822699</v>
      </c>
      <c r="AX1264" s="17">
        <v>8.5457785851631302E-2</v>
      </c>
      <c r="AY1264" s="17"/>
      <c r="AZ1264" s="17">
        <v>0.120911153276438</v>
      </c>
      <c r="BA1264" s="17">
        <v>0.103473003412382</v>
      </c>
      <c r="BB1264" s="17">
        <v>8.8784456321999494E-2</v>
      </c>
      <c r="BC1264" s="17">
        <v>0.14665058663778899</v>
      </c>
      <c r="BD1264" s="17">
        <v>0.109485386470994</v>
      </c>
      <c r="BE1264" s="17"/>
      <c r="BF1264" s="17">
        <v>0.108447388822714</v>
      </c>
      <c r="BG1264" s="17"/>
      <c r="BH1264" s="17">
        <v>0.116369260140256</v>
      </c>
      <c r="BI1264" s="17"/>
      <c r="BJ1264" s="17">
        <v>0.14161844897213299</v>
      </c>
      <c r="BK1264" s="17">
        <v>0.10187486733146101</v>
      </c>
      <c r="BL1264" s="17">
        <v>7.7424358515862393E-2</v>
      </c>
      <c r="BM1264" s="17">
        <v>0.18702513147028399</v>
      </c>
      <c r="BN1264" s="17">
        <v>0</v>
      </c>
      <c r="BO1264" s="17">
        <v>0.122462838960943</v>
      </c>
      <c r="BP1264" s="17"/>
      <c r="BQ1264" s="17">
        <v>0.105755761178948</v>
      </c>
      <c r="BR1264" s="17">
        <v>0.13017772469428299</v>
      </c>
      <c r="BS1264" s="17">
        <v>0.109167068502469</v>
      </c>
      <c r="BT1264" s="17"/>
      <c r="BU1264" s="17">
        <v>0.101780838767756</v>
      </c>
      <c r="BV1264" s="17">
        <v>9.8722926286121504E-2</v>
      </c>
      <c r="BW1264" s="17">
        <v>0.131970719578443</v>
      </c>
      <c r="BX1264" s="17"/>
      <c r="BY1264" s="17">
        <v>6.1741446438609897E-2</v>
      </c>
      <c r="BZ1264" s="17"/>
      <c r="CA1264" s="17">
        <v>6.01295255417802E-2</v>
      </c>
    </row>
    <row r="1265" spans="2:79" x14ac:dyDescent="0.35">
      <c r="B1265" t="s">
        <v>592</v>
      </c>
      <c r="C1265" s="17">
        <v>5.1581050928766199E-2</v>
      </c>
      <c r="D1265" s="17">
        <v>5.1304765092610102E-2</v>
      </c>
      <c r="E1265" s="17">
        <v>5.2083045503741703E-2</v>
      </c>
      <c r="F1265" s="17"/>
      <c r="G1265" s="17">
        <v>4.86074635435957E-2</v>
      </c>
      <c r="H1265" s="17">
        <v>3.9632514846899801E-2</v>
      </c>
      <c r="I1265" s="17">
        <v>5.6670364719207701E-2</v>
      </c>
      <c r="J1265" s="17">
        <v>3.8255267709065802E-2</v>
      </c>
      <c r="K1265" s="17">
        <v>5.79562656975098E-2</v>
      </c>
      <c r="L1265" s="17">
        <v>6.7033181701330505E-2</v>
      </c>
      <c r="M1265" s="17"/>
      <c r="N1265" s="17">
        <v>6.2492421192395203E-2</v>
      </c>
      <c r="O1265" s="17">
        <v>3.1206457149205401E-2</v>
      </c>
      <c r="P1265" s="17">
        <v>5.39955754749636E-2</v>
      </c>
      <c r="Q1265" s="17">
        <v>5.8704204629862103E-2</v>
      </c>
      <c r="R1265" s="17"/>
      <c r="S1265" s="17">
        <v>8.1004457679886205E-2</v>
      </c>
      <c r="T1265" s="17">
        <v>3.1466913014994803E-2</v>
      </c>
      <c r="U1265" s="17">
        <v>2.6112634803839099E-2</v>
      </c>
      <c r="V1265" s="17">
        <v>4.4991367849178301E-2</v>
      </c>
      <c r="W1265" s="17">
        <v>7.8334747555236797E-2</v>
      </c>
      <c r="X1265" s="17">
        <v>1.8609471641272E-2</v>
      </c>
      <c r="Y1265" s="17">
        <v>3.5250026669876401E-2</v>
      </c>
      <c r="Z1265" s="17">
        <v>0.13805307669004799</v>
      </c>
      <c r="AA1265" s="17">
        <v>5.4294505126281999E-2</v>
      </c>
      <c r="AB1265" s="17">
        <v>6.1385694737025001E-2</v>
      </c>
      <c r="AC1265" s="17">
        <v>5.1735722143304297E-2</v>
      </c>
      <c r="AD1265" s="17">
        <v>2.10303529053836E-2</v>
      </c>
      <c r="AE1265" s="17"/>
      <c r="AF1265" s="17">
        <v>4.1423309102447299E-2</v>
      </c>
      <c r="AG1265" s="17">
        <v>3.8270974053786003E-2</v>
      </c>
      <c r="AH1265" s="17">
        <v>3.0084562519800101E-2</v>
      </c>
      <c r="AI1265" s="17">
        <v>6.3620100006323496E-2</v>
      </c>
      <c r="AJ1265" s="17">
        <v>0.108923364196712</v>
      </c>
      <c r="AK1265" s="17">
        <v>6.4902046964733007E-2</v>
      </c>
      <c r="AL1265" s="17"/>
      <c r="AM1265" s="17">
        <v>6.0748300059233297E-2</v>
      </c>
      <c r="AN1265" s="17">
        <v>4.7056624742457302E-2</v>
      </c>
      <c r="AO1265" s="17">
        <v>3.4145404215791403E-2</v>
      </c>
      <c r="AP1265" s="17">
        <v>8.5819839586545002E-2</v>
      </c>
      <c r="AQ1265" s="17">
        <v>4.1332956170523703E-2</v>
      </c>
      <c r="AR1265" s="17"/>
      <c r="AS1265" s="17">
        <v>4.7920851680276003E-2</v>
      </c>
      <c r="AT1265" s="17">
        <v>5.8865511204846802E-2</v>
      </c>
      <c r="AU1265" s="17">
        <v>6.7405796154235503E-2</v>
      </c>
      <c r="AV1265" s="17">
        <v>4.5588359346262E-2</v>
      </c>
      <c r="AW1265" s="17">
        <v>1.93875148247756E-2</v>
      </c>
      <c r="AX1265" s="17">
        <v>6.1846942803992798E-2</v>
      </c>
      <c r="AY1265" s="17"/>
      <c r="AZ1265" s="17">
        <v>2.6915698280373199E-2</v>
      </c>
      <c r="BA1265" s="17">
        <v>6.0705198223324298E-2</v>
      </c>
      <c r="BB1265" s="17">
        <v>9.3757839140588703E-2</v>
      </c>
      <c r="BC1265" s="17">
        <v>1.0909552059928E-2</v>
      </c>
      <c r="BD1265" s="17">
        <v>4.5922223636098901E-2</v>
      </c>
      <c r="BE1265" s="17"/>
      <c r="BF1265" s="17">
        <v>5.3077291238495798E-2</v>
      </c>
      <c r="BG1265" s="17"/>
      <c r="BH1265" s="17">
        <v>5.4219887107789799E-2</v>
      </c>
      <c r="BI1265" s="17"/>
      <c r="BJ1265" s="17">
        <v>6.0086289722516999E-2</v>
      </c>
      <c r="BK1265" s="17">
        <v>4.9245728198432599E-2</v>
      </c>
      <c r="BL1265" s="17">
        <v>4.1220698803003102E-2</v>
      </c>
      <c r="BM1265" s="17">
        <v>8.2156506086888001E-2</v>
      </c>
      <c r="BN1265" s="17">
        <v>2.7665368950036701E-2</v>
      </c>
      <c r="BO1265" s="17">
        <v>5.0887263951650399E-2</v>
      </c>
      <c r="BP1265" s="17"/>
      <c r="BQ1265" s="17">
        <v>3.79642162189259E-2</v>
      </c>
      <c r="BR1265" s="17">
        <v>4.8195018801024898E-2</v>
      </c>
      <c r="BS1265" s="17">
        <v>6.0501028319255398E-2</v>
      </c>
      <c r="BT1265" s="17"/>
      <c r="BU1265" s="17">
        <v>3.0334864124551501E-2</v>
      </c>
      <c r="BV1265" s="17">
        <v>5.1100084942520503E-2</v>
      </c>
      <c r="BW1265" s="17">
        <v>5.68052686851509E-2</v>
      </c>
      <c r="BX1265" s="17"/>
      <c r="BY1265" s="17">
        <v>5.4641530284621903E-2</v>
      </c>
      <c r="BZ1265" s="17"/>
      <c r="CA1265" s="17">
        <v>1.51966645540109E-2</v>
      </c>
    </row>
    <row r="1266" spans="2:79" x14ac:dyDescent="0.35">
      <c r="B1266" t="s">
        <v>136</v>
      </c>
      <c r="C1266" s="17">
        <v>0.135997048654564</v>
      </c>
      <c r="D1266" s="17">
        <v>0.102086665687873</v>
      </c>
      <c r="E1266" s="17">
        <v>0.17035392430243901</v>
      </c>
      <c r="F1266" s="17"/>
      <c r="G1266" s="17">
        <v>0.119753577305618</v>
      </c>
      <c r="H1266" s="17">
        <v>0.14374170107832501</v>
      </c>
      <c r="I1266" s="17">
        <v>0.12299344086068099</v>
      </c>
      <c r="J1266" s="17">
        <v>0.14412169533687</v>
      </c>
      <c r="K1266" s="17">
        <v>0.12302718675912599</v>
      </c>
      <c r="L1266" s="17">
        <v>0.15033503794634001</v>
      </c>
      <c r="M1266" s="17"/>
      <c r="N1266" s="17">
        <v>9.4934056538625702E-2</v>
      </c>
      <c r="O1266" s="17">
        <v>0.155400227069216</v>
      </c>
      <c r="P1266" s="17">
        <v>0.113741260989579</v>
      </c>
      <c r="Q1266" s="17">
        <v>0.181076499017297</v>
      </c>
      <c r="R1266" s="17"/>
      <c r="S1266" s="17">
        <v>0.12322898891463301</v>
      </c>
      <c r="T1266" s="17">
        <v>0.118588544929285</v>
      </c>
      <c r="U1266" s="17">
        <v>0.12814508125257101</v>
      </c>
      <c r="V1266" s="17">
        <v>0.14281461577534799</v>
      </c>
      <c r="W1266" s="17">
        <v>0.17799301744457399</v>
      </c>
      <c r="X1266" s="17">
        <v>0.13830983526796201</v>
      </c>
      <c r="Y1266" s="17">
        <v>0.185581473963395</v>
      </c>
      <c r="Z1266" s="17">
        <v>0.161002826602239</v>
      </c>
      <c r="AA1266" s="17">
        <v>0.106798655685131</v>
      </c>
      <c r="AB1266" s="17">
        <v>0.15685200030278601</v>
      </c>
      <c r="AC1266" s="17">
        <v>0.15177210893304499</v>
      </c>
      <c r="AD1266" s="17">
        <v>8.5664393117679205E-2</v>
      </c>
      <c r="AE1266" s="17"/>
      <c r="AF1266" s="17">
        <v>0.20538200532075401</v>
      </c>
      <c r="AG1266" s="17">
        <v>0.117712016113923</v>
      </c>
      <c r="AH1266" s="17">
        <v>0.11198941394312301</v>
      </c>
      <c r="AI1266" s="17">
        <v>7.70218894531048E-2</v>
      </c>
      <c r="AJ1266" s="17">
        <v>0.15966630020202899</v>
      </c>
      <c r="AK1266" s="17">
        <v>4.7426016372314597E-2</v>
      </c>
      <c r="AL1266" s="17"/>
      <c r="AM1266" s="17">
        <v>0.20055673296485399</v>
      </c>
      <c r="AN1266" s="17">
        <v>0.119841632814997</v>
      </c>
      <c r="AO1266" s="17">
        <v>0.12792154627510299</v>
      </c>
      <c r="AP1266" s="17">
        <v>6.5434499800122406E-2</v>
      </c>
      <c r="AQ1266" s="17">
        <v>9.4676999777801904E-2</v>
      </c>
      <c r="AR1266" s="17"/>
      <c r="AS1266" s="17">
        <v>0.104767560978522</v>
      </c>
      <c r="AT1266" s="17">
        <v>0.16841692294664801</v>
      </c>
      <c r="AU1266" s="17">
        <v>0.123611414428901</v>
      </c>
      <c r="AV1266" s="17">
        <v>0.127632335039254</v>
      </c>
      <c r="AW1266" s="17">
        <v>0.19199824156688899</v>
      </c>
      <c r="AX1266" s="17">
        <v>0.11136016938573801</v>
      </c>
      <c r="AY1266" s="17"/>
      <c r="AZ1266" s="17">
        <v>0.13173082420891599</v>
      </c>
      <c r="BA1266" s="17">
        <v>9.2952667832898905E-2</v>
      </c>
      <c r="BB1266" s="17">
        <v>0.15361661149044301</v>
      </c>
      <c r="BC1266" s="17">
        <v>0.14918178509379201</v>
      </c>
      <c r="BD1266" s="17">
        <v>0.17408406454730799</v>
      </c>
      <c r="BE1266" s="17"/>
      <c r="BF1266" s="17">
        <v>0.12843703956524899</v>
      </c>
      <c r="BG1266" s="17"/>
      <c r="BH1266" s="17">
        <v>0.122070901617994</v>
      </c>
      <c r="BI1266" s="17"/>
      <c r="BJ1266" s="17">
        <v>0.12078109814954401</v>
      </c>
      <c r="BK1266" s="17">
        <v>0.167486244707411</v>
      </c>
      <c r="BL1266" s="17">
        <v>0.112753716573936</v>
      </c>
      <c r="BM1266" s="17">
        <v>0.16528719318982299</v>
      </c>
      <c r="BN1266" s="17">
        <v>0.10412056355739301</v>
      </c>
      <c r="BO1266" s="17">
        <v>0.140896578738509</v>
      </c>
      <c r="BP1266" s="17"/>
      <c r="BQ1266" s="17">
        <v>8.2893577247536196E-2</v>
      </c>
      <c r="BR1266" s="17">
        <v>0.124455286226932</v>
      </c>
      <c r="BS1266" s="17">
        <v>0.120321181597494</v>
      </c>
      <c r="BT1266" s="17"/>
      <c r="BU1266" s="17">
        <v>8.5640133453993197E-2</v>
      </c>
      <c r="BV1266" s="17">
        <v>0.10253515411106499</v>
      </c>
      <c r="BW1266" s="17">
        <v>0.125714886595996</v>
      </c>
      <c r="BX1266" s="17"/>
      <c r="BY1266" s="17">
        <v>0.116528494352604</v>
      </c>
      <c r="BZ1266" s="17"/>
      <c r="CA1266" s="17">
        <v>7.8854566224290906E-2</v>
      </c>
    </row>
    <row r="1267" spans="2:79" x14ac:dyDescent="0.35">
      <c r="B1267" t="s">
        <v>593</v>
      </c>
      <c r="C1267" s="17">
        <v>0.70235876836507305</v>
      </c>
      <c r="D1267" s="17">
        <v>0.743967724920508</v>
      </c>
      <c r="E1267" s="17">
        <v>0.65962659558522097</v>
      </c>
      <c r="F1267" s="17"/>
      <c r="G1267" s="17">
        <v>0.63839629118427499</v>
      </c>
      <c r="H1267" s="17">
        <v>0.74779344968083905</v>
      </c>
      <c r="I1267" s="17">
        <v>0.66059128634344999</v>
      </c>
      <c r="J1267" s="17">
        <v>0.70667360205323804</v>
      </c>
      <c r="K1267" s="17">
        <v>0.74343074207161397</v>
      </c>
      <c r="L1267" s="17">
        <v>0.70650780956377801</v>
      </c>
      <c r="M1267" s="17"/>
      <c r="N1267" s="17">
        <v>0.73281712453977899</v>
      </c>
      <c r="O1267" s="17">
        <v>0.70246234689048503</v>
      </c>
      <c r="P1267" s="17">
        <v>0.73255769910193103</v>
      </c>
      <c r="Q1267" s="17">
        <v>0.63729341726403199</v>
      </c>
      <c r="R1267" s="17"/>
      <c r="S1267" s="17">
        <v>0.67219846993421695</v>
      </c>
      <c r="T1267" s="17">
        <v>0.78340049930748801</v>
      </c>
      <c r="U1267" s="17">
        <v>0.73737879532734296</v>
      </c>
      <c r="V1267" s="17">
        <v>0.66445763927064305</v>
      </c>
      <c r="W1267" s="17">
        <v>0.68549625583178297</v>
      </c>
      <c r="X1267" s="17">
        <v>0.74991485026243998</v>
      </c>
      <c r="Y1267" s="17">
        <v>0.66948073108306605</v>
      </c>
      <c r="Z1267" s="17">
        <v>0.52476473201370899</v>
      </c>
      <c r="AA1267" s="17">
        <v>0.69590081595828701</v>
      </c>
      <c r="AB1267" s="17">
        <v>0.67475574239881397</v>
      </c>
      <c r="AC1267" s="17">
        <v>0.73450910156971305</v>
      </c>
      <c r="AD1267" s="17">
        <v>0.75658377679125</v>
      </c>
      <c r="AE1267" s="17"/>
      <c r="AF1267" s="17">
        <v>0.64706902153769696</v>
      </c>
      <c r="AG1267" s="17">
        <v>0.71901789839183095</v>
      </c>
      <c r="AH1267" s="17">
        <v>0.73955992558082595</v>
      </c>
      <c r="AI1267" s="17">
        <v>0.77866256401392597</v>
      </c>
      <c r="AJ1267" s="17">
        <v>0.55280699133379996</v>
      </c>
      <c r="AK1267" s="17">
        <v>0.84195437689771901</v>
      </c>
      <c r="AL1267" s="17"/>
      <c r="AM1267" s="17">
        <v>0.60883555419020297</v>
      </c>
      <c r="AN1267" s="17">
        <v>0.71005152475299405</v>
      </c>
      <c r="AO1267" s="17">
        <v>0.75598562471978803</v>
      </c>
      <c r="AP1267" s="17">
        <v>0.72160511702858199</v>
      </c>
      <c r="AQ1267" s="17">
        <v>0.80371831630087898</v>
      </c>
      <c r="AR1267" s="17"/>
      <c r="AS1267" s="17">
        <v>0.76586496695773898</v>
      </c>
      <c r="AT1267" s="17">
        <v>0.66702227953902904</v>
      </c>
      <c r="AU1267" s="17">
        <v>0.67949207805888401</v>
      </c>
      <c r="AV1267" s="17">
        <v>0.71348655617533496</v>
      </c>
      <c r="AW1267" s="17">
        <v>0.64180947842010905</v>
      </c>
      <c r="AX1267" s="17">
        <v>0.74133510195863705</v>
      </c>
      <c r="AY1267" s="17"/>
      <c r="AZ1267" s="17">
        <v>0.72044232423427201</v>
      </c>
      <c r="BA1267" s="17">
        <v>0.74286913053139503</v>
      </c>
      <c r="BB1267" s="17">
        <v>0.66384109304696903</v>
      </c>
      <c r="BC1267" s="17">
        <v>0.693258076208491</v>
      </c>
      <c r="BD1267" s="17">
        <v>0.67050832534559901</v>
      </c>
      <c r="BE1267" s="17"/>
      <c r="BF1267" s="17">
        <v>0.710038280373541</v>
      </c>
      <c r="BG1267" s="17"/>
      <c r="BH1267" s="17">
        <v>0.70733995113395998</v>
      </c>
      <c r="BI1267" s="17"/>
      <c r="BJ1267" s="17">
        <v>0.67751416315580604</v>
      </c>
      <c r="BK1267" s="17">
        <v>0.68139315976269599</v>
      </c>
      <c r="BL1267" s="17">
        <v>0.76860122610719805</v>
      </c>
      <c r="BM1267" s="17">
        <v>0.56553116925300495</v>
      </c>
      <c r="BN1267" s="17">
        <v>0.86821406749257002</v>
      </c>
      <c r="BO1267" s="17">
        <v>0.68575331834889797</v>
      </c>
      <c r="BP1267" s="17"/>
      <c r="BQ1267" s="17">
        <v>0.77338644535459</v>
      </c>
      <c r="BR1267" s="17">
        <v>0.69717197027776001</v>
      </c>
      <c r="BS1267" s="17">
        <v>0.71001072158078105</v>
      </c>
      <c r="BT1267" s="17"/>
      <c r="BU1267" s="17">
        <v>0.78224416365369898</v>
      </c>
      <c r="BV1267" s="17">
        <v>0.74764183466029299</v>
      </c>
      <c r="BW1267" s="17">
        <v>0.68550912514040996</v>
      </c>
      <c r="BX1267" s="17"/>
      <c r="BY1267" s="17">
        <v>0.76708852892416401</v>
      </c>
      <c r="BZ1267" s="17"/>
      <c r="CA1267" s="17">
        <v>0.84581924367991801</v>
      </c>
    </row>
    <row r="1268" spans="2:79" x14ac:dyDescent="0.35">
      <c r="B1268" t="s">
        <v>594</v>
      </c>
      <c r="C1268" s="17">
        <v>0.16164418298036301</v>
      </c>
      <c r="D1268" s="17">
        <v>0.15394560939162</v>
      </c>
      <c r="E1268" s="17">
        <v>0.17001948011234</v>
      </c>
      <c r="F1268" s="17"/>
      <c r="G1268" s="17">
        <v>0.24185013151010701</v>
      </c>
      <c r="H1268" s="17">
        <v>0.10846484924083601</v>
      </c>
      <c r="I1268" s="17">
        <v>0.216415272795869</v>
      </c>
      <c r="J1268" s="17">
        <v>0.14920470260989199</v>
      </c>
      <c r="K1268" s="17">
        <v>0.13354207116926101</v>
      </c>
      <c r="L1268" s="17">
        <v>0.14315715248988201</v>
      </c>
      <c r="M1268" s="17"/>
      <c r="N1268" s="17">
        <v>0.17224881892159499</v>
      </c>
      <c r="O1268" s="17">
        <v>0.142137426040299</v>
      </c>
      <c r="P1268" s="17">
        <v>0.15370103990849099</v>
      </c>
      <c r="Q1268" s="17">
        <v>0.18163008371867101</v>
      </c>
      <c r="R1268" s="17"/>
      <c r="S1268" s="17">
        <v>0.20457254115115101</v>
      </c>
      <c r="T1268" s="17">
        <v>9.8010955763226507E-2</v>
      </c>
      <c r="U1268" s="17">
        <v>0.134476123420086</v>
      </c>
      <c r="V1268" s="17">
        <v>0.19272774495400899</v>
      </c>
      <c r="W1268" s="17">
        <v>0.13651072672364301</v>
      </c>
      <c r="X1268" s="17">
        <v>0.111775314469598</v>
      </c>
      <c r="Y1268" s="17">
        <v>0.14493779495353901</v>
      </c>
      <c r="Z1268" s="17">
        <v>0.31423244138405299</v>
      </c>
      <c r="AA1268" s="17">
        <v>0.19730052835658199</v>
      </c>
      <c r="AB1268" s="17">
        <v>0.16839225729839999</v>
      </c>
      <c r="AC1268" s="17">
        <v>0.113718789497242</v>
      </c>
      <c r="AD1268" s="17">
        <v>0.15775183009107099</v>
      </c>
      <c r="AE1268" s="17"/>
      <c r="AF1268" s="17">
        <v>0.14754897314154899</v>
      </c>
      <c r="AG1268" s="17">
        <v>0.16327008549424599</v>
      </c>
      <c r="AH1268" s="17">
        <v>0.14845066047605099</v>
      </c>
      <c r="AI1268" s="17">
        <v>0.14431554653296999</v>
      </c>
      <c r="AJ1268" s="17">
        <v>0.287526708464171</v>
      </c>
      <c r="AK1268" s="17">
        <v>0.110619606729967</v>
      </c>
      <c r="AL1268" s="17"/>
      <c r="AM1268" s="17">
        <v>0.19060771284494399</v>
      </c>
      <c r="AN1268" s="17">
        <v>0.17010684243200899</v>
      </c>
      <c r="AO1268" s="17">
        <v>0.11609282900510901</v>
      </c>
      <c r="AP1268" s="17">
        <v>0.21296038317129601</v>
      </c>
      <c r="AQ1268" s="17">
        <v>0.10160468392131899</v>
      </c>
      <c r="AR1268" s="17"/>
      <c r="AS1268" s="17">
        <v>0.129367472063739</v>
      </c>
      <c r="AT1268" s="17">
        <v>0.16456079751432301</v>
      </c>
      <c r="AU1268" s="17">
        <v>0.19689650751221499</v>
      </c>
      <c r="AV1268" s="17">
        <v>0.15888110878541101</v>
      </c>
      <c r="AW1268" s="17">
        <v>0.16619228001300199</v>
      </c>
      <c r="AX1268" s="17">
        <v>0.147304728655624</v>
      </c>
      <c r="AY1268" s="17"/>
      <c r="AZ1268" s="17">
        <v>0.147826851556811</v>
      </c>
      <c r="BA1268" s="17">
        <v>0.16417820163570601</v>
      </c>
      <c r="BB1268" s="17">
        <v>0.18254229546258799</v>
      </c>
      <c r="BC1268" s="17">
        <v>0.15756013869771701</v>
      </c>
      <c r="BD1268" s="17">
        <v>0.155407610107093</v>
      </c>
      <c r="BE1268" s="17"/>
      <c r="BF1268" s="17">
        <v>0.16152468006121001</v>
      </c>
      <c r="BG1268" s="17"/>
      <c r="BH1268" s="17">
        <v>0.170589147248046</v>
      </c>
      <c r="BI1268" s="17"/>
      <c r="BJ1268" s="17">
        <v>0.20170473869465</v>
      </c>
      <c r="BK1268" s="17">
        <v>0.15112059552989299</v>
      </c>
      <c r="BL1268" s="17">
        <v>0.118645057318865</v>
      </c>
      <c r="BM1268" s="17">
        <v>0.269181637557172</v>
      </c>
      <c r="BN1268" s="17">
        <v>2.7665368950036701E-2</v>
      </c>
      <c r="BO1268" s="17">
        <v>0.17335010291259301</v>
      </c>
      <c r="BP1268" s="17"/>
      <c r="BQ1268" s="17">
        <v>0.14371997739787301</v>
      </c>
      <c r="BR1268" s="17">
        <v>0.17837274349530799</v>
      </c>
      <c r="BS1268" s="17">
        <v>0.16966809682172501</v>
      </c>
      <c r="BT1268" s="17"/>
      <c r="BU1268" s="17">
        <v>0.13211570289230801</v>
      </c>
      <c r="BV1268" s="17">
        <v>0.149823011228642</v>
      </c>
      <c r="BW1268" s="17">
        <v>0.18877598826359401</v>
      </c>
      <c r="BX1268" s="17"/>
      <c r="BY1268" s="17">
        <v>0.116382976723232</v>
      </c>
      <c r="BZ1268" s="17"/>
      <c r="CA1268" s="17">
        <v>7.5326190095791098E-2</v>
      </c>
    </row>
    <row r="1269" spans="2:79" x14ac:dyDescent="0.35">
      <c r="B1269" t="s">
        <v>202</v>
      </c>
      <c r="C1269" s="17">
        <v>0.54071458538471096</v>
      </c>
      <c r="D1269" s="17">
        <v>0.59002211552888795</v>
      </c>
      <c r="E1269" s="17">
        <v>0.48960711547288099</v>
      </c>
      <c r="F1269" s="17"/>
      <c r="G1269" s="17">
        <v>0.39654615967416801</v>
      </c>
      <c r="H1269" s="17">
        <v>0.63932860044000295</v>
      </c>
      <c r="I1269" s="17">
        <v>0.44417601354758202</v>
      </c>
      <c r="J1269" s="17">
        <v>0.55746889944334699</v>
      </c>
      <c r="K1269" s="17">
        <v>0.60988867090235299</v>
      </c>
      <c r="L1269" s="17">
        <v>0.56335065707389698</v>
      </c>
      <c r="M1269" s="17"/>
      <c r="N1269" s="17">
        <v>0.56056830561818405</v>
      </c>
      <c r="O1269" s="17">
        <v>0.56032492085018604</v>
      </c>
      <c r="P1269" s="17">
        <v>0.57885665919343998</v>
      </c>
      <c r="Q1269" s="17">
        <v>0.45566333354536098</v>
      </c>
      <c r="R1269" s="17"/>
      <c r="S1269" s="17">
        <v>0.46762592878306602</v>
      </c>
      <c r="T1269" s="17">
        <v>0.68538954354426196</v>
      </c>
      <c r="U1269" s="17">
        <v>0.60290267190725699</v>
      </c>
      <c r="V1269" s="17">
        <v>0.47172989431663398</v>
      </c>
      <c r="W1269" s="17">
        <v>0.54898552910814002</v>
      </c>
      <c r="X1269" s="17">
        <v>0.638139535792841</v>
      </c>
      <c r="Y1269" s="17">
        <v>0.52454293612952796</v>
      </c>
      <c r="Z1269" s="17">
        <v>0.210532290629656</v>
      </c>
      <c r="AA1269" s="17">
        <v>0.49860028760170499</v>
      </c>
      <c r="AB1269" s="17">
        <v>0.50636348510041396</v>
      </c>
      <c r="AC1269" s="17">
        <v>0.62079031207247104</v>
      </c>
      <c r="AD1269" s="17">
        <v>0.59883194670017903</v>
      </c>
      <c r="AE1269" s="17"/>
      <c r="AF1269" s="17">
        <v>0.499520048396148</v>
      </c>
      <c r="AG1269" s="17">
        <v>0.55574781289758601</v>
      </c>
      <c r="AH1269" s="17">
        <v>0.59110926510477402</v>
      </c>
      <c r="AI1269" s="17">
        <v>0.63434701748095601</v>
      </c>
      <c r="AJ1269" s="17">
        <v>0.26528028286963001</v>
      </c>
      <c r="AK1269" s="17">
        <v>0.73133477016775195</v>
      </c>
      <c r="AL1269" s="17"/>
      <c r="AM1269" s="17">
        <v>0.41822784134525898</v>
      </c>
      <c r="AN1269" s="17">
        <v>0.53994468232098503</v>
      </c>
      <c r="AO1269" s="17">
        <v>0.63989279571467905</v>
      </c>
      <c r="AP1269" s="17">
        <v>0.50864473385728604</v>
      </c>
      <c r="AQ1269" s="17">
        <v>0.70211363237956004</v>
      </c>
      <c r="AR1269" s="17"/>
      <c r="AS1269" s="17">
        <v>0.63649749489399898</v>
      </c>
      <c r="AT1269" s="17">
        <v>0.50246148202470597</v>
      </c>
      <c r="AU1269" s="17">
        <v>0.48259557054666902</v>
      </c>
      <c r="AV1269" s="17">
        <v>0.55460544738992401</v>
      </c>
      <c r="AW1269" s="17">
        <v>0.47561719840710698</v>
      </c>
      <c r="AX1269" s="17">
        <v>0.594030373303013</v>
      </c>
      <c r="AY1269" s="17"/>
      <c r="AZ1269" s="17">
        <v>0.57261547267746105</v>
      </c>
      <c r="BA1269" s="17">
        <v>0.57869092889568896</v>
      </c>
      <c r="BB1269" s="17">
        <v>0.48129879758438099</v>
      </c>
      <c r="BC1269" s="17">
        <v>0.53569793751077499</v>
      </c>
      <c r="BD1269" s="17">
        <v>0.51510071523850598</v>
      </c>
      <c r="BE1269" s="17"/>
      <c r="BF1269" s="17">
        <v>0.54851360031233098</v>
      </c>
      <c r="BG1269" s="17"/>
      <c r="BH1269" s="17">
        <v>0.53675080388591501</v>
      </c>
      <c r="BI1269" s="17"/>
      <c r="BJ1269" s="17">
        <v>0.47580942446115698</v>
      </c>
      <c r="BK1269" s="17">
        <v>0.530272564232803</v>
      </c>
      <c r="BL1269" s="17">
        <v>0.64995616878833296</v>
      </c>
      <c r="BM1269" s="17">
        <v>0.296349531695833</v>
      </c>
      <c r="BN1269" s="17">
        <v>0.840548698542533</v>
      </c>
      <c r="BO1269" s="17">
        <v>0.51240321543630496</v>
      </c>
      <c r="BP1269" s="17"/>
      <c r="BQ1269" s="17">
        <v>0.62966646795671699</v>
      </c>
      <c r="BR1269" s="17">
        <v>0.51879922678245205</v>
      </c>
      <c r="BS1269" s="17">
        <v>0.54034262475905603</v>
      </c>
      <c r="BT1269" s="17"/>
      <c r="BU1269" s="17">
        <v>0.65012846076139097</v>
      </c>
      <c r="BV1269" s="17">
        <v>0.59781882343165105</v>
      </c>
      <c r="BW1269" s="17">
        <v>0.49673313687681597</v>
      </c>
      <c r="BX1269" s="17"/>
      <c r="BY1269" s="17">
        <v>0.65070555220093196</v>
      </c>
      <c r="BZ1269" s="17"/>
      <c r="CA1269" s="17">
        <v>0.77049305358412701</v>
      </c>
    </row>
    <row r="1270" spans="2:79" x14ac:dyDescent="0.35">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c r="BV1270" s="17"/>
      <c r="BW1270" s="17"/>
      <c r="BX1270" s="17"/>
      <c r="BY1270" s="17"/>
      <c r="BZ1270" s="17"/>
      <c r="CA1270" s="17"/>
    </row>
    <row r="1271" spans="2:79" x14ac:dyDescent="0.35">
      <c r="B1271" s="6" t="s">
        <v>597</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c r="BS1271" s="17"/>
      <c r="BT1271" s="17"/>
      <c r="BU1271" s="17"/>
      <c r="BV1271" s="17"/>
      <c r="BW1271" s="17"/>
      <c r="BX1271" s="17"/>
      <c r="BY1271" s="17"/>
      <c r="BZ1271" s="17"/>
      <c r="CA1271" s="17"/>
    </row>
    <row r="1272" spans="2:79" x14ac:dyDescent="0.35">
      <c r="B1272" s="24" t="s">
        <v>582</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c r="BQ1272" s="17"/>
      <c r="BR1272" s="17"/>
      <c r="BS1272" s="17"/>
      <c r="BT1272" s="17"/>
      <c r="BU1272" s="17"/>
      <c r="BV1272" s="17"/>
      <c r="BW1272" s="17"/>
      <c r="BX1272" s="17"/>
      <c r="BY1272" s="17"/>
      <c r="BZ1272" s="17"/>
      <c r="CA1272" s="17"/>
    </row>
    <row r="1273" spans="2:79" x14ac:dyDescent="0.35">
      <c r="B1273" t="s">
        <v>589</v>
      </c>
      <c r="C1273" s="17">
        <v>0.19242292274520501</v>
      </c>
      <c r="D1273" s="17">
        <v>0.18785200047487999</v>
      </c>
      <c r="E1273" s="17">
        <v>0.195524936760861</v>
      </c>
      <c r="F1273" s="17"/>
      <c r="G1273" s="17">
        <v>0.23636467390280499</v>
      </c>
      <c r="H1273" s="17">
        <v>0.219158765226139</v>
      </c>
      <c r="I1273" s="17">
        <v>0.19663143302646</v>
      </c>
      <c r="J1273" s="17">
        <v>0.12000198728593101</v>
      </c>
      <c r="K1273" s="17">
        <v>0.18692607537042</v>
      </c>
      <c r="L1273" s="17">
        <v>0.19691768969080001</v>
      </c>
      <c r="M1273" s="17"/>
      <c r="N1273" s="17">
        <v>0.204230510147108</v>
      </c>
      <c r="O1273" s="17">
        <v>0.20270496850188599</v>
      </c>
      <c r="P1273" s="17">
        <v>0.14631952514479801</v>
      </c>
      <c r="Q1273" s="17">
        <v>0.19714266537314501</v>
      </c>
      <c r="R1273" s="17"/>
      <c r="S1273" s="17">
        <v>0.25117463160416598</v>
      </c>
      <c r="T1273" s="17">
        <v>0.19959037563905299</v>
      </c>
      <c r="U1273" s="17">
        <v>0.23283983515846601</v>
      </c>
      <c r="V1273" s="17">
        <v>0.114733206327154</v>
      </c>
      <c r="W1273" s="17">
        <v>0.116421599426126</v>
      </c>
      <c r="X1273" s="17">
        <v>0.16362229961003899</v>
      </c>
      <c r="Y1273" s="17">
        <v>0.25794547800698803</v>
      </c>
      <c r="Z1273" s="17">
        <v>8.4335027068274296E-2</v>
      </c>
      <c r="AA1273" s="17">
        <v>0.23848866583122699</v>
      </c>
      <c r="AB1273" s="17">
        <v>0.11995948761155099</v>
      </c>
      <c r="AC1273" s="17">
        <v>0.29363986195838598</v>
      </c>
      <c r="AD1273" s="17">
        <v>0.16392869442586799</v>
      </c>
      <c r="AE1273" s="17"/>
      <c r="AF1273" s="17">
        <v>0.25075671032147101</v>
      </c>
      <c r="AG1273" s="17">
        <v>0.19199124919580099</v>
      </c>
      <c r="AH1273" s="17">
        <v>0.144163527093424</v>
      </c>
      <c r="AI1273" s="17">
        <v>0.15621309612164899</v>
      </c>
      <c r="AJ1273" s="17">
        <v>0.28028299846164101</v>
      </c>
      <c r="AK1273" s="17">
        <v>0.28345450150846802</v>
      </c>
      <c r="AL1273" s="17"/>
      <c r="AM1273" s="17">
        <v>0.14839294247517601</v>
      </c>
      <c r="AN1273" s="17">
        <v>0.16034357446370301</v>
      </c>
      <c r="AO1273" s="17">
        <v>0.262619472479655</v>
      </c>
      <c r="AP1273" s="17">
        <v>0.24996738446175501</v>
      </c>
      <c r="AQ1273" s="17">
        <v>9.2048688107817897E-2</v>
      </c>
      <c r="AR1273" s="17"/>
      <c r="AS1273" s="17">
        <v>0.24244486665457701</v>
      </c>
      <c r="AT1273" s="17">
        <v>0.17670494404207099</v>
      </c>
      <c r="AU1273" s="17">
        <v>0.22219761758551199</v>
      </c>
      <c r="AV1273" s="17">
        <v>0.16198165414190999</v>
      </c>
      <c r="AW1273" s="17">
        <v>0.14451019538607701</v>
      </c>
      <c r="AX1273" s="17">
        <v>0.19567025517775399</v>
      </c>
      <c r="AY1273" s="17"/>
      <c r="AZ1273" s="17">
        <v>0.173694125535587</v>
      </c>
      <c r="BA1273" s="17">
        <v>0.130574849983395</v>
      </c>
      <c r="BB1273" s="17">
        <v>0.21190823622512001</v>
      </c>
      <c r="BC1273" s="17">
        <v>0.23990084506548401</v>
      </c>
      <c r="BD1273" s="17">
        <v>0.25607972704348603</v>
      </c>
      <c r="BE1273" s="17"/>
      <c r="BF1273" s="17">
        <v>0.18348750792121299</v>
      </c>
      <c r="BG1273" s="17"/>
      <c r="BH1273" s="17">
        <v>0.18997844886368201</v>
      </c>
      <c r="BI1273" s="17"/>
      <c r="BJ1273" s="17">
        <v>0.17046821501897999</v>
      </c>
      <c r="BK1273" s="17">
        <v>0.22962991145553199</v>
      </c>
      <c r="BL1273" s="17">
        <v>0.18025607106313499</v>
      </c>
      <c r="BM1273" s="17">
        <v>0.269358863937943</v>
      </c>
      <c r="BN1273" s="17">
        <v>0.118026618948797</v>
      </c>
      <c r="BO1273" s="17">
        <v>0.120291077976451</v>
      </c>
      <c r="BP1273" s="17"/>
      <c r="BQ1273" s="17">
        <v>0.23663823227065001</v>
      </c>
      <c r="BR1273" s="17">
        <v>0.19307004738102601</v>
      </c>
      <c r="BS1273" s="17">
        <v>0.18556405740655699</v>
      </c>
      <c r="BT1273" s="17"/>
      <c r="BU1273" s="17">
        <v>0.251752682617706</v>
      </c>
      <c r="BV1273" s="17">
        <v>0.194490314193174</v>
      </c>
      <c r="BW1273" s="17">
        <v>0.191797829186726</v>
      </c>
      <c r="BX1273" s="17"/>
      <c r="BY1273" s="17">
        <v>0.35097114484028902</v>
      </c>
      <c r="BZ1273" s="17"/>
      <c r="CA1273" s="17">
        <v>0.30904718729136299</v>
      </c>
    </row>
    <row r="1274" spans="2:79" x14ac:dyDescent="0.35">
      <c r="B1274" t="s">
        <v>590</v>
      </c>
      <c r="C1274" s="17">
        <v>0.47233201184395901</v>
      </c>
      <c r="D1274" s="17">
        <v>0.46270702269914799</v>
      </c>
      <c r="E1274" s="17">
        <v>0.47949022768504101</v>
      </c>
      <c r="F1274" s="17"/>
      <c r="G1274" s="17">
        <v>0.42748893418603201</v>
      </c>
      <c r="H1274" s="17">
        <v>0.45275279689000097</v>
      </c>
      <c r="I1274" s="17">
        <v>0.48118397213757802</v>
      </c>
      <c r="J1274" s="17">
        <v>0.51541050185774595</v>
      </c>
      <c r="K1274" s="17">
        <v>0.49493334760019198</v>
      </c>
      <c r="L1274" s="17">
        <v>0.460569490157483</v>
      </c>
      <c r="M1274" s="17"/>
      <c r="N1274" s="17">
        <v>0.46330894565032998</v>
      </c>
      <c r="O1274" s="17">
        <v>0.49736282187474901</v>
      </c>
      <c r="P1274" s="17">
        <v>0.476869729921025</v>
      </c>
      <c r="Q1274" s="17">
        <v>0.44863849523274502</v>
      </c>
      <c r="R1274" s="17"/>
      <c r="S1274" s="17">
        <v>0.41793664159626598</v>
      </c>
      <c r="T1274" s="17">
        <v>0.50621579844534004</v>
      </c>
      <c r="U1274" s="17">
        <v>0.46593758306231597</v>
      </c>
      <c r="V1274" s="17">
        <v>0.638426494022589</v>
      </c>
      <c r="W1274" s="17">
        <v>0.655071235337639</v>
      </c>
      <c r="X1274" s="17">
        <v>0.46648051417469</v>
      </c>
      <c r="Y1274" s="17">
        <v>0.38209941137307502</v>
      </c>
      <c r="Z1274" s="17">
        <v>0.37842762473813402</v>
      </c>
      <c r="AA1274" s="17">
        <v>0.35049327064831798</v>
      </c>
      <c r="AB1274" s="17">
        <v>0.47214148958256602</v>
      </c>
      <c r="AC1274" s="17">
        <v>0.35879307673295502</v>
      </c>
      <c r="AD1274" s="17">
        <v>0.61399729908592404</v>
      </c>
      <c r="AE1274" s="17"/>
      <c r="AF1274" s="17">
        <v>0.45638795342273197</v>
      </c>
      <c r="AG1274" s="17">
        <v>0.470468876779987</v>
      </c>
      <c r="AH1274" s="17">
        <v>0.47090969363729701</v>
      </c>
      <c r="AI1274" s="17">
        <v>0.57972022268620504</v>
      </c>
      <c r="AJ1274" s="17">
        <v>0.445880786508975</v>
      </c>
      <c r="AK1274" s="17">
        <v>0.38405546805337798</v>
      </c>
      <c r="AL1274" s="17"/>
      <c r="AM1274" s="17">
        <v>0.43637559902734802</v>
      </c>
      <c r="AN1274" s="17">
        <v>0.50284406596999798</v>
      </c>
      <c r="AO1274" s="17">
        <v>0.45328286714630101</v>
      </c>
      <c r="AP1274" s="17">
        <v>0.52299186075925097</v>
      </c>
      <c r="AQ1274" s="17">
        <v>0.46444083679303499</v>
      </c>
      <c r="AR1274" s="17"/>
      <c r="AS1274" s="17">
        <v>0.410126611369243</v>
      </c>
      <c r="AT1274" s="17">
        <v>0.50006172025467599</v>
      </c>
      <c r="AU1274" s="17">
        <v>0.37350970130497502</v>
      </c>
      <c r="AV1274" s="17">
        <v>0.54952329728020699</v>
      </c>
      <c r="AW1274" s="17">
        <v>0.57719896447539198</v>
      </c>
      <c r="AX1274" s="17">
        <v>0.39431209294925101</v>
      </c>
      <c r="AY1274" s="17"/>
      <c r="AZ1274" s="17">
        <v>0.50285066128028399</v>
      </c>
      <c r="BA1274" s="17">
        <v>0.51548232338171696</v>
      </c>
      <c r="BB1274" s="17">
        <v>0.45773271710689001</v>
      </c>
      <c r="BC1274" s="17">
        <v>0.46283535002829801</v>
      </c>
      <c r="BD1274" s="17">
        <v>0.41589924489532198</v>
      </c>
      <c r="BE1274" s="17"/>
      <c r="BF1274" s="17">
        <v>0.49625263521359902</v>
      </c>
      <c r="BG1274" s="17"/>
      <c r="BH1274" s="17">
        <v>0.47246644061151</v>
      </c>
      <c r="BI1274" s="17"/>
      <c r="BJ1274" s="17">
        <v>0.49111478579539403</v>
      </c>
      <c r="BK1274" s="17">
        <v>0.47491101892293502</v>
      </c>
      <c r="BL1274" s="17">
        <v>0.46913437057062302</v>
      </c>
      <c r="BM1274" s="17">
        <v>0.34847260602015701</v>
      </c>
      <c r="BN1274" s="17">
        <v>0.54145489335006702</v>
      </c>
      <c r="BO1274" s="17">
        <v>0.49522535335822998</v>
      </c>
      <c r="BP1274" s="17"/>
      <c r="BQ1274" s="17">
        <v>0.46909901257404202</v>
      </c>
      <c r="BR1274" s="17">
        <v>0.49804431748821199</v>
      </c>
      <c r="BS1274" s="17">
        <v>0.47989974465513802</v>
      </c>
      <c r="BT1274" s="17"/>
      <c r="BU1274" s="17">
        <v>0.47396833405789501</v>
      </c>
      <c r="BV1274" s="17">
        <v>0.49077037634362197</v>
      </c>
      <c r="BW1274" s="17">
        <v>0.47285206918489597</v>
      </c>
      <c r="BX1274" s="17"/>
      <c r="BY1274" s="17">
        <v>0.26244915666730501</v>
      </c>
      <c r="BZ1274" s="17"/>
      <c r="CA1274" s="17">
        <v>0.448860071414377</v>
      </c>
    </row>
    <row r="1275" spans="2:79" x14ac:dyDescent="0.35">
      <c r="B1275" t="s">
        <v>591</v>
      </c>
      <c r="C1275" s="17">
        <v>0.15405725406693099</v>
      </c>
      <c r="D1275" s="17">
        <v>0.17244390704415299</v>
      </c>
      <c r="E1275" s="17">
        <v>0.13881261397553901</v>
      </c>
      <c r="F1275" s="17"/>
      <c r="G1275" s="17">
        <v>0.25635206759616702</v>
      </c>
      <c r="H1275" s="17">
        <v>0.13625794688232801</v>
      </c>
      <c r="I1275" s="17">
        <v>0.14623092338239899</v>
      </c>
      <c r="J1275" s="17">
        <v>0.14265161268478699</v>
      </c>
      <c r="K1275" s="17">
        <v>0.15386969283687499</v>
      </c>
      <c r="L1275" s="17">
        <v>0.121604840594224</v>
      </c>
      <c r="M1275" s="17"/>
      <c r="N1275" s="17">
        <v>0.16912281564397499</v>
      </c>
      <c r="O1275" s="17">
        <v>0.13046683327719499</v>
      </c>
      <c r="P1275" s="17">
        <v>0.22547402244043899</v>
      </c>
      <c r="Q1275" s="17">
        <v>0.120738612670858</v>
      </c>
      <c r="R1275" s="17"/>
      <c r="S1275" s="17">
        <v>0.127466048209668</v>
      </c>
      <c r="T1275" s="17">
        <v>0.13722924394798</v>
      </c>
      <c r="U1275" s="17">
        <v>0.13159832417873499</v>
      </c>
      <c r="V1275" s="17">
        <v>3.51967047697418E-2</v>
      </c>
      <c r="W1275" s="17">
        <v>0.20805985837806301</v>
      </c>
      <c r="X1275" s="17">
        <v>0.100198502901098</v>
      </c>
      <c r="Y1275" s="17">
        <v>0.122220443234313</v>
      </c>
      <c r="Z1275" s="17">
        <v>0.35758554518193802</v>
      </c>
      <c r="AA1275" s="17">
        <v>0.20417269838975899</v>
      </c>
      <c r="AB1275" s="17">
        <v>0.23933389122095</v>
      </c>
      <c r="AC1275" s="17">
        <v>0.133330992469822</v>
      </c>
      <c r="AD1275" s="17">
        <v>0.113549304895864</v>
      </c>
      <c r="AE1275" s="17"/>
      <c r="AF1275" s="17">
        <v>0.109654162455583</v>
      </c>
      <c r="AG1275" s="17">
        <v>0.15729254471762799</v>
      </c>
      <c r="AH1275" s="17">
        <v>0.19252605662001501</v>
      </c>
      <c r="AI1275" s="17">
        <v>0.12762826783963099</v>
      </c>
      <c r="AJ1275" s="17">
        <v>0.20284975902042099</v>
      </c>
      <c r="AK1275" s="17">
        <v>0.144902144475308</v>
      </c>
      <c r="AL1275" s="17"/>
      <c r="AM1275" s="17">
        <v>0.15783267424938699</v>
      </c>
      <c r="AN1275" s="17">
        <v>0.17872169720529199</v>
      </c>
      <c r="AO1275" s="17">
        <v>0.12577891462695001</v>
      </c>
      <c r="AP1275" s="17">
        <v>0.12972529258015</v>
      </c>
      <c r="AQ1275" s="17">
        <v>0.26322966637504402</v>
      </c>
      <c r="AR1275" s="17"/>
      <c r="AS1275" s="17">
        <v>0.20579029794505099</v>
      </c>
      <c r="AT1275" s="17">
        <v>0.113287291757432</v>
      </c>
      <c r="AU1275" s="17">
        <v>0.23959810089622999</v>
      </c>
      <c r="AV1275" s="17">
        <v>0.107980282598873</v>
      </c>
      <c r="AW1275" s="17">
        <v>9.2267067666644095E-2</v>
      </c>
      <c r="AX1275" s="17">
        <v>0.18178031216523599</v>
      </c>
      <c r="AY1275" s="17"/>
      <c r="AZ1275" s="17">
        <v>0.15944691752732701</v>
      </c>
      <c r="BA1275" s="17">
        <v>0.151726548751622</v>
      </c>
      <c r="BB1275" s="17">
        <v>0.148236890920206</v>
      </c>
      <c r="BC1275" s="17">
        <v>0.13499590012798901</v>
      </c>
      <c r="BD1275" s="17">
        <v>0.15573392680072901</v>
      </c>
      <c r="BE1275" s="17"/>
      <c r="BF1275" s="17">
        <v>0.153102234866553</v>
      </c>
      <c r="BG1275" s="17"/>
      <c r="BH1275" s="17">
        <v>0.16520210176323499</v>
      </c>
      <c r="BI1275" s="17"/>
      <c r="BJ1275" s="17">
        <v>0.15416463436611599</v>
      </c>
      <c r="BK1275" s="17">
        <v>0.11918605863055499</v>
      </c>
      <c r="BL1275" s="17">
        <v>0.13978859664290899</v>
      </c>
      <c r="BM1275" s="17">
        <v>0.25640427621193101</v>
      </c>
      <c r="BN1275" s="17">
        <v>5.6809436773257498E-2</v>
      </c>
      <c r="BO1275" s="17">
        <v>0.310655690566633</v>
      </c>
      <c r="BP1275" s="17"/>
      <c r="BQ1275" s="17">
        <v>0.181396852603632</v>
      </c>
      <c r="BR1275" s="17">
        <v>0.14182709489376799</v>
      </c>
      <c r="BS1275" s="17">
        <v>0.15205775018376799</v>
      </c>
      <c r="BT1275" s="17"/>
      <c r="BU1275" s="17">
        <v>0.16258932185164099</v>
      </c>
      <c r="BV1275" s="17">
        <v>0.15496321420783901</v>
      </c>
      <c r="BW1275" s="17">
        <v>0.155294297083407</v>
      </c>
      <c r="BX1275" s="17"/>
      <c r="BY1275" s="17">
        <v>0.33213107580551099</v>
      </c>
      <c r="BZ1275" s="17"/>
      <c r="CA1275" s="17">
        <v>0.123154133046842</v>
      </c>
    </row>
    <row r="1276" spans="2:79" x14ac:dyDescent="0.35">
      <c r="B1276" t="s">
        <v>592</v>
      </c>
      <c r="C1276" s="17">
        <v>5.3592330799138999E-2</v>
      </c>
      <c r="D1276" s="17">
        <v>5.1487043189592997E-2</v>
      </c>
      <c r="E1276" s="17">
        <v>5.5835062862396999E-2</v>
      </c>
      <c r="F1276" s="17"/>
      <c r="G1276" s="17">
        <v>1.0395058525204099E-2</v>
      </c>
      <c r="H1276" s="17">
        <v>8.9632265920204998E-2</v>
      </c>
      <c r="I1276" s="17">
        <v>7.4525307303087096E-2</v>
      </c>
      <c r="J1276" s="17">
        <v>3.1280364837328503E-2</v>
      </c>
      <c r="K1276" s="17">
        <v>2.9063667104884401E-2</v>
      </c>
      <c r="L1276" s="17">
        <v>6.9441667272957794E-2</v>
      </c>
      <c r="M1276" s="17"/>
      <c r="N1276" s="17">
        <v>4.7109817433057199E-2</v>
      </c>
      <c r="O1276" s="17">
        <v>3.8042858299073799E-2</v>
      </c>
      <c r="P1276" s="17">
        <v>5.2345530061311901E-2</v>
      </c>
      <c r="Q1276" s="17">
        <v>7.3973926247581895E-2</v>
      </c>
      <c r="R1276" s="17"/>
      <c r="S1276" s="17">
        <v>4.2737265121414098E-2</v>
      </c>
      <c r="T1276" s="17">
        <v>3.8366507147222603E-2</v>
      </c>
      <c r="U1276" s="17">
        <v>4.8529401919306998E-2</v>
      </c>
      <c r="V1276" s="17">
        <v>6.19976206751729E-2</v>
      </c>
      <c r="W1276" s="17">
        <v>0</v>
      </c>
      <c r="X1276" s="17">
        <v>0.141031803529619</v>
      </c>
      <c r="Y1276" s="17">
        <v>6.8861623426077406E-2</v>
      </c>
      <c r="Z1276" s="17">
        <v>9.7755908645206904E-2</v>
      </c>
      <c r="AA1276" s="17">
        <v>4.5265762367551601E-2</v>
      </c>
      <c r="AB1276" s="17">
        <v>8.9533040952792201E-2</v>
      </c>
      <c r="AC1276" s="17">
        <v>0</v>
      </c>
      <c r="AD1276" s="17">
        <v>0</v>
      </c>
      <c r="AE1276" s="17"/>
      <c r="AF1276" s="17">
        <v>6.4772885437359304E-2</v>
      </c>
      <c r="AG1276" s="17">
        <v>6.6616312535727196E-2</v>
      </c>
      <c r="AH1276" s="17">
        <v>3.64114341058836E-2</v>
      </c>
      <c r="AI1276" s="17">
        <v>7.0556564732559002E-2</v>
      </c>
      <c r="AJ1276" s="17">
        <v>0</v>
      </c>
      <c r="AK1276" s="17">
        <v>5.3682040556656201E-2</v>
      </c>
      <c r="AL1276" s="17"/>
      <c r="AM1276" s="17">
        <v>6.8812270699403294E-2</v>
      </c>
      <c r="AN1276" s="17">
        <v>3.5585595453448998E-2</v>
      </c>
      <c r="AO1276" s="17">
        <v>5.06839405466155E-2</v>
      </c>
      <c r="AP1276" s="17">
        <v>6.24402868615727E-2</v>
      </c>
      <c r="AQ1276" s="17">
        <v>3.1060888026523899E-2</v>
      </c>
      <c r="AR1276" s="17"/>
      <c r="AS1276" s="17">
        <v>3.8561507289762702E-2</v>
      </c>
      <c r="AT1276" s="17">
        <v>5.9835376800787703E-2</v>
      </c>
      <c r="AU1276" s="17">
        <v>7.98250508305791E-2</v>
      </c>
      <c r="AV1276" s="17">
        <v>4.3579409324303903E-2</v>
      </c>
      <c r="AW1276" s="17">
        <v>2.5045914331664299E-2</v>
      </c>
      <c r="AX1276" s="17">
        <v>9.2889246597594094E-2</v>
      </c>
      <c r="AY1276" s="17"/>
      <c r="AZ1276" s="17">
        <v>4.6416112519782497E-2</v>
      </c>
      <c r="BA1276" s="17">
        <v>4.6853577044892E-2</v>
      </c>
      <c r="BB1276" s="17">
        <v>3.4904756892655701E-2</v>
      </c>
      <c r="BC1276" s="17">
        <v>5.9876928241784103E-2</v>
      </c>
      <c r="BD1276" s="17">
        <v>7.5464230060008297E-2</v>
      </c>
      <c r="BE1276" s="17"/>
      <c r="BF1276" s="17">
        <v>4.1040496666108303E-2</v>
      </c>
      <c r="BG1276" s="17"/>
      <c r="BH1276" s="17">
        <v>5.0763142599863302E-2</v>
      </c>
      <c r="BI1276" s="17"/>
      <c r="BJ1276" s="17">
        <v>2.4110479909005899E-2</v>
      </c>
      <c r="BK1276" s="17">
        <v>8.3739929780203795E-2</v>
      </c>
      <c r="BL1276" s="17">
        <v>4.8777730635491297E-2</v>
      </c>
      <c r="BM1276" s="17">
        <v>2.7757919741845001E-2</v>
      </c>
      <c r="BN1276" s="17">
        <v>0.178514717001797</v>
      </c>
      <c r="BO1276" s="17">
        <v>0</v>
      </c>
      <c r="BP1276" s="17"/>
      <c r="BQ1276" s="17">
        <v>3.3921121153021101E-2</v>
      </c>
      <c r="BR1276" s="17">
        <v>4.0563565908766801E-2</v>
      </c>
      <c r="BS1276" s="17">
        <v>5.1743447417703703E-2</v>
      </c>
      <c r="BT1276" s="17"/>
      <c r="BU1276" s="17">
        <v>6.7703571044585895E-2</v>
      </c>
      <c r="BV1276" s="17">
        <v>4.4099328407017503E-2</v>
      </c>
      <c r="BW1276" s="17">
        <v>5.4501074102197303E-2</v>
      </c>
      <c r="BX1276" s="17"/>
      <c r="BY1276" s="17">
        <v>5.4448622686895598E-2</v>
      </c>
      <c r="BZ1276" s="17"/>
      <c r="CA1276" s="17">
        <v>3.7244388671521501E-2</v>
      </c>
    </row>
    <row r="1277" spans="2:79" x14ac:dyDescent="0.35">
      <c r="B1277" t="s">
        <v>136</v>
      </c>
      <c r="C1277" s="17">
        <v>0.12759548054476499</v>
      </c>
      <c r="D1277" s="17">
        <v>0.12551002659222699</v>
      </c>
      <c r="E1277" s="17">
        <v>0.130337158716161</v>
      </c>
      <c r="F1277" s="17"/>
      <c r="G1277" s="17">
        <v>6.93992657897919E-2</v>
      </c>
      <c r="H1277" s="17">
        <v>0.102198225081327</v>
      </c>
      <c r="I1277" s="17">
        <v>0.101428364150476</v>
      </c>
      <c r="J1277" s="17">
        <v>0.19065553333420701</v>
      </c>
      <c r="K1277" s="17">
        <v>0.13520721708762901</v>
      </c>
      <c r="L1277" s="17">
        <v>0.151466312284536</v>
      </c>
      <c r="M1277" s="17"/>
      <c r="N1277" s="17">
        <v>0.11622791112552899</v>
      </c>
      <c r="O1277" s="17">
        <v>0.13142251804709701</v>
      </c>
      <c r="P1277" s="17">
        <v>9.8991192432425407E-2</v>
      </c>
      <c r="Q1277" s="17">
        <v>0.15950630047566999</v>
      </c>
      <c r="R1277" s="17"/>
      <c r="S1277" s="17">
        <v>0.160685413468486</v>
      </c>
      <c r="T1277" s="17">
        <v>0.11859807482040299</v>
      </c>
      <c r="U1277" s="17">
        <v>0.12109485568117501</v>
      </c>
      <c r="V1277" s="17">
        <v>0.14964597420534201</v>
      </c>
      <c r="W1277" s="17">
        <v>2.0447306858172198E-2</v>
      </c>
      <c r="X1277" s="17">
        <v>0.12866687978455399</v>
      </c>
      <c r="Y1277" s="17">
        <v>0.168873043959547</v>
      </c>
      <c r="Z1277" s="17">
        <v>8.1895894366447494E-2</v>
      </c>
      <c r="AA1277" s="17">
        <v>0.16157960276314401</v>
      </c>
      <c r="AB1277" s="17">
        <v>7.9032090632140506E-2</v>
      </c>
      <c r="AC1277" s="17">
        <v>0.214236068838837</v>
      </c>
      <c r="AD1277" s="17">
        <v>0.10852470159234399</v>
      </c>
      <c r="AE1277" s="17"/>
      <c r="AF1277" s="17">
        <v>0.118428288362855</v>
      </c>
      <c r="AG1277" s="17">
        <v>0.113631016770857</v>
      </c>
      <c r="AH1277" s="17">
        <v>0.15598928854338001</v>
      </c>
      <c r="AI1277" s="17">
        <v>6.5881848619955302E-2</v>
      </c>
      <c r="AJ1277" s="17">
        <v>7.0986456008963306E-2</v>
      </c>
      <c r="AK1277" s="17">
        <v>0.13390584540618899</v>
      </c>
      <c r="AL1277" s="17"/>
      <c r="AM1277" s="17">
        <v>0.188586513548686</v>
      </c>
      <c r="AN1277" s="17">
        <v>0.122505066907558</v>
      </c>
      <c r="AO1277" s="17">
        <v>0.10763480520047899</v>
      </c>
      <c r="AP1277" s="17">
        <v>3.4875175337271198E-2</v>
      </c>
      <c r="AQ1277" s="17">
        <v>0.149219920697579</v>
      </c>
      <c r="AR1277" s="17"/>
      <c r="AS1277" s="17">
        <v>0.10307671674136699</v>
      </c>
      <c r="AT1277" s="17">
        <v>0.15011066714503399</v>
      </c>
      <c r="AU1277" s="17">
        <v>8.4869529382703895E-2</v>
      </c>
      <c r="AV1277" s="17">
        <v>0.13693535665470599</v>
      </c>
      <c r="AW1277" s="17">
        <v>0.160977858140222</v>
      </c>
      <c r="AX1277" s="17">
        <v>0.13534809311016499</v>
      </c>
      <c r="AY1277" s="17"/>
      <c r="AZ1277" s="17">
        <v>0.117592183137019</v>
      </c>
      <c r="BA1277" s="17">
        <v>0.155362700838374</v>
      </c>
      <c r="BB1277" s="17">
        <v>0.147217398855128</v>
      </c>
      <c r="BC1277" s="17">
        <v>0.10239097653644499</v>
      </c>
      <c r="BD1277" s="17">
        <v>9.6822871200454394E-2</v>
      </c>
      <c r="BE1277" s="17"/>
      <c r="BF1277" s="17">
        <v>0.126117125332527</v>
      </c>
      <c r="BG1277" s="17"/>
      <c r="BH1277" s="17">
        <v>0.12158986616171</v>
      </c>
      <c r="BI1277" s="17"/>
      <c r="BJ1277" s="17">
        <v>0.16014188491050399</v>
      </c>
      <c r="BK1277" s="17">
        <v>9.2533081210774096E-2</v>
      </c>
      <c r="BL1277" s="17">
        <v>0.16204323108784099</v>
      </c>
      <c r="BM1277" s="17">
        <v>9.8006334088124605E-2</v>
      </c>
      <c r="BN1277" s="17">
        <v>0.10519433392608001</v>
      </c>
      <c r="BO1277" s="17">
        <v>7.3827878098686406E-2</v>
      </c>
      <c r="BP1277" s="17"/>
      <c r="BQ1277" s="17">
        <v>7.8944781398655198E-2</v>
      </c>
      <c r="BR1277" s="17">
        <v>0.12649497432822701</v>
      </c>
      <c r="BS1277" s="17">
        <v>0.130735000336834</v>
      </c>
      <c r="BT1277" s="17"/>
      <c r="BU1277" s="17">
        <v>4.3986090428171899E-2</v>
      </c>
      <c r="BV1277" s="17">
        <v>0.115676766848348</v>
      </c>
      <c r="BW1277" s="17">
        <v>0.12555473044277299</v>
      </c>
      <c r="BX1277" s="17"/>
      <c r="BY1277" s="17">
        <v>0</v>
      </c>
      <c r="BZ1277" s="17"/>
      <c r="CA1277" s="17">
        <v>8.1694219575897106E-2</v>
      </c>
    </row>
    <row r="1278" spans="2:79" x14ac:dyDescent="0.35">
      <c r="B1278" t="s">
        <v>593</v>
      </c>
      <c r="C1278" s="17">
        <v>0.66475493458916401</v>
      </c>
      <c r="D1278" s="17">
        <v>0.65055902317402703</v>
      </c>
      <c r="E1278" s="17">
        <v>0.67501516444590204</v>
      </c>
      <c r="F1278" s="17"/>
      <c r="G1278" s="17">
        <v>0.66385360808883698</v>
      </c>
      <c r="H1278" s="17">
        <v>0.67191156211614</v>
      </c>
      <c r="I1278" s="17">
        <v>0.67781540516403804</v>
      </c>
      <c r="J1278" s="17">
        <v>0.63541248914367698</v>
      </c>
      <c r="K1278" s="17">
        <v>0.68185942297061097</v>
      </c>
      <c r="L1278" s="17">
        <v>0.65748717984828198</v>
      </c>
      <c r="M1278" s="17"/>
      <c r="N1278" s="17">
        <v>0.66753945579743801</v>
      </c>
      <c r="O1278" s="17">
        <v>0.70006779037663402</v>
      </c>
      <c r="P1278" s="17">
        <v>0.62318925506582401</v>
      </c>
      <c r="Q1278" s="17">
        <v>0.64578116060588997</v>
      </c>
      <c r="R1278" s="17"/>
      <c r="S1278" s="17">
        <v>0.66911127320043196</v>
      </c>
      <c r="T1278" s="17">
        <v>0.70580617408439394</v>
      </c>
      <c r="U1278" s="17">
        <v>0.69877741822078199</v>
      </c>
      <c r="V1278" s="17">
        <v>0.753159700349743</v>
      </c>
      <c r="W1278" s="17">
        <v>0.77149283476376496</v>
      </c>
      <c r="X1278" s="17">
        <v>0.63010281378472899</v>
      </c>
      <c r="Y1278" s="17">
        <v>0.64004488938006299</v>
      </c>
      <c r="Z1278" s="17">
        <v>0.46276265180640802</v>
      </c>
      <c r="AA1278" s="17">
        <v>0.588981936479545</v>
      </c>
      <c r="AB1278" s="17">
        <v>0.59210097719411803</v>
      </c>
      <c r="AC1278" s="17">
        <v>0.652432938691341</v>
      </c>
      <c r="AD1278" s="17">
        <v>0.77792599351179204</v>
      </c>
      <c r="AE1278" s="17"/>
      <c r="AF1278" s="17">
        <v>0.70714466374420304</v>
      </c>
      <c r="AG1278" s="17">
        <v>0.66246012597578796</v>
      </c>
      <c r="AH1278" s="17">
        <v>0.61507322073072201</v>
      </c>
      <c r="AI1278" s="17">
        <v>0.73593331880785395</v>
      </c>
      <c r="AJ1278" s="17">
        <v>0.72616378497061496</v>
      </c>
      <c r="AK1278" s="17">
        <v>0.66750996956184705</v>
      </c>
      <c r="AL1278" s="17"/>
      <c r="AM1278" s="17">
        <v>0.584768541502523</v>
      </c>
      <c r="AN1278" s="17">
        <v>0.66318764043370104</v>
      </c>
      <c r="AO1278" s="17">
        <v>0.71590233962595595</v>
      </c>
      <c r="AP1278" s="17">
        <v>0.77295924522100601</v>
      </c>
      <c r="AQ1278" s="17">
        <v>0.55648952490085302</v>
      </c>
      <c r="AR1278" s="17"/>
      <c r="AS1278" s="17">
        <v>0.65257147802381998</v>
      </c>
      <c r="AT1278" s="17">
        <v>0.67676666429674703</v>
      </c>
      <c r="AU1278" s="17">
        <v>0.595707318890486</v>
      </c>
      <c r="AV1278" s="17">
        <v>0.711504951422117</v>
      </c>
      <c r="AW1278" s="17">
        <v>0.721709159861469</v>
      </c>
      <c r="AX1278" s="17">
        <v>0.58998234812700501</v>
      </c>
      <c r="AY1278" s="17"/>
      <c r="AZ1278" s="17">
        <v>0.67654478681587105</v>
      </c>
      <c r="BA1278" s="17">
        <v>0.64605717336511104</v>
      </c>
      <c r="BB1278" s="17">
        <v>0.66964095333201001</v>
      </c>
      <c r="BC1278" s="17">
        <v>0.70273619509378205</v>
      </c>
      <c r="BD1278" s="17">
        <v>0.67197897193880896</v>
      </c>
      <c r="BE1278" s="17"/>
      <c r="BF1278" s="17">
        <v>0.67974014313481201</v>
      </c>
      <c r="BG1278" s="17"/>
      <c r="BH1278" s="17">
        <v>0.66244488947519198</v>
      </c>
      <c r="BI1278" s="17"/>
      <c r="BJ1278" s="17">
        <v>0.66158300081437305</v>
      </c>
      <c r="BK1278" s="17">
        <v>0.70454093037846699</v>
      </c>
      <c r="BL1278" s="17">
        <v>0.64939044163375903</v>
      </c>
      <c r="BM1278" s="17">
        <v>0.61783146995810001</v>
      </c>
      <c r="BN1278" s="17">
        <v>0.65948151229886498</v>
      </c>
      <c r="BO1278" s="17">
        <v>0.61551643133468004</v>
      </c>
      <c r="BP1278" s="17"/>
      <c r="BQ1278" s="17">
        <v>0.70573724484469202</v>
      </c>
      <c r="BR1278" s="17">
        <v>0.69111436486923805</v>
      </c>
      <c r="BS1278" s="17">
        <v>0.66546380206169498</v>
      </c>
      <c r="BT1278" s="17"/>
      <c r="BU1278" s="17">
        <v>0.72572101667560096</v>
      </c>
      <c r="BV1278" s="17">
        <v>0.68526069053679595</v>
      </c>
      <c r="BW1278" s="17">
        <v>0.66464989837162203</v>
      </c>
      <c r="BX1278" s="17"/>
      <c r="BY1278" s="17">
        <v>0.61342030150759397</v>
      </c>
      <c r="BZ1278" s="17"/>
      <c r="CA1278" s="17">
        <v>0.75790725870574005</v>
      </c>
    </row>
    <row r="1279" spans="2:79" x14ac:dyDescent="0.35">
      <c r="B1279" t="s">
        <v>594</v>
      </c>
      <c r="C1279" s="17">
        <v>0.20764958486606999</v>
      </c>
      <c r="D1279" s="17">
        <v>0.22393095023374601</v>
      </c>
      <c r="E1279" s="17">
        <v>0.19464767683793599</v>
      </c>
      <c r="F1279" s="17"/>
      <c r="G1279" s="17">
        <v>0.26674712612137103</v>
      </c>
      <c r="H1279" s="17">
        <v>0.22589021280253299</v>
      </c>
      <c r="I1279" s="17">
        <v>0.220756230685486</v>
      </c>
      <c r="J1279" s="17">
        <v>0.173931977522116</v>
      </c>
      <c r="K1279" s="17">
        <v>0.18293335994175999</v>
      </c>
      <c r="L1279" s="17">
        <v>0.191046507867181</v>
      </c>
      <c r="M1279" s="17"/>
      <c r="N1279" s="17">
        <v>0.216232633077033</v>
      </c>
      <c r="O1279" s="17">
        <v>0.16850969157626899</v>
      </c>
      <c r="P1279" s="17">
        <v>0.277819552501751</v>
      </c>
      <c r="Q1279" s="17">
        <v>0.19471253891844001</v>
      </c>
      <c r="R1279" s="17"/>
      <c r="S1279" s="17">
        <v>0.17020331333108199</v>
      </c>
      <c r="T1279" s="17">
        <v>0.17559575109520301</v>
      </c>
      <c r="U1279" s="17">
        <v>0.18012772609804201</v>
      </c>
      <c r="V1279" s="17">
        <v>9.71943254449147E-2</v>
      </c>
      <c r="W1279" s="17">
        <v>0.20805985837806301</v>
      </c>
      <c r="X1279" s="17">
        <v>0.241230306430717</v>
      </c>
      <c r="Y1279" s="17">
        <v>0.19108206666039099</v>
      </c>
      <c r="Z1279" s="17">
        <v>0.45534145382714403</v>
      </c>
      <c r="AA1279" s="17">
        <v>0.24943846075730999</v>
      </c>
      <c r="AB1279" s="17">
        <v>0.32886693217374202</v>
      </c>
      <c r="AC1279" s="17">
        <v>0.133330992469822</v>
      </c>
      <c r="AD1279" s="17">
        <v>0.113549304895864</v>
      </c>
      <c r="AE1279" s="17"/>
      <c r="AF1279" s="17">
        <v>0.174427047892942</v>
      </c>
      <c r="AG1279" s="17">
        <v>0.22390885725335499</v>
      </c>
      <c r="AH1279" s="17">
        <v>0.228937490725899</v>
      </c>
      <c r="AI1279" s="17">
        <v>0.19818483257219</v>
      </c>
      <c r="AJ1279" s="17">
        <v>0.20284975902042099</v>
      </c>
      <c r="AK1279" s="17">
        <v>0.19858418503196401</v>
      </c>
      <c r="AL1279" s="17"/>
      <c r="AM1279" s="17">
        <v>0.22664494494879001</v>
      </c>
      <c r="AN1279" s="17">
        <v>0.21430729265874099</v>
      </c>
      <c r="AO1279" s="17">
        <v>0.176462855173565</v>
      </c>
      <c r="AP1279" s="17">
        <v>0.19216557944172299</v>
      </c>
      <c r="AQ1279" s="17">
        <v>0.29429055440156798</v>
      </c>
      <c r="AR1279" s="17"/>
      <c r="AS1279" s="17">
        <v>0.24435180523481301</v>
      </c>
      <c r="AT1279" s="17">
        <v>0.17312266855822001</v>
      </c>
      <c r="AU1279" s="17">
        <v>0.31942315172680902</v>
      </c>
      <c r="AV1279" s="17">
        <v>0.151559691923177</v>
      </c>
      <c r="AW1279" s="17">
        <v>0.117312981998308</v>
      </c>
      <c r="AX1279" s="17">
        <v>0.27466955876283</v>
      </c>
      <c r="AY1279" s="17"/>
      <c r="AZ1279" s="17">
        <v>0.20586303004711001</v>
      </c>
      <c r="BA1279" s="17">
        <v>0.19858012579651399</v>
      </c>
      <c r="BB1279" s="17">
        <v>0.18314164781286199</v>
      </c>
      <c r="BC1279" s="17">
        <v>0.19487282836977299</v>
      </c>
      <c r="BD1279" s="17">
        <v>0.231198156860737</v>
      </c>
      <c r="BE1279" s="17"/>
      <c r="BF1279" s="17">
        <v>0.19414273153266101</v>
      </c>
      <c r="BG1279" s="17"/>
      <c r="BH1279" s="17">
        <v>0.215965244363098</v>
      </c>
      <c r="BI1279" s="17"/>
      <c r="BJ1279" s="17">
        <v>0.17827511427512199</v>
      </c>
      <c r="BK1279" s="17">
        <v>0.20292598841075901</v>
      </c>
      <c r="BL1279" s="17">
        <v>0.1885663272784</v>
      </c>
      <c r="BM1279" s="17">
        <v>0.28416219595377601</v>
      </c>
      <c r="BN1279" s="17">
        <v>0.235324153775055</v>
      </c>
      <c r="BO1279" s="17">
        <v>0.310655690566633</v>
      </c>
      <c r="BP1279" s="17"/>
      <c r="BQ1279" s="17">
        <v>0.21531797375665301</v>
      </c>
      <c r="BR1279" s="17">
        <v>0.18239066080253499</v>
      </c>
      <c r="BS1279" s="17">
        <v>0.203801197601471</v>
      </c>
      <c r="BT1279" s="17"/>
      <c r="BU1279" s="17">
        <v>0.23029289289622701</v>
      </c>
      <c r="BV1279" s="17">
        <v>0.19906254261485601</v>
      </c>
      <c r="BW1279" s="17">
        <v>0.20979537118560501</v>
      </c>
      <c r="BX1279" s="17"/>
      <c r="BY1279" s="17">
        <v>0.38657969849240598</v>
      </c>
      <c r="BZ1279" s="17"/>
      <c r="CA1279" s="17">
        <v>0.160398521718363</v>
      </c>
    </row>
    <row r="1280" spans="2:79" x14ac:dyDescent="0.35">
      <c r="B1280" t="s">
        <v>202</v>
      </c>
      <c r="C1280" s="17">
        <v>0.45710534972309402</v>
      </c>
      <c r="D1280" s="17">
        <v>0.42662807294028199</v>
      </c>
      <c r="E1280" s="17">
        <v>0.48036748760796599</v>
      </c>
      <c r="F1280" s="17"/>
      <c r="G1280" s="17">
        <v>0.39710648196746501</v>
      </c>
      <c r="H1280" s="17">
        <v>0.44602134931360699</v>
      </c>
      <c r="I1280" s="17">
        <v>0.45705917447855199</v>
      </c>
      <c r="J1280" s="17">
        <v>0.46148051162156101</v>
      </c>
      <c r="K1280" s="17">
        <v>0.49892606302885101</v>
      </c>
      <c r="L1280" s="17">
        <v>0.46644067198110101</v>
      </c>
      <c r="M1280" s="17"/>
      <c r="N1280" s="17">
        <v>0.45130682272040601</v>
      </c>
      <c r="O1280" s="17">
        <v>0.53155809880036498</v>
      </c>
      <c r="P1280" s="17">
        <v>0.34536970256407301</v>
      </c>
      <c r="Q1280" s="17">
        <v>0.45106862168745099</v>
      </c>
      <c r="R1280" s="17"/>
      <c r="S1280" s="17">
        <v>0.49890795986934999</v>
      </c>
      <c r="T1280" s="17">
        <v>0.53021042298919097</v>
      </c>
      <c r="U1280" s="17">
        <v>0.51864969212274004</v>
      </c>
      <c r="V1280" s="17">
        <v>0.65596537490482798</v>
      </c>
      <c r="W1280" s="17">
        <v>0.563432976385702</v>
      </c>
      <c r="X1280" s="17">
        <v>0.38887250735401202</v>
      </c>
      <c r="Y1280" s="17">
        <v>0.44896282271967197</v>
      </c>
      <c r="Z1280" s="17">
        <v>7.4211979792636598E-3</v>
      </c>
      <c r="AA1280" s="17">
        <v>0.33954347572223498</v>
      </c>
      <c r="AB1280" s="17">
        <v>0.26323404502037601</v>
      </c>
      <c r="AC1280" s="17">
        <v>0.51910194622151895</v>
      </c>
      <c r="AD1280" s="17">
        <v>0.66437668861592802</v>
      </c>
      <c r="AE1280" s="17"/>
      <c r="AF1280" s="17">
        <v>0.53271761585126098</v>
      </c>
      <c r="AG1280" s="17">
        <v>0.438551268722433</v>
      </c>
      <c r="AH1280" s="17">
        <v>0.38613573000482299</v>
      </c>
      <c r="AI1280" s="17">
        <v>0.53774848623566396</v>
      </c>
      <c r="AJ1280" s="17">
        <v>0.52331402595019405</v>
      </c>
      <c r="AK1280" s="17">
        <v>0.46892578452988298</v>
      </c>
      <c r="AL1280" s="17"/>
      <c r="AM1280" s="17">
        <v>0.35812359655373299</v>
      </c>
      <c r="AN1280" s="17">
        <v>0.448880347774961</v>
      </c>
      <c r="AO1280" s="17">
        <v>0.53943948445239098</v>
      </c>
      <c r="AP1280" s="17">
        <v>0.58079366577928304</v>
      </c>
      <c r="AQ1280" s="17">
        <v>0.26219897049928498</v>
      </c>
      <c r="AR1280" s="17"/>
      <c r="AS1280" s="17">
        <v>0.408219672789007</v>
      </c>
      <c r="AT1280" s="17">
        <v>0.50364399573852703</v>
      </c>
      <c r="AU1280" s="17">
        <v>0.27628416716367699</v>
      </c>
      <c r="AV1280" s="17">
        <v>0.55994525949894003</v>
      </c>
      <c r="AW1280" s="17">
        <v>0.60439617786316102</v>
      </c>
      <c r="AX1280" s="17">
        <v>0.31531278936417501</v>
      </c>
      <c r="AY1280" s="17"/>
      <c r="AZ1280" s="17">
        <v>0.47068175676876101</v>
      </c>
      <c r="BA1280" s="17">
        <v>0.44747704756859702</v>
      </c>
      <c r="BB1280" s="17">
        <v>0.486499305519148</v>
      </c>
      <c r="BC1280" s="17">
        <v>0.507863366724009</v>
      </c>
      <c r="BD1280" s="17">
        <v>0.44078081507807199</v>
      </c>
      <c r="BE1280" s="17"/>
      <c r="BF1280" s="17">
        <v>0.48559741160215097</v>
      </c>
      <c r="BG1280" s="17"/>
      <c r="BH1280" s="17">
        <v>0.44647964511209298</v>
      </c>
      <c r="BI1280" s="17"/>
      <c r="BJ1280" s="17">
        <v>0.483307886539251</v>
      </c>
      <c r="BK1280" s="17">
        <v>0.50161494196770795</v>
      </c>
      <c r="BL1280" s="17">
        <v>0.46082411435535803</v>
      </c>
      <c r="BM1280" s="17">
        <v>0.333669274004324</v>
      </c>
      <c r="BN1280" s="17">
        <v>0.42415735852380998</v>
      </c>
      <c r="BO1280" s="17">
        <v>0.30486074076804698</v>
      </c>
      <c r="BP1280" s="17"/>
      <c r="BQ1280" s="17">
        <v>0.49041927108803801</v>
      </c>
      <c r="BR1280" s="17">
        <v>0.50872370406670298</v>
      </c>
      <c r="BS1280" s="17">
        <v>0.461662604460224</v>
      </c>
      <c r="BT1280" s="17"/>
      <c r="BU1280" s="17">
        <v>0.49542812377937401</v>
      </c>
      <c r="BV1280" s="17">
        <v>0.48619814792193899</v>
      </c>
      <c r="BW1280" s="17">
        <v>0.45485452718601699</v>
      </c>
      <c r="BX1280" s="17"/>
      <c r="BY1280" s="17">
        <v>0.22684060301518699</v>
      </c>
      <c r="BZ1280" s="17"/>
      <c r="CA1280" s="17">
        <v>0.59750873698737705</v>
      </c>
    </row>
    <row r="1281" spans="2:79" x14ac:dyDescent="0.35">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c r="BS1281" s="17"/>
      <c r="BT1281" s="17"/>
      <c r="BU1281" s="17"/>
      <c r="BV1281" s="17"/>
      <c r="BW1281" s="17"/>
      <c r="BX1281" s="17"/>
      <c r="BY1281" s="17"/>
      <c r="BZ1281" s="17"/>
      <c r="CA1281" s="17"/>
    </row>
    <row r="1282" spans="2:79" x14ac:dyDescent="0.35">
      <c r="B1282" s="6" t="s">
        <v>598</v>
      </c>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c r="BO1282" s="17"/>
      <c r="BP1282" s="17"/>
      <c r="BQ1282" s="17"/>
      <c r="BR1282" s="17"/>
      <c r="BS1282" s="17"/>
      <c r="BT1282" s="17"/>
      <c r="BU1282" s="17"/>
      <c r="BV1282" s="17"/>
      <c r="BW1282" s="17"/>
      <c r="BX1282" s="17"/>
      <c r="BY1282" s="17"/>
      <c r="BZ1282" s="17"/>
      <c r="CA1282" s="17"/>
    </row>
    <row r="1283" spans="2:79" x14ac:dyDescent="0.35">
      <c r="B1283" s="24" t="s">
        <v>582</v>
      </c>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c r="BL1283" s="17"/>
      <c r="BM1283" s="17"/>
      <c r="BN1283" s="17"/>
      <c r="BO1283" s="17"/>
      <c r="BP1283" s="17"/>
      <c r="BQ1283" s="17"/>
      <c r="BR1283" s="17"/>
      <c r="BS1283" s="17"/>
      <c r="BT1283" s="17"/>
      <c r="BU1283" s="17"/>
      <c r="BV1283" s="17"/>
      <c r="BW1283" s="17"/>
      <c r="BX1283" s="17"/>
      <c r="BY1283" s="17"/>
      <c r="BZ1283" s="17"/>
      <c r="CA1283" s="17"/>
    </row>
    <row r="1284" spans="2:79" x14ac:dyDescent="0.35">
      <c r="B1284" t="s">
        <v>589</v>
      </c>
      <c r="C1284" s="17">
        <v>0.166067030634794</v>
      </c>
      <c r="D1284" s="17">
        <v>0.17166984608573699</v>
      </c>
      <c r="E1284" s="17">
        <v>0.162296170404965</v>
      </c>
      <c r="F1284" s="17"/>
      <c r="G1284" s="17">
        <v>0.21375737141873299</v>
      </c>
      <c r="H1284" s="17">
        <v>0.165053209896839</v>
      </c>
      <c r="I1284" s="17">
        <v>9.1437132832712306E-2</v>
      </c>
      <c r="J1284" s="17">
        <v>0.20890529983831599</v>
      </c>
      <c r="K1284" s="17">
        <v>0.20154062527444799</v>
      </c>
      <c r="L1284" s="17">
        <v>0.13217631660854301</v>
      </c>
      <c r="M1284" s="17"/>
      <c r="N1284" s="17">
        <v>0.18821517463545701</v>
      </c>
      <c r="O1284" s="17">
        <v>0.13987766622702499</v>
      </c>
      <c r="P1284" s="17">
        <v>0.13455049557939699</v>
      </c>
      <c r="Q1284" s="17">
        <v>0.190140224552653</v>
      </c>
      <c r="R1284" s="17"/>
      <c r="S1284" s="17">
        <v>0.18634549845202</v>
      </c>
      <c r="T1284" s="17">
        <v>0.19211418218182899</v>
      </c>
      <c r="U1284" s="17">
        <v>0.14458872867564099</v>
      </c>
      <c r="V1284" s="17">
        <v>9.8455304602913393E-2</v>
      </c>
      <c r="W1284" s="17">
        <v>0.14405735523522101</v>
      </c>
      <c r="X1284" s="17">
        <v>0.237050208506905</v>
      </c>
      <c r="Y1284" s="17">
        <v>0.16597078385227801</v>
      </c>
      <c r="Z1284" s="17">
        <v>0.33011916215127302</v>
      </c>
      <c r="AA1284" s="17">
        <v>0.14730827320189399</v>
      </c>
      <c r="AB1284" s="17">
        <v>9.6180444630536793E-2</v>
      </c>
      <c r="AC1284" s="17">
        <v>0.184306406428772</v>
      </c>
      <c r="AD1284" s="17">
        <v>8.6067383213226406E-2</v>
      </c>
      <c r="AE1284" s="17"/>
      <c r="AF1284" s="17">
        <v>0.113692563931936</v>
      </c>
      <c r="AG1284" s="17">
        <v>0.15201558999624701</v>
      </c>
      <c r="AH1284" s="17">
        <v>0.22750901625551101</v>
      </c>
      <c r="AI1284" s="17">
        <v>0.17209785772238201</v>
      </c>
      <c r="AJ1284" s="17">
        <v>0.174779783808758</v>
      </c>
      <c r="AK1284" s="17">
        <v>0.22971968157269501</v>
      </c>
      <c r="AL1284" s="17"/>
      <c r="AM1284" s="17">
        <v>0.13633155447353401</v>
      </c>
      <c r="AN1284" s="17">
        <v>0.16802758572252899</v>
      </c>
      <c r="AO1284" s="17">
        <v>0.17517705641217299</v>
      </c>
      <c r="AP1284" s="17">
        <v>0.20692599998136699</v>
      </c>
      <c r="AQ1284" s="17">
        <v>0.23102761031503899</v>
      </c>
      <c r="AR1284" s="17"/>
      <c r="AS1284" s="17">
        <v>0.14978206706665401</v>
      </c>
      <c r="AT1284" s="17">
        <v>0.159015345948366</v>
      </c>
      <c r="AU1284" s="17">
        <v>0.18511508163283499</v>
      </c>
      <c r="AV1284" s="17">
        <v>0.111305106809821</v>
      </c>
      <c r="AW1284" s="17">
        <v>0.25797030564498002</v>
      </c>
      <c r="AX1284" s="17">
        <v>0.18338744492119899</v>
      </c>
      <c r="AY1284" s="17"/>
      <c r="AZ1284" s="17">
        <v>0.12864148010228099</v>
      </c>
      <c r="BA1284" s="17">
        <v>0.156375521960611</v>
      </c>
      <c r="BB1284" s="17">
        <v>0.191010743683523</v>
      </c>
      <c r="BC1284" s="17">
        <v>0.17038967454575099</v>
      </c>
      <c r="BD1284" s="17">
        <v>0.20183106633261499</v>
      </c>
      <c r="BE1284" s="17"/>
      <c r="BF1284" s="17">
        <v>0.16575626634577201</v>
      </c>
      <c r="BG1284" s="17"/>
      <c r="BH1284" s="17">
        <v>0.151353922975244</v>
      </c>
      <c r="BI1284" s="17"/>
      <c r="BJ1284" s="17">
        <v>0.15436024520879099</v>
      </c>
      <c r="BK1284" s="17">
        <v>0.14339188552047</v>
      </c>
      <c r="BL1284" s="17">
        <v>0.172862203687179</v>
      </c>
      <c r="BM1284" s="17">
        <v>0.10506681707386301</v>
      </c>
      <c r="BN1284" s="17">
        <v>0.27407270549413099</v>
      </c>
      <c r="BO1284" s="17">
        <v>0.33491419763608998</v>
      </c>
      <c r="BP1284" s="17"/>
      <c r="BQ1284" s="17">
        <v>0.121066373279137</v>
      </c>
      <c r="BR1284" s="17">
        <v>0.162232035816083</v>
      </c>
      <c r="BS1284" s="17">
        <v>0.179024000540217</v>
      </c>
      <c r="BT1284" s="17"/>
      <c r="BU1284" s="17">
        <v>0.171326331259779</v>
      </c>
      <c r="BV1284" s="17">
        <v>0.16447474194771899</v>
      </c>
      <c r="BW1284" s="17">
        <v>0.171798878412563</v>
      </c>
      <c r="BX1284" s="17"/>
      <c r="BY1284" s="17">
        <v>0.113411758917248</v>
      </c>
      <c r="BZ1284" s="17"/>
      <c r="CA1284" s="17">
        <v>0.25564441274903998</v>
      </c>
    </row>
    <row r="1285" spans="2:79" x14ac:dyDescent="0.35">
      <c r="B1285" t="s">
        <v>590</v>
      </c>
      <c r="C1285" s="17">
        <v>0.48614211648744099</v>
      </c>
      <c r="D1285" s="17">
        <v>0.49900788620931802</v>
      </c>
      <c r="E1285" s="17">
        <v>0.47101475016469602</v>
      </c>
      <c r="F1285" s="17"/>
      <c r="G1285" s="17">
        <v>0.46255334724945801</v>
      </c>
      <c r="H1285" s="17">
        <v>0.43142790609542297</v>
      </c>
      <c r="I1285" s="17">
        <v>0.47379585289465498</v>
      </c>
      <c r="J1285" s="17">
        <v>0.53710495756709098</v>
      </c>
      <c r="K1285" s="17">
        <v>0.48168111116464402</v>
      </c>
      <c r="L1285" s="17">
        <v>0.52493679695698803</v>
      </c>
      <c r="M1285" s="17"/>
      <c r="N1285" s="17">
        <v>0.48838064093616401</v>
      </c>
      <c r="O1285" s="17">
        <v>0.54335433915491205</v>
      </c>
      <c r="P1285" s="17">
        <v>0.48773587790200101</v>
      </c>
      <c r="Q1285" s="17">
        <v>0.42245681133602497</v>
      </c>
      <c r="R1285" s="17"/>
      <c r="S1285" s="17">
        <v>0.49055577252716198</v>
      </c>
      <c r="T1285" s="17">
        <v>0.52077198901884503</v>
      </c>
      <c r="U1285" s="17">
        <v>0.44847656745571701</v>
      </c>
      <c r="V1285" s="17">
        <v>0.60566785395377098</v>
      </c>
      <c r="W1285" s="17">
        <v>0.456870789861959</v>
      </c>
      <c r="X1285" s="17">
        <v>0.36754944189362798</v>
      </c>
      <c r="Y1285" s="17">
        <v>0.46982856305218601</v>
      </c>
      <c r="Z1285" s="17">
        <v>0.375142827828023</v>
      </c>
      <c r="AA1285" s="17">
        <v>0.515548857877838</v>
      </c>
      <c r="AB1285" s="17">
        <v>0.48813639338263098</v>
      </c>
      <c r="AC1285" s="17">
        <v>0.50207795779017905</v>
      </c>
      <c r="AD1285" s="17">
        <v>0.56494429440785798</v>
      </c>
      <c r="AE1285" s="17"/>
      <c r="AF1285" s="17">
        <v>0.51539883289958299</v>
      </c>
      <c r="AG1285" s="17">
        <v>0.42874378945645603</v>
      </c>
      <c r="AH1285" s="17">
        <v>0.51606679025575897</v>
      </c>
      <c r="AI1285" s="17">
        <v>0.51310283510828802</v>
      </c>
      <c r="AJ1285" s="17">
        <v>0.55605968741697298</v>
      </c>
      <c r="AK1285" s="17">
        <v>0.52888058863323595</v>
      </c>
      <c r="AL1285" s="17"/>
      <c r="AM1285" s="17">
        <v>0.43438549197812398</v>
      </c>
      <c r="AN1285" s="17">
        <v>0.48381935701051798</v>
      </c>
      <c r="AO1285" s="17">
        <v>0.52135786847990895</v>
      </c>
      <c r="AP1285" s="17">
        <v>0.460831172829129</v>
      </c>
      <c r="AQ1285" s="17">
        <v>0.55365641071444704</v>
      </c>
      <c r="AR1285" s="17"/>
      <c r="AS1285" s="17">
        <v>0.54277360160899901</v>
      </c>
      <c r="AT1285" s="17">
        <v>0.50369567346521404</v>
      </c>
      <c r="AU1285" s="17">
        <v>0.435938659454019</v>
      </c>
      <c r="AV1285" s="17">
        <v>0.483766504263626</v>
      </c>
      <c r="AW1285" s="17">
        <v>0.46157018891849599</v>
      </c>
      <c r="AX1285" s="17">
        <v>0.423274540562527</v>
      </c>
      <c r="AY1285" s="17"/>
      <c r="AZ1285" s="17">
        <v>0.60892068172631697</v>
      </c>
      <c r="BA1285" s="17">
        <v>0.44185913110306202</v>
      </c>
      <c r="BB1285" s="17">
        <v>0.49984052005693103</v>
      </c>
      <c r="BC1285" s="17">
        <v>0.41367027813927898</v>
      </c>
      <c r="BD1285" s="17">
        <v>0.44077789355163799</v>
      </c>
      <c r="BE1285" s="17"/>
      <c r="BF1285" s="17">
        <v>0.50815592463519998</v>
      </c>
      <c r="BG1285" s="17"/>
      <c r="BH1285" s="17">
        <v>0.527057891506027</v>
      </c>
      <c r="BI1285" s="17"/>
      <c r="BJ1285" s="17">
        <v>0.49341738289846798</v>
      </c>
      <c r="BK1285" s="17">
        <v>0.51945408411600502</v>
      </c>
      <c r="BL1285" s="17">
        <v>0.48307138685162199</v>
      </c>
      <c r="BM1285" s="17">
        <v>0.489010292053836</v>
      </c>
      <c r="BN1285" s="17">
        <v>0.49930700135196499</v>
      </c>
      <c r="BO1285" s="17">
        <v>0.40094514855468399</v>
      </c>
      <c r="BP1285" s="17"/>
      <c r="BQ1285" s="17">
        <v>0.54511230478721695</v>
      </c>
      <c r="BR1285" s="17">
        <v>0.49276060649454601</v>
      </c>
      <c r="BS1285" s="17">
        <v>0.49377736208534301</v>
      </c>
      <c r="BT1285" s="17"/>
      <c r="BU1285" s="17">
        <v>0.56039940659557497</v>
      </c>
      <c r="BV1285" s="17">
        <v>0.55949489272721298</v>
      </c>
      <c r="BW1285" s="17">
        <v>0.468184143939612</v>
      </c>
      <c r="BX1285" s="17"/>
      <c r="BY1285" s="17">
        <v>0.37935171074506902</v>
      </c>
      <c r="BZ1285" s="17"/>
      <c r="CA1285" s="17">
        <v>0.50225591307209405</v>
      </c>
    </row>
    <row r="1286" spans="2:79" x14ac:dyDescent="0.35">
      <c r="B1286" t="s">
        <v>591</v>
      </c>
      <c r="C1286" s="17">
        <v>0.16677835090583701</v>
      </c>
      <c r="D1286" s="17">
        <v>0.16338002417721101</v>
      </c>
      <c r="E1286" s="17">
        <v>0.17099839917992199</v>
      </c>
      <c r="F1286" s="17"/>
      <c r="G1286" s="17">
        <v>0.1884833591476</v>
      </c>
      <c r="H1286" s="17">
        <v>0.225681478570982</v>
      </c>
      <c r="I1286" s="17">
        <v>0.161681081456441</v>
      </c>
      <c r="J1286" s="17">
        <v>8.9822073094870405E-2</v>
      </c>
      <c r="K1286" s="17">
        <v>0.18968438631332801</v>
      </c>
      <c r="L1286" s="17">
        <v>0.14570949520642201</v>
      </c>
      <c r="M1286" s="17"/>
      <c r="N1286" s="17">
        <v>0.14589926501678699</v>
      </c>
      <c r="O1286" s="17">
        <v>0.16849239911043401</v>
      </c>
      <c r="P1286" s="17">
        <v>0.202201507197831</v>
      </c>
      <c r="Q1286" s="17">
        <v>0.158221235141524</v>
      </c>
      <c r="R1286" s="17"/>
      <c r="S1286" s="17">
        <v>0.17399943334062001</v>
      </c>
      <c r="T1286" s="17">
        <v>9.8975829508785196E-2</v>
      </c>
      <c r="U1286" s="17">
        <v>0.19722271349255399</v>
      </c>
      <c r="V1286" s="17">
        <v>0.17741979719114701</v>
      </c>
      <c r="W1286" s="17">
        <v>0.15964100152448499</v>
      </c>
      <c r="X1286" s="17">
        <v>0.147868013924456</v>
      </c>
      <c r="Y1286" s="17">
        <v>0.21939468974029799</v>
      </c>
      <c r="Z1286" s="17">
        <v>0.17965782794580901</v>
      </c>
      <c r="AA1286" s="17">
        <v>0.13324379778871301</v>
      </c>
      <c r="AB1286" s="17">
        <v>0.26838547957001901</v>
      </c>
      <c r="AC1286" s="17">
        <v>9.9507593400147906E-2</v>
      </c>
      <c r="AD1286" s="17">
        <v>0.15612380734791401</v>
      </c>
      <c r="AE1286" s="17"/>
      <c r="AF1286" s="17">
        <v>0.11674912603740201</v>
      </c>
      <c r="AG1286" s="17">
        <v>0.23737644144049799</v>
      </c>
      <c r="AH1286" s="17">
        <v>0.158713232023839</v>
      </c>
      <c r="AI1286" s="17">
        <v>0.143725369751496</v>
      </c>
      <c r="AJ1286" s="17">
        <v>1.09403245868226E-2</v>
      </c>
      <c r="AK1286" s="17">
        <v>0.13361166355592</v>
      </c>
      <c r="AL1286" s="17"/>
      <c r="AM1286" s="17">
        <v>0.15738242075869599</v>
      </c>
      <c r="AN1286" s="17">
        <v>0.16707380744389999</v>
      </c>
      <c r="AO1286" s="17">
        <v>0.184508588484147</v>
      </c>
      <c r="AP1286" s="17">
        <v>0.16215449920489899</v>
      </c>
      <c r="AQ1286" s="17">
        <v>0</v>
      </c>
      <c r="AR1286" s="17"/>
      <c r="AS1286" s="17">
        <v>0.181113566703827</v>
      </c>
      <c r="AT1286" s="17">
        <v>0.177155259189439</v>
      </c>
      <c r="AU1286" s="17">
        <v>0.16336993877851599</v>
      </c>
      <c r="AV1286" s="17">
        <v>0.17165289408305101</v>
      </c>
      <c r="AW1286" s="17">
        <v>0.101678703413877</v>
      </c>
      <c r="AX1286" s="17">
        <v>0.19214120458567799</v>
      </c>
      <c r="AY1286" s="17"/>
      <c r="AZ1286" s="17">
        <v>0.12057033055055499</v>
      </c>
      <c r="BA1286" s="17">
        <v>0.21489729816936801</v>
      </c>
      <c r="BB1286" s="17">
        <v>0.10292813943257199</v>
      </c>
      <c r="BC1286" s="17">
        <v>0.14885533679017099</v>
      </c>
      <c r="BD1286" s="17">
        <v>0.20238821493060899</v>
      </c>
      <c r="BE1286" s="17"/>
      <c r="BF1286" s="17">
        <v>0.152542301563245</v>
      </c>
      <c r="BG1286" s="17"/>
      <c r="BH1286" s="17">
        <v>0.16239204622817599</v>
      </c>
      <c r="BI1286" s="17"/>
      <c r="BJ1286" s="17">
        <v>0.177277331721611</v>
      </c>
      <c r="BK1286" s="17">
        <v>0.15884242735467899</v>
      </c>
      <c r="BL1286" s="17">
        <v>0.16825173011561101</v>
      </c>
      <c r="BM1286" s="17">
        <v>0.161193676324004</v>
      </c>
      <c r="BN1286" s="17">
        <v>0.197602529987491</v>
      </c>
      <c r="BO1286" s="17">
        <v>8.7631306610989307E-2</v>
      </c>
      <c r="BP1286" s="17"/>
      <c r="BQ1286" s="17">
        <v>0.19718951125182299</v>
      </c>
      <c r="BR1286" s="17">
        <v>0.15472863437621701</v>
      </c>
      <c r="BS1286" s="17">
        <v>0.16942425905564701</v>
      </c>
      <c r="BT1286" s="17"/>
      <c r="BU1286" s="17">
        <v>0.187352614147555</v>
      </c>
      <c r="BV1286" s="17">
        <v>0.111158906971739</v>
      </c>
      <c r="BW1286" s="17">
        <v>0.19756782456160901</v>
      </c>
      <c r="BX1286" s="17"/>
      <c r="BY1286" s="17">
        <v>0.31979474575489297</v>
      </c>
      <c r="BZ1286" s="17"/>
      <c r="CA1286" s="17">
        <v>9.2829735444634895E-2</v>
      </c>
    </row>
    <row r="1287" spans="2:79" x14ac:dyDescent="0.35">
      <c r="B1287" t="s">
        <v>592</v>
      </c>
      <c r="C1287" s="17">
        <v>6.6329318677567306E-2</v>
      </c>
      <c r="D1287" s="17">
        <v>6.5345320484895303E-2</v>
      </c>
      <c r="E1287" s="17">
        <v>6.7681584524737798E-2</v>
      </c>
      <c r="F1287" s="17"/>
      <c r="G1287" s="17">
        <v>6.6518381849629493E-2</v>
      </c>
      <c r="H1287" s="17">
        <v>4.9093761439369603E-2</v>
      </c>
      <c r="I1287" s="17">
        <v>0.14964062275347101</v>
      </c>
      <c r="J1287" s="17">
        <v>5.2553756572727497E-2</v>
      </c>
      <c r="K1287" s="17">
        <v>1.82810718317797E-2</v>
      </c>
      <c r="L1287" s="17">
        <v>5.8794488059452601E-2</v>
      </c>
      <c r="M1287" s="17"/>
      <c r="N1287" s="17">
        <v>7.0943704772743504E-2</v>
      </c>
      <c r="O1287" s="17">
        <v>4.2961390458473803E-2</v>
      </c>
      <c r="P1287" s="17">
        <v>8.9654745363195995E-2</v>
      </c>
      <c r="Q1287" s="17">
        <v>6.2232857359932899E-2</v>
      </c>
      <c r="R1287" s="17"/>
      <c r="S1287" s="17">
        <v>7.3224598061343599E-2</v>
      </c>
      <c r="T1287" s="17">
        <v>7.8721905228290395E-2</v>
      </c>
      <c r="U1287" s="17">
        <v>3.5353772557477799E-2</v>
      </c>
      <c r="V1287" s="17">
        <v>2.4524123016021099E-2</v>
      </c>
      <c r="W1287" s="17">
        <v>7.7991684010653997E-2</v>
      </c>
      <c r="X1287" s="17">
        <v>5.8059313555847203E-2</v>
      </c>
      <c r="Y1287" s="17">
        <v>7.13513417127912E-2</v>
      </c>
      <c r="Z1287" s="17">
        <v>1.7766507170555501E-2</v>
      </c>
      <c r="AA1287" s="17">
        <v>0.112462538048986</v>
      </c>
      <c r="AB1287" s="17">
        <v>9.4525420706710203E-2</v>
      </c>
      <c r="AC1287" s="17">
        <v>3.3369507863710901E-2</v>
      </c>
      <c r="AD1287" s="17">
        <v>6.8092861191748996E-2</v>
      </c>
      <c r="AE1287" s="17"/>
      <c r="AF1287" s="17">
        <v>9.0850244666340799E-2</v>
      </c>
      <c r="AG1287" s="17">
        <v>5.7404507809021302E-2</v>
      </c>
      <c r="AH1287" s="17">
        <v>4.8279346661606798E-2</v>
      </c>
      <c r="AI1287" s="17">
        <v>7.8789652281219896E-2</v>
      </c>
      <c r="AJ1287" s="17">
        <v>0.106621311298087</v>
      </c>
      <c r="AK1287" s="17">
        <v>6.7011928881606203E-2</v>
      </c>
      <c r="AL1287" s="17"/>
      <c r="AM1287" s="17">
        <v>7.7966637521287893E-2</v>
      </c>
      <c r="AN1287" s="17">
        <v>7.5985768042600196E-2</v>
      </c>
      <c r="AO1287" s="17">
        <v>3.3282711982271999E-2</v>
      </c>
      <c r="AP1287" s="17">
        <v>9.4587705149722701E-2</v>
      </c>
      <c r="AQ1287" s="17">
        <v>0.115601000077638</v>
      </c>
      <c r="AR1287" s="17"/>
      <c r="AS1287" s="17">
        <v>4.6363085965520301E-2</v>
      </c>
      <c r="AT1287" s="17">
        <v>6.4912410487211206E-2</v>
      </c>
      <c r="AU1287" s="17">
        <v>6.5139297377412503E-2</v>
      </c>
      <c r="AV1287" s="17">
        <v>0.121362487397116</v>
      </c>
      <c r="AW1287" s="17">
        <v>2.4930306144247499E-2</v>
      </c>
      <c r="AX1287" s="17">
        <v>5.9002703527098702E-2</v>
      </c>
      <c r="AY1287" s="17"/>
      <c r="AZ1287" s="17">
        <v>4.4941361484068298E-2</v>
      </c>
      <c r="BA1287" s="17">
        <v>8.7267825305902602E-2</v>
      </c>
      <c r="BB1287" s="17">
        <v>8.0730542646706302E-2</v>
      </c>
      <c r="BC1287" s="17">
        <v>4.7235998546624303E-2</v>
      </c>
      <c r="BD1287" s="17">
        <v>5.2628662621133297E-2</v>
      </c>
      <c r="BE1287" s="17"/>
      <c r="BF1287" s="17">
        <v>6.0739572519172398E-2</v>
      </c>
      <c r="BG1287" s="17"/>
      <c r="BH1287" s="17">
        <v>5.93130314360093E-2</v>
      </c>
      <c r="BI1287" s="17"/>
      <c r="BJ1287" s="17">
        <v>6.4384333009392794E-2</v>
      </c>
      <c r="BK1287" s="17">
        <v>6.0975440505778897E-2</v>
      </c>
      <c r="BL1287" s="17">
        <v>6.4915948062200302E-2</v>
      </c>
      <c r="BM1287" s="17">
        <v>4.9563561824449098E-2</v>
      </c>
      <c r="BN1287" s="17">
        <v>2.9017763166413E-2</v>
      </c>
      <c r="BO1287" s="17">
        <v>0.110089925548551</v>
      </c>
      <c r="BP1287" s="17"/>
      <c r="BQ1287" s="17">
        <v>9.0620775438414403E-2</v>
      </c>
      <c r="BR1287" s="17">
        <v>6.6773165255614095E-2</v>
      </c>
      <c r="BS1287" s="17">
        <v>6.18349431154386E-2</v>
      </c>
      <c r="BT1287" s="17"/>
      <c r="BU1287" s="17">
        <v>4.3356986963354903E-2</v>
      </c>
      <c r="BV1287" s="17">
        <v>7.72214106966186E-2</v>
      </c>
      <c r="BW1287" s="17">
        <v>6.4477025655949302E-2</v>
      </c>
      <c r="BX1287" s="17"/>
      <c r="BY1287" s="17">
        <v>0.12507561190066999</v>
      </c>
      <c r="BZ1287" s="17"/>
      <c r="CA1287" s="17">
        <v>3.1680592071268401E-2</v>
      </c>
    </row>
    <row r="1288" spans="2:79" x14ac:dyDescent="0.35">
      <c r="B1288" t="s">
        <v>136</v>
      </c>
      <c r="C1288" s="17">
        <v>0.114683183294361</v>
      </c>
      <c r="D1288" s="17">
        <v>0.100596923042838</v>
      </c>
      <c r="E1288" s="17">
        <v>0.12800909572568001</v>
      </c>
      <c r="F1288" s="17"/>
      <c r="G1288" s="17">
        <v>6.8687540334579605E-2</v>
      </c>
      <c r="H1288" s="17">
        <v>0.128743643997386</v>
      </c>
      <c r="I1288" s="17">
        <v>0.123445310062722</v>
      </c>
      <c r="J1288" s="17">
        <v>0.111613912926995</v>
      </c>
      <c r="K1288" s="17">
        <v>0.1088128054158</v>
      </c>
      <c r="L1288" s="17">
        <v>0.138382903168594</v>
      </c>
      <c r="M1288" s="17"/>
      <c r="N1288" s="17">
        <v>0.106561214638848</v>
      </c>
      <c r="O1288" s="17">
        <v>0.10531420504915499</v>
      </c>
      <c r="P1288" s="17">
        <v>8.5857373957575395E-2</v>
      </c>
      <c r="Q1288" s="17">
        <v>0.16694887160986499</v>
      </c>
      <c r="R1288" s="17"/>
      <c r="S1288" s="17">
        <v>7.5874697618855E-2</v>
      </c>
      <c r="T1288" s="17">
        <v>0.10941609406225</v>
      </c>
      <c r="U1288" s="17">
        <v>0.17435821781861</v>
      </c>
      <c r="V1288" s="17">
        <v>9.3932921236147299E-2</v>
      </c>
      <c r="W1288" s="17">
        <v>0.16143916936767999</v>
      </c>
      <c r="X1288" s="17">
        <v>0.189473022119164</v>
      </c>
      <c r="Y1288" s="17">
        <v>7.3454621642446094E-2</v>
      </c>
      <c r="Z1288" s="17">
        <v>9.7313674904339606E-2</v>
      </c>
      <c r="AA1288" s="17">
        <v>9.1436533082568799E-2</v>
      </c>
      <c r="AB1288" s="17">
        <v>5.2772261710103199E-2</v>
      </c>
      <c r="AC1288" s="17">
        <v>0.18073853451718999</v>
      </c>
      <c r="AD1288" s="17">
        <v>0.124771653839253</v>
      </c>
      <c r="AE1288" s="17"/>
      <c r="AF1288" s="17">
        <v>0.163309232464738</v>
      </c>
      <c r="AG1288" s="17">
        <v>0.124459671297778</v>
      </c>
      <c r="AH1288" s="17">
        <v>4.9431614803284597E-2</v>
      </c>
      <c r="AI1288" s="17">
        <v>9.2284285136614505E-2</v>
      </c>
      <c r="AJ1288" s="17">
        <v>0.15159889288935899</v>
      </c>
      <c r="AK1288" s="17">
        <v>4.0776137356543098E-2</v>
      </c>
      <c r="AL1288" s="17"/>
      <c r="AM1288" s="17">
        <v>0.193933895268357</v>
      </c>
      <c r="AN1288" s="17">
        <v>0.105093481780453</v>
      </c>
      <c r="AO1288" s="17">
        <v>8.5673774641498696E-2</v>
      </c>
      <c r="AP1288" s="17">
        <v>7.5500622834882E-2</v>
      </c>
      <c r="AQ1288" s="17">
        <v>9.9714978892874895E-2</v>
      </c>
      <c r="AR1288" s="17"/>
      <c r="AS1288" s="17">
        <v>7.9967678654999902E-2</v>
      </c>
      <c r="AT1288" s="17">
        <v>9.5221310909770401E-2</v>
      </c>
      <c r="AU1288" s="17">
        <v>0.15043702275721699</v>
      </c>
      <c r="AV1288" s="17">
        <v>0.11191300744638601</v>
      </c>
      <c r="AW1288" s="17">
        <v>0.153850495878399</v>
      </c>
      <c r="AX1288" s="17">
        <v>0.142194106403498</v>
      </c>
      <c r="AY1288" s="17"/>
      <c r="AZ1288" s="17">
        <v>9.6926146136779801E-2</v>
      </c>
      <c r="BA1288" s="17">
        <v>9.9600223461056001E-2</v>
      </c>
      <c r="BB1288" s="17">
        <v>0.12549005418026801</v>
      </c>
      <c r="BC1288" s="17">
        <v>0.21984871197817499</v>
      </c>
      <c r="BD1288" s="17">
        <v>0.102374162564005</v>
      </c>
      <c r="BE1288" s="17"/>
      <c r="BF1288" s="17">
        <v>0.11280593493660999</v>
      </c>
      <c r="BG1288" s="17"/>
      <c r="BH1288" s="17">
        <v>9.9883107854543698E-2</v>
      </c>
      <c r="BI1288" s="17"/>
      <c r="BJ1288" s="17">
        <v>0.11056070716173701</v>
      </c>
      <c r="BK1288" s="17">
        <v>0.117336162503066</v>
      </c>
      <c r="BL1288" s="17">
        <v>0.11089873128338799</v>
      </c>
      <c r="BM1288" s="17">
        <v>0.195165652723849</v>
      </c>
      <c r="BN1288" s="17">
        <v>0</v>
      </c>
      <c r="BO1288" s="17">
        <v>6.64194216496857E-2</v>
      </c>
      <c r="BP1288" s="17"/>
      <c r="BQ1288" s="17">
        <v>4.6011035243408799E-2</v>
      </c>
      <c r="BR1288" s="17">
        <v>0.12350555805754</v>
      </c>
      <c r="BS1288" s="17">
        <v>9.5939435203354503E-2</v>
      </c>
      <c r="BT1288" s="17"/>
      <c r="BU1288" s="17">
        <v>3.7564661033736998E-2</v>
      </c>
      <c r="BV1288" s="17">
        <v>8.7650047656710098E-2</v>
      </c>
      <c r="BW1288" s="17">
        <v>9.7972127430266398E-2</v>
      </c>
      <c r="BX1288" s="17"/>
      <c r="BY1288" s="17">
        <v>6.2366172682120101E-2</v>
      </c>
      <c r="BZ1288" s="17"/>
      <c r="CA1288" s="17">
        <v>0.117589346662963</v>
      </c>
    </row>
    <row r="1289" spans="2:79" x14ac:dyDescent="0.35">
      <c r="B1289" t="s">
        <v>593</v>
      </c>
      <c r="C1289" s="17">
        <v>0.65220914712223399</v>
      </c>
      <c r="D1289" s="17">
        <v>0.67067773229505501</v>
      </c>
      <c r="E1289" s="17">
        <v>0.63331092056966098</v>
      </c>
      <c r="F1289" s="17"/>
      <c r="G1289" s="17">
        <v>0.67631071866819104</v>
      </c>
      <c r="H1289" s="17">
        <v>0.59648111599226294</v>
      </c>
      <c r="I1289" s="17">
        <v>0.56523298572736702</v>
      </c>
      <c r="J1289" s="17">
        <v>0.74601025740540705</v>
      </c>
      <c r="K1289" s="17">
        <v>0.68322173643909201</v>
      </c>
      <c r="L1289" s="17">
        <v>0.65711311356553204</v>
      </c>
      <c r="M1289" s="17"/>
      <c r="N1289" s="17">
        <v>0.67659581557162096</v>
      </c>
      <c r="O1289" s="17">
        <v>0.68323200538193696</v>
      </c>
      <c r="P1289" s="17">
        <v>0.62228637348139704</v>
      </c>
      <c r="Q1289" s="17">
        <v>0.61259703588867798</v>
      </c>
      <c r="R1289" s="17"/>
      <c r="S1289" s="17">
        <v>0.67690127097918196</v>
      </c>
      <c r="T1289" s="17">
        <v>0.71288617120067499</v>
      </c>
      <c r="U1289" s="17">
        <v>0.59306529613135806</v>
      </c>
      <c r="V1289" s="17">
        <v>0.70412315855668495</v>
      </c>
      <c r="W1289" s="17">
        <v>0.60092814509718095</v>
      </c>
      <c r="X1289" s="17">
        <v>0.60459965040053298</v>
      </c>
      <c r="Y1289" s="17">
        <v>0.63579934690446405</v>
      </c>
      <c r="Z1289" s="17">
        <v>0.70526198997929501</v>
      </c>
      <c r="AA1289" s="17">
        <v>0.66285713107973199</v>
      </c>
      <c r="AB1289" s="17">
        <v>0.58431683801316803</v>
      </c>
      <c r="AC1289" s="17">
        <v>0.68638436421895099</v>
      </c>
      <c r="AD1289" s="17">
        <v>0.65101167762108503</v>
      </c>
      <c r="AE1289" s="17"/>
      <c r="AF1289" s="17">
        <v>0.62909139683151805</v>
      </c>
      <c r="AG1289" s="17">
        <v>0.58075937945270295</v>
      </c>
      <c r="AH1289" s="17">
        <v>0.74357580651126898</v>
      </c>
      <c r="AI1289" s="17">
        <v>0.68520069283066998</v>
      </c>
      <c r="AJ1289" s="17">
        <v>0.73083947122573101</v>
      </c>
      <c r="AK1289" s="17">
        <v>0.75860027020593102</v>
      </c>
      <c r="AL1289" s="17"/>
      <c r="AM1289" s="17">
        <v>0.57071704645165899</v>
      </c>
      <c r="AN1289" s="17">
        <v>0.651846942733047</v>
      </c>
      <c r="AO1289" s="17">
        <v>0.69653492489208202</v>
      </c>
      <c r="AP1289" s="17">
        <v>0.66775717281049596</v>
      </c>
      <c r="AQ1289" s="17">
        <v>0.78468402102948698</v>
      </c>
      <c r="AR1289" s="17"/>
      <c r="AS1289" s="17">
        <v>0.69255566867565299</v>
      </c>
      <c r="AT1289" s="17">
        <v>0.66271101941358002</v>
      </c>
      <c r="AU1289" s="17">
        <v>0.62105374108685396</v>
      </c>
      <c r="AV1289" s="17">
        <v>0.59507161107344697</v>
      </c>
      <c r="AW1289" s="17">
        <v>0.71954049456347602</v>
      </c>
      <c r="AX1289" s="17">
        <v>0.60666198548372496</v>
      </c>
      <c r="AY1289" s="17"/>
      <c r="AZ1289" s="17">
        <v>0.73756216182859702</v>
      </c>
      <c r="BA1289" s="17">
        <v>0.59823465306367296</v>
      </c>
      <c r="BB1289" s="17">
        <v>0.69085126374045402</v>
      </c>
      <c r="BC1289" s="17">
        <v>0.58405995268502997</v>
      </c>
      <c r="BD1289" s="17">
        <v>0.64260895988425304</v>
      </c>
      <c r="BE1289" s="17"/>
      <c r="BF1289" s="17">
        <v>0.67391219098097199</v>
      </c>
      <c r="BG1289" s="17"/>
      <c r="BH1289" s="17">
        <v>0.67841181448127197</v>
      </c>
      <c r="BI1289" s="17"/>
      <c r="BJ1289" s="17">
        <v>0.64777762810725903</v>
      </c>
      <c r="BK1289" s="17">
        <v>0.66284596963647602</v>
      </c>
      <c r="BL1289" s="17">
        <v>0.65593359053880096</v>
      </c>
      <c r="BM1289" s="17">
        <v>0.59407710912769796</v>
      </c>
      <c r="BN1289" s="17">
        <v>0.77337970684609603</v>
      </c>
      <c r="BO1289" s="17">
        <v>0.73585934619077398</v>
      </c>
      <c r="BP1289" s="17"/>
      <c r="BQ1289" s="17">
        <v>0.666178678066354</v>
      </c>
      <c r="BR1289" s="17">
        <v>0.65499264231062904</v>
      </c>
      <c r="BS1289" s="17">
        <v>0.67280136262556001</v>
      </c>
      <c r="BT1289" s="17"/>
      <c r="BU1289" s="17">
        <v>0.731725737855353</v>
      </c>
      <c r="BV1289" s="17">
        <v>0.72396963467493203</v>
      </c>
      <c r="BW1289" s="17">
        <v>0.63998302235217497</v>
      </c>
      <c r="BX1289" s="17"/>
      <c r="BY1289" s="17">
        <v>0.49276346966231699</v>
      </c>
      <c r="BZ1289" s="17"/>
      <c r="CA1289" s="17">
        <v>0.75790032582113398</v>
      </c>
    </row>
    <row r="1290" spans="2:79" x14ac:dyDescent="0.35">
      <c r="B1290" t="s">
        <v>594</v>
      </c>
      <c r="C1290" s="17">
        <v>0.23310766958340501</v>
      </c>
      <c r="D1290" s="17">
        <v>0.22872534466210701</v>
      </c>
      <c r="E1290" s="17">
        <v>0.23867998370466001</v>
      </c>
      <c r="F1290" s="17"/>
      <c r="G1290" s="17">
        <v>0.255001740997229</v>
      </c>
      <c r="H1290" s="17">
        <v>0.27477524001035097</v>
      </c>
      <c r="I1290" s="17">
        <v>0.31132170420991101</v>
      </c>
      <c r="J1290" s="17">
        <v>0.14237582966759799</v>
      </c>
      <c r="K1290" s="17">
        <v>0.207965458145108</v>
      </c>
      <c r="L1290" s="17">
        <v>0.20450398326587499</v>
      </c>
      <c r="M1290" s="17"/>
      <c r="N1290" s="17">
        <v>0.21684296978953099</v>
      </c>
      <c r="O1290" s="17">
        <v>0.21145378956890801</v>
      </c>
      <c r="P1290" s="17">
        <v>0.29185625256102699</v>
      </c>
      <c r="Q1290" s="17">
        <v>0.22045409250145701</v>
      </c>
      <c r="R1290" s="17"/>
      <c r="S1290" s="17">
        <v>0.247224031401963</v>
      </c>
      <c r="T1290" s="17">
        <v>0.17769773473707601</v>
      </c>
      <c r="U1290" s="17">
        <v>0.23257648605003201</v>
      </c>
      <c r="V1290" s="17">
        <v>0.201943920207168</v>
      </c>
      <c r="W1290" s="17">
        <v>0.237632685535139</v>
      </c>
      <c r="X1290" s="17">
        <v>0.20592732748030301</v>
      </c>
      <c r="Y1290" s="17">
        <v>0.29074603145309003</v>
      </c>
      <c r="Z1290" s="17">
        <v>0.19742433511636501</v>
      </c>
      <c r="AA1290" s="17">
        <v>0.24570633583769899</v>
      </c>
      <c r="AB1290" s="17">
        <v>0.36291090027672901</v>
      </c>
      <c r="AC1290" s="17">
        <v>0.13287710126385899</v>
      </c>
      <c r="AD1290" s="17">
        <v>0.22421666853966299</v>
      </c>
      <c r="AE1290" s="17"/>
      <c r="AF1290" s="17">
        <v>0.20759937070374301</v>
      </c>
      <c r="AG1290" s="17">
        <v>0.29478094924951898</v>
      </c>
      <c r="AH1290" s="17">
        <v>0.20699257868544599</v>
      </c>
      <c r="AI1290" s="17">
        <v>0.222515022032716</v>
      </c>
      <c r="AJ1290" s="17">
        <v>0.11756163588491</v>
      </c>
      <c r="AK1290" s="17">
        <v>0.200623592437526</v>
      </c>
      <c r="AL1290" s="17"/>
      <c r="AM1290" s="17">
        <v>0.23534905827998401</v>
      </c>
      <c r="AN1290" s="17">
        <v>0.24305957548650001</v>
      </c>
      <c r="AO1290" s="17">
        <v>0.21779130046641901</v>
      </c>
      <c r="AP1290" s="17">
        <v>0.25674220435462197</v>
      </c>
      <c r="AQ1290" s="17">
        <v>0.115601000077638</v>
      </c>
      <c r="AR1290" s="17"/>
      <c r="AS1290" s="17">
        <v>0.227476652669347</v>
      </c>
      <c r="AT1290" s="17">
        <v>0.24206766967665</v>
      </c>
      <c r="AU1290" s="17">
        <v>0.228509236155929</v>
      </c>
      <c r="AV1290" s="17">
        <v>0.29301538148016698</v>
      </c>
      <c r="AW1290" s="17">
        <v>0.12660900955812401</v>
      </c>
      <c r="AX1290" s="17">
        <v>0.25114390811277598</v>
      </c>
      <c r="AY1290" s="17"/>
      <c r="AZ1290" s="17">
        <v>0.16551169203462299</v>
      </c>
      <c r="BA1290" s="17">
        <v>0.30216512347527102</v>
      </c>
      <c r="BB1290" s="17">
        <v>0.18365868207927799</v>
      </c>
      <c r="BC1290" s="17">
        <v>0.19609133533679499</v>
      </c>
      <c r="BD1290" s="17">
        <v>0.25501687755174202</v>
      </c>
      <c r="BE1290" s="17"/>
      <c r="BF1290" s="17">
        <v>0.213281874082418</v>
      </c>
      <c r="BG1290" s="17"/>
      <c r="BH1290" s="17">
        <v>0.22170507766418501</v>
      </c>
      <c r="BI1290" s="17"/>
      <c r="BJ1290" s="17">
        <v>0.24166166473100401</v>
      </c>
      <c r="BK1290" s="17">
        <v>0.21981786786045801</v>
      </c>
      <c r="BL1290" s="17">
        <v>0.233167678177812</v>
      </c>
      <c r="BM1290" s="17">
        <v>0.21075723814845301</v>
      </c>
      <c r="BN1290" s="17">
        <v>0.226620293153904</v>
      </c>
      <c r="BO1290" s="17">
        <v>0.19772123215954099</v>
      </c>
      <c r="BP1290" s="17"/>
      <c r="BQ1290" s="17">
        <v>0.287810286690237</v>
      </c>
      <c r="BR1290" s="17">
        <v>0.221501799631831</v>
      </c>
      <c r="BS1290" s="17">
        <v>0.231259202171085</v>
      </c>
      <c r="BT1290" s="17"/>
      <c r="BU1290" s="17">
        <v>0.23070960111090999</v>
      </c>
      <c r="BV1290" s="17">
        <v>0.188380317668358</v>
      </c>
      <c r="BW1290" s="17">
        <v>0.26204485021755902</v>
      </c>
      <c r="BX1290" s="17"/>
      <c r="BY1290" s="17">
        <v>0.44487035765556299</v>
      </c>
      <c r="BZ1290" s="17"/>
      <c r="CA1290" s="17">
        <v>0.124510327515903</v>
      </c>
    </row>
    <row r="1291" spans="2:79" x14ac:dyDescent="0.35">
      <c r="B1291" t="s">
        <v>202</v>
      </c>
      <c r="C1291" s="17">
        <v>0.41910147753882998</v>
      </c>
      <c r="D1291" s="17">
        <v>0.44195238763294797</v>
      </c>
      <c r="E1291" s="17">
        <v>0.394630936865001</v>
      </c>
      <c r="F1291" s="17"/>
      <c r="G1291" s="17">
        <v>0.42130897767096198</v>
      </c>
      <c r="H1291" s="17">
        <v>0.32170587598191103</v>
      </c>
      <c r="I1291" s="17">
        <v>0.25391128151745601</v>
      </c>
      <c r="J1291" s="17">
        <v>0.60363442773780895</v>
      </c>
      <c r="K1291" s="17">
        <v>0.47525627829398398</v>
      </c>
      <c r="L1291" s="17">
        <v>0.45260913029965699</v>
      </c>
      <c r="M1291" s="17"/>
      <c r="N1291" s="17">
        <v>0.45975284578209002</v>
      </c>
      <c r="O1291" s="17">
        <v>0.47177821581302898</v>
      </c>
      <c r="P1291" s="17">
        <v>0.33043012092037</v>
      </c>
      <c r="Q1291" s="17">
        <v>0.392142943387221</v>
      </c>
      <c r="R1291" s="17"/>
      <c r="S1291" s="17">
        <v>0.42967723957721798</v>
      </c>
      <c r="T1291" s="17">
        <v>0.53518843646359904</v>
      </c>
      <c r="U1291" s="17">
        <v>0.36048881008132599</v>
      </c>
      <c r="V1291" s="17">
        <v>0.50217923834951705</v>
      </c>
      <c r="W1291" s="17">
        <v>0.36329545956204101</v>
      </c>
      <c r="X1291" s="17">
        <v>0.39867232292022903</v>
      </c>
      <c r="Y1291" s="17">
        <v>0.34505331545137502</v>
      </c>
      <c r="Z1291" s="17">
        <v>0.50783765486292998</v>
      </c>
      <c r="AA1291" s="17">
        <v>0.41715079524203302</v>
      </c>
      <c r="AB1291" s="17">
        <v>0.22140593773643799</v>
      </c>
      <c r="AC1291" s="17">
        <v>0.55350726295509201</v>
      </c>
      <c r="AD1291" s="17">
        <v>0.42679500908142198</v>
      </c>
      <c r="AE1291" s="17"/>
      <c r="AF1291" s="17">
        <v>0.42149202612777498</v>
      </c>
      <c r="AG1291" s="17">
        <v>0.28597843020318398</v>
      </c>
      <c r="AH1291" s="17">
        <v>0.53658322782582302</v>
      </c>
      <c r="AI1291" s="17">
        <v>0.46268567079795397</v>
      </c>
      <c r="AJ1291" s="17">
        <v>0.61327783534082103</v>
      </c>
      <c r="AK1291" s="17">
        <v>0.55797667776840498</v>
      </c>
      <c r="AL1291" s="17"/>
      <c r="AM1291" s="17">
        <v>0.33536798817167501</v>
      </c>
      <c r="AN1291" s="17">
        <v>0.40878736724654802</v>
      </c>
      <c r="AO1291" s="17">
        <v>0.47874362442566298</v>
      </c>
      <c r="AP1291" s="17">
        <v>0.41101496845587399</v>
      </c>
      <c r="AQ1291" s="17">
        <v>0.66908302095184802</v>
      </c>
      <c r="AR1291" s="17"/>
      <c r="AS1291" s="17">
        <v>0.46507901600630602</v>
      </c>
      <c r="AT1291" s="17">
        <v>0.42064334973693002</v>
      </c>
      <c r="AU1291" s="17">
        <v>0.39254450493092502</v>
      </c>
      <c r="AV1291" s="17">
        <v>0.30205622959327999</v>
      </c>
      <c r="AW1291" s="17">
        <v>0.59293148500535198</v>
      </c>
      <c r="AX1291" s="17">
        <v>0.35551807737094898</v>
      </c>
      <c r="AY1291" s="17"/>
      <c r="AZ1291" s="17">
        <v>0.572050469793975</v>
      </c>
      <c r="BA1291" s="17">
        <v>0.29606952958840199</v>
      </c>
      <c r="BB1291" s="17">
        <v>0.50719258166117498</v>
      </c>
      <c r="BC1291" s="17">
        <v>0.38796861734823501</v>
      </c>
      <c r="BD1291" s="17">
        <v>0.38759208233251102</v>
      </c>
      <c r="BE1291" s="17"/>
      <c r="BF1291" s="17">
        <v>0.46063031689855499</v>
      </c>
      <c r="BG1291" s="17"/>
      <c r="BH1291" s="17">
        <v>0.45670673681708701</v>
      </c>
      <c r="BI1291" s="17"/>
      <c r="BJ1291" s="17">
        <v>0.406115963376255</v>
      </c>
      <c r="BK1291" s="17">
        <v>0.44302810177601798</v>
      </c>
      <c r="BL1291" s="17">
        <v>0.42276591236098898</v>
      </c>
      <c r="BM1291" s="17">
        <v>0.38331987097924503</v>
      </c>
      <c r="BN1291" s="17">
        <v>0.54675941369219205</v>
      </c>
      <c r="BO1291" s="17">
        <v>0.53813811403123302</v>
      </c>
      <c r="BP1291" s="17"/>
      <c r="BQ1291" s="17">
        <v>0.378368391376117</v>
      </c>
      <c r="BR1291" s="17">
        <v>0.43349084267879801</v>
      </c>
      <c r="BS1291" s="17">
        <v>0.44154216045447497</v>
      </c>
      <c r="BT1291" s="17"/>
      <c r="BU1291" s="17">
        <v>0.50101613674444401</v>
      </c>
      <c r="BV1291" s="17">
        <v>0.53558931700657497</v>
      </c>
      <c r="BW1291" s="17">
        <v>0.377938172134617</v>
      </c>
      <c r="BX1291" s="17"/>
      <c r="BY1291" s="17">
        <v>4.7893112006753898E-2</v>
      </c>
      <c r="BZ1291" s="17"/>
      <c r="CA1291" s="17">
        <v>0.63338999830523002</v>
      </c>
    </row>
    <row r="1292" spans="2:79"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c r="BQ1292" s="17"/>
      <c r="BR1292" s="17"/>
      <c r="BS1292" s="17"/>
      <c r="BT1292" s="17"/>
      <c r="BU1292" s="17"/>
      <c r="BV1292" s="17"/>
      <c r="BW1292" s="17"/>
      <c r="BX1292" s="17"/>
      <c r="BY1292" s="17"/>
      <c r="BZ1292" s="17"/>
      <c r="CA1292" s="17"/>
    </row>
    <row r="1293" spans="2:79" x14ac:dyDescent="0.35">
      <c r="B1293" s="6" t="s">
        <v>599</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c r="BV1293" s="17"/>
      <c r="BW1293" s="17"/>
      <c r="BX1293" s="17"/>
      <c r="BY1293" s="17"/>
      <c r="BZ1293" s="17"/>
      <c r="CA1293" s="17"/>
    </row>
    <row r="1294" spans="2:79" x14ac:dyDescent="0.35">
      <c r="B1294" s="24" t="s">
        <v>582</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c r="BQ1294" s="17"/>
      <c r="BR1294" s="17"/>
      <c r="BS1294" s="17"/>
      <c r="BT1294" s="17"/>
      <c r="BU1294" s="17"/>
      <c r="BV1294" s="17"/>
      <c r="BW1294" s="17"/>
      <c r="BX1294" s="17"/>
      <c r="BY1294" s="17"/>
      <c r="BZ1294" s="17"/>
      <c r="CA1294" s="17"/>
    </row>
    <row r="1295" spans="2:79" x14ac:dyDescent="0.35">
      <c r="B1295" t="s">
        <v>589</v>
      </c>
      <c r="C1295" s="17">
        <v>0.20707751929563201</v>
      </c>
      <c r="D1295" s="17">
        <v>0.21876827633077001</v>
      </c>
      <c r="E1295" s="17">
        <v>0.19324907358934101</v>
      </c>
      <c r="F1295" s="17"/>
      <c r="G1295" s="17">
        <v>0.24886222026699201</v>
      </c>
      <c r="H1295" s="17">
        <v>0.28435018828201297</v>
      </c>
      <c r="I1295" s="17">
        <v>0.152660191496334</v>
      </c>
      <c r="J1295" s="17">
        <v>0.259592401759495</v>
      </c>
      <c r="K1295" s="17">
        <v>0.134474519054258</v>
      </c>
      <c r="L1295" s="17">
        <v>0.17218329961234999</v>
      </c>
      <c r="M1295" s="17"/>
      <c r="N1295" s="17">
        <v>0.26602127923485502</v>
      </c>
      <c r="O1295" s="17">
        <v>0.17368843148104501</v>
      </c>
      <c r="P1295" s="17">
        <v>0.2371306674982</v>
      </c>
      <c r="Q1295" s="17">
        <v>0.14357839827010299</v>
      </c>
      <c r="R1295" s="17"/>
      <c r="S1295" s="17">
        <v>0.26498278068530601</v>
      </c>
      <c r="T1295" s="17">
        <v>0.180206165975514</v>
      </c>
      <c r="U1295" s="17">
        <v>0.25212477690364399</v>
      </c>
      <c r="V1295" s="17">
        <v>0.16437293338651901</v>
      </c>
      <c r="W1295" s="17">
        <v>0.19604288408797499</v>
      </c>
      <c r="X1295" s="17">
        <v>0.29946942310896302</v>
      </c>
      <c r="Y1295" s="17">
        <v>0.24739820743136601</v>
      </c>
      <c r="Z1295" s="17">
        <v>0.19714231905334001</v>
      </c>
      <c r="AA1295" s="17">
        <v>0.11401240049483601</v>
      </c>
      <c r="AB1295" s="17">
        <v>0.18714362603449999</v>
      </c>
      <c r="AC1295" s="17">
        <v>0.17505092051177901</v>
      </c>
      <c r="AD1295" s="17">
        <v>0.129641047834895</v>
      </c>
      <c r="AE1295" s="17"/>
      <c r="AF1295" s="17">
        <v>0.20826927179207699</v>
      </c>
      <c r="AG1295" s="17">
        <v>0.193427559136188</v>
      </c>
      <c r="AH1295" s="17">
        <v>0.228481593241983</v>
      </c>
      <c r="AI1295" s="17">
        <v>0.257194906883219</v>
      </c>
      <c r="AJ1295" s="17">
        <v>0.20453027508834601</v>
      </c>
      <c r="AK1295" s="17">
        <v>0.20441300571774901</v>
      </c>
      <c r="AL1295" s="17"/>
      <c r="AM1295" s="17">
        <v>0.184384053723437</v>
      </c>
      <c r="AN1295" s="17">
        <v>0.162472397767182</v>
      </c>
      <c r="AO1295" s="17">
        <v>0.23372361952564499</v>
      </c>
      <c r="AP1295" s="17">
        <v>0.31297020528887698</v>
      </c>
      <c r="AQ1295" s="17">
        <v>0.263886501397677</v>
      </c>
      <c r="AR1295" s="17"/>
      <c r="AS1295" s="17">
        <v>0.30333011214408701</v>
      </c>
      <c r="AT1295" s="17">
        <v>0.15552454010424799</v>
      </c>
      <c r="AU1295" s="17">
        <v>0.18221671705047901</v>
      </c>
      <c r="AV1295" s="17">
        <v>0.13336631472333299</v>
      </c>
      <c r="AW1295" s="17">
        <v>0.21718887819573701</v>
      </c>
      <c r="AX1295" s="17">
        <v>0.280954247256267</v>
      </c>
      <c r="AY1295" s="17"/>
      <c r="AZ1295" s="17">
        <v>0.246388319232522</v>
      </c>
      <c r="BA1295" s="17">
        <v>0.18051244814862299</v>
      </c>
      <c r="BB1295" s="17">
        <v>0.17423288057577899</v>
      </c>
      <c r="BC1295" s="17">
        <v>0.18135710924902401</v>
      </c>
      <c r="BD1295" s="17">
        <v>0.247138798883726</v>
      </c>
      <c r="BE1295" s="17"/>
      <c r="BF1295" s="17">
        <v>0.199884579178569</v>
      </c>
      <c r="BG1295" s="17"/>
      <c r="BH1295" s="17">
        <v>0.19089447281254401</v>
      </c>
      <c r="BI1295" s="17"/>
      <c r="BJ1295" s="17">
        <v>0.186124018924896</v>
      </c>
      <c r="BK1295" s="17">
        <v>0.24711286833974899</v>
      </c>
      <c r="BL1295" s="17">
        <v>0.18186184848753101</v>
      </c>
      <c r="BM1295" s="17">
        <v>0.27214683141910001</v>
      </c>
      <c r="BN1295" s="17">
        <v>0.111449330256799</v>
      </c>
      <c r="BO1295" s="17">
        <v>0.25411576711011402</v>
      </c>
      <c r="BP1295" s="17"/>
      <c r="BQ1295" s="17">
        <v>0.23921096380922699</v>
      </c>
      <c r="BR1295" s="17">
        <v>0.24543882540242201</v>
      </c>
      <c r="BS1295" s="17">
        <v>0.184938707858948</v>
      </c>
      <c r="BT1295" s="17"/>
      <c r="BU1295" s="17">
        <v>0.44491871685575601</v>
      </c>
      <c r="BV1295" s="17">
        <v>0.232350521584783</v>
      </c>
      <c r="BW1295" s="17">
        <v>0.18298028202052699</v>
      </c>
      <c r="BX1295" s="17"/>
      <c r="BY1295" s="17">
        <v>0.15648194672849999</v>
      </c>
      <c r="BZ1295" s="17"/>
      <c r="CA1295" s="17">
        <v>0.28975357717116401</v>
      </c>
    </row>
    <row r="1296" spans="2:79" x14ac:dyDescent="0.35">
      <c r="B1296" t="s">
        <v>590</v>
      </c>
      <c r="C1296" s="17">
        <v>0.46726078986187802</v>
      </c>
      <c r="D1296" s="17">
        <v>0.49025096715951799</v>
      </c>
      <c r="E1296" s="17">
        <v>0.44263812641060102</v>
      </c>
      <c r="F1296" s="17"/>
      <c r="G1296" s="17">
        <v>0.34699730284806102</v>
      </c>
      <c r="H1296" s="17">
        <v>0.371989154882992</v>
      </c>
      <c r="I1296" s="17">
        <v>0.47303123332949998</v>
      </c>
      <c r="J1296" s="17">
        <v>0.45939299744725798</v>
      </c>
      <c r="K1296" s="17">
        <v>0.55104002160797505</v>
      </c>
      <c r="L1296" s="17">
        <v>0.56026166441212499</v>
      </c>
      <c r="M1296" s="17"/>
      <c r="N1296" s="17">
        <v>0.41614319012169398</v>
      </c>
      <c r="O1296" s="17">
        <v>0.544786143608745</v>
      </c>
      <c r="P1296" s="17">
        <v>0.41919106013900298</v>
      </c>
      <c r="Q1296" s="17">
        <v>0.49566345332602002</v>
      </c>
      <c r="R1296" s="17"/>
      <c r="S1296" s="17">
        <v>0.35923993594193998</v>
      </c>
      <c r="T1296" s="17">
        <v>0.47396831239996001</v>
      </c>
      <c r="U1296" s="17">
        <v>0.47150366791367399</v>
      </c>
      <c r="V1296" s="17">
        <v>0.64177155210444203</v>
      </c>
      <c r="W1296" s="17">
        <v>0.63809052504810004</v>
      </c>
      <c r="X1296" s="17">
        <v>0.46100814837962401</v>
      </c>
      <c r="Y1296" s="17">
        <v>0.44056190504387699</v>
      </c>
      <c r="Z1296" s="17">
        <v>0.443514269282622</v>
      </c>
      <c r="AA1296" s="17">
        <v>0.376054236892642</v>
      </c>
      <c r="AB1296" s="17">
        <v>0.49811455372206198</v>
      </c>
      <c r="AC1296" s="17">
        <v>0.44092186997365501</v>
      </c>
      <c r="AD1296" s="17">
        <v>0.53630743503224698</v>
      </c>
      <c r="AE1296" s="17"/>
      <c r="AF1296" s="17">
        <v>0.48815302276531403</v>
      </c>
      <c r="AG1296" s="17">
        <v>0.504969133510906</v>
      </c>
      <c r="AH1296" s="17">
        <v>0.46656658299605103</v>
      </c>
      <c r="AI1296" s="17">
        <v>0.43802788408614701</v>
      </c>
      <c r="AJ1296" s="17">
        <v>0.43925202744422998</v>
      </c>
      <c r="AK1296" s="17">
        <v>0.57382157270560796</v>
      </c>
      <c r="AL1296" s="17"/>
      <c r="AM1296" s="17">
        <v>0.437708698934554</v>
      </c>
      <c r="AN1296" s="17">
        <v>0.48815823742491798</v>
      </c>
      <c r="AO1296" s="17">
        <v>0.47419129470288401</v>
      </c>
      <c r="AP1296" s="17">
        <v>0.47119219435839099</v>
      </c>
      <c r="AQ1296" s="17">
        <v>0.37803065215771198</v>
      </c>
      <c r="AR1296" s="17"/>
      <c r="AS1296" s="17">
        <v>0.389308848920289</v>
      </c>
      <c r="AT1296" s="17">
        <v>0.485939134190009</v>
      </c>
      <c r="AU1296" s="17">
        <v>0.52064586554314796</v>
      </c>
      <c r="AV1296" s="17">
        <v>0.47844010056981801</v>
      </c>
      <c r="AW1296" s="17">
        <v>0.51708062644430097</v>
      </c>
      <c r="AX1296" s="17">
        <v>0.47493152216746998</v>
      </c>
      <c r="AY1296" s="17"/>
      <c r="AZ1296" s="17">
        <v>0.45373599991101399</v>
      </c>
      <c r="BA1296" s="17">
        <v>0.45574123156880197</v>
      </c>
      <c r="BB1296" s="17">
        <v>0.43290364400981102</v>
      </c>
      <c r="BC1296" s="17">
        <v>0.53824711978404305</v>
      </c>
      <c r="BD1296" s="17">
        <v>0.49277155823151197</v>
      </c>
      <c r="BE1296" s="17"/>
      <c r="BF1296" s="17">
        <v>0.47089853018688799</v>
      </c>
      <c r="BG1296" s="17"/>
      <c r="BH1296" s="17">
        <v>0.49014211489493098</v>
      </c>
      <c r="BI1296" s="17"/>
      <c r="BJ1296" s="17">
        <v>0.48727953111714101</v>
      </c>
      <c r="BK1296" s="17">
        <v>0.45904335380262101</v>
      </c>
      <c r="BL1296" s="17">
        <v>0.50835835756112402</v>
      </c>
      <c r="BM1296" s="17">
        <v>0.38493836784215202</v>
      </c>
      <c r="BN1296" s="17">
        <v>0.51700879400947697</v>
      </c>
      <c r="BO1296" s="17">
        <v>0.35373449204711599</v>
      </c>
      <c r="BP1296" s="17"/>
      <c r="BQ1296" s="17">
        <v>0.503617890334499</v>
      </c>
      <c r="BR1296" s="17">
        <v>0.45519077442976302</v>
      </c>
      <c r="BS1296" s="17">
        <v>0.49330163834319901</v>
      </c>
      <c r="BT1296" s="17"/>
      <c r="BU1296" s="17">
        <v>0.50918858801702205</v>
      </c>
      <c r="BV1296" s="17">
        <v>0.45052638836907</v>
      </c>
      <c r="BW1296" s="17">
        <v>0.50002760162258697</v>
      </c>
      <c r="BX1296" s="17"/>
      <c r="BY1296" s="17">
        <v>0.46680526635010999</v>
      </c>
      <c r="BZ1296" s="17"/>
      <c r="CA1296" s="17">
        <v>0.54827790210066896</v>
      </c>
    </row>
    <row r="1297" spans="2:79" x14ac:dyDescent="0.35">
      <c r="B1297" t="s">
        <v>591</v>
      </c>
      <c r="C1297" s="17">
        <v>0.14325476452616701</v>
      </c>
      <c r="D1297" s="17">
        <v>0.121639666189088</v>
      </c>
      <c r="E1297" s="17">
        <v>0.16694038190737401</v>
      </c>
      <c r="F1297" s="17"/>
      <c r="G1297" s="17">
        <v>0.16945494190829399</v>
      </c>
      <c r="H1297" s="17">
        <v>0.18126394643364699</v>
      </c>
      <c r="I1297" s="17">
        <v>0.20538288942416799</v>
      </c>
      <c r="J1297" s="17">
        <v>0.130752201557576</v>
      </c>
      <c r="K1297" s="17">
        <v>0.122559552268117</v>
      </c>
      <c r="L1297" s="17">
        <v>7.1394767398780395E-2</v>
      </c>
      <c r="M1297" s="17"/>
      <c r="N1297" s="17">
        <v>0.13348891831948101</v>
      </c>
      <c r="O1297" s="17">
        <v>0.117758220167171</v>
      </c>
      <c r="P1297" s="17">
        <v>0.16262309542748801</v>
      </c>
      <c r="Q1297" s="17">
        <v>0.161670283071987</v>
      </c>
      <c r="R1297" s="17"/>
      <c r="S1297" s="17">
        <v>0.19304205461870699</v>
      </c>
      <c r="T1297" s="17">
        <v>0.150053741950926</v>
      </c>
      <c r="U1297" s="17">
        <v>7.8636329654333606E-2</v>
      </c>
      <c r="V1297" s="17">
        <v>0.138118577459202</v>
      </c>
      <c r="W1297" s="17">
        <v>7.1507889801192895E-2</v>
      </c>
      <c r="X1297" s="17">
        <v>0.111601783447765</v>
      </c>
      <c r="Y1297" s="17">
        <v>0.11916269290126601</v>
      </c>
      <c r="Z1297" s="17">
        <v>0.12788391425228801</v>
      </c>
      <c r="AA1297" s="17">
        <v>0.24802682934186199</v>
      </c>
      <c r="AB1297" s="17">
        <v>9.3317334095970206E-2</v>
      </c>
      <c r="AC1297" s="17">
        <v>0.16870967675339699</v>
      </c>
      <c r="AD1297" s="17">
        <v>0.18153790399602099</v>
      </c>
      <c r="AE1297" s="17"/>
      <c r="AF1297" s="17">
        <v>0.12755737123583699</v>
      </c>
      <c r="AG1297" s="17">
        <v>0.129079489738848</v>
      </c>
      <c r="AH1297" s="17">
        <v>0.148201608361548</v>
      </c>
      <c r="AI1297" s="17">
        <v>0.134594309817961</v>
      </c>
      <c r="AJ1297" s="17">
        <v>0.174418780027006</v>
      </c>
      <c r="AK1297" s="17">
        <v>0.134932506468389</v>
      </c>
      <c r="AL1297" s="17"/>
      <c r="AM1297" s="17">
        <v>0.159749887260556</v>
      </c>
      <c r="AN1297" s="17">
        <v>0.15855349330701499</v>
      </c>
      <c r="AO1297" s="17">
        <v>0.117490870090281</v>
      </c>
      <c r="AP1297" s="17">
        <v>0.12635941227936201</v>
      </c>
      <c r="AQ1297" s="17">
        <v>0.209835735038158</v>
      </c>
      <c r="AR1297" s="17"/>
      <c r="AS1297" s="17">
        <v>0.15249797988527999</v>
      </c>
      <c r="AT1297" s="17">
        <v>0.16576031225456</v>
      </c>
      <c r="AU1297" s="17">
        <v>0.121651016900152</v>
      </c>
      <c r="AV1297" s="17">
        <v>0.165150543625428</v>
      </c>
      <c r="AW1297" s="17">
        <v>9.5153223809777601E-2</v>
      </c>
      <c r="AX1297" s="17">
        <v>8.9580720573564795E-2</v>
      </c>
      <c r="AY1297" s="17"/>
      <c r="AZ1297" s="17">
        <v>9.2818982154978802E-2</v>
      </c>
      <c r="BA1297" s="17">
        <v>0.171950036509564</v>
      </c>
      <c r="BB1297" s="17">
        <v>0.188800298432755</v>
      </c>
      <c r="BC1297" s="17">
        <v>0.109764512313035</v>
      </c>
      <c r="BD1297" s="17">
        <v>0.121559912213154</v>
      </c>
      <c r="BE1297" s="17"/>
      <c r="BF1297" s="17">
        <v>0.139556109445992</v>
      </c>
      <c r="BG1297" s="17"/>
      <c r="BH1297" s="17">
        <v>0.14201451037559201</v>
      </c>
      <c r="BI1297" s="17"/>
      <c r="BJ1297" s="17">
        <v>0.15184580200530701</v>
      </c>
      <c r="BK1297" s="17">
        <v>0.145116709804327</v>
      </c>
      <c r="BL1297" s="17">
        <v>0.118947174012001</v>
      </c>
      <c r="BM1297" s="17">
        <v>0.162806506254985</v>
      </c>
      <c r="BN1297" s="17">
        <v>4.0460977953315103E-2</v>
      </c>
      <c r="BO1297" s="17">
        <v>0.25472715831808601</v>
      </c>
      <c r="BP1297" s="17"/>
      <c r="BQ1297" s="17">
        <v>8.9686809932704004E-2</v>
      </c>
      <c r="BR1297" s="17">
        <v>0.155948935449437</v>
      </c>
      <c r="BS1297" s="17">
        <v>0.14029723302758301</v>
      </c>
      <c r="BT1297" s="17"/>
      <c r="BU1297" s="17">
        <v>3.9977167995003199E-2</v>
      </c>
      <c r="BV1297" s="17">
        <v>0.15183052109175799</v>
      </c>
      <c r="BW1297" s="17">
        <v>0.13131793352322799</v>
      </c>
      <c r="BX1297" s="17"/>
      <c r="BY1297" s="17">
        <v>0.25032077743480702</v>
      </c>
      <c r="BZ1297" s="17"/>
      <c r="CA1297" s="17">
        <v>5.3087117954380099E-2</v>
      </c>
    </row>
    <row r="1298" spans="2:79" x14ac:dyDescent="0.35">
      <c r="B1298" t="s">
        <v>592</v>
      </c>
      <c r="C1298" s="17">
        <v>6.2438790081349303E-2</v>
      </c>
      <c r="D1298" s="17">
        <v>6.1365309290348002E-2</v>
      </c>
      <c r="E1298" s="17">
        <v>6.3873827447631301E-2</v>
      </c>
      <c r="F1298" s="17"/>
      <c r="G1298" s="17">
        <v>0.117374972923354</v>
      </c>
      <c r="H1298" s="17">
        <v>5.3574326589152503E-2</v>
      </c>
      <c r="I1298" s="17">
        <v>4.54932569445353E-2</v>
      </c>
      <c r="J1298" s="17">
        <v>7.5443479251075099E-2</v>
      </c>
      <c r="K1298" s="17">
        <v>4.7554748174892802E-2</v>
      </c>
      <c r="L1298" s="17">
        <v>4.5752254902113598E-2</v>
      </c>
      <c r="M1298" s="17"/>
      <c r="N1298" s="17">
        <v>6.1048962578932803E-2</v>
      </c>
      <c r="O1298" s="17">
        <v>5.8092074801530197E-2</v>
      </c>
      <c r="P1298" s="17">
        <v>6.1182956600205597E-2</v>
      </c>
      <c r="Q1298" s="17">
        <v>6.5679891632887205E-2</v>
      </c>
      <c r="R1298" s="17"/>
      <c r="S1298" s="17">
        <v>6.0719905751197303E-2</v>
      </c>
      <c r="T1298" s="17">
        <v>5.2825255330436603E-2</v>
      </c>
      <c r="U1298" s="17">
        <v>0.11208353387507999</v>
      </c>
      <c r="V1298" s="17">
        <v>6.7253380255598997E-3</v>
      </c>
      <c r="W1298" s="17">
        <v>1.3139521099838901E-2</v>
      </c>
      <c r="X1298" s="17">
        <v>1.68077025021585E-2</v>
      </c>
      <c r="Y1298" s="17">
        <v>0.10713351611904599</v>
      </c>
      <c r="Z1298" s="17">
        <v>6.4040753479225707E-2</v>
      </c>
      <c r="AA1298" s="17">
        <v>0.106350137315929</v>
      </c>
      <c r="AB1298" s="17">
        <v>4.0993877572528301E-2</v>
      </c>
      <c r="AC1298" s="17">
        <v>7.5504229285270605E-2</v>
      </c>
      <c r="AD1298" s="17">
        <v>0.12352123946582599</v>
      </c>
      <c r="AE1298" s="17"/>
      <c r="AF1298" s="17">
        <v>6.0760524074512601E-2</v>
      </c>
      <c r="AG1298" s="17">
        <v>6.8127548032207802E-2</v>
      </c>
      <c r="AH1298" s="17">
        <v>7.4984130626005202E-2</v>
      </c>
      <c r="AI1298" s="17">
        <v>6.6766316917107299E-2</v>
      </c>
      <c r="AJ1298" s="17">
        <v>1.56013975288048E-2</v>
      </c>
      <c r="AK1298" s="17">
        <v>3.1887258292205699E-2</v>
      </c>
      <c r="AL1298" s="17"/>
      <c r="AM1298" s="17">
        <v>6.4153496489668199E-2</v>
      </c>
      <c r="AN1298" s="17">
        <v>6.6171875597753796E-2</v>
      </c>
      <c r="AO1298" s="17">
        <v>7.4341863832402599E-2</v>
      </c>
      <c r="AP1298" s="17">
        <v>4.1478030654928798E-2</v>
      </c>
      <c r="AQ1298" s="17">
        <v>0</v>
      </c>
      <c r="AR1298" s="17"/>
      <c r="AS1298" s="17">
        <v>5.1807765066650302E-2</v>
      </c>
      <c r="AT1298" s="17">
        <v>7.8041366904298803E-2</v>
      </c>
      <c r="AU1298" s="17">
        <v>6.6057447111763604E-2</v>
      </c>
      <c r="AV1298" s="17">
        <v>6.0239821104461598E-2</v>
      </c>
      <c r="AW1298" s="17">
        <v>4.8836414393581197E-2</v>
      </c>
      <c r="AX1298" s="17">
        <v>7.6795201001411295E-2</v>
      </c>
      <c r="AY1298" s="17"/>
      <c r="AZ1298" s="17">
        <v>6.0341665790887102E-2</v>
      </c>
      <c r="BA1298" s="17">
        <v>7.0759210857293794E-2</v>
      </c>
      <c r="BB1298" s="17">
        <v>6.0421862589344601E-2</v>
      </c>
      <c r="BC1298" s="17">
        <v>7.4979754663259401E-2</v>
      </c>
      <c r="BD1298" s="17">
        <v>5.44476256877197E-2</v>
      </c>
      <c r="BE1298" s="17"/>
      <c r="BF1298" s="17">
        <v>6.1108043591974297E-2</v>
      </c>
      <c r="BG1298" s="17"/>
      <c r="BH1298" s="17">
        <v>6.9020513554781407E-2</v>
      </c>
      <c r="BI1298" s="17"/>
      <c r="BJ1298" s="17">
        <v>4.5935895169017797E-2</v>
      </c>
      <c r="BK1298" s="17">
        <v>6.7037653534526703E-2</v>
      </c>
      <c r="BL1298" s="17">
        <v>6.0791733048233598E-2</v>
      </c>
      <c r="BM1298" s="17">
        <v>0</v>
      </c>
      <c r="BN1298" s="17">
        <v>0.17747891680133701</v>
      </c>
      <c r="BO1298" s="17">
        <v>0.100663809953834</v>
      </c>
      <c r="BP1298" s="17"/>
      <c r="BQ1298" s="17">
        <v>7.3505716345056996E-2</v>
      </c>
      <c r="BR1298" s="17">
        <v>4.0961496678443003E-2</v>
      </c>
      <c r="BS1298" s="17">
        <v>7.0358234240115197E-2</v>
      </c>
      <c r="BT1298" s="17"/>
      <c r="BU1298" s="17">
        <v>5.91552713221811E-3</v>
      </c>
      <c r="BV1298" s="17">
        <v>5.7477952611452297E-2</v>
      </c>
      <c r="BW1298" s="17">
        <v>6.9171334593004993E-2</v>
      </c>
      <c r="BX1298" s="17"/>
      <c r="BY1298" s="17">
        <v>8.7314462096276996E-2</v>
      </c>
      <c r="BZ1298" s="17"/>
      <c r="CA1298" s="17">
        <v>2.4306036196969701E-2</v>
      </c>
    </row>
    <row r="1299" spans="2:79" x14ac:dyDescent="0.35">
      <c r="B1299" t="s">
        <v>136</v>
      </c>
      <c r="C1299" s="17">
        <v>0.119968136234974</v>
      </c>
      <c r="D1299" s="17">
        <v>0.107975781030275</v>
      </c>
      <c r="E1299" s="17">
        <v>0.13329859064505301</v>
      </c>
      <c r="F1299" s="17"/>
      <c r="G1299" s="17">
        <v>0.1173105620533</v>
      </c>
      <c r="H1299" s="17">
        <v>0.108822383812196</v>
      </c>
      <c r="I1299" s="17">
        <v>0.123432428805463</v>
      </c>
      <c r="J1299" s="17">
        <v>7.4818919984595306E-2</v>
      </c>
      <c r="K1299" s="17">
        <v>0.14437115889475799</v>
      </c>
      <c r="L1299" s="17">
        <v>0.150408013674631</v>
      </c>
      <c r="M1299" s="17"/>
      <c r="N1299" s="17">
        <v>0.123297649745037</v>
      </c>
      <c r="O1299" s="17">
        <v>0.105675129941508</v>
      </c>
      <c r="P1299" s="17">
        <v>0.119872220335104</v>
      </c>
      <c r="Q1299" s="17">
        <v>0.13340797369900201</v>
      </c>
      <c r="R1299" s="17"/>
      <c r="S1299" s="17">
        <v>0.12201532300285001</v>
      </c>
      <c r="T1299" s="17">
        <v>0.14294652434316299</v>
      </c>
      <c r="U1299" s="17">
        <v>8.5651691653267595E-2</v>
      </c>
      <c r="V1299" s="17">
        <v>4.9011599024276799E-2</v>
      </c>
      <c r="W1299" s="17">
        <v>8.1219179962892699E-2</v>
      </c>
      <c r="X1299" s="17">
        <v>0.111112942561489</v>
      </c>
      <c r="Y1299" s="17">
        <v>8.5743678504444906E-2</v>
      </c>
      <c r="Z1299" s="17">
        <v>0.16741874393252501</v>
      </c>
      <c r="AA1299" s="17">
        <v>0.155556395954731</v>
      </c>
      <c r="AB1299" s="17">
        <v>0.18043060857493901</v>
      </c>
      <c r="AC1299" s="17">
        <v>0.13981330347589799</v>
      </c>
      <c r="AD1299" s="17">
        <v>2.8992373671010201E-2</v>
      </c>
      <c r="AE1299" s="17"/>
      <c r="AF1299" s="17">
        <v>0.115259810132259</v>
      </c>
      <c r="AG1299" s="17">
        <v>0.10439626958185</v>
      </c>
      <c r="AH1299" s="17">
        <v>8.1766084774413703E-2</v>
      </c>
      <c r="AI1299" s="17">
        <v>0.103416582295566</v>
      </c>
      <c r="AJ1299" s="17">
        <v>0.166197519911612</v>
      </c>
      <c r="AK1299" s="17">
        <v>5.4945656816047898E-2</v>
      </c>
      <c r="AL1299" s="17"/>
      <c r="AM1299" s="17">
        <v>0.154003863591785</v>
      </c>
      <c r="AN1299" s="17">
        <v>0.12464399590313099</v>
      </c>
      <c r="AO1299" s="17">
        <v>0.100252351848788</v>
      </c>
      <c r="AP1299" s="17">
        <v>4.8000157418440902E-2</v>
      </c>
      <c r="AQ1299" s="17">
        <v>0.148247111406453</v>
      </c>
      <c r="AR1299" s="17"/>
      <c r="AS1299" s="17">
        <v>0.10305529398369399</v>
      </c>
      <c r="AT1299" s="17">
        <v>0.11473464654688401</v>
      </c>
      <c r="AU1299" s="17">
        <v>0.109428953394458</v>
      </c>
      <c r="AV1299" s="17">
        <v>0.16280321997695901</v>
      </c>
      <c r="AW1299" s="17">
        <v>0.121740857156604</v>
      </c>
      <c r="AX1299" s="17">
        <v>7.7738309001286504E-2</v>
      </c>
      <c r="AY1299" s="17"/>
      <c r="AZ1299" s="17">
        <v>0.14671503291059801</v>
      </c>
      <c r="BA1299" s="17">
        <v>0.121037072915718</v>
      </c>
      <c r="BB1299" s="17">
        <v>0.14364131439231001</v>
      </c>
      <c r="BC1299" s="17">
        <v>9.5651503990639E-2</v>
      </c>
      <c r="BD1299" s="17">
        <v>8.4082104983888004E-2</v>
      </c>
      <c r="BE1299" s="17"/>
      <c r="BF1299" s="17">
        <v>0.12855273759657701</v>
      </c>
      <c r="BG1299" s="17"/>
      <c r="BH1299" s="17">
        <v>0.107928388362152</v>
      </c>
      <c r="BI1299" s="17"/>
      <c r="BJ1299" s="17">
        <v>0.12881475278363899</v>
      </c>
      <c r="BK1299" s="17">
        <v>8.1689414518776704E-2</v>
      </c>
      <c r="BL1299" s="17">
        <v>0.13004088689111001</v>
      </c>
      <c r="BM1299" s="17">
        <v>0.180108294483764</v>
      </c>
      <c r="BN1299" s="17">
        <v>0.15360198097907299</v>
      </c>
      <c r="BO1299" s="17">
        <v>3.6758772570849502E-2</v>
      </c>
      <c r="BP1299" s="17"/>
      <c r="BQ1299" s="17">
        <v>9.3978619578513195E-2</v>
      </c>
      <c r="BR1299" s="17">
        <v>0.102459968039935</v>
      </c>
      <c r="BS1299" s="17">
        <v>0.111104186530154</v>
      </c>
      <c r="BT1299" s="17"/>
      <c r="BU1299" s="17">
        <v>0</v>
      </c>
      <c r="BV1299" s="17">
        <v>0.107814616342937</v>
      </c>
      <c r="BW1299" s="17">
        <v>0.116502848240653</v>
      </c>
      <c r="BX1299" s="17"/>
      <c r="BY1299" s="17">
        <v>3.90775473903072E-2</v>
      </c>
      <c r="BZ1299" s="17"/>
      <c r="CA1299" s="17">
        <v>8.4575366576816594E-2</v>
      </c>
    </row>
    <row r="1300" spans="2:79" x14ac:dyDescent="0.35">
      <c r="B1300" t="s">
        <v>593</v>
      </c>
      <c r="C1300" s="17">
        <v>0.67433830915751003</v>
      </c>
      <c r="D1300" s="17">
        <v>0.709019243490289</v>
      </c>
      <c r="E1300" s="17">
        <v>0.63588719999994203</v>
      </c>
      <c r="F1300" s="17"/>
      <c r="G1300" s="17">
        <v>0.59585952311505297</v>
      </c>
      <c r="H1300" s="17">
        <v>0.65633934316500497</v>
      </c>
      <c r="I1300" s="17">
        <v>0.62569142482583395</v>
      </c>
      <c r="J1300" s="17">
        <v>0.71898539920675297</v>
      </c>
      <c r="K1300" s="17">
        <v>0.68551454066223305</v>
      </c>
      <c r="L1300" s="17">
        <v>0.73244496402447501</v>
      </c>
      <c r="M1300" s="17"/>
      <c r="N1300" s="17">
        <v>0.68216446935654895</v>
      </c>
      <c r="O1300" s="17">
        <v>0.71847457508979096</v>
      </c>
      <c r="P1300" s="17">
        <v>0.65632172763720198</v>
      </c>
      <c r="Q1300" s="17">
        <v>0.63924185159612301</v>
      </c>
      <c r="R1300" s="17"/>
      <c r="S1300" s="17">
        <v>0.62422271662724504</v>
      </c>
      <c r="T1300" s="17">
        <v>0.65417447837547404</v>
      </c>
      <c r="U1300" s="17">
        <v>0.72362844481731803</v>
      </c>
      <c r="V1300" s="17">
        <v>0.80614448549096196</v>
      </c>
      <c r="W1300" s="17">
        <v>0.83413340913607503</v>
      </c>
      <c r="X1300" s="17">
        <v>0.76047757148858697</v>
      </c>
      <c r="Y1300" s="17">
        <v>0.68796011247524302</v>
      </c>
      <c r="Z1300" s="17">
        <v>0.64065658833596195</v>
      </c>
      <c r="AA1300" s="17">
        <v>0.49006663738747802</v>
      </c>
      <c r="AB1300" s="17">
        <v>0.685258179756562</v>
      </c>
      <c r="AC1300" s="17">
        <v>0.61597279048543396</v>
      </c>
      <c r="AD1300" s="17">
        <v>0.66594848286714203</v>
      </c>
      <c r="AE1300" s="17"/>
      <c r="AF1300" s="17">
        <v>0.69642229455739102</v>
      </c>
      <c r="AG1300" s="17">
        <v>0.69839669264709403</v>
      </c>
      <c r="AH1300" s="17">
        <v>0.69504817623803306</v>
      </c>
      <c r="AI1300" s="17">
        <v>0.69522279096936501</v>
      </c>
      <c r="AJ1300" s="17">
        <v>0.64378230253257596</v>
      </c>
      <c r="AK1300" s="17">
        <v>0.77823457842335697</v>
      </c>
      <c r="AL1300" s="17"/>
      <c r="AM1300" s="17">
        <v>0.62209275265799102</v>
      </c>
      <c r="AN1300" s="17">
        <v>0.65063063519209996</v>
      </c>
      <c r="AO1300" s="17">
        <v>0.70791491422852904</v>
      </c>
      <c r="AP1300" s="17">
        <v>0.78416239964726797</v>
      </c>
      <c r="AQ1300" s="17">
        <v>0.64191715355538903</v>
      </c>
      <c r="AR1300" s="17"/>
      <c r="AS1300" s="17">
        <v>0.69263896106437595</v>
      </c>
      <c r="AT1300" s="17">
        <v>0.64146367429425699</v>
      </c>
      <c r="AU1300" s="17">
        <v>0.70286258259362699</v>
      </c>
      <c r="AV1300" s="17">
        <v>0.61180641529315105</v>
      </c>
      <c r="AW1300" s="17">
        <v>0.73426950464003804</v>
      </c>
      <c r="AX1300" s="17">
        <v>0.75588576942373698</v>
      </c>
      <c r="AY1300" s="17"/>
      <c r="AZ1300" s="17">
        <v>0.70012431914353701</v>
      </c>
      <c r="BA1300" s="17">
        <v>0.63625367971742397</v>
      </c>
      <c r="BB1300" s="17">
        <v>0.60713652458558998</v>
      </c>
      <c r="BC1300" s="17">
        <v>0.71960422903306698</v>
      </c>
      <c r="BD1300" s="17">
        <v>0.739910357115239</v>
      </c>
      <c r="BE1300" s="17"/>
      <c r="BF1300" s="17">
        <v>0.67078310936545704</v>
      </c>
      <c r="BG1300" s="17"/>
      <c r="BH1300" s="17">
        <v>0.68103658770747599</v>
      </c>
      <c r="BI1300" s="17"/>
      <c r="BJ1300" s="17">
        <v>0.673403550042037</v>
      </c>
      <c r="BK1300" s="17">
        <v>0.70615622214236995</v>
      </c>
      <c r="BL1300" s="17">
        <v>0.69022020604865497</v>
      </c>
      <c r="BM1300" s="17">
        <v>0.65708519926125097</v>
      </c>
      <c r="BN1300" s="17">
        <v>0.62845812426627501</v>
      </c>
      <c r="BO1300" s="17">
        <v>0.60785025915723001</v>
      </c>
      <c r="BP1300" s="17"/>
      <c r="BQ1300" s="17">
        <v>0.74282885414372601</v>
      </c>
      <c r="BR1300" s="17">
        <v>0.70062959983218498</v>
      </c>
      <c r="BS1300" s="17">
        <v>0.67824034620214702</v>
      </c>
      <c r="BT1300" s="17"/>
      <c r="BU1300" s="17">
        <v>0.95410730487277895</v>
      </c>
      <c r="BV1300" s="17">
        <v>0.68287690995385297</v>
      </c>
      <c r="BW1300" s="17">
        <v>0.68300788364311404</v>
      </c>
      <c r="BX1300" s="17"/>
      <c r="BY1300" s="17">
        <v>0.62328721307860901</v>
      </c>
      <c r="BZ1300" s="17"/>
      <c r="CA1300" s="17">
        <v>0.83803147927183397</v>
      </c>
    </row>
    <row r="1301" spans="2:79" x14ac:dyDescent="0.35">
      <c r="B1301" t="s">
        <v>594</v>
      </c>
      <c r="C1301" s="17">
        <v>0.20569355460751601</v>
      </c>
      <c r="D1301" s="17">
        <v>0.18300497547943601</v>
      </c>
      <c r="E1301" s="17">
        <v>0.23081420935500499</v>
      </c>
      <c r="F1301" s="17"/>
      <c r="G1301" s="17">
        <v>0.28682991483164699</v>
      </c>
      <c r="H1301" s="17">
        <v>0.2348382730228</v>
      </c>
      <c r="I1301" s="17">
        <v>0.25087614636870298</v>
      </c>
      <c r="J1301" s="17">
        <v>0.206195680808652</v>
      </c>
      <c r="K1301" s="17">
        <v>0.17011430044301001</v>
      </c>
      <c r="L1301" s="17">
        <v>0.11714702230089399</v>
      </c>
      <c r="M1301" s="17"/>
      <c r="N1301" s="17">
        <v>0.19453788089841401</v>
      </c>
      <c r="O1301" s="17">
        <v>0.175850294968702</v>
      </c>
      <c r="P1301" s="17">
        <v>0.22380605202769399</v>
      </c>
      <c r="Q1301" s="17">
        <v>0.22735017470487401</v>
      </c>
      <c r="R1301" s="17"/>
      <c r="S1301" s="17">
        <v>0.253761960369904</v>
      </c>
      <c r="T1301" s="17">
        <v>0.20287899728136299</v>
      </c>
      <c r="U1301" s="17">
        <v>0.190719863529414</v>
      </c>
      <c r="V1301" s="17">
        <v>0.144843915484762</v>
      </c>
      <c r="W1301" s="17">
        <v>8.4647410901031797E-2</v>
      </c>
      <c r="X1301" s="17">
        <v>0.12840948594992299</v>
      </c>
      <c r="Y1301" s="17">
        <v>0.226296209020312</v>
      </c>
      <c r="Z1301" s="17">
        <v>0.19192466773151301</v>
      </c>
      <c r="AA1301" s="17">
        <v>0.354376966657791</v>
      </c>
      <c r="AB1301" s="17">
        <v>0.13431121166849899</v>
      </c>
      <c r="AC1301" s="17">
        <v>0.24421390603866799</v>
      </c>
      <c r="AD1301" s="17">
        <v>0.30505914346184798</v>
      </c>
      <c r="AE1301" s="17"/>
      <c r="AF1301" s="17">
        <v>0.18831789531035001</v>
      </c>
      <c r="AG1301" s="17">
        <v>0.197207037771056</v>
      </c>
      <c r="AH1301" s="17">
        <v>0.22318573898755301</v>
      </c>
      <c r="AI1301" s="17">
        <v>0.20136062673506799</v>
      </c>
      <c r="AJ1301" s="17">
        <v>0.19002017755581099</v>
      </c>
      <c r="AK1301" s="17">
        <v>0.16681976476059501</v>
      </c>
      <c r="AL1301" s="17"/>
      <c r="AM1301" s="17">
        <v>0.22390338375022401</v>
      </c>
      <c r="AN1301" s="17">
        <v>0.22472536890476899</v>
      </c>
      <c r="AO1301" s="17">
        <v>0.19183273392268299</v>
      </c>
      <c r="AP1301" s="17">
        <v>0.16783744293429101</v>
      </c>
      <c r="AQ1301" s="17">
        <v>0.209835735038158</v>
      </c>
      <c r="AR1301" s="17"/>
      <c r="AS1301" s="17">
        <v>0.20430574495192999</v>
      </c>
      <c r="AT1301" s="17">
        <v>0.243801679158859</v>
      </c>
      <c r="AU1301" s="17">
        <v>0.18770846401191499</v>
      </c>
      <c r="AV1301" s="17">
        <v>0.22539036472988999</v>
      </c>
      <c r="AW1301" s="17">
        <v>0.143989638203359</v>
      </c>
      <c r="AX1301" s="17">
        <v>0.16637592157497599</v>
      </c>
      <c r="AY1301" s="17"/>
      <c r="AZ1301" s="17">
        <v>0.15316064794586601</v>
      </c>
      <c r="BA1301" s="17">
        <v>0.24270924736685801</v>
      </c>
      <c r="BB1301" s="17">
        <v>0.24922216102209999</v>
      </c>
      <c r="BC1301" s="17">
        <v>0.18474426697629401</v>
      </c>
      <c r="BD1301" s="17">
        <v>0.17600753790087301</v>
      </c>
      <c r="BE1301" s="17"/>
      <c r="BF1301" s="17">
        <v>0.200664153037966</v>
      </c>
      <c r="BG1301" s="17"/>
      <c r="BH1301" s="17">
        <v>0.21103502393037299</v>
      </c>
      <c r="BI1301" s="17"/>
      <c r="BJ1301" s="17">
        <v>0.19778169717432501</v>
      </c>
      <c r="BK1301" s="17">
        <v>0.21215436333885401</v>
      </c>
      <c r="BL1301" s="17">
        <v>0.17973890706023499</v>
      </c>
      <c r="BM1301" s="17">
        <v>0.162806506254985</v>
      </c>
      <c r="BN1301" s="17">
        <v>0.217939894754652</v>
      </c>
      <c r="BO1301" s="17">
        <v>0.35539096827192002</v>
      </c>
      <c r="BP1301" s="17"/>
      <c r="BQ1301" s="17">
        <v>0.16319252627776101</v>
      </c>
      <c r="BR1301" s="17">
        <v>0.19691043212788101</v>
      </c>
      <c r="BS1301" s="17">
        <v>0.21065546726769899</v>
      </c>
      <c r="BT1301" s="17"/>
      <c r="BU1301" s="17">
        <v>4.58926951272213E-2</v>
      </c>
      <c r="BV1301" s="17">
        <v>0.20930847370321001</v>
      </c>
      <c r="BW1301" s="17">
        <v>0.20048926811623299</v>
      </c>
      <c r="BX1301" s="17"/>
      <c r="BY1301" s="17">
        <v>0.33763523953108399</v>
      </c>
      <c r="BZ1301" s="17"/>
      <c r="CA1301" s="17">
        <v>7.7393154151349799E-2</v>
      </c>
    </row>
    <row r="1302" spans="2:79" x14ac:dyDescent="0.35">
      <c r="B1302" t="s">
        <v>202</v>
      </c>
      <c r="C1302" s="17">
        <v>0.46864475454999399</v>
      </c>
      <c r="D1302" s="17">
        <v>0.52601426801085305</v>
      </c>
      <c r="E1302" s="17">
        <v>0.40507299064493701</v>
      </c>
      <c r="F1302" s="17"/>
      <c r="G1302" s="17">
        <v>0.30902960828340498</v>
      </c>
      <c r="H1302" s="17">
        <v>0.421501070142205</v>
      </c>
      <c r="I1302" s="17">
        <v>0.37481527845712997</v>
      </c>
      <c r="J1302" s="17">
        <v>0.51278971839810195</v>
      </c>
      <c r="K1302" s="17">
        <v>0.51540024021922304</v>
      </c>
      <c r="L1302" s="17">
        <v>0.61529794172358099</v>
      </c>
      <c r="M1302" s="17"/>
      <c r="N1302" s="17">
        <v>0.487626588458135</v>
      </c>
      <c r="O1302" s="17">
        <v>0.54262428012108899</v>
      </c>
      <c r="P1302" s="17">
        <v>0.43251567560950899</v>
      </c>
      <c r="Q1302" s="17">
        <v>0.411891676891249</v>
      </c>
      <c r="R1302" s="17"/>
      <c r="S1302" s="17">
        <v>0.37046075625734098</v>
      </c>
      <c r="T1302" s="17">
        <v>0.451295481094111</v>
      </c>
      <c r="U1302" s="17">
        <v>0.53290858128790497</v>
      </c>
      <c r="V1302" s="17">
        <v>0.66130057000620002</v>
      </c>
      <c r="W1302" s="17">
        <v>0.74948599823504403</v>
      </c>
      <c r="X1302" s="17">
        <v>0.632068085538664</v>
      </c>
      <c r="Y1302" s="17">
        <v>0.46166390345493002</v>
      </c>
      <c r="Z1302" s="17">
        <v>0.448731920604448</v>
      </c>
      <c r="AA1302" s="17">
        <v>0.13568967072968699</v>
      </c>
      <c r="AB1302" s="17">
        <v>0.55094696808806298</v>
      </c>
      <c r="AC1302" s="17">
        <v>0.37175888444676602</v>
      </c>
      <c r="AD1302" s="17">
        <v>0.360889339405295</v>
      </c>
      <c r="AE1302" s="17"/>
      <c r="AF1302" s="17">
        <v>0.50810439924704098</v>
      </c>
      <c r="AG1302" s="17">
        <v>0.50118965487603795</v>
      </c>
      <c r="AH1302" s="17">
        <v>0.47186243725048099</v>
      </c>
      <c r="AI1302" s="17">
        <v>0.49386216423429702</v>
      </c>
      <c r="AJ1302" s="17">
        <v>0.45376212497676499</v>
      </c>
      <c r="AK1302" s="17">
        <v>0.61141481366276196</v>
      </c>
      <c r="AL1302" s="17"/>
      <c r="AM1302" s="17">
        <v>0.39818936890776702</v>
      </c>
      <c r="AN1302" s="17">
        <v>0.425905266287331</v>
      </c>
      <c r="AO1302" s="17">
        <v>0.51608218030584496</v>
      </c>
      <c r="AP1302" s="17">
        <v>0.61632495671297705</v>
      </c>
      <c r="AQ1302" s="17">
        <v>0.43208141851723098</v>
      </c>
      <c r="AR1302" s="17"/>
      <c r="AS1302" s="17">
        <v>0.48833321611244601</v>
      </c>
      <c r="AT1302" s="17">
        <v>0.39766199513539802</v>
      </c>
      <c r="AU1302" s="17">
        <v>0.51515411858171201</v>
      </c>
      <c r="AV1302" s="17">
        <v>0.386416050563261</v>
      </c>
      <c r="AW1302" s="17">
        <v>0.59027986643667896</v>
      </c>
      <c r="AX1302" s="17">
        <v>0.58950984784876104</v>
      </c>
      <c r="AY1302" s="17"/>
      <c r="AZ1302" s="17">
        <v>0.54696367119767098</v>
      </c>
      <c r="BA1302" s="17">
        <v>0.39354443235056602</v>
      </c>
      <c r="BB1302" s="17">
        <v>0.35791436356348999</v>
      </c>
      <c r="BC1302" s="17">
        <v>0.534859962056772</v>
      </c>
      <c r="BD1302" s="17">
        <v>0.56390281921436503</v>
      </c>
      <c r="BE1302" s="17"/>
      <c r="BF1302" s="17">
        <v>0.47011895632749101</v>
      </c>
      <c r="BG1302" s="17"/>
      <c r="BH1302" s="17">
        <v>0.470001563777103</v>
      </c>
      <c r="BI1302" s="17"/>
      <c r="BJ1302" s="17">
        <v>0.47562185286771202</v>
      </c>
      <c r="BK1302" s="17">
        <v>0.49400185880351599</v>
      </c>
      <c r="BL1302" s="17">
        <v>0.51048129898841998</v>
      </c>
      <c r="BM1302" s="17">
        <v>0.49427869300626698</v>
      </c>
      <c r="BN1302" s="17">
        <v>0.41051822951162398</v>
      </c>
      <c r="BO1302" s="17">
        <v>0.25245929088530999</v>
      </c>
      <c r="BP1302" s="17"/>
      <c r="BQ1302" s="17">
        <v>0.57963632786596497</v>
      </c>
      <c r="BR1302" s="17">
        <v>0.50371916770430403</v>
      </c>
      <c r="BS1302" s="17">
        <v>0.467584878934449</v>
      </c>
      <c r="BT1302" s="17"/>
      <c r="BU1302" s="17">
        <v>0.90821460974555701</v>
      </c>
      <c r="BV1302" s="17">
        <v>0.47356843625064299</v>
      </c>
      <c r="BW1302" s="17">
        <v>0.48251861552688202</v>
      </c>
      <c r="BX1302" s="17"/>
      <c r="BY1302" s="17">
        <v>0.28565197354752597</v>
      </c>
      <c r="BZ1302" s="17"/>
      <c r="CA1302" s="17">
        <v>0.76063832512048402</v>
      </c>
    </row>
    <row r="1303" spans="2:79" x14ac:dyDescent="0.35">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row>
    <row r="1304" spans="2:79" x14ac:dyDescent="0.35">
      <c r="B1304" s="6" t="s">
        <v>600</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c r="BP1304" s="17"/>
      <c r="BQ1304" s="17"/>
      <c r="BR1304" s="17"/>
      <c r="BS1304" s="17"/>
      <c r="BT1304" s="17"/>
      <c r="BU1304" s="17"/>
      <c r="BV1304" s="17"/>
      <c r="BW1304" s="17"/>
      <c r="BX1304" s="17"/>
      <c r="BY1304" s="17"/>
      <c r="BZ1304" s="17"/>
      <c r="CA1304" s="17"/>
    </row>
    <row r="1305" spans="2:79" x14ac:dyDescent="0.35">
      <c r="B1305" s="24" t="s">
        <v>601</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c r="BP1305" s="17"/>
      <c r="BQ1305" s="17"/>
      <c r="BR1305" s="17"/>
      <c r="BS1305" s="17"/>
      <c r="BT1305" s="17"/>
      <c r="BU1305" s="17"/>
      <c r="BV1305" s="17"/>
      <c r="BW1305" s="17"/>
      <c r="BX1305" s="17"/>
      <c r="BY1305" s="17"/>
      <c r="BZ1305" s="17"/>
      <c r="CA1305" s="17"/>
    </row>
    <row r="1306" spans="2:79" x14ac:dyDescent="0.35">
      <c r="B1306" t="s">
        <v>385</v>
      </c>
      <c r="C1306" s="17">
        <v>0.28533698977718402</v>
      </c>
      <c r="D1306" s="17">
        <v>0.28370594995271498</v>
      </c>
      <c r="E1306" s="17">
        <v>0.28526092196038799</v>
      </c>
      <c r="F1306" s="17"/>
      <c r="G1306" s="17">
        <v>0.30801904618634401</v>
      </c>
      <c r="H1306" s="17">
        <v>0.32453774611307901</v>
      </c>
      <c r="I1306" s="17">
        <v>0.29969755984035201</v>
      </c>
      <c r="J1306" s="17">
        <v>0.28371517013983899</v>
      </c>
      <c r="K1306" s="17">
        <v>0.31342741643828598</v>
      </c>
      <c r="L1306" s="17">
        <v>0.206489310705817</v>
      </c>
      <c r="M1306" s="17"/>
      <c r="N1306" s="17">
        <v>0.23711251325052601</v>
      </c>
      <c r="O1306" s="17">
        <v>0.286771483271265</v>
      </c>
      <c r="P1306" s="17">
        <v>0.28797275681880102</v>
      </c>
      <c r="Q1306" s="17">
        <v>0.33357996482156399</v>
      </c>
      <c r="R1306" s="17"/>
      <c r="S1306" s="17">
        <v>0.31833402446578901</v>
      </c>
      <c r="T1306" s="17">
        <v>0.27490228039775999</v>
      </c>
      <c r="U1306" s="17">
        <v>0.36331409969926698</v>
      </c>
      <c r="V1306" s="17">
        <v>0.32268812495617399</v>
      </c>
      <c r="W1306" s="17">
        <v>0.32149162200477499</v>
      </c>
      <c r="X1306" s="17">
        <v>0.34312369744584298</v>
      </c>
      <c r="Y1306" s="17">
        <v>0.22288977239683599</v>
      </c>
      <c r="Z1306" s="17">
        <v>0.22415122918523001</v>
      </c>
      <c r="AA1306" s="17">
        <v>0.203077511936188</v>
      </c>
      <c r="AB1306" s="17">
        <v>0.25884989089453603</v>
      </c>
      <c r="AC1306" s="17">
        <v>0.192317806631463</v>
      </c>
      <c r="AD1306" s="17">
        <v>0.32853696865543502</v>
      </c>
      <c r="AE1306" s="17"/>
      <c r="AF1306" s="17">
        <v>0.25274614150337099</v>
      </c>
      <c r="AG1306" s="17">
        <v>0.27169976613040397</v>
      </c>
      <c r="AH1306" s="17">
        <v>0.31662577580068102</v>
      </c>
      <c r="AI1306" s="17">
        <v>0.29664295729798701</v>
      </c>
      <c r="AJ1306" s="17">
        <v>0.471360169699099</v>
      </c>
      <c r="AK1306" s="17">
        <v>0.27131566252698702</v>
      </c>
      <c r="AL1306" s="17"/>
      <c r="AM1306" s="17">
        <v>0.32860109340226301</v>
      </c>
      <c r="AN1306" s="17">
        <v>0.289451252652349</v>
      </c>
      <c r="AO1306" s="17">
        <v>0.24729073153094899</v>
      </c>
      <c r="AP1306" s="17">
        <v>0.28644637826432201</v>
      </c>
      <c r="AQ1306" s="17">
        <v>0.35065526990587598</v>
      </c>
      <c r="AR1306" s="17"/>
      <c r="AS1306" s="17">
        <v>0.39257316453916702</v>
      </c>
      <c r="AT1306" s="17">
        <v>0.23683760554674099</v>
      </c>
      <c r="AU1306" s="17">
        <v>0.23925435428119499</v>
      </c>
      <c r="AV1306" s="17">
        <v>0.30518296590288002</v>
      </c>
      <c r="AW1306" s="17">
        <v>0.241757792283468</v>
      </c>
      <c r="AX1306" s="17">
        <v>0.22284390693068901</v>
      </c>
      <c r="AY1306" s="17"/>
      <c r="AZ1306" s="17">
        <v>0.27130000184304298</v>
      </c>
      <c r="BA1306" s="17">
        <v>0.26712997495417101</v>
      </c>
      <c r="BB1306" s="17">
        <v>0.31850694686624398</v>
      </c>
      <c r="BC1306" s="17">
        <v>0.25922085835343101</v>
      </c>
      <c r="BD1306" s="17">
        <v>0.297528800319595</v>
      </c>
      <c r="BE1306" s="17"/>
      <c r="BF1306" s="17">
        <v>0.27970928560352698</v>
      </c>
      <c r="BG1306" s="17"/>
      <c r="BH1306" s="17">
        <v>0.28288960721335299</v>
      </c>
      <c r="BI1306" s="17"/>
      <c r="BJ1306" s="17">
        <v>0.31896836434033798</v>
      </c>
      <c r="BK1306" s="17">
        <v>0.30242888574892302</v>
      </c>
      <c r="BL1306" s="17">
        <v>0.24666731917500501</v>
      </c>
      <c r="BM1306" s="17">
        <v>0.24104136279857699</v>
      </c>
      <c r="BN1306" s="17">
        <v>0.34278896157672201</v>
      </c>
      <c r="BO1306" s="17">
        <v>0.36807775660118502</v>
      </c>
      <c r="BP1306" s="17"/>
      <c r="BQ1306" s="17">
        <v>0.31663243836196803</v>
      </c>
      <c r="BR1306" s="17">
        <v>0.25312410891524101</v>
      </c>
      <c r="BS1306" s="17">
        <v>0.31319058335759897</v>
      </c>
      <c r="BT1306" s="17"/>
      <c r="BU1306" s="17">
        <v>0.40000440927096698</v>
      </c>
      <c r="BV1306" s="17">
        <v>0.29791408297851701</v>
      </c>
      <c r="BW1306" s="17">
        <v>0.280675322560134</v>
      </c>
      <c r="BX1306" s="17"/>
      <c r="BY1306" s="17">
        <v>0.25417256676282501</v>
      </c>
      <c r="BZ1306" s="17"/>
      <c r="CA1306" s="17">
        <v>0.39543904961609699</v>
      </c>
    </row>
    <row r="1307" spans="2:79" x14ac:dyDescent="0.35">
      <c r="B1307" t="s">
        <v>386</v>
      </c>
      <c r="C1307" s="17">
        <v>0.51557763331980999</v>
      </c>
      <c r="D1307" s="17">
        <v>0.51784807896428697</v>
      </c>
      <c r="E1307" s="17">
        <v>0.51816567635404398</v>
      </c>
      <c r="F1307" s="17"/>
      <c r="G1307" s="17">
        <v>0.467004008205407</v>
      </c>
      <c r="H1307" s="17">
        <v>0.482616379945074</v>
      </c>
      <c r="I1307" s="17">
        <v>0.52460913363290596</v>
      </c>
      <c r="J1307" s="17">
        <v>0.52605534437393997</v>
      </c>
      <c r="K1307" s="17">
        <v>0.50610014658868097</v>
      </c>
      <c r="L1307" s="17">
        <v>0.56615341123981899</v>
      </c>
      <c r="M1307" s="17"/>
      <c r="N1307" s="17">
        <v>0.55616804387184005</v>
      </c>
      <c r="O1307" s="17">
        <v>0.50291182846184201</v>
      </c>
      <c r="P1307" s="17">
        <v>0.56190980203556196</v>
      </c>
      <c r="Q1307" s="17">
        <v>0.45407798000417299</v>
      </c>
      <c r="R1307" s="17"/>
      <c r="S1307" s="17">
        <v>0.531767441012306</v>
      </c>
      <c r="T1307" s="17">
        <v>0.57528700728353499</v>
      </c>
      <c r="U1307" s="17">
        <v>0.47500565941174999</v>
      </c>
      <c r="V1307" s="17">
        <v>0.45204167977271698</v>
      </c>
      <c r="W1307" s="17">
        <v>0.44094080756044901</v>
      </c>
      <c r="X1307" s="17">
        <v>0.46677989917322499</v>
      </c>
      <c r="Y1307" s="17">
        <v>0.53931774166206603</v>
      </c>
      <c r="Z1307" s="17">
        <v>0.60964223715569699</v>
      </c>
      <c r="AA1307" s="17">
        <v>0.52206739080553499</v>
      </c>
      <c r="AB1307" s="17">
        <v>0.51000564711890395</v>
      </c>
      <c r="AC1307" s="17">
        <v>0.64163471383419601</v>
      </c>
      <c r="AD1307" s="17">
        <v>0.442582398980777</v>
      </c>
      <c r="AE1307" s="17"/>
      <c r="AF1307" s="17">
        <v>0.45739863946142301</v>
      </c>
      <c r="AG1307" s="17">
        <v>0.51649567540804198</v>
      </c>
      <c r="AH1307" s="17">
        <v>0.54311042961043499</v>
      </c>
      <c r="AI1307" s="17">
        <v>0.58470622385356297</v>
      </c>
      <c r="AJ1307" s="17">
        <v>0.35372987938967199</v>
      </c>
      <c r="AK1307" s="17">
        <v>0.53999662822487104</v>
      </c>
      <c r="AL1307" s="17"/>
      <c r="AM1307" s="17">
        <v>0.441435444857878</v>
      </c>
      <c r="AN1307" s="17">
        <v>0.51949620969581201</v>
      </c>
      <c r="AO1307" s="17">
        <v>0.56626129084088805</v>
      </c>
      <c r="AP1307" s="17">
        <v>0.53460551018697999</v>
      </c>
      <c r="AQ1307" s="17">
        <v>0.36157420459702</v>
      </c>
      <c r="AR1307" s="17"/>
      <c r="AS1307" s="17">
        <v>0.45086208052586402</v>
      </c>
      <c r="AT1307" s="17">
        <v>0.546963280693188</v>
      </c>
      <c r="AU1307" s="17">
        <v>0.53835593098188295</v>
      </c>
      <c r="AV1307" s="17">
        <v>0.52667877921957196</v>
      </c>
      <c r="AW1307" s="17">
        <v>0.54941688820566703</v>
      </c>
      <c r="AX1307" s="17">
        <v>0.48545288334200798</v>
      </c>
      <c r="AY1307" s="17"/>
      <c r="AZ1307" s="17">
        <v>0.593016562122332</v>
      </c>
      <c r="BA1307" s="17">
        <v>0.50424719044779998</v>
      </c>
      <c r="BB1307" s="17">
        <v>0.47801643937564098</v>
      </c>
      <c r="BC1307" s="17">
        <v>0.53734790222444595</v>
      </c>
      <c r="BD1307" s="17">
        <v>0.50036987317830095</v>
      </c>
      <c r="BE1307" s="17"/>
      <c r="BF1307" s="17">
        <v>0.52372862817230503</v>
      </c>
      <c r="BG1307" s="17"/>
      <c r="BH1307" s="17">
        <v>0.52454344930838204</v>
      </c>
      <c r="BI1307" s="17"/>
      <c r="BJ1307" s="17">
        <v>0.49788042566223301</v>
      </c>
      <c r="BK1307" s="17">
        <v>0.39963634312795299</v>
      </c>
      <c r="BL1307" s="17">
        <v>0.61038141562450898</v>
      </c>
      <c r="BM1307" s="17">
        <v>0.51722662165006394</v>
      </c>
      <c r="BN1307" s="17">
        <v>0.600336936532888</v>
      </c>
      <c r="BO1307" s="17">
        <v>0.40254114097869298</v>
      </c>
      <c r="BP1307" s="17"/>
      <c r="BQ1307" s="17">
        <v>0.54291571371768899</v>
      </c>
      <c r="BR1307" s="17">
        <v>0.55105153580872401</v>
      </c>
      <c r="BS1307" s="17">
        <v>0.48830589340575198</v>
      </c>
      <c r="BT1307" s="17"/>
      <c r="BU1307" s="17">
        <v>0.43524686192211698</v>
      </c>
      <c r="BV1307" s="17">
        <v>0.53302044041409802</v>
      </c>
      <c r="BW1307" s="17">
        <v>0.51462613241274502</v>
      </c>
      <c r="BX1307" s="17"/>
      <c r="BY1307" s="17">
        <v>0.533784852924027</v>
      </c>
      <c r="BZ1307" s="17"/>
      <c r="CA1307" s="17">
        <v>0.45165523884242298</v>
      </c>
    </row>
    <row r="1308" spans="2:79" x14ac:dyDescent="0.35">
      <c r="B1308" t="s">
        <v>387</v>
      </c>
      <c r="C1308" s="17">
        <v>7.8967777201686407E-2</v>
      </c>
      <c r="D1308" s="17">
        <v>8.6379692371717998E-2</v>
      </c>
      <c r="E1308" s="17">
        <v>6.8811990840464604E-2</v>
      </c>
      <c r="F1308" s="17"/>
      <c r="G1308" s="17">
        <v>7.7731445486547604E-2</v>
      </c>
      <c r="H1308" s="17">
        <v>6.0079190072881802E-2</v>
      </c>
      <c r="I1308" s="17">
        <v>9.1386871860389393E-2</v>
      </c>
      <c r="J1308" s="17">
        <v>7.2194552997615E-2</v>
      </c>
      <c r="K1308" s="17">
        <v>0.108471548899397</v>
      </c>
      <c r="L1308" s="17">
        <v>7.0843952234575805E-2</v>
      </c>
      <c r="M1308" s="17"/>
      <c r="N1308" s="17">
        <v>9.61330107558412E-2</v>
      </c>
      <c r="O1308" s="17">
        <v>9.8323002334990001E-2</v>
      </c>
      <c r="P1308" s="17">
        <v>6.14777810116049E-2</v>
      </c>
      <c r="Q1308" s="17">
        <v>5.0572837413788797E-2</v>
      </c>
      <c r="R1308" s="17"/>
      <c r="S1308" s="17">
        <v>5.0959263562172702E-2</v>
      </c>
      <c r="T1308" s="17">
        <v>4.3152915893530201E-2</v>
      </c>
      <c r="U1308" s="17">
        <v>5.1700494386584202E-2</v>
      </c>
      <c r="V1308" s="17">
        <v>0.13022338404213901</v>
      </c>
      <c r="W1308" s="17">
        <v>0.110320893097755</v>
      </c>
      <c r="X1308" s="17">
        <v>0.108738700765883</v>
      </c>
      <c r="Y1308" s="17">
        <v>6.9340667063935005E-2</v>
      </c>
      <c r="Z1308" s="17">
        <v>0.103743806241002</v>
      </c>
      <c r="AA1308" s="17">
        <v>0.108475489138097</v>
      </c>
      <c r="AB1308" s="17">
        <v>7.1945873137465005E-2</v>
      </c>
      <c r="AC1308" s="17">
        <v>2.9711428252340001E-2</v>
      </c>
      <c r="AD1308" s="17">
        <v>0.106323125198358</v>
      </c>
      <c r="AE1308" s="17"/>
      <c r="AF1308" s="17">
        <v>5.8495233854699798E-2</v>
      </c>
      <c r="AG1308" s="17">
        <v>0.11014063687647201</v>
      </c>
      <c r="AH1308" s="17">
        <v>5.8863737922244197E-2</v>
      </c>
      <c r="AI1308" s="17">
        <v>3.0390899961988599E-2</v>
      </c>
      <c r="AJ1308" s="17">
        <v>0.14216955173061799</v>
      </c>
      <c r="AK1308" s="17">
        <v>6.2053976498503999E-2</v>
      </c>
      <c r="AL1308" s="17"/>
      <c r="AM1308" s="17">
        <v>8.9010361164382795E-2</v>
      </c>
      <c r="AN1308" s="17">
        <v>9.8375169145482597E-2</v>
      </c>
      <c r="AO1308" s="17">
        <v>6.4043332225857397E-2</v>
      </c>
      <c r="AP1308" s="17">
        <v>5.4753453948805299E-2</v>
      </c>
      <c r="AQ1308" s="17">
        <v>4.14343505514198E-2</v>
      </c>
      <c r="AR1308" s="17"/>
      <c r="AS1308" s="17">
        <v>5.4537389886660299E-2</v>
      </c>
      <c r="AT1308" s="17">
        <v>9.4398309414865794E-2</v>
      </c>
      <c r="AU1308" s="17">
        <v>9.8861514897732997E-2</v>
      </c>
      <c r="AV1308" s="17">
        <v>8.8625072155601295E-2</v>
      </c>
      <c r="AW1308" s="17">
        <v>6.2052532852388202E-2</v>
      </c>
      <c r="AX1308" s="17">
        <v>6.1936930287023302E-2</v>
      </c>
      <c r="AY1308" s="17"/>
      <c r="AZ1308" s="17">
        <v>6.2927812726602E-2</v>
      </c>
      <c r="BA1308" s="17">
        <v>9.0850902269926995E-2</v>
      </c>
      <c r="BB1308" s="17">
        <v>9.0463269997714701E-2</v>
      </c>
      <c r="BC1308" s="17">
        <v>7.9028790589932701E-2</v>
      </c>
      <c r="BD1308" s="17">
        <v>6.5461065068949595E-2</v>
      </c>
      <c r="BE1308" s="17"/>
      <c r="BF1308" s="17">
        <v>8.1724304385233704E-2</v>
      </c>
      <c r="BG1308" s="17"/>
      <c r="BH1308" s="17">
        <v>7.84290093030134E-2</v>
      </c>
      <c r="BI1308" s="17"/>
      <c r="BJ1308" s="17">
        <v>6.8434377442531294E-2</v>
      </c>
      <c r="BK1308" s="17">
        <v>0.10341788184372</v>
      </c>
      <c r="BL1308" s="17">
        <v>8.3547679915708106E-2</v>
      </c>
      <c r="BM1308" s="17">
        <v>5.0432766777523799E-2</v>
      </c>
      <c r="BN1308" s="17">
        <v>0</v>
      </c>
      <c r="BO1308" s="17">
        <v>0.13797296514783799</v>
      </c>
      <c r="BP1308" s="17"/>
      <c r="BQ1308" s="17">
        <v>8.6542793667287204E-2</v>
      </c>
      <c r="BR1308" s="17">
        <v>8.1436911080596905E-2</v>
      </c>
      <c r="BS1308" s="17">
        <v>8.44789991919319E-2</v>
      </c>
      <c r="BT1308" s="17"/>
      <c r="BU1308" s="17">
        <v>4.77338841981736E-2</v>
      </c>
      <c r="BV1308" s="17">
        <v>6.1321286266944303E-2</v>
      </c>
      <c r="BW1308" s="17">
        <v>8.9089426001736305E-2</v>
      </c>
      <c r="BX1308" s="17"/>
      <c r="BY1308" s="17">
        <v>6.6277335758126193E-2</v>
      </c>
      <c r="BZ1308" s="17"/>
      <c r="CA1308" s="17">
        <v>6.3964262490171203E-2</v>
      </c>
    </row>
    <row r="1309" spans="2:79" x14ac:dyDescent="0.35">
      <c r="B1309" t="s">
        <v>388</v>
      </c>
      <c r="C1309" s="17">
        <v>4.2729776368723202E-2</v>
      </c>
      <c r="D1309" s="17">
        <v>5.3089432988816E-2</v>
      </c>
      <c r="E1309" s="17">
        <v>2.99699908098045E-2</v>
      </c>
      <c r="F1309" s="17"/>
      <c r="G1309" s="17">
        <v>4.6457641406017297E-2</v>
      </c>
      <c r="H1309" s="17">
        <v>8.4644771369873806E-2</v>
      </c>
      <c r="I1309" s="17">
        <v>1.5992818336774801E-2</v>
      </c>
      <c r="J1309" s="17">
        <v>3.2712760597403197E-2</v>
      </c>
      <c r="K1309" s="17">
        <v>2.8102220694462301E-2</v>
      </c>
      <c r="L1309" s="17">
        <v>4.9127835757980798E-2</v>
      </c>
      <c r="M1309" s="17"/>
      <c r="N1309" s="17">
        <v>6.9484905284882201E-2</v>
      </c>
      <c r="O1309" s="17">
        <v>3.0234855456174301E-2</v>
      </c>
      <c r="P1309" s="17">
        <v>3.22629345680003E-2</v>
      </c>
      <c r="Q1309" s="17">
        <v>3.8814346709844703E-2</v>
      </c>
      <c r="R1309" s="17"/>
      <c r="S1309" s="17">
        <v>5.6703691113769002E-2</v>
      </c>
      <c r="T1309" s="17">
        <v>4.1925817524085598E-2</v>
      </c>
      <c r="U1309" s="17">
        <v>1.53850233117129E-2</v>
      </c>
      <c r="V1309" s="17">
        <v>3.9633389008679298E-2</v>
      </c>
      <c r="W1309" s="17">
        <v>2.1914091342157899E-2</v>
      </c>
      <c r="X1309" s="17">
        <v>0</v>
      </c>
      <c r="Y1309" s="17">
        <v>5.4656114453358502E-2</v>
      </c>
      <c r="Z1309" s="17">
        <v>3.1307374795352998E-2</v>
      </c>
      <c r="AA1309" s="17">
        <v>5.9478067834266998E-2</v>
      </c>
      <c r="AB1309" s="17">
        <v>4.46211538302375E-2</v>
      </c>
      <c r="AC1309" s="17">
        <v>8.1304033770982498E-2</v>
      </c>
      <c r="AD1309" s="17">
        <v>9.1587313051086694E-2</v>
      </c>
      <c r="AE1309" s="17"/>
      <c r="AF1309" s="17">
        <v>5.10509680062654E-2</v>
      </c>
      <c r="AG1309" s="17">
        <v>4.0254067314421903E-2</v>
      </c>
      <c r="AH1309" s="17">
        <v>4.6035979350203697E-2</v>
      </c>
      <c r="AI1309" s="17">
        <v>2.0169032302691001E-2</v>
      </c>
      <c r="AJ1309" s="17">
        <v>1.50776715154356E-2</v>
      </c>
      <c r="AK1309" s="17">
        <v>9.7120216560608902E-2</v>
      </c>
      <c r="AL1309" s="17"/>
      <c r="AM1309" s="17">
        <v>2.8933551531264701E-2</v>
      </c>
      <c r="AN1309" s="17">
        <v>4.96389022626691E-2</v>
      </c>
      <c r="AO1309" s="17">
        <v>2.1166564817510801E-2</v>
      </c>
      <c r="AP1309" s="17">
        <v>6.9542747373170094E-2</v>
      </c>
      <c r="AQ1309" s="17">
        <v>0.14760154707355799</v>
      </c>
      <c r="AR1309" s="17"/>
      <c r="AS1309" s="17">
        <v>4.4816290459121798E-2</v>
      </c>
      <c r="AT1309" s="17">
        <v>3.8282943655952202E-2</v>
      </c>
      <c r="AU1309" s="17">
        <v>5.6870662324962198E-2</v>
      </c>
      <c r="AV1309" s="17">
        <v>2.88829509980086E-2</v>
      </c>
      <c r="AW1309" s="17">
        <v>3.8130508031819603E-2</v>
      </c>
      <c r="AX1309" s="17">
        <v>5.9384243648203799E-2</v>
      </c>
      <c r="AY1309" s="17"/>
      <c r="AZ1309" s="17">
        <v>1.72108149214047E-2</v>
      </c>
      <c r="BA1309" s="17">
        <v>2.40398453373461E-2</v>
      </c>
      <c r="BB1309" s="17">
        <v>4.6803346865452601E-2</v>
      </c>
      <c r="BC1309" s="17">
        <v>5.8083311691733898E-2</v>
      </c>
      <c r="BD1309" s="17">
        <v>7.6737283631112402E-2</v>
      </c>
      <c r="BE1309" s="17"/>
      <c r="BF1309" s="17">
        <v>3.6801920031948002E-2</v>
      </c>
      <c r="BG1309" s="17"/>
      <c r="BH1309" s="17">
        <v>3.7779133853395201E-2</v>
      </c>
      <c r="BI1309" s="17"/>
      <c r="BJ1309" s="17">
        <v>3.0528584705035899E-2</v>
      </c>
      <c r="BK1309" s="17">
        <v>7.4393390377136395E-2</v>
      </c>
      <c r="BL1309" s="17">
        <v>2.8425559126392701E-2</v>
      </c>
      <c r="BM1309" s="17">
        <v>3.6014816756452399E-2</v>
      </c>
      <c r="BN1309" s="17">
        <v>1.0050259500057199E-2</v>
      </c>
      <c r="BO1309" s="17">
        <v>9.1408137272283696E-2</v>
      </c>
      <c r="BP1309" s="17"/>
      <c r="BQ1309" s="17">
        <v>2.4091206877852898E-2</v>
      </c>
      <c r="BR1309" s="17">
        <v>3.3240859471566603E-2</v>
      </c>
      <c r="BS1309" s="17">
        <v>5.1531225787690101E-2</v>
      </c>
      <c r="BT1309" s="17"/>
      <c r="BU1309" s="17">
        <v>2.3644671262102901E-2</v>
      </c>
      <c r="BV1309" s="17">
        <v>4.2237627427785002E-2</v>
      </c>
      <c r="BW1309" s="17">
        <v>5.32996500819546E-2</v>
      </c>
      <c r="BX1309" s="17"/>
      <c r="BY1309" s="17">
        <v>9.6953770158473895E-2</v>
      </c>
      <c r="BZ1309" s="17"/>
      <c r="CA1309" s="17">
        <v>1.05960474768079E-2</v>
      </c>
    </row>
    <row r="1310" spans="2:79" x14ac:dyDescent="0.35">
      <c r="B1310" t="s">
        <v>136</v>
      </c>
      <c r="C1310" s="17">
        <v>7.7387823332596806E-2</v>
      </c>
      <c r="D1310" s="17">
        <v>5.8976845722464498E-2</v>
      </c>
      <c r="E1310" s="17">
        <v>9.7791420035298698E-2</v>
      </c>
      <c r="F1310" s="17"/>
      <c r="G1310" s="17">
        <v>0.10078785871568501</v>
      </c>
      <c r="H1310" s="17">
        <v>4.81219124990915E-2</v>
      </c>
      <c r="I1310" s="17">
        <v>6.8313616329578802E-2</v>
      </c>
      <c r="J1310" s="17">
        <v>8.53221718912031E-2</v>
      </c>
      <c r="K1310" s="17">
        <v>4.3898667379173903E-2</v>
      </c>
      <c r="L1310" s="17">
        <v>0.107385490061807</v>
      </c>
      <c r="M1310" s="17"/>
      <c r="N1310" s="17">
        <v>4.1101526836910797E-2</v>
      </c>
      <c r="O1310" s="17">
        <v>8.1758830475729405E-2</v>
      </c>
      <c r="P1310" s="17">
        <v>5.6376725566031398E-2</v>
      </c>
      <c r="Q1310" s="17">
        <v>0.12295487105062899</v>
      </c>
      <c r="R1310" s="17"/>
      <c r="S1310" s="17">
        <v>4.2235579845963198E-2</v>
      </c>
      <c r="T1310" s="17">
        <v>6.4731978901089296E-2</v>
      </c>
      <c r="U1310" s="17">
        <v>9.4594723190685903E-2</v>
      </c>
      <c r="V1310" s="17">
        <v>5.5413422220291303E-2</v>
      </c>
      <c r="W1310" s="17">
        <v>0.105332585994863</v>
      </c>
      <c r="X1310" s="17">
        <v>8.1357702615048905E-2</v>
      </c>
      <c r="Y1310" s="17">
        <v>0.113795704423805</v>
      </c>
      <c r="Z1310" s="17">
        <v>3.1155352622718301E-2</v>
      </c>
      <c r="AA1310" s="17">
        <v>0.106901540285913</v>
      </c>
      <c r="AB1310" s="17">
        <v>0.114577435018857</v>
      </c>
      <c r="AC1310" s="17">
        <v>5.5032017511018598E-2</v>
      </c>
      <c r="AD1310" s="17">
        <v>3.0970194114342701E-2</v>
      </c>
      <c r="AE1310" s="17"/>
      <c r="AF1310" s="17">
        <v>0.180309017174241</v>
      </c>
      <c r="AG1310" s="17">
        <v>6.14098542706598E-2</v>
      </c>
      <c r="AH1310" s="17">
        <v>3.53640773164361E-2</v>
      </c>
      <c r="AI1310" s="17">
        <v>6.8090886583769702E-2</v>
      </c>
      <c r="AJ1310" s="17">
        <v>1.7662727665175001E-2</v>
      </c>
      <c r="AK1310" s="17">
        <v>2.95135161890289E-2</v>
      </c>
      <c r="AL1310" s="17"/>
      <c r="AM1310" s="17">
        <v>0.11201954904421201</v>
      </c>
      <c r="AN1310" s="17">
        <v>4.3038466243687401E-2</v>
      </c>
      <c r="AO1310" s="17">
        <v>0.101238080584795</v>
      </c>
      <c r="AP1310" s="17">
        <v>5.46519102267225E-2</v>
      </c>
      <c r="AQ1310" s="17">
        <v>9.8734627872125905E-2</v>
      </c>
      <c r="AR1310" s="17"/>
      <c r="AS1310" s="17">
        <v>5.72110745891862E-2</v>
      </c>
      <c r="AT1310" s="17">
        <v>8.3517860689252807E-2</v>
      </c>
      <c r="AU1310" s="17">
        <v>6.6657537514226095E-2</v>
      </c>
      <c r="AV1310" s="17">
        <v>5.0630231723938803E-2</v>
      </c>
      <c r="AW1310" s="17">
        <v>0.108642278626657</v>
      </c>
      <c r="AX1310" s="17">
        <v>0.170382035792076</v>
      </c>
      <c r="AY1310" s="17"/>
      <c r="AZ1310" s="17">
        <v>5.5544808386618801E-2</v>
      </c>
      <c r="BA1310" s="17">
        <v>0.113732086990756</v>
      </c>
      <c r="BB1310" s="17">
        <v>6.6209996894947901E-2</v>
      </c>
      <c r="BC1310" s="17">
        <v>6.6319137140456397E-2</v>
      </c>
      <c r="BD1310" s="17">
        <v>5.9902977802042699E-2</v>
      </c>
      <c r="BE1310" s="17"/>
      <c r="BF1310" s="17">
        <v>7.8035861806985504E-2</v>
      </c>
      <c r="BG1310" s="17"/>
      <c r="BH1310" s="17">
        <v>7.6358800321856504E-2</v>
      </c>
      <c r="BI1310" s="17"/>
      <c r="BJ1310" s="17">
        <v>8.4188247849862105E-2</v>
      </c>
      <c r="BK1310" s="17">
        <v>0.12012349890226701</v>
      </c>
      <c r="BL1310" s="17">
        <v>3.0978026158385401E-2</v>
      </c>
      <c r="BM1310" s="17">
        <v>0.15528443201738301</v>
      </c>
      <c r="BN1310" s="17">
        <v>4.6823842390333603E-2</v>
      </c>
      <c r="BO1310" s="17">
        <v>0</v>
      </c>
      <c r="BP1310" s="17"/>
      <c r="BQ1310" s="17">
        <v>2.98178473752027E-2</v>
      </c>
      <c r="BR1310" s="17">
        <v>8.1146584723871595E-2</v>
      </c>
      <c r="BS1310" s="17">
        <v>6.2493298257027E-2</v>
      </c>
      <c r="BT1310" s="17"/>
      <c r="BU1310" s="17">
        <v>9.3370173346638899E-2</v>
      </c>
      <c r="BV1310" s="17">
        <v>6.5506562912655705E-2</v>
      </c>
      <c r="BW1310" s="17">
        <v>6.2309468943429799E-2</v>
      </c>
      <c r="BX1310" s="17"/>
      <c r="BY1310" s="17">
        <v>4.8811474396547698E-2</v>
      </c>
      <c r="BZ1310" s="17"/>
      <c r="CA1310" s="17">
        <v>7.8345401574500401E-2</v>
      </c>
    </row>
    <row r="1311" spans="2:79" x14ac:dyDescent="0.35">
      <c r="B1311" t="s">
        <v>389</v>
      </c>
      <c r="C1311" s="17">
        <v>0.80091462309699402</v>
      </c>
      <c r="D1311" s="17">
        <v>0.801554028917002</v>
      </c>
      <c r="E1311" s="17">
        <v>0.80342659831443197</v>
      </c>
      <c r="F1311" s="17"/>
      <c r="G1311" s="17">
        <v>0.77502305439175101</v>
      </c>
      <c r="H1311" s="17">
        <v>0.80715412605815295</v>
      </c>
      <c r="I1311" s="17">
        <v>0.82430669347325702</v>
      </c>
      <c r="J1311" s="17">
        <v>0.80977051451377902</v>
      </c>
      <c r="K1311" s="17">
        <v>0.81952756302696705</v>
      </c>
      <c r="L1311" s="17">
        <v>0.77264272194563599</v>
      </c>
      <c r="M1311" s="17"/>
      <c r="N1311" s="17">
        <v>0.793280557122366</v>
      </c>
      <c r="O1311" s="17">
        <v>0.78968331173310602</v>
      </c>
      <c r="P1311" s="17">
        <v>0.84988255885436303</v>
      </c>
      <c r="Q1311" s="17">
        <v>0.78765794482573703</v>
      </c>
      <c r="R1311" s="17"/>
      <c r="S1311" s="17">
        <v>0.85010146547809495</v>
      </c>
      <c r="T1311" s="17">
        <v>0.85018928768129498</v>
      </c>
      <c r="U1311" s="17">
        <v>0.83831975911101697</v>
      </c>
      <c r="V1311" s="17">
        <v>0.77472980472889097</v>
      </c>
      <c r="W1311" s="17">
        <v>0.76243242956522395</v>
      </c>
      <c r="X1311" s="17">
        <v>0.80990359661906797</v>
      </c>
      <c r="Y1311" s="17">
        <v>0.76220751405890197</v>
      </c>
      <c r="Z1311" s="17">
        <v>0.83379346634092699</v>
      </c>
      <c r="AA1311" s="17">
        <v>0.72514490274172305</v>
      </c>
      <c r="AB1311" s="17">
        <v>0.76885553801344098</v>
      </c>
      <c r="AC1311" s="17">
        <v>0.83395252046565904</v>
      </c>
      <c r="AD1311" s="17">
        <v>0.77111936763621203</v>
      </c>
      <c r="AE1311" s="17"/>
      <c r="AF1311" s="17">
        <v>0.71014478096479305</v>
      </c>
      <c r="AG1311" s="17">
        <v>0.78819544153844601</v>
      </c>
      <c r="AH1311" s="17">
        <v>0.85973620541111595</v>
      </c>
      <c r="AI1311" s="17">
        <v>0.88134918115155103</v>
      </c>
      <c r="AJ1311" s="17">
        <v>0.82509004908877104</v>
      </c>
      <c r="AK1311" s="17">
        <v>0.81131229075185796</v>
      </c>
      <c r="AL1311" s="17"/>
      <c r="AM1311" s="17">
        <v>0.77003653826014096</v>
      </c>
      <c r="AN1311" s="17">
        <v>0.80894746234816095</v>
      </c>
      <c r="AO1311" s="17">
        <v>0.81355202237183699</v>
      </c>
      <c r="AP1311" s="17">
        <v>0.82105188845130195</v>
      </c>
      <c r="AQ1311" s="17">
        <v>0.71222947450289598</v>
      </c>
      <c r="AR1311" s="17"/>
      <c r="AS1311" s="17">
        <v>0.84343524506503198</v>
      </c>
      <c r="AT1311" s="17">
        <v>0.78380088623992905</v>
      </c>
      <c r="AU1311" s="17">
        <v>0.77761028526307896</v>
      </c>
      <c r="AV1311" s="17">
        <v>0.83186174512245104</v>
      </c>
      <c r="AW1311" s="17">
        <v>0.79117468048913497</v>
      </c>
      <c r="AX1311" s="17">
        <v>0.70829679027269699</v>
      </c>
      <c r="AY1311" s="17"/>
      <c r="AZ1311" s="17">
        <v>0.86431656396537404</v>
      </c>
      <c r="BA1311" s="17">
        <v>0.77137716540197099</v>
      </c>
      <c r="BB1311" s="17">
        <v>0.79652338624188501</v>
      </c>
      <c r="BC1311" s="17">
        <v>0.79656876057787696</v>
      </c>
      <c r="BD1311" s="17">
        <v>0.79789867349789501</v>
      </c>
      <c r="BE1311" s="17"/>
      <c r="BF1311" s="17">
        <v>0.80343791377583296</v>
      </c>
      <c r="BG1311" s="17"/>
      <c r="BH1311" s="17">
        <v>0.80743305652173503</v>
      </c>
      <c r="BI1311" s="17"/>
      <c r="BJ1311" s="17">
        <v>0.81684879000257105</v>
      </c>
      <c r="BK1311" s="17">
        <v>0.70206522887687695</v>
      </c>
      <c r="BL1311" s="17">
        <v>0.85704873479951404</v>
      </c>
      <c r="BM1311" s="17">
        <v>0.75826798444864096</v>
      </c>
      <c r="BN1311" s="17">
        <v>0.94312589810960901</v>
      </c>
      <c r="BO1311" s="17">
        <v>0.770618897579878</v>
      </c>
      <c r="BP1311" s="17"/>
      <c r="BQ1311" s="17">
        <v>0.85954815207965696</v>
      </c>
      <c r="BR1311" s="17">
        <v>0.80417564472396497</v>
      </c>
      <c r="BS1311" s="17">
        <v>0.80149647676335101</v>
      </c>
      <c r="BT1311" s="17"/>
      <c r="BU1311" s="17">
        <v>0.83525127119308495</v>
      </c>
      <c r="BV1311" s="17">
        <v>0.83093452339261498</v>
      </c>
      <c r="BW1311" s="17">
        <v>0.79530145497287896</v>
      </c>
      <c r="BX1311" s="17"/>
      <c r="BY1311" s="17">
        <v>0.78795741968685196</v>
      </c>
      <c r="BZ1311" s="17"/>
      <c r="CA1311" s="17">
        <v>0.84709428845852097</v>
      </c>
    </row>
    <row r="1312" spans="2:79" x14ac:dyDescent="0.35">
      <c r="B1312" t="s">
        <v>390</v>
      </c>
      <c r="C1312" s="17">
        <v>0.12169755357041</v>
      </c>
      <c r="D1312" s="17">
        <v>0.13946912536053399</v>
      </c>
      <c r="E1312" s="17">
        <v>9.8781981650269093E-2</v>
      </c>
      <c r="F1312" s="17"/>
      <c r="G1312" s="17">
        <v>0.124189086892565</v>
      </c>
      <c r="H1312" s="17">
        <v>0.14472396144275601</v>
      </c>
      <c r="I1312" s="17">
        <v>0.10737969019716399</v>
      </c>
      <c r="J1312" s="17">
        <v>0.104907313595018</v>
      </c>
      <c r="K1312" s="17">
        <v>0.136573769593859</v>
      </c>
      <c r="L1312" s="17">
        <v>0.11997178799255701</v>
      </c>
      <c r="M1312" s="17"/>
      <c r="N1312" s="17">
        <v>0.16561791604072301</v>
      </c>
      <c r="O1312" s="17">
        <v>0.12855785779116399</v>
      </c>
      <c r="P1312" s="17">
        <v>9.3740715579605102E-2</v>
      </c>
      <c r="Q1312" s="17">
        <v>8.9387184123633404E-2</v>
      </c>
      <c r="R1312" s="17"/>
      <c r="S1312" s="17">
        <v>0.107662954675942</v>
      </c>
      <c r="T1312" s="17">
        <v>8.5078733417615807E-2</v>
      </c>
      <c r="U1312" s="17">
        <v>6.7085517698297098E-2</v>
      </c>
      <c r="V1312" s="17">
        <v>0.16985677305081801</v>
      </c>
      <c r="W1312" s="17">
        <v>0.13223498443991299</v>
      </c>
      <c r="X1312" s="17">
        <v>0.108738700765883</v>
      </c>
      <c r="Y1312" s="17">
        <v>0.123996781517294</v>
      </c>
      <c r="Z1312" s="17">
        <v>0.13505118103635499</v>
      </c>
      <c r="AA1312" s="17">
        <v>0.167953556972364</v>
      </c>
      <c r="AB1312" s="17">
        <v>0.11656702696770301</v>
      </c>
      <c r="AC1312" s="17">
        <v>0.11101546202332201</v>
      </c>
      <c r="AD1312" s="17">
        <v>0.19791043824944499</v>
      </c>
      <c r="AE1312" s="17"/>
      <c r="AF1312" s="17">
        <v>0.109546201860965</v>
      </c>
      <c r="AG1312" s="17">
        <v>0.15039470419089401</v>
      </c>
      <c r="AH1312" s="17">
        <v>0.104899717272448</v>
      </c>
      <c r="AI1312" s="17">
        <v>5.05599322646796E-2</v>
      </c>
      <c r="AJ1312" s="17">
        <v>0.157247223246054</v>
      </c>
      <c r="AK1312" s="17">
        <v>0.15917419305911301</v>
      </c>
      <c r="AL1312" s="17"/>
      <c r="AM1312" s="17">
        <v>0.117943912695648</v>
      </c>
      <c r="AN1312" s="17">
        <v>0.14801407140815201</v>
      </c>
      <c r="AO1312" s="17">
        <v>8.5209897043368205E-2</v>
      </c>
      <c r="AP1312" s="17">
        <v>0.124296201321975</v>
      </c>
      <c r="AQ1312" s="17">
        <v>0.18903589762497799</v>
      </c>
      <c r="AR1312" s="17"/>
      <c r="AS1312" s="17">
        <v>9.9353680345782194E-2</v>
      </c>
      <c r="AT1312" s="17">
        <v>0.13268125307081799</v>
      </c>
      <c r="AU1312" s="17">
        <v>0.155732177222695</v>
      </c>
      <c r="AV1312" s="17">
        <v>0.11750802315361</v>
      </c>
      <c r="AW1312" s="17">
        <v>0.100183040884208</v>
      </c>
      <c r="AX1312" s="17">
        <v>0.121321173935227</v>
      </c>
      <c r="AY1312" s="17"/>
      <c r="AZ1312" s="17">
        <v>8.0138627648006694E-2</v>
      </c>
      <c r="BA1312" s="17">
        <v>0.114890747607273</v>
      </c>
      <c r="BB1312" s="17">
        <v>0.13726661686316699</v>
      </c>
      <c r="BC1312" s="17">
        <v>0.13711210228166701</v>
      </c>
      <c r="BD1312" s="17">
        <v>0.14219834870006201</v>
      </c>
      <c r="BE1312" s="17"/>
      <c r="BF1312" s="17">
        <v>0.118526224417182</v>
      </c>
      <c r="BG1312" s="17"/>
      <c r="BH1312" s="17">
        <v>0.116208143156409</v>
      </c>
      <c r="BI1312" s="17"/>
      <c r="BJ1312" s="17">
        <v>9.8962962147567196E-2</v>
      </c>
      <c r="BK1312" s="17">
        <v>0.17781127222085699</v>
      </c>
      <c r="BL1312" s="17">
        <v>0.11197323904210101</v>
      </c>
      <c r="BM1312" s="17">
        <v>8.6447583533976302E-2</v>
      </c>
      <c r="BN1312" s="17">
        <v>1.0050259500057199E-2</v>
      </c>
      <c r="BO1312" s="17">
        <v>0.229381102420122</v>
      </c>
      <c r="BP1312" s="17"/>
      <c r="BQ1312" s="17">
        <v>0.11063400054514</v>
      </c>
      <c r="BR1312" s="17">
        <v>0.11467777055216399</v>
      </c>
      <c r="BS1312" s="17">
        <v>0.13601022497962201</v>
      </c>
      <c r="BT1312" s="17"/>
      <c r="BU1312" s="17">
        <v>7.1378555460276494E-2</v>
      </c>
      <c r="BV1312" s="17">
        <v>0.103558913694729</v>
      </c>
      <c r="BW1312" s="17">
        <v>0.142389076083691</v>
      </c>
      <c r="BX1312" s="17"/>
      <c r="BY1312" s="17">
        <v>0.16323110591660001</v>
      </c>
      <c r="BZ1312" s="17"/>
      <c r="CA1312" s="17">
        <v>7.4560309966979099E-2</v>
      </c>
    </row>
    <row r="1313" spans="2:79" x14ac:dyDescent="0.35">
      <c r="B1313" t="s">
        <v>202</v>
      </c>
      <c r="C1313" s="17">
        <v>0.67921706952658401</v>
      </c>
      <c r="D1313" s="17">
        <v>0.66208490355646799</v>
      </c>
      <c r="E1313" s="17">
        <v>0.704644616664163</v>
      </c>
      <c r="F1313" s="17"/>
      <c r="G1313" s="17">
        <v>0.65083396749918598</v>
      </c>
      <c r="H1313" s="17">
        <v>0.66243016461539705</v>
      </c>
      <c r="I1313" s="17">
        <v>0.71692700327609304</v>
      </c>
      <c r="J1313" s="17">
        <v>0.70486320091876098</v>
      </c>
      <c r="K1313" s="17">
        <v>0.68295379343310703</v>
      </c>
      <c r="L1313" s="17">
        <v>0.65267093395307996</v>
      </c>
      <c r="M1313" s="17"/>
      <c r="N1313" s="17">
        <v>0.62766264108164205</v>
      </c>
      <c r="O1313" s="17">
        <v>0.661125453941942</v>
      </c>
      <c r="P1313" s="17">
        <v>0.75614184327475797</v>
      </c>
      <c r="Q1313" s="17">
        <v>0.69827076070210403</v>
      </c>
      <c r="R1313" s="17"/>
      <c r="S1313" s="17">
        <v>0.74243851080215295</v>
      </c>
      <c r="T1313" s="17">
        <v>0.76511055426367902</v>
      </c>
      <c r="U1313" s="17">
        <v>0.77123424141272001</v>
      </c>
      <c r="V1313" s="17">
        <v>0.60487303167807305</v>
      </c>
      <c r="W1313" s="17">
        <v>0.63019744512531095</v>
      </c>
      <c r="X1313" s="17">
        <v>0.70116489585318498</v>
      </c>
      <c r="Y1313" s="17">
        <v>0.63821073254160798</v>
      </c>
      <c r="Z1313" s="17">
        <v>0.69874228530457105</v>
      </c>
      <c r="AA1313" s="17">
        <v>0.55719134576935903</v>
      </c>
      <c r="AB1313" s="17">
        <v>0.65228851104573804</v>
      </c>
      <c r="AC1313" s="17">
        <v>0.72293705844233702</v>
      </c>
      <c r="AD1313" s="17">
        <v>0.57320892938676804</v>
      </c>
      <c r="AE1313" s="17"/>
      <c r="AF1313" s="17">
        <v>0.60059857910382797</v>
      </c>
      <c r="AG1313" s="17">
        <v>0.63780073734755305</v>
      </c>
      <c r="AH1313" s="17">
        <v>0.75483648813866799</v>
      </c>
      <c r="AI1313" s="17">
        <v>0.830789248886871</v>
      </c>
      <c r="AJ1313" s="17">
        <v>0.66784282584271704</v>
      </c>
      <c r="AK1313" s="17">
        <v>0.652138097692746</v>
      </c>
      <c r="AL1313" s="17"/>
      <c r="AM1313" s="17">
        <v>0.65209262556449299</v>
      </c>
      <c r="AN1313" s="17">
        <v>0.66093339094000902</v>
      </c>
      <c r="AO1313" s="17">
        <v>0.72834212532846898</v>
      </c>
      <c r="AP1313" s="17">
        <v>0.69675568712932601</v>
      </c>
      <c r="AQ1313" s="17">
        <v>0.52319357687791901</v>
      </c>
      <c r="AR1313" s="17"/>
      <c r="AS1313" s="17">
        <v>0.74408156471924902</v>
      </c>
      <c r="AT1313" s="17">
        <v>0.65111963316911103</v>
      </c>
      <c r="AU1313" s="17">
        <v>0.62187810804038302</v>
      </c>
      <c r="AV1313" s="17">
        <v>0.71435372196884195</v>
      </c>
      <c r="AW1313" s="17">
        <v>0.69099163960492704</v>
      </c>
      <c r="AX1313" s="17">
        <v>0.58697561633746997</v>
      </c>
      <c r="AY1313" s="17"/>
      <c r="AZ1313" s="17">
        <v>0.78417793631736799</v>
      </c>
      <c r="BA1313" s="17">
        <v>0.65648641779469796</v>
      </c>
      <c r="BB1313" s="17">
        <v>0.65925676937871702</v>
      </c>
      <c r="BC1313" s="17">
        <v>0.65945665829621003</v>
      </c>
      <c r="BD1313" s="17">
        <v>0.65570032479783302</v>
      </c>
      <c r="BE1313" s="17"/>
      <c r="BF1313" s="17">
        <v>0.68491168935865099</v>
      </c>
      <c r="BG1313" s="17"/>
      <c r="BH1313" s="17">
        <v>0.69122491336532599</v>
      </c>
      <c r="BI1313" s="17"/>
      <c r="BJ1313" s="17">
        <v>0.71788582785500399</v>
      </c>
      <c r="BK1313" s="17">
        <v>0.52425395665602004</v>
      </c>
      <c r="BL1313" s="17">
        <v>0.74507549575741305</v>
      </c>
      <c r="BM1313" s="17">
        <v>0.671820400914664</v>
      </c>
      <c r="BN1313" s="17">
        <v>0.933075638609552</v>
      </c>
      <c r="BO1313" s="17">
        <v>0.54123779515975601</v>
      </c>
      <c r="BP1313" s="17"/>
      <c r="BQ1313" s="17">
        <v>0.74891415153451701</v>
      </c>
      <c r="BR1313" s="17">
        <v>0.68949787417180097</v>
      </c>
      <c r="BS1313" s="17">
        <v>0.665486251783729</v>
      </c>
      <c r="BT1313" s="17"/>
      <c r="BU1313" s="17">
        <v>0.76387271573280802</v>
      </c>
      <c r="BV1313" s="17">
        <v>0.72737560969788595</v>
      </c>
      <c r="BW1313" s="17">
        <v>0.65291237888918796</v>
      </c>
      <c r="BX1313" s="17"/>
      <c r="BY1313" s="17">
        <v>0.62472631377025201</v>
      </c>
      <c r="BZ1313" s="17"/>
      <c r="CA1313" s="17">
        <v>0.77253397849154104</v>
      </c>
    </row>
    <row r="1314" spans="2:79" x14ac:dyDescent="0.3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c r="BV1314" s="17"/>
      <c r="BW1314" s="17"/>
      <c r="BX1314" s="17"/>
      <c r="BY1314" s="17"/>
      <c r="BZ1314" s="17"/>
      <c r="CA1314" s="17"/>
    </row>
    <row r="1315" spans="2:79" x14ac:dyDescent="0.35">
      <c r="B1315" s="6" t="s">
        <v>602</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c r="BV1315" s="17"/>
      <c r="BW1315" s="17"/>
      <c r="BX1315" s="17"/>
      <c r="BY1315" s="17"/>
      <c r="BZ1315" s="17"/>
      <c r="CA1315" s="17"/>
    </row>
    <row r="1316" spans="2:79" x14ac:dyDescent="0.35">
      <c r="B1316" s="24" t="s">
        <v>603</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c r="BM1316" s="17"/>
      <c r="BN1316" s="17"/>
      <c r="BO1316" s="17"/>
      <c r="BP1316" s="17"/>
      <c r="BQ1316" s="17"/>
      <c r="BR1316" s="17"/>
      <c r="BS1316" s="17"/>
      <c r="BT1316" s="17"/>
      <c r="BU1316" s="17"/>
      <c r="BV1316" s="17"/>
      <c r="BW1316" s="17"/>
      <c r="BX1316" s="17"/>
      <c r="BY1316" s="17"/>
      <c r="BZ1316" s="17"/>
      <c r="CA1316" s="17"/>
    </row>
    <row r="1317" spans="2:79" x14ac:dyDescent="0.35">
      <c r="B1317" t="s">
        <v>385</v>
      </c>
      <c r="C1317" s="17">
        <v>0.197277910048578</v>
      </c>
      <c r="D1317" s="17">
        <v>0.22290900876980799</v>
      </c>
      <c r="E1317" s="17">
        <v>0.17262958181066701</v>
      </c>
      <c r="F1317" s="17"/>
      <c r="G1317" s="17">
        <v>0.18509756143202399</v>
      </c>
      <c r="H1317" s="17">
        <v>0.20147455732633801</v>
      </c>
      <c r="I1317" s="17">
        <v>0.241817014116673</v>
      </c>
      <c r="J1317" s="17">
        <v>0.22185813210786801</v>
      </c>
      <c r="K1317" s="17">
        <v>0.18888514820112001</v>
      </c>
      <c r="L1317" s="17">
        <v>0.14804601754818</v>
      </c>
      <c r="M1317" s="17"/>
      <c r="N1317" s="17">
        <v>0.286933046710597</v>
      </c>
      <c r="O1317" s="17">
        <v>0.17996840718569501</v>
      </c>
      <c r="P1317" s="17">
        <v>0.17429268457296401</v>
      </c>
      <c r="Q1317" s="17">
        <v>0.14037324845076499</v>
      </c>
      <c r="R1317" s="17"/>
      <c r="S1317" s="17">
        <v>0.20273780601793601</v>
      </c>
      <c r="T1317" s="17">
        <v>0.24615206597998401</v>
      </c>
      <c r="U1317" s="17">
        <v>0.28182419839063899</v>
      </c>
      <c r="V1317" s="17">
        <v>0.21956681378328999</v>
      </c>
      <c r="W1317" s="17">
        <v>0.112814821470515</v>
      </c>
      <c r="X1317" s="17">
        <v>0.13084031781859301</v>
      </c>
      <c r="Y1317" s="17">
        <v>0.15146918580619101</v>
      </c>
      <c r="Z1317" s="17">
        <v>7.3574528080038601E-2</v>
      </c>
      <c r="AA1317" s="17">
        <v>0.21405703519303099</v>
      </c>
      <c r="AB1317" s="17">
        <v>0.20781150023226899</v>
      </c>
      <c r="AC1317" s="17">
        <v>0.20829395996615599</v>
      </c>
      <c r="AD1317" s="17">
        <v>0.160460895054472</v>
      </c>
      <c r="AE1317" s="17"/>
      <c r="AF1317" s="17">
        <v>0.11535026917324499</v>
      </c>
      <c r="AG1317" s="17">
        <v>0.190861345606162</v>
      </c>
      <c r="AH1317" s="17">
        <v>0.27492065709823499</v>
      </c>
      <c r="AI1317" s="17">
        <v>0.16287547523826301</v>
      </c>
      <c r="AJ1317" s="17">
        <v>0.29711973248884799</v>
      </c>
      <c r="AK1317" s="17">
        <v>0.26070797996682599</v>
      </c>
      <c r="AL1317" s="17"/>
      <c r="AM1317" s="17">
        <v>0.13170137716476801</v>
      </c>
      <c r="AN1317" s="17">
        <v>0.193251380835811</v>
      </c>
      <c r="AO1317" s="17">
        <v>0.19842985842154201</v>
      </c>
      <c r="AP1317" s="17">
        <v>0.31019770012169601</v>
      </c>
      <c r="AQ1317" s="17">
        <v>0.375875106101483</v>
      </c>
      <c r="AR1317" s="17"/>
      <c r="AS1317" s="17">
        <v>0.270851990520935</v>
      </c>
      <c r="AT1317" s="17">
        <v>0.20361947380437301</v>
      </c>
      <c r="AU1317" s="17">
        <v>0.107918085735544</v>
      </c>
      <c r="AV1317" s="17">
        <v>0.20140192101123899</v>
      </c>
      <c r="AW1317" s="17">
        <v>0.185890168044718</v>
      </c>
      <c r="AX1317" s="17">
        <v>0.19383450563028701</v>
      </c>
      <c r="AY1317" s="17"/>
      <c r="AZ1317" s="17">
        <v>0.20684587282022501</v>
      </c>
      <c r="BA1317" s="17">
        <v>0.179588115728057</v>
      </c>
      <c r="BB1317" s="17">
        <v>0.19456895465416099</v>
      </c>
      <c r="BC1317" s="17">
        <v>0.192114093757661</v>
      </c>
      <c r="BD1317" s="17">
        <v>0.20847658956311099</v>
      </c>
      <c r="BE1317" s="17"/>
      <c r="BF1317" s="17">
        <v>0.192915702722605</v>
      </c>
      <c r="BG1317" s="17"/>
      <c r="BH1317" s="17">
        <v>0.196199435400781</v>
      </c>
      <c r="BI1317" s="17"/>
      <c r="BJ1317" s="17">
        <v>0.19893680457330801</v>
      </c>
      <c r="BK1317" s="17">
        <v>0.18542223105654099</v>
      </c>
      <c r="BL1317" s="17">
        <v>0.219944205822352</v>
      </c>
      <c r="BM1317" s="17">
        <v>0.17754736625107001</v>
      </c>
      <c r="BN1317" s="17">
        <v>0.211976750399925</v>
      </c>
      <c r="BO1317" s="17">
        <v>0.248671773455032</v>
      </c>
      <c r="BP1317" s="17"/>
      <c r="BQ1317" s="17">
        <v>0.25944938062301498</v>
      </c>
      <c r="BR1317" s="17">
        <v>0.18191919410367899</v>
      </c>
      <c r="BS1317" s="17">
        <v>0.206796752782265</v>
      </c>
      <c r="BT1317" s="17"/>
      <c r="BU1317" s="17">
        <v>0.24152681598586401</v>
      </c>
      <c r="BV1317" s="17">
        <v>0.21702174472042501</v>
      </c>
      <c r="BW1317" s="17">
        <v>0.18537420831172199</v>
      </c>
      <c r="BX1317" s="17"/>
      <c r="BY1317" s="17">
        <v>0.24571714494163899</v>
      </c>
      <c r="BZ1317" s="17"/>
      <c r="CA1317" s="17">
        <v>0.31768855946340502</v>
      </c>
    </row>
    <row r="1318" spans="2:79" x14ac:dyDescent="0.35">
      <c r="B1318" t="s">
        <v>386</v>
      </c>
      <c r="C1318" s="17">
        <v>0.457512259977852</v>
      </c>
      <c r="D1318" s="17">
        <v>0.48801635025071599</v>
      </c>
      <c r="E1318" s="17">
        <v>0.424757946140844</v>
      </c>
      <c r="F1318" s="17"/>
      <c r="G1318" s="17">
        <v>0.437964934830189</v>
      </c>
      <c r="H1318" s="17">
        <v>0.45819598974404402</v>
      </c>
      <c r="I1318" s="17">
        <v>0.41985403260175802</v>
      </c>
      <c r="J1318" s="17">
        <v>0.45271656458505699</v>
      </c>
      <c r="K1318" s="17">
        <v>0.46837715523417001</v>
      </c>
      <c r="L1318" s="17">
        <v>0.49680236953379697</v>
      </c>
      <c r="M1318" s="17"/>
      <c r="N1318" s="17">
        <v>0.41655403304023703</v>
      </c>
      <c r="O1318" s="17">
        <v>0.47127085165779398</v>
      </c>
      <c r="P1318" s="17">
        <v>0.51959654007244804</v>
      </c>
      <c r="Q1318" s="17">
        <v>0.43151622518162103</v>
      </c>
      <c r="R1318" s="17"/>
      <c r="S1318" s="17">
        <v>0.39835319356179699</v>
      </c>
      <c r="T1318" s="17">
        <v>0.41645698948715398</v>
      </c>
      <c r="U1318" s="17">
        <v>0.463095887751659</v>
      </c>
      <c r="V1318" s="17">
        <v>0.43465195914898302</v>
      </c>
      <c r="W1318" s="17">
        <v>0.53255347441523804</v>
      </c>
      <c r="X1318" s="17">
        <v>0.56138890225314797</v>
      </c>
      <c r="Y1318" s="17">
        <v>0.540395028360108</v>
      </c>
      <c r="Z1318" s="17">
        <v>0.416702760997542</v>
      </c>
      <c r="AA1318" s="17">
        <v>0.40611906934554098</v>
      </c>
      <c r="AB1318" s="17">
        <v>0.44282260796085698</v>
      </c>
      <c r="AC1318" s="17">
        <v>0.46370236610801702</v>
      </c>
      <c r="AD1318" s="17">
        <v>0.61715323464216199</v>
      </c>
      <c r="AE1318" s="17"/>
      <c r="AF1318" s="17">
        <v>0.46539485083874299</v>
      </c>
      <c r="AG1318" s="17">
        <v>0.45507152869108602</v>
      </c>
      <c r="AH1318" s="17">
        <v>0.47848533623855699</v>
      </c>
      <c r="AI1318" s="17">
        <v>0.51985209656077402</v>
      </c>
      <c r="AJ1318" s="17">
        <v>0.34506199366541601</v>
      </c>
      <c r="AK1318" s="17">
        <v>0.48636946811047999</v>
      </c>
      <c r="AL1318" s="17"/>
      <c r="AM1318" s="17">
        <v>0.45558139530380398</v>
      </c>
      <c r="AN1318" s="17">
        <v>0.49668744151612698</v>
      </c>
      <c r="AO1318" s="17">
        <v>0.48041020084147301</v>
      </c>
      <c r="AP1318" s="17">
        <v>0.355404695181463</v>
      </c>
      <c r="AQ1318" s="17">
        <v>0.224964754934419</v>
      </c>
      <c r="AR1318" s="17"/>
      <c r="AS1318" s="17">
        <v>0.37289816124368402</v>
      </c>
      <c r="AT1318" s="17">
        <v>0.454654519262922</v>
      </c>
      <c r="AU1318" s="17">
        <v>0.50518044580714805</v>
      </c>
      <c r="AV1318" s="17">
        <v>0.45289457107666398</v>
      </c>
      <c r="AW1318" s="17">
        <v>0.49947823556571103</v>
      </c>
      <c r="AX1318" s="17">
        <v>0.54432020354018595</v>
      </c>
      <c r="AY1318" s="17"/>
      <c r="AZ1318" s="17">
        <v>0.45254840171260502</v>
      </c>
      <c r="BA1318" s="17">
        <v>0.50752095444536505</v>
      </c>
      <c r="BB1318" s="17">
        <v>0.42275455861003702</v>
      </c>
      <c r="BC1318" s="17">
        <v>0.46612456102073402</v>
      </c>
      <c r="BD1318" s="17">
        <v>0.431693905450931</v>
      </c>
      <c r="BE1318" s="17"/>
      <c r="BF1318" s="17">
        <v>0.466122120858455</v>
      </c>
      <c r="BG1318" s="17"/>
      <c r="BH1318" s="17">
        <v>0.48224324158676901</v>
      </c>
      <c r="BI1318" s="17"/>
      <c r="BJ1318" s="17">
        <v>0.48353926366465499</v>
      </c>
      <c r="BK1318" s="17">
        <v>0.45337474388066901</v>
      </c>
      <c r="BL1318" s="17">
        <v>0.48494256671737301</v>
      </c>
      <c r="BM1318" s="17">
        <v>0.32676339191218801</v>
      </c>
      <c r="BN1318" s="17">
        <v>0.37128312632815003</v>
      </c>
      <c r="BO1318" s="17">
        <v>0.44874120204950402</v>
      </c>
      <c r="BP1318" s="17"/>
      <c r="BQ1318" s="17">
        <v>0.42682358956910299</v>
      </c>
      <c r="BR1318" s="17">
        <v>0.47756381544196502</v>
      </c>
      <c r="BS1318" s="17">
        <v>0.47407502604030699</v>
      </c>
      <c r="BT1318" s="17"/>
      <c r="BU1318" s="17">
        <v>0.47940588035580201</v>
      </c>
      <c r="BV1318" s="17">
        <v>0.481354431775947</v>
      </c>
      <c r="BW1318" s="17">
        <v>0.457822413008377</v>
      </c>
      <c r="BX1318" s="17"/>
      <c r="BY1318" s="17">
        <v>0.376772848129377</v>
      </c>
      <c r="BZ1318" s="17"/>
      <c r="CA1318" s="17">
        <v>0.48407493978265898</v>
      </c>
    </row>
    <row r="1319" spans="2:79" x14ac:dyDescent="0.35">
      <c r="B1319" t="s">
        <v>387</v>
      </c>
      <c r="C1319" s="17">
        <v>0.162892843370885</v>
      </c>
      <c r="D1319" s="17">
        <v>0.152495315577026</v>
      </c>
      <c r="E1319" s="17">
        <v>0.17396050138176999</v>
      </c>
      <c r="F1319" s="17"/>
      <c r="G1319" s="17">
        <v>0.20425195556439599</v>
      </c>
      <c r="H1319" s="17">
        <v>0.16754942213893401</v>
      </c>
      <c r="I1319" s="17">
        <v>0.16470297888736299</v>
      </c>
      <c r="J1319" s="17">
        <v>0.16472740869281399</v>
      </c>
      <c r="K1319" s="17">
        <v>0.145101267303266</v>
      </c>
      <c r="L1319" s="17">
        <v>0.142485509061581</v>
      </c>
      <c r="M1319" s="17"/>
      <c r="N1319" s="17">
        <v>0.13590649055448301</v>
      </c>
      <c r="O1319" s="17">
        <v>0.14351538482261</v>
      </c>
      <c r="P1319" s="17">
        <v>0.160683791558654</v>
      </c>
      <c r="Q1319" s="17">
        <v>0.21594385694077101</v>
      </c>
      <c r="R1319" s="17"/>
      <c r="S1319" s="17">
        <v>0.20770691694651899</v>
      </c>
      <c r="T1319" s="17">
        <v>0.187154834690616</v>
      </c>
      <c r="U1319" s="17">
        <v>9.1336332134990206E-2</v>
      </c>
      <c r="V1319" s="17">
        <v>0.19219966080827799</v>
      </c>
      <c r="W1319" s="17">
        <v>0.18144421177096601</v>
      </c>
      <c r="X1319" s="17">
        <v>0.107974224380826</v>
      </c>
      <c r="Y1319" s="17">
        <v>0.146997820417306</v>
      </c>
      <c r="Z1319" s="17">
        <v>0.24630630185644101</v>
      </c>
      <c r="AA1319" s="17">
        <v>0.174795400851181</v>
      </c>
      <c r="AB1319" s="17">
        <v>8.4295122597483702E-2</v>
      </c>
      <c r="AC1319" s="17">
        <v>0.168969547355072</v>
      </c>
      <c r="AD1319" s="17">
        <v>0.135797080620537</v>
      </c>
      <c r="AE1319" s="17"/>
      <c r="AF1319" s="17">
        <v>0.182362050799351</v>
      </c>
      <c r="AG1319" s="17">
        <v>0.17715682344634501</v>
      </c>
      <c r="AH1319" s="17">
        <v>0.15869325867235101</v>
      </c>
      <c r="AI1319" s="17">
        <v>0.17231776543428701</v>
      </c>
      <c r="AJ1319" s="17">
        <v>0.158227085905286</v>
      </c>
      <c r="AK1319" s="17">
        <v>9.1607636821314495E-2</v>
      </c>
      <c r="AL1319" s="17"/>
      <c r="AM1319" s="17">
        <v>0.18273288114493999</v>
      </c>
      <c r="AN1319" s="17">
        <v>0.171994681182637</v>
      </c>
      <c r="AO1319" s="17">
        <v>0.14304991418361501</v>
      </c>
      <c r="AP1319" s="17">
        <v>0.18101142881256799</v>
      </c>
      <c r="AQ1319" s="17">
        <v>0.16141031397873101</v>
      </c>
      <c r="AR1319" s="17"/>
      <c r="AS1319" s="17">
        <v>0.17053707045184899</v>
      </c>
      <c r="AT1319" s="17">
        <v>0.13365656259259601</v>
      </c>
      <c r="AU1319" s="17">
        <v>0.21620195674322601</v>
      </c>
      <c r="AV1319" s="17">
        <v>0.166525455030646</v>
      </c>
      <c r="AW1319" s="17">
        <v>0.14736154641476701</v>
      </c>
      <c r="AX1319" s="17">
        <v>0.102075870476193</v>
      </c>
      <c r="AY1319" s="17"/>
      <c r="AZ1319" s="17">
        <v>0.17150913281783001</v>
      </c>
      <c r="BA1319" s="17">
        <v>0.17079024045660099</v>
      </c>
      <c r="BB1319" s="17">
        <v>0.137168773396253</v>
      </c>
      <c r="BC1319" s="17">
        <v>0.19255147474430001</v>
      </c>
      <c r="BD1319" s="17">
        <v>0.14960738037069499</v>
      </c>
      <c r="BE1319" s="17"/>
      <c r="BF1319" s="17">
        <v>0.16366897788485699</v>
      </c>
      <c r="BG1319" s="17"/>
      <c r="BH1319" s="17">
        <v>0.159934794591893</v>
      </c>
      <c r="BI1319" s="17"/>
      <c r="BJ1319" s="17">
        <v>0.14972859954593901</v>
      </c>
      <c r="BK1319" s="17">
        <v>0.169615681370761</v>
      </c>
      <c r="BL1319" s="17">
        <v>0.123015435132121</v>
      </c>
      <c r="BM1319" s="17">
        <v>0.32466848455642799</v>
      </c>
      <c r="BN1319" s="17">
        <v>0.112416233156011</v>
      </c>
      <c r="BO1319" s="17">
        <v>0.20411250732963801</v>
      </c>
      <c r="BP1319" s="17"/>
      <c r="BQ1319" s="17">
        <v>0.13447933045893001</v>
      </c>
      <c r="BR1319" s="17">
        <v>0.20092147300032501</v>
      </c>
      <c r="BS1319" s="17">
        <v>0.14927850574488599</v>
      </c>
      <c r="BT1319" s="17"/>
      <c r="BU1319" s="17">
        <v>0.183093930094584</v>
      </c>
      <c r="BV1319" s="17">
        <v>0.160351621827896</v>
      </c>
      <c r="BW1319" s="17">
        <v>0.180370490722851</v>
      </c>
      <c r="BX1319" s="17"/>
      <c r="BY1319" s="17">
        <v>0.210562914606017</v>
      </c>
      <c r="BZ1319" s="17"/>
      <c r="CA1319" s="17">
        <v>0.103508281287316</v>
      </c>
    </row>
    <row r="1320" spans="2:79" x14ac:dyDescent="0.35">
      <c r="B1320" t="s">
        <v>388</v>
      </c>
      <c r="C1320" s="17">
        <v>5.1093886265402497E-2</v>
      </c>
      <c r="D1320" s="17">
        <v>4.0827895396380903E-2</v>
      </c>
      <c r="E1320" s="17">
        <v>6.1538703886857199E-2</v>
      </c>
      <c r="F1320" s="17"/>
      <c r="G1320" s="17">
        <v>5.8494523867570397E-2</v>
      </c>
      <c r="H1320" s="17">
        <v>5.12414067318646E-2</v>
      </c>
      <c r="I1320" s="17">
        <v>5.8359095953554201E-2</v>
      </c>
      <c r="J1320" s="17">
        <v>1.49380061029671E-2</v>
      </c>
      <c r="K1320" s="17">
        <v>5.8788494344196099E-2</v>
      </c>
      <c r="L1320" s="17">
        <v>6.7346381689247295E-2</v>
      </c>
      <c r="M1320" s="17"/>
      <c r="N1320" s="17">
        <v>6.6264071748219799E-2</v>
      </c>
      <c r="O1320" s="17">
        <v>3.6639733667261101E-2</v>
      </c>
      <c r="P1320" s="17">
        <v>3.1462015213928697E-2</v>
      </c>
      <c r="Q1320" s="17">
        <v>6.6773003811135406E-2</v>
      </c>
      <c r="R1320" s="17"/>
      <c r="S1320" s="17">
        <v>4.1303672063833001E-2</v>
      </c>
      <c r="T1320" s="17">
        <v>5.8880347185673899E-2</v>
      </c>
      <c r="U1320" s="17">
        <v>4.5424341544221897E-2</v>
      </c>
      <c r="V1320" s="17">
        <v>2.6758134933552401E-2</v>
      </c>
      <c r="W1320" s="17">
        <v>3.82081107218337E-2</v>
      </c>
      <c r="X1320" s="17">
        <v>5.1169588571190798E-2</v>
      </c>
      <c r="Y1320" s="17">
        <v>5.0787626148033303E-3</v>
      </c>
      <c r="Z1320" s="17">
        <v>0.13163314440341101</v>
      </c>
      <c r="AA1320" s="17">
        <v>8.2792392195696701E-2</v>
      </c>
      <c r="AB1320" s="17">
        <v>7.07920659879272E-2</v>
      </c>
      <c r="AC1320" s="17">
        <v>5.1735722143304297E-2</v>
      </c>
      <c r="AD1320" s="17">
        <v>2.10303529053836E-2</v>
      </c>
      <c r="AE1320" s="17"/>
      <c r="AF1320" s="17">
        <v>2.99395566273193E-2</v>
      </c>
      <c r="AG1320" s="17">
        <v>4.4650460915634398E-2</v>
      </c>
      <c r="AH1320" s="17">
        <v>2.4644652204220002E-2</v>
      </c>
      <c r="AI1320" s="17">
        <v>4.9791171105689903E-2</v>
      </c>
      <c r="AJ1320" s="17">
        <v>8.8671334050230394E-2</v>
      </c>
      <c r="AK1320" s="17">
        <v>9.2057809713779803E-2</v>
      </c>
      <c r="AL1320" s="17"/>
      <c r="AM1320" s="17">
        <v>7.6058526448401498E-2</v>
      </c>
      <c r="AN1320" s="17">
        <v>3.62255592513894E-2</v>
      </c>
      <c r="AO1320" s="17">
        <v>3.5401022449157299E-2</v>
      </c>
      <c r="AP1320" s="17">
        <v>5.8008583167429302E-2</v>
      </c>
      <c r="AQ1320" s="17">
        <v>0.17967512063316199</v>
      </c>
      <c r="AR1320" s="17"/>
      <c r="AS1320" s="17">
        <v>6.1003480437066201E-2</v>
      </c>
      <c r="AT1320" s="17">
        <v>5.6911342037367897E-2</v>
      </c>
      <c r="AU1320" s="17">
        <v>3.6282830639038699E-2</v>
      </c>
      <c r="AV1320" s="17">
        <v>5.9033467282108398E-2</v>
      </c>
      <c r="AW1320" s="17">
        <v>3.09776078970832E-2</v>
      </c>
      <c r="AX1320" s="17">
        <v>4.84092509675964E-2</v>
      </c>
      <c r="AY1320" s="17"/>
      <c r="AZ1320" s="17">
        <v>3.3518906595666198E-2</v>
      </c>
      <c r="BA1320" s="17">
        <v>6.2454889546340597E-2</v>
      </c>
      <c r="BB1320" s="17">
        <v>7.8765321383146805E-2</v>
      </c>
      <c r="BC1320" s="17">
        <v>2.6597177369480099E-2</v>
      </c>
      <c r="BD1320" s="17">
        <v>4.2006010780421703E-2</v>
      </c>
      <c r="BE1320" s="17"/>
      <c r="BF1320" s="17">
        <v>6.1380879762736401E-2</v>
      </c>
      <c r="BG1320" s="17"/>
      <c r="BH1320" s="17">
        <v>6.15967833933408E-2</v>
      </c>
      <c r="BI1320" s="17"/>
      <c r="BJ1320" s="17">
        <v>5.4606885120755601E-2</v>
      </c>
      <c r="BK1320" s="17">
        <v>3.3834496647023801E-2</v>
      </c>
      <c r="BL1320" s="17">
        <v>4.73883598961235E-2</v>
      </c>
      <c r="BM1320" s="17">
        <v>5.8669561698119703E-2</v>
      </c>
      <c r="BN1320" s="17">
        <v>8.9914817036541306E-2</v>
      </c>
      <c r="BO1320" s="17">
        <v>0</v>
      </c>
      <c r="BP1320" s="17"/>
      <c r="BQ1320" s="17">
        <v>7.6894061640963005E-2</v>
      </c>
      <c r="BR1320" s="17">
        <v>3.9773779934626101E-2</v>
      </c>
      <c r="BS1320" s="17">
        <v>4.9251569265325E-2</v>
      </c>
      <c r="BT1320" s="17"/>
      <c r="BU1320" s="17">
        <v>3.0334864124551501E-2</v>
      </c>
      <c r="BV1320" s="17">
        <v>4.2760492227269298E-2</v>
      </c>
      <c r="BW1320" s="17">
        <v>5.5693350495175001E-2</v>
      </c>
      <c r="BX1320" s="17"/>
      <c r="BY1320" s="17">
        <v>5.4641530284621903E-2</v>
      </c>
      <c r="BZ1320" s="17"/>
      <c r="CA1320" s="17">
        <v>1.40756750018438E-2</v>
      </c>
    </row>
    <row r="1321" spans="2:79" x14ac:dyDescent="0.35">
      <c r="B1321" t="s">
        <v>136</v>
      </c>
      <c r="C1321" s="17">
        <v>0.13122310033728199</v>
      </c>
      <c r="D1321" s="17">
        <v>9.5751430006069102E-2</v>
      </c>
      <c r="E1321" s="17">
        <v>0.16711326677986199</v>
      </c>
      <c r="F1321" s="17"/>
      <c r="G1321" s="17">
        <v>0.114191024305821</v>
      </c>
      <c r="H1321" s="17">
        <v>0.121538624058819</v>
      </c>
      <c r="I1321" s="17">
        <v>0.115266878440653</v>
      </c>
      <c r="J1321" s="17">
        <v>0.14575988851129301</v>
      </c>
      <c r="K1321" s="17">
        <v>0.13884793491724801</v>
      </c>
      <c r="L1321" s="17">
        <v>0.14531972216719399</v>
      </c>
      <c r="M1321" s="17"/>
      <c r="N1321" s="17">
        <v>9.4342357946462702E-2</v>
      </c>
      <c r="O1321" s="17">
        <v>0.168605622666639</v>
      </c>
      <c r="P1321" s="17">
        <v>0.113964968582005</v>
      </c>
      <c r="Q1321" s="17">
        <v>0.14539366561570699</v>
      </c>
      <c r="R1321" s="17"/>
      <c r="S1321" s="17">
        <v>0.149898411409915</v>
      </c>
      <c r="T1321" s="17">
        <v>9.1355762656571304E-2</v>
      </c>
      <c r="U1321" s="17">
        <v>0.11831924017849001</v>
      </c>
      <c r="V1321" s="17">
        <v>0.12682343132589599</v>
      </c>
      <c r="W1321" s="17">
        <v>0.13497938162144699</v>
      </c>
      <c r="X1321" s="17">
        <v>0.148626966976242</v>
      </c>
      <c r="Y1321" s="17">
        <v>0.156059202801591</v>
      </c>
      <c r="Z1321" s="17">
        <v>0.13178326466256801</v>
      </c>
      <c r="AA1321" s="17">
        <v>0.12223610241455</v>
      </c>
      <c r="AB1321" s="17">
        <v>0.19427870322146401</v>
      </c>
      <c r="AC1321" s="17">
        <v>0.10729840442745101</v>
      </c>
      <c r="AD1321" s="17">
        <v>6.5558436777446202E-2</v>
      </c>
      <c r="AE1321" s="17"/>
      <c r="AF1321" s="17">
        <v>0.206953272561341</v>
      </c>
      <c r="AG1321" s="17">
        <v>0.13225984134077201</v>
      </c>
      <c r="AH1321" s="17">
        <v>6.3256095786636796E-2</v>
      </c>
      <c r="AI1321" s="17">
        <v>9.5163491660985797E-2</v>
      </c>
      <c r="AJ1321" s="17">
        <v>0.11091985389021999</v>
      </c>
      <c r="AK1321" s="17">
        <v>6.9257105387599605E-2</v>
      </c>
      <c r="AL1321" s="17"/>
      <c r="AM1321" s="17">
        <v>0.15392581993808599</v>
      </c>
      <c r="AN1321" s="17">
        <v>0.101840937214036</v>
      </c>
      <c r="AO1321" s="17">
        <v>0.142709004104213</v>
      </c>
      <c r="AP1321" s="17">
        <v>9.5377592716843193E-2</v>
      </c>
      <c r="AQ1321" s="17">
        <v>5.8074704352204999E-2</v>
      </c>
      <c r="AR1321" s="17"/>
      <c r="AS1321" s="17">
        <v>0.12470929734646601</v>
      </c>
      <c r="AT1321" s="17">
        <v>0.15115810230274099</v>
      </c>
      <c r="AU1321" s="17">
        <v>0.13441668107504401</v>
      </c>
      <c r="AV1321" s="17">
        <v>0.120144585599343</v>
      </c>
      <c r="AW1321" s="17">
        <v>0.13629244207772101</v>
      </c>
      <c r="AX1321" s="17">
        <v>0.11136016938573801</v>
      </c>
      <c r="AY1321" s="17"/>
      <c r="AZ1321" s="17">
        <v>0.13557768605367401</v>
      </c>
      <c r="BA1321" s="17">
        <v>7.9645799823635802E-2</v>
      </c>
      <c r="BB1321" s="17">
        <v>0.166742391956402</v>
      </c>
      <c r="BC1321" s="17">
        <v>0.12261269310782499</v>
      </c>
      <c r="BD1321" s="17">
        <v>0.168216113834841</v>
      </c>
      <c r="BE1321" s="17"/>
      <c r="BF1321" s="17">
        <v>0.115912318771348</v>
      </c>
      <c r="BG1321" s="17"/>
      <c r="BH1321" s="17">
        <v>0.10002574502721601</v>
      </c>
      <c r="BI1321" s="17"/>
      <c r="BJ1321" s="17">
        <v>0.113188447095342</v>
      </c>
      <c r="BK1321" s="17">
        <v>0.157752847045006</v>
      </c>
      <c r="BL1321" s="17">
        <v>0.12470943243203</v>
      </c>
      <c r="BM1321" s="17">
        <v>0.112351195582194</v>
      </c>
      <c r="BN1321" s="17">
        <v>0.21440907307937199</v>
      </c>
      <c r="BO1321" s="17">
        <v>9.8474517165825198E-2</v>
      </c>
      <c r="BP1321" s="17"/>
      <c r="BQ1321" s="17">
        <v>0.102353637707989</v>
      </c>
      <c r="BR1321" s="17">
        <v>9.9821737519404902E-2</v>
      </c>
      <c r="BS1321" s="17">
        <v>0.12059814616721599</v>
      </c>
      <c r="BT1321" s="17"/>
      <c r="BU1321" s="17">
        <v>6.5638509439198994E-2</v>
      </c>
      <c r="BV1321" s="17">
        <v>9.8511709448462506E-2</v>
      </c>
      <c r="BW1321" s="17">
        <v>0.120739537461875</v>
      </c>
      <c r="BX1321" s="17"/>
      <c r="BY1321" s="17">
        <v>0.11230556203834501</v>
      </c>
      <c r="BZ1321" s="17"/>
      <c r="CA1321" s="17">
        <v>8.0652544464776599E-2</v>
      </c>
    </row>
    <row r="1322" spans="2:79" x14ac:dyDescent="0.35">
      <c r="B1322" t="s">
        <v>389</v>
      </c>
      <c r="C1322" s="17">
        <v>0.65479017002643003</v>
      </c>
      <c r="D1322" s="17">
        <v>0.71092535902052401</v>
      </c>
      <c r="E1322" s="17">
        <v>0.59738752795151095</v>
      </c>
      <c r="F1322" s="17"/>
      <c r="G1322" s="17">
        <v>0.62306249626221299</v>
      </c>
      <c r="H1322" s="17">
        <v>0.65967054707038197</v>
      </c>
      <c r="I1322" s="17">
        <v>0.66167104671843002</v>
      </c>
      <c r="J1322" s="17">
        <v>0.67457469669292502</v>
      </c>
      <c r="K1322" s="17">
        <v>0.65726230343529002</v>
      </c>
      <c r="L1322" s="17">
        <v>0.644848387081977</v>
      </c>
      <c r="M1322" s="17"/>
      <c r="N1322" s="17">
        <v>0.70348707975083402</v>
      </c>
      <c r="O1322" s="17">
        <v>0.65123925884348899</v>
      </c>
      <c r="P1322" s="17">
        <v>0.69388922464541203</v>
      </c>
      <c r="Q1322" s="17">
        <v>0.57188947363238696</v>
      </c>
      <c r="R1322" s="17"/>
      <c r="S1322" s="17">
        <v>0.601090999579733</v>
      </c>
      <c r="T1322" s="17">
        <v>0.662609055467139</v>
      </c>
      <c r="U1322" s="17">
        <v>0.74492008614229799</v>
      </c>
      <c r="V1322" s="17">
        <v>0.65421877293227304</v>
      </c>
      <c r="W1322" s="17">
        <v>0.64536829588575395</v>
      </c>
      <c r="X1322" s="17">
        <v>0.69222922007174104</v>
      </c>
      <c r="Y1322" s="17">
        <v>0.69186421416629895</v>
      </c>
      <c r="Z1322" s="17">
        <v>0.490277289077581</v>
      </c>
      <c r="AA1322" s="17">
        <v>0.62017610453857197</v>
      </c>
      <c r="AB1322" s="17">
        <v>0.65063410819312495</v>
      </c>
      <c r="AC1322" s="17">
        <v>0.67199632607417303</v>
      </c>
      <c r="AD1322" s="17">
        <v>0.77761412969663402</v>
      </c>
      <c r="AE1322" s="17"/>
      <c r="AF1322" s="17">
        <v>0.58074512001198897</v>
      </c>
      <c r="AG1322" s="17">
        <v>0.64593287429724899</v>
      </c>
      <c r="AH1322" s="17">
        <v>0.75340599333679203</v>
      </c>
      <c r="AI1322" s="17">
        <v>0.68272757179903698</v>
      </c>
      <c r="AJ1322" s="17">
        <v>0.64218172615426405</v>
      </c>
      <c r="AK1322" s="17">
        <v>0.74707744807730603</v>
      </c>
      <c r="AL1322" s="17"/>
      <c r="AM1322" s="17">
        <v>0.58728277246857197</v>
      </c>
      <c r="AN1322" s="17">
        <v>0.68993882235193804</v>
      </c>
      <c r="AO1322" s="17">
        <v>0.67884005926301505</v>
      </c>
      <c r="AP1322" s="17">
        <v>0.66560239530316001</v>
      </c>
      <c r="AQ1322" s="17">
        <v>0.60083986103590203</v>
      </c>
      <c r="AR1322" s="17"/>
      <c r="AS1322" s="17">
        <v>0.64375015176461903</v>
      </c>
      <c r="AT1322" s="17">
        <v>0.65827399306729495</v>
      </c>
      <c r="AU1322" s="17">
        <v>0.613098531542692</v>
      </c>
      <c r="AV1322" s="17">
        <v>0.65429649208790197</v>
      </c>
      <c r="AW1322" s="17">
        <v>0.68536840361042894</v>
      </c>
      <c r="AX1322" s="17">
        <v>0.73815470917047199</v>
      </c>
      <c r="AY1322" s="17"/>
      <c r="AZ1322" s="17">
        <v>0.65939427453282995</v>
      </c>
      <c r="BA1322" s="17">
        <v>0.68710907017342204</v>
      </c>
      <c r="BB1322" s="17">
        <v>0.61732351326419899</v>
      </c>
      <c r="BC1322" s="17">
        <v>0.65823865477839505</v>
      </c>
      <c r="BD1322" s="17">
        <v>0.640170495014042</v>
      </c>
      <c r="BE1322" s="17"/>
      <c r="BF1322" s="17">
        <v>0.659037823581059</v>
      </c>
      <c r="BG1322" s="17"/>
      <c r="BH1322" s="17">
        <v>0.67844267698755001</v>
      </c>
      <c r="BI1322" s="17"/>
      <c r="BJ1322" s="17">
        <v>0.68247606823796303</v>
      </c>
      <c r="BK1322" s="17">
        <v>0.63879697493720899</v>
      </c>
      <c r="BL1322" s="17">
        <v>0.70488677253972498</v>
      </c>
      <c r="BM1322" s="17">
        <v>0.50431075816325899</v>
      </c>
      <c r="BN1322" s="17">
        <v>0.583259876728075</v>
      </c>
      <c r="BO1322" s="17">
        <v>0.69741297550453596</v>
      </c>
      <c r="BP1322" s="17"/>
      <c r="BQ1322" s="17">
        <v>0.68627297019211797</v>
      </c>
      <c r="BR1322" s="17">
        <v>0.65948300954564398</v>
      </c>
      <c r="BS1322" s="17">
        <v>0.68087177882257299</v>
      </c>
      <c r="BT1322" s="17"/>
      <c r="BU1322" s="17">
        <v>0.72093269634166501</v>
      </c>
      <c r="BV1322" s="17">
        <v>0.69837617649637196</v>
      </c>
      <c r="BW1322" s="17">
        <v>0.64319662132010003</v>
      </c>
      <c r="BX1322" s="17"/>
      <c r="BY1322" s="17">
        <v>0.62248999307101605</v>
      </c>
      <c r="BZ1322" s="17"/>
      <c r="CA1322" s="17">
        <v>0.80176349924606405</v>
      </c>
    </row>
    <row r="1323" spans="2:79" x14ac:dyDescent="0.35">
      <c r="B1323" t="s">
        <v>390</v>
      </c>
      <c r="C1323" s="17">
        <v>0.21398672963628801</v>
      </c>
      <c r="D1323" s="17">
        <v>0.19332321097340699</v>
      </c>
      <c r="E1323" s="17">
        <v>0.235499205268627</v>
      </c>
      <c r="F1323" s="17"/>
      <c r="G1323" s="17">
        <v>0.262746479431966</v>
      </c>
      <c r="H1323" s="17">
        <v>0.21879082887079901</v>
      </c>
      <c r="I1323" s="17">
        <v>0.223062074840917</v>
      </c>
      <c r="J1323" s="17">
        <v>0.17966541479578199</v>
      </c>
      <c r="K1323" s="17">
        <v>0.203889761647462</v>
      </c>
      <c r="L1323" s="17">
        <v>0.209831890750829</v>
      </c>
      <c r="M1323" s="17"/>
      <c r="N1323" s="17">
        <v>0.202170562302703</v>
      </c>
      <c r="O1323" s="17">
        <v>0.18015511848987101</v>
      </c>
      <c r="P1323" s="17">
        <v>0.192145806772583</v>
      </c>
      <c r="Q1323" s="17">
        <v>0.282716860751906</v>
      </c>
      <c r="R1323" s="17"/>
      <c r="S1323" s="17">
        <v>0.249010589010352</v>
      </c>
      <c r="T1323" s="17">
        <v>0.24603518187629</v>
      </c>
      <c r="U1323" s="17">
        <v>0.13676067367921199</v>
      </c>
      <c r="V1323" s="17">
        <v>0.218957795741831</v>
      </c>
      <c r="W1323" s="17">
        <v>0.21965232249280001</v>
      </c>
      <c r="X1323" s="17">
        <v>0.15914381295201699</v>
      </c>
      <c r="Y1323" s="17">
        <v>0.15207658303211</v>
      </c>
      <c r="Z1323" s="17">
        <v>0.37793944625985199</v>
      </c>
      <c r="AA1323" s="17">
        <v>0.25758779304687801</v>
      </c>
      <c r="AB1323" s="17">
        <v>0.15508718858541101</v>
      </c>
      <c r="AC1323" s="17">
        <v>0.22070526949837599</v>
      </c>
      <c r="AD1323" s="17">
        <v>0.15682743352591999</v>
      </c>
      <c r="AE1323" s="17"/>
      <c r="AF1323" s="17">
        <v>0.21230160742667001</v>
      </c>
      <c r="AG1323" s="17">
        <v>0.221807284361979</v>
      </c>
      <c r="AH1323" s="17">
        <v>0.183337910876571</v>
      </c>
      <c r="AI1323" s="17">
        <v>0.22210893653997699</v>
      </c>
      <c r="AJ1323" s="17">
        <v>0.24689841995551601</v>
      </c>
      <c r="AK1323" s="17">
        <v>0.18366544653509401</v>
      </c>
      <c r="AL1323" s="17"/>
      <c r="AM1323" s="17">
        <v>0.25879140759334102</v>
      </c>
      <c r="AN1323" s="17">
        <v>0.20822024043402701</v>
      </c>
      <c r="AO1323" s="17">
        <v>0.17845093663277301</v>
      </c>
      <c r="AP1323" s="17">
        <v>0.239020011979997</v>
      </c>
      <c r="AQ1323" s="17">
        <v>0.341085434611893</v>
      </c>
      <c r="AR1323" s="17"/>
      <c r="AS1323" s="17">
        <v>0.23154055088891501</v>
      </c>
      <c r="AT1323" s="17">
        <v>0.19056790462996401</v>
      </c>
      <c r="AU1323" s="17">
        <v>0.25248478738226499</v>
      </c>
      <c r="AV1323" s="17">
        <v>0.22555892231275401</v>
      </c>
      <c r="AW1323" s="17">
        <v>0.17833915431184999</v>
      </c>
      <c r="AX1323" s="17">
        <v>0.15048512144378901</v>
      </c>
      <c r="AY1323" s="17"/>
      <c r="AZ1323" s="17">
        <v>0.20502803941349601</v>
      </c>
      <c r="BA1323" s="17">
        <v>0.233245130002942</v>
      </c>
      <c r="BB1323" s="17">
        <v>0.21593409477940001</v>
      </c>
      <c r="BC1323" s="17">
        <v>0.21914865211378001</v>
      </c>
      <c r="BD1323" s="17">
        <v>0.191613391151117</v>
      </c>
      <c r="BE1323" s="17"/>
      <c r="BF1323" s="17">
        <v>0.225049857647593</v>
      </c>
      <c r="BG1323" s="17"/>
      <c r="BH1323" s="17">
        <v>0.22153157798523401</v>
      </c>
      <c r="BI1323" s="17"/>
      <c r="BJ1323" s="17">
        <v>0.20433548466669399</v>
      </c>
      <c r="BK1323" s="17">
        <v>0.203450178017785</v>
      </c>
      <c r="BL1323" s="17">
        <v>0.17040379502824399</v>
      </c>
      <c r="BM1323" s="17">
        <v>0.38333804625454698</v>
      </c>
      <c r="BN1323" s="17">
        <v>0.20233105019255199</v>
      </c>
      <c r="BO1323" s="17">
        <v>0.20411250732963801</v>
      </c>
      <c r="BP1323" s="17"/>
      <c r="BQ1323" s="17">
        <v>0.211373392099893</v>
      </c>
      <c r="BR1323" s="17">
        <v>0.240695252934951</v>
      </c>
      <c r="BS1323" s="17">
        <v>0.198530075010211</v>
      </c>
      <c r="BT1323" s="17"/>
      <c r="BU1323" s="17">
        <v>0.21342879421913599</v>
      </c>
      <c r="BV1323" s="17">
        <v>0.20311211405516499</v>
      </c>
      <c r="BW1323" s="17">
        <v>0.23606384121802601</v>
      </c>
      <c r="BX1323" s="17"/>
      <c r="BY1323" s="17">
        <v>0.26520444489063899</v>
      </c>
      <c r="BZ1323" s="17"/>
      <c r="CA1323" s="17">
        <v>0.11758395628915901</v>
      </c>
    </row>
    <row r="1324" spans="2:79" x14ac:dyDescent="0.35">
      <c r="B1324" t="s">
        <v>202</v>
      </c>
      <c r="C1324" s="17">
        <v>0.44080344039014202</v>
      </c>
      <c r="D1324" s="17">
        <v>0.51760214804711702</v>
      </c>
      <c r="E1324" s="17">
        <v>0.36188832268288401</v>
      </c>
      <c r="F1324" s="17"/>
      <c r="G1324" s="17">
        <v>0.360316016830247</v>
      </c>
      <c r="H1324" s="17">
        <v>0.44087971819958299</v>
      </c>
      <c r="I1324" s="17">
        <v>0.43860897187751302</v>
      </c>
      <c r="J1324" s="17">
        <v>0.494909281897144</v>
      </c>
      <c r="K1324" s="17">
        <v>0.45337254178782899</v>
      </c>
      <c r="L1324" s="17">
        <v>0.43501649633114903</v>
      </c>
      <c r="M1324" s="17"/>
      <c r="N1324" s="17">
        <v>0.50131651744813099</v>
      </c>
      <c r="O1324" s="17">
        <v>0.47108414035361801</v>
      </c>
      <c r="P1324" s="17">
        <v>0.50174341787283006</v>
      </c>
      <c r="Q1324" s="17">
        <v>0.28917261288048002</v>
      </c>
      <c r="R1324" s="17"/>
      <c r="S1324" s="17">
        <v>0.352080410569381</v>
      </c>
      <c r="T1324" s="17">
        <v>0.41657387359084902</v>
      </c>
      <c r="U1324" s="17">
        <v>0.60815941246308503</v>
      </c>
      <c r="V1324" s="17">
        <v>0.43526097719044199</v>
      </c>
      <c r="W1324" s="17">
        <v>0.42571597339295397</v>
      </c>
      <c r="X1324" s="17">
        <v>0.53308540711972396</v>
      </c>
      <c r="Y1324" s="17">
        <v>0.53978763113418904</v>
      </c>
      <c r="Z1324" s="17">
        <v>0.112337842817729</v>
      </c>
      <c r="AA1324" s="17">
        <v>0.36258831149169402</v>
      </c>
      <c r="AB1324" s="17">
        <v>0.49554691960771402</v>
      </c>
      <c r="AC1324" s="17">
        <v>0.45129105657579699</v>
      </c>
      <c r="AD1324" s="17">
        <v>0.62078669617071303</v>
      </c>
      <c r="AE1324" s="17"/>
      <c r="AF1324" s="17">
        <v>0.36844351258531899</v>
      </c>
      <c r="AG1324" s="17">
        <v>0.424125589935269</v>
      </c>
      <c r="AH1324" s="17">
        <v>0.570068082460221</v>
      </c>
      <c r="AI1324" s="17">
        <v>0.46061863525905999</v>
      </c>
      <c r="AJ1324" s="17">
        <v>0.39528330619874802</v>
      </c>
      <c r="AK1324" s="17">
        <v>0.56341200154221205</v>
      </c>
      <c r="AL1324" s="17"/>
      <c r="AM1324" s="17">
        <v>0.32849136487523101</v>
      </c>
      <c r="AN1324" s="17">
        <v>0.481718581917911</v>
      </c>
      <c r="AO1324" s="17">
        <v>0.50038912263024204</v>
      </c>
      <c r="AP1324" s="17">
        <v>0.42658238332316301</v>
      </c>
      <c r="AQ1324" s="17">
        <v>0.25975442642400898</v>
      </c>
      <c r="AR1324" s="17"/>
      <c r="AS1324" s="17">
        <v>0.41220960087570402</v>
      </c>
      <c r="AT1324" s="17">
        <v>0.46770608843733102</v>
      </c>
      <c r="AU1324" s="17">
        <v>0.36061374416042702</v>
      </c>
      <c r="AV1324" s="17">
        <v>0.42873756977514799</v>
      </c>
      <c r="AW1324" s="17">
        <v>0.50702924929857895</v>
      </c>
      <c r="AX1324" s="17">
        <v>0.58766958772668298</v>
      </c>
      <c r="AY1324" s="17"/>
      <c r="AZ1324" s="17">
        <v>0.454366235119333</v>
      </c>
      <c r="BA1324" s="17">
        <v>0.45386394017047998</v>
      </c>
      <c r="BB1324" s="17">
        <v>0.40138941848479898</v>
      </c>
      <c r="BC1324" s="17">
        <v>0.43909000266461601</v>
      </c>
      <c r="BD1324" s="17">
        <v>0.44855710386292502</v>
      </c>
      <c r="BE1324" s="17"/>
      <c r="BF1324" s="17">
        <v>0.433987965933466</v>
      </c>
      <c r="BG1324" s="17"/>
      <c r="BH1324" s="17">
        <v>0.45691109900231602</v>
      </c>
      <c r="BI1324" s="17"/>
      <c r="BJ1324" s="17">
        <v>0.47814058357126898</v>
      </c>
      <c r="BK1324" s="17">
        <v>0.43534679691942502</v>
      </c>
      <c r="BL1324" s="17">
        <v>0.53448297751148099</v>
      </c>
      <c r="BM1324" s="17">
        <v>0.12097271190871101</v>
      </c>
      <c r="BN1324" s="17">
        <v>0.38092882653552301</v>
      </c>
      <c r="BO1324" s="17">
        <v>0.49330046817489798</v>
      </c>
      <c r="BP1324" s="17"/>
      <c r="BQ1324" s="17">
        <v>0.474899578092224</v>
      </c>
      <c r="BR1324" s="17">
        <v>0.41878775661069301</v>
      </c>
      <c r="BS1324" s="17">
        <v>0.48234170381236102</v>
      </c>
      <c r="BT1324" s="17"/>
      <c r="BU1324" s="17">
        <v>0.50750390212252905</v>
      </c>
      <c r="BV1324" s="17">
        <v>0.49526406244120702</v>
      </c>
      <c r="BW1324" s="17">
        <v>0.40713278010207399</v>
      </c>
      <c r="BX1324" s="17"/>
      <c r="BY1324" s="17">
        <v>0.357285548180377</v>
      </c>
      <c r="BZ1324" s="17"/>
      <c r="CA1324" s="17">
        <v>0.68417954295690397</v>
      </c>
    </row>
    <row r="1325" spans="2:79" x14ac:dyDescent="0.35">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c r="BL1325" s="17"/>
      <c r="BM1325" s="17"/>
      <c r="BN1325" s="17"/>
      <c r="BO1325" s="17"/>
      <c r="BP1325" s="17"/>
      <c r="BQ1325" s="17"/>
      <c r="BR1325" s="17"/>
      <c r="BS1325" s="17"/>
      <c r="BT1325" s="17"/>
      <c r="BU1325" s="17"/>
      <c r="BV1325" s="17"/>
      <c r="BW1325" s="17"/>
      <c r="BX1325" s="17"/>
      <c r="BY1325" s="17"/>
      <c r="BZ1325" s="17"/>
      <c r="CA1325" s="17"/>
    </row>
    <row r="1326" spans="2:79" x14ac:dyDescent="0.35">
      <c r="B1326" s="6" t="s">
        <v>604</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row>
    <row r="1327" spans="2:79" x14ac:dyDescent="0.35">
      <c r="B1327" s="24" t="s">
        <v>605</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c r="BP1327" s="17"/>
      <c r="BQ1327" s="17"/>
      <c r="BR1327" s="17"/>
      <c r="BS1327" s="17"/>
      <c r="BT1327" s="17"/>
      <c r="BU1327" s="17"/>
      <c r="BV1327" s="17"/>
      <c r="BW1327" s="17"/>
      <c r="BX1327" s="17"/>
      <c r="BY1327" s="17"/>
      <c r="BZ1327" s="17"/>
      <c r="CA1327" s="17"/>
    </row>
    <row r="1328" spans="2:79" x14ac:dyDescent="0.35">
      <c r="B1328" t="s">
        <v>385</v>
      </c>
      <c r="C1328" s="17">
        <v>0.18044046759705701</v>
      </c>
      <c r="D1328" s="17">
        <v>0.158293051135909</v>
      </c>
      <c r="E1328" s="17">
        <v>0.19905972380147799</v>
      </c>
      <c r="F1328" s="17"/>
      <c r="G1328" s="17">
        <v>0.210836772794538</v>
      </c>
      <c r="H1328" s="17">
        <v>0.20292207097442999</v>
      </c>
      <c r="I1328" s="17">
        <v>0.17752030688121301</v>
      </c>
      <c r="J1328" s="17">
        <v>0.118165653007771</v>
      </c>
      <c r="K1328" s="17">
        <v>0.169097176593478</v>
      </c>
      <c r="L1328" s="17">
        <v>0.198977782587622</v>
      </c>
      <c r="M1328" s="17"/>
      <c r="N1328" s="17">
        <v>0.193992425131987</v>
      </c>
      <c r="O1328" s="17">
        <v>0.174351093114304</v>
      </c>
      <c r="P1328" s="17">
        <v>0.135877863320472</v>
      </c>
      <c r="Q1328" s="17">
        <v>0.19802259981041201</v>
      </c>
      <c r="R1328" s="17"/>
      <c r="S1328" s="17">
        <v>0.215323691669454</v>
      </c>
      <c r="T1328" s="17">
        <v>0.18179728800597</v>
      </c>
      <c r="U1328" s="17">
        <v>0.15780706047395701</v>
      </c>
      <c r="V1328" s="17">
        <v>0.129401362617904</v>
      </c>
      <c r="W1328" s="17">
        <v>0.12025232616044999</v>
      </c>
      <c r="X1328" s="17">
        <v>0.177423862166527</v>
      </c>
      <c r="Y1328" s="17">
        <v>0.21345261657773901</v>
      </c>
      <c r="Z1328" s="17">
        <v>0.143706125876435</v>
      </c>
      <c r="AA1328" s="17">
        <v>0.26716951142423601</v>
      </c>
      <c r="AB1328" s="17">
        <v>0.118171585223944</v>
      </c>
      <c r="AC1328" s="17">
        <v>0.243977985568789</v>
      </c>
      <c r="AD1328" s="17">
        <v>0.119621919069997</v>
      </c>
      <c r="AE1328" s="17"/>
      <c r="AF1328" s="17">
        <v>0.263564386830551</v>
      </c>
      <c r="AG1328" s="17">
        <v>0.167214987130098</v>
      </c>
      <c r="AH1328" s="17">
        <v>0.13254833729086399</v>
      </c>
      <c r="AI1328" s="17">
        <v>9.8370514854898297E-2</v>
      </c>
      <c r="AJ1328" s="17">
        <v>0.30643070352846102</v>
      </c>
      <c r="AK1328" s="17">
        <v>0.24720966155795299</v>
      </c>
      <c r="AL1328" s="17"/>
      <c r="AM1328" s="17">
        <v>0.121820735401864</v>
      </c>
      <c r="AN1328" s="17">
        <v>0.16709543806118901</v>
      </c>
      <c r="AO1328" s="17">
        <v>0.241450897823004</v>
      </c>
      <c r="AP1328" s="17">
        <v>0.230058717399205</v>
      </c>
      <c r="AQ1328" s="17">
        <v>7.1071384277734295E-2</v>
      </c>
      <c r="AR1328" s="17"/>
      <c r="AS1328" s="17">
        <v>0.201947399234642</v>
      </c>
      <c r="AT1328" s="17">
        <v>0.19577292274076599</v>
      </c>
      <c r="AU1328" s="17">
        <v>0.17283004716582501</v>
      </c>
      <c r="AV1328" s="17">
        <v>0.18687138137109599</v>
      </c>
      <c r="AW1328" s="17">
        <v>0.10925640772227301</v>
      </c>
      <c r="AX1328" s="17">
        <v>0.183643353391199</v>
      </c>
      <c r="AY1328" s="17"/>
      <c r="AZ1328" s="17">
        <v>0.15085887085504099</v>
      </c>
      <c r="BA1328" s="17">
        <v>0.11540331069446901</v>
      </c>
      <c r="BB1328" s="17">
        <v>0.21624139419258101</v>
      </c>
      <c r="BC1328" s="17">
        <v>0.29337665087894199</v>
      </c>
      <c r="BD1328" s="17">
        <v>0.22013222413199801</v>
      </c>
      <c r="BE1328" s="17"/>
      <c r="BF1328" s="17">
        <v>0.16560344099036201</v>
      </c>
      <c r="BG1328" s="17"/>
      <c r="BH1328" s="17">
        <v>0.18511745975364499</v>
      </c>
      <c r="BI1328" s="17"/>
      <c r="BJ1328" s="17">
        <v>0.14744242047312001</v>
      </c>
      <c r="BK1328" s="17">
        <v>0.24922517897966101</v>
      </c>
      <c r="BL1328" s="17">
        <v>0.166167448664165</v>
      </c>
      <c r="BM1328" s="17">
        <v>0.174654930247617</v>
      </c>
      <c r="BN1328" s="17">
        <v>8.8825662050655799E-2</v>
      </c>
      <c r="BO1328" s="17">
        <v>0.14637230952379601</v>
      </c>
      <c r="BP1328" s="17"/>
      <c r="BQ1328" s="17">
        <v>0.202845325520358</v>
      </c>
      <c r="BR1328" s="17">
        <v>0.18245690172098999</v>
      </c>
      <c r="BS1328" s="17">
        <v>0.17799069926255801</v>
      </c>
      <c r="BT1328" s="17"/>
      <c r="BU1328" s="17">
        <v>0.24796529616611099</v>
      </c>
      <c r="BV1328" s="17">
        <v>0.168893493724314</v>
      </c>
      <c r="BW1328" s="17">
        <v>0.185591347688632</v>
      </c>
      <c r="BX1328" s="17"/>
      <c r="BY1328" s="17">
        <v>8.5506515201122096E-2</v>
      </c>
      <c r="BZ1328" s="17"/>
      <c r="CA1328" s="17">
        <v>0.28103087094256501</v>
      </c>
    </row>
    <row r="1329" spans="2:79" x14ac:dyDescent="0.35">
      <c r="B1329" t="s">
        <v>386</v>
      </c>
      <c r="C1329" s="17">
        <v>0.459110230700851</v>
      </c>
      <c r="D1329" s="17">
        <v>0.47105139349337799</v>
      </c>
      <c r="E1329" s="17">
        <v>0.44881866842761797</v>
      </c>
      <c r="F1329" s="17"/>
      <c r="G1329" s="17">
        <v>0.46281423526410398</v>
      </c>
      <c r="H1329" s="17">
        <v>0.44550945536877101</v>
      </c>
      <c r="I1329" s="17">
        <v>0.480917580541319</v>
      </c>
      <c r="J1329" s="17">
        <v>0.460998193972673</v>
      </c>
      <c r="K1329" s="17">
        <v>0.479222583340011</v>
      </c>
      <c r="L1329" s="17">
        <v>0.43520188331692999</v>
      </c>
      <c r="M1329" s="17"/>
      <c r="N1329" s="17">
        <v>0.47358008107432897</v>
      </c>
      <c r="O1329" s="17">
        <v>0.47804985189999499</v>
      </c>
      <c r="P1329" s="17">
        <v>0.48213762026024398</v>
      </c>
      <c r="Q1329" s="17">
        <v>0.41022705822411198</v>
      </c>
      <c r="R1329" s="17"/>
      <c r="S1329" s="17">
        <v>0.41777587068737498</v>
      </c>
      <c r="T1329" s="17">
        <v>0.49918322453272801</v>
      </c>
      <c r="U1329" s="17">
        <v>0.47540787315008498</v>
      </c>
      <c r="V1329" s="17">
        <v>0.58470059909989403</v>
      </c>
      <c r="W1329" s="17">
        <v>0.63432335718112198</v>
      </c>
      <c r="X1329" s="17">
        <v>0.34475437056679797</v>
      </c>
      <c r="Y1329" s="17">
        <v>0.38912817359847302</v>
      </c>
      <c r="Z1329" s="17">
        <v>0.42280671467145697</v>
      </c>
      <c r="AA1329" s="17">
        <v>0.35286397721588503</v>
      </c>
      <c r="AB1329" s="17">
        <v>0.469442490241337</v>
      </c>
      <c r="AC1329" s="17">
        <v>0.40271058126485398</v>
      </c>
      <c r="AD1329" s="17">
        <v>0.54622651508565501</v>
      </c>
      <c r="AE1329" s="17"/>
      <c r="AF1329" s="17">
        <v>0.41853394839837599</v>
      </c>
      <c r="AG1329" s="17">
        <v>0.45614537686978501</v>
      </c>
      <c r="AH1329" s="17">
        <v>0.49577289498581001</v>
      </c>
      <c r="AI1329" s="17">
        <v>0.52247919021517397</v>
      </c>
      <c r="AJ1329" s="17">
        <v>0.38197981869317998</v>
      </c>
      <c r="AK1329" s="17">
        <v>0.50058495330463004</v>
      </c>
      <c r="AL1329" s="17"/>
      <c r="AM1329" s="17">
        <v>0.49574389248294298</v>
      </c>
      <c r="AN1329" s="17">
        <v>0.44589688407050998</v>
      </c>
      <c r="AO1329" s="17">
        <v>0.43537807569310499</v>
      </c>
      <c r="AP1329" s="17">
        <v>0.51614984907966499</v>
      </c>
      <c r="AQ1329" s="17">
        <v>0.66362524968724801</v>
      </c>
      <c r="AR1329" s="17"/>
      <c r="AS1329" s="17">
        <v>0.43533961402392202</v>
      </c>
      <c r="AT1329" s="17">
        <v>0.45540763013230801</v>
      </c>
      <c r="AU1329" s="17">
        <v>0.41687167495922001</v>
      </c>
      <c r="AV1329" s="17">
        <v>0.46616054726952</v>
      </c>
      <c r="AW1329" s="17">
        <v>0.55954533050649102</v>
      </c>
      <c r="AX1329" s="17">
        <v>0.44916631021914799</v>
      </c>
      <c r="AY1329" s="17"/>
      <c r="AZ1329" s="17">
        <v>0.47925841202129099</v>
      </c>
      <c r="BA1329" s="17">
        <v>0.48376974186480598</v>
      </c>
      <c r="BB1329" s="17">
        <v>0.397129629502395</v>
      </c>
      <c r="BC1329" s="17">
        <v>0.44645864519516798</v>
      </c>
      <c r="BD1329" s="17">
        <v>0.47009039525699298</v>
      </c>
      <c r="BE1329" s="17"/>
      <c r="BF1329" s="17">
        <v>0.47784678376388001</v>
      </c>
      <c r="BG1329" s="17"/>
      <c r="BH1329" s="17">
        <v>0.45772562060192901</v>
      </c>
      <c r="BI1329" s="17"/>
      <c r="BJ1329" s="17">
        <v>0.49331781402496599</v>
      </c>
      <c r="BK1329" s="17">
        <v>0.45484408220148498</v>
      </c>
      <c r="BL1329" s="17">
        <v>0.42771122463119898</v>
      </c>
      <c r="BM1329" s="17">
        <v>0.44973229607758802</v>
      </c>
      <c r="BN1329" s="17">
        <v>0.51828585494220403</v>
      </c>
      <c r="BO1329" s="17">
        <v>0.53708009478532204</v>
      </c>
      <c r="BP1329" s="17"/>
      <c r="BQ1329" s="17">
        <v>0.40638005819249601</v>
      </c>
      <c r="BR1329" s="17">
        <v>0.47088077177405102</v>
      </c>
      <c r="BS1329" s="17">
        <v>0.49239506309341302</v>
      </c>
      <c r="BT1329" s="17"/>
      <c r="BU1329" s="17">
        <v>0.40400777369074597</v>
      </c>
      <c r="BV1329" s="17">
        <v>0.49013639585223701</v>
      </c>
      <c r="BW1329" s="17">
        <v>0.47103001631232699</v>
      </c>
      <c r="BX1329" s="17"/>
      <c r="BY1329" s="17">
        <v>0.439338134712913</v>
      </c>
      <c r="BZ1329" s="17"/>
      <c r="CA1329" s="17">
        <v>0.50099625150109905</v>
      </c>
    </row>
    <row r="1330" spans="2:79" x14ac:dyDescent="0.35">
      <c r="B1330" t="s">
        <v>387</v>
      </c>
      <c r="C1330" s="17">
        <v>0.13867435238447501</v>
      </c>
      <c r="D1330" s="17">
        <v>0.14727474840958399</v>
      </c>
      <c r="E1330" s="17">
        <v>0.13022400181489199</v>
      </c>
      <c r="F1330" s="17"/>
      <c r="G1330" s="17">
        <v>0.14918955684735799</v>
      </c>
      <c r="H1330" s="17">
        <v>0.15683822435928299</v>
      </c>
      <c r="I1330" s="17">
        <v>0.13034300051915801</v>
      </c>
      <c r="J1330" s="17">
        <v>0.12175598909346901</v>
      </c>
      <c r="K1330" s="17">
        <v>0.181399106149992</v>
      </c>
      <c r="L1330" s="17">
        <v>0.102757789381086</v>
      </c>
      <c r="M1330" s="17"/>
      <c r="N1330" s="17">
        <v>0.136364806369839</v>
      </c>
      <c r="O1330" s="17">
        <v>0.14574144192740901</v>
      </c>
      <c r="P1330" s="17">
        <v>0.166836056514094</v>
      </c>
      <c r="Q1330" s="17">
        <v>0.11606736702892601</v>
      </c>
      <c r="R1330" s="17"/>
      <c r="S1330" s="17">
        <v>0.13353557887244599</v>
      </c>
      <c r="T1330" s="17">
        <v>0.10411130245679499</v>
      </c>
      <c r="U1330" s="17">
        <v>0.20216989589800499</v>
      </c>
      <c r="V1330" s="17">
        <v>7.5754812225242496E-2</v>
      </c>
      <c r="W1330" s="17">
        <v>0.132019895982153</v>
      </c>
      <c r="X1330" s="17">
        <v>0.12763972962801501</v>
      </c>
      <c r="Y1330" s="17">
        <v>0.14810797103822501</v>
      </c>
      <c r="Z1330" s="17">
        <v>0.25383535644045402</v>
      </c>
      <c r="AA1330" s="17">
        <v>0.130010421812469</v>
      </c>
      <c r="AB1330" s="17">
        <v>0.14517771572338101</v>
      </c>
      <c r="AC1330" s="17">
        <v>0.154362756232893</v>
      </c>
      <c r="AD1330" s="17">
        <v>0.16777916609884</v>
      </c>
      <c r="AE1330" s="17"/>
      <c r="AF1330" s="17">
        <v>8.9325961087605404E-2</v>
      </c>
      <c r="AG1330" s="17">
        <v>0.14674518382311799</v>
      </c>
      <c r="AH1330" s="17">
        <v>0.135384511347341</v>
      </c>
      <c r="AI1330" s="17">
        <v>0.211044977352737</v>
      </c>
      <c r="AJ1330" s="17">
        <v>0.22435055096992601</v>
      </c>
      <c r="AK1330" s="17">
        <v>8.7344852317696106E-2</v>
      </c>
      <c r="AL1330" s="17"/>
      <c r="AM1330" s="17">
        <v>0.112798960541036</v>
      </c>
      <c r="AN1330" s="17">
        <v>0.17329319263981799</v>
      </c>
      <c r="AO1330" s="17">
        <v>0.124121701867344</v>
      </c>
      <c r="AP1330" s="17">
        <v>0.119087520225552</v>
      </c>
      <c r="AQ1330" s="17">
        <v>8.5022557310914806E-2</v>
      </c>
      <c r="AR1330" s="17"/>
      <c r="AS1330" s="17">
        <v>0.18017793879945701</v>
      </c>
      <c r="AT1330" s="17">
        <v>9.0222779497369995E-2</v>
      </c>
      <c r="AU1330" s="17">
        <v>0.19472875905384701</v>
      </c>
      <c r="AV1330" s="17">
        <v>0.124849319846959</v>
      </c>
      <c r="AW1330" s="17">
        <v>0.105364641793654</v>
      </c>
      <c r="AX1330" s="17">
        <v>0.15853699584251901</v>
      </c>
      <c r="AY1330" s="17"/>
      <c r="AZ1330" s="17">
        <v>0.12866746731387901</v>
      </c>
      <c r="BA1330" s="17">
        <v>0.15010051431061</v>
      </c>
      <c r="BB1330" s="17">
        <v>0.15569999929946499</v>
      </c>
      <c r="BC1330" s="17">
        <v>0.12970068839828899</v>
      </c>
      <c r="BD1330" s="17">
        <v>0.123060962359896</v>
      </c>
      <c r="BE1330" s="17"/>
      <c r="BF1330" s="17">
        <v>0.14205756644791001</v>
      </c>
      <c r="BG1330" s="17"/>
      <c r="BH1330" s="17">
        <v>0.14283587579597201</v>
      </c>
      <c r="BI1330" s="17"/>
      <c r="BJ1330" s="17">
        <v>0.14231949983298001</v>
      </c>
      <c r="BK1330" s="17">
        <v>7.5168189156371995E-2</v>
      </c>
      <c r="BL1330" s="17">
        <v>0.15009362975225299</v>
      </c>
      <c r="BM1330" s="17">
        <v>0.18070666330500501</v>
      </c>
      <c r="BN1330" s="17">
        <v>0.10917943207926201</v>
      </c>
      <c r="BO1330" s="17">
        <v>0.24271971759219599</v>
      </c>
      <c r="BP1330" s="17"/>
      <c r="BQ1330" s="17">
        <v>0.23724839654471599</v>
      </c>
      <c r="BR1330" s="17">
        <v>0.17159286233059901</v>
      </c>
      <c r="BS1330" s="17">
        <v>9.9145624198585802E-2</v>
      </c>
      <c r="BT1330" s="17"/>
      <c r="BU1330" s="17">
        <v>0.102636219110292</v>
      </c>
      <c r="BV1330" s="17">
        <v>0.14937399809055399</v>
      </c>
      <c r="BW1330" s="17">
        <v>0.12826072974644601</v>
      </c>
      <c r="BX1330" s="17"/>
      <c r="BY1330" s="17">
        <v>0.26773925602838899</v>
      </c>
      <c r="BZ1330" s="17"/>
      <c r="CA1330" s="17">
        <v>8.0226761601802199E-2</v>
      </c>
    </row>
    <row r="1331" spans="2:79" x14ac:dyDescent="0.35">
      <c r="B1331" t="s">
        <v>388</v>
      </c>
      <c r="C1331" s="17">
        <v>7.7516516262795501E-2</v>
      </c>
      <c r="D1331" s="17">
        <v>8.51728202989986E-2</v>
      </c>
      <c r="E1331" s="17">
        <v>7.1261861543769595E-2</v>
      </c>
      <c r="F1331" s="17"/>
      <c r="G1331" s="17">
        <v>6.5942876895509706E-2</v>
      </c>
      <c r="H1331" s="17">
        <v>6.9479061756368393E-2</v>
      </c>
      <c r="I1331" s="17">
        <v>0.112738571200603</v>
      </c>
      <c r="J1331" s="17">
        <v>9.5466375316776E-2</v>
      </c>
      <c r="K1331" s="17">
        <v>3.40941116248622E-2</v>
      </c>
      <c r="L1331" s="17">
        <v>8.6060106216639704E-2</v>
      </c>
      <c r="M1331" s="17"/>
      <c r="N1331" s="17">
        <v>5.6775631979840598E-2</v>
      </c>
      <c r="O1331" s="17">
        <v>5.0658433769004398E-2</v>
      </c>
      <c r="P1331" s="17">
        <v>0.101009726738232</v>
      </c>
      <c r="Q1331" s="17">
        <v>0.112398023415095</v>
      </c>
      <c r="R1331" s="17"/>
      <c r="S1331" s="17">
        <v>5.5196684538399501E-2</v>
      </c>
      <c r="T1331" s="17">
        <v>7.6836301887954803E-2</v>
      </c>
      <c r="U1331" s="17">
        <v>3.30586954859853E-2</v>
      </c>
      <c r="V1331" s="17">
        <v>6.19976206751729E-2</v>
      </c>
      <c r="W1331" s="17">
        <v>2.6400894011242199E-2</v>
      </c>
      <c r="X1331" s="17">
        <v>0.181626377180581</v>
      </c>
      <c r="Y1331" s="17">
        <v>8.6913488839645503E-2</v>
      </c>
      <c r="Z1331" s="17">
        <v>7.6407593369573104E-2</v>
      </c>
      <c r="AA1331" s="17">
        <v>9.0842603660014995E-2</v>
      </c>
      <c r="AB1331" s="17">
        <v>0.14136835597914599</v>
      </c>
      <c r="AC1331" s="17">
        <v>4.3777490714116803E-2</v>
      </c>
      <c r="AD1331" s="17">
        <v>2.8923849076582301E-2</v>
      </c>
      <c r="AE1331" s="17"/>
      <c r="AF1331" s="17">
        <v>8.8928005433677904E-2</v>
      </c>
      <c r="AG1331" s="17">
        <v>0.106493927394771</v>
      </c>
      <c r="AH1331" s="17">
        <v>6.6158349657498394E-2</v>
      </c>
      <c r="AI1331" s="17">
        <v>6.2477071350074E-2</v>
      </c>
      <c r="AJ1331" s="17">
        <v>5.4051883127171699E-2</v>
      </c>
      <c r="AK1331" s="17">
        <v>3.07998202263314E-2</v>
      </c>
      <c r="AL1331" s="17"/>
      <c r="AM1331" s="17">
        <v>0.10465041774818599</v>
      </c>
      <c r="AN1331" s="17">
        <v>6.0414480160323802E-2</v>
      </c>
      <c r="AO1331" s="17">
        <v>6.3977190926073804E-2</v>
      </c>
      <c r="AP1331" s="17">
        <v>9.5126143204797203E-2</v>
      </c>
      <c r="AQ1331" s="17">
        <v>3.1060888026523899E-2</v>
      </c>
      <c r="AR1331" s="17"/>
      <c r="AS1331" s="17">
        <v>6.38567727106535E-2</v>
      </c>
      <c r="AT1331" s="17">
        <v>7.15352265948591E-2</v>
      </c>
      <c r="AU1331" s="17">
        <v>0.120193291535222</v>
      </c>
      <c r="AV1331" s="17">
        <v>7.0403376818254398E-2</v>
      </c>
      <c r="AW1331" s="17">
        <v>5.1481532662749997E-2</v>
      </c>
      <c r="AX1331" s="17">
        <v>0.106720795346294</v>
      </c>
      <c r="AY1331" s="17"/>
      <c r="AZ1331" s="17">
        <v>6.7297036713514294E-2</v>
      </c>
      <c r="BA1331" s="17">
        <v>8.6540370320263502E-2</v>
      </c>
      <c r="BB1331" s="17">
        <v>8.2924122176212395E-2</v>
      </c>
      <c r="BC1331" s="17">
        <v>7.1958079106585193E-2</v>
      </c>
      <c r="BD1331" s="17">
        <v>7.1447846704737097E-2</v>
      </c>
      <c r="BE1331" s="17"/>
      <c r="BF1331" s="17">
        <v>7.5096035617274806E-2</v>
      </c>
      <c r="BG1331" s="17"/>
      <c r="BH1331" s="17">
        <v>7.7358572659234001E-2</v>
      </c>
      <c r="BI1331" s="17"/>
      <c r="BJ1331" s="17">
        <v>6.9692639723089297E-2</v>
      </c>
      <c r="BK1331" s="17">
        <v>8.8603408150641896E-2</v>
      </c>
      <c r="BL1331" s="17">
        <v>6.7317527051727305E-2</v>
      </c>
      <c r="BM1331" s="17">
        <v>9.6899776281664296E-2</v>
      </c>
      <c r="BN1331" s="17">
        <v>0.178514717001797</v>
      </c>
      <c r="BO1331" s="17">
        <v>0</v>
      </c>
      <c r="BP1331" s="17"/>
      <c r="BQ1331" s="17">
        <v>8.01005039729107E-2</v>
      </c>
      <c r="BR1331" s="17">
        <v>4.2083767787201999E-2</v>
      </c>
      <c r="BS1331" s="17">
        <v>8.0023142486164101E-2</v>
      </c>
      <c r="BT1331" s="17"/>
      <c r="BU1331" s="17">
        <v>9.6481715948370406E-2</v>
      </c>
      <c r="BV1331" s="17">
        <v>5.7645998064669697E-2</v>
      </c>
      <c r="BW1331" s="17">
        <v>9.1217555694343103E-2</v>
      </c>
      <c r="BX1331" s="17"/>
      <c r="BY1331" s="17">
        <v>0.20741609405757599</v>
      </c>
      <c r="BZ1331" s="17"/>
      <c r="CA1331" s="17">
        <v>5.4317316605479303E-2</v>
      </c>
    </row>
    <row r="1332" spans="2:79" x14ac:dyDescent="0.35">
      <c r="B1332" t="s">
        <v>136</v>
      </c>
      <c r="C1332" s="17">
        <v>0.144258433054821</v>
      </c>
      <c r="D1332" s="17">
        <v>0.13820798666212999</v>
      </c>
      <c r="E1332" s="17">
        <v>0.15063574441224201</v>
      </c>
      <c r="F1332" s="17"/>
      <c r="G1332" s="17">
        <v>0.11121655819849</v>
      </c>
      <c r="H1332" s="17">
        <v>0.125251187541148</v>
      </c>
      <c r="I1332" s="17">
        <v>9.8480540857707993E-2</v>
      </c>
      <c r="J1332" s="17">
        <v>0.20361378860931101</v>
      </c>
      <c r="K1332" s="17">
        <v>0.136187022291657</v>
      </c>
      <c r="L1332" s="17">
        <v>0.17700243849772199</v>
      </c>
      <c r="M1332" s="17"/>
      <c r="N1332" s="17">
        <v>0.13928705544400499</v>
      </c>
      <c r="O1332" s="17">
        <v>0.151199179289287</v>
      </c>
      <c r="P1332" s="17">
        <v>0.114138733166958</v>
      </c>
      <c r="Q1332" s="17">
        <v>0.163284951521456</v>
      </c>
      <c r="R1332" s="17"/>
      <c r="S1332" s="17">
        <v>0.178168174232326</v>
      </c>
      <c r="T1332" s="17">
        <v>0.138071883116552</v>
      </c>
      <c r="U1332" s="17">
        <v>0.13155647499196901</v>
      </c>
      <c r="V1332" s="17">
        <v>0.148145605381787</v>
      </c>
      <c r="W1332" s="17">
        <v>8.7003526665032693E-2</v>
      </c>
      <c r="X1332" s="17">
        <v>0.16855566045807899</v>
      </c>
      <c r="Y1332" s="17">
        <v>0.16239774994591799</v>
      </c>
      <c r="Z1332" s="17">
        <v>0.103244209642081</v>
      </c>
      <c r="AA1332" s="17">
        <v>0.15911348588739399</v>
      </c>
      <c r="AB1332" s="17">
        <v>0.12583985283219201</v>
      </c>
      <c r="AC1332" s="17">
        <v>0.155171186219348</v>
      </c>
      <c r="AD1332" s="17">
        <v>0.137448550668926</v>
      </c>
      <c r="AE1332" s="17"/>
      <c r="AF1332" s="17">
        <v>0.13964769824979001</v>
      </c>
      <c r="AG1332" s="17">
        <v>0.123400524782228</v>
      </c>
      <c r="AH1332" s="17">
        <v>0.17013590671848799</v>
      </c>
      <c r="AI1332" s="17">
        <v>0.105628246227116</v>
      </c>
      <c r="AJ1332" s="17">
        <v>3.3187043681261803E-2</v>
      </c>
      <c r="AK1332" s="17">
        <v>0.13406071259339</v>
      </c>
      <c r="AL1332" s="17"/>
      <c r="AM1332" s="17">
        <v>0.16498599382597101</v>
      </c>
      <c r="AN1332" s="17">
        <v>0.153300005068159</v>
      </c>
      <c r="AO1332" s="17">
        <v>0.135072133690473</v>
      </c>
      <c r="AP1332" s="17">
        <v>3.9577770090780499E-2</v>
      </c>
      <c r="AQ1332" s="17">
        <v>0.149219920697579</v>
      </c>
      <c r="AR1332" s="17"/>
      <c r="AS1332" s="17">
        <v>0.118678275231325</v>
      </c>
      <c r="AT1332" s="17">
        <v>0.18706144103469699</v>
      </c>
      <c r="AU1332" s="17">
        <v>9.53762272858861E-2</v>
      </c>
      <c r="AV1332" s="17">
        <v>0.15171537469417101</v>
      </c>
      <c r="AW1332" s="17">
        <v>0.17435208731483301</v>
      </c>
      <c r="AX1332" s="17">
        <v>0.10193254520084</v>
      </c>
      <c r="AY1332" s="17"/>
      <c r="AZ1332" s="17">
        <v>0.173918213096276</v>
      </c>
      <c r="BA1332" s="17">
        <v>0.16418606280985201</v>
      </c>
      <c r="BB1332" s="17">
        <v>0.148004854829345</v>
      </c>
      <c r="BC1332" s="17">
        <v>5.8505936421014898E-2</v>
      </c>
      <c r="BD1332" s="17">
        <v>0.115268571546377</v>
      </c>
      <c r="BE1332" s="17"/>
      <c r="BF1332" s="17">
        <v>0.13939617318057401</v>
      </c>
      <c r="BG1332" s="17"/>
      <c r="BH1332" s="17">
        <v>0.13696247118922</v>
      </c>
      <c r="BI1332" s="17"/>
      <c r="BJ1332" s="17">
        <v>0.14722762594584399</v>
      </c>
      <c r="BK1332" s="17">
        <v>0.13215914151183999</v>
      </c>
      <c r="BL1332" s="17">
        <v>0.18871016990065601</v>
      </c>
      <c r="BM1332" s="17">
        <v>9.8006334088124605E-2</v>
      </c>
      <c r="BN1332" s="17">
        <v>0.10519433392608001</v>
      </c>
      <c r="BO1332" s="17">
        <v>7.3827878098686406E-2</v>
      </c>
      <c r="BP1332" s="17"/>
      <c r="BQ1332" s="17">
        <v>7.34257157695197E-2</v>
      </c>
      <c r="BR1332" s="17">
        <v>0.13298569638715699</v>
      </c>
      <c r="BS1332" s="17">
        <v>0.15044547095927899</v>
      </c>
      <c r="BT1332" s="17"/>
      <c r="BU1332" s="17">
        <v>0.14890899508448099</v>
      </c>
      <c r="BV1332" s="17">
        <v>0.13395011426822601</v>
      </c>
      <c r="BW1332" s="17">
        <v>0.12390035055825201</v>
      </c>
      <c r="BX1332" s="17"/>
      <c r="BY1332" s="17">
        <v>0</v>
      </c>
      <c r="BZ1332" s="17"/>
      <c r="CA1332" s="17">
        <v>8.3428799349054297E-2</v>
      </c>
    </row>
    <row r="1333" spans="2:79" x14ac:dyDescent="0.35">
      <c r="B1333" t="s">
        <v>389</v>
      </c>
      <c r="C1333" s="17">
        <v>0.639550698297908</v>
      </c>
      <c r="D1333" s="17">
        <v>0.62934444462928696</v>
      </c>
      <c r="E1333" s="17">
        <v>0.64787839222909704</v>
      </c>
      <c r="F1333" s="17"/>
      <c r="G1333" s="17">
        <v>0.67365100805864198</v>
      </c>
      <c r="H1333" s="17">
        <v>0.6484315263432</v>
      </c>
      <c r="I1333" s="17">
        <v>0.65843788742253195</v>
      </c>
      <c r="J1333" s="17">
        <v>0.57916384698044399</v>
      </c>
      <c r="K1333" s="17">
        <v>0.648319759933489</v>
      </c>
      <c r="L1333" s="17">
        <v>0.63417966590455199</v>
      </c>
      <c r="M1333" s="17"/>
      <c r="N1333" s="17">
        <v>0.66757250620631603</v>
      </c>
      <c r="O1333" s="17">
        <v>0.65240094501429902</v>
      </c>
      <c r="P1333" s="17">
        <v>0.61801548358071601</v>
      </c>
      <c r="Q1333" s="17">
        <v>0.60824965803452402</v>
      </c>
      <c r="R1333" s="17"/>
      <c r="S1333" s="17">
        <v>0.63309956235682896</v>
      </c>
      <c r="T1333" s="17">
        <v>0.68098051253869796</v>
      </c>
      <c r="U1333" s="17">
        <v>0.63321493362404102</v>
      </c>
      <c r="V1333" s="17">
        <v>0.71410196171779705</v>
      </c>
      <c r="W1333" s="17">
        <v>0.75457568334157299</v>
      </c>
      <c r="X1333" s="17">
        <v>0.52217823273332498</v>
      </c>
      <c r="Y1333" s="17">
        <v>0.60258079017621202</v>
      </c>
      <c r="Z1333" s="17">
        <v>0.56651284054789197</v>
      </c>
      <c r="AA1333" s="17">
        <v>0.62003348864012198</v>
      </c>
      <c r="AB1333" s="17">
        <v>0.58761407546528099</v>
      </c>
      <c r="AC1333" s="17">
        <v>0.64668856683364295</v>
      </c>
      <c r="AD1333" s="17">
        <v>0.66584843415565098</v>
      </c>
      <c r="AE1333" s="17"/>
      <c r="AF1333" s="17">
        <v>0.68209833522892704</v>
      </c>
      <c r="AG1333" s="17">
        <v>0.62336036399988304</v>
      </c>
      <c r="AH1333" s="17">
        <v>0.62832123227667303</v>
      </c>
      <c r="AI1333" s="17">
        <v>0.62084970507007298</v>
      </c>
      <c r="AJ1333" s="17">
        <v>0.68841052222164101</v>
      </c>
      <c r="AK1333" s="17">
        <v>0.74779461486258203</v>
      </c>
      <c r="AL1333" s="17"/>
      <c r="AM1333" s="17">
        <v>0.61756462788480704</v>
      </c>
      <c r="AN1333" s="17">
        <v>0.61299232213169896</v>
      </c>
      <c r="AO1333" s="17">
        <v>0.67682897351610904</v>
      </c>
      <c r="AP1333" s="17">
        <v>0.74620856647887002</v>
      </c>
      <c r="AQ1333" s="17">
        <v>0.73469663396498197</v>
      </c>
      <c r="AR1333" s="17"/>
      <c r="AS1333" s="17">
        <v>0.63728701325856496</v>
      </c>
      <c r="AT1333" s="17">
        <v>0.65118055287307397</v>
      </c>
      <c r="AU1333" s="17">
        <v>0.58970172212504501</v>
      </c>
      <c r="AV1333" s="17">
        <v>0.65303192864061599</v>
      </c>
      <c r="AW1333" s="17">
        <v>0.66880173822876299</v>
      </c>
      <c r="AX1333" s="17">
        <v>0.63280966361034696</v>
      </c>
      <c r="AY1333" s="17"/>
      <c r="AZ1333" s="17">
        <v>0.63011728287633095</v>
      </c>
      <c r="BA1333" s="17">
        <v>0.599173052559275</v>
      </c>
      <c r="BB1333" s="17">
        <v>0.61337102369497698</v>
      </c>
      <c r="BC1333" s="17">
        <v>0.73983529607411103</v>
      </c>
      <c r="BD1333" s="17">
        <v>0.69022261938898999</v>
      </c>
      <c r="BE1333" s="17"/>
      <c r="BF1333" s="17">
        <v>0.64345022475424196</v>
      </c>
      <c r="BG1333" s="17"/>
      <c r="BH1333" s="17">
        <v>0.64284308035557403</v>
      </c>
      <c r="BI1333" s="17"/>
      <c r="BJ1333" s="17">
        <v>0.64076023449808694</v>
      </c>
      <c r="BK1333" s="17">
        <v>0.70406926118114599</v>
      </c>
      <c r="BL1333" s="17">
        <v>0.59387867329536403</v>
      </c>
      <c r="BM1333" s="17">
        <v>0.62438722632520605</v>
      </c>
      <c r="BN1333" s="17">
        <v>0.60711151699286003</v>
      </c>
      <c r="BO1333" s="17">
        <v>0.68345240430911802</v>
      </c>
      <c r="BP1333" s="17"/>
      <c r="BQ1333" s="17">
        <v>0.60922538371285395</v>
      </c>
      <c r="BR1333" s="17">
        <v>0.65333767349504202</v>
      </c>
      <c r="BS1333" s="17">
        <v>0.67038576235597103</v>
      </c>
      <c r="BT1333" s="17"/>
      <c r="BU1333" s="17">
        <v>0.65197306985685699</v>
      </c>
      <c r="BV1333" s="17">
        <v>0.65902988957655095</v>
      </c>
      <c r="BW1333" s="17">
        <v>0.65662136400095905</v>
      </c>
      <c r="BX1333" s="17"/>
      <c r="BY1333" s="17">
        <v>0.52484464991403501</v>
      </c>
      <c r="BZ1333" s="17"/>
      <c r="CA1333" s="17">
        <v>0.78202712244366401</v>
      </c>
    </row>
    <row r="1334" spans="2:79" x14ac:dyDescent="0.35">
      <c r="B1334" t="s">
        <v>390</v>
      </c>
      <c r="C1334" s="17">
        <v>0.21619086864727</v>
      </c>
      <c r="D1334" s="17">
        <v>0.23244756870858299</v>
      </c>
      <c r="E1334" s="17">
        <v>0.201485863358661</v>
      </c>
      <c r="F1334" s="17"/>
      <c r="G1334" s="17">
        <v>0.215132433742868</v>
      </c>
      <c r="H1334" s="17">
        <v>0.226317286115651</v>
      </c>
      <c r="I1334" s="17">
        <v>0.24308157171976</v>
      </c>
      <c r="J1334" s="17">
        <v>0.21722236441024501</v>
      </c>
      <c r="K1334" s="17">
        <v>0.215493217774854</v>
      </c>
      <c r="L1334" s="17">
        <v>0.18881789559772599</v>
      </c>
      <c r="M1334" s="17"/>
      <c r="N1334" s="17">
        <v>0.19314043834967901</v>
      </c>
      <c r="O1334" s="17">
        <v>0.19639987569641301</v>
      </c>
      <c r="P1334" s="17">
        <v>0.267845783252326</v>
      </c>
      <c r="Q1334" s="17">
        <v>0.228465390444021</v>
      </c>
      <c r="R1334" s="17"/>
      <c r="S1334" s="17">
        <v>0.18873226341084501</v>
      </c>
      <c r="T1334" s="17">
        <v>0.18094760434474999</v>
      </c>
      <c r="U1334" s="17">
        <v>0.23522859138398999</v>
      </c>
      <c r="V1334" s="17">
        <v>0.137752432900415</v>
      </c>
      <c r="W1334" s="17">
        <v>0.15842078999339501</v>
      </c>
      <c r="X1334" s="17">
        <v>0.30926610680859601</v>
      </c>
      <c r="Y1334" s="17">
        <v>0.23502145987786999</v>
      </c>
      <c r="Z1334" s="17">
        <v>0.330242949810027</v>
      </c>
      <c r="AA1334" s="17">
        <v>0.220853025472484</v>
      </c>
      <c r="AB1334" s="17">
        <v>0.28654607170252699</v>
      </c>
      <c r="AC1334" s="17">
        <v>0.19814024694700999</v>
      </c>
      <c r="AD1334" s="17">
        <v>0.19670301517542299</v>
      </c>
      <c r="AE1334" s="17"/>
      <c r="AF1334" s="17">
        <v>0.178253966521283</v>
      </c>
      <c r="AG1334" s="17">
        <v>0.253239111217889</v>
      </c>
      <c r="AH1334" s="17">
        <v>0.20154286100483901</v>
      </c>
      <c r="AI1334" s="17">
        <v>0.27352204870281099</v>
      </c>
      <c r="AJ1334" s="17">
        <v>0.27840243409709697</v>
      </c>
      <c r="AK1334" s="17">
        <v>0.118144672544027</v>
      </c>
      <c r="AL1334" s="17"/>
      <c r="AM1334" s="17">
        <v>0.21744937828922201</v>
      </c>
      <c r="AN1334" s="17">
        <v>0.23370767280014201</v>
      </c>
      <c r="AO1334" s="17">
        <v>0.18809889279341799</v>
      </c>
      <c r="AP1334" s="17">
        <v>0.21421366343034901</v>
      </c>
      <c r="AQ1334" s="17">
        <v>0.116083445337439</v>
      </c>
      <c r="AR1334" s="17"/>
      <c r="AS1334" s="17">
        <v>0.244034711510111</v>
      </c>
      <c r="AT1334" s="17">
        <v>0.16175800609222901</v>
      </c>
      <c r="AU1334" s="17">
        <v>0.31492205058906803</v>
      </c>
      <c r="AV1334" s="17">
        <v>0.195252696665213</v>
      </c>
      <c r="AW1334" s="17">
        <v>0.156846174456404</v>
      </c>
      <c r="AX1334" s="17">
        <v>0.26525779118881299</v>
      </c>
      <c r="AY1334" s="17"/>
      <c r="AZ1334" s="17">
        <v>0.19596450402739299</v>
      </c>
      <c r="BA1334" s="17">
        <v>0.23664088463087299</v>
      </c>
      <c r="BB1334" s="17">
        <v>0.23862412147567799</v>
      </c>
      <c r="BC1334" s="17">
        <v>0.20165876750487499</v>
      </c>
      <c r="BD1334" s="17">
        <v>0.194508809064633</v>
      </c>
      <c r="BE1334" s="17"/>
      <c r="BF1334" s="17">
        <v>0.217153602065185</v>
      </c>
      <c r="BG1334" s="17"/>
      <c r="BH1334" s="17">
        <v>0.220194448455206</v>
      </c>
      <c r="BI1334" s="17"/>
      <c r="BJ1334" s="17">
        <v>0.21201213955606901</v>
      </c>
      <c r="BK1334" s="17">
        <v>0.16377159730701399</v>
      </c>
      <c r="BL1334" s="17">
        <v>0.21741115680397999</v>
      </c>
      <c r="BM1334" s="17">
        <v>0.27760643958666997</v>
      </c>
      <c r="BN1334" s="17">
        <v>0.287694149081059</v>
      </c>
      <c r="BO1334" s="17">
        <v>0.24271971759219599</v>
      </c>
      <c r="BP1334" s="17"/>
      <c r="BQ1334" s="17">
        <v>0.31734890051762699</v>
      </c>
      <c r="BR1334" s="17">
        <v>0.213676630117801</v>
      </c>
      <c r="BS1334" s="17">
        <v>0.17916876668475001</v>
      </c>
      <c r="BT1334" s="17"/>
      <c r="BU1334" s="17">
        <v>0.19911793505866299</v>
      </c>
      <c r="BV1334" s="17">
        <v>0.20701999615522301</v>
      </c>
      <c r="BW1334" s="17">
        <v>0.21947828544078901</v>
      </c>
      <c r="BX1334" s="17"/>
      <c r="BY1334" s="17">
        <v>0.47515535008596499</v>
      </c>
      <c r="BZ1334" s="17"/>
      <c r="CA1334" s="17">
        <v>0.13454407820728101</v>
      </c>
    </row>
    <row r="1335" spans="2:79" x14ac:dyDescent="0.35">
      <c r="B1335" t="s">
        <v>202</v>
      </c>
      <c r="C1335" s="17">
        <v>0.42335982965063801</v>
      </c>
      <c r="D1335" s="17">
        <v>0.39689687592070499</v>
      </c>
      <c r="E1335" s="17">
        <v>0.44639252887043601</v>
      </c>
      <c r="F1335" s="17"/>
      <c r="G1335" s="17">
        <v>0.45851857431577397</v>
      </c>
      <c r="H1335" s="17">
        <v>0.42211424022754901</v>
      </c>
      <c r="I1335" s="17">
        <v>0.41535631570277098</v>
      </c>
      <c r="J1335" s="17">
        <v>0.36194148257019898</v>
      </c>
      <c r="K1335" s="17">
        <v>0.43282654215863497</v>
      </c>
      <c r="L1335" s="17">
        <v>0.445361770306827</v>
      </c>
      <c r="M1335" s="17"/>
      <c r="N1335" s="17">
        <v>0.474432067856637</v>
      </c>
      <c r="O1335" s="17">
        <v>0.45600106931788598</v>
      </c>
      <c r="P1335" s="17">
        <v>0.35016970032839001</v>
      </c>
      <c r="Q1335" s="17">
        <v>0.37978426759050299</v>
      </c>
      <c r="R1335" s="17"/>
      <c r="S1335" s="17">
        <v>0.44436729894598298</v>
      </c>
      <c r="T1335" s="17">
        <v>0.50003290819394797</v>
      </c>
      <c r="U1335" s="17">
        <v>0.39798634224005203</v>
      </c>
      <c r="V1335" s="17">
        <v>0.576349528817382</v>
      </c>
      <c r="W1335" s="17">
        <v>0.59615489334817795</v>
      </c>
      <c r="X1335" s="17">
        <v>0.21291212592472999</v>
      </c>
      <c r="Y1335" s="17">
        <v>0.36755933029834198</v>
      </c>
      <c r="Z1335" s="17">
        <v>0.236269890737865</v>
      </c>
      <c r="AA1335" s="17">
        <v>0.399180463167638</v>
      </c>
      <c r="AB1335" s="17">
        <v>0.301068003762754</v>
      </c>
      <c r="AC1335" s="17">
        <v>0.44854831988663302</v>
      </c>
      <c r="AD1335" s="17">
        <v>0.46914541898022899</v>
      </c>
      <c r="AE1335" s="17"/>
      <c r="AF1335" s="17">
        <v>0.50384436870764404</v>
      </c>
      <c r="AG1335" s="17">
        <v>0.37012125278199498</v>
      </c>
      <c r="AH1335" s="17">
        <v>0.42677837127183399</v>
      </c>
      <c r="AI1335" s="17">
        <v>0.34732765636726198</v>
      </c>
      <c r="AJ1335" s="17">
        <v>0.41000808812454398</v>
      </c>
      <c r="AK1335" s="17">
        <v>0.62964994231855498</v>
      </c>
      <c r="AL1335" s="17"/>
      <c r="AM1335" s="17">
        <v>0.40011524959558498</v>
      </c>
      <c r="AN1335" s="17">
        <v>0.37928464933155698</v>
      </c>
      <c r="AO1335" s="17">
        <v>0.48873008072269097</v>
      </c>
      <c r="AP1335" s="17">
        <v>0.53199490304852104</v>
      </c>
      <c r="AQ1335" s="17">
        <v>0.618613188627543</v>
      </c>
      <c r="AR1335" s="17"/>
      <c r="AS1335" s="17">
        <v>0.39325230174845399</v>
      </c>
      <c r="AT1335" s="17">
        <v>0.48942254678084501</v>
      </c>
      <c r="AU1335" s="17">
        <v>0.27477967153597699</v>
      </c>
      <c r="AV1335" s="17">
        <v>0.45777923197540199</v>
      </c>
      <c r="AW1335" s="17">
        <v>0.51195556377235996</v>
      </c>
      <c r="AX1335" s="17">
        <v>0.36755187242153398</v>
      </c>
      <c r="AY1335" s="17"/>
      <c r="AZ1335" s="17">
        <v>0.43415277884893799</v>
      </c>
      <c r="BA1335" s="17">
        <v>0.36253216792840198</v>
      </c>
      <c r="BB1335" s="17">
        <v>0.37474690221929902</v>
      </c>
      <c r="BC1335" s="17">
        <v>0.53817652856923603</v>
      </c>
      <c r="BD1335" s="17">
        <v>0.49571381032435802</v>
      </c>
      <c r="BE1335" s="17"/>
      <c r="BF1335" s="17">
        <v>0.42629662268905699</v>
      </c>
      <c r="BG1335" s="17"/>
      <c r="BH1335" s="17">
        <v>0.422648631900368</v>
      </c>
      <c r="BI1335" s="17"/>
      <c r="BJ1335" s="17">
        <v>0.42874809494201699</v>
      </c>
      <c r="BK1335" s="17">
        <v>0.54029766387413203</v>
      </c>
      <c r="BL1335" s="17">
        <v>0.37646751649138299</v>
      </c>
      <c r="BM1335" s="17">
        <v>0.34678078673853602</v>
      </c>
      <c r="BN1335" s="17">
        <v>0.31941736791180098</v>
      </c>
      <c r="BO1335" s="17">
        <v>0.44073268671692201</v>
      </c>
      <c r="BP1335" s="17"/>
      <c r="BQ1335" s="17">
        <v>0.29187648319522702</v>
      </c>
      <c r="BR1335" s="17">
        <v>0.43966104337724099</v>
      </c>
      <c r="BS1335" s="17">
        <v>0.49121699567122101</v>
      </c>
      <c r="BT1335" s="17"/>
      <c r="BU1335" s="17">
        <v>0.452855134798194</v>
      </c>
      <c r="BV1335" s="17">
        <v>0.45200989342132702</v>
      </c>
      <c r="BW1335" s="17">
        <v>0.43714307856016998</v>
      </c>
      <c r="BX1335" s="17"/>
      <c r="BY1335" s="17">
        <v>4.9689299828070001E-2</v>
      </c>
      <c r="BZ1335" s="17"/>
      <c r="CA1335" s="17">
        <v>0.64748304423638303</v>
      </c>
    </row>
    <row r="1336" spans="2:79" x14ac:dyDescent="0.35">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c r="BH1336" s="17"/>
      <c r="BI1336" s="17"/>
      <c r="BJ1336" s="17"/>
      <c r="BK1336" s="17"/>
      <c r="BL1336" s="17"/>
      <c r="BM1336" s="17"/>
      <c r="BN1336" s="17"/>
      <c r="BO1336" s="17"/>
      <c r="BP1336" s="17"/>
      <c r="BQ1336" s="17"/>
      <c r="BR1336" s="17"/>
      <c r="BS1336" s="17"/>
      <c r="BT1336" s="17"/>
      <c r="BU1336" s="17"/>
      <c r="BV1336" s="17"/>
      <c r="BW1336" s="17"/>
      <c r="BX1336" s="17"/>
      <c r="BY1336" s="17"/>
      <c r="BZ1336" s="17"/>
      <c r="CA1336" s="17"/>
    </row>
    <row r="1337" spans="2:79" x14ac:dyDescent="0.35">
      <c r="B1337" s="6" t="s">
        <v>606</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c r="BL1337" s="17"/>
      <c r="BM1337" s="17"/>
      <c r="BN1337" s="17"/>
      <c r="BO1337" s="17"/>
      <c r="BP1337" s="17"/>
      <c r="BQ1337" s="17"/>
      <c r="BR1337" s="17"/>
      <c r="BS1337" s="17"/>
      <c r="BT1337" s="17"/>
      <c r="BU1337" s="17"/>
      <c r="BV1337" s="17"/>
      <c r="BW1337" s="17"/>
      <c r="BX1337" s="17"/>
      <c r="BY1337" s="17"/>
      <c r="BZ1337" s="17"/>
      <c r="CA1337" s="17"/>
    </row>
    <row r="1338" spans="2:79" x14ac:dyDescent="0.35">
      <c r="B1338" s="24" t="s">
        <v>607</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c r="BP1338" s="17"/>
      <c r="BQ1338" s="17"/>
      <c r="BR1338" s="17"/>
      <c r="BS1338" s="17"/>
      <c r="BT1338" s="17"/>
      <c r="BU1338" s="17"/>
      <c r="BV1338" s="17"/>
      <c r="BW1338" s="17"/>
      <c r="BX1338" s="17"/>
      <c r="BY1338" s="17"/>
      <c r="BZ1338" s="17"/>
      <c r="CA1338" s="17"/>
    </row>
    <row r="1339" spans="2:79" x14ac:dyDescent="0.35">
      <c r="B1339" t="s">
        <v>385</v>
      </c>
      <c r="C1339" s="17">
        <v>0.140247994518967</v>
      </c>
      <c r="D1339" s="17">
        <v>0.162682128242506</v>
      </c>
      <c r="E1339" s="17">
        <v>0.121357914594263</v>
      </c>
      <c r="F1339" s="17"/>
      <c r="G1339" s="17">
        <v>0.119929189716993</v>
      </c>
      <c r="H1339" s="17">
        <v>0.16893766663868501</v>
      </c>
      <c r="I1339" s="17">
        <v>9.1012606885896394E-2</v>
      </c>
      <c r="J1339" s="17">
        <v>0.18560477161316299</v>
      </c>
      <c r="K1339" s="17">
        <v>0.16344745546540301</v>
      </c>
      <c r="L1339" s="17">
        <v>0.122410944059976</v>
      </c>
      <c r="M1339" s="17"/>
      <c r="N1339" s="17">
        <v>0.17526813605116701</v>
      </c>
      <c r="O1339" s="17">
        <v>0.10798123566057501</v>
      </c>
      <c r="P1339" s="17">
        <v>8.7512391685329899E-2</v>
      </c>
      <c r="Q1339" s="17">
        <v>0.173832238367261</v>
      </c>
      <c r="R1339" s="17"/>
      <c r="S1339" s="17">
        <v>9.6290087740526595E-2</v>
      </c>
      <c r="T1339" s="17">
        <v>0.206309022721619</v>
      </c>
      <c r="U1339" s="17">
        <v>8.5544437229664899E-2</v>
      </c>
      <c r="V1339" s="17">
        <v>0.123918931472999</v>
      </c>
      <c r="W1339" s="17">
        <v>0.113429755448401</v>
      </c>
      <c r="X1339" s="17">
        <v>0.20237965833517299</v>
      </c>
      <c r="Y1339" s="17">
        <v>0.16336024899636101</v>
      </c>
      <c r="Z1339" s="17">
        <v>0.331077353188793</v>
      </c>
      <c r="AA1339" s="17">
        <v>0.121769452744505</v>
      </c>
      <c r="AB1339" s="17">
        <v>5.99304430617002E-2</v>
      </c>
      <c r="AC1339" s="17">
        <v>0.12963769997819499</v>
      </c>
      <c r="AD1339" s="17">
        <v>0.11551862118983</v>
      </c>
      <c r="AE1339" s="17"/>
      <c r="AF1339" s="17">
        <v>8.54803833185203E-2</v>
      </c>
      <c r="AG1339" s="17">
        <v>0.14631817651589299</v>
      </c>
      <c r="AH1339" s="17">
        <v>0.191425522606847</v>
      </c>
      <c r="AI1339" s="17">
        <v>0.124505025972742</v>
      </c>
      <c r="AJ1339" s="17">
        <v>0.103061699554631</v>
      </c>
      <c r="AK1339" s="17">
        <v>0.16578487987045801</v>
      </c>
      <c r="AL1339" s="17"/>
      <c r="AM1339" s="17">
        <v>0.16323106487491701</v>
      </c>
      <c r="AN1339" s="17">
        <v>0.116301662173684</v>
      </c>
      <c r="AO1339" s="17">
        <v>0.16859451946373399</v>
      </c>
      <c r="AP1339" s="17">
        <v>0.112435085793385</v>
      </c>
      <c r="AQ1339" s="17">
        <v>0.169104176619155</v>
      </c>
      <c r="AR1339" s="17"/>
      <c r="AS1339" s="17">
        <v>0.104329772430857</v>
      </c>
      <c r="AT1339" s="17">
        <v>0.14116416029418299</v>
      </c>
      <c r="AU1339" s="17">
        <v>0.189601866056061</v>
      </c>
      <c r="AV1339" s="17">
        <v>0.11747241405652099</v>
      </c>
      <c r="AW1339" s="17">
        <v>0.18099038501225501</v>
      </c>
      <c r="AX1339" s="17">
        <v>0.138115555159881</v>
      </c>
      <c r="AY1339" s="17"/>
      <c r="AZ1339" s="17">
        <v>0.13011465743407499</v>
      </c>
      <c r="BA1339" s="17">
        <v>0.143759860952059</v>
      </c>
      <c r="BB1339" s="17">
        <v>0.14354401009905501</v>
      </c>
      <c r="BC1339" s="17">
        <v>0.14516723701192499</v>
      </c>
      <c r="BD1339" s="17">
        <v>0.14689020581878601</v>
      </c>
      <c r="BE1339" s="17"/>
      <c r="BF1339" s="17">
        <v>0.14051240557746</v>
      </c>
      <c r="BG1339" s="17"/>
      <c r="BH1339" s="17">
        <v>0.13162836684517501</v>
      </c>
      <c r="BI1339" s="17"/>
      <c r="BJ1339" s="17">
        <v>0.14319429788996599</v>
      </c>
      <c r="BK1339" s="17">
        <v>0.12918471398640599</v>
      </c>
      <c r="BL1339" s="17">
        <v>0.15910867837819201</v>
      </c>
      <c r="BM1339" s="17">
        <v>7.7845562664908094E-2</v>
      </c>
      <c r="BN1339" s="17">
        <v>8.7821763379741194E-2</v>
      </c>
      <c r="BO1339" s="17">
        <v>0.14590006987943399</v>
      </c>
      <c r="BP1339" s="17"/>
      <c r="BQ1339" s="17">
        <v>0.135972659975445</v>
      </c>
      <c r="BR1339" s="17">
        <v>0.12317903073936699</v>
      </c>
      <c r="BS1339" s="17">
        <v>0.14522715589916199</v>
      </c>
      <c r="BT1339" s="17"/>
      <c r="BU1339" s="17">
        <v>0.131060790167112</v>
      </c>
      <c r="BV1339" s="17">
        <v>0.14509139736643401</v>
      </c>
      <c r="BW1339" s="17">
        <v>0.13857103515946201</v>
      </c>
      <c r="BX1339" s="17"/>
      <c r="BY1339" s="17">
        <v>1.1801034965434901E-2</v>
      </c>
      <c r="BZ1339" s="17"/>
      <c r="CA1339" s="17">
        <v>0.178195828350522</v>
      </c>
    </row>
    <row r="1340" spans="2:79" x14ac:dyDescent="0.35">
      <c r="B1340" t="s">
        <v>386</v>
      </c>
      <c r="C1340" s="17">
        <v>0.48495846077980098</v>
      </c>
      <c r="D1340" s="17">
        <v>0.48787996594682498</v>
      </c>
      <c r="E1340" s="17">
        <v>0.47864504417333398</v>
      </c>
      <c r="F1340" s="17"/>
      <c r="G1340" s="17">
        <v>0.45041584344625202</v>
      </c>
      <c r="H1340" s="17">
        <v>0.46823345946289102</v>
      </c>
      <c r="I1340" s="17">
        <v>0.51064600957457695</v>
      </c>
      <c r="J1340" s="17">
        <v>0.51974918572956796</v>
      </c>
      <c r="K1340" s="17">
        <v>0.48292970897765403</v>
      </c>
      <c r="L1340" s="17">
        <v>0.48384400012353102</v>
      </c>
      <c r="M1340" s="17"/>
      <c r="N1340" s="17">
        <v>0.46825533064939401</v>
      </c>
      <c r="O1340" s="17">
        <v>0.49379558260440498</v>
      </c>
      <c r="P1340" s="17">
        <v>0.55118668751037003</v>
      </c>
      <c r="Q1340" s="17">
        <v>0.44386737471201199</v>
      </c>
      <c r="R1340" s="17"/>
      <c r="S1340" s="17">
        <v>0.52916066060349198</v>
      </c>
      <c r="T1340" s="17">
        <v>0.48244674739828303</v>
      </c>
      <c r="U1340" s="17">
        <v>0.49155394774964301</v>
      </c>
      <c r="V1340" s="17">
        <v>0.51388812358477298</v>
      </c>
      <c r="W1340" s="17">
        <v>0.45598262684412599</v>
      </c>
      <c r="X1340" s="17">
        <v>0.38640625832995301</v>
      </c>
      <c r="Y1340" s="17">
        <v>0.480338919387367</v>
      </c>
      <c r="Z1340" s="17">
        <v>0.35342762152031099</v>
      </c>
      <c r="AA1340" s="17">
        <v>0.51655049499374495</v>
      </c>
      <c r="AB1340" s="17">
        <v>0.48111266432514599</v>
      </c>
      <c r="AC1340" s="17">
        <v>0.57447151926000894</v>
      </c>
      <c r="AD1340" s="17">
        <v>0.53490704698973901</v>
      </c>
      <c r="AE1340" s="17"/>
      <c r="AF1340" s="17">
        <v>0.44762226620798501</v>
      </c>
      <c r="AG1340" s="17">
        <v>0.480724179370706</v>
      </c>
      <c r="AH1340" s="17">
        <v>0.47585065823197997</v>
      </c>
      <c r="AI1340" s="17">
        <v>0.52483423724432898</v>
      </c>
      <c r="AJ1340" s="17">
        <v>0.59380636402417797</v>
      </c>
      <c r="AK1340" s="17">
        <v>0.567904281201009</v>
      </c>
      <c r="AL1340" s="17"/>
      <c r="AM1340" s="17">
        <v>0.40057555789589</v>
      </c>
      <c r="AN1340" s="17">
        <v>0.47273721807572799</v>
      </c>
      <c r="AO1340" s="17">
        <v>0.50511337014329605</v>
      </c>
      <c r="AP1340" s="17">
        <v>0.56523898729823696</v>
      </c>
      <c r="AQ1340" s="17">
        <v>0.49993374981007599</v>
      </c>
      <c r="AR1340" s="17"/>
      <c r="AS1340" s="17">
        <v>0.54673894937455203</v>
      </c>
      <c r="AT1340" s="17">
        <v>0.54912269498938504</v>
      </c>
      <c r="AU1340" s="17">
        <v>0.418662581116022</v>
      </c>
      <c r="AV1340" s="17">
        <v>0.41517944424048397</v>
      </c>
      <c r="AW1340" s="17">
        <v>0.46059270892189702</v>
      </c>
      <c r="AX1340" s="17">
        <v>0.46566259703726698</v>
      </c>
      <c r="AY1340" s="17"/>
      <c r="AZ1340" s="17">
        <v>0.55913366505387496</v>
      </c>
      <c r="BA1340" s="17">
        <v>0.45674295383462998</v>
      </c>
      <c r="BB1340" s="17">
        <v>0.47271702415068401</v>
      </c>
      <c r="BC1340" s="17">
        <v>0.39465355877323699</v>
      </c>
      <c r="BD1340" s="17">
        <v>0.49207261349429299</v>
      </c>
      <c r="BE1340" s="17"/>
      <c r="BF1340" s="17">
        <v>0.484672978345006</v>
      </c>
      <c r="BG1340" s="17"/>
      <c r="BH1340" s="17">
        <v>0.51792776033270704</v>
      </c>
      <c r="BI1340" s="17"/>
      <c r="BJ1340" s="17">
        <v>0.45894769369459898</v>
      </c>
      <c r="BK1340" s="17">
        <v>0.47559528545718599</v>
      </c>
      <c r="BL1340" s="17">
        <v>0.49563227498297102</v>
      </c>
      <c r="BM1340" s="17">
        <v>0.476191751087298</v>
      </c>
      <c r="BN1340" s="17">
        <v>0.67559251213780902</v>
      </c>
      <c r="BO1340" s="17">
        <v>0.46090475886266902</v>
      </c>
      <c r="BP1340" s="17"/>
      <c r="BQ1340" s="17">
        <v>0.54060891352017704</v>
      </c>
      <c r="BR1340" s="17">
        <v>0.48635101104209599</v>
      </c>
      <c r="BS1340" s="17">
        <v>0.50122238379421302</v>
      </c>
      <c r="BT1340" s="17"/>
      <c r="BU1340" s="17">
        <v>0.53070290087387695</v>
      </c>
      <c r="BV1340" s="17">
        <v>0.51632613982220799</v>
      </c>
      <c r="BW1340" s="17">
        <v>0.49904519203076803</v>
      </c>
      <c r="BX1340" s="17"/>
      <c r="BY1340" s="17">
        <v>0.36782269029708398</v>
      </c>
      <c r="BZ1340" s="17"/>
      <c r="CA1340" s="17">
        <v>0.57568497950498099</v>
      </c>
    </row>
    <row r="1341" spans="2:79" x14ac:dyDescent="0.35">
      <c r="B1341" t="s">
        <v>387</v>
      </c>
      <c r="C1341" s="17">
        <v>0.17690196871414901</v>
      </c>
      <c r="D1341" s="17">
        <v>0.177022153136315</v>
      </c>
      <c r="E1341" s="17">
        <v>0.17807356027208701</v>
      </c>
      <c r="F1341" s="17"/>
      <c r="G1341" s="17">
        <v>0.29429114617613</v>
      </c>
      <c r="H1341" s="17">
        <v>0.15709502682579601</v>
      </c>
      <c r="I1341" s="17">
        <v>0.144413168118982</v>
      </c>
      <c r="J1341" s="17">
        <v>0.13237221056300999</v>
      </c>
      <c r="K1341" s="17">
        <v>0.19571882390783801</v>
      </c>
      <c r="L1341" s="17">
        <v>0.14495949497982</v>
      </c>
      <c r="M1341" s="17"/>
      <c r="N1341" s="17">
        <v>0.14417953685361001</v>
      </c>
      <c r="O1341" s="17">
        <v>0.19075380091575</v>
      </c>
      <c r="P1341" s="17">
        <v>0.189294350376642</v>
      </c>
      <c r="Q1341" s="17">
        <v>0.19197688928291201</v>
      </c>
      <c r="R1341" s="17"/>
      <c r="S1341" s="17">
        <v>0.204132796766715</v>
      </c>
      <c r="T1341" s="17">
        <v>0.188127348298434</v>
      </c>
      <c r="U1341" s="17">
        <v>0.13775083951422901</v>
      </c>
      <c r="V1341" s="17">
        <v>0.17743100593464001</v>
      </c>
      <c r="W1341" s="17">
        <v>0.237325711995131</v>
      </c>
      <c r="X1341" s="17">
        <v>0.15693617002371901</v>
      </c>
      <c r="Y1341" s="17">
        <v>0.16898650734963899</v>
      </c>
      <c r="Z1341" s="17">
        <v>0.13547383981937</v>
      </c>
      <c r="AA1341" s="17">
        <v>0.182444784460606</v>
      </c>
      <c r="AB1341" s="17">
        <v>0.24371098908268499</v>
      </c>
      <c r="AC1341" s="17">
        <v>4.9179082371705499E-2</v>
      </c>
      <c r="AD1341" s="17">
        <v>0.127964101236474</v>
      </c>
      <c r="AE1341" s="17"/>
      <c r="AF1341" s="17">
        <v>0.19402305867560701</v>
      </c>
      <c r="AG1341" s="17">
        <v>0.168695752504604</v>
      </c>
      <c r="AH1341" s="17">
        <v>0.20780871271773099</v>
      </c>
      <c r="AI1341" s="17">
        <v>0.165234865600841</v>
      </c>
      <c r="AJ1341" s="17">
        <v>5.7126441989091399E-2</v>
      </c>
      <c r="AK1341" s="17">
        <v>0.15367709072739899</v>
      </c>
      <c r="AL1341" s="17"/>
      <c r="AM1341" s="17">
        <v>0.19850748953604799</v>
      </c>
      <c r="AN1341" s="17">
        <v>0.198467105715112</v>
      </c>
      <c r="AO1341" s="17">
        <v>0.168610467268305</v>
      </c>
      <c r="AP1341" s="17">
        <v>0.13795661379601001</v>
      </c>
      <c r="AQ1341" s="17">
        <v>4.1405252269310702E-2</v>
      </c>
      <c r="AR1341" s="17"/>
      <c r="AS1341" s="17">
        <v>0.19928272686368301</v>
      </c>
      <c r="AT1341" s="17">
        <v>0.12735784368939199</v>
      </c>
      <c r="AU1341" s="17">
        <v>0.176738273585374</v>
      </c>
      <c r="AV1341" s="17">
        <v>0.21048609604987001</v>
      </c>
      <c r="AW1341" s="17">
        <v>0.138419397999409</v>
      </c>
      <c r="AX1341" s="17">
        <v>0.228538050467402</v>
      </c>
      <c r="AY1341" s="17"/>
      <c r="AZ1341" s="17">
        <v>0.15961318387552301</v>
      </c>
      <c r="BA1341" s="17">
        <v>0.19651232904042801</v>
      </c>
      <c r="BB1341" s="17">
        <v>0.153684542449394</v>
      </c>
      <c r="BC1341" s="17">
        <v>0.140441335529191</v>
      </c>
      <c r="BD1341" s="17">
        <v>0.19173307130804301</v>
      </c>
      <c r="BE1341" s="17"/>
      <c r="BF1341" s="17">
        <v>0.17171352951951999</v>
      </c>
      <c r="BG1341" s="17"/>
      <c r="BH1341" s="17">
        <v>0.17342825634682699</v>
      </c>
      <c r="BI1341" s="17"/>
      <c r="BJ1341" s="17">
        <v>0.18537724112259499</v>
      </c>
      <c r="BK1341" s="17">
        <v>0.200518380242515</v>
      </c>
      <c r="BL1341" s="17">
        <v>0.14714800734253999</v>
      </c>
      <c r="BM1341" s="17">
        <v>0.26524183557537501</v>
      </c>
      <c r="BN1341" s="17">
        <v>0.16252473329054201</v>
      </c>
      <c r="BO1341" s="17">
        <v>0.18169846799249401</v>
      </c>
      <c r="BP1341" s="17"/>
      <c r="BQ1341" s="17">
        <v>0.165334200646409</v>
      </c>
      <c r="BR1341" s="17">
        <v>0.17539949303069</v>
      </c>
      <c r="BS1341" s="17">
        <v>0.18466184646981301</v>
      </c>
      <c r="BT1341" s="17"/>
      <c r="BU1341" s="17">
        <v>0.24435176395767499</v>
      </c>
      <c r="BV1341" s="17">
        <v>0.15854239847023699</v>
      </c>
      <c r="BW1341" s="17">
        <v>0.183910048472337</v>
      </c>
      <c r="BX1341" s="17"/>
      <c r="BY1341" s="17">
        <v>0.35538290564268599</v>
      </c>
      <c r="BZ1341" s="17"/>
      <c r="CA1341" s="17">
        <v>0.10954595655915</v>
      </c>
    </row>
    <row r="1342" spans="2:79" x14ac:dyDescent="0.35">
      <c r="B1342" t="s">
        <v>388</v>
      </c>
      <c r="C1342" s="17">
        <v>6.7070740462854994E-2</v>
      </c>
      <c r="D1342" s="17">
        <v>5.28258762906086E-2</v>
      </c>
      <c r="E1342" s="17">
        <v>8.0193338193588398E-2</v>
      </c>
      <c r="F1342" s="17"/>
      <c r="G1342" s="17">
        <v>5.6934241457731599E-2</v>
      </c>
      <c r="H1342" s="17">
        <v>4.55546709154191E-2</v>
      </c>
      <c r="I1342" s="17">
        <v>0.13423491616965899</v>
      </c>
      <c r="J1342" s="17">
        <v>5.3257298963086501E-2</v>
      </c>
      <c r="K1342" s="17">
        <v>5.1800777016512901E-2</v>
      </c>
      <c r="L1342" s="17">
        <v>6.3022983390778206E-2</v>
      </c>
      <c r="M1342" s="17"/>
      <c r="N1342" s="17">
        <v>7.3261489322128698E-2</v>
      </c>
      <c r="O1342" s="17">
        <v>5.8175684938406802E-2</v>
      </c>
      <c r="P1342" s="17">
        <v>7.1310247120862702E-2</v>
      </c>
      <c r="Q1342" s="17">
        <v>6.2687982251046104E-2</v>
      </c>
      <c r="R1342" s="17"/>
      <c r="S1342" s="17">
        <v>8.4390741727437296E-2</v>
      </c>
      <c r="T1342" s="17">
        <v>3.8288519749181398E-2</v>
      </c>
      <c r="U1342" s="17">
        <v>4.3684890549927601E-2</v>
      </c>
      <c r="V1342" s="17">
        <v>4.9257045021361502E-2</v>
      </c>
      <c r="W1342" s="17">
        <v>9.0043048856266197E-2</v>
      </c>
      <c r="X1342" s="17">
        <v>6.1608690835209597E-2</v>
      </c>
      <c r="Y1342" s="17">
        <v>9.7342484726227405E-2</v>
      </c>
      <c r="Z1342" s="17">
        <v>6.5441806813826706E-2</v>
      </c>
      <c r="AA1342" s="17">
        <v>7.6849411546784194E-2</v>
      </c>
      <c r="AB1342" s="17">
        <v>7.4728027081917406E-2</v>
      </c>
      <c r="AC1342" s="17">
        <v>3.3369507863710901E-2</v>
      </c>
      <c r="AD1342" s="17">
        <v>0.119621417617174</v>
      </c>
      <c r="AE1342" s="17"/>
      <c r="AF1342" s="17">
        <v>0.11059628676196299</v>
      </c>
      <c r="AG1342" s="17">
        <v>7.6216627703634507E-2</v>
      </c>
      <c r="AH1342" s="17">
        <v>4.2685161326978402E-2</v>
      </c>
      <c r="AI1342" s="17">
        <v>3.1146912208656601E-2</v>
      </c>
      <c r="AJ1342" s="17">
        <v>9.4406601542740401E-2</v>
      </c>
      <c r="AK1342" s="17">
        <v>7.1857610844591496E-2</v>
      </c>
      <c r="AL1342" s="17"/>
      <c r="AM1342" s="17">
        <v>9.3353016214389198E-2</v>
      </c>
      <c r="AN1342" s="17">
        <v>6.4658080216518393E-2</v>
      </c>
      <c r="AO1342" s="17">
        <v>4.1727917254408303E-2</v>
      </c>
      <c r="AP1342" s="17">
        <v>8.5637948332738606E-2</v>
      </c>
      <c r="AQ1342" s="17">
        <v>0.115601000077638</v>
      </c>
      <c r="AR1342" s="17"/>
      <c r="AS1342" s="17">
        <v>3.42043485899775E-2</v>
      </c>
      <c r="AT1342" s="17">
        <v>7.0284495415289E-2</v>
      </c>
      <c r="AU1342" s="17">
        <v>9.7175621578272905E-2</v>
      </c>
      <c r="AV1342" s="17">
        <v>0.11641314936314701</v>
      </c>
      <c r="AW1342" s="17">
        <v>3.1519031853705901E-2</v>
      </c>
      <c r="AX1342" s="17">
        <v>3.2474595920397899E-2</v>
      </c>
      <c r="AY1342" s="17"/>
      <c r="AZ1342" s="17">
        <v>4.5264825896754401E-2</v>
      </c>
      <c r="BA1342" s="17">
        <v>0.102739400955855</v>
      </c>
      <c r="BB1342" s="17">
        <v>7.7136600788450693E-2</v>
      </c>
      <c r="BC1342" s="17">
        <v>1.7452512014290399E-2</v>
      </c>
      <c r="BD1342" s="17">
        <v>4.6330373605440699E-2</v>
      </c>
      <c r="BE1342" s="17"/>
      <c r="BF1342" s="17">
        <v>7.08700218537376E-2</v>
      </c>
      <c r="BG1342" s="17"/>
      <c r="BH1342" s="17">
        <v>6.3182161121710101E-2</v>
      </c>
      <c r="BI1342" s="17"/>
      <c r="BJ1342" s="17">
        <v>7.3922840762251404E-2</v>
      </c>
      <c r="BK1342" s="17">
        <v>7.0105210682386704E-2</v>
      </c>
      <c r="BL1342" s="17">
        <v>6.9283725048585904E-2</v>
      </c>
      <c r="BM1342" s="17">
        <v>0</v>
      </c>
      <c r="BN1342" s="17">
        <v>4.7652298951020501E-2</v>
      </c>
      <c r="BO1342" s="17">
        <v>0.110089925548551</v>
      </c>
      <c r="BP1342" s="17"/>
      <c r="BQ1342" s="17">
        <v>5.3882918408906501E-2</v>
      </c>
      <c r="BR1342" s="17">
        <v>8.0457872807938105E-2</v>
      </c>
      <c r="BS1342" s="17">
        <v>6.5875589629181899E-2</v>
      </c>
      <c r="BT1342" s="17"/>
      <c r="BU1342" s="17">
        <v>0</v>
      </c>
      <c r="BV1342" s="17">
        <v>8.3212273861568903E-2</v>
      </c>
      <c r="BW1342" s="17">
        <v>6.5709213394805205E-2</v>
      </c>
      <c r="BX1342" s="17"/>
      <c r="BY1342" s="17">
        <v>0.19144725986566399</v>
      </c>
      <c r="BZ1342" s="17"/>
      <c r="CA1342" s="17">
        <v>2.1927027423097899E-2</v>
      </c>
    </row>
    <row r="1343" spans="2:79" x14ac:dyDescent="0.35">
      <c r="B1343" t="s">
        <v>136</v>
      </c>
      <c r="C1343" s="17">
        <v>0.13082083552422799</v>
      </c>
      <c r="D1343" s="17">
        <v>0.119589876383746</v>
      </c>
      <c r="E1343" s="17">
        <v>0.14173014276672799</v>
      </c>
      <c r="F1343" s="17"/>
      <c r="G1343" s="17">
        <v>7.8429579202892993E-2</v>
      </c>
      <c r="H1343" s="17">
        <v>0.160179176157209</v>
      </c>
      <c r="I1343" s="17">
        <v>0.119693299250886</v>
      </c>
      <c r="J1343" s="17">
        <v>0.109016533131174</v>
      </c>
      <c r="K1343" s="17">
        <v>0.106103234632592</v>
      </c>
      <c r="L1343" s="17">
        <v>0.185762577445895</v>
      </c>
      <c r="M1343" s="17"/>
      <c r="N1343" s="17">
        <v>0.1390355071237</v>
      </c>
      <c r="O1343" s="17">
        <v>0.149293695880864</v>
      </c>
      <c r="P1343" s="17">
        <v>0.100696323306795</v>
      </c>
      <c r="Q1343" s="17">
        <v>0.12763551538676901</v>
      </c>
      <c r="R1343" s="17"/>
      <c r="S1343" s="17">
        <v>8.6025713161829706E-2</v>
      </c>
      <c r="T1343" s="17">
        <v>8.4828361832482505E-2</v>
      </c>
      <c r="U1343" s="17">
        <v>0.24146588495653601</v>
      </c>
      <c r="V1343" s="17">
        <v>0.135504893986227</v>
      </c>
      <c r="W1343" s="17">
        <v>0.103218856856076</v>
      </c>
      <c r="X1343" s="17">
        <v>0.19266922247594601</v>
      </c>
      <c r="Y1343" s="17">
        <v>8.9971839540405593E-2</v>
      </c>
      <c r="Z1343" s="17">
        <v>0.114579378657699</v>
      </c>
      <c r="AA1343" s="17">
        <v>0.10238585625436</v>
      </c>
      <c r="AB1343" s="17">
        <v>0.14051787644855099</v>
      </c>
      <c r="AC1343" s="17">
        <v>0.21334219052638001</v>
      </c>
      <c r="AD1343" s="17">
        <v>0.101988812966783</v>
      </c>
      <c r="AE1343" s="17"/>
      <c r="AF1343" s="17">
        <v>0.16227800503592499</v>
      </c>
      <c r="AG1343" s="17">
        <v>0.12804526390516299</v>
      </c>
      <c r="AH1343" s="17">
        <v>8.2229945116463393E-2</v>
      </c>
      <c r="AI1343" s="17">
        <v>0.154278958973431</v>
      </c>
      <c r="AJ1343" s="17">
        <v>0.15159889288935899</v>
      </c>
      <c r="AK1343" s="17">
        <v>4.0776137356543098E-2</v>
      </c>
      <c r="AL1343" s="17"/>
      <c r="AM1343" s="17">
        <v>0.14433287147875701</v>
      </c>
      <c r="AN1343" s="17">
        <v>0.14783593381895799</v>
      </c>
      <c r="AO1343" s="17">
        <v>0.115953725870257</v>
      </c>
      <c r="AP1343" s="17">
        <v>9.8731364779628406E-2</v>
      </c>
      <c r="AQ1343" s="17">
        <v>0.17395582122382</v>
      </c>
      <c r="AR1343" s="17"/>
      <c r="AS1343" s="17">
        <v>0.11544420274093101</v>
      </c>
      <c r="AT1343" s="17">
        <v>0.11207080561175101</v>
      </c>
      <c r="AU1343" s="17">
        <v>0.117821657664269</v>
      </c>
      <c r="AV1343" s="17">
        <v>0.140448896289978</v>
      </c>
      <c r="AW1343" s="17">
        <v>0.188478476212734</v>
      </c>
      <c r="AX1343" s="17">
        <v>0.13520920141505199</v>
      </c>
      <c r="AY1343" s="17"/>
      <c r="AZ1343" s="17">
        <v>0.105873667739772</v>
      </c>
      <c r="BA1343" s="17">
        <v>0.100245455217028</v>
      </c>
      <c r="BB1343" s="17">
        <v>0.15291782251241601</v>
      </c>
      <c r="BC1343" s="17">
        <v>0.30228535667135598</v>
      </c>
      <c r="BD1343" s="17">
        <v>0.122973735773437</v>
      </c>
      <c r="BE1343" s="17"/>
      <c r="BF1343" s="17">
        <v>0.13223106470427701</v>
      </c>
      <c r="BG1343" s="17"/>
      <c r="BH1343" s="17">
        <v>0.113833455353581</v>
      </c>
      <c r="BI1343" s="17"/>
      <c r="BJ1343" s="17">
        <v>0.13855792653058799</v>
      </c>
      <c r="BK1343" s="17">
        <v>0.12459640963150601</v>
      </c>
      <c r="BL1343" s="17">
        <v>0.12882731424771099</v>
      </c>
      <c r="BM1343" s="17">
        <v>0.180720850672419</v>
      </c>
      <c r="BN1343" s="17">
        <v>2.64086922408872E-2</v>
      </c>
      <c r="BO1343" s="17">
        <v>0.101406777716853</v>
      </c>
      <c r="BP1343" s="17"/>
      <c r="BQ1343" s="17">
        <v>0.104201307449062</v>
      </c>
      <c r="BR1343" s="17">
        <v>0.134612592379908</v>
      </c>
      <c r="BS1343" s="17">
        <v>0.10301302420763001</v>
      </c>
      <c r="BT1343" s="17"/>
      <c r="BU1343" s="17">
        <v>9.3884545001336903E-2</v>
      </c>
      <c r="BV1343" s="17">
        <v>9.6827790479551895E-2</v>
      </c>
      <c r="BW1343" s="17">
        <v>0.112764510942627</v>
      </c>
      <c r="BX1343" s="17"/>
      <c r="BY1343" s="17">
        <v>7.3546109229131698E-2</v>
      </c>
      <c r="BZ1343" s="17"/>
      <c r="CA1343" s="17">
        <v>0.11464620816225</v>
      </c>
    </row>
    <row r="1344" spans="2:79" x14ac:dyDescent="0.35">
      <c r="B1344" t="s">
        <v>389</v>
      </c>
      <c r="C1344" s="17">
        <v>0.62520645529876795</v>
      </c>
      <c r="D1344" s="17">
        <v>0.65056209418933097</v>
      </c>
      <c r="E1344" s="17">
        <v>0.60000295876759702</v>
      </c>
      <c r="F1344" s="17"/>
      <c r="G1344" s="17">
        <v>0.57034503316324503</v>
      </c>
      <c r="H1344" s="17">
        <v>0.637171126101577</v>
      </c>
      <c r="I1344" s="17">
        <v>0.60165861646047303</v>
      </c>
      <c r="J1344" s="17">
        <v>0.70535395734272999</v>
      </c>
      <c r="K1344" s="17">
        <v>0.64637716444305704</v>
      </c>
      <c r="L1344" s="17">
        <v>0.60625494418350701</v>
      </c>
      <c r="M1344" s="17"/>
      <c r="N1344" s="17">
        <v>0.64352346670056204</v>
      </c>
      <c r="O1344" s="17">
        <v>0.60177681826497997</v>
      </c>
      <c r="P1344" s="17">
        <v>0.63869907919570001</v>
      </c>
      <c r="Q1344" s="17">
        <v>0.61769961307927301</v>
      </c>
      <c r="R1344" s="17"/>
      <c r="S1344" s="17">
        <v>0.62545074834401804</v>
      </c>
      <c r="T1344" s="17">
        <v>0.68875577011990197</v>
      </c>
      <c r="U1344" s="17">
        <v>0.57709838497930799</v>
      </c>
      <c r="V1344" s="17">
        <v>0.63780705505777202</v>
      </c>
      <c r="W1344" s="17">
        <v>0.569412382292527</v>
      </c>
      <c r="X1344" s="17">
        <v>0.58878591666512603</v>
      </c>
      <c r="Y1344" s="17">
        <v>0.64369916838372798</v>
      </c>
      <c r="Z1344" s="17">
        <v>0.68450497470910399</v>
      </c>
      <c r="AA1344" s="17">
        <v>0.63831994773824996</v>
      </c>
      <c r="AB1344" s="17">
        <v>0.54104310738684602</v>
      </c>
      <c r="AC1344" s="17">
        <v>0.70410921923820402</v>
      </c>
      <c r="AD1344" s="17">
        <v>0.65042566817956904</v>
      </c>
      <c r="AE1344" s="17"/>
      <c r="AF1344" s="17">
        <v>0.53310264952650499</v>
      </c>
      <c r="AG1344" s="17">
        <v>0.62704235588659796</v>
      </c>
      <c r="AH1344" s="17">
        <v>0.667276180838827</v>
      </c>
      <c r="AI1344" s="17">
        <v>0.64933926321707103</v>
      </c>
      <c r="AJ1344" s="17">
        <v>0.69686806357880904</v>
      </c>
      <c r="AK1344" s="17">
        <v>0.73368916107146598</v>
      </c>
      <c r="AL1344" s="17"/>
      <c r="AM1344" s="17">
        <v>0.56380662277080595</v>
      </c>
      <c r="AN1344" s="17">
        <v>0.58903888024941198</v>
      </c>
      <c r="AO1344" s="17">
        <v>0.67370788960702899</v>
      </c>
      <c r="AP1344" s="17">
        <v>0.67767407309162297</v>
      </c>
      <c r="AQ1344" s="17">
        <v>0.66903792642923099</v>
      </c>
      <c r="AR1344" s="17"/>
      <c r="AS1344" s="17">
        <v>0.65106872180540898</v>
      </c>
      <c r="AT1344" s="17">
        <v>0.69028685528356803</v>
      </c>
      <c r="AU1344" s="17">
        <v>0.60826444717208406</v>
      </c>
      <c r="AV1344" s="17">
        <v>0.53265185829700601</v>
      </c>
      <c r="AW1344" s="17">
        <v>0.64158309393415103</v>
      </c>
      <c r="AX1344" s="17">
        <v>0.60377815219714803</v>
      </c>
      <c r="AY1344" s="17"/>
      <c r="AZ1344" s="17">
        <v>0.68924832248794998</v>
      </c>
      <c r="BA1344" s="17">
        <v>0.60050281478668899</v>
      </c>
      <c r="BB1344" s="17">
        <v>0.61626103424973899</v>
      </c>
      <c r="BC1344" s="17">
        <v>0.53982079578516196</v>
      </c>
      <c r="BD1344" s="17">
        <v>0.63896281931307897</v>
      </c>
      <c r="BE1344" s="17"/>
      <c r="BF1344" s="17">
        <v>0.62518538392246603</v>
      </c>
      <c r="BG1344" s="17"/>
      <c r="BH1344" s="17">
        <v>0.64955612717788203</v>
      </c>
      <c r="BI1344" s="17"/>
      <c r="BJ1344" s="17">
        <v>0.60214199158456505</v>
      </c>
      <c r="BK1344" s="17">
        <v>0.60477999944359295</v>
      </c>
      <c r="BL1344" s="17">
        <v>0.654740953361163</v>
      </c>
      <c r="BM1344" s="17">
        <v>0.554037313752206</v>
      </c>
      <c r="BN1344" s="17">
        <v>0.76341427551755103</v>
      </c>
      <c r="BO1344" s="17">
        <v>0.60680482874210195</v>
      </c>
      <c r="BP1344" s="17"/>
      <c r="BQ1344" s="17">
        <v>0.67658157349562298</v>
      </c>
      <c r="BR1344" s="17">
        <v>0.60953004178146397</v>
      </c>
      <c r="BS1344" s="17">
        <v>0.64644953969337504</v>
      </c>
      <c r="BT1344" s="17"/>
      <c r="BU1344" s="17">
        <v>0.66176369104098798</v>
      </c>
      <c r="BV1344" s="17">
        <v>0.66141753718864205</v>
      </c>
      <c r="BW1344" s="17">
        <v>0.63761622719023103</v>
      </c>
      <c r="BX1344" s="17"/>
      <c r="BY1344" s="17">
        <v>0.37962372526251797</v>
      </c>
      <c r="BZ1344" s="17"/>
      <c r="CA1344" s="17">
        <v>0.75388080785550304</v>
      </c>
    </row>
    <row r="1345" spans="2:79" x14ac:dyDescent="0.35">
      <c r="B1345" t="s">
        <v>390</v>
      </c>
      <c r="C1345" s="17">
        <v>0.243972709177004</v>
      </c>
      <c r="D1345" s="17">
        <v>0.22984802942692301</v>
      </c>
      <c r="E1345" s="17">
        <v>0.25826689846567502</v>
      </c>
      <c r="F1345" s="17"/>
      <c r="G1345" s="17">
        <v>0.35122538763386202</v>
      </c>
      <c r="H1345" s="17">
        <v>0.202649697741215</v>
      </c>
      <c r="I1345" s="17">
        <v>0.27864808428864102</v>
      </c>
      <c r="J1345" s="17">
        <v>0.185629509526096</v>
      </c>
      <c r="K1345" s="17">
        <v>0.24751960092435099</v>
      </c>
      <c r="L1345" s="17">
        <v>0.207982478370598</v>
      </c>
      <c r="M1345" s="17"/>
      <c r="N1345" s="17">
        <v>0.21744102617573799</v>
      </c>
      <c r="O1345" s="17">
        <v>0.248929485854157</v>
      </c>
      <c r="P1345" s="17">
        <v>0.26060459749750498</v>
      </c>
      <c r="Q1345" s="17">
        <v>0.254664871533958</v>
      </c>
      <c r="R1345" s="17"/>
      <c r="S1345" s="17">
        <v>0.28852353849415202</v>
      </c>
      <c r="T1345" s="17">
        <v>0.22641586804761499</v>
      </c>
      <c r="U1345" s="17">
        <v>0.181435730064157</v>
      </c>
      <c r="V1345" s="17">
        <v>0.226688050956001</v>
      </c>
      <c r="W1345" s="17">
        <v>0.32736876085139799</v>
      </c>
      <c r="X1345" s="17">
        <v>0.21854486085892899</v>
      </c>
      <c r="Y1345" s="17">
        <v>0.26632899207586702</v>
      </c>
      <c r="Z1345" s="17">
        <v>0.200915646633197</v>
      </c>
      <c r="AA1345" s="17">
        <v>0.25929419600739001</v>
      </c>
      <c r="AB1345" s="17">
        <v>0.31843901616460302</v>
      </c>
      <c r="AC1345" s="17">
        <v>8.2548590235416497E-2</v>
      </c>
      <c r="AD1345" s="17">
        <v>0.24758551885364799</v>
      </c>
      <c r="AE1345" s="17"/>
      <c r="AF1345" s="17">
        <v>0.30461934543757002</v>
      </c>
      <c r="AG1345" s="17">
        <v>0.244912380208238</v>
      </c>
      <c r="AH1345" s="17">
        <v>0.25049387404471002</v>
      </c>
      <c r="AI1345" s="17">
        <v>0.196381777809498</v>
      </c>
      <c r="AJ1345" s="17">
        <v>0.151533043531832</v>
      </c>
      <c r="AK1345" s="17">
        <v>0.22553470157199099</v>
      </c>
      <c r="AL1345" s="17"/>
      <c r="AM1345" s="17">
        <v>0.29186050575043698</v>
      </c>
      <c r="AN1345" s="17">
        <v>0.26312518593162998</v>
      </c>
      <c r="AO1345" s="17">
        <v>0.210338384522713</v>
      </c>
      <c r="AP1345" s="17">
        <v>0.22359456212874901</v>
      </c>
      <c r="AQ1345" s="17">
        <v>0.15700625234694901</v>
      </c>
      <c r="AR1345" s="17"/>
      <c r="AS1345" s="17">
        <v>0.23348707545366101</v>
      </c>
      <c r="AT1345" s="17">
        <v>0.19764233910468099</v>
      </c>
      <c r="AU1345" s="17">
        <v>0.273913895163647</v>
      </c>
      <c r="AV1345" s="17">
        <v>0.32689924541301701</v>
      </c>
      <c r="AW1345" s="17">
        <v>0.169938429853114</v>
      </c>
      <c r="AX1345" s="17">
        <v>0.26101264638779897</v>
      </c>
      <c r="AY1345" s="17"/>
      <c r="AZ1345" s="17">
        <v>0.20487800977227799</v>
      </c>
      <c r="BA1345" s="17">
        <v>0.29925172999628302</v>
      </c>
      <c r="BB1345" s="17">
        <v>0.230821143237845</v>
      </c>
      <c r="BC1345" s="17">
        <v>0.15789384754348201</v>
      </c>
      <c r="BD1345" s="17">
        <v>0.238063444913483</v>
      </c>
      <c r="BE1345" s="17"/>
      <c r="BF1345" s="17">
        <v>0.24258355137325699</v>
      </c>
      <c r="BG1345" s="17"/>
      <c r="BH1345" s="17">
        <v>0.236610417468537</v>
      </c>
      <c r="BI1345" s="17"/>
      <c r="BJ1345" s="17">
        <v>0.25930008188484699</v>
      </c>
      <c r="BK1345" s="17">
        <v>0.27062359092490201</v>
      </c>
      <c r="BL1345" s="17">
        <v>0.21643173239112601</v>
      </c>
      <c r="BM1345" s="17">
        <v>0.26524183557537501</v>
      </c>
      <c r="BN1345" s="17">
        <v>0.21017703224156201</v>
      </c>
      <c r="BO1345" s="17">
        <v>0.29178839354104502</v>
      </c>
      <c r="BP1345" s="17"/>
      <c r="BQ1345" s="17">
        <v>0.21921711905531499</v>
      </c>
      <c r="BR1345" s="17">
        <v>0.255857365838628</v>
      </c>
      <c r="BS1345" s="17">
        <v>0.25053743609899498</v>
      </c>
      <c r="BT1345" s="17"/>
      <c r="BU1345" s="17">
        <v>0.24435176395767499</v>
      </c>
      <c r="BV1345" s="17">
        <v>0.241754672331806</v>
      </c>
      <c r="BW1345" s="17">
        <v>0.24961926186714301</v>
      </c>
      <c r="BX1345" s="17"/>
      <c r="BY1345" s="17">
        <v>0.54683016550834995</v>
      </c>
      <c r="BZ1345" s="17"/>
      <c r="CA1345" s="17">
        <v>0.13147298398224699</v>
      </c>
    </row>
    <row r="1346" spans="2:79" x14ac:dyDescent="0.35">
      <c r="B1346" t="s">
        <v>202</v>
      </c>
      <c r="C1346" s="17">
        <v>0.38123374612176397</v>
      </c>
      <c r="D1346" s="17">
        <v>0.42071406476240802</v>
      </c>
      <c r="E1346" s="17">
        <v>0.341736060301922</v>
      </c>
      <c r="F1346" s="17"/>
      <c r="G1346" s="17">
        <v>0.21911964552938301</v>
      </c>
      <c r="H1346" s="17">
        <v>0.43452142836036201</v>
      </c>
      <c r="I1346" s="17">
        <v>0.32301053217183301</v>
      </c>
      <c r="J1346" s="17">
        <v>0.51972444781663396</v>
      </c>
      <c r="K1346" s="17">
        <v>0.39885756351870599</v>
      </c>
      <c r="L1346" s="17">
        <v>0.39827246581290998</v>
      </c>
      <c r="M1346" s="17"/>
      <c r="N1346" s="17">
        <v>0.42608244052482303</v>
      </c>
      <c r="O1346" s="17">
        <v>0.352847332410823</v>
      </c>
      <c r="P1346" s="17">
        <v>0.37809448169819498</v>
      </c>
      <c r="Q1346" s="17">
        <v>0.36303474154531501</v>
      </c>
      <c r="R1346" s="17"/>
      <c r="S1346" s="17">
        <v>0.33692720984986602</v>
      </c>
      <c r="T1346" s="17">
        <v>0.46233990207228598</v>
      </c>
      <c r="U1346" s="17">
        <v>0.39566265491515101</v>
      </c>
      <c r="V1346" s="17">
        <v>0.41111900410177099</v>
      </c>
      <c r="W1346" s="17">
        <v>0.24204362144112901</v>
      </c>
      <c r="X1346" s="17">
        <v>0.37024105580619698</v>
      </c>
      <c r="Y1346" s="17">
        <v>0.37737017630786102</v>
      </c>
      <c r="Z1346" s="17">
        <v>0.48358932807590699</v>
      </c>
      <c r="AA1346" s="17">
        <v>0.37902575173086001</v>
      </c>
      <c r="AB1346" s="17">
        <v>0.222604091222244</v>
      </c>
      <c r="AC1346" s="17">
        <v>0.62156062900278697</v>
      </c>
      <c r="AD1346" s="17">
        <v>0.40284014932592199</v>
      </c>
      <c r="AE1346" s="17"/>
      <c r="AF1346" s="17">
        <v>0.228483304088935</v>
      </c>
      <c r="AG1346" s="17">
        <v>0.38212997567835999</v>
      </c>
      <c r="AH1346" s="17">
        <v>0.41678230679411699</v>
      </c>
      <c r="AI1346" s="17">
        <v>0.45295748540757302</v>
      </c>
      <c r="AJ1346" s="17">
        <v>0.54533502004697698</v>
      </c>
      <c r="AK1346" s="17">
        <v>0.50815445949947602</v>
      </c>
      <c r="AL1346" s="17"/>
      <c r="AM1346" s="17">
        <v>0.27194611702036903</v>
      </c>
      <c r="AN1346" s="17">
        <v>0.325913694317781</v>
      </c>
      <c r="AO1346" s="17">
        <v>0.46336950508431601</v>
      </c>
      <c r="AP1346" s="17">
        <v>0.45407951096287402</v>
      </c>
      <c r="AQ1346" s="17">
        <v>0.51203167408228201</v>
      </c>
      <c r="AR1346" s="17"/>
      <c r="AS1346" s="17">
        <v>0.41758164635174799</v>
      </c>
      <c r="AT1346" s="17">
        <v>0.49264451617888699</v>
      </c>
      <c r="AU1346" s="17">
        <v>0.334350552008436</v>
      </c>
      <c r="AV1346" s="17">
        <v>0.20575261288398899</v>
      </c>
      <c r="AW1346" s="17">
        <v>0.471644664081037</v>
      </c>
      <c r="AX1346" s="17">
        <v>0.342765505809349</v>
      </c>
      <c r="AY1346" s="17"/>
      <c r="AZ1346" s="17">
        <v>0.48437031271567199</v>
      </c>
      <c r="BA1346" s="17">
        <v>0.30125108479040602</v>
      </c>
      <c r="BB1346" s="17">
        <v>0.38543989101189402</v>
      </c>
      <c r="BC1346" s="17">
        <v>0.38192694824168</v>
      </c>
      <c r="BD1346" s="17">
        <v>0.400899374399596</v>
      </c>
      <c r="BE1346" s="17"/>
      <c r="BF1346" s="17">
        <v>0.38260183254920899</v>
      </c>
      <c r="BG1346" s="17"/>
      <c r="BH1346" s="17">
        <v>0.41294570970934502</v>
      </c>
      <c r="BI1346" s="17"/>
      <c r="BJ1346" s="17">
        <v>0.34284190969971901</v>
      </c>
      <c r="BK1346" s="17">
        <v>0.33415640851869099</v>
      </c>
      <c r="BL1346" s="17">
        <v>0.43830922097003699</v>
      </c>
      <c r="BM1346" s="17">
        <v>0.28879547817683199</v>
      </c>
      <c r="BN1346" s="17">
        <v>0.553237243275988</v>
      </c>
      <c r="BO1346" s="17">
        <v>0.31501643520105699</v>
      </c>
      <c r="BP1346" s="17"/>
      <c r="BQ1346" s="17">
        <v>0.45736445444030699</v>
      </c>
      <c r="BR1346" s="17">
        <v>0.35367267594283502</v>
      </c>
      <c r="BS1346" s="17">
        <v>0.39591210359438</v>
      </c>
      <c r="BT1346" s="17"/>
      <c r="BU1346" s="17">
        <v>0.41741192708331298</v>
      </c>
      <c r="BV1346" s="17">
        <v>0.41966286485683602</v>
      </c>
      <c r="BW1346" s="17">
        <v>0.38799696532308797</v>
      </c>
      <c r="BX1346" s="17"/>
      <c r="BY1346" s="17">
        <v>-0.16720644024583201</v>
      </c>
      <c r="BZ1346" s="17"/>
      <c r="CA1346" s="17">
        <v>0.622407823873255</v>
      </c>
    </row>
    <row r="1347" spans="2:79" x14ac:dyDescent="0.3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c r="BI1347" s="17"/>
      <c r="BJ1347" s="17"/>
      <c r="BK1347" s="17"/>
      <c r="BL1347" s="17"/>
      <c r="BM1347" s="17"/>
      <c r="BN1347" s="17"/>
      <c r="BO1347" s="17"/>
      <c r="BP1347" s="17"/>
      <c r="BQ1347" s="17"/>
      <c r="BR1347" s="17"/>
      <c r="BS1347" s="17"/>
      <c r="BT1347" s="17"/>
      <c r="BU1347" s="17"/>
      <c r="BV1347" s="17"/>
      <c r="BW1347" s="17"/>
      <c r="BX1347" s="17"/>
      <c r="BY1347" s="17"/>
      <c r="BZ1347" s="17"/>
      <c r="CA1347" s="17"/>
    </row>
    <row r="1348" spans="2:79" x14ac:dyDescent="0.35">
      <c r="B1348" s="6" t="s">
        <v>608</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c r="BI1348" s="17"/>
      <c r="BJ1348" s="17"/>
      <c r="BK1348" s="17"/>
      <c r="BL1348" s="17"/>
      <c r="BM1348" s="17"/>
      <c r="BN1348" s="17"/>
      <c r="BO1348" s="17"/>
      <c r="BP1348" s="17"/>
      <c r="BQ1348" s="17"/>
      <c r="BR1348" s="17"/>
      <c r="BS1348" s="17"/>
      <c r="BT1348" s="17"/>
      <c r="BU1348" s="17"/>
      <c r="BV1348" s="17"/>
      <c r="BW1348" s="17"/>
      <c r="BX1348" s="17"/>
      <c r="BY1348" s="17"/>
      <c r="BZ1348" s="17"/>
      <c r="CA1348" s="17"/>
    </row>
    <row r="1349" spans="2:79" x14ac:dyDescent="0.35">
      <c r="B1349" s="24" t="s">
        <v>609</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c r="BL1349" s="17"/>
      <c r="BM1349" s="17"/>
      <c r="BN1349" s="17"/>
      <c r="BO1349" s="17"/>
      <c r="BP1349" s="17"/>
      <c r="BQ1349" s="17"/>
      <c r="BR1349" s="17"/>
      <c r="BS1349" s="17"/>
      <c r="BT1349" s="17"/>
      <c r="BU1349" s="17"/>
      <c r="BV1349" s="17"/>
      <c r="BW1349" s="17"/>
      <c r="BX1349" s="17"/>
      <c r="BY1349" s="17"/>
      <c r="BZ1349" s="17"/>
      <c r="CA1349" s="17"/>
    </row>
    <row r="1350" spans="2:79" x14ac:dyDescent="0.35">
      <c r="B1350" t="s">
        <v>385</v>
      </c>
      <c r="C1350" s="17">
        <v>0.179993548236032</v>
      </c>
      <c r="D1350" s="17">
        <v>0.17508160974856499</v>
      </c>
      <c r="E1350" s="17">
        <v>0.18138895017249701</v>
      </c>
      <c r="F1350" s="17"/>
      <c r="G1350" s="17">
        <v>0.168630605724616</v>
      </c>
      <c r="H1350" s="17">
        <v>0.215593427833601</v>
      </c>
      <c r="I1350" s="17">
        <v>0.121228443321389</v>
      </c>
      <c r="J1350" s="17">
        <v>0.249572183581592</v>
      </c>
      <c r="K1350" s="17">
        <v>0.17810257446094999</v>
      </c>
      <c r="L1350" s="17">
        <v>0.14796701848912999</v>
      </c>
      <c r="M1350" s="17"/>
      <c r="N1350" s="17">
        <v>0.23746059403663999</v>
      </c>
      <c r="O1350" s="17">
        <v>0.175052693541666</v>
      </c>
      <c r="P1350" s="17">
        <v>0.192761479032379</v>
      </c>
      <c r="Q1350" s="17">
        <v>0.106365310084091</v>
      </c>
      <c r="R1350" s="17"/>
      <c r="S1350" s="17">
        <v>0.25921410491734997</v>
      </c>
      <c r="T1350" s="17">
        <v>0.161483002063115</v>
      </c>
      <c r="U1350" s="17">
        <v>0.15892610977979599</v>
      </c>
      <c r="V1350" s="17">
        <v>5.0414667771654598E-2</v>
      </c>
      <c r="W1350" s="17">
        <v>0.119345224688358</v>
      </c>
      <c r="X1350" s="17">
        <v>0.28660242008936798</v>
      </c>
      <c r="Y1350" s="17">
        <v>0.18901671722897601</v>
      </c>
      <c r="Z1350" s="17">
        <v>0.14022689137986399</v>
      </c>
      <c r="AA1350" s="17">
        <v>0.19416266807343899</v>
      </c>
      <c r="AB1350" s="17">
        <v>0.153429027944604</v>
      </c>
      <c r="AC1350" s="17">
        <v>0.18103070854328501</v>
      </c>
      <c r="AD1350" s="17">
        <v>0.114821678612112</v>
      </c>
      <c r="AE1350" s="17"/>
      <c r="AF1350" s="17">
        <v>0.18872474721799101</v>
      </c>
      <c r="AG1350" s="17">
        <v>0.14755698547288301</v>
      </c>
      <c r="AH1350" s="17">
        <v>0.22785204573638099</v>
      </c>
      <c r="AI1350" s="17">
        <v>0.22115868561302299</v>
      </c>
      <c r="AJ1350" s="17">
        <v>0.168348420548081</v>
      </c>
      <c r="AK1350" s="17">
        <v>0.17265014118093899</v>
      </c>
      <c r="AL1350" s="17"/>
      <c r="AM1350" s="17">
        <v>0.16099981113213699</v>
      </c>
      <c r="AN1350" s="17">
        <v>0.14820993310689801</v>
      </c>
      <c r="AO1350" s="17">
        <v>0.20930046176925299</v>
      </c>
      <c r="AP1350" s="17">
        <v>0.25635825939447399</v>
      </c>
      <c r="AQ1350" s="17">
        <v>0.23518582076924799</v>
      </c>
      <c r="AR1350" s="17"/>
      <c r="AS1350" s="17">
        <v>0.23655891815757199</v>
      </c>
      <c r="AT1350" s="17">
        <v>0.151759920200635</v>
      </c>
      <c r="AU1350" s="17">
        <v>0.21386350093339401</v>
      </c>
      <c r="AV1350" s="17">
        <v>0.140886697609308</v>
      </c>
      <c r="AW1350" s="17">
        <v>0.19485706811112899</v>
      </c>
      <c r="AX1350" s="17">
        <v>0.101221543355952</v>
      </c>
      <c r="AY1350" s="17"/>
      <c r="AZ1350" s="17">
        <v>0.231409879591429</v>
      </c>
      <c r="BA1350" s="17">
        <v>0.135693138656721</v>
      </c>
      <c r="BB1350" s="17">
        <v>0.153499664644831</v>
      </c>
      <c r="BC1350" s="17">
        <v>0.141307223336673</v>
      </c>
      <c r="BD1350" s="17">
        <v>0.22670167487222101</v>
      </c>
      <c r="BE1350" s="17"/>
      <c r="BF1350" s="17">
        <v>0.173075464296118</v>
      </c>
      <c r="BG1350" s="17"/>
      <c r="BH1350" s="17">
        <v>0.170204651885767</v>
      </c>
      <c r="BI1350" s="17"/>
      <c r="BJ1350" s="17">
        <v>0.171514162557104</v>
      </c>
      <c r="BK1350" s="17">
        <v>0.218923239924883</v>
      </c>
      <c r="BL1350" s="17">
        <v>0.16190794021494401</v>
      </c>
      <c r="BM1350" s="17">
        <v>0.171715668625186</v>
      </c>
      <c r="BN1350" s="17">
        <v>0.165080388434593</v>
      </c>
      <c r="BO1350" s="17">
        <v>0.25448758090988799</v>
      </c>
      <c r="BP1350" s="17"/>
      <c r="BQ1350" s="17">
        <v>0.15292510489248301</v>
      </c>
      <c r="BR1350" s="17">
        <v>0.212456489717123</v>
      </c>
      <c r="BS1350" s="17">
        <v>0.17326599163939399</v>
      </c>
      <c r="BT1350" s="17"/>
      <c r="BU1350" s="17">
        <v>0.21278166605669499</v>
      </c>
      <c r="BV1350" s="17">
        <v>0.21262485267772499</v>
      </c>
      <c r="BW1350" s="17">
        <v>0.160777553842683</v>
      </c>
      <c r="BX1350" s="17"/>
      <c r="BY1350" s="17">
        <v>0.198146789190039</v>
      </c>
      <c r="BZ1350" s="17"/>
      <c r="CA1350" s="17">
        <v>0.29124029690814601</v>
      </c>
    </row>
    <row r="1351" spans="2:79" x14ac:dyDescent="0.35">
      <c r="B1351" t="s">
        <v>386</v>
      </c>
      <c r="C1351" s="17">
        <v>0.45874596173876597</v>
      </c>
      <c r="D1351" s="17">
        <v>0.49230883569031503</v>
      </c>
      <c r="E1351" s="17">
        <v>0.42515369127338098</v>
      </c>
      <c r="F1351" s="17"/>
      <c r="G1351" s="17">
        <v>0.41983460245999099</v>
      </c>
      <c r="H1351" s="17">
        <v>0.33998368511048599</v>
      </c>
      <c r="I1351" s="17">
        <v>0.52963242664033605</v>
      </c>
      <c r="J1351" s="17">
        <v>0.46037173842027601</v>
      </c>
      <c r="K1351" s="17">
        <v>0.47171219944127502</v>
      </c>
      <c r="L1351" s="17">
        <v>0.50405132784822604</v>
      </c>
      <c r="M1351" s="17"/>
      <c r="N1351" s="17">
        <v>0.45051589023658301</v>
      </c>
      <c r="O1351" s="17">
        <v>0.48628455566774498</v>
      </c>
      <c r="P1351" s="17">
        <v>0.424314616875063</v>
      </c>
      <c r="Q1351" s="17">
        <v>0.47777397308377401</v>
      </c>
      <c r="R1351" s="17"/>
      <c r="S1351" s="17">
        <v>0.38898959751351198</v>
      </c>
      <c r="T1351" s="17">
        <v>0.47698256886212798</v>
      </c>
      <c r="U1351" s="17">
        <v>0.51593632751434404</v>
      </c>
      <c r="V1351" s="17">
        <v>0.66283158873024794</v>
      </c>
      <c r="W1351" s="17">
        <v>0.71639695949452598</v>
      </c>
      <c r="X1351" s="17">
        <v>0.41666070045158099</v>
      </c>
      <c r="Y1351" s="17">
        <v>0.50044843320753796</v>
      </c>
      <c r="Z1351" s="17">
        <v>0.43228123983394401</v>
      </c>
      <c r="AA1351" s="17">
        <v>0.30422279322387702</v>
      </c>
      <c r="AB1351" s="17">
        <v>0.41872907729671799</v>
      </c>
      <c r="AC1351" s="17">
        <v>0.353265608520827</v>
      </c>
      <c r="AD1351" s="17">
        <v>0.52203316062534</v>
      </c>
      <c r="AE1351" s="17"/>
      <c r="AF1351" s="17">
        <v>0.43104469798539502</v>
      </c>
      <c r="AG1351" s="17">
        <v>0.49140189941742402</v>
      </c>
      <c r="AH1351" s="17">
        <v>0.46210134667136699</v>
      </c>
      <c r="AI1351" s="17">
        <v>0.43601043210339102</v>
      </c>
      <c r="AJ1351" s="17">
        <v>0.55237855433475302</v>
      </c>
      <c r="AK1351" s="17">
        <v>0.59381752446862002</v>
      </c>
      <c r="AL1351" s="17"/>
      <c r="AM1351" s="17">
        <v>0.43907158503520299</v>
      </c>
      <c r="AN1351" s="17">
        <v>0.47996266634540502</v>
      </c>
      <c r="AO1351" s="17">
        <v>0.43270821986985702</v>
      </c>
      <c r="AP1351" s="17">
        <v>0.52374883079161905</v>
      </c>
      <c r="AQ1351" s="17">
        <v>0.30083055760233302</v>
      </c>
      <c r="AR1351" s="17"/>
      <c r="AS1351" s="17">
        <v>0.40018999473133998</v>
      </c>
      <c r="AT1351" s="17">
        <v>0.49136568168427203</v>
      </c>
      <c r="AU1351" s="17">
        <v>0.42656134798947398</v>
      </c>
      <c r="AV1351" s="17">
        <v>0.47350239646553799</v>
      </c>
      <c r="AW1351" s="17">
        <v>0.43107632686563402</v>
      </c>
      <c r="AX1351" s="17">
        <v>0.63036279954061303</v>
      </c>
      <c r="AY1351" s="17"/>
      <c r="AZ1351" s="17">
        <v>0.45628618598397103</v>
      </c>
      <c r="BA1351" s="17">
        <v>0.45161837400257099</v>
      </c>
      <c r="BB1351" s="17">
        <v>0.43770259766762998</v>
      </c>
      <c r="BC1351" s="17">
        <v>0.49863856310332799</v>
      </c>
      <c r="BD1351" s="17">
        <v>0.46712871585070798</v>
      </c>
      <c r="BE1351" s="17"/>
      <c r="BF1351" s="17">
        <v>0.45963285945107202</v>
      </c>
      <c r="BG1351" s="17"/>
      <c r="BH1351" s="17">
        <v>0.480946897432389</v>
      </c>
      <c r="BI1351" s="17"/>
      <c r="BJ1351" s="17">
        <v>0.50916694467821</v>
      </c>
      <c r="BK1351" s="17">
        <v>0.44602909058344498</v>
      </c>
      <c r="BL1351" s="17">
        <v>0.46336514954577002</v>
      </c>
      <c r="BM1351" s="17">
        <v>0.36868024579904302</v>
      </c>
      <c r="BN1351" s="17">
        <v>0.35855557807024102</v>
      </c>
      <c r="BO1351" s="17">
        <v>0.35336267824734202</v>
      </c>
      <c r="BP1351" s="17"/>
      <c r="BQ1351" s="17">
        <v>0.53745636192355595</v>
      </c>
      <c r="BR1351" s="17">
        <v>0.447486667781126</v>
      </c>
      <c r="BS1351" s="17">
        <v>0.471996964114684</v>
      </c>
      <c r="BT1351" s="17"/>
      <c r="BU1351" s="17">
        <v>0.61771134581898202</v>
      </c>
      <c r="BV1351" s="17">
        <v>0.46897598031635901</v>
      </c>
      <c r="BW1351" s="17">
        <v>0.46881056374526697</v>
      </c>
      <c r="BX1351" s="17"/>
      <c r="BY1351" s="17">
        <v>0.45317205693310397</v>
      </c>
      <c r="BZ1351" s="17"/>
      <c r="CA1351" s="17">
        <v>0.45395903215994599</v>
      </c>
    </row>
    <row r="1352" spans="2:79" x14ac:dyDescent="0.35">
      <c r="B1352" t="s">
        <v>387</v>
      </c>
      <c r="C1352" s="17">
        <v>0.164163286708221</v>
      </c>
      <c r="D1352" s="17">
        <v>0.15451939208836099</v>
      </c>
      <c r="E1352" s="17">
        <v>0.17519979032705299</v>
      </c>
      <c r="F1352" s="17"/>
      <c r="G1352" s="17">
        <v>0.202941056623408</v>
      </c>
      <c r="H1352" s="17">
        <v>0.26320605771883598</v>
      </c>
      <c r="I1352" s="17">
        <v>0.173622285781802</v>
      </c>
      <c r="J1352" s="17">
        <v>9.3570491115956098E-2</v>
      </c>
      <c r="K1352" s="17">
        <v>0.124259042738255</v>
      </c>
      <c r="L1352" s="17">
        <v>0.14920834836489999</v>
      </c>
      <c r="M1352" s="17"/>
      <c r="N1352" s="17">
        <v>0.15363376316390201</v>
      </c>
      <c r="O1352" s="17">
        <v>0.16235663070276801</v>
      </c>
      <c r="P1352" s="17">
        <v>0.18767352255248601</v>
      </c>
      <c r="Q1352" s="17">
        <v>0.152313323234818</v>
      </c>
      <c r="R1352" s="17"/>
      <c r="S1352" s="17">
        <v>0.169397712497977</v>
      </c>
      <c r="T1352" s="17">
        <v>0.13473231551768899</v>
      </c>
      <c r="U1352" s="17">
        <v>0.14078235204150999</v>
      </c>
      <c r="V1352" s="17">
        <v>0.16767434394671801</v>
      </c>
      <c r="W1352" s="17">
        <v>0.13296859771359201</v>
      </c>
      <c r="X1352" s="17">
        <v>0.15493788525083799</v>
      </c>
      <c r="Y1352" s="17">
        <v>0.141061812424811</v>
      </c>
      <c r="Z1352" s="17">
        <v>0.24363283376232001</v>
      </c>
      <c r="AA1352" s="17">
        <v>0.17569992375278801</v>
      </c>
      <c r="AB1352" s="17">
        <v>0.21628934796372001</v>
      </c>
      <c r="AC1352" s="17">
        <v>0.17780900164716701</v>
      </c>
      <c r="AD1352" s="17">
        <v>6.2405514066002199E-2</v>
      </c>
      <c r="AE1352" s="17"/>
      <c r="AF1352" s="17">
        <v>0.141479886658884</v>
      </c>
      <c r="AG1352" s="17">
        <v>0.18255193882451701</v>
      </c>
      <c r="AH1352" s="17">
        <v>0.150695538421796</v>
      </c>
      <c r="AI1352" s="17">
        <v>0.15123971231861499</v>
      </c>
      <c r="AJ1352" s="17">
        <v>0.121832093490465</v>
      </c>
      <c r="AK1352" s="17">
        <v>0.182248899051492</v>
      </c>
      <c r="AL1352" s="17"/>
      <c r="AM1352" s="17">
        <v>0.19121112685802499</v>
      </c>
      <c r="AN1352" s="17">
        <v>0.15414412235321201</v>
      </c>
      <c r="AO1352" s="17">
        <v>0.16306458960172199</v>
      </c>
      <c r="AP1352" s="17">
        <v>0.12051243367242299</v>
      </c>
      <c r="AQ1352" s="17">
        <v>0.245406866856619</v>
      </c>
      <c r="AR1352" s="17"/>
      <c r="AS1352" s="17">
        <v>0.21865324187993701</v>
      </c>
      <c r="AT1352" s="17">
        <v>0.143863287690006</v>
      </c>
      <c r="AU1352" s="17">
        <v>0.14325255249243299</v>
      </c>
      <c r="AV1352" s="17">
        <v>0.146042531319546</v>
      </c>
      <c r="AW1352" s="17">
        <v>0.14558718179107</v>
      </c>
      <c r="AX1352" s="17">
        <v>0.16532416707308301</v>
      </c>
      <c r="AY1352" s="17"/>
      <c r="AZ1352" s="17">
        <v>0.121401735053732</v>
      </c>
      <c r="BA1352" s="17">
        <v>0.211450731196865</v>
      </c>
      <c r="BB1352" s="17">
        <v>0.164107636094529</v>
      </c>
      <c r="BC1352" s="17">
        <v>0.134039082145057</v>
      </c>
      <c r="BD1352" s="17">
        <v>0.15970409582512299</v>
      </c>
      <c r="BE1352" s="17"/>
      <c r="BF1352" s="17">
        <v>0.156720646355201</v>
      </c>
      <c r="BG1352" s="17"/>
      <c r="BH1352" s="17">
        <v>0.15359791914856799</v>
      </c>
      <c r="BI1352" s="17"/>
      <c r="BJ1352" s="17">
        <v>0.14726989938372501</v>
      </c>
      <c r="BK1352" s="17">
        <v>0.14297981281217201</v>
      </c>
      <c r="BL1352" s="17">
        <v>0.17316781962961</v>
      </c>
      <c r="BM1352" s="17">
        <v>0.23172613518191701</v>
      </c>
      <c r="BN1352" s="17">
        <v>0.257397380298789</v>
      </c>
      <c r="BO1352" s="17">
        <v>0.183125897617188</v>
      </c>
      <c r="BP1352" s="17"/>
      <c r="BQ1352" s="17">
        <v>0.14371695053485301</v>
      </c>
      <c r="BR1352" s="17">
        <v>0.17121183111289301</v>
      </c>
      <c r="BS1352" s="17">
        <v>0.15796420504501499</v>
      </c>
      <c r="BT1352" s="17"/>
      <c r="BU1352" s="17">
        <v>0.112333552979738</v>
      </c>
      <c r="BV1352" s="17">
        <v>0.12775032499608099</v>
      </c>
      <c r="BW1352" s="17">
        <v>0.18459601655298699</v>
      </c>
      <c r="BX1352" s="17"/>
      <c r="BY1352" s="17">
        <v>9.66755436244605E-2</v>
      </c>
      <c r="BZ1352" s="17"/>
      <c r="CA1352" s="17">
        <v>0.120802432939486</v>
      </c>
    </row>
    <row r="1353" spans="2:79" x14ac:dyDescent="0.35">
      <c r="B1353" t="s">
        <v>388</v>
      </c>
      <c r="C1353" s="17">
        <v>6.4814504750755397E-2</v>
      </c>
      <c r="D1353" s="17">
        <v>5.5350544984918801E-2</v>
      </c>
      <c r="E1353" s="17">
        <v>7.5194803522002196E-2</v>
      </c>
      <c r="F1353" s="17"/>
      <c r="G1353" s="17">
        <v>0.10372121628732101</v>
      </c>
      <c r="H1353" s="17">
        <v>5.1192482736610902E-2</v>
      </c>
      <c r="I1353" s="17">
        <v>4.5905330131494199E-2</v>
      </c>
      <c r="J1353" s="17">
        <v>0.101783380434068</v>
      </c>
      <c r="K1353" s="17">
        <v>4.1883513413882099E-2</v>
      </c>
      <c r="L1353" s="17">
        <v>4.8211973950529001E-2</v>
      </c>
      <c r="M1353" s="17"/>
      <c r="N1353" s="17">
        <v>6.5311903316359193E-2</v>
      </c>
      <c r="O1353" s="17">
        <v>6.2657715459649696E-2</v>
      </c>
      <c r="P1353" s="17">
        <v>5.3135118053998599E-2</v>
      </c>
      <c r="Q1353" s="17">
        <v>7.5676996411910502E-2</v>
      </c>
      <c r="R1353" s="17"/>
      <c r="S1353" s="17">
        <v>4.8610665237863997E-2</v>
      </c>
      <c r="T1353" s="17">
        <v>4.3142194290536E-2</v>
      </c>
      <c r="U1353" s="17">
        <v>0.12983717500290101</v>
      </c>
      <c r="V1353" s="17">
        <v>5.5346967494873299E-2</v>
      </c>
      <c r="W1353" s="17">
        <v>0</v>
      </c>
      <c r="X1353" s="17">
        <v>2.5874629055065001E-2</v>
      </c>
      <c r="Y1353" s="17">
        <v>9.0891431257902999E-2</v>
      </c>
      <c r="Z1353" s="17">
        <v>7.3627684394960494E-2</v>
      </c>
      <c r="AA1353" s="17">
        <v>0.14413676389441901</v>
      </c>
      <c r="AB1353" s="17">
        <v>1.7834515583263599E-2</v>
      </c>
      <c r="AC1353" s="17">
        <v>5.8526044694824697E-2</v>
      </c>
      <c r="AD1353" s="17">
        <v>0.12352123946582599</v>
      </c>
      <c r="AE1353" s="17"/>
      <c r="AF1353" s="17">
        <v>6.13878578059368E-2</v>
      </c>
      <c r="AG1353" s="17">
        <v>4.6681231454417098E-2</v>
      </c>
      <c r="AH1353" s="17">
        <v>7.2220222954503505E-2</v>
      </c>
      <c r="AI1353" s="17">
        <v>8.6945851380243702E-2</v>
      </c>
      <c r="AJ1353" s="17">
        <v>5.6688900978281997E-2</v>
      </c>
      <c r="AK1353" s="17">
        <v>1.3495588625880199E-2</v>
      </c>
      <c r="AL1353" s="17"/>
      <c r="AM1353" s="17">
        <v>5.6793681812992103E-2</v>
      </c>
      <c r="AN1353" s="17">
        <v>7.4023693452332506E-2</v>
      </c>
      <c r="AO1353" s="17">
        <v>7.7357376482681206E-2</v>
      </c>
      <c r="AP1353" s="17">
        <v>4.7106716115373398E-2</v>
      </c>
      <c r="AQ1353" s="17">
        <v>0</v>
      </c>
      <c r="AR1353" s="17"/>
      <c r="AS1353" s="17">
        <v>5.62245274396517E-2</v>
      </c>
      <c r="AT1353" s="17">
        <v>9.8411718354441693E-2</v>
      </c>
      <c r="AU1353" s="17">
        <v>7.1205479609521005E-2</v>
      </c>
      <c r="AV1353" s="17">
        <v>5.0586858114307E-2</v>
      </c>
      <c r="AW1353" s="17">
        <v>5.3089297367303799E-2</v>
      </c>
      <c r="AX1353" s="17">
        <v>3.6170002050241401E-2</v>
      </c>
      <c r="AY1353" s="17"/>
      <c r="AZ1353" s="17">
        <v>6.9999015144629306E-2</v>
      </c>
      <c r="BA1353" s="17">
        <v>5.8610196645614503E-2</v>
      </c>
      <c r="BB1353" s="17">
        <v>8.2819742475400596E-2</v>
      </c>
      <c r="BC1353" s="17">
        <v>7.4587190504963194E-2</v>
      </c>
      <c r="BD1353" s="17">
        <v>4.8149056493672897E-2</v>
      </c>
      <c r="BE1353" s="17"/>
      <c r="BF1353" s="17">
        <v>6.85204381573917E-2</v>
      </c>
      <c r="BG1353" s="17"/>
      <c r="BH1353" s="17">
        <v>6.4308364996123593E-2</v>
      </c>
      <c r="BI1353" s="17"/>
      <c r="BJ1353" s="17">
        <v>3.8771666440738102E-2</v>
      </c>
      <c r="BK1353" s="17">
        <v>6.4797562683910903E-2</v>
      </c>
      <c r="BL1353" s="17">
        <v>6.0455284800224801E-2</v>
      </c>
      <c r="BM1353" s="17">
        <v>0</v>
      </c>
      <c r="BN1353" s="17">
        <v>0.17747891680133701</v>
      </c>
      <c r="BO1353" s="17">
        <v>0.141813702446456</v>
      </c>
      <c r="BP1353" s="17"/>
      <c r="BQ1353" s="17">
        <v>6.5866293891271604E-2</v>
      </c>
      <c r="BR1353" s="17">
        <v>4.4385902680057501E-2</v>
      </c>
      <c r="BS1353" s="17">
        <v>7.4972785507275999E-2</v>
      </c>
      <c r="BT1353" s="17"/>
      <c r="BU1353" s="17">
        <v>5.91552713221811E-3</v>
      </c>
      <c r="BV1353" s="17">
        <v>5.1312665742502199E-2</v>
      </c>
      <c r="BW1353" s="17">
        <v>7.6168385220483706E-2</v>
      </c>
      <c r="BX1353" s="17"/>
      <c r="BY1353" s="17">
        <v>0.19260242260510099</v>
      </c>
      <c r="BZ1353" s="17"/>
      <c r="CA1353" s="17">
        <v>1.32511270599472E-2</v>
      </c>
    </row>
    <row r="1354" spans="2:79" x14ac:dyDescent="0.35">
      <c r="B1354" t="s">
        <v>136</v>
      </c>
      <c r="C1354" s="17">
        <v>0.13228269856622499</v>
      </c>
      <c r="D1354" s="17">
        <v>0.122739617487841</v>
      </c>
      <c r="E1354" s="17">
        <v>0.14306276470506701</v>
      </c>
      <c r="F1354" s="17"/>
      <c r="G1354" s="17">
        <v>0.10487251890466399</v>
      </c>
      <c r="H1354" s="17">
        <v>0.130024346600466</v>
      </c>
      <c r="I1354" s="17">
        <v>0.12961151412497901</v>
      </c>
      <c r="J1354" s="17">
        <v>9.4702206448108603E-2</v>
      </c>
      <c r="K1354" s="17">
        <v>0.18404266994563701</v>
      </c>
      <c r="L1354" s="17">
        <v>0.150561331347215</v>
      </c>
      <c r="M1354" s="17"/>
      <c r="N1354" s="17">
        <v>9.30778492465172E-2</v>
      </c>
      <c r="O1354" s="17">
        <v>0.113648404628172</v>
      </c>
      <c r="P1354" s="17">
        <v>0.14211526348607401</v>
      </c>
      <c r="Q1354" s="17">
        <v>0.18787039718540699</v>
      </c>
      <c r="R1354" s="17"/>
      <c r="S1354" s="17">
        <v>0.13378791983329699</v>
      </c>
      <c r="T1354" s="17">
        <v>0.183659919266532</v>
      </c>
      <c r="U1354" s="17">
        <v>5.4518035661449298E-2</v>
      </c>
      <c r="V1354" s="17">
        <v>6.3732432056506597E-2</v>
      </c>
      <c r="W1354" s="17">
        <v>3.1289218103523697E-2</v>
      </c>
      <c r="X1354" s="17">
        <v>0.11592436515314899</v>
      </c>
      <c r="Y1354" s="17">
        <v>7.8581605880771802E-2</v>
      </c>
      <c r="Z1354" s="17">
        <v>0.110231350628912</v>
      </c>
      <c r="AA1354" s="17">
        <v>0.181777851055477</v>
      </c>
      <c r="AB1354" s="17">
        <v>0.19371803121169401</v>
      </c>
      <c r="AC1354" s="17">
        <v>0.229368636593896</v>
      </c>
      <c r="AD1354" s="17">
        <v>0.17721840723071999</v>
      </c>
      <c r="AE1354" s="17"/>
      <c r="AF1354" s="17">
        <v>0.17736281033179299</v>
      </c>
      <c r="AG1354" s="17">
        <v>0.131807944830759</v>
      </c>
      <c r="AH1354" s="17">
        <v>8.7130846215952906E-2</v>
      </c>
      <c r="AI1354" s="17">
        <v>0.104645318584728</v>
      </c>
      <c r="AJ1354" s="17">
        <v>0.10075203064841901</v>
      </c>
      <c r="AK1354" s="17">
        <v>3.77878466730684E-2</v>
      </c>
      <c r="AL1354" s="17"/>
      <c r="AM1354" s="17">
        <v>0.151923795161643</v>
      </c>
      <c r="AN1354" s="17">
        <v>0.14365958474215201</v>
      </c>
      <c r="AO1354" s="17">
        <v>0.117569352276487</v>
      </c>
      <c r="AP1354" s="17">
        <v>5.2273760026109999E-2</v>
      </c>
      <c r="AQ1354" s="17">
        <v>0.218576754771801</v>
      </c>
      <c r="AR1354" s="17"/>
      <c r="AS1354" s="17">
        <v>8.8373317791500094E-2</v>
      </c>
      <c r="AT1354" s="17">
        <v>0.114599392070646</v>
      </c>
      <c r="AU1354" s="17">
        <v>0.14511711897517901</v>
      </c>
      <c r="AV1354" s="17">
        <v>0.18898151649130099</v>
      </c>
      <c r="AW1354" s="17">
        <v>0.17539012586486299</v>
      </c>
      <c r="AX1354" s="17">
        <v>6.6921487980110203E-2</v>
      </c>
      <c r="AY1354" s="17"/>
      <c r="AZ1354" s="17">
        <v>0.120903184226238</v>
      </c>
      <c r="BA1354" s="17">
        <v>0.142627559498229</v>
      </c>
      <c r="BB1354" s="17">
        <v>0.16187035911761</v>
      </c>
      <c r="BC1354" s="17">
        <v>0.15142794090997899</v>
      </c>
      <c r="BD1354" s="17">
        <v>9.8316456958275206E-2</v>
      </c>
      <c r="BE1354" s="17"/>
      <c r="BF1354" s="17">
        <v>0.142050591740217</v>
      </c>
      <c r="BG1354" s="17"/>
      <c r="BH1354" s="17">
        <v>0.13094216653715299</v>
      </c>
      <c r="BI1354" s="17"/>
      <c r="BJ1354" s="17">
        <v>0.13327732694022401</v>
      </c>
      <c r="BK1354" s="17">
        <v>0.12727029399559001</v>
      </c>
      <c r="BL1354" s="17">
        <v>0.14110380580945101</v>
      </c>
      <c r="BM1354" s="17">
        <v>0.227877950393854</v>
      </c>
      <c r="BN1354" s="17">
        <v>4.1487736395040602E-2</v>
      </c>
      <c r="BO1354" s="17">
        <v>6.7210140779125405E-2</v>
      </c>
      <c r="BP1354" s="17"/>
      <c r="BQ1354" s="17">
        <v>0.100035288757836</v>
      </c>
      <c r="BR1354" s="17">
        <v>0.124459108708801</v>
      </c>
      <c r="BS1354" s="17">
        <v>0.12180005369363101</v>
      </c>
      <c r="BT1354" s="17"/>
      <c r="BU1354" s="17">
        <v>5.1257908012367702E-2</v>
      </c>
      <c r="BV1354" s="17">
        <v>0.139336176267333</v>
      </c>
      <c r="BW1354" s="17">
        <v>0.109647480638579</v>
      </c>
      <c r="BX1354" s="17"/>
      <c r="BY1354" s="17">
        <v>5.9403187647295602E-2</v>
      </c>
      <c r="BZ1354" s="17"/>
      <c r="CA1354" s="17">
        <v>0.120747110932475</v>
      </c>
    </row>
    <row r="1355" spans="2:79" x14ac:dyDescent="0.35">
      <c r="B1355" t="s">
        <v>389</v>
      </c>
      <c r="C1355" s="17">
        <v>0.638739509974799</v>
      </c>
      <c r="D1355" s="17">
        <v>0.66739044543887904</v>
      </c>
      <c r="E1355" s="17">
        <v>0.60654264144587799</v>
      </c>
      <c r="F1355" s="17"/>
      <c r="G1355" s="17">
        <v>0.58846520818460601</v>
      </c>
      <c r="H1355" s="17">
        <v>0.55557711294408696</v>
      </c>
      <c r="I1355" s="17">
        <v>0.65086086996172499</v>
      </c>
      <c r="J1355" s="17">
        <v>0.70994392200186796</v>
      </c>
      <c r="K1355" s="17">
        <v>0.64981477390222597</v>
      </c>
      <c r="L1355" s="17">
        <v>0.652018346337356</v>
      </c>
      <c r="M1355" s="17"/>
      <c r="N1355" s="17">
        <v>0.687976484273222</v>
      </c>
      <c r="O1355" s="17">
        <v>0.66133724920941095</v>
      </c>
      <c r="P1355" s="17">
        <v>0.61707609590744095</v>
      </c>
      <c r="Q1355" s="17">
        <v>0.58413928316786501</v>
      </c>
      <c r="R1355" s="17"/>
      <c r="S1355" s="17">
        <v>0.64820370243086201</v>
      </c>
      <c r="T1355" s="17">
        <v>0.63846557092524303</v>
      </c>
      <c r="U1355" s="17">
        <v>0.67486243729413897</v>
      </c>
      <c r="V1355" s="17">
        <v>0.71324625650190199</v>
      </c>
      <c r="W1355" s="17">
        <v>0.83574218418288404</v>
      </c>
      <c r="X1355" s="17">
        <v>0.70326312054094897</v>
      </c>
      <c r="Y1355" s="17">
        <v>0.68946515043651402</v>
      </c>
      <c r="Z1355" s="17">
        <v>0.57250813121380795</v>
      </c>
      <c r="AA1355" s="17">
        <v>0.49838546129731598</v>
      </c>
      <c r="AB1355" s="17">
        <v>0.57215810524132205</v>
      </c>
      <c r="AC1355" s="17">
        <v>0.53429631706411196</v>
      </c>
      <c r="AD1355" s="17">
        <v>0.63685483923745201</v>
      </c>
      <c r="AE1355" s="17"/>
      <c r="AF1355" s="17">
        <v>0.61976944520338595</v>
      </c>
      <c r="AG1355" s="17">
        <v>0.63895888489030706</v>
      </c>
      <c r="AH1355" s="17">
        <v>0.689953392407747</v>
      </c>
      <c r="AI1355" s="17">
        <v>0.65716911771641395</v>
      </c>
      <c r="AJ1355" s="17">
        <v>0.72072697488283399</v>
      </c>
      <c r="AK1355" s="17">
        <v>0.76646766564955904</v>
      </c>
      <c r="AL1355" s="17"/>
      <c r="AM1355" s="17">
        <v>0.60007139616733995</v>
      </c>
      <c r="AN1355" s="17">
        <v>0.62817259945230297</v>
      </c>
      <c r="AO1355" s="17">
        <v>0.64200868163910996</v>
      </c>
      <c r="AP1355" s="17">
        <v>0.78010709018609403</v>
      </c>
      <c r="AQ1355" s="17">
        <v>0.536016378371581</v>
      </c>
      <c r="AR1355" s="17"/>
      <c r="AS1355" s="17">
        <v>0.636748912888911</v>
      </c>
      <c r="AT1355" s="17">
        <v>0.64312560188490697</v>
      </c>
      <c r="AU1355" s="17">
        <v>0.640424848922868</v>
      </c>
      <c r="AV1355" s="17">
        <v>0.61438909407484499</v>
      </c>
      <c r="AW1355" s="17">
        <v>0.62593339497676304</v>
      </c>
      <c r="AX1355" s="17">
        <v>0.73158434289656504</v>
      </c>
      <c r="AY1355" s="17"/>
      <c r="AZ1355" s="17">
        <v>0.68769606557540097</v>
      </c>
      <c r="BA1355" s="17">
        <v>0.58731151265929205</v>
      </c>
      <c r="BB1355" s="17">
        <v>0.59120226231246098</v>
      </c>
      <c r="BC1355" s="17">
        <v>0.639945786440002</v>
      </c>
      <c r="BD1355" s="17">
        <v>0.69383039072292896</v>
      </c>
      <c r="BE1355" s="17"/>
      <c r="BF1355" s="17">
        <v>0.63270832374718999</v>
      </c>
      <c r="BG1355" s="17"/>
      <c r="BH1355" s="17">
        <v>0.651151549318156</v>
      </c>
      <c r="BI1355" s="17"/>
      <c r="BJ1355" s="17">
        <v>0.68068110723531305</v>
      </c>
      <c r="BK1355" s="17">
        <v>0.66495233050832803</v>
      </c>
      <c r="BL1355" s="17">
        <v>0.62527308976071405</v>
      </c>
      <c r="BM1355" s="17">
        <v>0.54039591442422896</v>
      </c>
      <c r="BN1355" s="17">
        <v>0.52363596650483402</v>
      </c>
      <c r="BO1355" s="17">
        <v>0.60785025915723001</v>
      </c>
      <c r="BP1355" s="17"/>
      <c r="BQ1355" s="17">
        <v>0.69038146681603996</v>
      </c>
      <c r="BR1355" s="17">
        <v>0.65994315749824894</v>
      </c>
      <c r="BS1355" s="17">
        <v>0.64526295575407799</v>
      </c>
      <c r="BT1355" s="17"/>
      <c r="BU1355" s="17">
        <v>0.83049301187567703</v>
      </c>
      <c r="BV1355" s="17">
        <v>0.68160083299408403</v>
      </c>
      <c r="BW1355" s="17">
        <v>0.62958811758794997</v>
      </c>
      <c r="BX1355" s="17"/>
      <c r="BY1355" s="17">
        <v>0.65131884612314295</v>
      </c>
      <c r="BZ1355" s="17"/>
      <c r="CA1355" s="17">
        <v>0.74519932906809105</v>
      </c>
    </row>
    <row r="1356" spans="2:79" x14ac:dyDescent="0.35">
      <c r="B1356" t="s">
        <v>390</v>
      </c>
      <c r="C1356" s="17">
        <v>0.22897779145897601</v>
      </c>
      <c r="D1356" s="17">
        <v>0.209869937073279</v>
      </c>
      <c r="E1356" s="17">
        <v>0.25039459384905499</v>
      </c>
      <c r="F1356" s="17"/>
      <c r="G1356" s="17">
        <v>0.30666227291072901</v>
      </c>
      <c r="H1356" s="17">
        <v>0.31439854045544702</v>
      </c>
      <c r="I1356" s="17">
        <v>0.219527615913297</v>
      </c>
      <c r="J1356" s="17">
        <v>0.19535387155002401</v>
      </c>
      <c r="K1356" s="17">
        <v>0.16614255615213699</v>
      </c>
      <c r="L1356" s="17">
        <v>0.197420322315429</v>
      </c>
      <c r="M1356" s="17"/>
      <c r="N1356" s="17">
        <v>0.21894566648026101</v>
      </c>
      <c r="O1356" s="17">
        <v>0.225014346162417</v>
      </c>
      <c r="P1356" s="17">
        <v>0.24080864060648499</v>
      </c>
      <c r="Q1356" s="17">
        <v>0.227990319646728</v>
      </c>
      <c r="R1356" s="17"/>
      <c r="S1356" s="17">
        <v>0.218008377735841</v>
      </c>
      <c r="T1356" s="17">
        <v>0.177874509808225</v>
      </c>
      <c r="U1356" s="17">
        <v>0.270619527044411</v>
      </c>
      <c r="V1356" s="17">
        <v>0.22302131144159101</v>
      </c>
      <c r="W1356" s="17">
        <v>0.13296859771359201</v>
      </c>
      <c r="X1356" s="17">
        <v>0.180812514305903</v>
      </c>
      <c r="Y1356" s="17">
        <v>0.231953243682714</v>
      </c>
      <c r="Z1356" s="17">
        <v>0.31726051815728001</v>
      </c>
      <c r="AA1356" s="17">
        <v>0.31983668764720602</v>
      </c>
      <c r="AB1356" s="17">
        <v>0.234123863546984</v>
      </c>
      <c r="AC1356" s="17">
        <v>0.23633504634199201</v>
      </c>
      <c r="AD1356" s="17">
        <v>0.185926753531828</v>
      </c>
      <c r="AE1356" s="17"/>
      <c r="AF1356" s="17">
        <v>0.202867744464821</v>
      </c>
      <c r="AG1356" s="17">
        <v>0.229233170278934</v>
      </c>
      <c r="AH1356" s="17">
        <v>0.22291576137630001</v>
      </c>
      <c r="AI1356" s="17">
        <v>0.23818556369885899</v>
      </c>
      <c r="AJ1356" s="17">
        <v>0.178520994468747</v>
      </c>
      <c r="AK1356" s="17">
        <v>0.19574448767737199</v>
      </c>
      <c r="AL1356" s="17"/>
      <c r="AM1356" s="17">
        <v>0.24800480867101701</v>
      </c>
      <c r="AN1356" s="17">
        <v>0.22816781580554399</v>
      </c>
      <c r="AO1356" s="17">
        <v>0.240421966084403</v>
      </c>
      <c r="AP1356" s="17">
        <v>0.16761914978779599</v>
      </c>
      <c r="AQ1356" s="17">
        <v>0.245406866856619</v>
      </c>
      <c r="AR1356" s="17"/>
      <c r="AS1356" s="17">
        <v>0.27487776931958902</v>
      </c>
      <c r="AT1356" s="17">
        <v>0.24227500604444799</v>
      </c>
      <c r="AU1356" s="17">
        <v>0.21445803210195399</v>
      </c>
      <c r="AV1356" s="17">
        <v>0.196629389433853</v>
      </c>
      <c r="AW1356" s="17">
        <v>0.198676479158374</v>
      </c>
      <c r="AX1356" s="17">
        <v>0.20149416912332499</v>
      </c>
      <c r="AY1356" s="17"/>
      <c r="AZ1356" s="17">
        <v>0.191400750198362</v>
      </c>
      <c r="BA1356" s="17">
        <v>0.27006092784247898</v>
      </c>
      <c r="BB1356" s="17">
        <v>0.24692737856993</v>
      </c>
      <c r="BC1356" s="17">
        <v>0.20862627265002001</v>
      </c>
      <c r="BD1356" s="17">
        <v>0.207853152318796</v>
      </c>
      <c r="BE1356" s="17"/>
      <c r="BF1356" s="17">
        <v>0.225241084512592</v>
      </c>
      <c r="BG1356" s="17"/>
      <c r="BH1356" s="17">
        <v>0.21790628414469099</v>
      </c>
      <c r="BI1356" s="17"/>
      <c r="BJ1356" s="17">
        <v>0.18604156582446299</v>
      </c>
      <c r="BK1356" s="17">
        <v>0.20777737549608299</v>
      </c>
      <c r="BL1356" s="17">
        <v>0.233623104429835</v>
      </c>
      <c r="BM1356" s="17">
        <v>0.23172613518191701</v>
      </c>
      <c r="BN1356" s="17">
        <v>0.43487629710012499</v>
      </c>
      <c r="BO1356" s="17">
        <v>0.32493960006364397</v>
      </c>
      <c r="BP1356" s="17"/>
      <c r="BQ1356" s="17">
        <v>0.209583244426124</v>
      </c>
      <c r="BR1356" s="17">
        <v>0.21559773379295</v>
      </c>
      <c r="BS1356" s="17">
        <v>0.232936990552291</v>
      </c>
      <c r="BT1356" s="17"/>
      <c r="BU1356" s="17">
        <v>0.11824908011195601</v>
      </c>
      <c r="BV1356" s="17">
        <v>0.17906299073858301</v>
      </c>
      <c r="BW1356" s="17">
        <v>0.26076440177347099</v>
      </c>
      <c r="BX1356" s="17"/>
      <c r="BY1356" s="17">
        <v>0.28927796622956098</v>
      </c>
      <c r="BZ1356" s="17"/>
      <c r="CA1356" s="17">
        <v>0.134053559999433</v>
      </c>
    </row>
    <row r="1357" spans="2:79" x14ac:dyDescent="0.35">
      <c r="B1357" t="s">
        <v>202</v>
      </c>
      <c r="C1357" s="17">
        <v>0.40976171851582199</v>
      </c>
      <c r="D1357" s="17">
        <v>0.45752050836559999</v>
      </c>
      <c r="E1357" s="17">
        <v>0.356148047596823</v>
      </c>
      <c r="F1357" s="17"/>
      <c r="G1357" s="17">
        <v>0.28180293527387701</v>
      </c>
      <c r="H1357" s="17">
        <v>0.241178572488641</v>
      </c>
      <c r="I1357" s="17">
        <v>0.43133325404842798</v>
      </c>
      <c r="J1357" s="17">
        <v>0.51459005045184403</v>
      </c>
      <c r="K1357" s="17">
        <v>0.48367221775008801</v>
      </c>
      <c r="L1357" s="17">
        <v>0.45459802402192701</v>
      </c>
      <c r="M1357" s="17"/>
      <c r="N1357" s="17">
        <v>0.46903081779296102</v>
      </c>
      <c r="O1357" s="17">
        <v>0.436322903046994</v>
      </c>
      <c r="P1357" s="17">
        <v>0.37626745530095701</v>
      </c>
      <c r="Q1357" s="17">
        <v>0.35614896352113601</v>
      </c>
      <c r="R1357" s="17"/>
      <c r="S1357" s="17">
        <v>0.43019532469502197</v>
      </c>
      <c r="T1357" s="17">
        <v>0.46059106111701797</v>
      </c>
      <c r="U1357" s="17">
        <v>0.40424291024972803</v>
      </c>
      <c r="V1357" s="17">
        <v>0.490224945060311</v>
      </c>
      <c r="W1357" s="17">
        <v>0.702773586469292</v>
      </c>
      <c r="X1357" s="17">
        <v>0.52245060623504602</v>
      </c>
      <c r="Y1357" s="17">
        <v>0.45751190675379999</v>
      </c>
      <c r="Z1357" s="17">
        <v>0.25524761305652699</v>
      </c>
      <c r="AA1357" s="17">
        <v>0.17854877365010999</v>
      </c>
      <c r="AB1357" s="17">
        <v>0.33803424169433799</v>
      </c>
      <c r="AC1357" s="17">
        <v>0.29796127072211998</v>
      </c>
      <c r="AD1357" s="17">
        <v>0.45092808570562398</v>
      </c>
      <c r="AE1357" s="17"/>
      <c r="AF1357" s="17">
        <v>0.41690170073856497</v>
      </c>
      <c r="AG1357" s="17">
        <v>0.40972571461137303</v>
      </c>
      <c r="AH1357" s="17">
        <v>0.46703763103144802</v>
      </c>
      <c r="AI1357" s="17">
        <v>0.41898355401755599</v>
      </c>
      <c r="AJ1357" s="17">
        <v>0.54220598041408696</v>
      </c>
      <c r="AK1357" s="17">
        <v>0.57072317797218697</v>
      </c>
      <c r="AL1357" s="17"/>
      <c r="AM1357" s="17">
        <v>0.35206658749632302</v>
      </c>
      <c r="AN1357" s="17">
        <v>0.40000478364675901</v>
      </c>
      <c r="AO1357" s="17">
        <v>0.40158671555470599</v>
      </c>
      <c r="AP1357" s="17">
        <v>0.61248794039829701</v>
      </c>
      <c r="AQ1357" s="17">
        <v>0.290609511514962</v>
      </c>
      <c r="AR1357" s="17"/>
      <c r="AS1357" s="17">
        <v>0.36187114356932198</v>
      </c>
      <c r="AT1357" s="17">
        <v>0.40085059584045901</v>
      </c>
      <c r="AU1357" s="17">
        <v>0.42596681682091397</v>
      </c>
      <c r="AV1357" s="17">
        <v>0.41775970464099199</v>
      </c>
      <c r="AW1357" s="17">
        <v>0.42725691581838898</v>
      </c>
      <c r="AX1357" s="17">
        <v>0.53009017377323997</v>
      </c>
      <c r="AY1357" s="17"/>
      <c r="AZ1357" s="17">
        <v>0.49629531537703903</v>
      </c>
      <c r="BA1357" s="17">
        <v>0.31725058481681301</v>
      </c>
      <c r="BB1357" s="17">
        <v>0.34427488374253101</v>
      </c>
      <c r="BC1357" s="17">
        <v>0.43131951378998201</v>
      </c>
      <c r="BD1357" s="17">
        <v>0.48597723840413298</v>
      </c>
      <c r="BE1357" s="17"/>
      <c r="BF1357" s="17">
        <v>0.40746723923459799</v>
      </c>
      <c r="BG1357" s="17"/>
      <c r="BH1357" s="17">
        <v>0.43324526517346501</v>
      </c>
      <c r="BI1357" s="17"/>
      <c r="BJ1357" s="17">
        <v>0.49463954141085098</v>
      </c>
      <c r="BK1357" s="17">
        <v>0.45717495501224498</v>
      </c>
      <c r="BL1357" s="17">
        <v>0.39164998533087902</v>
      </c>
      <c r="BM1357" s="17">
        <v>0.30866977924231198</v>
      </c>
      <c r="BN1357" s="17">
        <v>8.8759669404708502E-2</v>
      </c>
      <c r="BO1357" s="17">
        <v>0.28291065909358598</v>
      </c>
      <c r="BP1357" s="17"/>
      <c r="BQ1357" s="17">
        <v>0.48079822238991499</v>
      </c>
      <c r="BR1357" s="17">
        <v>0.444345423705299</v>
      </c>
      <c r="BS1357" s="17">
        <v>0.41232596520178599</v>
      </c>
      <c r="BT1357" s="17"/>
      <c r="BU1357" s="17">
        <v>0.71224393176372103</v>
      </c>
      <c r="BV1357" s="17">
        <v>0.50253784225550102</v>
      </c>
      <c r="BW1357" s="17">
        <v>0.36882371581447898</v>
      </c>
      <c r="BX1357" s="17"/>
      <c r="BY1357" s="17">
        <v>0.36204087989358202</v>
      </c>
      <c r="BZ1357" s="17"/>
      <c r="CA1357" s="17">
        <v>0.61114576906865803</v>
      </c>
    </row>
    <row r="1358" spans="2:79" x14ac:dyDescent="0.35">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c r="BF1358" s="17"/>
      <c r="BG1358" s="17"/>
      <c r="BH1358" s="17"/>
      <c r="BI1358" s="17"/>
      <c r="BJ1358" s="17"/>
      <c r="BK1358" s="17"/>
      <c r="BL1358" s="17"/>
      <c r="BM1358" s="17"/>
      <c r="BN1358" s="17"/>
      <c r="BO1358" s="17"/>
      <c r="BP1358" s="17"/>
      <c r="BQ1358" s="17"/>
      <c r="BR1358" s="17"/>
      <c r="BS1358" s="17"/>
      <c r="BT1358" s="17"/>
      <c r="BU1358" s="17"/>
      <c r="BV1358" s="17"/>
      <c r="BW1358" s="17"/>
      <c r="BX1358" s="17"/>
      <c r="BY1358" s="17"/>
      <c r="BZ1358" s="17"/>
      <c r="CA1358" s="17"/>
    </row>
    <row r="1359" spans="2:79" x14ac:dyDescent="0.35">
      <c r="B1359" s="6" t="s">
        <v>610</v>
      </c>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c r="BF1359" s="17"/>
      <c r="BG1359" s="17"/>
      <c r="BH1359" s="17"/>
      <c r="BI1359" s="17"/>
      <c r="BJ1359" s="17"/>
      <c r="BK1359" s="17"/>
      <c r="BL1359" s="17"/>
      <c r="BM1359" s="17"/>
      <c r="BN1359" s="17"/>
      <c r="BO1359" s="17"/>
      <c r="BP1359" s="17"/>
      <c r="BQ1359" s="17"/>
      <c r="BR1359" s="17"/>
      <c r="BS1359" s="17"/>
      <c r="BT1359" s="17"/>
      <c r="BU1359" s="17"/>
      <c r="BV1359" s="17"/>
      <c r="BW1359" s="17"/>
      <c r="BX1359" s="17"/>
      <c r="BY1359" s="17"/>
      <c r="BZ1359" s="17"/>
      <c r="CA1359" s="17"/>
    </row>
    <row r="1360" spans="2:79" x14ac:dyDescent="0.35">
      <c r="B1360" s="24" t="s">
        <v>582</v>
      </c>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c r="BZ1360" s="17"/>
      <c r="CA1360" s="17"/>
    </row>
    <row r="1361" spans="2:79" x14ac:dyDescent="0.35">
      <c r="B1361" t="s">
        <v>589</v>
      </c>
      <c r="C1361" s="17">
        <v>0.31949527450792198</v>
      </c>
      <c r="D1361" s="17">
        <v>0.330553300093747</v>
      </c>
      <c r="E1361" s="17">
        <v>0.30782863238597402</v>
      </c>
      <c r="F1361" s="17"/>
      <c r="G1361" s="17">
        <v>0.26596060461974502</v>
      </c>
      <c r="H1361" s="17">
        <v>0.36776106793351998</v>
      </c>
      <c r="I1361" s="17">
        <v>0.31701385578936703</v>
      </c>
      <c r="J1361" s="17">
        <v>0.36212159440639302</v>
      </c>
      <c r="K1361" s="17">
        <v>0.355251663422266</v>
      </c>
      <c r="L1361" s="17">
        <v>0.26275286911766899</v>
      </c>
      <c r="M1361" s="17"/>
      <c r="N1361" s="17">
        <v>0.34573136869347298</v>
      </c>
      <c r="O1361" s="17">
        <v>0.32213591594509999</v>
      </c>
      <c r="P1361" s="17">
        <v>0.293867351887179</v>
      </c>
      <c r="Q1361" s="17">
        <v>0.313431546686402</v>
      </c>
      <c r="R1361" s="17"/>
      <c r="S1361" s="17">
        <v>0.409824560356709</v>
      </c>
      <c r="T1361" s="17">
        <v>0.42950124490769898</v>
      </c>
      <c r="U1361" s="17">
        <v>0.30361430306634601</v>
      </c>
      <c r="V1361" s="17">
        <v>0.26080592430920602</v>
      </c>
      <c r="W1361" s="17">
        <v>0.32180113650433201</v>
      </c>
      <c r="X1361" s="17">
        <v>0.31886251634386398</v>
      </c>
      <c r="Y1361" s="17">
        <v>0.36314960878161101</v>
      </c>
      <c r="Z1361" s="17">
        <v>0.37188311237573002</v>
      </c>
      <c r="AA1361" s="17">
        <v>0.23207703953695399</v>
      </c>
      <c r="AB1361" s="17">
        <v>0.20994852619627699</v>
      </c>
      <c r="AC1361" s="17">
        <v>0.27810127378505001</v>
      </c>
      <c r="AD1361" s="17">
        <v>0.14518627176623899</v>
      </c>
      <c r="AE1361" s="17"/>
      <c r="AF1361" s="17">
        <v>0.28659467923516102</v>
      </c>
      <c r="AG1361" s="17">
        <v>0.31355548519683701</v>
      </c>
      <c r="AH1361" s="17">
        <v>0.371740825205499</v>
      </c>
      <c r="AI1361" s="17">
        <v>0.28464652715712802</v>
      </c>
      <c r="AJ1361" s="17">
        <v>0.442718982571493</v>
      </c>
      <c r="AK1361" s="17">
        <v>0.40756841644802599</v>
      </c>
      <c r="AL1361" s="17"/>
      <c r="AM1361" s="17">
        <v>0.223400085193728</v>
      </c>
      <c r="AN1361" s="17">
        <v>0.34412357383965297</v>
      </c>
      <c r="AO1361" s="17">
        <v>0.36398250853186198</v>
      </c>
      <c r="AP1361" s="17">
        <v>0.40413691000449398</v>
      </c>
      <c r="AQ1361" s="17">
        <v>0.32707231036763001</v>
      </c>
      <c r="AR1361" s="17"/>
      <c r="AS1361" s="17">
        <v>0.34358588210054503</v>
      </c>
      <c r="AT1361" s="17">
        <v>0.31615841277388101</v>
      </c>
      <c r="AU1361" s="17">
        <v>0.34136590373255699</v>
      </c>
      <c r="AV1361" s="17">
        <v>0.30499284249263803</v>
      </c>
      <c r="AW1361" s="17">
        <v>0.300935874082779</v>
      </c>
      <c r="AX1361" s="17">
        <v>0.27940348969743101</v>
      </c>
      <c r="AY1361" s="17"/>
      <c r="AZ1361" s="17">
        <v>0.28786142134381798</v>
      </c>
      <c r="BA1361" s="17">
        <v>0.30328190179803899</v>
      </c>
      <c r="BB1361" s="17">
        <v>0.32175744100991399</v>
      </c>
      <c r="BC1361" s="17">
        <v>0.31641645946277203</v>
      </c>
      <c r="BD1361" s="17">
        <v>0.36649580857485697</v>
      </c>
      <c r="BE1361" s="17"/>
      <c r="BF1361" s="17">
        <v>0.322253619929665</v>
      </c>
      <c r="BG1361" s="17"/>
      <c r="BH1361" s="17">
        <v>0.30833979156268498</v>
      </c>
      <c r="BI1361" s="17"/>
      <c r="BJ1361" s="17">
        <v>0.27096351256790502</v>
      </c>
      <c r="BK1361" s="17">
        <v>0.44140818406802101</v>
      </c>
      <c r="BL1361" s="17">
        <v>0.28958820550321401</v>
      </c>
      <c r="BM1361" s="17">
        <v>0.29419431705690002</v>
      </c>
      <c r="BN1361" s="17">
        <v>0.34917667552628601</v>
      </c>
      <c r="BO1361" s="17">
        <v>0.27185581812777798</v>
      </c>
      <c r="BP1361" s="17"/>
      <c r="BQ1361" s="17">
        <v>0.346138679030212</v>
      </c>
      <c r="BR1361" s="17">
        <v>0.37453312159715002</v>
      </c>
      <c r="BS1361" s="17">
        <v>0.30676264445904</v>
      </c>
      <c r="BT1361" s="17"/>
      <c r="BU1361" s="17">
        <v>0.42856759291184299</v>
      </c>
      <c r="BV1361" s="17">
        <v>0.35756310962848997</v>
      </c>
      <c r="BW1361" s="17">
        <v>0.30449560567167</v>
      </c>
      <c r="BX1361" s="17"/>
      <c r="BY1361" s="17">
        <v>0.41878652101360597</v>
      </c>
      <c r="BZ1361" s="17"/>
      <c r="CA1361" s="17">
        <v>0.41767576829373998</v>
      </c>
    </row>
    <row r="1362" spans="2:79" x14ac:dyDescent="0.35">
      <c r="B1362" t="s">
        <v>590</v>
      </c>
      <c r="C1362" s="17">
        <v>0.48847914298293399</v>
      </c>
      <c r="D1362" s="17">
        <v>0.48300784015836501</v>
      </c>
      <c r="E1362" s="17">
        <v>0.493246057801286</v>
      </c>
      <c r="F1362" s="17"/>
      <c r="G1362" s="17">
        <v>0.51550415207586697</v>
      </c>
      <c r="H1362" s="17">
        <v>0.427476734163795</v>
      </c>
      <c r="I1362" s="17">
        <v>0.473301252965448</v>
      </c>
      <c r="J1362" s="17">
        <v>0.445526935656189</v>
      </c>
      <c r="K1362" s="17">
        <v>0.456118196612747</v>
      </c>
      <c r="L1362" s="17">
        <v>0.58697662864403799</v>
      </c>
      <c r="M1362" s="17"/>
      <c r="N1362" s="17">
        <v>0.51501301665367005</v>
      </c>
      <c r="O1362" s="17">
        <v>0.521815814634775</v>
      </c>
      <c r="P1362" s="17">
        <v>0.50519596422405599</v>
      </c>
      <c r="Q1362" s="17">
        <v>0.40220965817864301</v>
      </c>
      <c r="R1362" s="17"/>
      <c r="S1362" s="17">
        <v>0.38042948227455797</v>
      </c>
      <c r="T1362" s="17">
        <v>0.48392255537992701</v>
      </c>
      <c r="U1362" s="17">
        <v>0.43786110739430101</v>
      </c>
      <c r="V1362" s="17">
        <v>0.45378494702590499</v>
      </c>
      <c r="W1362" s="17">
        <v>0.49949238353926501</v>
      </c>
      <c r="X1362" s="17">
        <v>0.54537467480393198</v>
      </c>
      <c r="Y1362" s="17">
        <v>0.50925112746736501</v>
      </c>
      <c r="Z1362" s="17">
        <v>0.440486883885844</v>
      </c>
      <c r="AA1362" s="17">
        <v>0.554290827824652</v>
      </c>
      <c r="AB1362" s="17">
        <v>0.51621642102561904</v>
      </c>
      <c r="AC1362" s="17">
        <v>0.57458166539894795</v>
      </c>
      <c r="AD1362" s="17">
        <v>0.63976225930576902</v>
      </c>
      <c r="AE1362" s="17"/>
      <c r="AF1362" s="17">
        <v>0.389912440484601</v>
      </c>
      <c r="AG1362" s="17">
        <v>0.49197166402431503</v>
      </c>
      <c r="AH1362" s="17">
        <v>0.52996936470209199</v>
      </c>
      <c r="AI1362" s="17">
        <v>0.57967386922404096</v>
      </c>
      <c r="AJ1362" s="17">
        <v>0.352253499397225</v>
      </c>
      <c r="AK1362" s="17">
        <v>0.43427411661114201</v>
      </c>
      <c r="AL1362" s="17"/>
      <c r="AM1362" s="17">
        <v>0.50531154126533795</v>
      </c>
      <c r="AN1362" s="17">
        <v>0.485489812138373</v>
      </c>
      <c r="AO1362" s="17">
        <v>0.47606419585594001</v>
      </c>
      <c r="AP1362" s="17">
        <v>0.46030757181926002</v>
      </c>
      <c r="AQ1362" s="17">
        <v>0.493440710737583</v>
      </c>
      <c r="AR1362" s="17"/>
      <c r="AS1362" s="17">
        <v>0.47713663439739801</v>
      </c>
      <c r="AT1362" s="17">
        <v>0.499797621124976</v>
      </c>
      <c r="AU1362" s="17">
        <v>0.47327982485231002</v>
      </c>
      <c r="AV1362" s="17">
        <v>0.49920215833512899</v>
      </c>
      <c r="AW1362" s="17">
        <v>0.51753944629587101</v>
      </c>
      <c r="AX1362" s="17">
        <v>0.44867519366854403</v>
      </c>
      <c r="AY1362" s="17"/>
      <c r="AZ1362" s="17">
        <v>0.51962929796994395</v>
      </c>
      <c r="BA1362" s="17">
        <v>0.51151217625117495</v>
      </c>
      <c r="BB1362" s="17">
        <v>0.49312847557789502</v>
      </c>
      <c r="BC1362" s="17">
        <v>0.58264296559926398</v>
      </c>
      <c r="BD1362" s="17">
        <v>0.389042521407852</v>
      </c>
      <c r="BE1362" s="17"/>
      <c r="BF1362" s="17">
        <v>0.50670189392102105</v>
      </c>
      <c r="BG1362" s="17"/>
      <c r="BH1362" s="17">
        <v>0.51488241620466901</v>
      </c>
      <c r="BI1362" s="17"/>
      <c r="BJ1362" s="17">
        <v>0.50641772437864796</v>
      </c>
      <c r="BK1362" s="17">
        <v>0.38693888662895198</v>
      </c>
      <c r="BL1362" s="17">
        <v>0.55448310540106605</v>
      </c>
      <c r="BM1362" s="17">
        <v>0.46155896452449802</v>
      </c>
      <c r="BN1362" s="17">
        <v>0.52343355552011395</v>
      </c>
      <c r="BO1362" s="17">
        <v>0.55433471793278299</v>
      </c>
      <c r="BP1362" s="17"/>
      <c r="BQ1362" s="17">
        <v>0.45754476979054198</v>
      </c>
      <c r="BR1362" s="17">
        <v>0.46509682118851797</v>
      </c>
      <c r="BS1362" s="17">
        <v>0.53270223348159795</v>
      </c>
      <c r="BT1362" s="17"/>
      <c r="BU1362" s="17">
        <v>0.400051612204818</v>
      </c>
      <c r="BV1362" s="17">
        <v>0.45546638813008899</v>
      </c>
      <c r="BW1362" s="17">
        <v>0.53484311804640905</v>
      </c>
      <c r="BX1362" s="17"/>
      <c r="BY1362" s="17">
        <v>0.410154931212737</v>
      </c>
      <c r="BZ1362" s="17"/>
      <c r="CA1362" s="17">
        <v>0.46385758268285299</v>
      </c>
    </row>
    <row r="1363" spans="2:79" x14ac:dyDescent="0.35">
      <c r="B1363" t="s">
        <v>591</v>
      </c>
      <c r="C1363" s="17">
        <v>7.2324007710890995E-2</v>
      </c>
      <c r="D1363" s="17">
        <v>6.9479822989330906E-2</v>
      </c>
      <c r="E1363" s="17">
        <v>7.5678226827672002E-2</v>
      </c>
      <c r="F1363" s="17"/>
      <c r="G1363" s="17">
        <v>9.6989094604963993E-2</v>
      </c>
      <c r="H1363" s="17">
        <v>6.2593616414170897E-2</v>
      </c>
      <c r="I1363" s="17">
        <v>9.7497453498438497E-2</v>
      </c>
      <c r="J1363" s="17">
        <v>7.2299355374987204E-2</v>
      </c>
      <c r="K1363" s="17">
        <v>5.4670076788022499E-2</v>
      </c>
      <c r="L1363" s="17">
        <v>5.1081228800309401E-2</v>
      </c>
      <c r="M1363" s="17"/>
      <c r="N1363" s="17">
        <v>5.15287574679478E-2</v>
      </c>
      <c r="O1363" s="17">
        <v>4.87423205745416E-2</v>
      </c>
      <c r="P1363" s="17">
        <v>0.117421072817276</v>
      </c>
      <c r="Q1363" s="17">
        <v>8.2656558956807194E-2</v>
      </c>
      <c r="R1363" s="17"/>
      <c r="S1363" s="17">
        <v>6.7314455101009904E-2</v>
      </c>
      <c r="T1363" s="17">
        <v>5.2252089740157598E-3</v>
      </c>
      <c r="U1363" s="17">
        <v>0.13991006374617701</v>
      </c>
      <c r="V1363" s="17">
        <v>0.136327384160642</v>
      </c>
      <c r="W1363" s="17">
        <v>6.2339421908441897E-2</v>
      </c>
      <c r="X1363" s="17">
        <v>5.1934037468616599E-2</v>
      </c>
      <c r="Y1363" s="17">
        <v>4.8417813321466503E-2</v>
      </c>
      <c r="Z1363" s="17">
        <v>0.125932237269264</v>
      </c>
      <c r="AA1363" s="17">
        <v>9.4079139317076399E-2</v>
      </c>
      <c r="AB1363" s="17">
        <v>6.0002294136744898E-2</v>
      </c>
      <c r="AC1363" s="17">
        <v>1.91169499042293E-2</v>
      </c>
      <c r="AD1363" s="17">
        <v>0.120850076127046</v>
      </c>
      <c r="AE1363" s="17"/>
      <c r="AF1363" s="17">
        <v>8.0681868431415504E-2</v>
      </c>
      <c r="AG1363" s="17">
        <v>0.103590068904597</v>
      </c>
      <c r="AH1363" s="17">
        <v>3.5706337893592899E-2</v>
      </c>
      <c r="AI1363" s="17">
        <v>3.2103692993036302E-2</v>
      </c>
      <c r="AJ1363" s="17">
        <v>0.110453461273805</v>
      </c>
      <c r="AK1363" s="17">
        <v>4.5877800205309502E-2</v>
      </c>
      <c r="AL1363" s="17"/>
      <c r="AM1363" s="17">
        <v>8.7785972362022999E-2</v>
      </c>
      <c r="AN1363" s="17">
        <v>9.3639102017826506E-2</v>
      </c>
      <c r="AO1363" s="17">
        <v>4.0724774268017697E-2</v>
      </c>
      <c r="AP1363" s="17">
        <v>8.4402223347609398E-2</v>
      </c>
      <c r="AQ1363" s="17">
        <v>2.0443792045698898E-2</v>
      </c>
      <c r="AR1363" s="17"/>
      <c r="AS1363" s="17">
        <v>5.9391175521380103E-2</v>
      </c>
      <c r="AT1363" s="17">
        <v>5.0748027944984599E-2</v>
      </c>
      <c r="AU1363" s="17">
        <v>9.8248592137170798E-2</v>
      </c>
      <c r="AV1363" s="17">
        <v>5.8391921901549002E-2</v>
      </c>
      <c r="AW1363" s="17">
        <v>8.1725928775979298E-2</v>
      </c>
      <c r="AX1363" s="17">
        <v>0.13706220778860401</v>
      </c>
      <c r="AY1363" s="17"/>
      <c r="AZ1363" s="17">
        <v>6.9375166276579095E-2</v>
      </c>
      <c r="BA1363" s="17">
        <v>6.9751726881706194E-2</v>
      </c>
      <c r="BB1363" s="17">
        <v>7.2896156467512102E-2</v>
      </c>
      <c r="BC1363" s="17">
        <v>5.9531255382930102E-2</v>
      </c>
      <c r="BD1363" s="17">
        <v>8.4072338297817101E-2</v>
      </c>
      <c r="BE1363" s="17"/>
      <c r="BF1363" s="17">
        <v>6.58868569699773E-2</v>
      </c>
      <c r="BG1363" s="17"/>
      <c r="BH1363" s="17">
        <v>6.1025757727396497E-2</v>
      </c>
      <c r="BI1363" s="17"/>
      <c r="BJ1363" s="17">
        <v>8.9236175329596296E-2</v>
      </c>
      <c r="BK1363" s="17">
        <v>6.2926047343990696E-2</v>
      </c>
      <c r="BL1363" s="17">
        <v>5.4456177331306803E-2</v>
      </c>
      <c r="BM1363" s="17">
        <v>6.4761291721644798E-2</v>
      </c>
      <c r="BN1363" s="17">
        <v>6.6941365090533306E-2</v>
      </c>
      <c r="BO1363" s="17">
        <v>9.8993472222662096E-2</v>
      </c>
      <c r="BP1363" s="17"/>
      <c r="BQ1363" s="17">
        <v>8.4491253376616199E-2</v>
      </c>
      <c r="BR1363" s="17">
        <v>5.48032648455202E-2</v>
      </c>
      <c r="BS1363" s="17">
        <v>7.5647579643758206E-2</v>
      </c>
      <c r="BT1363" s="17"/>
      <c r="BU1363" s="17">
        <v>0.12384303300749</v>
      </c>
      <c r="BV1363" s="17">
        <v>7.7500805431267694E-2</v>
      </c>
      <c r="BW1363" s="17">
        <v>6.6558091939102004E-2</v>
      </c>
      <c r="BX1363" s="17"/>
      <c r="BY1363" s="17">
        <v>3.9096972633836498E-2</v>
      </c>
      <c r="BZ1363" s="17"/>
      <c r="CA1363" s="17">
        <v>6.5028315987706198E-2</v>
      </c>
    </row>
    <row r="1364" spans="2:79" x14ac:dyDescent="0.35">
      <c r="B1364" t="s">
        <v>592</v>
      </c>
      <c r="C1364" s="17">
        <v>3.1500629663556698E-2</v>
      </c>
      <c r="D1364" s="17">
        <v>3.3182633772040199E-2</v>
      </c>
      <c r="E1364" s="17">
        <v>2.9979562194685502E-2</v>
      </c>
      <c r="F1364" s="17"/>
      <c r="G1364" s="17">
        <v>6.8248749457914204E-2</v>
      </c>
      <c r="H1364" s="17">
        <v>1.65455360654462E-2</v>
      </c>
      <c r="I1364" s="17">
        <v>2.0430232926822799E-2</v>
      </c>
      <c r="J1364" s="17">
        <v>1.8905171239549899E-2</v>
      </c>
      <c r="K1364" s="17">
        <v>1.6894141091999E-2</v>
      </c>
      <c r="L1364" s="17">
        <v>4.7168821648514998E-2</v>
      </c>
      <c r="M1364" s="17"/>
      <c r="N1364" s="17">
        <v>2.5452565185367801E-2</v>
      </c>
      <c r="O1364" s="17">
        <v>3.3085965372828798E-2</v>
      </c>
      <c r="P1364" s="17">
        <v>2.3466941775409301E-2</v>
      </c>
      <c r="Q1364" s="17">
        <v>4.4452710375302698E-2</v>
      </c>
      <c r="R1364" s="17"/>
      <c r="S1364" s="17">
        <v>2.7593990152045399E-2</v>
      </c>
      <c r="T1364" s="17">
        <v>2.3366431755888602E-2</v>
      </c>
      <c r="U1364" s="17">
        <v>0</v>
      </c>
      <c r="V1364" s="17">
        <v>3.7720850232682998E-2</v>
      </c>
      <c r="W1364" s="17">
        <v>1.69194589056753E-2</v>
      </c>
      <c r="X1364" s="17">
        <v>1.46679790769549E-2</v>
      </c>
      <c r="Y1364" s="17">
        <v>5.0773199612307897E-2</v>
      </c>
      <c r="Z1364" s="17">
        <v>0</v>
      </c>
      <c r="AA1364" s="17">
        <v>2.9825310803428599E-2</v>
      </c>
      <c r="AB1364" s="17">
        <v>0.113599963644022</v>
      </c>
      <c r="AC1364" s="17">
        <v>1.9503594742355398E-2</v>
      </c>
      <c r="AD1364" s="17">
        <v>0</v>
      </c>
      <c r="AE1364" s="17"/>
      <c r="AF1364" s="17">
        <v>6.08704463228735E-2</v>
      </c>
      <c r="AG1364" s="17">
        <v>3.03526759549279E-2</v>
      </c>
      <c r="AH1364" s="17">
        <v>2.6651669859210299E-2</v>
      </c>
      <c r="AI1364" s="17">
        <v>2.2646324279784899E-2</v>
      </c>
      <c r="AJ1364" s="17">
        <v>0</v>
      </c>
      <c r="AK1364" s="17">
        <v>1.54043451419997E-2</v>
      </c>
      <c r="AL1364" s="17"/>
      <c r="AM1364" s="17">
        <v>4.1659892145879597E-2</v>
      </c>
      <c r="AN1364" s="17">
        <v>1.1327664396417201E-2</v>
      </c>
      <c r="AO1364" s="17">
        <v>2.75994990472943E-2</v>
      </c>
      <c r="AP1364" s="17">
        <v>3.9680369699625302E-2</v>
      </c>
      <c r="AQ1364" s="17">
        <v>0</v>
      </c>
      <c r="AR1364" s="17"/>
      <c r="AS1364" s="17">
        <v>2.5933851876333201E-2</v>
      </c>
      <c r="AT1364" s="17">
        <v>2.8556575710163699E-2</v>
      </c>
      <c r="AU1364" s="17">
        <v>2.4421893001173301E-2</v>
      </c>
      <c r="AV1364" s="17">
        <v>5.76030431074252E-2</v>
      </c>
      <c r="AW1364" s="17">
        <v>1.34317286248746E-2</v>
      </c>
      <c r="AX1364" s="17">
        <v>4.4930248713040098E-2</v>
      </c>
      <c r="AY1364" s="17"/>
      <c r="AZ1364" s="17">
        <v>5.19161705092187E-2</v>
      </c>
      <c r="BA1364" s="17">
        <v>2.79670693689901E-2</v>
      </c>
      <c r="BB1364" s="17">
        <v>1.6751490490482801E-2</v>
      </c>
      <c r="BC1364" s="17">
        <v>0</v>
      </c>
      <c r="BD1364" s="17">
        <v>4.4337666063033999E-2</v>
      </c>
      <c r="BE1364" s="17"/>
      <c r="BF1364" s="17">
        <v>2.65459904254415E-2</v>
      </c>
      <c r="BG1364" s="17"/>
      <c r="BH1364" s="17">
        <v>3.0992380711960199E-2</v>
      </c>
      <c r="BI1364" s="17"/>
      <c r="BJ1364" s="17">
        <v>1.7495330852577502E-2</v>
      </c>
      <c r="BK1364" s="17">
        <v>1.0228477700466899E-2</v>
      </c>
      <c r="BL1364" s="17">
        <v>2.79790713121775E-2</v>
      </c>
      <c r="BM1364" s="17">
        <v>0.128677075841305</v>
      </c>
      <c r="BN1364" s="17">
        <v>0</v>
      </c>
      <c r="BO1364" s="17">
        <v>7.4815991716776595E-2</v>
      </c>
      <c r="BP1364" s="17"/>
      <c r="BQ1364" s="17">
        <v>3.0055109434960901E-2</v>
      </c>
      <c r="BR1364" s="17">
        <v>3.3912956750526697E-2</v>
      </c>
      <c r="BS1364" s="17">
        <v>3.6833475903481502E-2</v>
      </c>
      <c r="BT1364" s="17"/>
      <c r="BU1364" s="17">
        <v>2.85990062836485E-2</v>
      </c>
      <c r="BV1364" s="17">
        <v>3.1079257204395201E-2</v>
      </c>
      <c r="BW1364" s="17">
        <v>3.9082450555489201E-2</v>
      </c>
      <c r="BX1364" s="17"/>
      <c r="BY1364" s="17">
        <v>0.13196157513982101</v>
      </c>
      <c r="BZ1364" s="17"/>
      <c r="CA1364" s="17">
        <v>1.7143708244432499E-2</v>
      </c>
    </row>
    <row r="1365" spans="2:79" x14ac:dyDescent="0.35">
      <c r="B1365" t="s">
        <v>136</v>
      </c>
      <c r="C1365" s="17">
        <v>8.8200945134696798E-2</v>
      </c>
      <c r="D1365" s="17">
        <v>8.3776402986517104E-2</v>
      </c>
      <c r="E1365" s="17">
        <v>9.3267520790382696E-2</v>
      </c>
      <c r="F1365" s="17"/>
      <c r="G1365" s="17">
        <v>5.3297399241509502E-2</v>
      </c>
      <c r="H1365" s="17">
        <v>0.12562304542306901</v>
      </c>
      <c r="I1365" s="17">
        <v>9.1757204819923305E-2</v>
      </c>
      <c r="J1365" s="17">
        <v>0.101146943322881</v>
      </c>
      <c r="K1365" s="17">
        <v>0.117065922084965</v>
      </c>
      <c r="L1365" s="17">
        <v>5.2020451789468701E-2</v>
      </c>
      <c r="M1365" s="17"/>
      <c r="N1365" s="17">
        <v>6.2274291999541098E-2</v>
      </c>
      <c r="O1365" s="17">
        <v>7.42199834727542E-2</v>
      </c>
      <c r="P1365" s="17">
        <v>6.00486692960795E-2</v>
      </c>
      <c r="Q1365" s="17">
        <v>0.15724952580284501</v>
      </c>
      <c r="R1365" s="17"/>
      <c r="S1365" s="17">
        <v>0.114837512115678</v>
      </c>
      <c r="T1365" s="17">
        <v>5.7984558982470499E-2</v>
      </c>
      <c r="U1365" s="17">
        <v>0.118614525793176</v>
      </c>
      <c r="V1365" s="17">
        <v>0.111360894271564</v>
      </c>
      <c r="W1365" s="17">
        <v>9.9447599142285806E-2</v>
      </c>
      <c r="X1365" s="17">
        <v>6.9160792306632801E-2</v>
      </c>
      <c r="Y1365" s="17">
        <v>2.8408250817249198E-2</v>
      </c>
      <c r="Z1365" s="17">
        <v>6.1697766469160899E-2</v>
      </c>
      <c r="AA1365" s="17">
        <v>8.9727682517888999E-2</v>
      </c>
      <c r="AB1365" s="17">
        <v>0.100232794997337</v>
      </c>
      <c r="AC1365" s="17">
        <v>0.108696516169417</v>
      </c>
      <c r="AD1365" s="17">
        <v>9.4201392800946193E-2</v>
      </c>
      <c r="AE1365" s="17"/>
      <c r="AF1365" s="17">
        <v>0.18194056552594901</v>
      </c>
      <c r="AG1365" s="17">
        <v>6.0530105919322598E-2</v>
      </c>
      <c r="AH1365" s="17">
        <v>3.59318023396068E-2</v>
      </c>
      <c r="AI1365" s="17">
        <v>8.0929586346009899E-2</v>
      </c>
      <c r="AJ1365" s="17">
        <v>9.4574056757477001E-2</v>
      </c>
      <c r="AK1365" s="17">
        <v>9.6875321593522898E-2</v>
      </c>
      <c r="AL1365" s="17"/>
      <c r="AM1365" s="17">
        <v>0.141842509033032</v>
      </c>
      <c r="AN1365" s="17">
        <v>6.5419847607730494E-2</v>
      </c>
      <c r="AO1365" s="17">
        <v>9.1629022296886395E-2</v>
      </c>
      <c r="AP1365" s="17">
        <v>1.1472925129011401E-2</v>
      </c>
      <c r="AQ1365" s="17">
        <v>0.159043186849088</v>
      </c>
      <c r="AR1365" s="17"/>
      <c r="AS1365" s="17">
        <v>9.3952456104343399E-2</v>
      </c>
      <c r="AT1365" s="17">
        <v>0.10473936244599499</v>
      </c>
      <c r="AU1365" s="17">
        <v>6.2683786276788098E-2</v>
      </c>
      <c r="AV1365" s="17">
        <v>7.9810034163259103E-2</v>
      </c>
      <c r="AW1365" s="17">
        <v>8.6367022220495998E-2</v>
      </c>
      <c r="AX1365" s="17">
        <v>8.9928860132379898E-2</v>
      </c>
      <c r="AY1365" s="17"/>
      <c r="AZ1365" s="17">
        <v>7.1217943900440797E-2</v>
      </c>
      <c r="BA1365" s="17">
        <v>8.7487125700089999E-2</v>
      </c>
      <c r="BB1365" s="17">
        <v>9.5466436454196807E-2</v>
      </c>
      <c r="BC1365" s="17">
        <v>4.1409319555033103E-2</v>
      </c>
      <c r="BD1365" s="17">
        <v>0.11605166565644</v>
      </c>
      <c r="BE1365" s="17"/>
      <c r="BF1365" s="17">
        <v>7.8611638753894694E-2</v>
      </c>
      <c r="BG1365" s="17"/>
      <c r="BH1365" s="17">
        <v>8.4759653793289494E-2</v>
      </c>
      <c r="BI1365" s="17"/>
      <c r="BJ1365" s="17">
        <v>0.11588725687127301</v>
      </c>
      <c r="BK1365" s="17">
        <v>9.8498404258569899E-2</v>
      </c>
      <c r="BL1365" s="17">
        <v>7.3493440452235798E-2</v>
      </c>
      <c r="BM1365" s="17">
        <v>5.0808350855652898E-2</v>
      </c>
      <c r="BN1365" s="17">
        <v>6.0448403863067303E-2</v>
      </c>
      <c r="BO1365" s="17">
        <v>0</v>
      </c>
      <c r="BP1365" s="17"/>
      <c r="BQ1365" s="17">
        <v>8.1770188367668306E-2</v>
      </c>
      <c r="BR1365" s="17">
        <v>7.1653835618285602E-2</v>
      </c>
      <c r="BS1365" s="17">
        <v>4.8054066512122601E-2</v>
      </c>
      <c r="BT1365" s="17"/>
      <c r="BU1365" s="17">
        <v>1.8938755592201002E-2</v>
      </c>
      <c r="BV1365" s="17">
        <v>7.83904396057582E-2</v>
      </c>
      <c r="BW1365" s="17">
        <v>5.5020733787329697E-2</v>
      </c>
      <c r="BX1365" s="17"/>
      <c r="BY1365" s="17">
        <v>0</v>
      </c>
      <c r="BZ1365" s="17"/>
      <c r="CA1365" s="17">
        <v>3.6294624791268097E-2</v>
      </c>
    </row>
    <row r="1366" spans="2:79" x14ac:dyDescent="0.35">
      <c r="B1366" t="s">
        <v>593</v>
      </c>
      <c r="C1366" s="17">
        <v>0.80797441749085597</v>
      </c>
      <c r="D1366" s="17">
        <v>0.81356114025211201</v>
      </c>
      <c r="E1366" s="17">
        <v>0.80107469018725996</v>
      </c>
      <c r="F1366" s="17"/>
      <c r="G1366" s="17">
        <v>0.781464756695612</v>
      </c>
      <c r="H1366" s="17">
        <v>0.79523780209731398</v>
      </c>
      <c r="I1366" s="17">
        <v>0.79031510875481503</v>
      </c>
      <c r="J1366" s="17">
        <v>0.80764853006258197</v>
      </c>
      <c r="K1366" s="17">
        <v>0.81136986003501399</v>
      </c>
      <c r="L1366" s="17">
        <v>0.84972949776170703</v>
      </c>
      <c r="M1366" s="17"/>
      <c r="N1366" s="17">
        <v>0.86074438534714304</v>
      </c>
      <c r="O1366" s="17">
        <v>0.84395173057987505</v>
      </c>
      <c r="P1366" s="17">
        <v>0.79906331611123504</v>
      </c>
      <c r="Q1366" s="17">
        <v>0.71564120486504501</v>
      </c>
      <c r="R1366" s="17"/>
      <c r="S1366" s="17">
        <v>0.79025404263126697</v>
      </c>
      <c r="T1366" s="17">
        <v>0.91342380028762504</v>
      </c>
      <c r="U1366" s="17">
        <v>0.74147541046064702</v>
      </c>
      <c r="V1366" s="17">
        <v>0.71459087133511101</v>
      </c>
      <c r="W1366" s="17">
        <v>0.82129352004359701</v>
      </c>
      <c r="X1366" s="17">
        <v>0.86423719114779596</v>
      </c>
      <c r="Y1366" s="17">
        <v>0.87240073624897696</v>
      </c>
      <c r="Z1366" s="17">
        <v>0.81236999626157502</v>
      </c>
      <c r="AA1366" s="17">
        <v>0.78636786736160602</v>
      </c>
      <c r="AB1366" s="17">
        <v>0.72616494722189595</v>
      </c>
      <c r="AC1366" s="17">
        <v>0.85268293918399796</v>
      </c>
      <c r="AD1366" s="17">
        <v>0.78494853107200802</v>
      </c>
      <c r="AE1366" s="17"/>
      <c r="AF1366" s="17">
        <v>0.67650711971976196</v>
      </c>
      <c r="AG1366" s="17">
        <v>0.80552714922115198</v>
      </c>
      <c r="AH1366" s="17">
        <v>0.90171018990759</v>
      </c>
      <c r="AI1366" s="17">
        <v>0.86432039638116898</v>
      </c>
      <c r="AJ1366" s="17">
        <v>0.79497248196871795</v>
      </c>
      <c r="AK1366" s="17">
        <v>0.84184253305916801</v>
      </c>
      <c r="AL1366" s="17"/>
      <c r="AM1366" s="17">
        <v>0.72871162645906595</v>
      </c>
      <c r="AN1366" s="17">
        <v>0.82961338597802603</v>
      </c>
      <c r="AO1366" s="17">
        <v>0.84004670438780205</v>
      </c>
      <c r="AP1366" s="17">
        <v>0.864444481823754</v>
      </c>
      <c r="AQ1366" s="17">
        <v>0.82051302110521296</v>
      </c>
      <c r="AR1366" s="17"/>
      <c r="AS1366" s="17">
        <v>0.82072251649794303</v>
      </c>
      <c r="AT1366" s="17">
        <v>0.81595603389885696</v>
      </c>
      <c r="AU1366" s="17">
        <v>0.81464572858486795</v>
      </c>
      <c r="AV1366" s="17">
        <v>0.80419500082776696</v>
      </c>
      <c r="AW1366" s="17">
        <v>0.81847532037865001</v>
      </c>
      <c r="AX1366" s="17">
        <v>0.72807868336597503</v>
      </c>
      <c r="AY1366" s="17"/>
      <c r="AZ1366" s="17">
        <v>0.80749071931376104</v>
      </c>
      <c r="BA1366" s="17">
        <v>0.814794078049214</v>
      </c>
      <c r="BB1366" s="17">
        <v>0.81488591658780796</v>
      </c>
      <c r="BC1366" s="17">
        <v>0.89905942506203695</v>
      </c>
      <c r="BD1366" s="17">
        <v>0.75553832998270898</v>
      </c>
      <c r="BE1366" s="17"/>
      <c r="BF1366" s="17">
        <v>0.828955513850687</v>
      </c>
      <c r="BG1366" s="17"/>
      <c r="BH1366" s="17">
        <v>0.823222207767354</v>
      </c>
      <c r="BI1366" s="17"/>
      <c r="BJ1366" s="17">
        <v>0.77738123694655303</v>
      </c>
      <c r="BK1366" s="17">
        <v>0.828347070696972</v>
      </c>
      <c r="BL1366" s="17">
        <v>0.84407131090428</v>
      </c>
      <c r="BM1366" s="17">
        <v>0.75575328158139798</v>
      </c>
      <c r="BN1366" s="17">
        <v>0.87261023104639901</v>
      </c>
      <c r="BO1366" s="17">
        <v>0.82619053606056103</v>
      </c>
      <c r="BP1366" s="17"/>
      <c r="BQ1366" s="17">
        <v>0.80368344882075404</v>
      </c>
      <c r="BR1366" s="17">
        <v>0.83962994278566705</v>
      </c>
      <c r="BS1366" s="17">
        <v>0.83946487794063795</v>
      </c>
      <c r="BT1366" s="17"/>
      <c r="BU1366" s="17">
        <v>0.82861920511666098</v>
      </c>
      <c r="BV1366" s="17">
        <v>0.81302949775857902</v>
      </c>
      <c r="BW1366" s="17">
        <v>0.83933872371807905</v>
      </c>
      <c r="BX1366" s="17"/>
      <c r="BY1366" s="17">
        <v>0.82894145222634297</v>
      </c>
      <c r="BZ1366" s="17"/>
      <c r="CA1366" s="17">
        <v>0.88153335097659302</v>
      </c>
    </row>
    <row r="1367" spans="2:79" x14ac:dyDescent="0.35">
      <c r="B1367" t="s">
        <v>594</v>
      </c>
      <c r="C1367" s="17">
        <v>0.103824637374448</v>
      </c>
      <c r="D1367" s="17">
        <v>0.10266245676137099</v>
      </c>
      <c r="E1367" s="17">
        <v>0.10565778902235699</v>
      </c>
      <c r="F1367" s="17"/>
      <c r="G1367" s="17">
        <v>0.165237844062878</v>
      </c>
      <c r="H1367" s="17">
        <v>7.9139152479617003E-2</v>
      </c>
      <c r="I1367" s="17">
        <v>0.117927686425261</v>
      </c>
      <c r="J1367" s="17">
        <v>9.1204526614537207E-2</v>
      </c>
      <c r="K1367" s="17">
        <v>7.1564217880021402E-2</v>
      </c>
      <c r="L1367" s="17">
        <v>9.82500504488244E-2</v>
      </c>
      <c r="M1367" s="17"/>
      <c r="N1367" s="17">
        <v>7.6981322653315601E-2</v>
      </c>
      <c r="O1367" s="17">
        <v>8.1828285947370405E-2</v>
      </c>
      <c r="P1367" s="17">
        <v>0.14088801459268499</v>
      </c>
      <c r="Q1367" s="17">
        <v>0.12710926933211</v>
      </c>
      <c r="R1367" s="17"/>
      <c r="S1367" s="17">
        <v>9.4908445253055307E-2</v>
      </c>
      <c r="T1367" s="17">
        <v>2.8591640729904399E-2</v>
      </c>
      <c r="U1367" s="17">
        <v>0.13991006374617701</v>
      </c>
      <c r="V1367" s="17">
        <v>0.17404823439332501</v>
      </c>
      <c r="W1367" s="17">
        <v>7.9258880814117194E-2</v>
      </c>
      <c r="X1367" s="17">
        <v>6.6602016545571394E-2</v>
      </c>
      <c r="Y1367" s="17">
        <v>9.9191012933774497E-2</v>
      </c>
      <c r="Z1367" s="17">
        <v>0.125932237269264</v>
      </c>
      <c r="AA1367" s="17">
        <v>0.12390445012050499</v>
      </c>
      <c r="AB1367" s="17">
        <v>0.17360225778076699</v>
      </c>
      <c r="AC1367" s="17">
        <v>3.8620544646584598E-2</v>
      </c>
      <c r="AD1367" s="17">
        <v>0.120850076127046</v>
      </c>
      <c r="AE1367" s="17"/>
      <c r="AF1367" s="17">
        <v>0.141552314754289</v>
      </c>
      <c r="AG1367" s="17">
        <v>0.13394274485952501</v>
      </c>
      <c r="AH1367" s="17">
        <v>6.2358007752803098E-2</v>
      </c>
      <c r="AI1367" s="17">
        <v>5.4750017272821201E-2</v>
      </c>
      <c r="AJ1367" s="17">
        <v>0.110453461273805</v>
      </c>
      <c r="AK1367" s="17">
        <v>6.1282145347309198E-2</v>
      </c>
      <c r="AL1367" s="17"/>
      <c r="AM1367" s="17">
        <v>0.12944586450790299</v>
      </c>
      <c r="AN1367" s="17">
        <v>0.104966766414244</v>
      </c>
      <c r="AO1367" s="17">
        <v>6.8324273315312004E-2</v>
      </c>
      <c r="AP1367" s="17">
        <v>0.124082593047235</v>
      </c>
      <c r="AQ1367" s="17">
        <v>2.0443792045698898E-2</v>
      </c>
      <c r="AR1367" s="17"/>
      <c r="AS1367" s="17">
        <v>8.5325027397713304E-2</v>
      </c>
      <c r="AT1367" s="17">
        <v>7.9304603655148395E-2</v>
      </c>
      <c r="AU1367" s="17">
        <v>0.122670485138344</v>
      </c>
      <c r="AV1367" s="17">
        <v>0.11599496500897399</v>
      </c>
      <c r="AW1367" s="17">
        <v>9.5157657400853898E-2</v>
      </c>
      <c r="AX1367" s="17">
        <v>0.181992456501645</v>
      </c>
      <c r="AY1367" s="17"/>
      <c r="AZ1367" s="17">
        <v>0.121291336785798</v>
      </c>
      <c r="BA1367" s="17">
        <v>9.7718796250696405E-2</v>
      </c>
      <c r="BB1367" s="17">
        <v>8.9647646957994903E-2</v>
      </c>
      <c r="BC1367" s="17">
        <v>5.9531255382930102E-2</v>
      </c>
      <c r="BD1367" s="17">
        <v>0.12841000436085101</v>
      </c>
      <c r="BE1367" s="17"/>
      <c r="BF1367" s="17">
        <v>9.2432847395418793E-2</v>
      </c>
      <c r="BG1367" s="17"/>
      <c r="BH1367" s="17">
        <v>9.2018138439356703E-2</v>
      </c>
      <c r="BI1367" s="17"/>
      <c r="BJ1367" s="17">
        <v>0.106731506182174</v>
      </c>
      <c r="BK1367" s="17">
        <v>7.3154525044457602E-2</v>
      </c>
      <c r="BL1367" s="17">
        <v>8.2435248643484296E-2</v>
      </c>
      <c r="BM1367" s="17">
        <v>0.19343836756294899</v>
      </c>
      <c r="BN1367" s="17">
        <v>6.6941365090533306E-2</v>
      </c>
      <c r="BO1367" s="17">
        <v>0.173809463939439</v>
      </c>
      <c r="BP1367" s="17"/>
      <c r="BQ1367" s="17">
        <v>0.114546362811577</v>
      </c>
      <c r="BR1367" s="17">
        <v>8.8716221596046904E-2</v>
      </c>
      <c r="BS1367" s="17">
        <v>0.11248105554724</v>
      </c>
      <c r="BT1367" s="17"/>
      <c r="BU1367" s="17">
        <v>0.152442039291138</v>
      </c>
      <c r="BV1367" s="17">
        <v>0.108580062635663</v>
      </c>
      <c r="BW1367" s="17">
        <v>0.105640542494591</v>
      </c>
      <c r="BX1367" s="17"/>
      <c r="BY1367" s="17">
        <v>0.171058547773657</v>
      </c>
      <c r="BZ1367" s="17"/>
      <c r="CA1367" s="17">
        <v>8.2172024232138693E-2</v>
      </c>
    </row>
    <row r="1368" spans="2:79" x14ac:dyDescent="0.35">
      <c r="B1368" t="s">
        <v>202</v>
      </c>
      <c r="C1368" s="17">
        <v>0.70414978011640805</v>
      </c>
      <c r="D1368" s="17">
        <v>0.71089868349074004</v>
      </c>
      <c r="E1368" s="17">
        <v>0.69541690116490196</v>
      </c>
      <c r="F1368" s="17"/>
      <c r="G1368" s="17">
        <v>0.61622691263273399</v>
      </c>
      <c r="H1368" s="17">
        <v>0.71609864961769698</v>
      </c>
      <c r="I1368" s="17">
        <v>0.67238742232955395</v>
      </c>
      <c r="J1368" s="17">
        <v>0.71644400344804504</v>
      </c>
      <c r="K1368" s="17">
        <v>0.739805642154992</v>
      </c>
      <c r="L1368" s="17">
        <v>0.75147944731288296</v>
      </c>
      <c r="M1368" s="17"/>
      <c r="N1368" s="17">
        <v>0.78376306269382801</v>
      </c>
      <c r="O1368" s="17">
        <v>0.76212344463250503</v>
      </c>
      <c r="P1368" s="17">
        <v>0.65817530151855097</v>
      </c>
      <c r="Q1368" s="17">
        <v>0.58853193553293504</v>
      </c>
      <c r="R1368" s="17"/>
      <c r="S1368" s="17">
        <v>0.695345597378212</v>
      </c>
      <c r="T1368" s="17">
        <v>0.88483215955772099</v>
      </c>
      <c r="U1368" s="17">
        <v>0.60156534671447004</v>
      </c>
      <c r="V1368" s="17">
        <v>0.54054263694178595</v>
      </c>
      <c r="W1368" s="17">
        <v>0.74203463922947999</v>
      </c>
      <c r="X1368" s="17">
        <v>0.797635174602224</v>
      </c>
      <c r="Y1368" s="17">
        <v>0.77320972331520199</v>
      </c>
      <c r="Z1368" s="17">
        <v>0.68643775899230997</v>
      </c>
      <c r="AA1368" s="17">
        <v>0.66246341724110103</v>
      </c>
      <c r="AB1368" s="17">
        <v>0.55256268944112896</v>
      </c>
      <c r="AC1368" s="17">
        <v>0.81406239453741402</v>
      </c>
      <c r="AD1368" s="17">
        <v>0.664098454944962</v>
      </c>
      <c r="AE1368" s="17"/>
      <c r="AF1368" s="17">
        <v>0.53495480496547299</v>
      </c>
      <c r="AG1368" s="17">
        <v>0.67158440436162703</v>
      </c>
      <c r="AH1368" s="17">
        <v>0.83935218215478702</v>
      </c>
      <c r="AI1368" s="17">
        <v>0.80957037910834795</v>
      </c>
      <c r="AJ1368" s="17">
        <v>0.68451902069491299</v>
      </c>
      <c r="AK1368" s="17">
        <v>0.78056038771185898</v>
      </c>
      <c r="AL1368" s="17"/>
      <c r="AM1368" s="17">
        <v>0.59926576195116299</v>
      </c>
      <c r="AN1368" s="17">
        <v>0.72464661956378196</v>
      </c>
      <c r="AO1368" s="17">
        <v>0.77172243107248994</v>
      </c>
      <c r="AP1368" s="17">
        <v>0.74036188877651898</v>
      </c>
      <c r="AQ1368" s="17">
        <v>0.80006922905951405</v>
      </c>
      <c r="AR1368" s="17"/>
      <c r="AS1368" s="17">
        <v>0.73539748910022995</v>
      </c>
      <c r="AT1368" s="17">
        <v>0.73665143024370905</v>
      </c>
      <c r="AU1368" s="17">
        <v>0.69197524344652395</v>
      </c>
      <c r="AV1368" s="17">
        <v>0.68820003581879297</v>
      </c>
      <c r="AW1368" s="17">
        <v>0.72331766297779598</v>
      </c>
      <c r="AX1368" s="17">
        <v>0.54608622686433095</v>
      </c>
      <c r="AY1368" s="17"/>
      <c r="AZ1368" s="17">
        <v>0.68619938252796397</v>
      </c>
      <c r="BA1368" s="17">
        <v>0.71707528179851698</v>
      </c>
      <c r="BB1368" s="17">
        <v>0.72523826962981297</v>
      </c>
      <c r="BC1368" s="17">
        <v>0.83952816967910704</v>
      </c>
      <c r="BD1368" s="17">
        <v>0.62712832562185805</v>
      </c>
      <c r="BE1368" s="17"/>
      <c r="BF1368" s="17">
        <v>0.73652266645526798</v>
      </c>
      <c r="BG1368" s="17"/>
      <c r="BH1368" s="17">
        <v>0.73120406932799697</v>
      </c>
      <c r="BI1368" s="17"/>
      <c r="BJ1368" s="17">
        <v>0.67064973076437895</v>
      </c>
      <c r="BK1368" s="17">
        <v>0.75519254565251503</v>
      </c>
      <c r="BL1368" s="17">
        <v>0.76163606226079605</v>
      </c>
      <c r="BM1368" s="17">
        <v>0.56231491401844802</v>
      </c>
      <c r="BN1368" s="17">
        <v>0.80566886595586595</v>
      </c>
      <c r="BO1368" s="17">
        <v>0.65238107212112295</v>
      </c>
      <c r="BP1368" s="17"/>
      <c r="BQ1368" s="17">
        <v>0.689137086009177</v>
      </c>
      <c r="BR1368" s="17">
        <v>0.75091372118962096</v>
      </c>
      <c r="BS1368" s="17">
        <v>0.72698382239339798</v>
      </c>
      <c r="BT1368" s="17"/>
      <c r="BU1368" s="17">
        <v>0.67617716582552301</v>
      </c>
      <c r="BV1368" s="17">
        <v>0.70444943512291602</v>
      </c>
      <c r="BW1368" s="17">
        <v>0.73369818122348796</v>
      </c>
      <c r="BX1368" s="17"/>
      <c r="BY1368" s="17">
        <v>0.65788290445268605</v>
      </c>
      <c r="BZ1368" s="17"/>
      <c r="CA1368" s="17">
        <v>0.79936132674445504</v>
      </c>
    </row>
    <row r="1369" spans="2:79" x14ac:dyDescent="0.35">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c r="AR1369" s="17"/>
      <c r="AS1369" s="17"/>
      <c r="AT1369" s="17"/>
      <c r="AU1369" s="17"/>
      <c r="AV1369" s="17"/>
      <c r="AW1369" s="17"/>
      <c r="AX1369" s="17"/>
      <c r="AY1369" s="17"/>
      <c r="AZ1369" s="17"/>
      <c r="BA1369" s="17"/>
      <c r="BB1369" s="17"/>
      <c r="BC1369" s="17"/>
      <c r="BD1369" s="17"/>
      <c r="BE1369" s="17"/>
      <c r="BF1369" s="17"/>
      <c r="BG1369" s="17"/>
      <c r="BH1369" s="17"/>
      <c r="BI1369" s="17"/>
      <c r="BJ1369" s="17"/>
      <c r="BK1369" s="17"/>
      <c r="BL1369" s="17"/>
      <c r="BM1369" s="17"/>
      <c r="BN1369" s="17"/>
      <c r="BO1369" s="17"/>
      <c r="BP1369" s="17"/>
      <c r="BQ1369" s="17"/>
      <c r="BR1369" s="17"/>
      <c r="BS1369" s="17"/>
      <c r="BT1369" s="17"/>
      <c r="BU1369" s="17"/>
      <c r="BV1369" s="17"/>
      <c r="BW1369" s="17"/>
      <c r="BX1369" s="17"/>
      <c r="BY1369" s="17"/>
      <c r="BZ1369" s="17"/>
      <c r="CA1369" s="17"/>
    </row>
    <row r="1370" spans="2:79" x14ac:dyDescent="0.35">
      <c r="B1370" s="6" t="s">
        <v>611</v>
      </c>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c r="AD1370" s="17"/>
      <c r="AE1370" s="17"/>
      <c r="AF1370" s="17"/>
      <c r="AG1370" s="17"/>
      <c r="AH1370" s="17"/>
      <c r="AI1370" s="17"/>
      <c r="AJ1370" s="17"/>
      <c r="AK1370" s="17"/>
      <c r="AL1370" s="17"/>
      <c r="AM1370" s="17"/>
      <c r="AN1370" s="17"/>
      <c r="AO1370" s="17"/>
      <c r="AP1370" s="17"/>
      <c r="AQ1370" s="17"/>
      <c r="AR1370" s="17"/>
      <c r="AS1370" s="17"/>
      <c r="AT1370" s="17"/>
      <c r="AU1370" s="17"/>
      <c r="AV1370" s="17"/>
      <c r="AW1370" s="17"/>
      <c r="AX1370" s="17"/>
      <c r="AY1370" s="17"/>
      <c r="AZ1370" s="17"/>
      <c r="BA1370" s="17"/>
      <c r="BB1370" s="17"/>
      <c r="BC1370" s="17"/>
      <c r="BD1370" s="17"/>
      <c r="BE1370" s="17"/>
      <c r="BF1370" s="17"/>
      <c r="BG1370" s="17"/>
      <c r="BH1370" s="17"/>
      <c r="BI1370" s="17"/>
      <c r="BJ1370" s="17"/>
      <c r="BK1370" s="17"/>
      <c r="BL1370" s="17"/>
      <c r="BM1370" s="17"/>
      <c r="BN1370" s="17"/>
      <c r="BO1370" s="17"/>
      <c r="BP1370" s="17"/>
      <c r="BQ1370" s="17"/>
      <c r="BR1370" s="17"/>
      <c r="BS1370" s="17"/>
      <c r="BT1370" s="17"/>
      <c r="BU1370" s="17"/>
      <c r="BV1370" s="17"/>
      <c r="BW1370" s="17"/>
      <c r="BX1370" s="17"/>
      <c r="BY1370" s="17"/>
      <c r="BZ1370" s="17"/>
      <c r="CA1370" s="17"/>
    </row>
    <row r="1371" spans="2:79" x14ac:dyDescent="0.35">
      <c r="B1371" s="24" t="s">
        <v>582</v>
      </c>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c r="BN1371" s="17"/>
      <c r="BO1371" s="17"/>
      <c r="BP1371" s="17"/>
      <c r="BQ1371" s="17"/>
      <c r="BR1371" s="17"/>
      <c r="BS1371" s="17"/>
      <c r="BT1371" s="17"/>
      <c r="BU1371" s="17"/>
      <c r="BV1371" s="17"/>
      <c r="BW1371" s="17"/>
      <c r="BX1371" s="17"/>
      <c r="BY1371" s="17"/>
      <c r="BZ1371" s="17"/>
      <c r="CA1371" s="17"/>
    </row>
    <row r="1372" spans="2:79" x14ac:dyDescent="0.35">
      <c r="B1372" t="s">
        <v>589</v>
      </c>
      <c r="C1372" s="17">
        <v>0.34801987392761202</v>
      </c>
      <c r="D1372" s="17">
        <v>0.37347001206459102</v>
      </c>
      <c r="E1372" s="17">
        <v>0.32159221380616398</v>
      </c>
      <c r="F1372" s="17"/>
      <c r="G1372" s="17">
        <v>0.43227372767394101</v>
      </c>
      <c r="H1372" s="17">
        <v>0.39904538355073099</v>
      </c>
      <c r="I1372" s="17">
        <v>0.28033344216176198</v>
      </c>
      <c r="J1372" s="17">
        <v>0.383622283015006</v>
      </c>
      <c r="K1372" s="17">
        <v>0.34787044273795498</v>
      </c>
      <c r="L1372" s="17">
        <v>0.270802690410547</v>
      </c>
      <c r="M1372" s="17"/>
      <c r="N1372" s="17">
        <v>0.370496829744976</v>
      </c>
      <c r="O1372" s="17">
        <v>0.35162227157075598</v>
      </c>
      <c r="P1372" s="17">
        <v>0.31302623700516502</v>
      </c>
      <c r="Q1372" s="17">
        <v>0.351737191168636</v>
      </c>
      <c r="R1372" s="17"/>
      <c r="S1372" s="17">
        <v>0.36052892564754102</v>
      </c>
      <c r="T1372" s="17">
        <v>0.37538897144522998</v>
      </c>
      <c r="U1372" s="17">
        <v>0.36913423806040901</v>
      </c>
      <c r="V1372" s="17">
        <v>0.35487551675284201</v>
      </c>
      <c r="W1372" s="17">
        <v>0.37614033747936798</v>
      </c>
      <c r="X1372" s="17">
        <v>0.30377178358892498</v>
      </c>
      <c r="Y1372" s="17">
        <v>0.34658441215700497</v>
      </c>
      <c r="Z1372" s="17">
        <v>0.21612345785694101</v>
      </c>
      <c r="AA1372" s="17">
        <v>0.420947700773324</v>
      </c>
      <c r="AB1372" s="17">
        <v>0.280714254318426</v>
      </c>
      <c r="AC1372" s="17">
        <v>0.37826345778998499</v>
      </c>
      <c r="AD1372" s="17">
        <v>0.26212200025566601</v>
      </c>
      <c r="AE1372" s="17"/>
      <c r="AF1372" s="17">
        <v>0.37907827084992002</v>
      </c>
      <c r="AG1372" s="17">
        <v>0.30318701846943202</v>
      </c>
      <c r="AH1372" s="17">
        <v>0.34260980178746497</v>
      </c>
      <c r="AI1372" s="17">
        <v>0.39620891755723198</v>
      </c>
      <c r="AJ1372" s="17">
        <v>0.39887469156559802</v>
      </c>
      <c r="AK1372" s="17">
        <v>0.43928323674417702</v>
      </c>
      <c r="AL1372" s="17"/>
      <c r="AM1372" s="17">
        <v>0.28405765593878701</v>
      </c>
      <c r="AN1372" s="17">
        <v>0.33997731620638999</v>
      </c>
      <c r="AO1372" s="17">
        <v>0.36971322725116401</v>
      </c>
      <c r="AP1372" s="17">
        <v>0.474928934221652</v>
      </c>
      <c r="AQ1372" s="17">
        <v>0.28089652942743099</v>
      </c>
      <c r="AR1372" s="17"/>
      <c r="AS1372" s="17">
        <v>0.441437869719632</v>
      </c>
      <c r="AT1372" s="17">
        <v>0.32729926993544001</v>
      </c>
      <c r="AU1372" s="17">
        <v>0.23667185285561201</v>
      </c>
      <c r="AV1372" s="17">
        <v>0.37729758655315099</v>
      </c>
      <c r="AW1372" s="17">
        <v>0.31454442236515801</v>
      </c>
      <c r="AX1372" s="17">
        <v>0.33280512340339802</v>
      </c>
      <c r="AY1372" s="17"/>
      <c r="AZ1372" s="17">
        <v>0.32638789984181299</v>
      </c>
      <c r="BA1372" s="17">
        <v>0.333008807804269</v>
      </c>
      <c r="BB1372" s="17">
        <v>0.323298081652591</v>
      </c>
      <c r="BC1372" s="17">
        <v>0.36488902425224901</v>
      </c>
      <c r="BD1372" s="17">
        <v>0.39646457301535698</v>
      </c>
      <c r="BE1372" s="17"/>
      <c r="BF1372" s="17">
        <v>0.36082129778175798</v>
      </c>
      <c r="BG1372" s="17"/>
      <c r="BH1372" s="17">
        <v>0.36027527568975698</v>
      </c>
      <c r="BI1372" s="17"/>
      <c r="BJ1372" s="17">
        <v>0.372014024983639</v>
      </c>
      <c r="BK1372" s="17">
        <v>0.31336082252082798</v>
      </c>
      <c r="BL1372" s="17">
        <v>0.32066343741258202</v>
      </c>
      <c r="BM1372" s="17">
        <v>0.41920069134527399</v>
      </c>
      <c r="BN1372" s="17">
        <v>0.43138090032641402</v>
      </c>
      <c r="BO1372" s="17">
        <v>0.38967868032344</v>
      </c>
      <c r="BP1372" s="17"/>
      <c r="BQ1372" s="17">
        <v>0.371222229236572</v>
      </c>
      <c r="BR1372" s="17">
        <v>0.34997930795195697</v>
      </c>
      <c r="BS1372" s="17">
        <v>0.356118621923595</v>
      </c>
      <c r="BT1372" s="17"/>
      <c r="BU1372" s="17">
        <v>0.28889465195825398</v>
      </c>
      <c r="BV1372" s="17">
        <v>0.340516941013073</v>
      </c>
      <c r="BW1372" s="17">
        <v>0.37417796124428399</v>
      </c>
      <c r="BX1372" s="17"/>
      <c r="BY1372" s="17">
        <v>0.309434394661741</v>
      </c>
      <c r="BZ1372" s="17"/>
      <c r="CA1372" s="17">
        <v>0.47763913718715301</v>
      </c>
    </row>
    <row r="1373" spans="2:79" x14ac:dyDescent="0.35">
      <c r="B1373" t="s">
        <v>590</v>
      </c>
      <c r="C1373" s="17">
        <v>0.48042360613670199</v>
      </c>
      <c r="D1373" s="17">
        <v>0.45454876921494303</v>
      </c>
      <c r="E1373" s="17">
        <v>0.51054903727414203</v>
      </c>
      <c r="F1373" s="17"/>
      <c r="G1373" s="17">
        <v>0.36153155033079898</v>
      </c>
      <c r="H1373" s="17">
        <v>0.42372693397670602</v>
      </c>
      <c r="I1373" s="17">
        <v>0.53156000301433703</v>
      </c>
      <c r="J1373" s="17">
        <v>0.475620679444136</v>
      </c>
      <c r="K1373" s="17">
        <v>0.49984026805770398</v>
      </c>
      <c r="L1373" s="17">
        <v>0.56284481031264799</v>
      </c>
      <c r="M1373" s="17"/>
      <c r="N1373" s="17">
        <v>0.48239331272281699</v>
      </c>
      <c r="O1373" s="17">
        <v>0.52541722965753501</v>
      </c>
      <c r="P1373" s="17">
        <v>0.442672139766843</v>
      </c>
      <c r="Q1373" s="17">
        <v>0.46316951295419001</v>
      </c>
      <c r="R1373" s="17"/>
      <c r="S1373" s="17">
        <v>0.41785568600238299</v>
      </c>
      <c r="T1373" s="17">
        <v>0.50797061010297195</v>
      </c>
      <c r="U1373" s="17">
        <v>0.52855987826691297</v>
      </c>
      <c r="V1373" s="17">
        <v>0.54276468031870495</v>
      </c>
      <c r="W1373" s="17">
        <v>0.47350345660698601</v>
      </c>
      <c r="X1373" s="17">
        <v>0.45180805170406002</v>
      </c>
      <c r="Y1373" s="17">
        <v>0.43941104010291099</v>
      </c>
      <c r="Z1373" s="17">
        <v>0.58418071420885398</v>
      </c>
      <c r="AA1373" s="17">
        <v>0.45113770914287898</v>
      </c>
      <c r="AB1373" s="17">
        <v>0.47831614640141001</v>
      </c>
      <c r="AC1373" s="17">
        <v>0.40388442875242297</v>
      </c>
      <c r="AD1373" s="17">
        <v>0.60234868140406095</v>
      </c>
      <c r="AE1373" s="17"/>
      <c r="AF1373" s="17">
        <v>0.43690173919004799</v>
      </c>
      <c r="AG1373" s="17">
        <v>0.52780754902263705</v>
      </c>
      <c r="AH1373" s="17">
        <v>0.49794050802516299</v>
      </c>
      <c r="AI1373" s="17">
        <v>0.45827065975965597</v>
      </c>
      <c r="AJ1373" s="17">
        <v>0.41985696358567098</v>
      </c>
      <c r="AK1373" s="17">
        <v>0.44293582966776501</v>
      </c>
      <c r="AL1373" s="17"/>
      <c r="AM1373" s="17">
        <v>0.51437333609969205</v>
      </c>
      <c r="AN1373" s="17">
        <v>0.462271190691319</v>
      </c>
      <c r="AO1373" s="17">
        <v>0.50746702728835102</v>
      </c>
      <c r="AP1373" s="17">
        <v>0.36486593568647502</v>
      </c>
      <c r="AQ1373" s="17">
        <v>0.62265194687939496</v>
      </c>
      <c r="AR1373" s="17"/>
      <c r="AS1373" s="17">
        <v>0.37934209967812499</v>
      </c>
      <c r="AT1373" s="17">
        <v>0.50921100416328002</v>
      </c>
      <c r="AU1373" s="17">
        <v>0.537393890169934</v>
      </c>
      <c r="AV1373" s="17">
        <v>0.480913776332411</v>
      </c>
      <c r="AW1373" s="17">
        <v>0.56221378051200399</v>
      </c>
      <c r="AX1373" s="17">
        <v>0.451558836962622</v>
      </c>
      <c r="AY1373" s="17"/>
      <c r="AZ1373" s="17">
        <v>0.51150466207138201</v>
      </c>
      <c r="BA1373" s="17">
        <v>0.48321886433312899</v>
      </c>
      <c r="BB1373" s="17">
        <v>0.49118585193570902</v>
      </c>
      <c r="BC1373" s="17">
        <v>0.53467229291043805</v>
      </c>
      <c r="BD1373" s="17">
        <v>0.427191938944673</v>
      </c>
      <c r="BE1373" s="17"/>
      <c r="BF1373" s="17">
        <v>0.478019537406846</v>
      </c>
      <c r="BG1373" s="17"/>
      <c r="BH1373" s="17">
        <v>0.48466708075266401</v>
      </c>
      <c r="BI1373" s="17"/>
      <c r="BJ1373" s="17">
        <v>0.47347717383723598</v>
      </c>
      <c r="BK1373" s="17">
        <v>0.50873975219090195</v>
      </c>
      <c r="BL1373" s="17">
        <v>0.50534823092275405</v>
      </c>
      <c r="BM1373" s="17">
        <v>0.40089016636664099</v>
      </c>
      <c r="BN1373" s="17">
        <v>0.56861909967358604</v>
      </c>
      <c r="BO1373" s="17">
        <v>0.42814978835897899</v>
      </c>
      <c r="BP1373" s="17"/>
      <c r="BQ1373" s="17">
        <v>0.54246175601545299</v>
      </c>
      <c r="BR1373" s="17">
        <v>0.474637362993093</v>
      </c>
      <c r="BS1373" s="17">
        <v>0.46936724083256398</v>
      </c>
      <c r="BT1373" s="17"/>
      <c r="BU1373" s="17">
        <v>0.45313682020107698</v>
      </c>
      <c r="BV1373" s="17">
        <v>0.51666998035257905</v>
      </c>
      <c r="BW1373" s="17">
        <v>0.463462376848363</v>
      </c>
      <c r="BX1373" s="17"/>
      <c r="BY1373" s="17">
        <v>0.38345737951894499</v>
      </c>
      <c r="BZ1373" s="17"/>
      <c r="CA1373" s="17">
        <v>0.410063968711608</v>
      </c>
    </row>
    <row r="1374" spans="2:79" x14ac:dyDescent="0.35">
      <c r="B1374" t="s">
        <v>591</v>
      </c>
      <c r="C1374" s="17">
        <v>8.0773881201213801E-2</v>
      </c>
      <c r="D1374" s="17">
        <v>9.7555695597165801E-2</v>
      </c>
      <c r="E1374" s="17">
        <v>6.0047250153228003E-2</v>
      </c>
      <c r="F1374" s="17"/>
      <c r="G1374" s="17">
        <v>0.118591001959193</v>
      </c>
      <c r="H1374" s="17">
        <v>9.2263180636748293E-2</v>
      </c>
      <c r="I1374" s="17">
        <v>8.6995658315031296E-2</v>
      </c>
      <c r="J1374" s="17">
        <v>6.2522933437096501E-2</v>
      </c>
      <c r="K1374" s="17">
        <v>7.0965543521085805E-2</v>
      </c>
      <c r="L1374" s="17">
        <v>5.9530463476203999E-2</v>
      </c>
      <c r="M1374" s="17"/>
      <c r="N1374" s="17">
        <v>7.11804166977483E-2</v>
      </c>
      <c r="O1374" s="17">
        <v>4.5141411300319602E-2</v>
      </c>
      <c r="P1374" s="17">
        <v>0.12512755899148501</v>
      </c>
      <c r="Q1374" s="17">
        <v>8.8831695465491703E-2</v>
      </c>
      <c r="R1374" s="17"/>
      <c r="S1374" s="17">
        <v>0.13675605462325699</v>
      </c>
      <c r="T1374" s="17">
        <v>6.1455338228328001E-2</v>
      </c>
      <c r="U1374" s="17">
        <v>5.3030217049662202E-2</v>
      </c>
      <c r="V1374" s="17">
        <v>7.9166625738051805E-2</v>
      </c>
      <c r="W1374" s="17">
        <v>0.113894878338198</v>
      </c>
      <c r="X1374" s="17">
        <v>7.4008163738843294E-2</v>
      </c>
      <c r="Y1374" s="17">
        <v>9.1211752480002906E-2</v>
      </c>
      <c r="Z1374" s="17">
        <v>6.1843999728473202E-2</v>
      </c>
      <c r="AA1374" s="17">
        <v>6.6238349032520794E-2</v>
      </c>
      <c r="AB1374" s="17">
        <v>3.9484211145426301E-2</v>
      </c>
      <c r="AC1374" s="17">
        <v>9.6360441817045506E-2</v>
      </c>
      <c r="AD1374" s="17">
        <v>6.7829890439933094E-2</v>
      </c>
      <c r="AE1374" s="17"/>
      <c r="AF1374" s="17">
        <v>6.9855750996646995E-2</v>
      </c>
      <c r="AG1374" s="17">
        <v>8.1941622162470501E-2</v>
      </c>
      <c r="AH1374" s="17">
        <v>9.1014232163741104E-2</v>
      </c>
      <c r="AI1374" s="17">
        <v>7.4257313995087199E-2</v>
      </c>
      <c r="AJ1374" s="17">
        <v>0.120650597679446</v>
      </c>
      <c r="AK1374" s="17">
        <v>8.6193896880125007E-2</v>
      </c>
      <c r="AL1374" s="17"/>
      <c r="AM1374" s="17">
        <v>0.116863830181202</v>
      </c>
      <c r="AN1374" s="17">
        <v>9.3015459463282504E-2</v>
      </c>
      <c r="AO1374" s="17">
        <v>5.3226901561576098E-2</v>
      </c>
      <c r="AP1374" s="17">
        <v>6.0125708078411097E-2</v>
      </c>
      <c r="AQ1374" s="17">
        <v>1.4708267304114399E-2</v>
      </c>
      <c r="AR1374" s="17"/>
      <c r="AS1374" s="17">
        <v>0.114245344544882</v>
      </c>
      <c r="AT1374" s="17">
        <v>5.5885759492216601E-2</v>
      </c>
      <c r="AU1374" s="17">
        <v>0.11556879235642201</v>
      </c>
      <c r="AV1374" s="17">
        <v>4.4889266418570897E-2</v>
      </c>
      <c r="AW1374" s="17">
        <v>5.2393550107298202E-2</v>
      </c>
      <c r="AX1374" s="17">
        <v>0.122477708153234</v>
      </c>
      <c r="AY1374" s="17"/>
      <c r="AZ1374" s="17">
        <v>8.8712243083683695E-2</v>
      </c>
      <c r="BA1374" s="17">
        <v>7.9315041856158397E-2</v>
      </c>
      <c r="BB1374" s="17">
        <v>8.8215668619877105E-2</v>
      </c>
      <c r="BC1374" s="17">
        <v>4.4100005587719197E-2</v>
      </c>
      <c r="BD1374" s="17">
        <v>8.2189001327245603E-2</v>
      </c>
      <c r="BE1374" s="17"/>
      <c r="BF1374" s="17">
        <v>7.42705802575159E-2</v>
      </c>
      <c r="BG1374" s="17"/>
      <c r="BH1374" s="17">
        <v>7.9548373964810404E-2</v>
      </c>
      <c r="BI1374" s="17"/>
      <c r="BJ1374" s="17">
        <v>8.4890479799346094E-2</v>
      </c>
      <c r="BK1374" s="17">
        <v>6.98765190686573E-2</v>
      </c>
      <c r="BL1374" s="17">
        <v>9.45331923968393E-2</v>
      </c>
      <c r="BM1374" s="17">
        <v>5.6085430595668E-2</v>
      </c>
      <c r="BN1374" s="17">
        <v>0</v>
      </c>
      <c r="BO1374" s="17">
        <v>2.6767393098937501E-2</v>
      </c>
      <c r="BP1374" s="17"/>
      <c r="BQ1374" s="17">
        <v>4.3125616215388199E-2</v>
      </c>
      <c r="BR1374" s="17">
        <v>9.6611118475547694E-2</v>
      </c>
      <c r="BS1374" s="17">
        <v>7.8986713468312E-2</v>
      </c>
      <c r="BT1374" s="17"/>
      <c r="BU1374" s="17">
        <v>0.206993008427453</v>
      </c>
      <c r="BV1374" s="17">
        <v>9.1986628549519195E-2</v>
      </c>
      <c r="BW1374" s="17">
        <v>6.6435019466851999E-2</v>
      </c>
      <c r="BX1374" s="17"/>
      <c r="BY1374" s="17">
        <v>0.153952841936179</v>
      </c>
      <c r="BZ1374" s="17"/>
      <c r="CA1374" s="17">
        <v>7.5494486468199506E-2</v>
      </c>
    </row>
    <row r="1375" spans="2:79" x14ac:dyDescent="0.35">
      <c r="B1375" t="s">
        <v>592</v>
      </c>
      <c r="C1375" s="17">
        <v>2.2671851562313799E-2</v>
      </c>
      <c r="D1375" s="17">
        <v>1.87651230990134E-2</v>
      </c>
      <c r="E1375" s="17">
        <v>2.6748383511474901E-2</v>
      </c>
      <c r="F1375" s="17"/>
      <c r="G1375" s="17">
        <v>2.20360540750466E-2</v>
      </c>
      <c r="H1375" s="17">
        <v>4.1575973591715498E-2</v>
      </c>
      <c r="I1375" s="17">
        <v>1.9443647212580999E-2</v>
      </c>
      <c r="J1375" s="17">
        <v>6.3870536368972998E-3</v>
      </c>
      <c r="K1375" s="17">
        <v>1.8640189398387401E-2</v>
      </c>
      <c r="L1375" s="17">
        <v>2.65681237338227E-2</v>
      </c>
      <c r="M1375" s="17"/>
      <c r="N1375" s="17">
        <v>2.1001096455028699E-2</v>
      </c>
      <c r="O1375" s="17">
        <v>2.9179879042150102E-2</v>
      </c>
      <c r="P1375" s="17">
        <v>3.69664196691969E-2</v>
      </c>
      <c r="Q1375" s="17">
        <v>8.7637222645701104E-3</v>
      </c>
      <c r="R1375" s="17"/>
      <c r="S1375" s="17">
        <v>4.5069214781177799E-2</v>
      </c>
      <c r="T1375" s="17">
        <v>0</v>
      </c>
      <c r="U1375" s="17">
        <v>0</v>
      </c>
      <c r="V1375" s="17">
        <v>0</v>
      </c>
      <c r="W1375" s="17">
        <v>1.6944406776919201E-2</v>
      </c>
      <c r="X1375" s="17">
        <v>2.47337867315152E-2</v>
      </c>
      <c r="Y1375" s="17">
        <v>4.0082397718615201E-2</v>
      </c>
      <c r="Z1375" s="17">
        <v>0</v>
      </c>
      <c r="AA1375" s="17">
        <v>3.47063844294399E-2</v>
      </c>
      <c r="AB1375" s="17">
        <v>5.6134073599459898E-2</v>
      </c>
      <c r="AC1375" s="17">
        <v>3.5648433271230198E-2</v>
      </c>
      <c r="AD1375" s="17">
        <v>7.3966955485596604E-3</v>
      </c>
      <c r="AE1375" s="17"/>
      <c r="AF1375" s="17">
        <v>1.8580709824085499E-2</v>
      </c>
      <c r="AG1375" s="17">
        <v>7.7307563127551803E-3</v>
      </c>
      <c r="AH1375" s="17">
        <v>3.4156890703211699E-2</v>
      </c>
      <c r="AI1375" s="17">
        <v>2.85961828765432E-2</v>
      </c>
      <c r="AJ1375" s="17">
        <v>2.14886394948741E-2</v>
      </c>
      <c r="AK1375" s="17">
        <v>3.1587036707932399E-2</v>
      </c>
      <c r="AL1375" s="17"/>
      <c r="AM1375" s="17">
        <v>8.2354702452242298E-3</v>
      </c>
      <c r="AN1375" s="17">
        <v>1.84164240894556E-2</v>
      </c>
      <c r="AO1375" s="17">
        <v>3.1685243478825197E-2</v>
      </c>
      <c r="AP1375" s="17">
        <v>2.87066238819432E-2</v>
      </c>
      <c r="AQ1375" s="17">
        <v>6.2044844059263499E-2</v>
      </c>
      <c r="AR1375" s="17"/>
      <c r="AS1375" s="17">
        <v>1.8550212041276E-2</v>
      </c>
      <c r="AT1375" s="17">
        <v>1.4432277275635201E-2</v>
      </c>
      <c r="AU1375" s="17">
        <v>2.4724646118026002E-2</v>
      </c>
      <c r="AV1375" s="17">
        <v>3.0184125758380202E-2</v>
      </c>
      <c r="AW1375" s="17">
        <v>1.15260150678564E-2</v>
      </c>
      <c r="AX1375" s="17">
        <v>4.8527134536647601E-2</v>
      </c>
      <c r="AY1375" s="17"/>
      <c r="AZ1375" s="17">
        <v>2.1581474158896399E-2</v>
      </c>
      <c r="BA1375" s="17">
        <v>2.5420990130320401E-2</v>
      </c>
      <c r="BB1375" s="17">
        <v>2.8675008781424299E-2</v>
      </c>
      <c r="BC1375" s="17">
        <v>1.28755906037389E-2</v>
      </c>
      <c r="BD1375" s="17">
        <v>1.9186449718856399E-2</v>
      </c>
      <c r="BE1375" s="17"/>
      <c r="BF1375" s="17">
        <v>2.31088621317855E-2</v>
      </c>
      <c r="BG1375" s="17"/>
      <c r="BH1375" s="17">
        <v>1.7362918302240699E-2</v>
      </c>
      <c r="BI1375" s="17"/>
      <c r="BJ1375" s="17">
        <v>9.3967580329567602E-4</v>
      </c>
      <c r="BK1375" s="17">
        <v>2.34647123631039E-2</v>
      </c>
      <c r="BL1375" s="17">
        <v>2.80074260962179E-2</v>
      </c>
      <c r="BM1375" s="17">
        <v>3.4999191223077798E-2</v>
      </c>
      <c r="BN1375" s="17">
        <v>0</v>
      </c>
      <c r="BO1375" s="17">
        <v>7.2179193969767103E-2</v>
      </c>
      <c r="BP1375" s="17"/>
      <c r="BQ1375" s="17">
        <v>1.8190552667436799E-2</v>
      </c>
      <c r="BR1375" s="17">
        <v>1.9928693833365499E-2</v>
      </c>
      <c r="BS1375" s="17">
        <v>2.3665976469004601E-2</v>
      </c>
      <c r="BT1375" s="17"/>
      <c r="BU1375" s="17">
        <v>0</v>
      </c>
      <c r="BV1375" s="17">
        <v>8.0791482980130894E-3</v>
      </c>
      <c r="BW1375" s="17">
        <v>2.5661588147088799E-2</v>
      </c>
      <c r="BX1375" s="17"/>
      <c r="BY1375" s="17">
        <v>7.9387292994745097E-3</v>
      </c>
      <c r="BZ1375" s="17"/>
      <c r="CA1375" s="17">
        <v>0</v>
      </c>
    </row>
    <row r="1376" spans="2:79" x14ac:dyDescent="0.35">
      <c r="B1376" t="s">
        <v>136</v>
      </c>
      <c r="C1376" s="17">
        <v>6.8110787172158196E-2</v>
      </c>
      <c r="D1376" s="17">
        <v>5.5660400024287099E-2</v>
      </c>
      <c r="E1376" s="17">
        <v>8.1063115254990395E-2</v>
      </c>
      <c r="F1376" s="17"/>
      <c r="G1376" s="17">
        <v>6.5567665961019594E-2</v>
      </c>
      <c r="H1376" s="17">
        <v>4.3388528244098903E-2</v>
      </c>
      <c r="I1376" s="17">
        <v>8.1667249296288394E-2</v>
      </c>
      <c r="J1376" s="17">
        <v>7.1847050466864404E-2</v>
      </c>
      <c r="K1376" s="17">
        <v>6.2683556284867395E-2</v>
      </c>
      <c r="L1376" s="17">
        <v>8.0253912066778899E-2</v>
      </c>
      <c r="M1376" s="17"/>
      <c r="N1376" s="17">
        <v>5.4928344379429797E-2</v>
      </c>
      <c r="O1376" s="17">
        <v>4.8639208429239501E-2</v>
      </c>
      <c r="P1376" s="17">
        <v>8.2207644567309807E-2</v>
      </c>
      <c r="Q1376" s="17">
        <v>8.7497878147112199E-2</v>
      </c>
      <c r="R1376" s="17"/>
      <c r="S1376" s="17">
        <v>3.9790118945641301E-2</v>
      </c>
      <c r="T1376" s="17">
        <v>5.5185080223469699E-2</v>
      </c>
      <c r="U1376" s="17">
        <v>4.9275666623016003E-2</v>
      </c>
      <c r="V1376" s="17">
        <v>2.31931771904017E-2</v>
      </c>
      <c r="W1376" s="17">
        <v>1.9516920798529201E-2</v>
      </c>
      <c r="X1376" s="17">
        <v>0.145678214236656</v>
      </c>
      <c r="Y1376" s="17">
        <v>8.2710397541466002E-2</v>
      </c>
      <c r="Z1376" s="17">
        <v>0.137851828205732</v>
      </c>
      <c r="AA1376" s="17">
        <v>2.69698566218361E-2</v>
      </c>
      <c r="AB1376" s="17">
        <v>0.145351314535278</v>
      </c>
      <c r="AC1376" s="17">
        <v>8.5843238369315594E-2</v>
      </c>
      <c r="AD1376" s="17">
        <v>6.0302732351780797E-2</v>
      </c>
      <c r="AE1376" s="17"/>
      <c r="AF1376" s="17">
        <v>9.55835291393001E-2</v>
      </c>
      <c r="AG1376" s="17">
        <v>7.9333054032705602E-2</v>
      </c>
      <c r="AH1376" s="17">
        <v>3.4278567320418799E-2</v>
      </c>
      <c r="AI1376" s="17">
        <v>4.2666925811481897E-2</v>
      </c>
      <c r="AJ1376" s="17">
        <v>3.9129107674411703E-2</v>
      </c>
      <c r="AK1376" s="17">
        <v>0</v>
      </c>
      <c r="AL1376" s="17"/>
      <c r="AM1376" s="17">
        <v>7.6469707535094494E-2</v>
      </c>
      <c r="AN1376" s="17">
        <v>8.6319609549552395E-2</v>
      </c>
      <c r="AO1376" s="17">
        <v>3.7907600420083697E-2</v>
      </c>
      <c r="AP1376" s="17">
        <v>7.1372798131519297E-2</v>
      </c>
      <c r="AQ1376" s="17">
        <v>1.9698412329795599E-2</v>
      </c>
      <c r="AR1376" s="17"/>
      <c r="AS1376" s="17">
        <v>4.6424474016085203E-2</v>
      </c>
      <c r="AT1376" s="17">
        <v>9.3171689133427604E-2</v>
      </c>
      <c r="AU1376" s="17">
        <v>8.5640818500006599E-2</v>
      </c>
      <c r="AV1376" s="17">
        <v>6.6715244937486595E-2</v>
      </c>
      <c r="AW1376" s="17">
        <v>5.9322231947682602E-2</v>
      </c>
      <c r="AX1376" s="17">
        <v>4.46311969440987E-2</v>
      </c>
      <c r="AY1376" s="17"/>
      <c r="AZ1376" s="17">
        <v>5.1813720844224399E-2</v>
      </c>
      <c r="BA1376" s="17">
        <v>7.9036295876122806E-2</v>
      </c>
      <c r="BB1376" s="17">
        <v>6.8625389010398802E-2</v>
      </c>
      <c r="BC1376" s="17">
        <v>4.3463086645855097E-2</v>
      </c>
      <c r="BD1376" s="17">
        <v>7.4968036993868004E-2</v>
      </c>
      <c r="BE1376" s="17"/>
      <c r="BF1376" s="17">
        <v>6.3779722422093704E-2</v>
      </c>
      <c r="BG1376" s="17"/>
      <c r="BH1376" s="17">
        <v>5.8146351290527698E-2</v>
      </c>
      <c r="BI1376" s="17"/>
      <c r="BJ1376" s="17">
        <v>6.8678645576483496E-2</v>
      </c>
      <c r="BK1376" s="17">
        <v>8.4558193856509103E-2</v>
      </c>
      <c r="BL1376" s="17">
        <v>5.14477131716067E-2</v>
      </c>
      <c r="BM1376" s="17">
        <v>8.8824520469339197E-2</v>
      </c>
      <c r="BN1376" s="17">
        <v>0</v>
      </c>
      <c r="BO1376" s="17">
        <v>8.3224944248876595E-2</v>
      </c>
      <c r="BP1376" s="17"/>
      <c r="BQ1376" s="17">
        <v>2.4999845865149799E-2</v>
      </c>
      <c r="BR1376" s="17">
        <v>5.8843516746036002E-2</v>
      </c>
      <c r="BS1376" s="17">
        <v>7.1861447306524703E-2</v>
      </c>
      <c r="BT1376" s="17"/>
      <c r="BU1376" s="17">
        <v>5.0975519413216902E-2</v>
      </c>
      <c r="BV1376" s="17">
        <v>4.2747301786815399E-2</v>
      </c>
      <c r="BW1376" s="17">
        <v>7.0263054293412397E-2</v>
      </c>
      <c r="BX1376" s="17"/>
      <c r="BY1376" s="17">
        <v>0.14521665458366101</v>
      </c>
      <c r="BZ1376" s="17"/>
      <c r="CA1376" s="17">
        <v>3.6802407633040199E-2</v>
      </c>
    </row>
    <row r="1377" spans="2:79" x14ac:dyDescent="0.35">
      <c r="B1377" t="s">
        <v>593</v>
      </c>
      <c r="C1377" s="17">
        <v>0.82844348006431401</v>
      </c>
      <c r="D1377" s="17">
        <v>0.82801878127953399</v>
      </c>
      <c r="E1377" s="17">
        <v>0.83214125108030701</v>
      </c>
      <c r="F1377" s="17"/>
      <c r="G1377" s="17">
        <v>0.79380527800473999</v>
      </c>
      <c r="H1377" s="17">
        <v>0.82277231752743696</v>
      </c>
      <c r="I1377" s="17">
        <v>0.81189344517609896</v>
      </c>
      <c r="J1377" s="17">
        <v>0.859242962459142</v>
      </c>
      <c r="K1377" s="17">
        <v>0.84771071079565896</v>
      </c>
      <c r="L1377" s="17">
        <v>0.83364750072319405</v>
      </c>
      <c r="M1377" s="17"/>
      <c r="N1377" s="17">
        <v>0.85289014246779304</v>
      </c>
      <c r="O1377" s="17">
        <v>0.877039501228291</v>
      </c>
      <c r="P1377" s="17">
        <v>0.75569837677200802</v>
      </c>
      <c r="Q1377" s="17">
        <v>0.81490670412282595</v>
      </c>
      <c r="R1377" s="17"/>
      <c r="S1377" s="17">
        <v>0.77838461164992401</v>
      </c>
      <c r="T1377" s="17">
        <v>0.88335958154820204</v>
      </c>
      <c r="U1377" s="17">
        <v>0.89769411632732199</v>
      </c>
      <c r="V1377" s="17">
        <v>0.89764019707154596</v>
      </c>
      <c r="W1377" s="17">
        <v>0.84964379408635304</v>
      </c>
      <c r="X1377" s="17">
        <v>0.755579835292985</v>
      </c>
      <c r="Y1377" s="17">
        <v>0.78599545225991596</v>
      </c>
      <c r="Z1377" s="17">
        <v>0.80030417206579496</v>
      </c>
      <c r="AA1377" s="17">
        <v>0.87208540991620298</v>
      </c>
      <c r="AB1377" s="17">
        <v>0.75903040071983596</v>
      </c>
      <c r="AC1377" s="17">
        <v>0.78214788654240897</v>
      </c>
      <c r="AD1377" s="17">
        <v>0.86447068165972596</v>
      </c>
      <c r="AE1377" s="17"/>
      <c r="AF1377" s="17">
        <v>0.81598001003996701</v>
      </c>
      <c r="AG1377" s="17">
        <v>0.83099456749206901</v>
      </c>
      <c r="AH1377" s="17">
        <v>0.84055030981262802</v>
      </c>
      <c r="AI1377" s="17">
        <v>0.85447957731688795</v>
      </c>
      <c r="AJ1377" s="17">
        <v>0.818731655151268</v>
      </c>
      <c r="AK1377" s="17">
        <v>0.88221906641194203</v>
      </c>
      <c r="AL1377" s="17"/>
      <c r="AM1377" s="17">
        <v>0.798430992038479</v>
      </c>
      <c r="AN1377" s="17">
        <v>0.80224850689770899</v>
      </c>
      <c r="AO1377" s="17">
        <v>0.87718025453951498</v>
      </c>
      <c r="AP1377" s="17">
        <v>0.83979486990812602</v>
      </c>
      <c r="AQ1377" s="17">
        <v>0.903548476306826</v>
      </c>
      <c r="AR1377" s="17"/>
      <c r="AS1377" s="17">
        <v>0.82077996939775699</v>
      </c>
      <c r="AT1377" s="17">
        <v>0.83651027409872103</v>
      </c>
      <c r="AU1377" s="17">
        <v>0.77406574302554598</v>
      </c>
      <c r="AV1377" s="17">
        <v>0.85821136288556199</v>
      </c>
      <c r="AW1377" s="17">
        <v>0.876758202877163</v>
      </c>
      <c r="AX1377" s="17">
        <v>0.78436396036601996</v>
      </c>
      <c r="AY1377" s="17"/>
      <c r="AZ1377" s="17">
        <v>0.83789256191319605</v>
      </c>
      <c r="BA1377" s="17">
        <v>0.816227672137398</v>
      </c>
      <c r="BB1377" s="17">
        <v>0.81448393358829996</v>
      </c>
      <c r="BC1377" s="17">
        <v>0.89956131716268695</v>
      </c>
      <c r="BD1377" s="17">
        <v>0.82365651196002998</v>
      </c>
      <c r="BE1377" s="17"/>
      <c r="BF1377" s="17">
        <v>0.83884083518860497</v>
      </c>
      <c r="BG1377" s="17"/>
      <c r="BH1377" s="17">
        <v>0.84494235644242099</v>
      </c>
      <c r="BI1377" s="17"/>
      <c r="BJ1377" s="17">
        <v>0.84549119882087498</v>
      </c>
      <c r="BK1377" s="17">
        <v>0.82210057471173004</v>
      </c>
      <c r="BL1377" s="17">
        <v>0.82601166833533601</v>
      </c>
      <c r="BM1377" s="17">
        <v>0.82009085771191503</v>
      </c>
      <c r="BN1377" s="17">
        <v>1</v>
      </c>
      <c r="BO1377" s="17">
        <v>0.81782846868241899</v>
      </c>
      <c r="BP1377" s="17"/>
      <c r="BQ1377" s="17">
        <v>0.91368398525202499</v>
      </c>
      <c r="BR1377" s="17">
        <v>0.82461667094505098</v>
      </c>
      <c r="BS1377" s="17">
        <v>0.82548586275615898</v>
      </c>
      <c r="BT1377" s="17"/>
      <c r="BU1377" s="17">
        <v>0.74203147215932996</v>
      </c>
      <c r="BV1377" s="17">
        <v>0.857186921365652</v>
      </c>
      <c r="BW1377" s="17">
        <v>0.83764033809264704</v>
      </c>
      <c r="BX1377" s="17"/>
      <c r="BY1377" s="17">
        <v>0.69289177418068604</v>
      </c>
      <c r="BZ1377" s="17"/>
      <c r="CA1377" s="17">
        <v>0.88770310589876</v>
      </c>
    </row>
    <row r="1378" spans="2:79" x14ac:dyDescent="0.35">
      <c r="B1378" t="s">
        <v>594</v>
      </c>
      <c r="C1378" s="17">
        <v>0.103445732763528</v>
      </c>
      <c r="D1378" s="17">
        <v>0.116320818696179</v>
      </c>
      <c r="E1378" s="17">
        <v>8.6795633664702901E-2</v>
      </c>
      <c r="F1378" s="17"/>
      <c r="G1378" s="17">
        <v>0.14062705603424</v>
      </c>
      <c r="H1378" s="17">
        <v>0.13383915422846401</v>
      </c>
      <c r="I1378" s="17">
        <v>0.10643930552761199</v>
      </c>
      <c r="J1378" s="17">
        <v>6.8909987073993803E-2</v>
      </c>
      <c r="K1378" s="17">
        <v>8.9605732919473199E-2</v>
      </c>
      <c r="L1378" s="17">
        <v>8.6098587210026695E-2</v>
      </c>
      <c r="M1378" s="17"/>
      <c r="N1378" s="17">
        <v>9.2181513152777006E-2</v>
      </c>
      <c r="O1378" s="17">
        <v>7.4321290342469704E-2</v>
      </c>
      <c r="P1378" s="17">
        <v>0.16209397866068201</v>
      </c>
      <c r="Q1378" s="17">
        <v>9.7595417730061904E-2</v>
      </c>
      <c r="R1378" s="17"/>
      <c r="S1378" s="17">
        <v>0.181825269404435</v>
      </c>
      <c r="T1378" s="17">
        <v>6.1455338228328001E-2</v>
      </c>
      <c r="U1378" s="17">
        <v>5.3030217049662202E-2</v>
      </c>
      <c r="V1378" s="17">
        <v>7.9166625738051805E-2</v>
      </c>
      <c r="W1378" s="17">
        <v>0.130839285115117</v>
      </c>
      <c r="X1378" s="17">
        <v>9.87419504703584E-2</v>
      </c>
      <c r="Y1378" s="17">
        <v>0.13129415019861801</v>
      </c>
      <c r="Z1378" s="17">
        <v>6.1843999728473202E-2</v>
      </c>
      <c r="AA1378" s="17">
        <v>0.10094473346196101</v>
      </c>
      <c r="AB1378" s="17">
        <v>9.5618284744886206E-2</v>
      </c>
      <c r="AC1378" s="17">
        <v>0.132008875088276</v>
      </c>
      <c r="AD1378" s="17">
        <v>7.52265859884928E-2</v>
      </c>
      <c r="AE1378" s="17"/>
      <c r="AF1378" s="17">
        <v>8.8436460820732601E-2</v>
      </c>
      <c r="AG1378" s="17">
        <v>8.9672378475225703E-2</v>
      </c>
      <c r="AH1378" s="17">
        <v>0.12517112286695301</v>
      </c>
      <c r="AI1378" s="17">
        <v>0.10285349687163001</v>
      </c>
      <c r="AJ1378" s="17">
        <v>0.14213923717432</v>
      </c>
      <c r="AK1378" s="17">
        <v>0.117780933588057</v>
      </c>
      <c r="AL1378" s="17"/>
      <c r="AM1378" s="17">
        <v>0.125099300426427</v>
      </c>
      <c r="AN1378" s="17">
        <v>0.111431883552738</v>
      </c>
      <c r="AO1378" s="17">
        <v>8.4912145040401302E-2</v>
      </c>
      <c r="AP1378" s="17">
        <v>8.8832331960354297E-2</v>
      </c>
      <c r="AQ1378" s="17">
        <v>7.6753111363377799E-2</v>
      </c>
      <c r="AR1378" s="17"/>
      <c r="AS1378" s="17">
        <v>0.13279555658615799</v>
      </c>
      <c r="AT1378" s="17">
        <v>7.0318036767851699E-2</v>
      </c>
      <c r="AU1378" s="17">
        <v>0.140293438474448</v>
      </c>
      <c r="AV1378" s="17">
        <v>7.5073392176951095E-2</v>
      </c>
      <c r="AW1378" s="17">
        <v>6.3919565175154597E-2</v>
      </c>
      <c r="AX1378" s="17">
        <v>0.171004842689881</v>
      </c>
      <c r="AY1378" s="17"/>
      <c r="AZ1378" s="17">
        <v>0.11029371724258</v>
      </c>
      <c r="BA1378" s="17">
        <v>0.104736031986479</v>
      </c>
      <c r="BB1378" s="17">
        <v>0.116890677401301</v>
      </c>
      <c r="BC1378" s="17">
        <v>5.6975596191458103E-2</v>
      </c>
      <c r="BD1378" s="17">
        <v>0.101375451046102</v>
      </c>
      <c r="BE1378" s="17"/>
      <c r="BF1378" s="17">
        <v>9.7379442389301393E-2</v>
      </c>
      <c r="BG1378" s="17"/>
      <c r="BH1378" s="17">
        <v>9.69112922670511E-2</v>
      </c>
      <c r="BI1378" s="17"/>
      <c r="BJ1378" s="17">
        <v>8.5830155602641803E-2</v>
      </c>
      <c r="BK1378" s="17">
        <v>9.3341231431761207E-2</v>
      </c>
      <c r="BL1378" s="17">
        <v>0.122540618493057</v>
      </c>
      <c r="BM1378" s="17">
        <v>9.1084621818745798E-2</v>
      </c>
      <c r="BN1378" s="17">
        <v>0</v>
      </c>
      <c r="BO1378" s="17">
        <v>9.89465870687046E-2</v>
      </c>
      <c r="BP1378" s="17"/>
      <c r="BQ1378" s="17">
        <v>6.1316168882824998E-2</v>
      </c>
      <c r="BR1378" s="17">
        <v>0.116539812308913</v>
      </c>
      <c r="BS1378" s="17">
        <v>0.10265268993731699</v>
      </c>
      <c r="BT1378" s="17"/>
      <c r="BU1378" s="17">
        <v>0.206993008427453</v>
      </c>
      <c r="BV1378" s="17">
        <v>0.100065776847532</v>
      </c>
      <c r="BW1378" s="17">
        <v>9.2096607613940895E-2</v>
      </c>
      <c r="BX1378" s="17"/>
      <c r="BY1378" s="17">
        <v>0.16189157123565301</v>
      </c>
      <c r="BZ1378" s="17"/>
      <c r="CA1378" s="17">
        <v>7.5494486468199506E-2</v>
      </c>
    </row>
    <row r="1379" spans="2:79" x14ac:dyDescent="0.35">
      <c r="B1379" t="s">
        <v>202</v>
      </c>
      <c r="C1379" s="17">
        <v>0.72499774730078703</v>
      </c>
      <c r="D1379" s="17">
        <v>0.71169796258335505</v>
      </c>
      <c r="E1379" s="17">
        <v>0.74534561741560401</v>
      </c>
      <c r="F1379" s="17"/>
      <c r="G1379" s="17">
        <v>0.65317822197050002</v>
      </c>
      <c r="H1379" s="17">
        <v>0.68893316329897303</v>
      </c>
      <c r="I1379" s="17">
        <v>0.70545413964848702</v>
      </c>
      <c r="J1379" s="17">
        <v>0.79033297538514802</v>
      </c>
      <c r="K1379" s="17">
        <v>0.75810497787618603</v>
      </c>
      <c r="L1379" s="17">
        <v>0.74754891351316799</v>
      </c>
      <c r="M1379" s="17"/>
      <c r="N1379" s="17">
        <v>0.76070862931501604</v>
      </c>
      <c r="O1379" s="17">
        <v>0.80271821088582096</v>
      </c>
      <c r="P1379" s="17">
        <v>0.59360439811132604</v>
      </c>
      <c r="Q1379" s="17">
        <v>0.71731128639276398</v>
      </c>
      <c r="R1379" s="17"/>
      <c r="S1379" s="17">
        <v>0.59655934224549001</v>
      </c>
      <c r="T1379" s="17">
        <v>0.82190424331987399</v>
      </c>
      <c r="U1379" s="17">
        <v>0.84466389927765995</v>
      </c>
      <c r="V1379" s="17">
        <v>0.81847357133349496</v>
      </c>
      <c r="W1379" s="17">
        <v>0.71880450897123604</v>
      </c>
      <c r="X1379" s="17">
        <v>0.65683788482262695</v>
      </c>
      <c r="Y1379" s="17">
        <v>0.65470130206129795</v>
      </c>
      <c r="Z1379" s="17">
        <v>0.73846017233732197</v>
      </c>
      <c r="AA1379" s="17">
        <v>0.771140676454243</v>
      </c>
      <c r="AB1379" s="17">
        <v>0.66341211597494898</v>
      </c>
      <c r="AC1379" s="17">
        <v>0.650139011454133</v>
      </c>
      <c r="AD1379" s="17">
        <v>0.78924409567123399</v>
      </c>
      <c r="AE1379" s="17"/>
      <c r="AF1379" s="17">
        <v>0.72754354921923503</v>
      </c>
      <c r="AG1379" s="17">
        <v>0.74132218901684299</v>
      </c>
      <c r="AH1379" s="17">
        <v>0.71537918694567504</v>
      </c>
      <c r="AI1379" s="17">
        <v>0.75162608044525703</v>
      </c>
      <c r="AJ1379" s="17">
        <v>0.67659241797694802</v>
      </c>
      <c r="AK1379" s="17">
        <v>0.76443813282388495</v>
      </c>
      <c r="AL1379" s="17"/>
      <c r="AM1379" s="17">
        <v>0.67333169161205197</v>
      </c>
      <c r="AN1379" s="17">
        <v>0.69081662334497096</v>
      </c>
      <c r="AO1379" s="17">
        <v>0.79226810949911397</v>
      </c>
      <c r="AP1379" s="17">
        <v>0.75096253794777201</v>
      </c>
      <c r="AQ1379" s="17">
        <v>0.82679536494344896</v>
      </c>
      <c r="AR1379" s="17"/>
      <c r="AS1379" s="17">
        <v>0.68798441281160005</v>
      </c>
      <c r="AT1379" s="17">
        <v>0.76619223733086905</v>
      </c>
      <c r="AU1379" s="17">
        <v>0.63377230455109801</v>
      </c>
      <c r="AV1379" s="17">
        <v>0.78313797070861102</v>
      </c>
      <c r="AW1379" s="17">
        <v>0.81283863770200804</v>
      </c>
      <c r="AX1379" s="17">
        <v>0.61335911767613904</v>
      </c>
      <c r="AY1379" s="17"/>
      <c r="AZ1379" s="17">
        <v>0.72759884467061597</v>
      </c>
      <c r="BA1379" s="17">
        <v>0.71149164015092003</v>
      </c>
      <c r="BB1379" s="17">
        <v>0.69759325618699797</v>
      </c>
      <c r="BC1379" s="17">
        <v>0.84258572097122897</v>
      </c>
      <c r="BD1379" s="17">
        <v>0.72228106091392796</v>
      </c>
      <c r="BE1379" s="17"/>
      <c r="BF1379" s="17">
        <v>0.74146139279930401</v>
      </c>
      <c r="BG1379" s="17"/>
      <c r="BH1379" s="17">
        <v>0.74803106417537002</v>
      </c>
      <c r="BI1379" s="17"/>
      <c r="BJ1379" s="17">
        <v>0.75966104321823302</v>
      </c>
      <c r="BK1379" s="17">
        <v>0.72875934327996805</v>
      </c>
      <c r="BL1379" s="17">
        <v>0.70347104984227904</v>
      </c>
      <c r="BM1379" s="17">
        <v>0.72900623589316904</v>
      </c>
      <c r="BN1379" s="17">
        <v>1</v>
      </c>
      <c r="BO1379" s="17">
        <v>0.71888188161371402</v>
      </c>
      <c r="BP1379" s="17"/>
      <c r="BQ1379" s="17">
        <v>0.8523678163692</v>
      </c>
      <c r="BR1379" s="17">
        <v>0.70807685863613701</v>
      </c>
      <c r="BS1379" s="17">
        <v>0.72283317281884196</v>
      </c>
      <c r="BT1379" s="17"/>
      <c r="BU1379" s="17">
        <v>0.53503846373187702</v>
      </c>
      <c r="BV1379" s="17">
        <v>0.75712114451811996</v>
      </c>
      <c r="BW1379" s="17">
        <v>0.74554373047870603</v>
      </c>
      <c r="BX1379" s="17"/>
      <c r="BY1379" s="17">
        <v>0.53100020294503303</v>
      </c>
      <c r="BZ1379" s="17"/>
      <c r="CA1379" s="17">
        <v>0.812208619430561</v>
      </c>
    </row>
    <row r="1380" spans="2:79" x14ac:dyDescent="0.35">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c r="BS1380" s="17"/>
      <c r="BT1380" s="17"/>
      <c r="BU1380" s="17"/>
      <c r="BV1380" s="17"/>
      <c r="BW1380" s="17"/>
      <c r="BX1380" s="17"/>
      <c r="BY1380" s="17"/>
      <c r="BZ1380" s="17"/>
      <c r="CA1380" s="17"/>
    </row>
    <row r="1381" spans="2:79" x14ac:dyDescent="0.35">
      <c r="B1381" s="6" t="s">
        <v>612</v>
      </c>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c r="BO1381" s="17"/>
      <c r="BP1381" s="17"/>
      <c r="BQ1381" s="17"/>
      <c r="BR1381" s="17"/>
      <c r="BS1381" s="17"/>
      <c r="BT1381" s="17"/>
      <c r="BU1381" s="17"/>
      <c r="BV1381" s="17"/>
      <c r="BW1381" s="17"/>
      <c r="BX1381" s="17"/>
      <c r="BY1381" s="17"/>
      <c r="BZ1381" s="17"/>
      <c r="CA1381" s="17"/>
    </row>
    <row r="1382" spans="2:79" x14ac:dyDescent="0.35">
      <c r="B1382" s="24" t="s">
        <v>582</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row>
    <row r="1383" spans="2:79" x14ac:dyDescent="0.35">
      <c r="B1383" t="s">
        <v>589</v>
      </c>
      <c r="C1383" s="17">
        <v>0.36803747678784798</v>
      </c>
      <c r="D1383" s="17">
        <v>0.38882058979679601</v>
      </c>
      <c r="E1383" s="17">
        <v>0.348306183577406</v>
      </c>
      <c r="F1383" s="17"/>
      <c r="G1383" s="17">
        <v>0.30607880712628399</v>
      </c>
      <c r="H1383" s="17">
        <v>0.36168834596108501</v>
      </c>
      <c r="I1383" s="17">
        <v>0.370474320097957</v>
      </c>
      <c r="J1383" s="17">
        <v>0.46382030960489601</v>
      </c>
      <c r="K1383" s="17">
        <v>0.32478777803370101</v>
      </c>
      <c r="L1383" s="17">
        <v>0.36359318960194897</v>
      </c>
      <c r="M1383" s="17"/>
      <c r="N1383" s="17">
        <v>0.431281986800159</v>
      </c>
      <c r="O1383" s="17">
        <v>0.362085444981537</v>
      </c>
      <c r="P1383" s="17">
        <v>0.30754074272529502</v>
      </c>
      <c r="Q1383" s="17">
        <v>0.34650367400646698</v>
      </c>
      <c r="R1383" s="17"/>
      <c r="S1383" s="17">
        <v>0.371427133524524</v>
      </c>
      <c r="T1383" s="17">
        <v>0.36677785547751401</v>
      </c>
      <c r="U1383" s="17">
        <v>0.389852468492278</v>
      </c>
      <c r="V1383" s="17">
        <v>0.40392682560387</v>
      </c>
      <c r="W1383" s="17">
        <v>0.38453620474768202</v>
      </c>
      <c r="X1383" s="17">
        <v>0.33273583605511298</v>
      </c>
      <c r="Y1383" s="17">
        <v>0.34458858128397402</v>
      </c>
      <c r="Z1383" s="17">
        <v>0.25785286539286101</v>
      </c>
      <c r="AA1383" s="17">
        <v>0.39996635817217402</v>
      </c>
      <c r="AB1383" s="17">
        <v>0.36401938805876199</v>
      </c>
      <c r="AC1383" s="17">
        <v>0.43002706205725799</v>
      </c>
      <c r="AD1383" s="17">
        <v>0.217411131401966</v>
      </c>
      <c r="AE1383" s="17"/>
      <c r="AF1383" s="17">
        <v>0.39296518223502103</v>
      </c>
      <c r="AG1383" s="17">
        <v>0.332312687125627</v>
      </c>
      <c r="AH1383" s="17">
        <v>0.31871667112405</v>
      </c>
      <c r="AI1383" s="17">
        <v>0.50919676106664902</v>
      </c>
      <c r="AJ1383" s="17">
        <v>0.444864295918241</v>
      </c>
      <c r="AK1383" s="17">
        <v>0.51686606235839805</v>
      </c>
      <c r="AL1383" s="17"/>
      <c r="AM1383" s="17">
        <v>0.318630207378436</v>
      </c>
      <c r="AN1383" s="17">
        <v>0.37581161348626801</v>
      </c>
      <c r="AO1383" s="17">
        <v>0.389457801115905</v>
      </c>
      <c r="AP1383" s="17">
        <v>0.37790842532804098</v>
      </c>
      <c r="AQ1383" s="17">
        <v>0.517834333225757</v>
      </c>
      <c r="AR1383" s="17"/>
      <c r="AS1383" s="17">
        <v>0.29277736536504601</v>
      </c>
      <c r="AT1383" s="17">
        <v>0.451565250164778</v>
      </c>
      <c r="AU1383" s="17">
        <v>0.40689625189519701</v>
      </c>
      <c r="AV1383" s="17">
        <v>0.33717822047664903</v>
      </c>
      <c r="AW1383" s="17">
        <v>0.31545266873314598</v>
      </c>
      <c r="AX1383" s="17">
        <v>0.42329171990812697</v>
      </c>
      <c r="AY1383" s="17"/>
      <c r="AZ1383" s="17">
        <v>0.39061141840082803</v>
      </c>
      <c r="BA1383" s="17">
        <v>0.37910974232243599</v>
      </c>
      <c r="BB1383" s="17">
        <v>0.35768477674453703</v>
      </c>
      <c r="BC1383" s="17">
        <v>0.42169530588529303</v>
      </c>
      <c r="BD1383" s="17">
        <v>0.325933442288528</v>
      </c>
      <c r="BE1383" s="17"/>
      <c r="BF1383" s="17">
        <v>0.37651378027765098</v>
      </c>
      <c r="BG1383" s="17"/>
      <c r="BH1383" s="17">
        <v>0.389961309656432</v>
      </c>
      <c r="BI1383" s="17"/>
      <c r="BJ1383" s="17">
        <v>0.40263129410605403</v>
      </c>
      <c r="BK1383" s="17">
        <v>0.40585446778768702</v>
      </c>
      <c r="BL1383" s="17">
        <v>0.35685166178212202</v>
      </c>
      <c r="BM1383" s="17">
        <v>0.26679025010104201</v>
      </c>
      <c r="BN1383" s="17">
        <v>0.54253817095366996</v>
      </c>
      <c r="BO1383" s="17">
        <v>0.25488673571289999</v>
      </c>
      <c r="BP1383" s="17"/>
      <c r="BQ1383" s="17">
        <v>0.431444609707132</v>
      </c>
      <c r="BR1383" s="17">
        <v>0.34117544838990899</v>
      </c>
      <c r="BS1383" s="17">
        <v>0.36944450059866801</v>
      </c>
      <c r="BT1383" s="17"/>
      <c r="BU1383" s="17">
        <v>0.36345694378483601</v>
      </c>
      <c r="BV1383" s="17">
        <v>0.397987836752345</v>
      </c>
      <c r="BW1383" s="17">
        <v>0.362847516599275</v>
      </c>
      <c r="BX1383" s="17"/>
      <c r="BY1383" s="17">
        <v>0.13686949503028401</v>
      </c>
      <c r="BZ1383" s="17"/>
      <c r="CA1383" s="17">
        <v>0.466667438104162</v>
      </c>
    </row>
    <row r="1384" spans="2:79" x14ac:dyDescent="0.35">
      <c r="B1384" t="s">
        <v>590</v>
      </c>
      <c r="C1384" s="17">
        <v>0.44387048843194998</v>
      </c>
      <c r="D1384" s="17">
        <v>0.44603951875258102</v>
      </c>
      <c r="E1384" s="17">
        <v>0.44379313620477401</v>
      </c>
      <c r="F1384" s="17"/>
      <c r="G1384" s="17">
        <v>0.33609438352276799</v>
      </c>
      <c r="H1384" s="17">
        <v>0.41909059231231499</v>
      </c>
      <c r="I1384" s="17">
        <v>0.44668219472785398</v>
      </c>
      <c r="J1384" s="17">
        <v>0.408279693491436</v>
      </c>
      <c r="K1384" s="17">
        <v>0.59606843690732902</v>
      </c>
      <c r="L1384" s="17">
        <v>0.46574194582800499</v>
      </c>
      <c r="M1384" s="17"/>
      <c r="N1384" s="17">
        <v>0.41847279958494499</v>
      </c>
      <c r="O1384" s="17">
        <v>0.48307097713544001</v>
      </c>
      <c r="P1384" s="17">
        <v>0.46418069226018699</v>
      </c>
      <c r="Q1384" s="17">
        <v>0.41516186914389003</v>
      </c>
      <c r="R1384" s="17"/>
      <c r="S1384" s="17">
        <v>0.390636609962623</v>
      </c>
      <c r="T1384" s="17">
        <v>0.52446859073224195</v>
      </c>
      <c r="U1384" s="17">
        <v>0.30471344020408497</v>
      </c>
      <c r="V1384" s="17">
        <v>0.46845362841928001</v>
      </c>
      <c r="W1384" s="17">
        <v>0.46429040444005099</v>
      </c>
      <c r="X1384" s="17">
        <v>0.42817512973535399</v>
      </c>
      <c r="Y1384" s="17">
        <v>0.48183876219564498</v>
      </c>
      <c r="Z1384" s="17">
        <v>0.52874082802823996</v>
      </c>
      <c r="AA1384" s="17">
        <v>0.42296289258674902</v>
      </c>
      <c r="AB1384" s="17">
        <v>0.44074673398806402</v>
      </c>
      <c r="AC1384" s="17">
        <v>0.45826685284187701</v>
      </c>
      <c r="AD1384" s="17">
        <v>0.656830531763548</v>
      </c>
      <c r="AE1384" s="17"/>
      <c r="AF1384" s="17">
        <v>0.36966184863972201</v>
      </c>
      <c r="AG1384" s="17">
        <v>0.44452029382179498</v>
      </c>
      <c r="AH1384" s="17">
        <v>0.55805183218306098</v>
      </c>
      <c r="AI1384" s="17">
        <v>0.37937053089144701</v>
      </c>
      <c r="AJ1384" s="17">
        <v>0.41949835868488899</v>
      </c>
      <c r="AK1384" s="17">
        <v>0.36976776886136598</v>
      </c>
      <c r="AL1384" s="17"/>
      <c r="AM1384" s="17">
        <v>0.43846876140289498</v>
      </c>
      <c r="AN1384" s="17">
        <v>0.43555053497958102</v>
      </c>
      <c r="AO1384" s="17">
        <v>0.46752168527539101</v>
      </c>
      <c r="AP1384" s="17">
        <v>0.41676645130230899</v>
      </c>
      <c r="AQ1384" s="17">
        <v>0.37251097822625201</v>
      </c>
      <c r="AR1384" s="17"/>
      <c r="AS1384" s="17">
        <v>0.49727532105799999</v>
      </c>
      <c r="AT1384" s="17">
        <v>0.38181242197888399</v>
      </c>
      <c r="AU1384" s="17">
        <v>0.38967706420147502</v>
      </c>
      <c r="AV1384" s="17">
        <v>0.46135642468827498</v>
      </c>
      <c r="AW1384" s="17">
        <v>0.46793646090860103</v>
      </c>
      <c r="AX1384" s="17">
        <v>0.49159289028208297</v>
      </c>
      <c r="AY1384" s="17"/>
      <c r="AZ1384" s="17">
        <v>0.44292387666553401</v>
      </c>
      <c r="BA1384" s="17">
        <v>0.436108311528563</v>
      </c>
      <c r="BB1384" s="17">
        <v>0.46697603536837801</v>
      </c>
      <c r="BC1384" s="17">
        <v>0.47539308985108297</v>
      </c>
      <c r="BD1384" s="17">
        <v>0.42359369016163401</v>
      </c>
      <c r="BE1384" s="17"/>
      <c r="BF1384" s="17">
        <v>0.45543012880678801</v>
      </c>
      <c r="BG1384" s="17"/>
      <c r="BH1384" s="17">
        <v>0.46201276472838498</v>
      </c>
      <c r="BI1384" s="17"/>
      <c r="BJ1384" s="17">
        <v>0.45850699774460901</v>
      </c>
      <c r="BK1384" s="17">
        <v>0.42257910129111198</v>
      </c>
      <c r="BL1384" s="17">
        <v>0.46046575837600501</v>
      </c>
      <c r="BM1384" s="17">
        <v>0.40168953221621101</v>
      </c>
      <c r="BN1384" s="17">
        <v>0.21957773410074799</v>
      </c>
      <c r="BO1384" s="17">
        <v>0.53154993946556495</v>
      </c>
      <c r="BP1384" s="17"/>
      <c r="BQ1384" s="17">
        <v>0.37743854357517498</v>
      </c>
      <c r="BR1384" s="17">
        <v>0.47494976304668102</v>
      </c>
      <c r="BS1384" s="17">
        <v>0.44027592773540303</v>
      </c>
      <c r="BT1384" s="17"/>
      <c r="BU1384" s="17">
        <v>0.54221266059432904</v>
      </c>
      <c r="BV1384" s="17">
        <v>0.42795784172664297</v>
      </c>
      <c r="BW1384" s="17">
        <v>0.44712122765939299</v>
      </c>
      <c r="BX1384" s="17"/>
      <c r="BY1384" s="17">
        <v>0.60042944424989497</v>
      </c>
      <c r="BZ1384" s="17"/>
      <c r="CA1384" s="17">
        <v>0.37242156303771601</v>
      </c>
    </row>
    <row r="1385" spans="2:79" x14ac:dyDescent="0.35">
      <c r="B1385" t="s">
        <v>591</v>
      </c>
      <c r="C1385" s="17">
        <v>8.1909495524382106E-2</v>
      </c>
      <c r="D1385" s="17">
        <v>6.17065150981254E-2</v>
      </c>
      <c r="E1385" s="17">
        <v>9.8454768686449506E-2</v>
      </c>
      <c r="F1385" s="17"/>
      <c r="G1385" s="17">
        <v>0.15797668782643001</v>
      </c>
      <c r="H1385" s="17">
        <v>0.111082180822904</v>
      </c>
      <c r="I1385" s="17">
        <v>9.4363449483376105E-2</v>
      </c>
      <c r="J1385" s="17">
        <v>5.2949959744608803E-2</v>
      </c>
      <c r="K1385" s="17">
        <v>4.6446522540933302E-2</v>
      </c>
      <c r="L1385" s="17">
        <v>4.5818039439088701E-2</v>
      </c>
      <c r="M1385" s="17"/>
      <c r="N1385" s="17">
        <v>6.3960648206699194E-2</v>
      </c>
      <c r="O1385" s="17">
        <v>7.1643741944896394E-2</v>
      </c>
      <c r="P1385" s="17">
        <v>8.9085166807041594E-2</v>
      </c>
      <c r="Q1385" s="17">
        <v>0.111481263279976</v>
      </c>
      <c r="R1385" s="17"/>
      <c r="S1385" s="17">
        <v>0.16288293840070001</v>
      </c>
      <c r="T1385" s="17">
        <v>3.9686749325044603E-2</v>
      </c>
      <c r="U1385" s="17">
        <v>5.2199444035319897E-2</v>
      </c>
      <c r="V1385" s="17">
        <v>8.2237298833919295E-2</v>
      </c>
      <c r="W1385" s="17">
        <v>8.8914478601163999E-2</v>
      </c>
      <c r="X1385" s="17">
        <v>0.109735669819568</v>
      </c>
      <c r="Y1385" s="17">
        <v>5.5410494003737903E-2</v>
      </c>
      <c r="Z1385" s="17">
        <v>0.18652027398035001</v>
      </c>
      <c r="AA1385" s="17">
        <v>7.1662293112140896E-2</v>
      </c>
      <c r="AB1385" s="17">
        <v>5.9216930087736201E-2</v>
      </c>
      <c r="AC1385" s="17">
        <v>3.2032363819023101E-2</v>
      </c>
      <c r="AD1385" s="17">
        <v>0</v>
      </c>
      <c r="AE1385" s="17"/>
      <c r="AF1385" s="17">
        <v>6.8831354408945902E-2</v>
      </c>
      <c r="AG1385" s="17">
        <v>0.116900988193188</v>
      </c>
      <c r="AH1385" s="17">
        <v>6.6065325358999394E-2</v>
      </c>
      <c r="AI1385" s="17">
        <v>2.9268175296224601E-2</v>
      </c>
      <c r="AJ1385" s="17">
        <v>5.50735421431977E-2</v>
      </c>
      <c r="AK1385" s="17">
        <v>8.2838463166380397E-2</v>
      </c>
      <c r="AL1385" s="17"/>
      <c r="AM1385" s="17">
        <v>9.7498781424567402E-2</v>
      </c>
      <c r="AN1385" s="17">
        <v>0.103692036966323</v>
      </c>
      <c r="AO1385" s="17">
        <v>3.7663003222491602E-2</v>
      </c>
      <c r="AP1385" s="17">
        <v>0.10091144099148899</v>
      </c>
      <c r="AQ1385" s="17">
        <v>6.5138093397749605E-2</v>
      </c>
      <c r="AR1385" s="17"/>
      <c r="AS1385" s="17">
        <v>9.6668002537231804E-2</v>
      </c>
      <c r="AT1385" s="17">
        <v>6.2981648996147596E-2</v>
      </c>
      <c r="AU1385" s="17">
        <v>0.122684923608662</v>
      </c>
      <c r="AV1385" s="17">
        <v>8.8812058799471905E-2</v>
      </c>
      <c r="AW1385" s="17">
        <v>6.9406439718860305E-2</v>
      </c>
      <c r="AX1385" s="17">
        <v>1.1736098209561599E-2</v>
      </c>
      <c r="AY1385" s="17"/>
      <c r="AZ1385" s="17">
        <v>7.0526252585141794E-2</v>
      </c>
      <c r="BA1385" s="17">
        <v>6.4031552553548199E-2</v>
      </c>
      <c r="BB1385" s="17">
        <v>0.106800519112938</v>
      </c>
      <c r="BC1385" s="17">
        <v>5.7412247002540398E-2</v>
      </c>
      <c r="BD1385" s="17">
        <v>0.103138198157258</v>
      </c>
      <c r="BE1385" s="17"/>
      <c r="BF1385" s="17">
        <v>7.4795144010898207E-2</v>
      </c>
      <c r="BG1385" s="17"/>
      <c r="BH1385" s="17">
        <v>6.1963875138194402E-2</v>
      </c>
      <c r="BI1385" s="17"/>
      <c r="BJ1385" s="17">
        <v>6.5309311785910304E-2</v>
      </c>
      <c r="BK1385" s="17">
        <v>5.5208660108718499E-2</v>
      </c>
      <c r="BL1385" s="17">
        <v>8.5951008310032107E-2</v>
      </c>
      <c r="BM1385" s="17">
        <v>0.15851851207124101</v>
      </c>
      <c r="BN1385" s="17">
        <v>5.9034574885465499E-2</v>
      </c>
      <c r="BO1385" s="17">
        <v>4.1494866978924003E-2</v>
      </c>
      <c r="BP1385" s="17"/>
      <c r="BQ1385" s="17">
        <v>9.5309993244725805E-2</v>
      </c>
      <c r="BR1385" s="17">
        <v>7.3672604215313006E-2</v>
      </c>
      <c r="BS1385" s="17">
        <v>8.0779653198652004E-2</v>
      </c>
      <c r="BT1385" s="17"/>
      <c r="BU1385" s="17">
        <v>9.4330395620835103E-2</v>
      </c>
      <c r="BV1385" s="17">
        <v>7.5475513344477399E-2</v>
      </c>
      <c r="BW1385" s="17">
        <v>7.8251871426818803E-2</v>
      </c>
      <c r="BX1385" s="17"/>
      <c r="BY1385" s="17">
        <v>4.4144426057692698E-2</v>
      </c>
      <c r="BZ1385" s="17"/>
      <c r="CA1385" s="17">
        <v>5.5257564664412701E-2</v>
      </c>
    </row>
    <row r="1386" spans="2:79" x14ac:dyDescent="0.35">
      <c r="B1386" t="s">
        <v>592</v>
      </c>
      <c r="C1386" s="17">
        <v>3.6448558902474198E-2</v>
      </c>
      <c r="D1386" s="17">
        <v>3.2422523458388197E-2</v>
      </c>
      <c r="E1386" s="17">
        <v>4.04725246447818E-2</v>
      </c>
      <c r="F1386" s="17"/>
      <c r="G1386" s="17">
        <v>7.9593321947641196E-2</v>
      </c>
      <c r="H1386" s="17">
        <v>4.2279513803969097E-2</v>
      </c>
      <c r="I1386" s="17">
        <v>6.10014405666418E-2</v>
      </c>
      <c r="J1386" s="17">
        <v>1.45535644432833E-2</v>
      </c>
      <c r="K1386" s="17">
        <v>0</v>
      </c>
      <c r="L1386" s="17">
        <v>2.5602269561558099E-2</v>
      </c>
      <c r="M1386" s="17"/>
      <c r="N1386" s="17">
        <v>3.4979280619432798E-2</v>
      </c>
      <c r="O1386" s="17">
        <v>2.7658507755935601E-2</v>
      </c>
      <c r="P1386" s="17">
        <v>3.5711092745964901E-2</v>
      </c>
      <c r="Q1386" s="17">
        <v>4.5094640405678801E-2</v>
      </c>
      <c r="R1386" s="17"/>
      <c r="S1386" s="17">
        <v>3.10138654705579E-2</v>
      </c>
      <c r="T1386" s="17">
        <v>2.7218667352130899E-2</v>
      </c>
      <c r="U1386" s="17">
        <v>0.10092721225014201</v>
      </c>
      <c r="V1386" s="17">
        <v>0</v>
      </c>
      <c r="W1386" s="17">
        <v>0</v>
      </c>
      <c r="X1386" s="17">
        <v>2.0756132370469301E-2</v>
      </c>
      <c r="Y1386" s="17">
        <v>3.0903662487383101E-2</v>
      </c>
      <c r="Z1386" s="17">
        <v>2.68860325985492E-2</v>
      </c>
      <c r="AA1386" s="17">
        <v>6.3692290376902702E-2</v>
      </c>
      <c r="AB1386" s="17">
        <v>4.0330982066439397E-2</v>
      </c>
      <c r="AC1386" s="17">
        <v>0</v>
      </c>
      <c r="AD1386" s="17">
        <v>9.8716164635673703E-2</v>
      </c>
      <c r="AE1386" s="17"/>
      <c r="AF1386" s="17">
        <v>2.6815524129970399E-2</v>
      </c>
      <c r="AG1386" s="17">
        <v>5.7469669237206998E-2</v>
      </c>
      <c r="AH1386" s="17">
        <v>2.8176428714141E-2</v>
      </c>
      <c r="AI1386" s="17">
        <v>2.7613003855192698E-2</v>
      </c>
      <c r="AJ1386" s="17">
        <v>0</v>
      </c>
      <c r="AK1386" s="17">
        <v>0</v>
      </c>
      <c r="AL1386" s="17"/>
      <c r="AM1386" s="17">
        <v>4.3137601707569598E-2</v>
      </c>
      <c r="AN1386" s="17">
        <v>2.9552210688815101E-2</v>
      </c>
      <c r="AO1386" s="17">
        <v>2.2125802722443699E-2</v>
      </c>
      <c r="AP1386" s="17">
        <v>7.9353066500194802E-2</v>
      </c>
      <c r="AQ1386" s="17">
        <v>4.45165951502422E-2</v>
      </c>
      <c r="AR1386" s="17"/>
      <c r="AS1386" s="17">
        <v>4.3697194521271403E-2</v>
      </c>
      <c r="AT1386" s="17">
        <v>4.2287992221380702E-2</v>
      </c>
      <c r="AU1386" s="17">
        <v>2.23279854937312E-2</v>
      </c>
      <c r="AV1386" s="17">
        <v>3.0084914412515502E-2</v>
      </c>
      <c r="AW1386" s="17">
        <v>6.0221762367366899E-2</v>
      </c>
      <c r="AX1386" s="17">
        <v>1.3676101052306299E-2</v>
      </c>
      <c r="AY1386" s="17"/>
      <c r="AZ1386" s="17">
        <v>2.31534522812788E-2</v>
      </c>
      <c r="BA1386" s="17">
        <v>4.2186690605288998E-2</v>
      </c>
      <c r="BB1386" s="17">
        <v>1.9373088900066102E-2</v>
      </c>
      <c r="BC1386" s="17">
        <v>0</v>
      </c>
      <c r="BD1386" s="17">
        <v>6.5436892192481402E-2</v>
      </c>
      <c r="BE1386" s="17"/>
      <c r="BF1386" s="17">
        <v>2.9682555765690601E-2</v>
      </c>
      <c r="BG1386" s="17"/>
      <c r="BH1386" s="17">
        <v>3.0114613401875798E-2</v>
      </c>
      <c r="BI1386" s="17"/>
      <c r="BJ1386" s="17">
        <v>1.7684209992530099E-2</v>
      </c>
      <c r="BK1386" s="17">
        <v>3.2898604572099997E-2</v>
      </c>
      <c r="BL1386" s="17">
        <v>2.4312929541397299E-2</v>
      </c>
      <c r="BM1386" s="17">
        <v>9.4078483887417796E-2</v>
      </c>
      <c r="BN1386" s="17">
        <v>0.115167940436389</v>
      </c>
      <c r="BO1386" s="17">
        <v>0.12066540245475001</v>
      </c>
      <c r="BP1386" s="17"/>
      <c r="BQ1386" s="17">
        <v>3.2383908690744402E-2</v>
      </c>
      <c r="BR1386" s="17">
        <v>2.2006230461111099E-2</v>
      </c>
      <c r="BS1386" s="17">
        <v>4.9496782733739503E-2</v>
      </c>
      <c r="BT1386" s="17"/>
      <c r="BU1386" s="17">
        <v>0</v>
      </c>
      <c r="BV1386" s="17">
        <v>2.9588554141460301E-2</v>
      </c>
      <c r="BW1386" s="17">
        <v>4.6204285491920502E-2</v>
      </c>
      <c r="BX1386" s="17"/>
      <c r="BY1386" s="17">
        <v>7.6327911728342399E-2</v>
      </c>
      <c r="BZ1386" s="17"/>
      <c r="CA1386" s="17">
        <v>1.87162570491692E-2</v>
      </c>
    </row>
    <row r="1387" spans="2:79" x14ac:dyDescent="0.35">
      <c r="B1387" t="s">
        <v>136</v>
      </c>
      <c r="C1387" s="17">
        <v>6.9733980353345396E-2</v>
      </c>
      <c r="D1387" s="17">
        <v>7.10108528941093E-2</v>
      </c>
      <c r="E1387" s="17">
        <v>6.8973386886588703E-2</v>
      </c>
      <c r="F1387" s="17"/>
      <c r="G1387" s="17">
        <v>0.120256799576876</v>
      </c>
      <c r="H1387" s="17">
        <v>6.5859367099726604E-2</v>
      </c>
      <c r="I1387" s="17">
        <v>2.7478595124171001E-2</v>
      </c>
      <c r="J1387" s="17">
        <v>6.0396472715776001E-2</v>
      </c>
      <c r="K1387" s="17">
        <v>3.26972625180365E-2</v>
      </c>
      <c r="L1387" s="17">
        <v>9.9244555569398402E-2</v>
      </c>
      <c r="M1387" s="17"/>
      <c r="N1387" s="17">
        <v>5.1305284788763998E-2</v>
      </c>
      <c r="O1387" s="17">
        <v>5.5541328182190902E-2</v>
      </c>
      <c r="P1387" s="17">
        <v>0.10348230546151201</v>
      </c>
      <c r="Q1387" s="17">
        <v>8.1758553163988404E-2</v>
      </c>
      <c r="R1387" s="17"/>
      <c r="S1387" s="17">
        <v>4.4039452641595499E-2</v>
      </c>
      <c r="T1387" s="17">
        <v>4.1848137113068701E-2</v>
      </c>
      <c r="U1387" s="17">
        <v>0.15230743501817501</v>
      </c>
      <c r="V1387" s="17">
        <v>4.5382247142929898E-2</v>
      </c>
      <c r="W1387" s="17">
        <v>6.2258912211103599E-2</v>
      </c>
      <c r="X1387" s="17">
        <v>0.108597232019496</v>
      </c>
      <c r="Y1387" s="17">
        <v>8.7258500029260694E-2</v>
      </c>
      <c r="Z1387" s="17">
        <v>0</v>
      </c>
      <c r="AA1387" s="17">
        <v>4.1716165752033303E-2</v>
      </c>
      <c r="AB1387" s="17">
        <v>9.5685965798999004E-2</v>
      </c>
      <c r="AC1387" s="17">
        <v>7.96737212818419E-2</v>
      </c>
      <c r="AD1387" s="17">
        <v>2.70421721988124E-2</v>
      </c>
      <c r="AE1387" s="17"/>
      <c r="AF1387" s="17">
        <v>0.14172609058634</v>
      </c>
      <c r="AG1387" s="17">
        <v>4.87963616221831E-2</v>
      </c>
      <c r="AH1387" s="17">
        <v>2.8989742619748599E-2</v>
      </c>
      <c r="AI1387" s="17">
        <v>5.45515288904867E-2</v>
      </c>
      <c r="AJ1387" s="17">
        <v>8.0563803253672503E-2</v>
      </c>
      <c r="AK1387" s="17">
        <v>3.0527705613855399E-2</v>
      </c>
      <c r="AL1387" s="17"/>
      <c r="AM1387" s="17">
        <v>0.102264648086532</v>
      </c>
      <c r="AN1387" s="17">
        <v>5.5393603879013299E-2</v>
      </c>
      <c r="AO1387" s="17">
        <v>8.3231707663768695E-2</v>
      </c>
      <c r="AP1387" s="17">
        <v>2.50606158779655E-2</v>
      </c>
      <c r="AQ1387" s="17">
        <v>0</v>
      </c>
      <c r="AR1387" s="17"/>
      <c r="AS1387" s="17">
        <v>6.9582116518451004E-2</v>
      </c>
      <c r="AT1387" s="17">
        <v>6.1352686638809703E-2</v>
      </c>
      <c r="AU1387" s="17">
        <v>5.8413774800934598E-2</v>
      </c>
      <c r="AV1387" s="17">
        <v>8.2568381623087897E-2</v>
      </c>
      <c r="AW1387" s="17">
        <v>8.6982668272025901E-2</v>
      </c>
      <c r="AX1387" s="17">
        <v>5.9703190547921899E-2</v>
      </c>
      <c r="AY1387" s="17"/>
      <c r="AZ1387" s="17">
        <v>7.2785000067217595E-2</v>
      </c>
      <c r="BA1387" s="17">
        <v>7.8563702990163894E-2</v>
      </c>
      <c r="BB1387" s="17">
        <v>4.9165579874081697E-2</v>
      </c>
      <c r="BC1387" s="17">
        <v>4.5499357261084297E-2</v>
      </c>
      <c r="BD1387" s="17">
        <v>8.1897777200097804E-2</v>
      </c>
      <c r="BE1387" s="17"/>
      <c r="BF1387" s="17">
        <v>6.3578391138972096E-2</v>
      </c>
      <c r="BG1387" s="17"/>
      <c r="BH1387" s="17">
        <v>5.5947437075111899E-2</v>
      </c>
      <c r="BI1387" s="17"/>
      <c r="BJ1387" s="17">
        <v>5.5868186370896702E-2</v>
      </c>
      <c r="BK1387" s="17">
        <v>8.3459166240383395E-2</v>
      </c>
      <c r="BL1387" s="17">
        <v>7.2418641990443497E-2</v>
      </c>
      <c r="BM1387" s="17">
        <v>7.8923221724088694E-2</v>
      </c>
      <c r="BN1387" s="17">
        <v>6.3681579623726794E-2</v>
      </c>
      <c r="BO1387" s="17">
        <v>5.1403055387860497E-2</v>
      </c>
      <c r="BP1387" s="17"/>
      <c r="BQ1387" s="17">
        <v>6.3422944782222906E-2</v>
      </c>
      <c r="BR1387" s="17">
        <v>8.8195953886985604E-2</v>
      </c>
      <c r="BS1387" s="17">
        <v>6.0003135733538097E-2</v>
      </c>
      <c r="BT1387" s="17"/>
      <c r="BU1387" s="17">
        <v>0</v>
      </c>
      <c r="BV1387" s="17">
        <v>6.8990254035074305E-2</v>
      </c>
      <c r="BW1387" s="17">
        <v>6.5575098822591896E-2</v>
      </c>
      <c r="BX1387" s="17"/>
      <c r="BY1387" s="17">
        <v>0.14222872293378599</v>
      </c>
      <c r="BZ1387" s="17"/>
      <c r="CA1387" s="17">
        <v>8.6937177144539801E-2</v>
      </c>
    </row>
    <row r="1388" spans="2:79" x14ac:dyDescent="0.35">
      <c r="B1388" t="s">
        <v>593</v>
      </c>
      <c r="C1388" s="17">
        <v>0.81190796521979802</v>
      </c>
      <c r="D1388" s="17">
        <v>0.83486010854937698</v>
      </c>
      <c r="E1388" s="17">
        <v>0.79209931978217996</v>
      </c>
      <c r="F1388" s="17"/>
      <c r="G1388" s="17">
        <v>0.64217319064905198</v>
      </c>
      <c r="H1388" s="17">
        <v>0.78077893827339995</v>
      </c>
      <c r="I1388" s="17">
        <v>0.81715651482581098</v>
      </c>
      <c r="J1388" s="17">
        <v>0.87210000309633195</v>
      </c>
      <c r="K1388" s="17">
        <v>0.92085621494102998</v>
      </c>
      <c r="L1388" s="17">
        <v>0.82933513542995496</v>
      </c>
      <c r="M1388" s="17"/>
      <c r="N1388" s="17">
        <v>0.84975478638510404</v>
      </c>
      <c r="O1388" s="17">
        <v>0.84515642211697695</v>
      </c>
      <c r="P1388" s="17">
        <v>0.77172143498548196</v>
      </c>
      <c r="Q1388" s="17">
        <v>0.76166554315035695</v>
      </c>
      <c r="R1388" s="17"/>
      <c r="S1388" s="17">
        <v>0.76206374348714601</v>
      </c>
      <c r="T1388" s="17">
        <v>0.89124644620975602</v>
      </c>
      <c r="U1388" s="17">
        <v>0.69456590869636303</v>
      </c>
      <c r="V1388" s="17">
        <v>0.87238045402315101</v>
      </c>
      <c r="W1388" s="17">
        <v>0.84882660918773201</v>
      </c>
      <c r="X1388" s="17">
        <v>0.76091096579046702</v>
      </c>
      <c r="Y1388" s="17">
        <v>0.82642734347961799</v>
      </c>
      <c r="Z1388" s="17">
        <v>0.78659369342110097</v>
      </c>
      <c r="AA1388" s="17">
        <v>0.82292925075892298</v>
      </c>
      <c r="AB1388" s="17">
        <v>0.80476612204682496</v>
      </c>
      <c r="AC1388" s="17">
        <v>0.88829391489913501</v>
      </c>
      <c r="AD1388" s="17">
        <v>0.87424166316551399</v>
      </c>
      <c r="AE1388" s="17"/>
      <c r="AF1388" s="17">
        <v>0.76262703087474404</v>
      </c>
      <c r="AG1388" s="17">
        <v>0.77683298094742104</v>
      </c>
      <c r="AH1388" s="17">
        <v>0.87676850330711098</v>
      </c>
      <c r="AI1388" s="17">
        <v>0.88856729195809603</v>
      </c>
      <c r="AJ1388" s="17">
        <v>0.86436265460313</v>
      </c>
      <c r="AK1388" s="17">
        <v>0.88663383121976402</v>
      </c>
      <c r="AL1388" s="17"/>
      <c r="AM1388" s="17">
        <v>0.75709896878133098</v>
      </c>
      <c r="AN1388" s="17">
        <v>0.81136214846584898</v>
      </c>
      <c r="AO1388" s="17">
        <v>0.85697948639129595</v>
      </c>
      <c r="AP1388" s="17">
        <v>0.79467487663034997</v>
      </c>
      <c r="AQ1388" s="17">
        <v>0.89034531145200801</v>
      </c>
      <c r="AR1388" s="17"/>
      <c r="AS1388" s="17">
        <v>0.79005268642304605</v>
      </c>
      <c r="AT1388" s="17">
        <v>0.83337767214366198</v>
      </c>
      <c r="AU1388" s="17">
        <v>0.79657331609667203</v>
      </c>
      <c r="AV1388" s="17">
        <v>0.79853464516492501</v>
      </c>
      <c r="AW1388" s="17">
        <v>0.78338912964174701</v>
      </c>
      <c r="AX1388" s="17">
        <v>0.91488461019020995</v>
      </c>
      <c r="AY1388" s="17"/>
      <c r="AZ1388" s="17">
        <v>0.83353529506636204</v>
      </c>
      <c r="BA1388" s="17">
        <v>0.81521805385099899</v>
      </c>
      <c r="BB1388" s="17">
        <v>0.82466081211291498</v>
      </c>
      <c r="BC1388" s="17">
        <v>0.897088395736375</v>
      </c>
      <c r="BD1388" s="17">
        <v>0.749527132450162</v>
      </c>
      <c r="BE1388" s="17"/>
      <c r="BF1388" s="17">
        <v>0.83194390908443905</v>
      </c>
      <c r="BG1388" s="17"/>
      <c r="BH1388" s="17">
        <v>0.85197407438481798</v>
      </c>
      <c r="BI1388" s="17"/>
      <c r="BJ1388" s="17">
        <v>0.86113829185066304</v>
      </c>
      <c r="BK1388" s="17">
        <v>0.82843356907879795</v>
      </c>
      <c r="BL1388" s="17">
        <v>0.81731742015812703</v>
      </c>
      <c r="BM1388" s="17">
        <v>0.66847978231725302</v>
      </c>
      <c r="BN1388" s="17">
        <v>0.76211590505441795</v>
      </c>
      <c r="BO1388" s="17">
        <v>0.78643667517846505</v>
      </c>
      <c r="BP1388" s="17"/>
      <c r="BQ1388" s="17">
        <v>0.80888315328230698</v>
      </c>
      <c r="BR1388" s="17">
        <v>0.81612521143659</v>
      </c>
      <c r="BS1388" s="17">
        <v>0.80972042833406999</v>
      </c>
      <c r="BT1388" s="17"/>
      <c r="BU1388" s="17">
        <v>0.90566960437916499</v>
      </c>
      <c r="BV1388" s="17">
        <v>0.82594567847898803</v>
      </c>
      <c r="BW1388" s="17">
        <v>0.80996874425866905</v>
      </c>
      <c r="BX1388" s="17"/>
      <c r="BY1388" s="17">
        <v>0.73729893928017898</v>
      </c>
      <c r="BZ1388" s="17"/>
      <c r="CA1388" s="17">
        <v>0.83908900114187801</v>
      </c>
    </row>
    <row r="1389" spans="2:79" x14ac:dyDescent="0.35">
      <c r="B1389" t="s">
        <v>594</v>
      </c>
      <c r="C1389" s="17">
        <v>0.118358054426856</v>
      </c>
      <c r="D1389" s="17">
        <v>9.4129038556513597E-2</v>
      </c>
      <c r="E1389" s="17">
        <v>0.13892729333123099</v>
      </c>
      <c r="F1389" s="17"/>
      <c r="G1389" s="17">
        <v>0.237570009774072</v>
      </c>
      <c r="H1389" s="17">
        <v>0.15336169462687299</v>
      </c>
      <c r="I1389" s="17">
        <v>0.155364890050018</v>
      </c>
      <c r="J1389" s="17">
        <v>6.75035241878921E-2</v>
      </c>
      <c r="K1389" s="17">
        <v>4.6446522540933302E-2</v>
      </c>
      <c r="L1389" s="17">
        <v>7.1420309000646803E-2</v>
      </c>
      <c r="M1389" s="17"/>
      <c r="N1389" s="17">
        <v>9.8939928826132006E-2</v>
      </c>
      <c r="O1389" s="17">
        <v>9.9302249700831999E-2</v>
      </c>
      <c r="P1389" s="17">
        <v>0.12479625955300599</v>
      </c>
      <c r="Q1389" s="17">
        <v>0.15657590368565499</v>
      </c>
      <c r="R1389" s="17"/>
      <c r="S1389" s="17">
        <v>0.19389680387125799</v>
      </c>
      <c r="T1389" s="17">
        <v>6.6905416677175394E-2</v>
      </c>
      <c r="U1389" s="17">
        <v>0.15312665628546199</v>
      </c>
      <c r="V1389" s="17">
        <v>8.2237298833919295E-2</v>
      </c>
      <c r="W1389" s="17">
        <v>8.8914478601163999E-2</v>
      </c>
      <c r="X1389" s="17">
        <v>0.130491802190037</v>
      </c>
      <c r="Y1389" s="17">
        <v>8.6314156491120994E-2</v>
      </c>
      <c r="Z1389" s="17">
        <v>0.213406306578899</v>
      </c>
      <c r="AA1389" s="17">
        <v>0.135354583489044</v>
      </c>
      <c r="AB1389" s="17">
        <v>9.9547912154175605E-2</v>
      </c>
      <c r="AC1389" s="17">
        <v>3.2032363819023101E-2</v>
      </c>
      <c r="AD1389" s="17">
        <v>9.8716164635673703E-2</v>
      </c>
      <c r="AE1389" s="17"/>
      <c r="AF1389" s="17">
        <v>9.5646878538916305E-2</v>
      </c>
      <c r="AG1389" s="17">
        <v>0.17437065743039501</v>
      </c>
      <c r="AH1389" s="17">
        <v>9.4241754073140394E-2</v>
      </c>
      <c r="AI1389" s="17">
        <v>5.6881179151417299E-2</v>
      </c>
      <c r="AJ1389" s="17">
        <v>5.50735421431977E-2</v>
      </c>
      <c r="AK1389" s="17">
        <v>8.2838463166380397E-2</v>
      </c>
      <c r="AL1389" s="17"/>
      <c r="AM1389" s="17">
        <v>0.140636383132137</v>
      </c>
      <c r="AN1389" s="17">
        <v>0.13324424765513801</v>
      </c>
      <c r="AO1389" s="17">
        <v>5.9788805944935297E-2</v>
      </c>
      <c r="AP1389" s="17">
        <v>0.18026450749168399</v>
      </c>
      <c r="AQ1389" s="17">
        <v>0.109654688547992</v>
      </c>
      <c r="AR1389" s="17"/>
      <c r="AS1389" s="17">
        <v>0.14036519705850301</v>
      </c>
      <c r="AT1389" s="17">
        <v>0.10526964121752801</v>
      </c>
      <c r="AU1389" s="17">
        <v>0.14501290910239401</v>
      </c>
      <c r="AV1389" s="17">
        <v>0.118896973211987</v>
      </c>
      <c r="AW1389" s="17">
        <v>0.129628202086227</v>
      </c>
      <c r="AX1389" s="17">
        <v>2.5412199261867899E-2</v>
      </c>
      <c r="AY1389" s="17"/>
      <c r="AZ1389" s="17">
        <v>9.3679704866420493E-2</v>
      </c>
      <c r="BA1389" s="17">
        <v>0.106218243158837</v>
      </c>
      <c r="BB1389" s="17">
        <v>0.12617360801300401</v>
      </c>
      <c r="BC1389" s="17">
        <v>5.7412247002540398E-2</v>
      </c>
      <c r="BD1389" s="17">
        <v>0.16857509034974</v>
      </c>
      <c r="BE1389" s="17"/>
      <c r="BF1389" s="17">
        <v>0.10447769977658899</v>
      </c>
      <c r="BG1389" s="17"/>
      <c r="BH1389" s="17">
        <v>9.2078488540070197E-2</v>
      </c>
      <c r="BI1389" s="17"/>
      <c r="BJ1389" s="17">
        <v>8.2993521778440396E-2</v>
      </c>
      <c r="BK1389" s="17">
        <v>8.8107264680818503E-2</v>
      </c>
      <c r="BL1389" s="17">
        <v>0.110263937851429</v>
      </c>
      <c r="BM1389" s="17">
        <v>0.25259699595865798</v>
      </c>
      <c r="BN1389" s="17">
        <v>0.17420251532185499</v>
      </c>
      <c r="BO1389" s="17">
        <v>0.16216026943367401</v>
      </c>
      <c r="BP1389" s="17"/>
      <c r="BQ1389" s="17">
        <v>0.12769390193547001</v>
      </c>
      <c r="BR1389" s="17">
        <v>9.5678834676424102E-2</v>
      </c>
      <c r="BS1389" s="17">
        <v>0.13027643593239099</v>
      </c>
      <c r="BT1389" s="17"/>
      <c r="BU1389" s="17">
        <v>9.4330395620835103E-2</v>
      </c>
      <c r="BV1389" s="17">
        <v>0.105064067485938</v>
      </c>
      <c r="BW1389" s="17">
        <v>0.124456156918739</v>
      </c>
      <c r="BX1389" s="17"/>
      <c r="BY1389" s="17">
        <v>0.120472337786035</v>
      </c>
      <c r="BZ1389" s="17"/>
      <c r="CA1389" s="17">
        <v>7.3973821713581994E-2</v>
      </c>
    </row>
    <row r="1390" spans="2:79" x14ac:dyDescent="0.35">
      <c r="B1390" t="s">
        <v>202</v>
      </c>
      <c r="C1390" s="17">
        <v>0.69354991079294204</v>
      </c>
      <c r="D1390" s="17">
        <v>0.74073106999286298</v>
      </c>
      <c r="E1390" s="17">
        <v>0.65317202645094796</v>
      </c>
      <c r="F1390" s="17"/>
      <c r="G1390" s="17">
        <v>0.40460318087498098</v>
      </c>
      <c r="H1390" s="17">
        <v>0.62741724364652696</v>
      </c>
      <c r="I1390" s="17">
        <v>0.66179162477579301</v>
      </c>
      <c r="J1390" s="17">
        <v>0.80459647890843999</v>
      </c>
      <c r="K1390" s="17">
        <v>0.87440969240009703</v>
      </c>
      <c r="L1390" s="17">
        <v>0.75791482642930796</v>
      </c>
      <c r="M1390" s="17"/>
      <c r="N1390" s="17">
        <v>0.75081485755897204</v>
      </c>
      <c r="O1390" s="17">
        <v>0.74585417241614504</v>
      </c>
      <c r="P1390" s="17">
        <v>0.64692517543247496</v>
      </c>
      <c r="Q1390" s="17">
        <v>0.60508963946470196</v>
      </c>
      <c r="R1390" s="17"/>
      <c r="S1390" s="17">
        <v>0.56816693961588804</v>
      </c>
      <c r="T1390" s="17">
        <v>0.82434102953258104</v>
      </c>
      <c r="U1390" s="17">
        <v>0.54143925241090096</v>
      </c>
      <c r="V1390" s="17">
        <v>0.79014315518923095</v>
      </c>
      <c r="W1390" s="17">
        <v>0.75991213058656804</v>
      </c>
      <c r="X1390" s="17">
        <v>0.63041916360043004</v>
      </c>
      <c r="Y1390" s="17">
        <v>0.74011318698849704</v>
      </c>
      <c r="Z1390" s="17">
        <v>0.57318738684220105</v>
      </c>
      <c r="AA1390" s="17">
        <v>0.68757466726987904</v>
      </c>
      <c r="AB1390" s="17">
        <v>0.70521820989265005</v>
      </c>
      <c r="AC1390" s="17">
        <v>0.85626155108011204</v>
      </c>
      <c r="AD1390" s="17">
        <v>0.77552549852983999</v>
      </c>
      <c r="AE1390" s="17"/>
      <c r="AF1390" s="17">
        <v>0.66698015233582697</v>
      </c>
      <c r="AG1390" s="17">
        <v>0.602462323517026</v>
      </c>
      <c r="AH1390" s="17">
        <v>0.78252674923397103</v>
      </c>
      <c r="AI1390" s="17">
        <v>0.83168611280667903</v>
      </c>
      <c r="AJ1390" s="17">
        <v>0.80928911245993196</v>
      </c>
      <c r="AK1390" s="17">
        <v>0.80379536805338403</v>
      </c>
      <c r="AL1390" s="17"/>
      <c r="AM1390" s="17">
        <v>0.61646258564919398</v>
      </c>
      <c r="AN1390" s="17">
        <v>0.67811790081071099</v>
      </c>
      <c r="AO1390" s="17">
        <v>0.79719068044636099</v>
      </c>
      <c r="AP1390" s="17">
        <v>0.61441036913866598</v>
      </c>
      <c r="AQ1390" s="17">
        <v>0.78069062290401603</v>
      </c>
      <c r="AR1390" s="17"/>
      <c r="AS1390" s="17">
        <v>0.64968748936454301</v>
      </c>
      <c r="AT1390" s="17">
        <v>0.72810803092613396</v>
      </c>
      <c r="AU1390" s="17">
        <v>0.65156040699427797</v>
      </c>
      <c r="AV1390" s="17">
        <v>0.67963767195293701</v>
      </c>
      <c r="AW1390" s="17">
        <v>0.65376092755551996</v>
      </c>
      <c r="AX1390" s="17">
        <v>0.88947241092834195</v>
      </c>
      <c r="AY1390" s="17"/>
      <c r="AZ1390" s="17">
        <v>0.73985559019994096</v>
      </c>
      <c r="BA1390" s="17">
        <v>0.708999810692162</v>
      </c>
      <c r="BB1390" s="17">
        <v>0.69848720409991105</v>
      </c>
      <c r="BC1390" s="17">
        <v>0.839676148733835</v>
      </c>
      <c r="BD1390" s="17">
        <v>0.58095204210042195</v>
      </c>
      <c r="BE1390" s="17"/>
      <c r="BF1390" s="17">
        <v>0.72746620930785</v>
      </c>
      <c r="BG1390" s="17"/>
      <c r="BH1390" s="17">
        <v>0.75989558584474803</v>
      </c>
      <c r="BI1390" s="17"/>
      <c r="BJ1390" s="17">
        <v>0.77814477007222205</v>
      </c>
      <c r="BK1390" s="17">
        <v>0.74032630439797997</v>
      </c>
      <c r="BL1390" s="17">
        <v>0.70705348230669796</v>
      </c>
      <c r="BM1390" s="17">
        <v>0.41588278635859499</v>
      </c>
      <c r="BN1390" s="17">
        <v>0.58791338973256302</v>
      </c>
      <c r="BO1390" s="17">
        <v>0.62427640574479104</v>
      </c>
      <c r="BP1390" s="17"/>
      <c r="BQ1390" s="17">
        <v>0.68118925134683705</v>
      </c>
      <c r="BR1390" s="17">
        <v>0.72044637676016599</v>
      </c>
      <c r="BS1390" s="17">
        <v>0.67944399240167896</v>
      </c>
      <c r="BT1390" s="17"/>
      <c r="BU1390" s="17">
        <v>0.81133920875832999</v>
      </c>
      <c r="BV1390" s="17">
        <v>0.72088161099305004</v>
      </c>
      <c r="BW1390" s="17">
        <v>0.68551258733992904</v>
      </c>
      <c r="BX1390" s="17"/>
      <c r="BY1390" s="17">
        <v>0.61682660149414403</v>
      </c>
      <c r="BZ1390" s="17"/>
      <c r="CA1390" s="17">
        <v>0.76511517942829599</v>
      </c>
    </row>
    <row r="1391" spans="2:79" x14ac:dyDescent="0.3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c r="BV1391" s="17"/>
      <c r="BW1391" s="17"/>
      <c r="BX1391" s="17"/>
      <c r="BY1391" s="17"/>
      <c r="BZ1391" s="17"/>
      <c r="CA1391" s="17"/>
    </row>
    <row r="1392" spans="2:79" x14ac:dyDescent="0.35">
      <c r="B1392" s="6" t="s">
        <v>613</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c r="BP1392" s="17"/>
      <c r="BQ1392" s="17"/>
      <c r="BR1392" s="17"/>
      <c r="BS1392" s="17"/>
      <c r="BT1392" s="17"/>
      <c r="BU1392" s="17"/>
      <c r="BV1392" s="17"/>
      <c r="BW1392" s="17"/>
      <c r="BX1392" s="17"/>
      <c r="BY1392" s="17"/>
      <c r="BZ1392" s="17"/>
      <c r="CA1392" s="17"/>
    </row>
    <row r="1393" spans="2:79" x14ac:dyDescent="0.35">
      <c r="B1393" s="24" t="s">
        <v>582</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c r="BQ1393" s="17"/>
      <c r="BR1393" s="17"/>
      <c r="BS1393" s="17"/>
      <c r="BT1393" s="17"/>
      <c r="BU1393" s="17"/>
      <c r="BV1393" s="17"/>
      <c r="BW1393" s="17"/>
      <c r="BX1393" s="17"/>
      <c r="BY1393" s="17"/>
      <c r="BZ1393" s="17"/>
      <c r="CA1393" s="17"/>
    </row>
    <row r="1394" spans="2:79" x14ac:dyDescent="0.35">
      <c r="B1394" t="s">
        <v>589</v>
      </c>
      <c r="C1394" s="17">
        <v>0.28806543803231399</v>
      </c>
      <c r="D1394" s="17">
        <v>0.308187915310288</v>
      </c>
      <c r="E1394" s="17">
        <v>0.26826443403578898</v>
      </c>
      <c r="F1394" s="17"/>
      <c r="G1394" s="17">
        <v>0.28619829168755201</v>
      </c>
      <c r="H1394" s="17">
        <v>0.314819014348584</v>
      </c>
      <c r="I1394" s="17">
        <v>0.21572212831990101</v>
      </c>
      <c r="J1394" s="17">
        <v>0.33272466773192499</v>
      </c>
      <c r="K1394" s="17">
        <v>0.27506687527929902</v>
      </c>
      <c r="L1394" s="17">
        <v>0.30281443065256203</v>
      </c>
      <c r="M1394" s="17"/>
      <c r="N1394" s="17">
        <v>0.298324449837925</v>
      </c>
      <c r="O1394" s="17">
        <v>0.31056360225486102</v>
      </c>
      <c r="P1394" s="17">
        <v>0.27614649651543699</v>
      </c>
      <c r="Q1394" s="17">
        <v>0.25767393883115502</v>
      </c>
      <c r="R1394" s="17"/>
      <c r="S1394" s="17">
        <v>0.312325232543816</v>
      </c>
      <c r="T1394" s="17">
        <v>0.34944550866085899</v>
      </c>
      <c r="U1394" s="17">
        <v>0.37631423517983698</v>
      </c>
      <c r="V1394" s="17">
        <v>0.32970585475748598</v>
      </c>
      <c r="W1394" s="17">
        <v>0.23462735584639399</v>
      </c>
      <c r="X1394" s="17">
        <v>0.19620338779955801</v>
      </c>
      <c r="Y1394" s="17">
        <v>0.29660231747676302</v>
      </c>
      <c r="Z1394" s="17">
        <v>0.31281906905519002</v>
      </c>
      <c r="AA1394" s="17">
        <v>0.20937824478459399</v>
      </c>
      <c r="AB1394" s="17">
        <v>0.292078858511782</v>
      </c>
      <c r="AC1394" s="17">
        <v>0.21495119228332299</v>
      </c>
      <c r="AD1394" s="17">
        <v>0.295820659669639</v>
      </c>
      <c r="AE1394" s="17"/>
      <c r="AF1394" s="17">
        <v>0.31654346359741298</v>
      </c>
      <c r="AG1394" s="17">
        <v>0.24208548624666501</v>
      </c>
      <c r="AH1394" s="17">
        <v>0.32286597761661101</v>
      </c>
      <c r="AI1394" s="17">
        <v>0.26042367537810901</v>
      </c>
      <c r="AJ1394" s="17">
        <v>0.26825759370915903</v>
      </c>
      <c r="AK1394" s="17">
        <v>0.46683647606847301</v>
      </c>
      <c r="AL1394" s="17"/>
      <c r="AM1394" s="17">
        <v>0.25810535835192699</v>
      </c>
      <c r="AN1394" s="17">
        <v>0.294479803660191</v>
      </c>
      <c r="AO1394" s="17">
        <v>0.33053874245602699</v>
      </c>
      <c r="AP1394" s="17">
        <v>0.27045564470415701</v>
      </c>
      <c r="AQ1394" s="17">
        <v>0.27944130684667901</v>
      </c>
      <c r="AR1394" s="17"/>
      <c r="AS1394" s="17">
        <v>0.29566286709221601</v>
      </c>
      <c r="AT1394" s="17">
        <v>0.27450208768363898</v>
      </c>
      <c r="AU1394" s="17">
        <v>0.261677155803966</v>
      </c>
      <c r="AV1394" s="17">
        <v>0.28792414397060301</v>
      </c>
      <c r="AW1394" s="17">
        <v>0.34637814085970198</v>
      </c>
      <c r="AX1394" s="17">
        <v>0.26518156257834402</v>
      </c>
      <c r="AY1394" s="17"/>
      <c r="AZ1394" s="17">
        <v>0.28843757081582899</v>
      </c>
      <c r="BA1394" s="17">
        <v>0.24875705417663499</v>
      </c>
      <c r="BB1394" s="17">
        <v>0.24926559046917199</v>
      </c>
      <c r="BC1394" s="17">
        <v>0.30909048534570199</v>
      </c>
      <c r="BD1394" s="17">
        <v>0.35989635812591703</v>
      </c>
      <c r="BE1394" s="17"/>
      <c r="BF1394" s="17">
        <v>0.28856402591917002</v>
      </c>
      <c r="BG1394" s="17"/>
      <c r="BH1394" s="17">
        <v>0.29898963518752297</v>
      </c>
      <c r="BI1394" s="17"/>
      <c r="BJ1394" s="17">
        <v>0.30541180995405598</v>
      </c>
      <c r="BK1394" s="17">
        <v>0.28902152375444401</v>
      </c>
      <c r="BL1394" s="17">
        <v>0.27274269769862403</v>
      </c>
      <c r="BM1394" s="17">
        <v>0.20109053695220799</v>
      </c>
      <c r="BN1394" s="17">
        <v>0.36100231782571801</v>
      </c>
      <c r="BO1394" s="17">
        <v>0.416812219647477</v>
      </c>
      <c r="BP1394" s="17"/>
      <c r="BQ1394" s="17">
        <v>0.38148834677826399</v>
      </c>
      <c r="BR1394" s="17">
        <v>0.29529739001945599</v>
      </c>
      <c r="BS1394" s="17">
        <v>0.26674379123269598</v>
      </c>
      <c r="BT1394" s="17"/>
      <c r="BU1394" s="17">
        <v>0.58778023966758897</v>
      </c>
      <c r="BV1394" s="17">
        <v>0.29042185611548299</v>
      </c>
      <c r="BW1394" s="17">
        <v>0.27840456734215702</v>
      </c>
      <c r="BX1394" s="17"/>
      <c r="BY1394" s="17">
        <v>0.281774874273645</v>
      </c>
      <c r="BZ1394" s="17"/>
      <c r="CA1394" s="17">
        <v>0.42637653716992602</v>
      </c>
    </row>
    <row r="1395" spans="2:79" x14ac:dyDescent="0.35">
      <c r="B1395" t="s">
        <v>590</v>
      </c>
      <c r="C1395" s="17">
        <v>0.47638170253739398</v>
      </c>
      <c r="D1395" s="17">
        <v>0.44758596308605098</v>
      </c>
      <c r="E1395" s="17">
        <v>0.50348478949503905</v>
      </c>
      <c r="F1395" s="17"/>
      <c r="G1395" s="17">
        <v>0.42548945635040297</v>
      </c>
      <c r="H1395" s="17">
        <v>0.45610513883945503</v>
      </c>
      <c r="I1395" s="17">
        <v>0.48805584703047999</v>
      </c>
      <c r="J1395" s="17">
        <v>0.46155113948486098</v>
      </c>
      <c r="K1395" s="17">
        <v>0.47285893355880099</v>
      </c>
      <c r="L1395" s="17">
        <v>0.53548175962879596</v>
      </c>
      <c r="M1395" s="17"/>
      <c r="N1395" s="17">
        <v>0.51653322208021601</v>
      </c>
      <c r="O1395" s="17">
        <v>0.49058653281185299</v>
      </c>
      <c r="P1395" s="17">
        <v>0.45709903815493402</v>
      </c>
      <c r="Q1395" s="17">
        <v>0.44128933692530098</v>
      </c>
      <c r="R1395" s="17"/>
      <c r="S1395" s="17">
        <v>0.463399167821887</v>
      </c>
      <c r="T1395" s="17">
        <v>0.43856062759299302</v>
      </c>
      <c r="U1395" s="17">
        <v>0.45005281456089002</v>
      </c>
      <c r="V1395" s="17">
        <v>0.514667991966968</v>
      </c>
      <c r="W1395" s="17">
        <v>0.51074045075104701</v>
      </c>
      <c r="X1395" s="17">
        <v>0.56331363957238001</v>
      </c>
      <c r="Y1395" s="17">
        <v>0.42432337482020199</v>
      </c>
      <c r="Z1395" s="17">
        <v>0.36818452714369498</v>
      </c>
      <c r="AA1395" s="17">
        <v>0.47155094520673002</v>
      </c>
      <c r="AB1395" s="17">
        <v>0.452269491212897</v>
      </c>
      <c r="AC1395" s="17">
        <v>0.59193079936246096</v>
      </c>
      <c r="AD1395" s="17">
        <v>0.53413542504626299</v>
      </c>
      <c r="AE1395" s="17"/>
      <c r="AF1395" s="17">
        <v>0.39398772541340099</v>
      </c>
      <c r="AG1395" s="17">
        <v>0.49498551878536901</v>
      </c>
      <c r="AH1395" s="17">
        <v>0.48601926876210799</v>
      </c>
      <c r="AI1395" s="17">
        <v>0.57905355707390205</v>
      </c>
      <c r="AJ1395" s="17">
        <v>0.56539036170048895</v>
      </c>
      <c r="AK1395" s="17">
        <v>0.42979467840065599</v>
      </c>
      <c r="AL1395" s="17"/>
      <c r="AM1395" s="17">
        <v>0.428580837468654</v>
      </c>
      <c r="AN1395" s="17">
        <v>0.50325069173367398</v>
      </c>
      <c r="AO1395" s="17">
        <v>0.47407536927986998</v>
      </c>
      <c r="AP1395" s="17">
        <v>0.50056236029372903</v>
      </c>
      <c r="AQ1395" s="17">
        <v>0.439731384037923</v>
      </c>
      <c r="AR1395" s="17"/>
      <c r="AS1395" s="17">
        <v>0.46609901202093801</v>
      </c>
      <c r="AT1395" s="17">
        <v>0.46917414521802298</v>
      </c>
      <c r="AU1395" s="17">
        <v>0.45967726856111302</v>
      </c>
      <c r="AV1395" s="17">
        <v>0.50014205131547895</v>
      </c>
      <c r="AW1395" s="17">
        <v>0.44782064826876</v>
      </c>
      <c r="AX1395" s="17">
        <v>0.55400828710594296</v>
      </c>
      <c r="AY1395" s="17"/>
      <c r="AZ1395" s="17">
        <v>0.52329293445813696</v>
      </c>
      <c r="BA1395" s="17">
        <v>0.50425058497743103</v>
      </c>
      <c r="BB1395" s="17">
        <v>0.446783180189259</v>
      </c>
      <c r="BC1395" s="17">
        <v>0.41898983923099697</v>
      </c>
      <c r="BD1395" s="17">
        <v>0.43843564445727301</v>
      </c>
      <c r="BE1395" s="17"/>
      <c r="BF1395" s="17">
        <v>0.47568386243476202</v>
      </c>
      <c r="BG1395" s="17"/>
      <c r="BH1395" s="17">
        <v>0.49276162318343403</v>
      </c>
      <c r="BI1395" s="17"/>
      <c r="BJ1395" s="17">
        <v>0.472349019799847</v>
      </c>
      <c r="BK1395" s="17">
        <v>0.48901767125260198</v>
      </c>
      <c r="BL1395" s="17">
        <v>0.52325263343583694</v>
      </c>
      <c r="BM1395" s="17">
        <v>0.365860818718305</v>
      </c>
      <c r="BN1395" s="17">
        <v>0.50745395513122304</v>
      </c>
      <c r="BO1395" s="17">
        <v>0.38394138962788599</v>
      </c>
      <c r="BP1395" s="17"/>
      <c r="BQ1395" s="17">
        <v>0.44665989454613497</v>
      </c>
      <c r="BR1395" s="17">
        <v>0.48058532727074799</v>
      </c>
      <c r="BS1395" s="17">
        <v>0.512504431446965</v>
      </c>
      <c r="BT1395" s="17"/>
      <c r="BU1395" s="17">
        <v>0.246060841806374</v>
      </c>
      <c r="BV1395" s="17">
        <v>0.53030017350673397</v>
      </c>
      <c r="BW1395" s="17">
        <v>0.47971732480517598</v>
      </c>
      <c r="BX1395" s="17"/>
      <c r="BY1395" s="17">
        <v>0.39764951326298098</v>
      </c>
      <c r="BZ1395" s="17"/>
      <c r="CA1395" s="17">
        <v>0.38488964753805299</v>
      </c>
    </row>
    <row r="1396" spans="2:79" x14ac:dyDescent="0.35">
      <c r="B1396" t="s">
        <v>591</v>
      </c>
      <c r="C1396" s="17">
        <v>9.8499055478016503E-2</v>
      </c>
      <c r="D1396" s="17">
        <v>0.11297842126556</v>
      </c>
      <c r="E1396" s="17">
        <v>8.5476991472399594E-2</v>
      </c>
      <c r="F1396" s="17"/>
      <c r="G1396" s="17">
        <v>0.15506160828721</v>
      </c>
      <c r="H1396" s="17">
        <v>9.6994114317407204E-2</v>
      </c>
      <c r="I1396" s="17">
        <v>0.12205306255928</v>
      </c>
      <c r="J1396" s="17">
        <v>8.4500716228689404E-2</v>
      </c>
      <c r="K1396" s="17">
        <v>0.116539887751686</v>
      </c>
      <c r="L1396" s="17">
        <v>3.59340974847739E-2</v>
      </c>
      <c r="M1396" s="17"/>
      <c r="N1396" s="17">
        <v>9.5939433335904406E-2</v>
      </c>
      <c r="O1396" s="17">
        <v>8.7445494991666303E-2</v>
      </c>
      <c r="P1396" s="17">
        <v>0.12414627588551599</v>
      </c>
      <c r="Q1396" s="17">
        <v>8.8373882728834299E-2</v>
      </c>
      <c r="R1396" s="17"/>
      <c r="S1396" s="17">
        <v>8.9887860933224997E-2</v>
      </c>
      <c r="T1396" s="17">
        <v>9.5937789628330397E-2</v>
      </c>
      <c r="U1396" s="17">
        <v>0.105276957177631</v>
      </c>
      <c r="V1396" s="17">
        <v>0.10936660249039901</v>
      </c>
      <c r="W1396" s="17">
        <v>8.1969499029760806E-2</v>
      </c>
      <c r="X1396" s="17">
        <v>8.2396876226994903E-2</v>
      </c>
      <c r="Y1396" s="17">
        <v>0.144282949400828</v>
      </c>
      <c r="Z1396" s="17">
        <v>8.5684799267004702E-3</v>
      </c>
      <c r="AA1396" s="17">
        <v>0.14373961067816601</v>
      </c>
      <c r="AB1396" s="17">
        <v>0.10408631603065401</v>
      </c>
      <c r="AC1396" s="17">
        <v>4.0411503048801999E-2</v>
      </c>
      <c r="AD1396" s="17">
        <v>0.111142543039427</v>
      </c>
      <c r="AE1396" s="17"/>
      <c r="AF1396" s="17">
        <v>8.5823919574730206E-2</v>
      </c>
      <c r="AG1396" s="17">
        <v>0.10125498226200801</v>
      </c>
      <c r="AH1396" s="17">
        <v>0.122067512322367</v>
      </c>
      <c r="AI1396" s="17">
        <v>9.8164234918663107E-2</v>
      </c>
      <c r="AJ1396" s="17">
        <v>0.116452932432015</v>
      </c>
      <c r="AK1396" s="17">
        <v>8.3625706832001101E-2</v>
      </c>
      <c r="AL1396" s="17"/>
      <c r="AM1396" s="17">
        <v>9.2136245495395203E-2</v>
      </c>
      <c r="AN1396" s="17">
        <v>0.103278597643533</v>
      </c>
      <c r="AO1396" s="17">
        <v>8.0182513137919395E-2</v>
      </c>
      <c r="AP1396" s="17">
        <v>0.112608524101038</v>
      </c>
      <c r="AQ1396" s="17">
        <v>0.28082730911539899</v>
      </c>
      <c r="AR1396" s="17"/>
      <c r="AS1396" s="17">
        <v>0.14097223595344999</v>
      </c>
      <c r="AT1396" s="17">
        <v>5.5482325120248699E-2</v>
      </c>
      <c r="AU1396" s="17">
        <v>0.134907649464096</v>
      </c>
      <c r="AV1396" s="17">
        <v>9.7348425192252397E-2</v>
      </c>
      <c r="AW1396" s="17">
        <v>7.28501100381755E-2</v>
      </c>
      <c r="AX1396" s="17">
        <v>9.6670160306945002E-2</v>
      </c>
      <c r="AY1396" s="17"/>
      <c r="AZ1396" s="17">
        <v>0.113907817700914</v>
      </c>
      <c r="BA1396" s="17">
        <v>9.7790463320610296E-2</v>
      </c>
      <c r="BB1396" s="17">
        <v>0.108258531230135</v>
      </c>
      <c r="BC1396" s="17">
        <v>0.13625340259167601</v>
      </c>
      <c r="BD1396" s="17">
        <v>6.5704722290962303E-2</v>
      </c>
      <c r="BE1396" s="17"/>
      <c r="BF1396" s="17">
        <v>0.100989111539504</v>
      </c>
      <c r="BG1396" s="17"/>
      <c r="BH1396" s="17">
        <v>9.1199446529545605E-2</v>
      </c>
      <c r="BI1396" s="17"/>
      <c r="BJ1396" s="17">
        <v>9.99615932264655E-2</v>
      </c>
      <c r="BK1396" s="17">
        <v>7.3048767074138696E-2</v>
      </c>
      <c r="BL1396" s="17">
        <v>9.7062167171323793E-2</v>
      </c>
      <c r="BM1396" s="17">
        <v>0.17361889368068401</v>
      </c>
      <c r="BN1396" s="17">
        <v>0.10087041115118001</v>
      </c>
      <c r="BO1396" s="17">
        <v>2.66271432180488E-2</v>
      </c>
      <c r="BP1396" s="17"/>
      <c r="BQ1396" s="17">
        <v>7.7678775897720098E-2</v>
      </c>
      <c r="BR1396" s="17">
        <v>0.106180124465567</v>
      </c>
      <c r="BS1396" s="17">
        <v>9.6801363512248606E-2</v>
      </c>
      <c r="BT1396" s="17"/>
      <c r="BU1396" s="17">
        <v>7.2744384188847294E-2</v>
      </c>
      <c r="BV1396" s="17">
        <v>7.8754488346623394E-2</v>
      </c>
      <c r="BW1396" s="17">
        <v>0.114742427380272</v>
      </c>
      <c r="BX1396" s="17"/>
      <c r="BY1396" s="17">
        <v>0.155125185003612</v>
      </c>
      <c r="BZ1396" s="17"/>
      <c r="CA1396" s="17">
        <v>9.6267821834468803E-2</v>
      </c>
    </row>
    <row r="1397" spans="2:79" x14ac:dyDescent="0.35">
      <c r="B1397" t="s">
        <v>592</v>
      </c>
      <c r="C1397" s="17">
        <v>5.1763745569161003E-2</v>
      </c>
      <c r="D1397" s="17">
        <v>6.18342397533478E-2</v>
      </c>
      <c r="E1397" s="17">
        <v>4.2659564115574297E-2</v>
      </c>
      <c r="F1397" s="17"/>
      <c r="G1397" s="17">
        <v>5.2091253563773698E-2</v>
      </c>
      <c r="H1397" s="17">
        <v>6.1025074564200199E-2</v>
      </c>
      <c r="I1397" s="17">
        <v>5.5406633703953601E-2</v>
      </c>
      <c r="J1397" s="17">
        <v>6.2797030512843799E-2</v>
      </c>
      <c r="K1397" s="17">
        <v>3.8871677765324603E-2</v>
      </c>
      <c r="L1397" s="17">
        <v>4.1648029668866597E-2</v>
      </c>
      <c r="M1397" s="17"/>
      <c r="N1397" s="17">
        <v>3.6879433210251202E-2</v>
      </c>
      <c r="O1397" s="17">
        <v>3.0898350685638901E-2</v>
      </c>
      <c r="P1397" s="17">
        <v>4.93768207224832E-2</v>
      </c>
      <c r="Q1397" s="17">
        <v>9.1438125170212395E-2</v>
      </c>
      <c r="R1397" s="17"/>
      <c r="S1397" s="17">
        <v>4.8158881482623102E-2</v>
      </c>
      <c r="T1397" s="17">
        <v>5.9068157455065697E-2</v>
      </c>
      <c r="U1397" s="17">
        <v>2.2948672663408401E-2</v>
      </c>
      <c r="V1397" s="17">
        <v>0</v>
      </c>
      <c r="W1397" s="17">
        <v>0.100084592520036</v>
      </c>
      <c r="X1397" s="17">
        <v>4.5775079541604299E-2</v>
      </c>
      <c r="Y1397" s="17">
        <v>4.6910726717442203E-2</v>
      </c>
      <c r="Z1397" s="17">
        <v>0.16902718709762499</v>
      </c>
      <c r="AA1397" s="17">
        <v>4.1470984201924202E-2</v>
      </c>
      <c r="AB1397" s="17">
        <v>1.33824928050893E-2</v>
      </c>
      <c r="AC1397" s="17">
        <v>0.13675649125922201</v>
      </c>
      <c r="AD1397" s="17">
        <v>2.16968260249903E-2</v>
      </c>
      <c r="AE1397" s="17"/>
      <c r="AF1397" s="17">
        <v>6.4538993074340703E-2</v>
      </c>
      <c r="AG1397" s="17">
        <v>8.0785103856313698E-2</v>
      </c>
      <c r="AH1397" s="17">
        <v>2.4296405175443899E-2</v>
      </c>
      <c r="AI1397" s="17">
        <v>2.9638398074912801E-2</v>
      </c>
      <c r="AJ1397" s="17">
        <v>3.5718478115503903E-2</v>
      </c>
      <c r="AK1397" s="17">
        <v>0</v>
      </c>
      <c r="AL1397" s="17"/>
      <c r="AM1397" s="17">
        <v>7.6669450002992204E-2</v>
      </c>
      <c r="AN1397" s="17">
        <v>6.3523724143183705E-2</v>
      </c>
      <c r="AO1397" s="17">
        <v>2.7827280091385399E-2</v>
      </c>
      <c r="AP1397" s="17">
        <v>2.3041042518189E-2</v>
      </c>
      <c r="AQ1397" s="17">
        <v>0</v>
      </c>
      <c r="AR1397" s="17"/>
      <c r="AS1397" s="17">
        <v>3.1544420738525702E-2</v>
      </c>
      <c r="AT1397" s="17">
        <v>8.4718856773449799E-2</v>
      </c>
      <c r="AU1397" s="17">
        <v>9.0556975553573504E-2</v>
      </c>
      <c r="AV1397" s="17">
        <v>3.6484639937522302E-2</v>
      </c>
      <c r="AW1397" s="17">
        <v>0</v>
      </c>
      <c r="AX1397" s="17">
        <v>5.2296344138707901E-2</v>
      </c>
      <c r="AY1397" s="17"/>
      <c r="AZ1397" s="17">
        <v>1.2386830320708E-2</v>
      </c>
      <c r="BA1397" s="17">
        <v>6.7910143587006699E-2</v>
      </c>
      <c r="BB1397" s="17">
        <v>8.5930319357981802E-2</v>
      </c>
      <c r="BC1397" s="17">
        <v>3.7092430867763003E-2</v>
      </c>
      <c r="BD1397" s="17">
        <v>4.5761931854444098E-2</v>
      </c>
      <c r="BE1397" s="17"/>
      <c r="BF1397" s="17">
        <v>4.6966190172784097E-2</v>
      </c>
      <c r="BG1397" s="17"/>
      <c r="BH1397" s="17">
        <v>4.6356853505113198E-2</v>
      </c>
      <c r="BI1397" s="17"/>
      <c r="BJ1397" s="17">
        <v>5.0702990279024703E-2</v>
      </c>
      <c r="BK1397" s="17">
        <v>7.5697569502199594E-2</v>
      </c>
      <c r="BL1397" s="17">
        <v>3.3454203526932499E-2</v>
      </c>
      <c r="BM1397" s="17">
        <v>6.8686837856064206E-2</v>
      </c>
      <c r="BN1397" s="17">
        <v>3.0673315891878501E-2</v>
      </c>
      <c r="BO1397" s="17">
        <v>0.100132864914434</v>
      </c>
      <c r="BP1397" s="17"/>
      <c r="BQ1397" s="17">
        <v>2.2215612555063199E-2</v>
      </c>
      <c r="BR1397" s="17">
        <v>5.3659870230104101E-2</v>
      </c>
      <c r="BS1397" s="17">
        <v>5.3521728743649098E-2</v>
      </c>
      <c r="BT1397" s="17"/>
      <c r="BU1397" s="17">
        <v>5.8789797374207399E-2</v>
      </c>
      <c r="BV1397" s="17">
        <v>5.6058468276337398E-2</v>
      </c>
      <c r="BW1397" s="17">
        <v>4.5917841820714601E-2</v>
      </c>
      <c r="BX1397" s="17"/>
      <c r="BY1397" s="17">
        <v>2.75111010240476E-2</v>
      </c>
      <c r="BZ1397" s="17"/>
      <c r="CA1397" s="17">
        <v>1.8748275812086899E-2</v>
      </c>
    </row>
    <row r="1398" spans="2:79" x14ac:dyDescent="0.35">
      <c r="B1398" t="s">
        <v>136</v>
      </c>
      <c r="C1398" s="17">
        <v>8.5290058383114598E-2</v>
      </c>
      <c r="D1398" s="17">
        <v>6.9413460584753006E-2</v>
      </c>
      <c r="E1398" s="17">
        <v>0.10011422088119799</v>
      </c>
      <c r="F1398" s="17"/>
      <c r="G1398" s="17">
        <v>8.1159390111060797E-2</v>
      </c>
      <c r="H1398" s="17">
        <v>7.1056657930353595E-2</v>
      </c>
      <c r="I1398" s="17">
        <v>0.11876232838638601</v>
      </c>
      <c r="J1398" s="17">
        <v>5.8426446041681401E-2</v>
      </c>
      <c r="K1398" s="17">
        <v>9.6662625644889005E-2</v>
      </c>
      <c r="L1398" s="17">
        <v>8.4121682565002395E-2</v>
      </c>
      <c r="M1398" s="17"/>
      <c r="N1398" s="17">
        <v>5.2323461535703997E-2</v>
      </c>
      <c r="O1398" s="17">
        <v>8.0506019255980804E-2</v>
      </c>
      <c r="P1398" s="17">
        <v>9.3231368721629196E-2</v>
      </c>
      <c r="Q1398" s="17">
        <v>0.121224716344498</v>
      </c>
      <c r="R1398" s="17"/>
      <c r="S1398" s="17">
        <v>8.6228857218449403E-2</v>
      </c>
      <c r="T1398" s="17">
        <v>5.6987916662752602E-2</v>
      </c>
      <c r="U1398" s="17">
        <v>4.5407320418233699E-2</v>
      </c>
      <c r="V1398" s="17">
        <v>4.6259550785147797E-2</v>
      </c>
      <c r="W1398" s="17">
        <v>7.25781018527627E-2</v>
      </c>
      <c r="X1398" s="17">
        <v>0.112311016859463</v>
      </c>
      <c r="Y1398" s="17">
        <v>8.7880631584765306E-2</v>
      </c>
      <c r="Z1398" s="17">
        <v>0.14140073677678899</v>
      </c>
      <c r="AA1398" s="17">
        <v>0.13386021512858501</v>
      </c>
      <c r="AB1398" s="17">
        <v>0.13818284143957801</v>
      </c>
      <c r="AC1398" s="17">
        <v>1.5950014046191601E-2</v>
      </c>
      <c r="AD1398" s="17">
        <v>3.7204546219680897E-2</v>
      </c>
      <c r="AE1398" s="17"/>
      <c r="AF1398" s="17">
        <v>0.139105898340114</v>
      </c>
      <c r="AG1398" s="17">
        <v>8.0888908849644905E-2</v>
      </c>
      <c r="AH1398" s="17">
        <v>4.4750836123469598E-2</v>
      </c>
      <c r="AI1398" s="17">
        <v>3.2720134554412597E-2</v>
      </c>
      <c r="AJ1398" s="17">
        <v>1.41806340428333E-2</v>
      </c>
      <c r="AK1398" s="17">
        <v>1.97431386988693E-2</v>
      </c>
      <c r="AL1398" s="17"/>
      <c r="AM1398" s="17">
        <v>0.144508108681032</v>
      </c>
      <c r="AN1398" s="17">
        <v>3.5467182819418297E-2</v>
      </c>
      <c r="AO1398" s="17">
        <v>8.7376095034797499E-2</v>
      </c>
      <c r="AP1398" s="17">
        <v>9.33324283828873E-2</v>
      </c>
      <c r="AQ1398" s="17">
        <v>0</v>
      </c>
      <c r="AR1398" s="17"/>
      <c r="AS1398" s="17">
        <v>6.5721464194871002E-2</v>
      </c>
      <c r="AT1398" s="17">
        <v>0.11612258520464</v>
      </c>
      <c r="AU1398" s="17">
        <v>5.3180950617251997E-2</v>
      </c>
      <c r="AV1398" s="17">
        <v>7.8100739584143902E-2</v>
      </c>
      <c r="AW1398" s="17">
        <v>0.13295110083336301</v>
      </c>
      <c r="AX1398" s="17">
        <v>3.1843645870060298E-2</v>
      </c>
      <c r="AY1398" s="17"/>
      <c r="AZ1398" s="17">
        <v>6.19748467044118E-2</v>
      </c>
      <c r="BA1398" s="17">
        <v>8.1291753938316294E-2</v>
      </c>
      <c r="BB1398" s="17">
        <v>0.109762378753453</v>
      </c>
      <c r="BC1398" s="17">
        <v>9.8573841963862902E-2</v>
      </c>
      <c r="BD1398" s="17">
        <v>9.0201343271403694E-2</v>
      </c>
      <c r="BE1398" s="17"/>
      <c r="BF1398" s="17">
        <v>8.7796809933780001E-2</v>
      </c>
      <c r="BG1398" s="17"/>
      <c r="BH1398" s="17">
        <v>7.0692441594384703E-2</v>
      </c>
      <c r="BI1398" s="17"/>
      <c r="BJ1398" s="17">
        <v>7.1574586740606294E-2</v>
      </c>
      <c r="BK1398" s="17">
        <v>7.3214468416615705E-2</v>
      </c>
      <c r="BL1398" s="17">
        <v>7.3488298167281904E-2</v>
      </c>
      <c r="BM1398" s="17">
        <v>0.19074291279274</v>
      </c>
      <c r="BN1398" s="17">
        <v>0</v>
      </c>
      <c r="BO1398" s="17">
        <v>7.2486382592152995E-2</v>
      </c>
      <c r="BP1398" s="17"/>
      <c r="BQ1398" s="17">
        <v>7.1957370222818298E-2</v>
      </c>
      <c r="BR1398" s="17">
        <v>6.4277288014124606E-2</v>
      </c>
      <c r="BS1398" s="17">
        <v>7.0428685064441804E-2</v>
      </c>
      <c r="BT1398" s="17"/>
      <c r="BU1398" s="17">
        <v>3.4624736962981802E-2</v>
      </c>
      <c r="BV1398" s="17">
        <v>4.4465013754821502E-2</v>
      </c>
      <c r="BW1398" s="17">
        <v>8.1217838651680002E-2</v>
      </c>
      <c r="BX1398" s="17"/>
      <c r="BY1398" s="17">
        <v>0.13793932643571499</v>
      </c>
      <c r="BZ1398" s="17"/>
      <c r="CA1398" s="17">
        <v>7.3717717645465697E-2</v>
      </c>
    </row>
    <row r="1399" spans="2:79" x14ac:dyDescent="0.35">
      <c r="B1399" t="s">
        <v>593</v>
      </c>
      <c r="C1399" s="17">
        <v>0.76444714056970797</v>
      </c>
      <c r="D1399" s="17">
        <v>0.75577387839633903</v>
      </c>
      <c r="E1399" s="17">
        <v>0.77174922353082798</v>
      </c>
      <c r="F1399" s="17"/>
      <c r="G1399" s="17">
        <v>0.71168774803795498</v>
      </c>
      <c r="H1399" s="17">
        <v>0.77092415318803897</v>
      </c>
      <c r="I1399" s="17">
        <v>0.70377797535038</v>
      </c>
      <c r="J1399" s="17">
        <v>0.79427580721678503</v>
      </c>
      <c r="K1399" s="17">
        <v>0.747925808838101</v>
      </c>
      <c r="L1399" s="17">
        <v>0.83829619028135705</v>
      </c>
      <c r="M1399" s="17"/>
      <c r="N1399" s="17">
        <v>0.81485767191813996</v>
      </c>
      <c r="O1399" s="17">
        <v>0.80115013506671395</v>
      </c>
      <c r="P1399" s="17">
        <v>0.73324553467037101</v>
      </c>
      <c r="Q1399" s="17">
        <v>0.698963275756455</v>
      </c>
      <c r="R1399" s="17"/>
      <c r="S1399" s="17">
        <v>0.775724400365702</v>
      </c>
      <c r="T1399" s="17">
        <v>0.78800613625385096</v>
      </c>
      <c r="U1399" s="17">
        <v>0.82636704974072706</v>
      </c>
      <c r="V1399" s="17">
        <v>0.84437384672445304</v>
      </c>
      <c r="W1399" s="17">
        <v>0.74536780659744095</v>
      </c>
      <c r="X1399" s="17">
        <v>0.75951702737193805</v>
      </c>
      <c r="Y1399" s="17">
        <v>0.72092569229696501</v>
      </c>
      <c r="Z1399" s="17">
        <v>0.68100359619888495</v>
      </c>
      <c r="AA1399" s="17">
        <v>0.68092918999132501</v>
      </c>
      <c r="AB1399" s="17">
        <v>0.744348349724678</v>
      </c>
      <c r="AC1399" s="17">
        <v>0.806881991645784</v>
      </c>
      <c r="AD1399" s="17">
        <v>0.82995608471590199</v>
      </c>
      <c r="AE1399" s="17"/>
      <c r="AF1399" s="17">
        <v>0.71053118901081502</v>
      </c>
      <c r="AG1399" s="17">
        <v>0.73707100503203304</v>
      </c>
      <c r="AH1399" s="17">
        <v>0.80888524637871995</v>
      </c>
      <c r="AI1399" s="17">
        <v>0.839477232452012</v>
      </c>
      <c r="AJ1399" s="17">
        <v>0.83364795540964798</v>
      </c>
      <c r="AK1399" s="17">
        <v>0.89663115446913</v>
      </c>
      <c r="AL1399" s="17"/>
      <c r="AM1399" s="17">
        <v>0.68668619582057999</v>
      </c>
      <c r="AN1399" s="17">
        <v>0.79773049539386498</v>
      </c>
      <c r="AO1399" s="17">
        <v>0.80461411173589803</v>
      </c>
      <c r="AP1399" s="17">
        <v>0.77101800499788598</v>
      </c>
      <c r="AQ1399" s="17">
        <v>0.71917269088460101</v>
      </c>
      <c r="AR1399" s="17"/>
      <c r="AS1399" s="17">
        <v>0.76176187911315396</v>
      </c>
      <c r="AT1399" s="17">
        <v>0.74367623290166096</v>
      </c>
      <c r="AU1399" s="17">
        <v>0.72135442436507802</v>
      </c>
      <c r="AV1399" s="17">
        <v>0.78806619528608102</v>
      </c>
      <c r="AW1399" s="17">
        <v>0.79419878912846198</v>
      </c>
      <c r="AX1399" s="17">
        <v>0.81918984968428699</v>
      </c>
      <c r="AY1399" s="17"/>
      <c r="AZ1399" s="17">
        <v>0.81173050527396595</v>
      </c>
      <c r="BA1399" s="17">
        <v>0.75300763915406699</v>
      </c>
      <c r="BB1399" s="17">
        <v>0.69604877065843096</v>
      </c>
      <c r="BC1399" s="17">
        <v>0.72808032457669802</v>
      </c>
      <c r="BD1399" s="17">
        <v>0.79833200258319004</v>
      </c>
      <c r="BE1399" s="17"/>
      <c r="BF1399" s="17">
        <v>0.76424788835393198</v>
      </c>
      <c r="BG1399" s="17"/>
      <c r="BH1399" s="17">
        <v>0.79175125837095695</v>
      </c>
      <c r="BI1399" s="17"/>
      <c r="BJ1399" s="17">
        <v>0.77776082975390304</v>
      </c>
      <c r="BK1399" s="17">
        <v>0.77803919500704599</v>
      </c>
      <c r="BL1399" s="17">
        <v>0.79599533113446197</v>
      </c>
      <c r="BM1399" s="17">
        <v>0.56695135567051202</v>
      </c>
      <c r="BN1399" s="17">
        <v>0.86845627295694094</v>
      </c>
      <c r="BO1399" s="17">
        <v>0.80075360927536399</v>
      </c>
      <c r="BP1399" s="17"/>
      <c r="BQ1399" s="17">
        <v>0.82814824132439802</v>
      </c>
      <c r="BR1399" s="17">
        <v>0.77588271729020397</v>
      </c>
      <c r="BS1399" s="17">
        <v>0.77924822267966098</v>
      </c>
      <c r="BT1399" s="17"/>
      <c r="BU1399" s="17">
        <v>0.83384108147396396</v>
      </c>
      <c r="BV1399" s="17">
        <v>0.82072202962221796</v>
      </c>
      <c r="BW1399" s="17">
        <v>0.75812189214733305</v>
      </c>
      <c r="BX1399" s="17"/>
      <c r="BY1399" s="17">
        <v>0.67942438753662504</v>
      </c>
      <c r="BZ1399" s="17"/>
      <c r="CA1399" s="17">
        <v>0.81126618470797895</v>
      </c>
    </row>
    <row r="1400" spans="2:79" x14ac:dyDescent="0.35">
      <c r="B1400" t="s">
        <v>594</v>
      </c>
      <c r="C1400" s="17">
        <v>0.15026280104717701</v>
      </c>
      <c r="D1400" s="17">
        <v>0.17481266101890799</v>
      </c>
      <c r="E1400" s="17">
        <v>0.12813655558797399</v>
      </c>
      <c r="F1400" s="17"/>
      <c r="G1400" s="17">
        <v>0.207152861850984</v>
      </c>
      <c r="H1400" s="17">
        <v>0.15801918888160699</v>
      </c>
      <c r="I1400" s="17">
        <v>0.17745969626323399</v>
      </c>
      <c r="J1400" s="17">
        <v>0.14729774674153301</v>
      </c>
      <c r="K1400" s="17">
        <v>0.15541156551700999</v>
      </c>
      <c r="L1400" s="17">
        <v>7.7582127153640504E-2</v>
      </c>
      <c r="M1400" s="17"/>
      <c r="N1400" s="17">
        <v>0.13281886654615599</v>
      </c>
      <c r="O1400" s="17">
        <v>0.11834384567730501</v>
      </c>
      <c r="P1400" s="17">
        <v>0.173523096608</v>
      </c>
      <c r="Q1400" s="17">
        <v>0.179812007899047</v>
      </c>
      <c r="R1400" s="17"/>
      <c r="S1400" s="17">
        <v>0.13804674241584799</v>
      </c>
      <c r="T1400" s="17">
        <v>0.15500594708339599</v>
      </c>
      <c r="U1400" s="17">
        <v>0.128225629841039</v>
      </c>
      <c r="V1400" s="17">
        <v>0.10936660249039901</v>
      </c>
      <c r="W1400" s="17">
        <v>0.18205409154979699</v>
      </c>
      <c r="X1400" s="17">
        <v>0.12817195576859899</v>
      </c>
      <c r="Y1400" s="17">
        <v>0.19119367611827001</v>
      </c>
      <c r="Z1400" s="17">
        <v>0.177595667024326</v>
      </c>
      <c r="AA1400" s="17">
        <v>0.18521059488009101</v>
      </c>
      <c r="AB1400" s="17">
        <v>0.117468808835743</v>
      </c>
      <c r="AC1400" s="17">
        <v>0.17716799430802399</v>
      </c>
      <c r="AD1400" s="17">
        <v>0.13283936906441701</v>
      </c>
      <c r="AE1400" s="17"/>
      <c r="AF1400" s="17">
        <v>0.15036291264907101</v>
      </c>
      <c r="AG1400" s="17">
        <v>0.18204008611832201</v>
      </c>
      <c r="AH1400" s="17">
        <v>0.146363917497811</v>
      </c>
      <c r="AI1400" s="17">
        <v>0.127802632993576</v>
      </c>
      <c r="AJ1400" s="17">
        <v>0.15217141054751901</v>
      </c>
      <c r="AK1400" s="17">
        <v>8.3625706832001101E-2</v>
      </c>
      <c r="AL1400" s="17"/>
      <c r="AM1400" s="17">
        <v>0.168805695498387</v>
      </c>
      <c r="AN1400" s="17">
        <v>0.166802321786716</v>
      </c>
      <c r="AO1400" s="17">
        <v>0.108009793229305</v>
      </c>
      <c r="AP1400" s="17">
        <v>0.135649566619227</v>
      </c>
      <c r="AQ1400" s="17">
        <v>0.28082730911539899</v>
      </c>
      <c r="AR1400" s="17"/>
      <c r="AS1400" s="17">
        <v>0.172516656691975</v>
      </c>
      <c r="AT1400" s="17">
        <v>0.14020118189369901</v>
      </c>
      <c r="AU1400" s="17">
        <v>0.22546462501767001</v>
      </c>
      <c r="AV1400" s="17">
        <v>0.133833065129775</v>
      </c>
      <c r="AW1400" s="17">
        <v>7.28501100381755E-2</v>
      </c>
      <c r="AX1400" s="17">
        <v>0.14896650444565299</v>
      </c>
      <c r="AY1400" s="17"/>
      <c r="AZ1400" s="17">
        <v>0.12629464802162199</v>
      </c>
      <c r="BA1400" s="17">
        <v>0.16570060690761701</v>
      </c>
      <c r="BB1400" s="17">
        <v>0.194188850588116</v>
      </c>
      <c r="BC1400" s="17">
        <v>0.17334583345943899</v>
      </c>
      <c r="BD1400" s="17">
        <v>0.11146665414540601</v>
      </c>
      <c r="BE1400" s="17"/>
      <c r="BF1400" s="17">
        <v>0.14795530171228799</v>
      </c>
      <c r="BG1400" s="17"/>
      <c r="BH1400" s="17">
        <v>0.13755630003465899</v>
      </c>
      <c r="BI1400" s="17"/>
      <c r="BJ1400" s="17">
        <v>0.15066458350549</v>
      </c>
      <c r="BK1400" s="17">
        <v>0.14874633657633801</v>
      </c>
      <c r="BL1400" s="17">
        <v>0.130516370698256</v>
      </c>
      <c r="BM1400" s="17">
        <v>0.242305731536748</v>
      </c>
      <c r="BN1400" s="17">
        <v>0.131543727043059</v>
      </c>
      <c r="BO1400" s="17">
        <v>0.126760008132483</v>
      </c>
      <c r="BP1400" s="17"/>
      <c r="BQ1400" s="17">
        <v>9.98943884527832E-2</v>
      </c>
      <c r="BR1400" s="17">
        <v>0.15983999469567101</v>
      </c>
      <c r="BS1400" s="17">
        <v>0.15032309225589799</v>
      </c>
      <c r="BT1400" s="17"/>
      <c r="BU1400" s="17">
        <v>0.13153418156305499</v>
      </c>
      <c r="BV1400" s="17">
        <v>0.134812956622961</v>
      </c>
      <c r="BW1400" s="17">
        <v>0.160660269200987</v>
      </c>
      <c r="BX1400" s="17"/>
      <c r="BY1400" s="17">
        <v>0.18263628602765999</v>
      </c>
      <c r="BZ1400" s="17"/>
      <c r="CA1400" s="17">
        <v>0.115016097646556</v>
      </c>
    </row>
    <row r="1401" spans="2:79" x14ac:dyDescent="0.35">
      <c r="B1401" t="s">
        <v>202</v>
      </c>
      <c r="C1401" s="17">
        <v>0.61418433952253004</v>
      </c>
      <c r="D1401" s="17">
        <v>0.58096121737743101</v>
      </c>
      <c r="E1401" s="17">
        <v>0.64361266794285399</v>
      </c>
      <c r="F1401" s="17"/>
      <c r="G1401" s="17">
        <v>0.50453488618697195</v>
      </c>
      <c r="H1401" s="17">
        <v>0.61290496430643204</v>
      </c>
      <c r="I1401" s="17">
        <v>0.52631827908714701</v>
      </c>
      <c r="J1401" s="17">
        <v>0.64697806047525197</v>
      </c>
      <c r="K1401" s="17">
        <v>0.59251424332109004</v>
      </c>
      <c r="L1401" s="17">
        <v>0.76071406312771706</v>
      </c>
      <c r="M1401" s="17"/>
      <c r="N1401" s="17">
        <v>0.68203880537198502</v>
      </c>
      <c r="O1401" s="17">
        <v>0.68280628938940902</v>
      </c>
      <c r="P1401" s="17">
        <v>0.55972243806237199</v>
      </c>
      <c r="Q1401" s="17">
        <v>0.51915126785740895</v>
      </c>
      <c r="R1401" s="17"/>
      <c r="S1401" s="17">
        <v>0.63767765794985398</v>
      </c>
      <c r="T1401" s="17">
        <v>0.63300018917045497</v>
      </c>
      <c r="U1401" s="17">
        <v>0.69814141989968803</v>
      </c>
      <c r="V1401" s="17">
        <v>0.73500724423405495</v>
      </c>
      <c r="W1401" s="17">
        <v>0.56331371504764405</v>
      </c>
      <c r="X1401" s="17">
        <v>0.63134507160333897</v>
      </c>
      <c r="Y1401" s="17">
        <v>0.52973201617869503</v>
      </c>
      <c r="Z1401" s="17">
        <v>0.50340792917455901</v>
      </c>
      <c r="AA1401" s="17">
        <v>0.49571859511123401</v>
      </c>
      <c r="AB1401" s="17">
        <v>0.62687954088893505</v>
      </c>
      <c r="AC1401" s="17">
        <v>0.62971399733776001</v>
      </c>
      <c r="AD1401" s="17">
        <v>0.69711671565148503</v>
      </c>
      <c r="AE1401" s="17"/>
      <c r="AF1401" s="17">
        <v>0.56016827636174404</v>
      </c>
      <c r="AG1401" s="17">
        <v>0.55503091891371104</v>
      </c>
      <c r="AH1401" s="17">
        <v>0.66252132888090898</v>
      </c>
      <c r="AI1401" s="17">
        <v>0.71167459945843603</v>
      </c>
      <c r="AJ1401" s="17">
        <v>0.68147654486212905</v>
      </c>
      <c r="AK1401" s="17">
        <v>0.81300544763712801</v>
      </c>
      <c r="AL1401" s="17"/>
      <c r="AM1401" s="17">
        <v>0.51788050032219302</v>
      </c>
      <c r="AN1401" s="17">
        <v>0.63092817360714903</v>
      </c>
      <c r="AO1401" s="17">
        <v>0.69660431850659299</v>
      </c>
      <c r="AP1401" s="17">
        <v>0.63536843837865997</v>
      </c>
      <c r="AQ1401" s="17">
        <v>0.43834538176920301</v>
      </c>
      <c r="AR1401" s="17"/>
      <c r="AS1401" s="17">
        <v>0.58924522242117805</v>
      </c>
      <c r="AT1401" s="17">
        <v>0.60347505100796295</v>
      </c>
      <c r="AU1401" s="17">
        <v>0.49588979934740901</v>
      </c>
      <c r="AV1401" s="17">
        <v>0.65423313015630702</v>
      </c>
      <c r="AW1401" s="17">
        <v>0.72134867909028599</v>
      </c>
      <c r="AX1401" s="17">
        <v>0.67022334523863403</v>
      </c>
      <c r="AY1401" s="17"/>
      <c r="AZ1401" s="17">
        <v>0.68543585725234402</v>
      </c>
      <c r="BA1401" s="17">
        <v>0.58730703224644998</v>
      </c>
      <c r="BB1401" s="17">
        <v>0.50185992007031499</v>
      </c>
      <c r="BC1401" s="17">
        <v>0.55473449111726003</v>
      </c>
      <c r="BD1401" s="17">
        <v>0.68686534843778402</v>
      </c>
      <c r="BE1401" s="17"/>
      <c r="BF1401" s="17">
        <v>0.61629258664164299</v>
      </c>
      <c r="BG1401" s="17"/>
      <c r="BH1401" s="17">
        <v>0.65419495833629804</v>
      </c>
      <c r="BI1401" s="17"/>
      <c r="BJ1401" s="17">
        <v>0.62709624624841298</v>
      </c>
      <c r="BK1401" s="17">
        <v>0.62929285843070804</v>
      </c>
      <c r="BL1401" s="17">
        <v>0.66547896043620602</v>
      </c>
      <c r="BM1401" s="17">
        <v>0.32464562413376402</v>
      </c>
      <c r="BN1401" s="17">
        <v>0.736912545913883</v>
      </c>
      <c r="BO1401" s="17">
        <v>0.67399360114288098</v>
      </c>
      <c r="BP1401" s="17"/>
      <c r="BQ1401" s="17">
        <v>0.72825385287161504</v>
      </c>
      <c r="BR1401" s="17">
        <v>0.61604272259453197</v>
      </c>
      <c r="BS1401" s="17">
        <v>0.62892513042376297</v>
      </c>
      <c r="BT1401" s="17"/>
      <c r="BU1401" s="17">
        <v>0.702306899910909</v>
      </c>
      <c r="BV1401" s="17">
        <v>0.68590907299925696</v>
      </c>
      <c r="BW1401" s="17">
        <v>0.59746162294634597</v>
      </c>
      <c r="BX1401" s="17"/>
      <c r="BY1401" s="17">
        <v>0.49678810150896502</v>
      </c>
      <c r="BZ1401" s="17"/>
      <c r="CA1401" s="17">
        <v>0.696250087061423</v>
      </c>
    </row>
    <row r="1402" spans="2:79" x14ac:dyDescent="0.35">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c r="BP1402" s="17"/>
      <c r="BQ1402" s="17"/>
      <c r="BR1402" s="17"/>
      <c r="BS1402" s="17"/>
      <c r="BT1402" s="17"/>
      <c r="BU1402" s="17"/>
      <c r="BV1402" s="17"/>
      <c r="BW1402" s="17"/>
      <c r="BX1402" s="17"/>
      <c r="BY1402" s="17"/>
      <c r="BZ1402" s="17"/>
      <c r="CA1402" s="17"/>
    </row>
    <row r="1403" spans="2:79" x14ac:dyDescent="0.35">
      <c r="B1403" s="6" t="s">
        <v>614</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c r="BQ1403" s="17"/>
      <c r="BR1403" s="17"/>
      <c r="BS1403" s="17"/>
      <c r="BT1403" s="17"/>
      <c r="BU1403" s="17"/>
      <c r="BV1403" s="17"/>
      <c r="BW1403" s="17"/>
      <c r="BX1403" s="17"/>
      <c r="BY1403" s="17"/>
      <c r="BZ1403" s="17"/>
      <c r="CA1403" s="17"/>
    </row>
    <row r="1404" spans="2:79" x14ac:dyDescent="0.35">
      <c r="B1404" s="24" t="s">
        <v>582</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c r="BQ1404" s="17"/>
      <c r="BR1404" s="17"/>
      <c r="BS1404" s="17"/>
      <c r="BT1404" s="17"/>
      <c r="BU1404" s="17"/>
      <c r="BV1404" s="17"/>
      <c r="BW1404" s="17"/>
      <c r="BX1404" s="17"/>
      <c r="BY1404" s="17"/>
      <c r="BZ1404" s="17"/>
      <c r="CA1404" s="17"/>
    </row>
    <row r="1405" spans="2:79" x14ac:dyDescent="0.35">
      <c r="B1405" t="s">
        <v>589</v>
      </c>
      <c r="C1405" s="17">
        <v>0.32721670788432999</v>
      </c>
      <c r="D1405" s="17">
        <v>0.35428270502453402</v>
      </c>
      <c r="E1405" s="17">
        <v>0.298248894075055</v>
      </c>
      <c r="F1405" s="17"/>
      <c r="G1405" s="17">
        <v>0.35062216462235601</v>
      </c>
      <c r="H1405" s="17">
        <v>0.296927802814342</v>
      </c>
      <c r="I1405" s="17">
        <v>0.29338851872631799</v>
      </c>
      <c r="J1405" s="17">
        <v>0.315569661663543</v>
      </c>
      <c r="K1405" s="17">
        <v>0.43303092935172199</v>
      </c>
      <c r="L1405" s="17">
        <v>0.30804448390904399</v>
      </c>
      <c r="M1405" s="17"/>
      <c r="N1405" s="17">
        <v>0.401993002845211</v>
      </c>
      <c r="O1405" s="17">
        <v>0.30770794246781003</v>
      </c>
      <c r="P1405" s="17">
        <v>0.281898982417849</v>
      </c>
      <c r="Q1405" s="17">
        <v>0.30619594117149102</v>
      </c>
      <c r="R1405" s="17"/>
      <c r="S1405" s="17">
        <v>0.36181957961245198</v>
      </c>
      <c r="T1405" s="17">
        <v>0.45674750772685302</v>
      </c>
      <c r="U1405" s="17">
        <v>0.35274748778435699</v>
      </c>
      <c r="V1405" s="17">
        <v>0.27106720205984702</v>
      </c>
      <c r="W1405" s="17">
        <v>0.25871536024386499</v>
      </c>
      <c r="X1405" s="17">
        <v>0.43359069940988598</v>
      </c>
      <c r="Y1405" s="17">
        <v>0.247115687273957</v>
      </c>
      <c r="Z1405" s="17">
        <v>0.26339954298183998</v>
      </c>
      <c r="AA1405" s="17">
        <v>0.30692187482956801</v>
      </c>
      <c r="AB1405" s="17">
        <v>0.25431777044672699</v>
      </c>
      <c r="AC1405" s="17">
        <v>0.27234817306041098</v>
      </c>
      <c r="AD1405" s="17">
        <v>0.23459774454299201</v>
      </c>
      <c r="AE1405" s="17"/>
      <c r="AF1405" s="17">
        <v>0.29094622449561602</v>
      </c>
      <c r="AG1405" s="17">
        <v>0.33697236542009701</v>
      </c>
      <c r="AH1405" s="17">
        <v>0.30262788250404299</v>
      </c>
      <c r="AI1405" s="17">
        <v>0.32312874745165099</v>
      </c>
      <c r="AJ1405" s="17">
        <v>0.47963253963904801</v>
      </c>
      <c r="AK1405" s="17">
        <v>0.43642458808455797</v>
      </c>
      <c r="AL1405" s="17"/>
      <c r="AM1405" s="17">
        <v>0.25759152385155898</v>
      </c>
      <c r="AN1405" s="17">
        <v>0.34071542756005102</v>
      </c>
      <c r="AO1405" s="17">
        <v>0.34177788957333599</v>
      </c>
      <c r="AP1405" s="17">
        <v>0.38256499591475801</v>
      </c>
      <c r="AQ1405" s="17">
        <v>0.57922450293212202</v>
      </c>
      <c r="AR1405" s="17"/>
      <c r="AS1405" s="17">
        <v>0.36177262949613398</v>
      </c>
      <c r="AT1405" s="17">
        <v>0.31981060465536598</v>
      </c>
      <c r="AU1405" s="17">
        <v>0.25938336305336102</v>
      </c>
      <c r="AV1405" s="17">
        <v>0.32154797926409301</v>
      </c>
      <c r="AW1405" s="17">
        <v>0.39272594659496202</v>
      </c>
      <c r="AX1405" s="17">
        <v>0.29752796937047898</v>
      </c>
      <c r="AY1405" s="17"/>
      <c r="AZ1405" s="17">
        <v>0.30652275943823598</v>
      </c>
      <c r="BA1405" s="17">
        <v>0.272533320364022</v>
      </c>
      <c r="BB1405" s="17">
        <v>0.33725801846605302</v>
      </c>
      <c r="BC1405" s="17">
        <v>0.39804507028383301</v>
      </c>
      <c r="BD1405" s="17">
        <v>0.39505491865492298</v>
      </c>
      <c r="BE1405" s="17"/>
      <c r="BF1405" s="17">
        <v>0.33010597694742899</v>
      </c>
      <c r="BG1405" s="17"/>
      <c r="BH1405" s="17">
        <v>0.31555896110724402</v>
      </c>
      <c r="BI1405" s="17"/>
      <c r="BJ1405" s="17">
        <v>0.31035095368811899</v>
      </c>
      <c r="BK1405" s="17">
        <v>0.39622948728149499</v>
      </c>
      <c r="BL1405" s="17">
        <v>0.30909353876683698</v>
      </c>
      <c r="BM1405" s="17">
        <v>0.235382167810544</v>
      </c>
      <c r="BN1405" s="17">
        <v>0.36787926285487399</v>
      </c>
      <c r="BO1405" s="17">
        <v>0.411233235085531</v>
      </c>
      <c r="BP1405" s="17"/>
      <c r="BQ1405" s="17">
        <v>0.40579028980350401</v>
      </c>
      <c r="BR1405" s="17">
        <v>0.31712693052778801</v>
      </c>
      <c r="BS1405" s="17">
        <v>0.31756484825660702</v>
      </c>
      <c r="BT1405" s="17"/>
      <c r="BU1405" s="17">
        <v>0.49300571122236198</v>
      </c>
      <c r="BV1405" s="17">
        <v>0.35128282541553302</v>
      </c>
      <c r="BW1405" s="17">
        <v>0.30750955277810199</v>
      </c>
      <c r="BX1405" s="17"/>
      <c r="BY1405" s="17">
        <v>0.27182252358541398</v>
      </c>
      <c r="BZ1405" s="17"/>
      <c r="CA1405" s="17">
        <v>0.52617488368861598</v>
      </c>
    </row>
    <row r="1406" spans="2:79" x14ac:dyDescent="0.35">
      <c r="B1406" t="s">
        <v>590</v>
      </c>
      <c r="C1406" s="17">
        <v>0.47298384569883101</v>
      </c>
      <c r="D1406" s="17">
        <v>0.45473616974578901</v>
      </c>
      <c r="E1406" s="17">
        <v>0.49110497998287</v>
      </c>
      <c r="F1406" s="17"/>
      <c r="G1406" s="17">
        <v>0.42567408647876998</v>
      </c>
      <c r="H1406" s="17">
        <v>0.48967386212275399</v>
      </c>
      <c r="I1406" s="17">
        <v>0.48312376922946199</v>
      </c>
      <c r="J1406" s="17">
        <v>0.489565476752855</v>
      </c>
      <c r="K1406" s="17">
        <v>0.441278409405164</v>
      </c>
      <c r="L1406" s="17">
        <v>0.48786899138422501</v>
      </c>
      <c r="M1406" s="17"/>
      <c r="N1406" s="17">
        <v>0.41456107549100801</v>
      </c>
      <c r="O1406" s="17">
        <v>0.507097755027202</v>
      </c>
      <c r="P1406" s="17">
        <v>0.53102155829793896</v>
      </c>
      <c r="Q1406" s="17">
        <v>0.43919113754100803</v>
      </c>
      <c r="R1406" s="17"/>
      <c r="S1406" s="17">
        <v>0.464818016675904</v>
      </c>
      <c r="T1406" s="17">
        <v>0.31868142467822103</v>
      </c>
      <c r="U1406" s="17">
        <v>0.45519565697387798</v>
      </c>
      <c r="V1406" s="17">
        <v>0.53165791179090005</v>
      </c>
      <c r="W1406" s="17">
        <v>0.59024440238017095</v>
      </c>
      <c r="X1406" s="17">
        <v>0.35447906142594299</v>
      </c>
      <c r="Y1406" s="17">
        <v>0.608123594737489</v>
      </c>
      <c r="Z1406" s="17">
        <v>0.42966622775262098</v>
      </c>
      <c r="AA1406" s="17">
        <v>0.48290426707520001</v>
      </c>
      <c r="AB1406" s="17">
        <v>0.54541511359416195</v>
      </c>
      <c r="AC1406" s="17">
        <v>0.541563655805408</v>
      </c>
      <c r="AD1406" s="17">
        <v>0.48629988837521099</v>
      </c>
      <c r="AE1406" s="17"/>
      <c r="AF1406" s="17">
        <v>0.55350164075144903</v>
      </c>
      <c r="AG1406" s="17">
        <v>0.48055085116316099</v>
      </c>
      <c r="AH1406" s="17">
        <v>0.46508474669052402</v>
      </c>
      <c r="AI1406" s="17">
        <v>0.51039169955086305</v>
      </c>
      <c r="AJ1406" s="17">
        <v>0.23998663219182301</v>
      </c>
      <c r="AK1406" s="17">
        <v>0.41757503815431202</v>
      </c>
      <c r="AL1406" s="17"/>
      <c r="AM1406" s="17">
        <v>0.51174157790754604</v>
      </c>
      <c r="AN1406" s="17">
        <v>0.48659966425581902</v>
      </c>
      <c r="AO1406" s="17">
        <v>0.45500341313008802</v>
      </c>
      <c r="AP1406" s="17">
        <v>0.41256769420164102</v>
      </c>
      <c r="AQ1406" s="17">
        <v>0.316784505784449</v>
      </c>
      <c r="AR1406" s="17"/>
      <c r="AS1406" s="17">
        <v>0.44504875165770202</v>
      </c>
      <c r="AT1406" s="17">
        <v>0.46273209064667598</v>
      </c>
      <c r="AU1406" s="17">
        <v>0.58137914143624403</v>
      </c>
      <c r="AV1406" s="17">
        <v>0.427548793447938</v>
      </c>
      <c r="AW1406" s="17">
        <v>0.43071316096698897</v>
      </c>
      <c r="AX1406" s="17">
        <v>0.52288539522670696</v>
      </c>
      <c r="AY1406" s="17"/>
      <c r="AZ1406" s="17">
        <v>0.55438251711125897</v>
      </c>
      <c r="BA1406" s="17">
        <v>0.49120734948391198</v>
      </c>
      <c r="BB1406" s="17">
        <v>0.38653919731921699</v>
      </c>
      <c r="BC1406" s="17">
        <v>0.48235375849564399</v>
      </c>
      <c r="BD1406" s="17">
        <v>0.454962243809787</v>
      </c>
      <c r="BE1406" s="17"/>
      <c r="BF1406" s="17">
        <v>0.46763019706894099</v>
      </c>
      <c r="BG1406" s="17"/>
      <c r="BH1406" s="17">
        <v>0.50335720303533604</v>
      </c>
      <c r="BI1406" s="17"/>
      <c r="BJ1406" s="17">
        <v>0.43835533308326702</v>
      </c>
      <c r="BK1406" s="17">
        <v>0.44339291687691601</v>
      </c>
      <c r="BL1406" s="17">
        <v>0.51314191474683102</v>
      </c>
      <c r="BM1406" s="17">
        <v>0.475505916797547</v>
      </c>
      <c r="BN1406" s="17">
        <v>0.45424071349688699</v>
      </c>
      <c r="BO1406" s="17">
        <v>0.521736761014297</v>
      </c>
      <c r="BP1406" s="17"/>
      <c r="BQ1406" s="17">
        <v>0.4478754123775</v>
      </c>
      <c r="BR1406" s="17">
        <v>0.48240090131559199</v>
      </c>
      <c r="BS1406" s="17">
        <v>0.49215168550098698</v>
      </c>
      <c r="BT1406" s="17"/>
      <c r="BU1406" s="17">
        <v>0.37418599733671898</v>
      </c>
      <c r="BV1406" s="17">
        <v>0.47040827508710698</v>
      </c>
      <c r="BW1406" s="17">
        <v>0.50459872451687204</v>
      </c>
      <c r="BX1406" s="17"/>
      <c r="BY1406" s="17">
        <v>0.49665395583754701</v>
      </c>
      <c r="BZ1406" s="17"/>
      <c r="CA1406" s="17">
        <v>0.34117798669864102</v>
      </c>
    </row>
    <row r="1407" spans="2:79" x14ac:dyDescent="0.35">
      <c r="B1407" t="s">
        <v>591</v>
      </c>
      <c r="C1407" s="17">
        <v>7.7166913705143503E-2</v>
      </c>
      <c r="D1407" s="17">
        <v>7.99557865415471E-2</v>
      </c>
      <c r="E1407" s="17">
        <v>7.5098577001098704E-2</v>
      </c>
      <c r="F1407" s="17"/>
      <c r="G1407" s="17">
        <v>0.10063602159360199</v>
      </c>
      <c r="H1407" s="17">
        <v>8.0986095048366402E-2</v>
      </c>
      <c r="I1407" s="17">
        <v>0.11872843727219901</v>
      </c>
      <c r="J1407" s="17">
        <v>6.6516765589193796E-2</v>
      </c>
      <c r="K1407" s="17">
        <v>5.3316114486177499E-2</v>
      </c>
      <c r="L1407" s="17">
        <v>5.3080614543341398E-2</v>
      </c>
      <c r="M1407" s="17"/>
      <c r="N1407" s="17">
        <v>6.3614473938521002E-2</v>
      </c>
      <c r="O1407" s="17">
        <v>7.4419342669730798E-2</v>
      </c>
      <c r="P1407" s="17">
        <v>7.3634801109393397E-2</v>
      </c>
      <c r="Q1407" s="17">
        <v>0.101674320235025</v>
      </c>
      <c r="R1407" s="17"/>
      <c r="S1407" s="17">
        <v>7.8909404302764802E-2</v>
      </c>
      <c r="T1407" s="17">
        <v>6.6994342458921996E-2</v>
      </c>
      <c r="U1407" s="17">
        <v>9.2849790907802904E-2</v>
      </c>
      <c r="V1407" s="17">
        <v>7.9747395083343303E-2</v>
      </c>
      <c r="W1407" s="17">
        <v>8.5143491592776899E-2</v>
      </c>
      <c r="X1407" s="17">
        <v>9.0978659496881803E-2</v>
      </c>
      <c r="Y1407" s="17">
        <v>5.4510337393363903E-2</v>
      </c>
      <c r="Z1407" s="17">
        <v>0.16044237268358</v>
      </c>
      <c r="AA1407" s="17">
        <v>9.4776986937169794E-2</v>
      </c>
      <c r="AB1407" s="17">
        <v>3.5440813251874002E-2</v>
      </c>
      <c r="AC1407" s="17">
        <v>2.86316177022128E-2</v>
      </c>
      <c r="AD1407" s="17">
        <v>8.3332991600274298E-2</v>
      </c>
      <c r="AE1407" s="17"/>
      <c r="AF1407" s="17">
        <v>5.5889512012791E-2</v>
      </c>
      <c r="AG1407" s="17">
        <v>6.2000078044536798E-2</v>
      </c>
      <c r="AH1407" s="17">
        <v>9.6683352176166706E-2</v>
      </c>
      <c r="AI1407" s="17">
        <v>7.9918319223588399E-2</v>
      </c>
      <c r="AJ1407" s="17">
        <v>9.5129862497280407E-2</v>
      </c>
      <c r="AK1407" s="17">
        <v>3.3199539996451401E-2</v>
      </c>
      <c r="AL1407" s="17"/>
      <c r="AM1407" s="17">
        <v>7.4286265038784702E-2</v>
      </c>
      <c r="AN1407" s="17">
        <v>7.2580188194776504E-2</v>
      </c>
      <c r="AO1407" s="17">
        <v>9.3238642322037005E-2</v>
      </c>
      <c r="AP1407" s="17">
        <v>7.3079443954842102E-2</v>
      </c>
      <c r="AQ1407" s="17">
        <v>0.10399099128342899</v>
      </c>
      <c r="AR1407" s="17"/>
      <c r="AS1407" s="17">
        <v>8.0710970970651399E-2</v>
      </c>
      <c r="AT1407" s="17">
        <v>7.4628580834604802E-2</v>
      </c>
      <c r="AU1407" s="17">
        <v>7.7466940688446201E-2</v>
      </c>
      <c r="AV1407" s="17">
        <v>9.8799864762903006E-2</v>
      </c>
      <c r="AW1407" s="17">
        <v>4.8854867834096399E-2</v>
      </c>
      <c r="AX1407" s="17">
        <v>6.8447036395291497E-2</v>
      </c>
      <c r="AY1407" s="17"/>
      <c r="AZ1407" s="17">
        <v>5.50524438638266E-2</v>
      </c>
      <c r="BA1407" s="17">
        <v>0.10250405079655101</v>
      </c>
      <c r="BB1407" s="17">
        <v>9.6043452707435306E-2</v>
      </c>
      <c r="BC1407" s="17">
        <v>5.8942091059358603E-2</v>
      </c>
      <c r="BD1407" s="17">
        <v>5.3233600196068903E-2</v>
      </c>
      <c r="BE1407" s="17"/>
      <c r="BF1407" s="17">
        <v>6.9218091435889806E-2</v>
      </c>
      <c r="BG1407" s="17"/>
      <c r="BH1407" s="17">
        <v>6.8312735210079301E-2</v>
      </c>
      <c r="BI1407" s="17"/>
      <c r="BJ1407" s="17">
        <v>0.12280252382243401</v>
      </c>
      <c r="BK1407" s="17">
        <v>3.5470367555694202E-2</v>
      </c>
      <c r="BL1407" s="17">
        <v>8.0489358790164695E-2</v>
      </c>
      <c r="BM1407" s="17">
        <v>9.2120139451421695E-2</v>
      </c>
      <c r="BN1407" s="17">
        <v>0</v>
      </c>
      <c r="BO1407" s="17">
        <v>0</v>
      </c>
      <c r="BP1407" s="17"/>
      <c r="BQ1407" s="17">
        <v>4.2459325787522699E-2</v>
      </c>
      <c r="BR1407" s="17">
        <v>9.9570205136219295E-2</v>
      </c>
      <c r="BS1407" s="17">
        <v>8.4200956547438796E-2</v>
      </c>
      <c r="BT1407" s="17"/>
      <c r="BU1407" s="17">
        <v>4.14527104120824E-2</v>
      </c>
      <c r="BV1407" s="17">
        <v>8.3789087491097994E-2</v>
      </c>
      <c r="BW1407" s="17">
        <v>7.8030241502031999E-2</v>
      </c>
      <c r="BX1407" s="17"/>
      <c r="BY1407" s="17">
        <v>8.4764053915493201E-2</v>
      </c>
      <c r="BZ1407" s="17"/>
      <c r="CA1407" s="17">
        <v>5.5953454485176503E-2</v>
      </c>
    </row>
    <row r="1408" spans="2:79" x14ac:dyDescent="0.35">
      <c r="B1408" t="s">
        <v>592</v>
      </c>
      <c r="C1408" s="17">
        <v>3.7067875918214199E-2</v>
      </c>
      <c r="D1408" s="17">
        <v>3.7843312447838999E-2</v>
      </c>
      <c r="E1408" s="17">
        <v>3.6644281343359897E-2</v>
      </c>
      <c r="F1408" s="17"/>
      <c r="G1408" s="17">
        <v>8.5583401554259197E-2</v>
      </c>
      <c r="H1408" s="17">
        <v>3.10917983132399E-2</v>
      </c>
      <c r="I1408" s="17">
        <v>2.9547970738785199E-2</v>
      </c>
      <c r="J1408" s="17">
        <v>4.4980908427779798E-2</v>
      </c>
      <c r="K1408" s="17">
        <v>2.5736192370020301E-3</v>
      </c>
      <c r="L1408" s="17">
        <v>2.98596771680095E-2</v>
      </c>
      <c r="M1408" s="17"/>
      <c r="N1408" s="17">
        <v>3.6560643909583003E-2</v>
      </c>
      <c r="O1408" s="17">
        <v>1.7355621890598302E-2</v>
      </c>
      <c r="P1408" s="17">
        <v>3.85050464942404E-2</v>
      </c>
      <c r="Q1408" s="17">
        <v>6.06055594917074E-2</v>
      </c>
      <c r="R1408" s="17"/>
      <c r="S1408" s="17">
        <v>2.12961549031279E-2</v>
      </c>
      <c r="T1408" s="17">
        <v>5.4643604440703701E-2</v>
      </c>
      <c r="U1408" s="17">
        <v>1.1492293210942001E-2</v>
      </c>
      <c r="V1408" s="17">
        <v>0</v>
      </c>
      <c r="W1408" s="17">
        <v>1.51131880857217E-2</v>
      </c>
      <c r="X1408" s="17">
        <v>3.3540476622445803E-2</v>
      </c>
      <c r="Y1408" s="17">
        <v>2.4760121055492301E-2</v>
      </c>
      <c r="Z1408" s="17">
        <v>0.11389529636848</v>
      </c>
      <c r="AA1408" s="17">
        <v>4.1221027991507397E-2</v>
      </c>
      <c r="AB1408" s="17">
        <v>8.0317677192786804E-2</v>
      </c>
      <c r="AC1408" s="17">
        <v>4.1907254821019702E-2</v>
      </c>
      <c r="AD1408" s="17">
        <v>2.4614372577340799E-2</v>
      </c>
      <c r="AE1408" s="17"/>
      <c r="AF1408" s="17">
        <v>0</v>
      </c>
      <c r="AG1408" s="17">
        <v>5.0505166224360402E-2</v>
      </c>
      <c r="AH1408" s="17">
        <v>3.5538325713805899E-2</v>
      </c>
      <c r="AI1408" s="17">
        <v>1.1217425895224099E-2</v>
      </c>
      <c r="AJ1408" s="17">
        <v>5.0699264532910397E-2</v>
      </c>
      <c r="AK1408" s="17">
        <v>6.0325380964318404E-3</v>
      </c>
      <c r="AL1408" s="17"/>
      <c r="AM1408" s="17">
        <v>4.7615926917841098E-2</v>
      </c>
      <c r="AN1408" s="17">
        <v>1.57809805421644E-2</v>
      </c>
      <c r="AO1408" s="17">
        <v>3.35955403749683E-2</v>
      </c>
      <c r="AP1408" s="17">
        <v>6.9302646330674206E-2</v>
      </c>
      <c r="AQ1408" s="17">
        <v>0</v>
      </c>
      <c r="AR1408" s="17"/>
      <c r="AS1408" s="17">
        <v>3.0558888446695499E-2</v>
      </c>
      <c r="AT1408" s="17">
        <v>3.79063085273776E-2</v>
      </c>
      <c r="AU1408" s="17">
        <v>3.6302852771844099E-2</v>
      </c>
      <c r="AV1408" s="17">
        <v>5.6695500993220599E-2</v>
      </c>
      <c r="AW1408" s="17">
        <v>8.7691697413153791E-3</v>
      </c>
      <c r="AX1408" s="17">
        <v>5.46912517154233E-2</v>
      </c>
      <c r="AY1408" s="17"/>
      <c r="AZ1408" s="17">
        <v>1.3508608008955999E-2</v>
      </c>
      <c r="BA1408" s="17">
        <v>4.1558217825206203E-2</v>
      </c>
      <c r="BB1408" s="17">
        <v>4.3152757758427203E-2</v>
      </c>
      <c r="BC1408" s="17">
        <v>4.1789663664921803E-2</v>
      </c>
      <c r="BD1408" s="17">
        <v>4.09469254196414E-2</v>
      </c>
      <c r="BE1408" s="17"/>
      <c r="BF1408" s="17">
        <v>3.9869269903599902E-2</v>
      </c>
      <c r="BG1408" s="17"/>
      <c r="BH1408" s="17">
        <v>2.8696830512283399E-2</v>
      </c>
      <c r="BI1408" s="17"/>
      <c r="BJ1408" s="17">
        <v>4.6403412099078403E-2</v>
      </c>
      <c r="BK1408" s="17">
        <v>1.88098639546645E-2</v>
      </c>
      <c r="BL1408" s="17">
        <v>1.6564195384434301E-2</v>
      </c>
      <c r="BM1408" s="17">
        <v>4.4950782501126503E-2</v>
      </c>
      <c r="BN1408" s="17">
        <v>0.17788002364823799</v>
      </c>
      <c r="BO1408" s="17">
        <v>5.3298423581424698E-2</v>
      </c>
      <c r="BP1408" s="17"/>
      <c r="BQ1408" s="17">
        <v>5.0784502993930399E-2</v>
      </c>
      <c r="BR1408" s="17">
        <v>2.1238672279828098E-2</v>
      </c>
      <c r="BS1408" s="17">
        <v>3.7531940338503697E-2</v>
      </c>
      <c r="BT1408" s="17"/>
      <c r="BU1408" s="17">
        <v>6.6026810005860595E-2</v>
      </c>
      <c r="BV1408" s="17">
        <v>2.8805880138303E-2</v>
      </c>
      <c r="BW1408" s="17">
        <v>4.2838416509405397E-2</v>
      </c>
      <c r="BX1408" s="17"/>
      <c r="BY1408" s="17">
        <v>7.9791150471168998E-2</v>
      </c>
      <c r="BZ1408" s="17"/>
      <c r="CA1408" s="17">
        <v>1.1087695907101401E-2</v>
      </c>
    </row>
    <row r="1409" spans="2:79" x14ac:dyDescent="0.35">
      <c r="B1409" t="s">
        <v>136</v>
      </c>
      <c r="C1409" s="17">
        <v>8.5564656793482102E-2</v>
      </c>
      <c r="D1409" s="17">
        <v>7.3182026240291201E-2</v>
      </c>
      <c r="E1409" s="17">
        <v>9.8903267597616903E-2</v>
      </c>
      <c r="F1409" s="17"/>
      <c r="G1409" s="17">
        <v>3.7484325751014097E-2</v>
      </c>
      <c r="H1409" s="17">
        <v>0.101320441701298</v>
      </c>
      <c r="I1409" s="17">
        <v>7.5211304033235907E-2</v>
      </c>
      <c r="J1409" s="17">
        <v>8.3367187566628503E-2</v>
      </c>
      <c r="K1409" s="17">
        <v>6.9800927519934206E-2</v>
      </c>
      <c r="L1409" s="17">
        <v>0.12114623299538101</v>
      </c>
      <c r="M1409" s="17"/>
      <c r="N1409" s="17">
        <v>8.3270803815676794E-2</v>
      </c>
      <c r="O1409" s="17">
        <v>9.3419337944659203E-2</v>
      </c>
      <c r="P1409" s="17">
        <v>7.4939611680578194E-2</v>
      </c>
      <c r="Q1409" s="17">
        <v>9.2333041560769394E-2</v>
      </c>
      <c r="R1409" s="17"/>
      <c r="S1409" s="17">
        <v>7.3156844505751301E-2</v>
      </c>
      <c r="T1409" s="17">
        <v>0.1029331206953</v>
      </c>
      <c r="U1409" s="17">
        <v>8.7714771123019106E-2</v>
      </c>
      <c r="V1409" s="17">
        <v>0.11752749106591</v>
      </c>
      <c r="W1409" s="17">
        <v>5.0783557697465502E-2</v>
      </c>
      <c r="X1409" s="17">
        <v>8.74111030448428E-2</v>
      </c>
      <c r="Y1409" s="17">
        <v>6.5490259539697407E-2</v>
      </c>
      <c r="Z1409" s="17">
        <v>3.2596560213480001E-2</v>
      </c>
      <c r="AA1409" s="17">
        <v>7.4175843166554706E-2</v>
      </c>
      <c r="AB1409" s="17">
        <v>8.4508625514450098E-2</v>
      </c>
      <c r="AC1409" s="17">
        <v>0.11554929861094899</v>
      </c>
      <c r="AD1409" s="17">
        <v>0.17115500290418201</v>
      </c>
      <c r="AE1409" s="17"/>
      <c r="AF1409" s="17">
        <v>9.9662622740143994E-2</v>
      </c>
      <c r="AG1409" s="17">
        <v>6.9971539147845693E-2</v>
      </c>
      <c r="AH1409" s="17">
        <v>0.10006569291546</v>
      </c>
      <c r="AI1409" s="17">
        <v>7.5343807878673105E-2</v>
      </c>
      <c r="AJ1409" s="17">
        <v>0.134551701138938</v>
      </c>
      <c r="AK1409" s="17">
        <v>0.106768295668246</v>
      </c>
      <c r="AL1409" s="17"/>
      <c r="AM1409" s="17">
        <v>0.10876470628427</v>
      </c>
      <c r="AN1409" s="17">
        <v>8.4323739447188503E-2</v>
      </c>
      <c r="AO1409" s="17">
        <v>7.6384514599571199E-2</v>
      </c>
      <c r="AP1409" s="17">
        <v>6.2485219598084403E-2</v>
      </c>
      <c r="AQ1409" s="17">
        <v>0</v>
      </c>
      <c r="AR1409" s="17"/>
      <c r="AS1409" s="17">
        <v>8.1908759428818007E-2</v>
      </c>
      <c r="AT1409" s="17">
        <v>0.104922415335976</v>
      </c>
      <c r="AU1409" s="17">
        <v>4.5467702050104301E-2</v>
      </c>
      <c r="AV1409" s="17">
        <v>9.5407861531845606E-2</v>
      </c>
      <c r="AW1409" s="17">
        <v>0.118936854862638</v>
      </c>
      <c r="AX1409" s="17">
        <v>5.6448347292099001E-2</v>
      </c>
      <c r="AY1409" s="17"/>
      <c r="AZ1409" s="17">
        <v>7.0533671577722501E-2</v>
      </c>
      <c r="BA1409" s="17">
        <v>9.21970615303081E-2</v>
      </c>
      <c r="BB1409" s="17">
        <v>0.13700657374886799</v>
      </c>
      <c r="BC1409" s="17">
        <v>1.8869416496243002E-2</v>
      </c>
      <c r="BD1409" s="17">
        <v>5.5802311919580197E-2</v>
      </c>
      <c r="BE1409" s="17"/>
      <c r="BF1409" s="17">
        <v>9.31764646441397E-2</v>
      </c>
      <c r="BG1409" s="17"/>
      <c r="BH1409" s="17">
        <v>8.4074270135056695E-2</v>
      </c>
      <c r="BI1409" s="17"/>
      <c r="BJ1409" s="17">
        <v>8.2087777307101997E-2</v>
      </c>
      <c r="BK1409" s="17">
        <v>0.10609736433123</v>
      </c>
      <c r="BL1409" s="17">
        <v>8.0710992311732802E-2</v>
      </c>
      <c r="BM1409" s="17">
        <v>0.15204099343936101</v>
      </c>
      <c r="BN1409" s="17">
        <v>0</v>
      </c>
      <c r="BO1409" s="17">
        <v>1.3731580318747799E-2</v>
      </c>
      <c r="BP1409" s="17"/>
      <c r="BQ1409" s="17">
        <v>5.3090469037543199E-2</v>
      </c>
      <c r="BR1409" s="17">
        <v>7.9663290740573406E-2</v>
      </c>
      <c r="BS1409" s="17">
        <v>6.8550569356464003E-2</v>
      </c>
      <c r="BT1409" s="17"/>
      <c r="BU1409" s="17">
        <v>2.5328771022976499E-2</v>
      </c>
      <c r="BV1409" s="17">
        <v>6.5713931867958597E-2</v>
      </c>
      <c r="BW1409" s="17">
        <v>6.7023064693588194E-2</v>
      </c>
      <c r="BX1409" s="17"/>
      <c r="BY1409" s="17">
        <v>6.6968316190377103E-2</v>
      </c>
      <c r="BZ1409" s="17"/>
      <c r="CA1409" s="17">
        <v>6.5605979220465405E-2</v>
      </c>
    </row>
    <row r="1410" spans="2:79" x14ac:dyDescent="0.35">
      <c r="B1410" t="s">
        <v>593</v>
      </c>
      <c r="C1410" s="17">
        <v>0.80020055358316</v>
      </c>
      <c r="D1410" s="17">
        <v>0.80901887477032297</v>
      </c>
      <c r="E1410" s="17">
        <v>0.78935387405792401</v>
      </c>
      <c r="F1410" s="17"/>
      <c r="G1410" s="17">
        <v>0.77629625110112499</v>
      </c>
      <c r="H1410" s="17">
        <v>0.78660166493709605</v>
      </c>
      <c r="I1410" s="17">
        <v>0.77651228795577998</v>
      </c>
      <c r="J1410" s="17">
        <v>0.80513513841639806</v>
      </c>
      <c r="K1410" s="17">
        <v>0.87430933875688599</v>
      </c>
      <c r="L1410" s="17">
        <v>0.79591347529326795</v>
      </c>
      <c r="M1410" s="17"/>
      <c r="N1410" s="17">
        <v>0.81655407833621896</v>
      </c>
      <c r="O1410" s="17">
        <v>0.81480569749501197</v>
      </c>
      <c r="P1410" s="17">
        <v>0.81292054071578801</v>
      </c>
      <c r="Q1410" s="17">
        <v>0.74538707871249898</v>
      </c>
      <c r="R1410" s="17"/>
      <c r="S1410" s="17">
        <v>0.82663759628835598</v>
      </c>
      <c r="T1410" s="17">
        <v>0.77542893240507504</v>
      </c>
      <c r="U1410" s="17">
        <v>0.80794314475823603</v>
      </c>
      <c r="V1410" s="17">
        <v>0.80272511385074596</v>
      </c>
      <c r="W1410" s="17">
        <v>0.84895976262403605</v>
      </c>
      <c r="X1410" s="17">
        <v>0.78806976083583002</v>
      </c>
      <c r="Y1410" s="17">
        <v>0.85523928201144594</v>
      </c>
      <c r="Z1410" s="17">
        <v>0.69306577073446096</v>
      </c>
      <c r="AA1410" s="17">
        <v>0.78982614190476796</v>
      </c>
      <c r="AB1410" s="17">
        <v>0.79973288404088905</v>
      </c>
      <c r="AC1410" s="17">
        <v>0.81391182886581903</v>
      </c>
      <c r="AD1410" s="17">
        <v>0.72089763291820297</v>
      </c>
      <c r="AE1410" s="17"/>
      <c r="AF1410" s="17">
        <v>0.84444786524706505</v>
      </c>
      <c r="AG1410" s="17">
        <v>0.817523216583257</v>
      </c>
      <c r="AH1410" s="17">
        <v>0.76771262919456795</v>
      </c>
      <c r="AI1410" s="17">
        <v>0.83352044700251404</v>
      </c>
      <c r="AJ1410" s="17">
        <v>0.71961917183087198</v>
      </c>
      <c r="AK1410" s="17">
        <v>0.85399962623887005</v>
      </c>
      <c r="AL1410" s="17"/>
      <c r="AM1410" s="17">
        <v>0.76933310175910496</v>
      </c>
      <c r="AN1410" s="17">
        <v>0.82731509181587004</v>
      </c>
      <c r="AO1410" s="17">
        <v>0.79678130270342395</v>
      </c>
      <c r="AP1410" s="17">
        <v>0.79513269011639898</v>
      </c>
      <c r="AQ1410" s="17">
        <v>0.89600900871657096</v>
      </c>
      <c r="AR1410" s="17"/>
      <c r="AS1410" s="17">
        <v>0.80682138115383495</v>
      </c>
      <c r="AT1410" s="17">
        <v>0.78254269530204101</v>
      </c>
      <c r="AU1410" s="17">
        <v>0.84076250448960499</v>
      </c>
      <c r="AV1410" s="17">
        <v>0.74909677271203101</v>
      </c>
      <c r="AW1410" s="17">
        <v>0.82343910756195005</v>
      </c>
      <c r="AX1410" s="17">
        <v>0.82041336459718595</v>
      </c>
      <c r="AY1410" s="17"/>
      <c r="AZ1410" s="17">
        <v>0.860905276549495</v>
      </c>
      <c r="BA1410" s="17">
        <v>0.76374066984793498</v>
      </c>
      <c r="BB1410" s="17">
        <v>0.72379721578527001</v>
      </c>
      <c r="BC1410" s="17">
        <v>0.88039882877947695</v>
      </c>
      <c r="BD1410" s="17">
        <v>0.85001716246470904</v>
      </c>
      <c r="BE1410" s="17"/>
      <c r="BF1410" s="17">
        <v>0.79773617401636998</v>
      </c>
      <c r="BG1410" s="17"/>
      <c r="BH1410" s="17">
        <v>0.81891616414258095</v>
      </c>
      <c r="BI1410" s="17"/>
      <c r="BJ1410" s="17">
        <v>0.74870628677138595</v>
      </c>
      <c r="BK1410" s="17">
        <v>0.83962240415841105</v>
      </c>
      <c r="BL1410" s="17">
        <v>0.822235453513668</v>
      </c>
      <c r="BM1410" s="17">
        <v>0.71088808460809105</v>
      </c>
      <c r="BN1410" s="17">
        <v>0.82211997635176204</v>
      </c>
      <c r="BO1410" s="17">
        <v>0.932969996099827</v>
      </c>
      <c r="BP1410" s="17"/>
      <c r="BQ1410" s="17">
        <v>0.85366570218100402</v>
      </c>
      <c r="BR1410" s="17">
        <v>0.79952783184337906</v>
      </c>
      <c r="BS1410" s="17">
        <v>0.809716533757594</v>
      </c>
      <c r="BT1410" s="17"/>
      <c r="BU1410" s="17">
        <v>0.86719170855908101</v>
      </c>
      <c r="BV1410" s="17">
        <v>0.82169110050264005</v>
      </c>
      <c r="BW1410" s="17">
        <v>0.81210827729497403</v>
      </c>
      <c r="BX1410" s="17"/>
      <c r="BY1410" s="17">
        <v>0.76847647942296105</v>
      </c>
      <c r="BZ1410" s="17"/>
      <c r="CA1410" s="17">
        <v>0.86735287038725695</v>
      </c>
    </row>
    <row r="1411" spans="2:79" x14ac:dyDescent="0.35">
      <c r="B1411" t="s">
        <v>594</v>
      </c>
      <c r="C1411" s="17">
        <v>0.11423478962335799</v>
      </c>
      <c r="D1411" s="17">
        <v>0.11779909898938599</v>
      </c>
      <c r="E1411" s="17">
        <v>0.111742858344459</v>
      </c>
      <c r="F1411" s="17"/>
      <c r="G1411" s="17">
        <v>0.186219423147861</v>
      </c>
      <c r="H1411" s="17">
        <v>0.11207789336160601</v>
      </c>
      <c r="I1411" s="17">
        <v>0.14827640801098399</v>
      </c>
      <c r="J1411" s="17">
        <v>0.111497674016974</v>
      </c>
      <c r="K1411" s="17">
        <v>5.5889733723179499E-2</v>
      </c>
      <c r="L1411" s="17">
        <v>8.2940291711350894E-2</v>
      </c>
      <c r="M1411" s="17"/>
      <c r="N1411" s="17">
        <v>0.100175117848104</v>
      </c>
      <c r="O1411" s="17">
        <v>9.1774964560329006E-2</v>
      </c>
      <c r="P1411" s="17">
        <v>0.112139847603634</v>
      </c>
      <c r="Q1411" s="17">
        <v>0.162279879726732</v>
      </c>
      <c r="R1411" s="17"/>
      <c r="S1411" s="17">
        <v>0.100205559205893</v>
      </c>
      <c r="T1411" s="17">
        <v>0.121637946899626</v>
      </c>
      <c r="U1411" s="17">
        <v>0.104342084118745</v>
      </c>
      <c r="V1411" s="17">
        <v>7.9747395083343303E-2</v>
      </c>
      <c r="W1411" s="17">
        <v>0.10025667967849899</v>
      </c>
      <c r="X1411" s="17">
        <v>0.12451913611932799</v>
      </c>
      <c r="Y1411" s="17">
        <v>7.9270458448856204E-2</v>
      </c>
      <c r="Z1411" s="17">
        <v>0.27433766905205897</v>
      </c>
      <c r="AA1411" s="17">
        <v>0.135998014928677</v>
      </c>
      <c r="AB1411" s="17">
        <v>0.11575849044466099</v>
      </c>
      <c r="AC1411" s="17">
        <v>7.0538872523232599E-2</v>
      </c>
      <c r="AD1411" s="17">
        <v>0.107947364177615</v>
      </c>
      <c r="AE1411" s="17"/>
      <c r="AF1411" s="17">
        <v>5.5889512012791E-2</v>
      </c>
      <c r="AG1411" s="17">
        <v>0.11250524426889701</v>
      </c>
      <c r="AH1411" s="17">
        <v>0.13222167788997299</v>
      </c>
      <c r="AI1411" s="17">
        <v>9.1135745118812603E-2</v>
      </c>
      <c r="AJ1411" s="17">
        <v>0.14582912703019099</v>
      </c>
      <c r="AK1411" s="17">
        <v>3.9232078092883198E-2</v>
      </c>
      <c r="AL1411" s="17"/>
      <c r="AM1411" s="17">
        <v>0.12190219195662599</v>
      </c>
      <c r="AN1411" s="17">
        <v>8.8361168736940998E-2</v>
      </c>
      <c r="AO1411" s="17">
        <v>0.126834182697005</v>
      </c>
      <c r="AP1411" s="17">
        <v>0.14238209028551599</v>
      </c>
      <c r="AQ1411" s="17">
        <v>0.10399099128342899</v>
      </c>
      <c r="AR1411" s="17"/>
      <c r="AS1411" s="17">
        <v>0.111269859417347</v>
      </c>
      <c r="AT1411" s="17">
        <v>0.112534889361982</v>
      </c>
      <c r="AU1411" s="17">
        <v>0.11376979346028999</v>
      </c>
      <c r="AV1411" s="17">
        <v>0.15549536575612399</v>
      </c>
      <c r="AW1411" s="17">
        <v>5.76240375754117E-2</v>
      </c>
      <c r="AX1411" s="17">
        <v>0.12313828811071501</v>
      </c>
      <c r="AY1411" s="17"/>
      <c r="AZ1411" s="17">
        <v>6.8561051872782497E-2</v>
      </c>
      <c r="BA1411" s="17">
        <v>0.144062268621757</v>
      </c>
      <c r="BB1411" s="17">
        <v>0.139196210465862</v>
      </c>
      <c r="BC1411" s="17">
        <v>0.10073175472428</v>
      </c>
      <c r="BD1411" s="17">
        <v>9.41805256157104E-2</v>
      </c>
      <c r="BE1411" s="17"/>
      <c r="BF1411" s="17">
        <v>0.10908736133949</v>
      </c>
      <c r="BG1411" s="17"/>
      <c r="BH1411" s="17">
        <v>9.7009565722362703E-2</v>
      </c>
      <c r="BI1411" s="17"/>
      <c r="BJ1411" s="17">
        <v>0.16920593592151201</v>
      </c>
      <c r="BK1411" s="17">
        <v>5.4280231510358698E-2</v>
      </c>
      <c r="BL1411" s="17">
        <v>9.7053554174599002E-2</v>
      </c>
      <c r="BM1411" s="17">
        <v>0.137070921952548</v>
      </c>
      <c r="BN1411" s="17">
        <v>0.17788002364823799</v>
      </c>
      <c r="BO1411" s="17">
        <v>5.3298423581424698E-2</v>
      </c>
      <c r="BP1411" s="17"/>
      <c r="BQ1411" s="17">
        <v>9.3243828781453097E-2</v>
      </c>
      <c r="BR1411" s="17">
        <v>0.120808877416047</v>
      </c>
      <c r="BS1411" s="17">
        <v>0.12173289688594301</v>
      </c>
      <c r="BT1411" s="17"/>
      <c r="BU1411" s="17">
        <v>0.10747952041794299</v>
      </c>
      <c r="BV1411" s="17">
        <v>0.11259496762940099</v>
      </c>
      <c r="BW1411" s="17">
        <v>0.12086865801143699</v>
      </c>
      <c r="BX1411" s="17"/>
      <c r="BY1411" s="17">
        <v>0.16455520438666199</v>
      </c>
      <c r="BZ1411" s="17"/>
      <c r="CA1411" s="17">
        <v>6.7041150392277898E-2</v>
      </c>
    </row>
    <row r="1412" spans="2:79" x14ac:dyDescent="0.35">
      <c r="B1412" t="s">
        <v>202</v>
      </c>
      <c r="C1412" s="17">
        <v>0.68596576395980302</v>
      </c>
      <c r="D1412" s="17">
        <v>0.69121977578093696</v>
      </c>
      <c r="E1412" s="17">
        <v>0.67761101571346605</v>
      </c>
      <c r="F1412" s="17"/>
      <c r="G1412" s="17">
        <v>0.59007682795326399</v>
      </c>
      <c r="H1412" s="17">
        <v>0.67452377157548904</v>
      </c>
      <c r="I1412" s="17">
        <v>0.62823587994479602</v>
      </c>
      <c r="J1412" s="17">
        <v>0.69363746439942398</v>
      </c>
      <c r="K1412" s="17">
        <v>0.81841960503370703</v>
      </c>
      <c r="L1412" s="17">
        <v>0.71297318358191697</v>
      </c>
      <c r="M1412" s="17"/>
      <c r="N1412" s="17">
        <v>0.716378960488115</v>
      </c>
      <c r="O1412" s="17">
        <v>0.72303073293468301</v>
      </c>
      <c r="P1412" s="17">
        <v>0.70078069311215396</v>
      </c>
      <c r="Q1412" s="17">
        <v>0.58310719898576602</v>
      </c>
      <c r="R1412" s="17"/>
      <c r="S1412" s="17">
        <v>0.72643203708246296</v>
      </c>
      <c r="T1412" s="17">
        <v>0.65379098550544901</v>
      </c>
      <c r="U1412" s="17">
        <v>0.70360106063949102</v>
      </c>
      <c r="V1412" s="17">
        <v>0.72297771876740302</v>
      </c>
      <c r="W1412" s="17">
        <v>0.748703082945537</v>
      </c>
      <c r="X1412" s="17">
        <v>0.66355062471650195</v>
      </c>
      <c r="Y1412" s="17">
        <v>0.77596882356259</v>
      </c>
      <c r="Z1412" s="17">
        <v>0.41872810168240099</v>
      </c>
      <c r="AA1412" s="17">
        <v>0.65382812697609105</v>
      </c>
      <c r="AB1412" s="17">
        <v>0.68397439359622803</v>
      </c>
      <c r="AC1412" s="17">
        <v>0.74337295634258604</v>
      </c>
      <c r="AD1412" s="17">
        <v>0.612950268740588</v>
      </c>
      <c r="AE1412" s="17"/>
      <c r="AF1412" s="17">
        <v>0.78855835323427403</v>
      </c>
      <c r="AG1412" s="17">
        <v>0.70501797231436003</v>
      </c>
      <c r="AH1412" s="17">
        <v>0.63549095130459499</v>
      </c>
      <c r="AI1412" s="17">
        <v>0.74238470188370198</v>
      </c>
      <c r="AJ1412" s="17">
        <v>0.57379004480068097</v>
      </c>
      <c r="AK1412" s="17">
        <v>0.81476754814598695</v>
      </c>
      <c r="AL1412" s="17"/>
      <c r="AM1412" s="17">
        <v>0.64743090980247897</v>
      </c>
      <c r="AN1412" s="17">
        <v>0.73895392307892904</v>
      </c>
      <c r="AO1412" s="17">
        <v>0.66994712000641798</v>
      </c>
      <c r="AP1412" s="17">
        <v>0.65275059983088302</v>
      </c>
      <c r="AQ1412" s="17">
        <v>0.79201801743314204</v>
      </c>
      <c r="AR1412" s="17"/>
      <c r="AS1412" s="17">
        <v>0.69555152173648804</v>
      </c>
      <c r="AT1412" s="17">
        <v>0.67000780594005904</v>
      </c>
      <c r="AU1412" s="17">
        <v>0.72699271102931495</v>
      </c>
      <c r="AV1412" s="17">
        <v>0.59360140695590702</v>
      </c>
      <c r="AW1412" s="17">
        <v>0.76581506998653803</v>
      </c>
      <c r="AX1412" s="17">
        <v>0.69727507648647102</v>
      </c>
      <c r="AY1412" s="17"/>
      <c r="AZ1412" s="17">
        <v>0.79234422467671295</v>
      </c>
      <c r="BA1412" s="17">
        <v>0.61967840122617801</v>
      </c>
      <c r="BB1412" s="17">
        <v>0.58460100531940695</v>
      </c>
      <c r="BC1412" s="17">
        <v>0.77966707405519597</v>
      </c>
      <c r="BD1412" s="17">
        <v>0.75583663684899904</v>
      </c>
      <c r="BE1412" s="17"/>
      <c r="BF1412" s="17">
        <v>0.68864881267688105</v>
      </c>
      <c r="BG1412" s="17"/>
      <c r="BH1412" s="17">
        <v>0.72190659842021798</v>
      </c>
      <c r="BI1412" s="17"/>
      <c r="BJ1412" s="17">
        <v>0.57950035084987395</v>
      </c>
      <c r="BK1412" s="17">
        <v>0.78534217264805195</v>
      </c>
      <c r="BL1412" s="17">
        <v>0.72518189933906896</v>
      </c>
      <c r="BM1412" s="17">
        <v>0.57381716265554294</v>
      </c>
      <c r="BN1412" s="17">
        <v>0.64423995270352297</v>
      </c>
      <c r="BO1412" s="17">
        <v>0.879671572518403</v>
      </c>
      <c r="BP1412" s="17"/>
      <c r="BQ1412" s="17">
        <v>0.76042187339955103</v>
      </c>
      <c r="BR1412" s="17">
        <v>0.67871895442733199</v>
      </c>
      <c r="BS1412" s="17">
        <v>0.68798363687165098</v>
      </c>
      <c r="BT1412" s="17"/>
      <c r="BU1412" s="17">
        <v>0.75971218814113795</v>
      </c>
      <c r="BV1412" s="17">
        <v>0.70909613287323903</v>
      </c>
      <c r="BW1412" s="17">
        <v>0.69123961928353705</v>
      </c>
      <c r="BX1412" s="17"/>
      <c r="BY1412" s="17">
        <v>0.603921275036298</v>
      </c>
      <c r="BZ1412" s="17"/>
      <c r="CA1412" s="17">
        <v>0.80031171999497897</v>
      </c>
    </row>
    <row r="1413" spans="2:79" x14ac:dyDescent="0.35">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c r="BQ1413" s="17"/>
      <c r="BR1413" s="17"/>
      <c r="BS1413" s="17"/>
      <c r="BT1413" s="17"/>
      <c r="BU1413" s="17"/>
      <c r="BV1413" s="17"/>
      <c r="BW1413" s="17"/>
      <c r="BX1413" s="17"/>
      <c r="BY1413" s="17"/>
      <c r="BZ1413" s="17"/>
      <c r="CA1413" s="17"/>
    </row>
    <row r="1414" spans="2:79" x14ac:dyDescent="0.35">
      <c r="B1414" s="6" t="s">
        <v>615</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c r="BP1414" s="17"/>
      <c r="BQ1414" s="17"/>
      <c r="BR1414" s="17"/>
      <c r="BS1414" s="17"/>
      <c r="BT1414" s="17"/>
      <c r="BU1414" s="17"/>
      <c r="BV1414" s="17"/>
      <c r="BW1414" s="17"/>
      <c r="BX1414" s="17"/>
      <c r="BY1414" s="17"/>
      <c r="BZ1414" s="17"/>
      <c r="CA1414" s="17"/>
    </row>
    <row r="1415" spans="2:79" x14ac:dyDescent="0.35">
      <c r="B1415" s="24" t="s">
        <v>616</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c r="BP1415" s="17"/>
      <c r="BQ1415" s="17"/>
      <c r="BR1415" s="17"/>
      <c r="BS1415" s="17"/>
      <c r="BT1415" s="17"/>
      <c r="BU1415" s="17"/>
      <c r="BV1415" s="17"/>
      <c r="BW1415" s="17"/>
      <c r="BX1415" s="17"/>
      <c r="BY1415" s="17"/>
      <c r="BZ1415" s="17"/>
      <c r="CA1415" s="17"/>
    </row>
    <row r="1416" spans="2:79" x14ac:dyDescent="0.35">
      <c r="B1416" t="s">
        <v>385</v>
      </c>
      <c r="C1416" s="17">
        <v>0.28447152027508799</v>
      </c>
      <c r="D1416" s="17">
        <v>0.29539140141216003</v>
      </c>
      <c r="E1416" s="17">
        <v>0.272727790823873</v>
      </c>
      <c r="F1416" s="17"/>
      <c r="G1416" s="17">
        <v>0.25009782631917898</v>
      </c>
      <c r="H1416" s="17">
        <v>0.33040157177385598</v>
      </c>
      <c r="I1416" s="17">
        <v>0.309622214842879</v>
      </c>
      <c r="J1416" s="17">
        <v>0.29391216095054401</v>
      </c>
      <c r="K1416" s="17">
        <v>0.29925750874052598</v>
      </c>
      <c r="L1416" s="17">
        <v>0.235479348135433</v>
      </c>
      <c r="M1416" s="17"/>
      <c r="N1416" s="17">
        <v>0.25877071014319802</v>
      </c>
      <c r="O1416" s="17">
        <v>0.32361935875251402</v>
      </c>
      <c r="P1416" s="17">
        <v>0.30603843139943698</v>
      </c>
      <c r="Q1416" s="17">
        <v>0.26145040361347299</v>
      </c>
      <c r="R1416" s="17"/>
      <c r="S1416" s="17">
        <v>0.33511042558388099</v>
      </c>
      <c r="T1416" s="17">
        <v>0.33994659665668397</v>
      </c>
      <c r="U1416" s="17">
        <v>0.20971580127575901</v>
      </c>
      <c r="V1416" s="17">
        <v>0.30764411334619002</v>
      </c>
      <c r="W1416" s="17">
        <v>0.263104425593228</v>
      </c>
      <c r="X1416" s="17">
        <v>0.31725170195251701</v>
      </c>
      <c r="Y1416" s="17">
        <v>0.36611615021984301</v>
      </c>
      <c r="Z1416" s="17">
        <v>0.239643630541266</v>
      </c>
      <c r="AA1416" s="17">
        <v>0.24990600373069499</v>
      </c>
      <c r="AB1416" s="17">
        <v>0.214184609018714</v>
      </c>
      <c r="AC1416" s="17">
        <v>0.21084813551888901</v>
      </c>
      <c r="AD1416" s="17">
        <v>0.14509137113456799</v>
      </c>
      <c r="AE1416" s="17"/>
      <c r="AF1416" s="17">
        <v>0.21762359213365801</v>
      </c>
      <c r="AG1416" s="17">
        <v>0.30972657995656</v>
      </c>
      <c r="AH1416" s="17">
        <v>0.28896081805721102</v>
      </c>
      <c r="AI1416" s="17">
        <v>0.32012630910246898</v>
      </c>
      <c r="AJ1416" s="17">
        <v>0.37190295440330301</v>
      </c>
      <c r="AK1416" s="17">
        <v>0.34364947393262901</v>
      </c>
      <c r="AL1416" s="17"/>
      <c r="AM1416" s="17">
        <v>0.21171880752699701</v>
      </c>
      <c r="AN1416" s="17">
        <v>0.298023899211528</v>
      </c>
      <c r="AO1416" s="17">
        <v>0.30408637043004</v>
      </c>
      <c r="AP1416" s="17">
        <v>0.40056424093966098</v>
      </c>
      <c r="AQ1416" s="17">
        <v>0.229146574288555</v>
      </c>
      <c r="AR1416" s="17"/>
      <c r="AS1416" s="17">
        <v>0.27642057649406698</v>
      </c>
      <c r="AT1416" s="17">
        <v>0.29389115614350803</v>
      </c>
      <c r="AU1416" s="17">
        <v>0.32311278363374202</v>
      </c>
      <c r="AV1416" s="17">
        <v>0.26605290378634</v>
      </c>
      <c r="AW1416" s="17">
        <v>0.25455792655059301</v>
      </c>
      <c r="AX1416" s="17">
        <v>0.29119765903504602</v>
      </c>
      <c r="AY1416" s="17"/>
      <c r="AZ1416" s="17">
        <v>0.26647522594489498</v>
      </c>
      <c r="BA1416" s="17">
        <v>0.30169721214142198</v>
      </c>
      <c r="BB1416" s="17">
        <v>0.24425957723841299</v>
      </c>
      <c r="BC1416" s="17">
        <v>0.31078526888800601</v>
      </c>
      <c r="BD1416" s="17">
        <v>0.30054813509538902</v>
      </c>
      <c r="BE1416" s="17"/>
      <c r="BF1416" s="17">
        <v>0.29005820041915797</v>
      </c>
      <c r="BG1416" s="17"/>
      <c r="BH1416" s="17">
        <v>0.28896051888722002</v>
      </c>
      <c r="BI1416" s="17"/>
      <c r="BJ1416" s="17">
        <v>0.27716614979876503</v>
      </c>
      <c r="BK1416" s="17">
        <v>0.35736570549004398</v>
      </c>
      <c r="BL1416" s="17">
        <v>0.27563571398657699</v>
      </c>
      <c r="BM1416" s="17">
        <v>0.208855922743649</v>
      </c>
      <c r="BN1416" s="17">
        <v>0.40578853846246998</v>
      </c>
      <c r="BO1416" s="17">
        <v>0.19432325672826201</v>
      </c>
      <c r="BP1416" s="17"/>
      <c r="BQ1416" s="17">
        <v>0.30070812506741001</v>
      </c>
      <c r="BR1416" s="17">
        <v>0.31613495328402402</v>
      </c>
      <c r="BS1416" s="17">
        <v>0.29181085226157499</v>
      </c>
      <c r="BT1416" s="17"/>
      <c r="BU1416" s="17">
        <v>0.34046079277193098</v>
      </c>
      <c r="BV1416" s="17">
        <v>0.31261830260392098</v>
      </c>
      <c r="BW1416" s="17">
        <v>0.27742217079571002</v>
      </c>
      <c r="BX1416" s="17"/>
      <c r="BY1416" s="17">
        <v>0.46681216668898201</v>
      </c>
      <c r="BZ1416" s="17"/>
      <c r="CA1416" s="17">
        <v>0.36009367955338201</v>
      </c>
    </row>
    <row r="1417" spans="2:79" x14ac:dyDescent="0.35">
      <c r="B1417" t="s">
        <v>386</v>
      </c>
      <c r="C1417" s="17">
        <v>0.482504306990998</v>
      </c>
      <c r="D1417" s="17">
        <v>0.488638460898836</v>
      </c>
      <c r="E1417" s="17">
        <v>0.47538534917901298</v>
      </c>
      <c r="F1417" s="17"/>
      <c r="G1417" s="17">
        <v>0.51901545254347003</v>
      </c>
      <c r="H1417" s="17">
        <v>0.40749497346615299</v>
      </c>
      <c r="I1417" s="17">
        <v>0.43117967161425202</v>
      </c>
      <c r="J1417" s="17">
        <v>0.46501861646600201</v>
      </c>
      <c r="K1417" s="17">
        <v>0.48515535429870998</v>
      </c>
      <c r="L1417" s="17">
        <v>0.56909294856639703</v>
      </c>
      <c r="M1417" s="17"/>
      <c r="N1417" s="17">
        <v>0.53611746290921802</v>
      </c>
      <c r="O1417" s="17">
        <v>0.49614013041856397</v>
      </c>
      <c r="P1417" s="17">
        <v>0.459448263223172</v>
      </c>
      <c r="Q1417" s="17">
        <v>0.41785654161310498</v>
      </c>
      <c r="R1417" s="17"/>
      <c r="S1417" s="17">
        <v>0.412098333333973</v>
      </c>
      <c r="T1417" s="17">
        <v>0.49855221606045902</v>
      </c>
      <c r="U1417" s="17">
        <v>0.496863796905823</v>
      </c>
      <c r="V1417" s="17">
        <v>0.43958665659929702</v>
      </c>
      <c r="W1417" s="17">
        <v>0.50239916935640405</v>
      </c>
      <c r="X1417" s="17">
        <v>0.48837038879838801</v>
      </c>
      <c r="Y1417" s="17">
        <v>0.45841487214770998</v>
      </c>
      <c r="Z1417" s="17">
        <v>0.547040469217282</v>
      </c>
      <c r="AA1417" s="17">
        <v>0.48916949404487797</v>
      </c>
      <c r="AB1417" s="17">
        <v>0.500178501735424</v>
      </c>
      <c r="AC1417" s="17">
        <v>0.58775105449195797</v>
      </c>
      <c r="AD1417" s="17">
        <v>0.56008625880511498</v>
      </c>
      <c r="AE1417" s="17"/>
      <c r="AF1417" s="17">
        <v>0.46705995298215602</v>
      </c>
      <c r="AG1417" s="17">
        <v>0.46077894825787102</v>
      </c>
      <c r="AH1417" s="17">
        <v>0.520791216341838</v>
      </c>
      <c r="AI1417" s="17">
        <v>0.49751051676573099</v>
      </c>
      <c r="AJ1417" s="17">
        <v>0.50278735223514903</v>
      </c>
      <c r="AK1417" s="17">
        <v>0.48162100118774198</v>
      </c>
      <c r="AL1417" s="17"/>
      <c r="AM1417" s="17">
        <v>0.46254995904197999</v>
      </c>
      <c r="AN1417" s="17">
        <v>0.49124616009680799</v>
      </c>
      <c r="AO1417" s="17">
        <v>0.50843901576614603</v>
      </c>
      <c r="AP1417" s="17">
        <v>0.42210725573622498</v>
      </c>
      <c r="AQ1417" s="17">
        <v>0.32507031598587499</v>
      </c>
      <c r="AR1417" s="17"/>
      <c r="AS1417" s="17">
        <v>0.47792086516801002</v>
      </c>
      <c r="AT1417" s="17">
        <v>0.507979272756788</v>
      </c>
      <c r="AU1417" s="17">
        <v>0.40170589101645099</v>
      </c>
      <c r="AV1417" s="17">
        <v>0.48945288818329802</v>
      </c>
      <c r="AW1417" s="17">
        <v>0.52257371706926303</v>
      </c>
      <c r="AX1417" s="17">
        <v>0.49860500051345602</v>
      </c>
      <c r="AY1417" s="17"/>
      <c r="AZ1417" s="17">
        <v>0.53177257074083395</v>
      </c>
      <c r="BA1417" s="17">
        <v>0.46525848533493003</v>
      </c>
      <c r="BB1417" s="17">
        <v>0.47827098816409103</v>
      </c>
      <c r="BC1417" s="17">
        <v>0.55939946157708298</v>
      </c>
      <c r="BD1417" s="17">
        <v>0.438586171979506</v>
      </c>
      <c r="BE1417" s="17"/>
      <c r="BF1417" s="17">
        <v>0.49349851542745099</v>
      </c>
      <c r="BG1417" s="17"/>
      <c r="BH1417" s="17">
        <v>0.48841002961753499</v>
      </c>
      <c r="BI1417" s="17"/>
      <c r="BJ1417" s="17">
        <v>0.48899768992057002</v>
      </c>
      <c r="BK1417" s="17">
        <v>0.44679618305527502</v>
      </c>
      <c r="BL1417" s="17">
        <v>0.54002355843595695</v>
      </c>
      <c r="BM1417" s="17">
        <v>0.37503979938897197</v>
      </c>
      <c r="BN1417" s="17">
        <v>0.43772575930083801</v>
      </c>
      <c r="BO1417" s="17">
        <v>0.62909830552135604</v>
      </c>
      <c r="BP1417" s="17"/>
      <c r="BQ1417" s="17">
        <v>0.49940223679643098</v>
      </c>
      <c r="BR1417" s="17">
        <v>0.49001240455682299</v>
      </c>
      <c r="BS1417" s="17">
        <v>0.49510874110542902</v>
      </c>
      <c r="BT1417" s="17"/>
      <c r="BU1417" s="17">
        <v>0.43596667580377102</v>
      </c>
      <c r="BV1417" s="17">
        <v>0.48754569124748698</v>
      </c>
      <c r="BW1417" s="17">
        <v>0.50411939908967196</v>
      </c>
      <c r="BX1417" s="17"/>
      <c r="BY1417" s="17">
        <v>0.29917147719974002</v>
      </c>
      <c r="BZ1417" s="17"/>
      <c r="CA1417" s="17">
        <v>0.49489540781503699</v>
      </c>
    </row>
    <row r="1418" spans="2:79" x14ac:dyDescent="0.35">
      <c r="B1418" t="s">
        <v>387</v>
      </c>
      <c r="C1418" s="17">
        <v>9.6055754688977604E-2</v>
      </c>
      <c r="D1418" s="17">
        <v>8.8693010977702103E-2</v>
      </c>
      <c r="E1418" s="17">
        <v>0.104171024565847</v>
      </c>
      <c r="F1418" s="17"/>
      <c r="G1418" s="17">
        <v>0.11244666839754799</v>
      </c>
      <c r="H1418" s="17">
        <v>0.100735838043852</v>
      </c>
      <c r="I1418" s="17">
        <v>0.102524610511223</v>
      </c>
      <c r="J1418" s="17">
        <v>0.11575287186741499</v>
      </c>
      <c r="K1418" s="17">
        <v>7.7562880581467902E-2</v>
      </c>
      <c r="L1418" s="17">
        <v>7.0135593555236894E-2</v>
      </c>
      <c r="M1418" s="17"/>
      <c r="N1418" s="17">
        <v>9.0967058705895804E-2</v>
      </c>
      <c r="O1418" s="17">
        <v>7.7932173639951002E-2</v>
      </c>
      <c r="P1418" s="17">
        <v>0.122650458022021</v>
      </c>
      <c r="Q1418" s="17">
        <v>9.9492725090364706E-2</v>
      </c>
      <c r="R1418" s="17"/>
      <c r="S1418" s="17">
        <v>0.12577765260360199</v>
      </c>
      <c r="T1418" s="17">
        <v>4.5457874180275103E-2</v>
      </c>
      <c r="U1418" s="17">
        <v>0.13831219476838499</v>
      </c>
      <c r="V1418" s="17">
        <v>7.00200927885469E-2</v>
      </c>
      <c r="W1418" s="17">
        <v>9.4551754611486794E-2</v>
      </c>
      <c r="X1418" s="17">
        <v>9.6678923300037203E-2</v>
      </c>
      <c r="Y1418" s="17">
        <v>8.3146431403753898E-2</v>
      </c>
      <c r="Z1418" s="17">
        <v>0.13442751934883301</v>
      </c>
      <c r="AA1418" s="17">
        <v>0.105774667465611</v>
      </c>
      <c r="AB1418" s="17">
        <v>7.2328340833530902E-2</v>
      </c>
      <c r="AC1418" s="17">
        <v>3.53454205294646E-2</v>
      </c>
      <c r="AD1418" s="17">
        <v>0.22030200819306101</v>
      </c>
      <c r="AE1418" s="17"/>
      <c r="AF1418" s="17">
        <v>4.2256304042332202E-2</v>
      </c>
      <c r="AG1418" s="17">
        <v>0.13849279381339599</v>
      </c>
      <c r="AH1418" s="17">
        <v>8.96925960931369E-2</v>
      </c>
      <c r="AI1418" s="17">
        <v>8.6243705270312193E-2</v>
      </c>
      <c r="AJ1418" s="17">
        <v>3.5325574776269401E-2</v>
      </c>
      <c r="AK1418" s="17">
        <v>6.2671993692832398E-2</v>
      </c>
      <c r="AL1418" s="17"/>
      <c r="AM1418" s="17">
        <v>9.93939041988985E-2</v>
      </c>
      <c r="AN1418" s="17">
        <v>0.10110861225894401</v>
      </c>
      <c r="AO1418" s="17">
        <v>7.61005086410666E-2</v>
      </c>
      <c r="AP1418" s="17">
        <v>0.12236012717643199</v>
      </c>
      <c r="AQ1418" s="17">
        <v>0.26503391217626199</v>
      </c>
      <c r="AR1418" s="17"/>
      <c r="AS1418" s="17">
        <v>9.8795665170996499E-2</v>
      </c>
      <c r="AT1418" s="17">
        <v>7.8725655939385894E-2</v>
      </c>
      <c r="AU1418" s="17">
        <v>0.17053605381136</v>
      </c>
      <c r="AV1418" s="17">
        <v>7.1875418301390007E-2</v>
      </c>
      <c r="AW1418" s="17">
        <v>5.5560744208105799E-2</v>
      </c>
      <c r="AX1418" s="17">
        <v>0.105900510412597</v>
      </c>
      <c r="AY1418" s="17"/>
      <c r="AZ1418" s="17">
        <v>7.5093404268968197E-2</v>
      </c>
      <c r="BA1418" s="17">
        <v>0.116633904839672</v>
      </c>
      <c r="BB1418" s="17">
        <v>0.13411860993887001</v>
      </c>
      <c r="BC1418" s="17">
        <v>3.09571204771397E-2</v>
      </c>
      <c r="BD1418" s="17">
        <v>7.6863145672318098E-2</v>
      </c>
      <c r="BE1418" s="17"/>
      <c r="BF1418" s="17">
        <v>9.8691386989300495E-2</v>
      </c>
      <c r="BG1418" s="17"/>
      <c r="BH1418" s="17">
        <v>9.4571263556634005E-2</v>
      </c>
      <c r="BI1418" s="17"/>
      <c r="BJ1418" s="17">
        <v>0.10495781590592999</v>
      </c>
      <c r="BK1418" s="17">
        <v>8.2937534620140793E-2</v>
      </c>
      <c r="BL1418" s="17">
        <v>5.1436782459984801E-2</v>
      </c>
      <c r="BM1418" s="17">
        <v>0.195868230351119</v>
      </c>
      <c r="BN1418" s="17">
        <v>6.6941365090533306E-2</v>
      </c>
      <c r="BO1418" s="17">
        <v>9.0810115709071507E-2</v>
      </c>
      <c r="BP1418" s="17"/>
      <c r="BQ1418" s="17">
        <v>7.1345323658766099E-2</v>
      </c>
      <c r="BR1418" s="17">
        <v>0.112508027790013</v>
      </c>
      <c r="BS1418" s="17">
        <v>9.4185631203335701E-2</v>
      </c>
      <c r="BT1418" s="17"/>
      <c r="BU1418" s="17">
        <v>0.150213449831641</v>
      </c>
      <c r="BV1418" s="17">
        <v>9.9556289040534193E-2</v>
      </c>
      <c r="BW1418" s="17">
        <v>0.101243704152541</v>
      </c>
      <c r="BX1418" s="17"/>
      <c r="BY1418" s="17">
        <v>0.141921657377372</v>
      </c>
      <c r="BZ1418" s="17"/>
      <c r="CA1418" s="17">
        <v>8.7995978913204403E-2</v>
      </c>
    </row>
    <row r="1419" spans="2:79" x14ac:dyDescent="0.35">
      <c r="B1419" t="s">
        <v>388</v>
      </c>
      <c r="C1419" s="17">
        <v>2.57114208512766E-2</v>
      </c>
      <c r="D1419" s="17">
        <v>3.3327668067983797E-2</v>
      </c>
      <c r="E1419" s="17">
        <v>1.80956968350202E-2</v>
      </c>
      <c r="F1419" s="17"/>
      <c r="G1419" s="17">
        <v>4.5839046310687699E-2</v>
      </c>
      <c r="H1419" s="17">
        <v>1.9211118493288298E-2</v>
      </c>
      <c r="I1419" s="17">
        <v>2.4918611221126302E-2</v>
      </c>
      <c r="J1419" s="17">
        <v>0</v>
      </c>
      <c r="K1419" s="17">
        <v>1.27496065263118E-2</v>
      </c>
      <c r="L1419" s="17">
        <v>4.8907056588271498E-2</v>
      </c>
      <c r="M1419" s="17"/>
      <c r="N1419" s="17">
        <v>2.77341109060057E-2</v>
      </c>
      <c r="O1419" s="17">
        <v>1.98593064829517E-2</v>
      </c>
      <c r="P1419" s="17">
        <v>2.4499885964714099E-2</v>
      </c>
      <c r="Q1419" s="17">
        <v>3.0772762994577901E-2</v>
      </c>
      <c r="R1419" s="17"/>
      <c r="S1419" s="17">
        <v>2.6790830582044799E-3</v>
      </c>
      <c r="T1419" s="17">
        <v>2.0320409392614799E-2</v>
      </c>
      <c r="U1419" s="17">
        <v>1.45541495705533E-2</v>
      </c>
      <c r="V1419" s="17">
        <v>4.7723191506689702E-2</v>
      </c>
      <c r="W1419" s="17">
        <v>2.17463159500218E-2</v>
      </c>
      <c r="X1419" s="17">
        <v>1.35115686331852E-2</v>
      </c>
      <c r="Y1419" s="17">
        <v>3.5304753729069598E-2</v>
      </c>
      <c r="Z1419" s="17">
        <v>1.7190614423458001E-2</v>
      </c>
      <c r="AA1419" s="17">
        <v>1.0735528011724799E-2</v>
      </c>
      <c r="AB1419" s="17">
        <v>9.1204295249232695E-2</v>
      </c>
      <c r="AC1419" s="17">
        <v>4.2876800251045101E-2</v>
      </c>
      <c r="AD1419" s="17">
        <v>0</v>
      </c>
      <c r="AE1419" s="17"/>
      <c r="AF1419" s="17">
        <v>4.7909858473071103E-2</v>
      </c>
      <c r="AG1419" s="17">
        <v>1.8556097500218902E-2</v>
      </c>
      <c r="AH1419" s="17">
        <v>1.9814912491154201E-2</v>
      </c>
      <c r="AI1419" s="17">
        <v>2.2801748138013101E-2</v>
      </c>
      <c r="AJ1419" s="17">
        <v>2.6284296249382399E-2</v>
      </c>
      <c r="AK1419" s="17">
        <v>8.0848629418291806E-3</v>
      </c>
      <c r="AL1419" s="17"/>
      <c r="AM1419" s="17">
        <v>2.1277913938503701E-2</v>
      </c>
      <c r="AN1419" s="17">
        <v>2.4491383282498599E-2</v>
      </c>
      <c r="AO1419" s="17">
        <v>1.5300091002963E-2</v>
      </c>
      <c r="AP1419" s="17">
        <v>4.3495451018670403E-2</v>
      </c>
      <c r="AQ1419" s="17">
        <v>0</v>
      </c>
      <c r="AR1419" s="17"/>
      <c r="AS1419" s="17">
        <v>3.2772183673818199E-2</v>
      </c>
      <c r="AT1419" s="17">
        <v>1.73020377485891E-2</v>
      </c>
      <c r="AU1419" s="17">
        <v>1.7400378436902401E-2</v>
      </c>
      <c r="AV1419" s="17">
        <v>4.6118550167272003E-2</v>
      </c>
      <c r="AW1419" s="17">
        <v>1.9487085705097499E-2</v>
      </c>
      <c r="AX1419" s="17">
        <v>1.4980329526009899E-2</v>
      </c>
      <c r="AY1419" s="17"/>
      <c r="AZ1419" s="17">
        <v>5.0906338640751399E-2</v>
      </c>
      <c r="BA1419" s="17">
        <v>5.6123637507269003E-3</v>
      </c>
      <c r="BB1419" s="17">
        <v>1.50410047016768E-2</v>
      </c>
      <c r="BC1419" s="17">
        <v>2.6892297537749198E-2</v>
      </c>
      <c r="BD1419" s="17">
        <v>4.0721480743461901E-2</v>
      </c>
      <c r="BE1419" s="17"/>
      <c r="BF1419" s="17">
        <v>2.08359220730212E-2</v>
      </c>
      <c r="BG1419" s="17"/>
      <c r="BH1419" s="17">
        <v>2.8924162317333298E-2</v>
      </c>
      <c r="BI1419" s="17"/>
      <c r="BJ1419" s="17">
        <v>7.2616634314704902E-3</v>
      </c>
      <c r="BK1419" s="17">
        <v>1.0364130649811201E-2</v>
      </c>
      <c r="BL1419" s="17">
        <v>2.6349920203027101E-2</v>
      </c>
      <c r="BM1419" s="17">
        <v>8.7828243294793898E-2</v>
      </c>
      <c r="BN1419" s="17">
        <v>2.9095933283091301E-2</v>
      </c>
      <c r="BO1419" s="17">
        <v>7.4815991716776595E-2</v>
      </c>
      <c r="BP1419" s="17"/>
      <c r="BQ1419" s="17">
        <v>4.6713086808972903E-2</v>
      </c>
      <c r="BR1419" s="17">
        <v>9.7315366808584901E-3</v>
      </c>
      <c r="BS1419" s="17">
        <v>3.1690998902596502E-2</v>
      </c>
      <c r="BT1419" s="17"/>
      <c r="BU1419" s="17">
        <v>2.2626364248816502E-2</v>
      </c>
      <c r="BV1419" s="17">
        <v>1.2604599124437E-2</v>
      </c>
      <c r="BW1419" s="17">
        <v>3.7899707557612301E-2</v>
      </c>
      <c r="BX1419" s="17"/>
      <c r="BY1419" s="17">
        <v>9.20946987339053E-2</v>
      </c>
      <c r="BZ1419" s="17"/>
      <c r="CA1419" s="17">
        <v>1.2022779912903301E-2</v>
      </c>
    </row>
    <row r="1420" spans="2:79" x14ac:dyDescent="0.35">
      <c r="B1420" t="s">
        <v>136</v>
      </c>
      <c r="C1420" s="17">
        <v>0.11125699719366</v>
      </c>
      <c r="D1420" s="17">
        <v>9.3949458643318204E-2</v>
      </c>
      <c r="E1420" s="17">
        <v>0.12962013859624699</v>
      </c>
      <c r="F1420" s="17"/>
      <c r="G1420" s="17">
        <v>7.2601006429115697E-2</v>
      </c>
      <c r="H1420" s="17">
        <v>0.14215649822285101</v>
      </c>
      <c r="I1420" s="17">
        <v>0.131754891810521</v>
      </c>
      <c r="J1420" s="17">
        <v>0.125316350716038</v>
      </c>
      <c r="K1420" s="17">
        <v>0.125274649852985</v>
      </c>
      <c r="L1420" s="17">
        <v>7.63850531546615E-2</v>
      </c>
      <c r="M1420" s="17"/>
      <c r="N1420" s="17">
        <v>8.6410657335682498E-2</v>
      </c>
      <c r="O1420" s="17">
        <v>8.2449030706018694E-2</v>
      </c>
      <c r="P1420" s="17">
        <v>8.73629613906554E-2</v>
      </c>
      <c r="Q1420" s="17">
        <v>0.19042756668847999</v>
      </c>
      <c r="R1420" s="17"/>
      <c r="S1420" s="17">
        <v>0.124334505420339</v>
      </c>
      <c r="T1420" s="17">
        <v>9.5722903709966903E-2</v>
      </c>
      <c r="U1420" s="17">
        <v>0.14055405747947999</v>
      </c>
      <c r="V1420" s="17">
        <v>0.13502594575927601</v>
      </c>
      <c r="W1420" s="17">
        <v>0.118198334488859</v>
      </c>
      <c r="X1420" s="17">
        <v>8.4187417315872495E-2</v>
      </c>
      <c r="Y1420" s="17">
        <v>5.7017792499622598E-2</v>
      </c>
      <c r="Z1420" s="17">
        <v>6.1697766469160899E-2</v>
      </c>
      <c r="AA1420" s="17">
        <v>0.14441430674709099</v>
      </c>
      <c r="AB1420" s="17">
        <v>0.122104253163099</v>
      </c>
      <c r="AC1420" s="17">
        <v>0.123178589208643</v>
      </c>
      <c r="AD1420" s="17">
        <v>7.4520361867255899E-2</v>
      </c>
      <c r="AE1420" s="17"/>
      <c r="AF1420" s="17">
        <v>0.22515029236878301</v>
      </c>
      <c r="AG1420" s="17">
        <v>7.2445580471953402E-2</v>
      </c>
      <c r="AH1420" s="17">
        <v>8.0740457016659495E-2</v>
      </c>
      <c r="AI1420" s="17">
        <v>7.3317720723474797E-2</v>
      </c>
      <c r="AJ1420" s="17">
        <v>6.3699822335896203E-2</v>
      </c>
      <c r="AK1420" s="17">
        <v>0.10397266824496799</v>
      </c>
      <c r="AL1420" s="17"/>
      <c r="AM1420" s="17">
        <v>0.20505941529362001</v>
      </c>
      <c r="AN1420" s="17">
        <v>8.5129945150221695E-2</v>
      </c>
      <c r="AO1420" s="17">
        <v>9.6074014159784796E-2</v>
      </c>
      <c r="AP1420" s="17">
        <v>1.1472925129011401E-2</v>
      </c>
      <c r="AQ1420" s="17">
        <v>0.18074919754930699</v>
      </c>
      <c r="AR1420" s="17"/>
      <c r="AS1420" s="17">
        <v>0.114090709493108</v>
      </c>
      <c r="AT1420" s="17">
        <v>0.10210187741172901</v>
      </c>
      <c r="AU1420" s="17">
        <v>8.7244893101545595E-2</v>
      </c>
      <c r="AV1420" s="17">
        <v>0.12650023956170001</v>
      </c>
      <c r="AW1420" s="17">
        <v>0.14782052646693999</v>
      </c>
      <c r="AX1420" s="17">
        <v>8.9316500512890695E-2</v>
      </c>
      <c r="AY1420" s="17"/>
      <c r="AZ1420" s="17">
        <v>7.5752460404551303E-2</v>
      </c>
      <c r="BA1420" s="17">
        <v>0.110798033933249</v>
      </c>
      <c r="BB1420" s="17">
        <v>0.12830981995694901</v>
      </c>
      <c r="BC1420" s="17">
        <v>7.1965851520021495E-2</v>
      </c>
      <c r="BD1420" s="17">
        <v>0.14328106650932501</v>
      </c>
      <c r="BE1420" s="17"/>
      <c r="BF1420" s="17">
        <v>9.6915975091068904E-2</v>
      </c>
      <c r="BG1420" s="17"/>
      <c r="BH1420" s="17">
        <v>9.9134025621277599E-2</v>
      </c>
      <c r="BI1420" s="17"/>
      <c r="BJ1420" s="17">
        <v>0.121616680943265</v>
      </c>
      <c r="BK1420" s="17">
        <v>0.102536446184729</v>
      </c>
      <c r="BL1420" s="17">
        <v>0.106554024914454</v>
      </c>
      <c r="BM1420" s="17">
        <v>0.132407804221467</v>
      </c>
      <c r="BN1420" s="17">
        <v>6.0448403863067303E-2</v>
      </c>
      <c r="BO1420" s="17">
        <v>1.0952330324533801E-2</v>
      </c>
      <c r="BP1420" s="17"/>
      <c r="BQ1420" s="17">
        <v>8.1831227668420103E-2</v>
      </c>
      <c r="BR1420" s="17">
        <v>7.1613077688281193E-2</v>
      </c>
      <c r="BS1420" s="17">
        <v>8.7203776527063001E-2</v>
      </c>
      <c r="BT1420" s="17"/>
      <c r="BU1420" s="17">
        <v>5.07327173438403E-2</v>
      </c>
      <c r="BV1420" s="17">
        <v>8.7675117983620696E-2</v>
      </c>
      <c r="BW1420" s="17">
        <v>7.9315018404465101E-2</v>
      </c>
      <c r="BX1420" s="17"/>
      <c r="BY1420" s="17">
        <v>0</v>
      </c>
      <c r="BZ1420" s="17"/>
      <c r="CA1420" s="17">
        <v>4.4992153805473598E-2</v>
      </c>
    </row>
    <row r="1421" spans="2:79" x14ac:dyDescent="0.35">
      <c r="B1421" t="s">
        <v>389</v>
      </c>
      <c r="C1421" s="17">
        <v>0.76697582726608504</v>
      </c>
      <c r="D1421" s="17">
        <v>0.78402986231099603</v>
      </c>
      <c r="E1421" s="17">
        <v>0.74811314000288598</v>
      </c>
      <c r="F1421" s="17"/>
      <c r="G1421" s="17">
        <v>0.76911327886264802</v>
      </c>
      <c r="H1421" s="17">
        <v>0.73789654524000803</v>
      </c>
      <c r="I1421" s="17">
        <v>0.74080188645712997</v>
      </c>
      <c r="J1421" s="17">
        <v>0.75893077741654602</v>
      </c>
      <c r="K1421" s="17">
        <v>0.78441286303923596</v>
      </c>
      <c r="L1421" s="17">
        <v>0.80457229670182995</v>
      </c>
      <c r="M1421" s="17"/>
      <c r="N1421" s="17">
        <v>0.79488817305241599</v>
      </c>
      <c r="O1421" s="17">
        <v>0.81975948917107899</v>
      </c>
      <c r="P1421" s="17">
        <v>0.76548669462260899</v>
      </c>
      <c r="Q1421" s="17">
        <v>0.67930694522657697</v>
      </c>
      <c r="R1421" s="17"/>
      <c r="S1421" s="17">
        <v>0.74720875891785399</v>
      </c>
      <c r="T1421" s="17">
        <v>0.83849881271714299</v>
      </c>
      <c r="U1421" s="17">
        <v>0.706579598181582</v>
      </c>
      <c r="V1421" s="17">
        <v>0.74723076994548798</v>
      </c>
      <c r="W1421" s="17">
        <v>0.76550359494963205</v>
      </c>
      <c r="X1421" s="17">
        <v>0.80562209075090496</v>
      </c>
      <c r="Y1421" s="17">
        <v>0.82453102236755405</v>
      </c>
      <c r="Z1421" s="17">
        <v>0.78668409975854803</v>
      </c>
      <c r="AA1421" s="17">
        <v>0.73907549777557302</v>
      </c>
      <c r="AB1421" s="17">
        <v>0.71436311075413705</v>
      </c>
      <c r="AC1421" s="17">
        <v>0.798599190010848</v>
      </c>
      <c r="AD1421" s="17">
        <v>0.70517762993968403</v>
      </c>
      <c r="AE1421" s="17"/>
      <c r="AF1421" s="17">
        <v>0.68468354511581397</v>
      </c>
      <c r="AG1421" s="17">
        <v>0.77050552821443097</v>
      </c>
      <c r="AH1421" s="17">
        <v>0.80975203439904897</v>
      </c>
      <c r="AI1421" s="17">
        <v>0.81763682586819997</v>
      </c>
      <c r="AJ1421" s="17">
        <v>0.87469030663845204</v>
      </c>
      <c r="AK1421" s="17">
        <v>0.82527047512037099</v>
      </c>
      <c r="AL1421" s="17"/>
      <c r="AM1421" s="17">
        <v>0.67426876656897805</v>
      </c>
      <c r="AN1421" s="17">
        <v>0.78927005930833605</v>
      </c>
      <c r="AO1421" s="17">
        <v>0.81252538619618597</v>
      </c>
      <c r="AP1421" s="17">
        <v>0.82267149667588602</v>
      </c>
      <c r="AQ1421" s="17">
        <v>0.55421689027443</v>
      </c>
      <c r="AR1421" s="17"/>
      <c r="AS1421" s="17">
        <v>0.75434144166207695</v>
      </c>
      <c r="AT1421" s="17">
        <v>0.80187042890029603</v>
      </c>
      <c r="AU1421" s="17">
        <v>0.72481867465019201</v>
      </c>
      <c r="AV1421" s="17">
        <v>0.75550579196963796</v>
      </c>
      <c r="AW1421" s="17">
        <v>0.77713164361985598</v>
      </c>
      <c r="AX1421" s="17">
        <v>0.78980265954850204</v>
      </c>
      <c r="AY1421" s="17"/>
      <c r="AZ1421" s="17">
        <v>0.79824779668572898</v>
      </c>
      <c r="BA1421" s="17">
        <v>0.76695569747635195</v>
      </c>
      <c r="BB1421" s="17">
        <v>0.72253056540250404</v>
      </c>
      <c r="BC1421" s="17">
        <v>0.87018473046509004</v>
      </c>
      <c r="BD1421" s="17">
        <v>0.73913430707489503</v>
      </c>
      <c r="BE1421" s="17"/>
      <c r="BF1421" s="17">
        <v>0.78355671584660902</v>
      </c>
      <c r="BG1421" s="17"/>
      <c r="BH1421" s="17">
        <v>0.77737054850475495</v>
      </c>
      <c r="BI1421" s="17"/>
      <c r="BJ1421" s="17">
        <v>0.76616383971933499</v>
      </c>
      <c r="BK1421" s="17">
        <v>0.804161888545319</v>
      </c>
      <c r="BL1421" s="17">
        <v>0.815659272422534</v>
      </c>
      <c r="BM1421" s="17">
        <v>0.58389572213261998</v>
      </c>
      <c r="BN1421" s="17">
        <v>0.843514297763308</v>
      </c>
      <c r="BO1421" s="17">
        <v>0.82342156224961804</v>
      </c>
      <c r="BP1421" s="17"/>
      <c r="BQ1421" s="17">
        <v>0.80011036186384099</v>
      </c>
      <c r="BR1421" s="17">
        <v>0.80614735784084701</v>
      </c>
      <c r="BS1421" s="17">
        <v>0.78691959336700501</v>
      </c>
      <c r="BT1421" s="17"/>
      <c r="BU1421" s="17">
        <v>0.776427468575702</v>
      </c>
      <c r="BV1421" s="17">
        <v>0.80016399385140802</v>
      </c>
      <c r="BW1421" s="17">
        <v>0.78154156988538204</v>
      </c>
      <c r="BX1421" s="17"/>
      <c r="BY1421" s="17">
        <v>0.76598364388872298</v>
      </c>
      <c r="BZ1421" s="17"/>
      <c r="CA1421" s="17">
        <v>0.85498908736841905</v>
      </c>
    </row>
    <row r="1422" spans="2:79" x14ac:dyDescent="0.35">
      <c r="B1422" t="s">
        <v>390</v>
      </c>
      <c r="C1422" s="17">
        <v>0.121767175540254</v>
      </c>
      <c r="D1422" s="17">
        <v>0.122020679045686</v>
      </c>
      <c r="E1422" s="17">
        <v>0.122266721400867</v>
      </c>
      <c r="F1422" s="17"/>
      <c r="G1422" s="17">
        <v>0.15828571470823599</v>
      </c>
      <c r="H1422" s="17">
        <v>0.11994695653714101</v>
      </c>
      <c r="I1422" s="17">
        <v>0.12744322173234901</v>
      </c>
      <c r="J1422" s="17">
        <v>0.11575287186741499</v>
      </c>
      <c r="K1422" s="17">
        <v>9.0312487107779699E-2</v>
      </c>
      <c r="L1422" s="17">
        <v>0.119042650143508</v>
      </c>
      <c r="M1422" s="17"/>
      <c r="N1422" s="17">
        <v>0.118701169611902</v>
      </c>
      <c r="O1422" s="17">
        <v>9.7791480122902605E-2</v>
      </c>
      <c r="P1422" s="17">
        <v>0.14715034398673499</v>
      </c>
      <c r="Q1422" s="17">
        <v>0.13026548808494301</v>
      </c>
      <c r="R1422" s="17"/>
      <c r="S1422" s="17">
        <v>0.12845673566180699</v>
      </c>
      <c r="T1422" s="17">
        <v>6.5778283572889895E-2</v>
      </c>
      <c r="U1422" s="17">
        <v>0.152866344338938</v>
      </c>
      <c r="V1422" s="17">
        <v>0.11774328429523701</v>
      </c>
      <c r="W1422" s="17">
        <v>0.116298070561509</v>
      </c>
      <c r="X1422" s="17">
        <v>0.110190491933222</v>
      </c>
      <c r="Y1422" s="17">
        <v>0.118451185132824</v>
      </c>
      <c r="Z1422" s="17">
        <v>0.151618133772291</v>
      </c>
      <c r="AA1422" s="17">
        <v>0.116510195477336</v>
      </c>
      <c r="AB1422" s="17">
        <v>0.163532636082764</v>
      </c>
      <c r="AC1422" s="17">
        <v>7.8222220780509694E-2</v>
      </c>
      <c r="AD1422" s="17">
        <v>0.22030200819306101</v>
      </c>
      <c r="AE1422" s="17"/>
      <c r="AF1422" s="17">
        <v>9.01661625154032E-2</v>
      </c>
      <c r="AG1422" s="17">
        <v>0.15704889131361499</v>
      </c>
      <c r="AH1422" s="17">
        <v>0.10950750858429099</v>
      </c>
      <c r="AI1422" s="17">
        <v>0.109045453408325</v>
      </c>
      <c r="AJ1422" s="17">
        <v>6.1609871025651797E-2</v>
      </c>
      <c r="AK1422" s="17">
        <v>7.0756856634661594E-2</v>
      </c>
      <c r="AL1422" s="17"/>
      <c r="AM1422" s="17">
        <v>0.12067181813740201</v>
      </c>
      <c r="AN1422" s="17">
        <v>0.12559999554144199</v>
      </c>
      <c r="AO1422" s="17">
        <v>9.1400599644029495E-2</v>
      </c>
      <c r="AP1422" s="17">
        <v>0.16585557819510199</v>
      </c>
      <c r="AQ1422" s="17">
        <v>0.26503391217626199</v>
      </c>
      <c r="AR1422" s="17"/>
      <c r="AS1422" s="17">
        <v>0.13156784884481501</v>
      </c>
      <c r="AT1422" s="17">
        <v>9.6027693687975105E-2</v>
      </c>
      <c r="AU1422" s="17">
        <v>0.18793643224826201</v>
      </c>
      <c r="AV1422" s="17">
        <v>0.117993968468662</v>
      </c>
      <c r="AW1422" s="17">
        <v>7.5047829913203301E-2</v>
      </c>
      <c r="AX1422" s="17">
        <v>0.120880839938607</v>
      </c>
      <c r="AY1422" s="17"/>
      <c r="AZ1422" s="17">
        <v>0.12599974290971999</v>
      </c>
      <c r="BA1422" s="17">
        <v>0.122246268590399</v>
      </c>
      <c r="BB1422" s="17">
        <v>0.149159614640547</v>
      </c>
      <c r="BC1422" s="17">
        <v>5.7849418014888902E-2</v>
      </c>
      <c r="BD1422" s="17">
        <v>0.11758462641578001</v>
      </c>
      <c r="BE1422" s="17"/>
      <c r="BF1422" s="17">
        <v>0.11952730906232201</v>
      </c>
      <c r="BG1422" s="17"/>
      <c r="BH1422" s="17">
        <v>0.123495425873967</v>
      </c>
      <c r="BI1422" s="17"/>
      <c r="BJ1422" s="17">
        <v>0.11221947933740101</v>
      </c>
      <c r="BK1422" s="17">
        <v>9.3301665269951997E-2</v>
      </c>
      <c r="BL1422" s="17">
        <v>7.7786702663011895E-2</v>
      </c>
      <c r="BM1422" s="17">
        <v>0.28369647364591299</v>
      </c>
      <c r="BN1422" s="17">
        <v>9.60372983736245E-2</v>
      </c>
      <c r="BO1422" s="17">
        <v>0.16562610742584799</v>
      </c>
      <c r="BP1422" s="17"/>
      <c r="BQ1422" s="17">
        <v>0.118058410467739</v>
      </c>
      <c r="BR1422" s="17">
        <v>0.122239564470872</v>
      </c>
      <c r="BS1422" s="17">
        <v>0.125876630105932</v>
      </c>
      <c r="BT1422" s="17"/>
      <c r="BU1422" s="17">
        <v>0.17283981408045801</v>
      </c>
      <c r="BV1422" s="17">
        <v>0.112160888164971</v>
      </c>
      <c r="BW1422" s="17">
        <v>0.13914341171015299</v>
      </c>
      <c r="BX1422" s="17"/>
      <c r="BY1422" s="17">
        <v>0.234016356111277</v>
      </c>
      <c r="BZ1422" s="17"/>
      <c r="CA1422" s="17">
        <v>0.100018758826108</v>
      </c>
    </row>
    <row r="1423" spans="2:79" x14ac:dyDescent="0.35">
      <c r="B1423" t="s">
        <v>202</v>
      </c>
      <c r="C1423" s="17">
        <v>0.64520865172583097</v>
      </c>
      <c r="D1423" s="17">
        <v>0.66200918326531</v>
      </c>
      <c r="E1423" s="17">
        <v>0.62584641860201895</v>
      </c>
      <c r="F1423" s="17"/>
      <c r="G1423" s="17">
        <v>0.61082756415441297</v>
      </c>
      <c r="H1423" s="17">
        <v>0.61794958870286798</v>
      </c>
      <c r="I1423" s="17">
        <v>0.61335866472478096</v>
      </c>
      <c r="J1423" s="17">
        <v>0.64317790554913001</v>
      </c>
      <c r="K1423" s="17">
        <v>0.69410037593145602</v>
      </c>
      <c r="L1423" s="17">
        <v>0.68552964655832205</v>
      </c>
      <c r="M1423" s="17"/>
      <c r="N1423" s="17">
        <v>0.67618700344051397</v>
      </c>
      <c r="O1423" s="17">
        <v>0.72196800904817604</v>
      </c>
      <c r="P1423" s="17">
        <v>0.618336350635874</v>
      </c>
      <c r="Q1423" s="17">
        <v>0.54904145714163399</v>
      </c>
      <c r="R1423" s="17"/>
      <c r="S1423" s="17">
        <v>0.61875202325604794</v>
      </c>
      <c r="T1423" s="17">
        <v>0.77272052914425304</v>
      </c>
      <c r="U1423" s="17">
        <v>0.55371325384264403</v>
      </c>
      <c r="V1423" s="17">
        <v>0.62948748565025103</v>
      </c>
      <c r="W1423" s="17">
        <v>0.64920552438812296</v>
      </c>
      <c r="X1423" s="17">
        <v>0.69543159881768302</v>
      </c>
      <c r="Y1423" s="17">
        <v>0.70607983723473</v>
      </c>
      <c r="Z1423" s="17">
        <v>0.63506596598625698</v>
      </c>
      <c r="AA1423" s="17">
        <v>0.62256530229823703</v>
      </c>
      <c r="AB1423" s="17">
        <v>0.55083047467137403</v>
      </c>
      <c r="AC1423" s="17">
        <v>0.720376969230338</v>
      </c>
      <c r="AD1423" s="17">
        <v>0.48487562174662302</v>
      </c>
      <c r="AE1423" s="17"/>
      <c r="AF1423" s="17">
        <v>0.59451738260041098</v>
      </c>
      <c r="AG1423" s="17">
        <v>0.61345663690081598</v>
      </c>
      <c r="AH1423" s="17">
        <v>0.70024452581475805</v>
      </c>
      <c r="AI1423" s="17">
        <v>0.70859137245987402</v>
      </c>
      <c r="AJ1423" s="17">
        <v>0.81308043561279997</v>
      </c>
      <c r="AK1423" s="17">
        <v>0.75451361848570897</v>
      </c>
      <c r="AL1423" s="17"/>
      <c r="AM1423" s="17">
        <v>0.55359694843157503</v>
      </c>
      <c r="AN1423" s="17">
        <v>0.66367006376689397</v>
      </c>
      <c r="AO1423" s="17">
        <v>0.72112478655215595</v>
      </c>
      <c r="AP1423" s="17">
        <v>0.65681591848078402</v>
      </c>
      <c r="AQ1423" s="17">
        <v>0.28918297809816801</v>
      </c>
      <c r="AR1423" s="17"/>
      <c r="AS1423" s="17">
        <v>0.62277359281726197</v>
      </c>
      <c r="AT1423" s="17">
        <v>0.70584273521232099</v>
      </c>
      <c r="AU1423" s="17">
        <v>0.53688224240193005</v>
      </c>
      <c r="AV1423" s="17">
        <v>0.63751182350097502</v>
      </c>
      <c r="AW1423" s="17">
        <v>0.70208381370665296</v>
      </c>
      <c r="AX1423" s="17">
        <v>0.66892181960989505</v>
      </c>
      <c r="AY1423" s="17"/>
      <c r="AZ1423" s="17">
        <v>0.67224805377600905</v>
      </c>
      <c r="BA1423" s="17">
        <v>0.64470942888595295</v>
      </c>
      <c r="BB1423" s="17">
        <v>0.57337095076195699</v>
      </c>
      <c r="BC1423" s="17">
        <v>0.81233531245020096</v>
      </c>
      <c r="BD1423" s="17">
        <v>0.62154968065911498</v>
      </c>
      <c r="BE1423" s="17"/>
      <c r="BF1423" s="17">
        <v>0.66402940678428801</v>
      </c>
      <c r="BG1423" s="17"/>
      <c r="BH1423" s="17">
        <v>0.65387512263078795</v>
      </c>
      <c r="BI1423" s="17"/>
      <c r="BJ1423" s="17">
        <v>0.65394436038193404</v>
      </c>
      <c r="BK1423" s="17">
        <v>0.71086022327536702</v>
      </c>
      <c r="BL1423" s="17">
        <v>0.73787256975952198</v>
      </c>
      <c r="BM1423" s="17">
        <v>0.30019924848670798</v>
      </c>
      <c r="BN1423" s="17">
        <v>0.74747699938968404</v>
      </c>
      <c r="BO1423" s="17">
        <v>0.65779545482377</v>
      </c>
      <c r="BP1423" s="17"/>
      <c r="BQ1423" s="17">
        <v>0.68205195139610197</v>
      </c>
      <c r="BR1423" s="17">
        <v>0.68390779336997598</v>
      </c>
      <c r="BS1423" s="17">
        <v>0.66104296326107204</v>
      </c>
      <c r="BT1423" s="17"/>
      <c r="BU1423" s="17">
        <v>0.60358765449524399</v>
      </c>
      <c r="BV1423" s="17">
        <v>0.68800310568643697</v>
      </c>
      <c r="BW1423" s="17">
        <v>0.64239815817522905</v>
      </c>
      <c r="BX1423" s="17"/>
      <c r="BY1423" s="17">
        <v>0.53196728777744495</v>
      </c>
      <c r="BZ1423" s="17"/>
      <c r="CA1423" s="17">
        <v>0.75497032854231105</v>
      </c>
    </row>
    <row r="1424" spans="2:79" x14ac:dyDescent="0.35">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c r="BN1424" s="17"/>
      <c r="BO1424" s="17"/>
      <c r="BP1424" s="17"/>
      <c r="BQ1424" s="17"/>
      <c r="BR1424" s="17"/>
      <c r="BS1424" s="17"/>
      <c r="BT1424" s="17"/>
      <c r="BU1424" s="17"/>
      <c r="BV1424" s="17"/>
      <c r="BW1424" s="17"/>
      <c r="BX1424" s="17"/>
      <c r="BY1424" s="17"/>
      <c r="BZ1424" s="17"/>
      <c r="CA1424" s="17"/>
    </row>
    <row r="1425" spans="2:79" x14ac:dyDescent="0.35">
      <c r="B1425" s="6" t="s">
        <v>617</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c r="BP1425" s="17"/>
      <c r="BQ1425" s="17"/>
      <c r="BR1425" s="17"/>
      <c r="BS1425" s="17"/>
      <c r="BT1425" s="17"/>
      <c r="BU1425" s="17"/>
      <c r="BV1425" s="17"/>
      <c r="BW1425" s="17"/>
      <c r="BX1425" s="17"/>
      <c r="BY1425" s="17"/>
      <c r="BZ1425" s="17"/>
      <c r="CA1425" s="17"/>
    </row>
    <row r="1426" spans="2:79" x14ac:dyDescent="0.35">
      <c r="B1426" s="24" t="s">
        <v>618</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c r="BV1426" s="17"/>
      <c r="BW1426" s="17"/>
      <c r="BX1426" s="17"/>
      <c r="BY1426" s="17"/>
      <c r="BZ1426" s="17"/>
      <c r="CA1426" s="17"/>
    </row>
    <row r="1427" spans="2:79" x14ac:dyDescent="0.35">
      <c r="B1427" t="s">
        <v>385</v>
      </c>
      <c r="C1427" s="17">
        <v>0.29814921095127001</v>
      </c>
      <c r="D1427" s="17">
        <v>0.29255616552311497</v>
      </c>
      <c r="E1427" s="17">
        <v>0.30193683421427903</v>
      </c>
      <c r="F1427" s="17"/>
      <c r="G1427" s="17">
        <v>0.30717392539226002</v>
      </c>
      <c r="H1427" s="17">
        <v>0.33710408878951098</v>
      </c>
      <c r="I1427" s="17">
        <v>0.32917632791666701</v>
      </c>
      <c r="J1427" s="17">
        <v>0.30107537607010598</v>
      </c>
      <c r="K1427" s="17">
        <v>0.28168872319563498</v>
      </c>
      <c r="L1427" s="17">
        <v>0.23676630377406599</v>
      </c>
      <c r="M1427" s="17"/>
      <c r="N1427" s="17">
        <v>0.36245354038431599</v>
      </c>
      <c r="O1427" s="17">
        <v>0.33922303687565503</v>
      </c>
      <c r="P1427" s="17">
        <v>0.19158685806383599</v>
      </c>
      <c r="Q1427" s="17">
        <v>0.284038289257319</v>
      </c>
      <c r="R1427" s="17"/>
      <c r="S1427" s="17">
        <v>0.30817585186518298</v>
      </c>
      <c r="T1427" s="17">
        <v>0.29217862949810602</v>
      </c>
      <c r="U1427" s="17">
        <v>0.276694665560693</v>
      </c>
      <c r="V1427" s="17">
        <v>0.25857658911793102</v>
      </c>
      <c r="W1427" s="17">
        <v>0.37431762725717199</v>
      </c>
      <c r="X1427" s="17">
        <v>0.317756198262372</v>
      </c>
      <c r="Y1427" s="17">
        <v>0.369123196536288</v>
      </c>
      <c r="Z1427" s="17">
        <v>0.19017358115817901</v>
      </c>
      <c r="AA1427" s="17">
        <v>0.351663135655573</v>
      </c>
      <c r="AB1427" s="17">
        <v>0.17860467755819701</v>
      </c>
      <c r="AC1427" s="17">
        <v>0.295516055661869</v>
      </c>
      <c r="AD1427" s="17">
        <v>0.29287750042299199</v>
      </c>
      <c r="AE1427" s="17"/>
      <c r="AF1427" s="17">
        <v>0.32061766135449099</v>
      </c>
      <c r="AG1427" s="17">
        <v>0.27326494534516799</v>
      </c>
      <c r="AH1427" s="17">
        <v>0.26747678636045202</v>
      </c>
      <c r="AI1427" s="17">
        <v>0.31284578629007698</v>
      </c>
      <c r="AJ1427" s="17">
        <v>0.39182157827720299</v>
      </c>
      <c r="AK1427" s="17">
        <v>0.43172466669418103</v>
      </c>
      <c r="AL1427" s="17"/>
      <c r="AM1427" s="17">
        <v>0.216361397341779</v>
      </c>
      <c r="AN1427" s="17">
        <v>0.29387079114643899</v>
      </c>
      <c r="AO1427" s="17">
        <v>0.31521687893555</v>
      </c>
      <c r="AP1427" s="17">
        <v>0.42172756553954599</v>
      </c>
      <c r="AQ1427" s="17">
        <v>0.26683953297240398</v>
      </c>
      <c r="AR1427" s="17"/>
      <c r="AS1427" s="17">
        <v>0.36013150257476501</v>
      </c>
      <c r="AT1427" s="17">
        <v>0.30759821961987499</v>
      </c>
      <c r="AU1427" s="17">
        <v>0.18593550186230901</v>
      </c>
      <c r="AV1427" s="17">
        <v>0.29110458894891</v>
      </c>
      <c r="AW1427" s="17">
        <v>0.32130899148228897</v>
      </c>
      <c r="AX1427" s="17">
        <v>0.30865338033884099</v>
      </c>
      <c r="AY1427" s="17"/>
      <c r="AZ1427" s="17">
        <v>0.29444081048410897</v>
      </c>
      <c r="BA1427" s="17">
        <v>0.32066656610256999</v>
      </c>
      <c r="BB1427" s="17">
        <v>0.31462377649177897</v>
      </c>
      <c r="BC1427" s="17">
        <v>0.25038915004956103</v>
      </c>
      <c r="BD1427" s="17">
        <v>0.279641132980888</v>
      </c>
      <c r="BE1427" s="17"/>
      <c r="BF1427" s="17">
        <v>0.316088202710824</v>
      </c>
      <c r="BG1427" s="17"/>
      <c r="BH1427" s="17">
        <v>0.31073921854293102</v>
      </c>
      <c r="BI1427" s="17"/>
      <c r="BJ1427" s="17">
        <v>0.30467704309909399</v>
      </c>
      <c r="BK1427" s="17">
        <v>0.25764617557924901</v>
      </c>
      <c r="BL1427" s="17">
        <v>0.29968810280255298</v>
      </c>
      <c r="BM1427" s="17">
        <v>0.34926061911411599</v>
      </c>
      <c r="BN1427" s="17">
        <v>0.39372084754334902</v>
      </c>
      <c r="BO1427" s="17">
        <v>0.340532131382697</v>
      </c>
      <c r="BP1427" s="17"/>
      <c r="BQ1427" s="17">
        <v>0.319351955442776</v>
      </c>
      <c r="BR1427" s="17">
        <v>0.30335225562113999</v>
      </c>
      <c r="BS1427" s="17">
        <v>0.28806084933419701</v>
      </c>
      <c r="BT1427" s="17"/>
      <c r="BU1427" s="17">
        <v>0.28290826581516099</v>
      </c>
      <c r="BV1427" s="17">
        <v>0.33632803112888898</v>
      </c>
      <c r="BW1427" s="17">
        <v>0.27519259910305999</v>
      </c>
      <c r="BX1427" s="17"/>
      <c r="BY1427" s="17">
        <v>0.25558762485411801</v>
      </c>
      <c r="BZ1427" s="17"/>
      <c r="CA1427" s="17">
        <v>0.38342390134784998</v>
      </c>
    </row>
    <row r="1428" spans="2:79" x14ac:dyDescent="0.35">
      <c r="B1428" t="s">
        <v>386</v>
      </c>
      <c r="C1428" s="17">
        <v>0.51443879530854897</v>
      </c>
      <c r="D1428" s="17">
        <v>0.52324198569116398</v>
      </c>
      <c r="E1428" s="17">
        <v>0.50570396949836904</v>
      </c>
      <c r="F1428" s="17"/>
      <c r="G1428" s="17">
        <v>0.464548485876287</v>
      </c>
      <c r="H1428" s="17">
        <v>0.48426929806775898</v>
      </c>
      <c r="I1428" s="17">
        <v>0.46675475129400601</v>
      </c>
      <c r="J1428" s="17">
        <v>0.56019475899987103</v>
      </c>
      <c r="K1428" s="17">
        <v>0.51553268060406998</v>
      </c>
      <c r="L1428" s="17">
        <v>0.58260817451041402</v>
      </c>
      <c r="M1428" s="17"/>
      <c r="N1428" s="17">
        <v>0.47403338518639299</v>
      </c>
      <c r="O1428" s="17">
        <v>0.53285727846720798</v>
      </c>
      <c r="P1428" s="17">
        <v>0.564882030907638</v>
      </c>
      <c r="Q1428" s="17">
        <v>0.50148621310240105</v>
      </c>
      <c r="R1428" s="17"/>
      <c r="S1428" s="17">
        <v>0.49019033776281901</v>
      </c>
      <c r="T1428" s="17">
        <v>0.54305940729976598</v>
      </c>
      <c r="U1428" s="17">
        <v>0.58471950799466998</v>
      </c>
      <c r="V1428" s="17">
        <v>0.63060236719839902</v>
      </c>
      <c r="W1428" s="17">
        <v>0.53003139204469596</v>
      </c>
      <c r="X1428" s="17">
        <v>0.34150598168090401</v>
      </c>
      <c r="Y1428" s="17">
        <v>0.41757612897119101</v>
      </c>
      <c r="Z1428" s="17">
        <v>0.60163735395392504</v>
      </c>
      <c r="AA1428" s="17">
        <v>0.46576970538137502</v>
      </c>
      <c r="AB1428" s="17">
        <v>0.58230783835006295</v>
      </c>
      <c r="AC1428" s="17">
        <v>0.50108398333211301</v>
      </c>
      <c r="AD1428" s="17">
        <v>0.61911006070424102</v>
      </c>
      <c r="AE1428" s="17"/>
      <c r="AF1428" s="17">
        <v>0.42861434165078299</v>
      </c>
      <c r="AG1428" s="17">
        <v>0.50651456999743205</v>
      </c>
      <c r="AH1428" s="17">
        <v>0.60321858183572297</v>
      </c>
      <c r="AI1428" s="17">
        <v>0.56058399400169201</v>
      </c>
      <c r="AJ1428" s="17">
        <v>0.470611096318997</v>
      </c>
      <c r="AK1428" s="17">
        <v>0.43997554048106402</v>
      </c>
      <c r="AL1428" s="17"/>
      <c r="AM1428" s="17">
        <v>0.54868336198232004</v>
      </c>
      <c r="AN1428" s="17">
        <v>0.490674869463531</v>
      </c>
      <c r="AO1428" s="17">
        <v>0.53783838455108901</v>
      </c>
      <c r="AP1428" s="17">
        <v>0.44200459368892298</v>
      </c>
      <c r="AQ1428" s="17">
        <v>0.61697383168124598</v>
      </c>
      <c r="AR1428" s="17"/>
      <c r="AS1428" s="17">
        <v>0.44768340137106899</v>
      </c>
      <c r="AT1428" s="17">
        <v>0.50292922547439001</v>
      </c>
      <c r="AU1428" s="17">
        <v>0.55480316896279602</v>
      </c>
      <c r="AV1428" s="17">
        <v>0.57836549855541097</v>
      </c>
      <c r="AW1428" s="17">
        <v>0.48219490036176499</v>
      </c>
      <c r="AX1428" s="17">
        <v>0.52658702396310597</v>
      </c>
      <c r="AY1428" s="17"/>
      <c r="AZ1428" s="17">
        <v>0.56761784161684103</v>
      </c>
      <c r="BA1428" s="17">
        <v>0.49374250482140702</v>
      </c>
      <c r="BB1428" s="17">
        <v>0.51078611824040399</v>
      </c>
      <c r="BC1428" s="17">
        <v>0.56328218681376796</v>
      </c>
      <c r="BD1428" s="17">
        <v>0.48431237270292699</v>
      </c>
      <c r="BE1428" s="17"/>
      <c r="BF1428" s="17">
        <v>0.51848457584734597</v>
      </c>
      <c r="BG1428" s="17"/>
      <c r="BH1428" s="17">
        <v>0.53459660385377505</v>
      </c>
      <c r="BI1428" s="17"/>
      <c r="BJ1428" s="17">
        <v>0.53477879520862903</v>
      </c>
      <c r="BK1428" s="17">
        <v>0.50620671642665005</v>
      </c>
      <c r="BL1428" s="17">
        <v>0.52564746036431098</v>
      </c>
      <c r="BM1428" s="17">
        <v>0.47288558186860102</v>
      </c>
      <c r="BN1428" s="17">
        <v>0.46734758317714598</v>
      </c>
      <c r="BO1428" s="17">
        <v>0.41631082208259801</v>
      </c>
      <c r="BP1428" s="17"/>
      <c r="BQ1428" s="17">
        <v>0.52479380387994101</v>
      </c>
      <c r="BR1428" s="17">
        <v>0.52247804732285297</v>
      </c>
      <c r="BS1428" s="17">
        <v>0.52141934714220695</v>
      </c>
      <c r="BT1428" s="17"/>
      <c r="BU1428" s="17">
        <v>0.56669741276034302</v>
      </c>
      <c r="BV1428" s="17">
        <v>0.54933065146477</v>
      </c>
      <c r="BW1428" s="17">
        <v>0.51662983352339198</v>
      </c>
      <c r="BX1428" s="17"/>
      <c r="BY1428" s="17">
        <v>0.45328086238925602</v>
      </c>
      <c r="BZ1428" s="17"/>
      <c r="CA1428" s="17">
        <v>0.46863611211671502</v>
      </c>
    </row>
    <row r="1429" spans="2:79" x14ac:dyDescent="0.35">
      <c r="B1429" t="s">
        <v>387</v>
      </c>
      <c r="C1429" s="17">
        <v>6.9707684919122395E-2</v>
      </c>
      <c r="D1429" s="17">
        <v>5.5397908864861303E-2</v>
      </c>
      <c r="E1429" s="17">
        <v>8.4513200880440606E-2</v>
      </c>
      <c r="F1429" s="17"/>
      <c r="G1429" s="17">
        <v>0.161120026712847</v>
      </c>
      <c r="H1429" s="17">
        <v>6.8370636361590797E-2</v>
      </c>
      <c r="I1429" s="17">
        <v>3.7953211140324301E-2</v>
      </c>
      <c r="J1429" s="17">
        <v>7.5231900436038002E-2</v>
      </c>
      <c r="K1429" s="17">
        <v>5.2746117853629898E-2</v>
      </c>
      <c r="L1429" s="17">
        <v>3.95476851322107E-2</v>
      </c>
      <c r="M1429" s="17"/>
      <c r="N1429" s="17">
        <v>7.2859862640451495E-2</v>
      </c>
      <c r="O1429" s="17">
        <v>4.6682894740917198E-2</v>
      </c>
      <c r="P1429" s="17">
        <v>9.9225262815446705E-2</v>
      </c>
      <c r="Q1429" s="17">
        <v>6.6344039868080795E-2</v>
      </c>
      <c r="R1429" s="17"/>
      <c r="S1429" s="17">
        <v>0.137228970757236</v>
      </c>
      <c r="T1429" s="17">
        <v>4.1946695227840801E-2</v>
      </c>
      <c r="U1429" s="17">
        <v>9.3743743895225006E-3</v>
      </c>
      <c r="V1429" s="17">
        <v>0</v>
      </c>
      <c r="W1429" s="17">
        <v>6.5976972801919706E-2</v>
      </c>
      <c r="X1429" s="17">
        <v>0.156656098260959</v>
      </c>
      <c r="Y1429" s="17">
        <v>8.6649612075820406E-2</v>
      </c>
      <c r="Z1429" s="17">
        <v>4.9238688153802897E-2</v>
      </c>
      <c r="AA1429" s="17">
        <v>9.9294338811744098E-2</v>
      </c>
      <c r="AB1429" s="17">
        <v>3.8850554818862397E-2</v>
      </c>
      <c r="AC1429" s="17">
        <v>4.8867785360991303E-2</v>
      </c>
      <c r="AD1429" s="17">
        <v>2.03130109724259E-2</v>
      </c>
      <c r="AE1429" s="17"/>
      <c r="AF1429" s="17">
        <v>6.3555677732480303E-2</v>
      </c>
      <c r="AG1429" s="17">
        <v>8.2754920201275006E-2</v>
      </c>
      <c r="AH1429" s="17">
        <v>6.6152414892428499E-2</v>
      </c>
      <c r="AI1429" s="17">
        <v>6.6399777670401505E-2</v>
      </c>
      <c r="AJ1429" s="17">
        <v>6.9731938612403899E-2</v>
      </c>
      <c r="AK1429" s="17">
        <v>5.5684021529897598E-2</v>
      </c>
      <c r="AL1429" s="17"/>
      <c r="AM1429" s="17">
        <v>4.8203225224472797E-2</v>
      </c>
      <c r="AN1429" s="17">
        <v>9.0410429363857597E-2</v>
      </c>
      <c r="AO1429" s="17">
        <v>7.1871898630367803E-2</v>
      </c>
      <c r="AP1429" s="17">
        <v>3.9831233366697402E-2</v>
      </c>
      <c r="AQ1429" s="17">
        <v>9.64882230165542E-2</v>
      </c>
      <c r="AR1429" s="17"/>
      <c r="AS1429" s="17">
        <v>9.1335495577807194E-2</v>
      </c>
      <c r="AT1429" s="17">
        <v>5.5260120176913702E-2</v>
      </c>
      <c r="AU1429" s="17">
        <v>0.118549952896044</v>
      </c>
      <c r="AV1429" s="17">
        <v>4.3908356286906501E-2</v>
      </c>
      <c r="AW1429" s="17">
        <v>4.7497536889169398E-2</v>
      </c>
      <c r="AX1429" s="17">
        <v>5.1467180528430703E-2</v>
      </c>
      <c r="AY1429" s="17"/>
      <c r="AZ1429" s="17">
        <v>5.86872498630591E-2</v>
      </c>
      <c r="BA1429" s="17">
        <v>8.9963917392822307E-2</v>
      </c>
      <c r="BB1429" s="17">
        <v>4.3684937741859199E-2</v>
      </c>
      <c r="BC1429" s="17">
        <v>2.34217241454165E-2</v>
      </c>
      <c r="BD1429" s="17">
        <v>8.6366270906040807E-2</v>
      </c>
      <c r="BE1429" s="17"/>
      <c r="BF1429" s="17">
        <v>6.14577112560966E-2</v>
      </c>
      <c r="BG1429" s="17"/>
      <c r="BH1429" s="17">
        <v>6.0187705722243398E-2</v>
      </c>
      <c r="BI1429" s="17"/>
      <c r="BJ1429" s="17">
        <v>7.6186522868750897E-2</v>
      </c>
      <c r="BK1429" s="17">
        <v>6.3361449107630904E-2</v>
      </c>
      <c r="BL1429" s="17">
        <v>6.5887298226484495E-2</v>
      </c>
      <c r="BM1429" s="17">
        <v>7.1508604000546303E-2</v>
      </c>
      <c r="BN1429" s="17">
        <v>7.5133168598279607E-2</v>
      </c>
      <c r="BO1429" s="17">
        <v>0.104229564406115</v>
      </c>
      <c r="BP1429" s="17"/>
      <c r="BQ1429" s="17">
        <v>9.4876308891867503E-2</v>
      </c>
      <c r="BR1429" s="17">
        <v>9.0798642499717905E-2</v>
      </c>
      <c r="BS1429" s="17">
        <v>5.7751808639944502E-2</v>
      </c>
      <c r="BT1429" s="17"/>
      <c r="BU1429" s="17">
        <v>4.6949413777430497E-2</v>
      </c>
      <c r="BV1429" s="17">
        <v>4.1460335008147602E-2</v>
      </c>
      <c r="BW1429" s="17">
        <v>8.9992898123118004E-2</v>
      </c>
      <c r="BX1429" s="17"/>
      <c r="BY1429" s="17">
        <v>0.231730225045959</v>
      </c>
      <c r="BZ1429" s="17"/>
      <c r="CA1429" s="17">
        <v>4.1904081869633299E-2</v>
      </c>
    </row>
    <row r="1430" spans="2:79" x14ac:dyDescent="0.35">
      <c r="B1430" t="s">
        <v>388</v>
      </c>
      <c r="C1430" s="17">
        <v>3.3202461216947803E-2</v>
      </c>
      <c r="D1430" s="17">
        <v>4.1462718906026499E-2</v>
      </c>
      <c r="E1430" s="17">
        <v>2.5351159548304299E-2</v>
      </c>
      <c r="F1430" s="17"/>
      <c r="G1430" s="17">
        <v>1.49984864399229E-2</v>
      </c>
      <c r="H1430" s="17">
        <v>5.3337628524224703E-2</v>
      </c>
      <c r="I1430" s="17">
        <v>4.7699742802496399E-2</v>
      </c>
      <c r="J1430" s="17">
        <v>0</v>
      </c>
      <c r="K1430" s="17">
        <v>2.4635763169169201E-2</v>
      </c>
      <c r="L1430" s="17">
        <v>5.0909939994853597E-2</v>
      </c>
      <c r="M1430" s="17"/>
      <c r="N1430" s="17">
        <v>2.9789118906796998E-2</v>
      </c>
      <c r="O1430" s="17">
        <v>2.8209834740548299E-2</v>
      </c>
      <c r="P1430" s="17">
        <v>3.5129590152296199E-2</v>
      </c>
      <c r="Q1430" s="17">
        <v>3.9777383715874297E-2</v>
      </c>
      <c r="R1430" s="17"/>
      <c r="S1430" s="17">
        <v>1.9500330406470898E-2</v>
      </c>
      <c r="T1430" s="17">
        <v>1.6462125153486398E-2</v>
      </c>
      <c r="U1430" s="17">
        <v>6.5780690421895105E-2</v>
      </c>
      <c r="V1430" s="17">
        <v>3.2176474012332298E-2</v>
      </c>
      <c r="W1430" s="17">
        <v>2.9674007896212499E-2</v>
      </c>
      <c r="X1430" s="17">
        <v>6.2272892154664902E-2</v>
      </c>
      <c r="Y1430" s="17">
        <v>3.5958123558878799E-2</v>
      </c>
      <c r="Z1430" s="17">
        <v>0</v>
      </c>
      <c r="AA1430" s="17">
        <v>1.9771118356973601E-2</v>
      </c>
      <c r="AB1430" s="17">
        <v>3.7416852267155097E-2</v>
      </c>
      <c r="AC1430" s="17">
        <v>4.3308248364700902E-2</v>
      </c>
      <c r="AD1430" s="17">
        <v>4.7522628984756003E-2</v>
      </c>
      <c r="AE1430" s="17"/>
      <c r="AF1430" s="17">
        <v>4.8681072175535502E-2</v>
      </c>
      <c r="AG1430" s="17">
        <v>2.1111407526632299E-2</v>
      </c>
      <c r="AH1430" s="17">
        <v>3.2848988968297903E-2</v>
      </c>
      <c r="AI1430" s="17">
        <v>5.6096362353912001E-2</v>
      </c>
      <c r="AJ1430" s="17">
        <v>1.4189880983571801E-2</v>
      </c>
      <c r="AK1430" s="17">
        <v>4.2283308431966399E-2</v>
      </c>
      <c r="AL1430" s="17"/>
      <c r="AM1430" s="17">
        <v>3.9729149308673502E-2</v>
      </c>
      <c r="AN1430" s="17">
        <v>3.8112801584481E-2</v>
      </c>
      <c r="AO1430" s="17">
        <v>2.1704317397205498E-2</v>
      </c>
      <c r="AP1430" s="17">
        <v>3.7688261518451803E-2</v>
      </c>
      <c r="AQ1430" s="17">
        <v>0</v>
      </c>
      <c r="AR1430" s="17"/>
      <c r="AS1430" s="17">
        <v>4.9352061990514499E-2</v>
      </c>
      <c r="AT1430" s="17">
        <v>1.8417645516703302E-2</v>
      </c>
      <c r="AU1430" s="17">
        <v>1.86952406894881E-2</v>
      </c>
      <c r="AV1430" s="17">
        <v>3.04653235045469E-2</v>
      </c>
      <c r="AW1430" s="17">
        <v>5.4612475149736099E-2</v>
      </c>
      <c r="AX1430" s="17">
        <v>3.1143080864946202E-2</v>
      </c>
      <c r="AY1430" s="17"/>
      <c r="AZ1430" s="17">
        <v>2.0264463138518499E-2</v>
      </c>
      <c r="BA1430" s="17">
        <v>3.01262131318175E-2</v>
      </c>
      <c r="BB1430" s="17">
        <v>2.7152980406747299E-2</v>
      </c>
      <c r="BC1430" s="17">
        <v>7.0310062950430796E-2</v>
      </c>
      <c r="BD1430" s="17">
        <v>4.1399386264233201E-2</v>
      </c>
      <c r="BE1430" s="17"/>
      <c r="BF1430" s="17">
        <v>3.4905523706600397E-2</v>
      </c>
      <c r="BG1430" s="17"/>
      <c r="BH1430" s="17">
        <v>3.2081359498510903E-2</v>
      </c>
      <c r="BI1430" s="17"/>
      <c r="BJ1430" s="17">
        <v>1.7278572836314302E-2</v>
      </c>
      <c r="BK1430" s="17">
        <v>3.5784675439064703E-2</v>
      </c>
      <c r="BL1430" s="17">
        <v>5.95680791233874E-2</v>
      </c>
      <c r="BM1430" s="17">
        <v>1.00841536166934E-2</v>
      </c>
      <c r="BN1430" s="17">
        <v>0</v>
      </c>
      <c r="BO1430" s="17">
        <v>0</v>
      </c>
      <c r="BP1430" s="17"/>
      <c r="BQ1430" s="17">
        <v>2.95342314549874E-2</v>
      </c>
      <c r="BR1430" s="17">
        <v>2.38752093112026E-2</v>
      </c>
      <c r="BS1430" s="17">
        <v>3.6803733274597003E-2</v>
      </c>
      <c r="BT1430" s="17"/>
      <c r="BU1430" s="17">
        <v>1.9723390590527599E-2</v>
      </c>
      <c r="BV1430" s="17">
        <v>1.6036068196774601E-2</v>
      </c>
      <c r="BW1430" s="17">
        <v>4.6865067512210402E-2</v>
      </c>
      <c r="BX1430" s="17"/>
      <c r="BY1430" s="17">
        <v>0</v>
      </c>
      <c r="BZ1430" s="17"/>
      <c r="CA1430" s="17">
        <v>2.7440076009085899E-2</v>
      </c>
    </row>
    <row r="1431" spans="2:79" x14ac:dyDescent="0.35">
      <c r="B1431" t="s">
        <v>136</v>
      </c>
      <c r="C1431" s="17">
        <v>8.4501847604110294E-2</v>
      </c>
      <c r="D1431" s="17">
        <v>8.7341221014833506E-2</v>
      </c>
      <c r="E1431" s="17">
        <v>8.2494835858606896E-2</v>
      </c>
      <c r="F1431" s="17"/>
      <c r="G1431" s="17">
        <v>5.2159075578683697E-2</v>
      </c>
      <c r="H1431" s="17">
        <v>5.6918348256914698E-2</v>
      </c>
      <c r="I1431" s="17">
        <v>0.118415966846506</v>
      </c>
      <c r="J1431" s="17">
        <v>6.3497964493985301E-2</v>
      </c>
      <c r="K1431" s="17">
        <v>0.12539671517749601</v>
      </c>
      <c r="L1431" s="17">
        <v>9.0167896588455101E-2</v>
      </c>
      <c r="M1431" s="17"/>
      <c r="N1431" s="17">
        <v>6.08640928820426E-2</v>
      </c>
      <c r="O1431" s="17">
        <v>5.30269551756717E-2</v>
      </c>
      <c r="P1431" s="17">
        <v>0.109176258060782</v>
      </c>
      <c r="Q1431" s="17">
        <v>0.10835407405632499</v>
      </c>
      <c r="R1431" s="17"/>
      <c r="S1431" s="17">
        <v>4.4904509208292302E-2</v>
      </c>
      <c r="T1431" s="17">
        <v>0.10635314282080099</v>
      </c>
      <c r="U1431" s="17">
        <v>6.3430761633219104E-2</v>
      </c>
      <c r="V1431" s="17">
        <v>7.8644569671338302E-2</v>
      </c>
      <c r="W1431" s="17">
        <v>0</v>
      </c>
      <c r="X1431" s="17">
        <v>0.1218088296411</v>
      </c>
      <c r="Y1431" s="17">
        <v>9.06929388578218E-2</v>
      </c>
      <c r="Z1431" s="17">
        <v>0.15895037673409401</v>
      </c>
      <c r="AA1431" s="17">
        <v>6.3501701794333995E-2</v>
      </c>
      <c r="AB1431" s="17">
        <v>0.16282007700572201</v>
      </c>
      <c r="AC1431" s="17">
        <v>0.111223927280326</v>
      </c>
      <c r="AD1431" s="17">
        <v>2.01767989155845E-2</v>
      </c>
      <c r="AE1431" s="17"/>
      <c r="AF1431" s="17">
        <v>0.13853124708671</v>
      </c>
      <c r="AG1431" s="17">
        <v>0.116354156929493</v>
      </c>
      <c r="AH1431" s="17">
        <v>3.03032279430984E-2</v>
      </c>
      <c r="AI1431" s="17">
        <v>4.0740796839178499E-3</v>
      </c>
      <c r="AJ1431" s="17">
        <v>5.3645505807824401E-2</v>
      </c>
      <c r="AK1431" s="17">
        <v>3.0332462862891599E-2</v>
      </c>
      <c r="AL1431" s="17"/>
      <c r="AM1431" s="17">
        <v>0.147022866142755</v>
      </c>
      <c r="AN1431" s="17">
        <v>8.6931108441690899E-2</v>
      </c>
      <c r="AO1431" s="17">
        <v>5.3368520485788197E-2</v>
      </c>
      <c r="AP1431" s="17">
        <v>5.8748345886381802E-2</v>
      </c>
      <c r="AQ1431" s="17">
        <v>1.9698412329795599E-2</v>
      </c>
      <c r="AR1431" s="17"/>
      <c r="AS1431" s="17">
        <v>5.14975384858447E-2</v>
      </c>
      <c r="AT1431" s="17">
        <v>0.115794789212119</v>
      </c>
      <c r="AU1431" s="17">
        <v>0.122016135589363</v>
      </c>
      <c r="AV1431" s="17">
        <v>5.6156232704225401E-2</v>
      </c>
      <c r="AW1431" s="17">
        <v>9.4386096117039894E-2</v>
      </c>
      <c r="AX1431" s="17">
        <v>8.2149334304675706E-2</v>
      </c>
      <c r="AY1431" s="17"/>
      <c r="AZ1431" s="17">
        <v>5.8989634897472602E-2</v>
      </c>
      <c r="BA1431" s="17">
        <v>6.5500798551382702E-2</v>
      </c>
      <c r="BB1431" s="17">
        <v>0.103752187119211</v>
      </c>
      <c r="BC1431" s="17">
        <v>9.2596876040823298E-2</v>
      </c>
      <c r="BD1431" s="17">
        <v>0.108280837145911</v>
      </c>
      <c r="BE1431" s="17"/>
      <c r="BF1431" s="17">
        <v>6.9063986479133602E-2</v>
      </c>
      <c r="BG1431" s="17"/>
      <c r="BH1431" s="17">
        <v>6.2395112382539697E-2</v>
      </c>
      <c r="BI1431" s="17"/>
      <c r="BJ1431" s="17">
        <v>6.7079065987212194E-2</v>
      </c>
      <c r="BK1431" s="17">
        <v>0.13700098344740499</v>
      </c>
      <c r="BL1431" s="17">
        <v>4.92090594832649E-2</v>
      </c>
      <c r="BM1431" s="17">
        <v>9.6261041400043004E-2</v>
      </c>
      <c r="BN1431" s="17">
        <v>6.3798400681224901E-2</v>
      </c>
      <c r="BO1431" s="17">
        <v>0.13892748212858899</v>
      </c>
      <c r="BP1431" s="17"/>
      <c r="BQ1431" s="17">
        <v>3.1443700330428703E-2</v>
      </c>
      <c r="BR1431" s="17">
        <v>5.9495845245085603E-2</v>
      </c>
      <c r="BS1431" s="17">
        <v>9.5964261609054594E-2</v>
      </c>
      <c r="BT1431" s="17"/>
      <c r="BU1431" s="17">
        <v>8.3721517056537603E-2</v>
      </c>
      <c r="BV1431" s="17">
        <v>5.6844914201418503E-2</v>
      </c>
      <c r="BW1431" s="17">
        <v>7.1319601738219093E-2</v>
      </c>
      <c r="BX1431" s="17"/>
      <c r="BY1431" s="17">
        <v>5.9401287710667203E-2</v>
      </c>
      <c r="BZ1431" s="17"/>
      <c r="CA1431" s="17">
        <v>7.8595828656715896E-2</v>
      </c>
    </row>
    <row r="1432" spans="2:79" x14ac:dyDescent="0.35">
      <c r="B1432" t="s">
        <v>389</v>
      </c>
      <c r="C1432" s="17">
        <v>0.81258800625981997</v>
      </c>
      <c r="D1432" s="17">
        <v>0.81579815121427901</v>
      </c>
      <c r="E1432" s="17">
        <v>0.80764080371264801</v>
      </c>
      <c r="F1432" s="17"/>
      <c r="G1432" s="17">
        <v>0.77172241126854701</v>
      </c>
      <c r="H1432" s="17">
        <v>0.82137338685727002</v>
      </c>
      <c r="I1432" s="17">
        <v>0.79593107921067396</v>
      </c>
      <c r="J1432" s="17">
        <v>0.86127013506997696</v>
      </c>
      <c r="K1432" s="17">
        <v>0.79722140379970496</v>
      </c>
      <c r="L1432" s="17">
        <v>0.81937447828448096</v>
      </c>
      <c r="M1432" s="17"/>
      <c r="N1432" s="17">
        <v>0.83648692557070903</v>
      </c>
      <c r="O1432" s="17">
        <v>0.87208031534286301</v>
      </c>
      <c r="P1432" s="17">
        <v>0.75646888897147402</v>
      </c>
      <c r="Q1432" s="17">
        <v>0.78552450235972004</v>
      </c>
      <c r="R1432" s="17"/>
      <c r="S1432" s="17">
        <v>0.79836618962800099</v>
      </c>
      <c r="T1432" s="17">
        <v>0.83523803679787201</v>
      </c>
      <c r="U1432" s="17">
        <v>0.86141417355536298</v>
      </c>
      <c r="V1432" s="17">
        <v>0.88917895631632904</v>
      </c>
      <c r="W1432" s="17">
        <v>0.90434901930186795</v>
      </c>
      <c r="X1432" s="17">
        <v>0.65926217994327596</v>
      </c>
      <c r="Y1432" s="17">
        <v>0.78669932550747901</v>
      </c>
      <c r="Z1432" s="17">
        <v>0.79181093511210299</v>
      </c>
      <c r="AA1432" s="17">
        <v>0.81743284103694802</v>
      </c>
      <c r="AB1432" s="17">
        <v>0.76091251590826003</v>
      </c>
      <c r="AC1432" s="17">
        <v>0.79660003899398202</v>
      </c>
      <c r="AD1432" s="17">
        <v>0.911987561127234</v>
      </c>
      <c r="AE1432" s="17"/>
      <c r="AF1432" s="17">
        <v>0.74923200300527404</v>
      </c>
      <c r="AG1432" s="17">
        <v>0.77977951534260004</v>
      </c>
      <c r="AH1432" s="17">
        <v>0.87069536819617499</v>
      </c>
      <c r="AI1432" s="17">
        <v>0.87342978029176899</v>
      </c>
      <c r="AJ1432" s="17">
        <v>0.86243267459619999</v>
      </c>
      <c r="AK1432" s="17">
        <v>0.87170020717524399</v>
      </c>
      <c r="AL1432" s="17"/>
      <c r="AM1432" s="17">
        <v>0.76504475932409899</v>
      </c>
      <c r="AN1432" s="17">
        <v>0.78454566060997</v>
      </c>
      <c r="AO1432" s="17">
        <v>0.85305526348663896</v>
      </c>
      <c r="AP1432" s="17">
        <v>0.86373215922846902</v>
      </c>
      <c r="AQ1432" s="17">
        <v>0.88381336465365001</v>
      </c>
      <c r="AR1432" s="17"/>
      <c r="AS1432" s="17">
        <v>0.807814903945834</v>
      </c>
      <c r="AT1432" s="17">
        <v>0.810527445094264</v>
      </c>
      <c r="AU1432" s="17">
        <v>0.74073867082510503</v>
      </c>
      <c r="AV1432" s="17">
        <v>0.86947008750432098</v>
      </c>
      <c r="AW1432" s="17">
        <v>0.80350389184405502</v>
      </c>
      <c r="AX1432" s="17">
        <v>0.83524040430194701</v>
      </c>
      <c r="AY1432" s="17"/>
      <c r="AZ1432" s="17">
        <v>0.86205865210095001</v>
      </c>
      <c r="BA1432" s="17">
        <v>0.81440907092397796</v>
      </c>
      <c r="BB1432" s="17">
        <v>0.82540989473218296</v>
      </c>
      <c r="BC1432" s="17">
        <v>0.81367133686332904</v>
      </c>
      <c r="BD1432" s="17">
        <v>0.76395350568381504</v>
      </c>
      <c r="BE1432" s="17"/>
      <c r="BF1432" s="17">
        <v>0.83457277855816903</v>
      </c>
      <c r="BG1432" s="17"/>
      <c r="BH1432" s="17">
        <v>0.84533582239670602</v>
      </c>
      <c r="BI1432" s="17"/>
      <c r="BJ1432" s="17">
        <v>0.83945583830772297</v>
      </c>
      <c r="BK1432" s="17">
        <v>0.76385289200589901</v>
      </c>
      <c r="BL1432" s="17">
        <v>0.82533556316686296</v>
      </c>
      <c r="BM1432" s="17">
        <v>0.82214620098271696</v>
      </c>
      <c r="BN1432" s="17">
        <v>0.86106843072049499</v>
      </c>
      <c r="BO1432" s="17">
        <v>0.75684295346529495</v>
      </c>
      <c r="BP1432" s="17"/>
      <c r="BQ1432" s="17">
        <v>0.84414575932271596</v>
      </c>
      <c r="BR1432" s="17">
        <v>0.82583030294399395</v>
      </c>
      <c r="BS1432" s="17">
        <v>0.80948019647640401</v>
      </c>
      <c r="BT1432" s="17"/>
      <c r="BU1432" s="17">
        <v>0.84960567857550395</v>
      </c>
      <c r="BV1432" s="17">
        <v>0.88565868259365899</v>
      </c>
      <c r="BW1432" s="17">
        <v>0.79182243262645302</v>
      </c>
      <c r="BX1432" s="17"/>
      <c r="BY1432" s="17">
        <v>0.70886848724337403</v>
      </c>
      <c r="BZ1432" s="17"/>
      <c r="CA1432" s="17">
        <v>0.85206001346456495</v>
      </c>
    </row>
    <row r="1433" spans="2:79" x14ac:dyDescent="0.35">
      <c r="B1433" t="s">
        <v>390</v>
      </c>
      <c r="C1433" s="17">
        <v>0.10291014613607</v>
      </c>
      <c r="D1433" s="17">
        <v>9.6860627770887706E-2</v>
      </c>
      <c r="E1433" s="17">
        <v>0.10986436042874501</v>
      </c>
      <c r="F1433" s="17"/>
      <c r="G1433" s="17">
        <v>0.17611851315277</v>
      </c>
      <c r="H1433" s="17">
        <v>0.121708264885815</v>
      </c>
      <c r="I1433" s="17">
        <v>8.56529539428207E-2</v>
      </c>
      <c r="J1433" s="17">
        <v>7.5231900436038002E-2</v>
      </c>
      <c r="K1433" s="17">
        <v>7.7381881022799096E-2</v>
      </c>
      <c r="L1433" s="17">
        <v>9.0457625127064303E-2</v>
      </c>
      <c r="M1433" s="17"/>
      <c r="N1433" s="17">
        <v>0.102648981547249</v>
      </c>
      <c r="O1433" s="17">
        <v>7.4892729481465498E-2</v>
      </c>
      <c r="P1433" s="17">
        <v>0.13435485296774299</v>
      </c>
      <c r="Q1433" s="17">
        <v>0.106121423583955</v>
      </c>
      <c r="R1433" s="17"/>
      <c r="S1433" s="17">
        <v>0.15672930116370601</v>
      </c>
      <c r="T1433" s="17">
        <v>5.8408820381327199E-2</v>
      </c>
      <c r="U1433" s="17">
        <v>7.5155064811417593E-2</v>
      </c>
      <c r="V1433" s="17">
        <v>3.2176474012332298E-2</v>
      </c>
      <c r="W1433" s="17">
        <v>9.5650980698132104E-2</v>
      </c>
      <c r="X1433" s="17">
        <v>0.218928990415624</v>
      </c>
      <c r="Y1433" s="17">
        <v>0.122607735634699</v>
      </c>
      <c r="Z1433" s="17">
        <v>4.9238688153802897E-2</v>
      </c>
      <c r="AA1433" s="17">
        <v>0.119065457168718</v>
      </c>
      <c r="AB1433" s="17">
        <v>7.6267407086017494E-2</v>
      </c>
      <c r="AC1433" s="17">
        <v>9.2176033725692205E-2</v>
      </c>
      <c r="AD1433" s="17">
        <v>6.7835639957181906E-2</v>
      </c>
      <c r="AE1433" s="17"/>
      <c r="AF1433" s="17">
        <v>0.11223674990801601</v>
      </c>
      <c r="AG1433" s="17">
        <v>0.10386632772790701</v>
      </c>
      <c r="AH1433" s="17">
        <v>9.9001403860726395E-2</v>
      </c>
      <c r="AI1433" s="17">
        <v>0.122496140024314</v>
      </c>
      <c r="AJ1433" s="17">
        <v>8.3921819595975694E-2</v>
      </c>
      <c r="AK1433" s="17">
        <v>9.79673299618639E-2</v>
      </c>
      <c r="AL1433" s="17"/>
      <c r="AM1433" s="17">
        <v>8.7932374533146299E-2</v>
      </c>
      <c r="AN1433" s="17">
        <v>0.12852323094833901</v>
      </c>
      <c r="AO1433" s="17">
        <v>9.3576216027573295E-2</v>
      </c>
      <c r="AP1433" s="17">
        <v>7.7519494885149198E-2</v>
      </c>
      <c r="AQ1433" s="17">
        <v>9.64882230165542E-2</v>
      </c>
      <c r="AR1433" s="17"/>
      <c r="AS1433" s="17">
        <v>0.14068755756832199</v>
      </c>
      <c r="AT1433" s="17">
        <v>7.3677765693617003E-2</v>
      </c>
      <c r="AU1433" s="17">
        <v>0.137245193585532</v>
      </c>
      <c r="AV1433" s="17">
        <v>7.4373679791453401E-2</v>
      </c>
      <c r="AW1433" s="17">
        <v>0.102110012038905</v>
      </c>
      <c r="AX1433" s="17">
        <v>8.2610261393377002E-2</v>
      </c>
      <c r="AY1433" s="17"/>
      <c r="AZ1433" s="17">
        <v>7.8951713001577495E-2</v>
      </c>
      <c r="BA1433" s="17">
        <v>0.12009013052464</v>
      </c>
      <c r="BB1433" s="17">
        <v>7.0837918148606502E-2</v>
      </c>
      <c r="BC1433" s="17">
        <v>9.3731787095847299E-2</v>
      </c>
      <c r="BD1433" s="17">
        <v>0.12776565717027399</v>
      </c>
      <c r="BE1433" s="17"/>
      <c r="BF1433" s="17">
        <v>9.6363234962697095E-2</v>
      </c>
      <c r="BG1433" s="17"/>
      <c r="BH1433" s="17">
        <v>9.2269065220754301E-2</v>
      </c>
      <c r="BI1433" s="17"/>
      <c r="BJ1433" s="17">
        <v>9.3465095705065199E-2</v>
      </c>
      <c r="BK1433" s="17">
        <v>9.9146124546695594E-2</v>
      </c>
      <c r="BL1433" s="17">
        <v>0.125455377349872</v>
      </c>
      <c r="BM1433" s="17">
        <v>8.1592757617239706E-2</v>
      </c>
      <c r="BN1433" s="17">
        <v>7.5133168598279607E-2</v>
      </c>
      <c r="BO1433" s="17">
        <v>0.104229564406115</v>
      </c>
      <c r="BP1433" s="17"/>
      <c r="BQ1433" s="17">
        <v>0.124410540346855</v>
      </c>
      <c r="BR1433" s="17">
        <v>0.11467385181092001</v>
      </c>
      <c r="BS1433" s="17">
        <v>9.4555541914541505E-2</v>
      </c>
      <c r="BT1433" s="17"/>
      <c r="BU1433" s="17">
        <v>6.6672804367958097E-2</v>
      </c>
      <c r="BV1433" s="17">
        <v>5.7496403204922199E-2</v>
      </c>
      <c r="BW1433" s="17">
        <v>0.13685796563532801</v>
      </c>
      <c r="BX1433" s="17"/>
      <c r="BY1433" s="17">
        <v>0.231730225045959</v>
      </c>
      <c r="BZ1433" s="17"/>
      <c r="CA1433" s="17">
        <v>6.9344157878719198E-2</v>
      </c>
    </row>
    <row r="1434" spans="2:79" x14ac:dyDescent="0.35">
      <c r="B1434" t="s">
        <v>202</v>
      </c>
      <c r="C1434" s="17">
        <v>0.709677860123749</v>
      </c>
      <c r="D1434" s="17">
        <v>0.71893752344339101</v>
      </c>
      <c r="E1434" s="17">
        <v>0.69777644328390398</v>
      </c>
      <c r="F1434" s="17"/>
      <c r="G1434" s="17">
        <v>0.59560389811577696</v>
      </c>
      <c r="H1434" s="17">
        <v>0.69966512197145403</v>
      </c>
      <c r="I1434" s="17">
        <v>0.71027812526785306</v>
      </c>
      <c r="J1434" s="17">
        <v>0.78603823463393896</v>
      </c>
      <c r="K1434" s="17">
        <v>0.71983952277690599</v>
      </c>
      <c r="L1434" s="17">
        <v>0.72891685315741594</v>
      </c>
      <c r="M1434" s="17"/>
      <c r="N1434" s="17">
        <v>0.73383794402346003</v>
      </c>
      <c r="O1434" s="17">
        <v>0.79718758586139704</v>
      </c>
      <c r="P1434" s="17">
        <v>0.62211403600373105</v>
      </c>
      <c r="Q1434" s="17">
        <v>0.679403078775765</v>
      </c>
      <c r="R1434" s="17"/>
      <c r="S1434" s="17">
        <v>0.64163688846429501</v>
      </c>
      <c r="T1434" s="17">
        <v>0.77682921641654501</v>
      </c>
      <c r="U1434" s="17">
        <v>0.786259108743946</v>
      </c>
      <c r="V1434" s="17">
        <v>0.857002482303997</v>
      </c>
      <c r="W1434" s="17">
        <v>0.80869803860373601</v>
      </c>
      <c r="X1434" s="17">
        <v>0.44033318952765199</v>
      </c>
      <c r="Y1434" s="17">
        <v>0.66409158987278005</v>
      </c>
      <c r="Z1434" s="17">
        <v>0.74257224695830004</v>
      </c>
      <c r="AA1434" s="17">
        <v>0.69836738386823105</v>
      </c>
      <c r="AB1434" s="17">
        <v>0.68464510882224305</v>
      </c>
      <c r="AC1434" s="17">
        <v>0.70442400526828997</v>
      </c>
      <c r="AD1434" s="17">
        <v>0.844151921170052</v>
      </c>
      <c r="AE1434" s="17"/>
      <c r="AF1434" s="17">
        <v>0.63699525309725802</v>
      </c>
      <c r="AG1434" s="17">
        <v>0.67591318761469199</v>
      </c>
      <c r="AH1434" s="17">
        <v>0.77169396433544901</v>
      </c>
      <c r="AI1434" s="17">
        <v>0.75093364026745502</v>
      </c>
      <c r="AJ1434" s="17">
        <v>0.77851085500022399</v>
      </c>
      <c r="AK1434" s="17">
        <v>0.77373287721338002</v>
      </c>
      <c r="AL1434" s="17"/>
      <c r="AM1434" s="17">
        <v>0.67711238479095304</v>
      </c>
      <c r="AN1434" s="17">
        <v>0.65602242966163204</v>
      </c>
      <c r="AO1434" s="17">
        <v>0.75947904745906503</v>
      </c>
      <c r="AP1434" s="17">
        <v>0.78621266434332004</v>
      </c>
      <c r="AQ1434" s="17">
        <v>0.78732514163709599</v>
      </c>
      <c r="AR1434" s="17"/>
      <c r="AS1434" s="17">
        <v>0.66712734637751203</v>
      </c>
      <c r="AT1434" s="17">
        <v>0.73684967940064705</v>
      </c>
      <c r="AU1434" s="17">
        <v>0.60349347723957303</v>
      </c>
      <c r="AV1434" s="17">
        <v>0.79509640771286805</v>
      </c>
      <c r="AW1434" s="17">
        <v>0.701393879805149</v>
      </c>
      <c r="AX1434" s="17">
        <v>0.75263014290857</v>
      </c>
      <c r="AY1434" s="17"/>
      <c r="AZ1434" s="17">
        <v>0.78310693909937201</v>
      </c>
      <c r="BA1434" s="17">
        <v>0.69431894039933795</v>
      </c>
      <c r="BB1434" s="17">
        <v>0.754571976583577</v>
      </c>
      <c r="BC1434" s="17">
        <v>0.71993954976748198</v>
      </c>
      <c r="BD1434" s="17">
        <v>0.63618784851354104</v>
      </c>
      <c r="BE1434" s="17"/>
      <c r="BF1434" s="17">
        <v>0.73820954359547197</v>
      </c>
      <c r="BG1434" s="17"/>
      <c r="BH1434" s="17">
        <v>0.75306675717595195</v>
      </c>
      <c r="BI1434" s="17"/>
      <c r="BJ1434" s="17">
        <v>0.74599074260265696</v>
      </c>
      <c r="BK1434" s="17">
        <v>0.66470676745920398</v>
      </c>
      <c r="BL1434" s="17">
        <v>0.69988018581699096</v>
      </c>
      <c r="BM1434" s="17">
        <v>0.74055344336547801</v>
      </c>
      <c r="BN1434" s="17">
        <v>0.78593526212221598</v>
      </c>
      <c r="BO1434" s="17">
        <v>0.65261338905917998</v>
      </c>
      <c r="BP1434" s="17"/>
      <c r="BQ1434" s="17">
        <v>0.71973521897586201</v>
      </c>
      <c r="BR1434" s="17">
        <v>0.71115645113307302</v>
      </c>
      <c r="BS1434" s="17">
        <v>0.71492465456186205</v>
      </c>
      <c r="BT1434" s="17"/>
      <c r="BU1434" s="17">
        <v>0.78293287420754598</v>
      </c>
      <c r="BV1434" s="17">
        <v>0.82816227938873699</v>
      </c>
      <c r="BW1434" s="17">
        <v>0.65496446699112398</v>
      </c>
      <c r="BX1434" s="17"/>
      <c r="BY1434" s="17">
        <v>0.47713826219741501</v>
      </c>
      <c r="BZ1434" s="17"/>
      <c r="CA1434" s="17">
        <v>0.782715855585846</v>
      </c>
    </row>
    <row r="1435" spans="2:79" x14ac:dyDescent="0.35">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c r="BP1435" s="17"/>
      <c r="BQ1435" s="17"/>
      <c r="BR1435" s="17"/>
      <c r="BS1435" s="17"/>
      <c r="BT1435" s="17"/>
      <c r="BU1435" s="17"/>
      <c r="BV1435" s="17"/>
      <c r="BW1435" s="17"/>
      <c r="BX1435" s="17"/>
      <c r="BY1435" s="17"/>
      <c r="BZ1435" s="17"/>
      <c r="CA1435" s="17"/>
    </row>
    <row r="1436" spans="2:79" x14ac:dyDescent="0.35">
      <c r="B1436" s="6" t="s">
        <v>619</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c r="BP1436" s="17"/>
      <c r="BQ1436" s="17"/>
      <c r="BR1436" s="17"/>
      <c r="BS1436" s="17"/>
      <c r="BT1436" s="17"/>
      <c r="BU1436" s="17"/>
      <c r="BV1436" s="17"/>
      <c r="BW1436" s="17"/>
      <c r="BX1436" s="17"/>
      <c r="BY1436" s="17"/>
      <c r="BZ1436" s="17"/>
      <c r="CA1436" s="17"/>
    </row>
    <row r="1437" spans="2:79" x14ac:dyDescent="0.35">
      <c r="B1437" s="24" t="s">
        <v>620</v>
      </c>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c r="BO1437" s="17"/>
      <c r="BP1437" s="17"/>
      <c r="BQ1437" s="17"/>
      <c r="BR1437" s="17"/>
      <c r="BS1437" s="17"/>
      <c r="BT1437" s="17"/>
      <c r="BU1437" s="17"/>
      <c r="BV1437" s="17"/>
      <c r="BW1437" s="17"/>
      <c r="BX1437" s="17"/>
      <c r="BY1437" s="17"/>
      <c r="BZ1437" s="17"/>
      <c r="CA1437" s="17"/>
    </row>
    <row r="1438" spans="2:79" x14ac:dyDescent="0.35">
      <c r="B1438" t="s">
        <v>385</v>
      </c>
      <c r="C1438" s="17">
        <v>0.31890262532327002</v>
      </c>
      <c r="D1438" s="17">
        <v>0.35714312718997998</v>
      </c>
      <c r="E1438" s="17">
        <v>0.28156437853184102</v>
      </c>
      <c r="F1438" s="17"/>
      <c r="G1438" s="17">
        <v>0.296352478836096</v>
      </c>
      <c r="H1438" s="17">
        <v>0.345946489232969</v>
      </c>
      <c r="I1438" s="17">
        <v>0.30229722783440099</v>
      </c>
      <c r="J1438" s="17">
        <v>0.366808491072459</v>
      </c>
      <c r="K1438" s="17">
        <v>0.290888219878359</v>
      </c>
      <c r="L1438" s="17">
        <v>0.302895188227991</v>
      </c>
      <c r="M1438" s="17"/>
      <c r="N1438" s="17">
        <v>0.35475115117760198</v>
      </c>
      <c r="O1438" s="17">
        <v>0.31761481427348998</v>
      </c>
      <c r="P1438" s="17">
        <v>0.31077590335590599</v>
      </c>
      <c r="Q1438" s="17">
        <v>0.27519132514757699</v>
      </c>
      <c r="R1438" s="17"/>
      <c r="S1438" s="17">
        <v>0.33928489977485998</v>
      </c>
      <c r="T1438" s="17">
        <v>0.33832070116929103</v>
      </c>
      <c r="U1438" s="17">
        <v>0.36001554091431698</v>
      </c>
      <c r="V1438" s="17">
        <v>0.29664539498575199</v>
      </c>
      <c r="W1438" s="17">
        <v>0.28848410331672297</v>
      </c>
      <c r="X1438" s="17">
        <v>0.31302799978986501</v>
      </c>
      <c r="Y1438" s="17">
        <v>0.37158648209582801</v>
      </c>
      <c r="Z1438" s="17">
        <v>0.29651105390682297</v>
      </c>
      <c r="AA1438" s="17">
        <v>0.32024256794933897</v>
      </c>
      <c r="AB1438" s="17">
        <v>0.29300368131524801</v>
      </c>
      <c r="AC1438" s="17">
        <v>0.33884299999158601</v>
      </c>
      <c r="AD1438" s="17">
        <v>0.122765431814586</v>
      </c>
      <c r="AE1438" s="17"/>
      <c r="AF1438" s="17">
        <v>0.34085214253770002</v>
      </c>
      <c r="AG1438" s="17">
        <v>0.319534825546538</v>
      </c>
      <c r="AH1438" s="17">
        <v>0.28339319856319301</v>
      </c>
      <c r="AI1438" s="17">
        <v>0.38413092235350299</v>
      </c>
      <c r="AJ1438" s="17">
        <v>0.31181771303470002</v>
      </c>
      <c r="AK1438" s="17">
        <v>0.43193912419822</v>
      </c>
      <c r="AL1438" s="17"/>
      <c r="AM1438" s="17">
        <v>0.28809373706594898</v>
      </c>
      <c r="AN1438" s="17">
        <v>0.32259604225667798</v>
      </c>
      <c r="AO1438" s="17">
        <v>0.33772233651328798</v>
      </c>
      <c r="AP1438" s="17">
        <v>0.30859946410809402</v>
      </c>
      <c r="AQ1438" s="17">
        <v>0.53110221562299598</v>
      </c>
      <c r="AR1438" s="17"/>
      <c r="AS1438" s="17">
        <v>0.27580080799524498</v>
      </c>
      <c r="AT1438" s="17">
        <v>0.385889120522036</v>
      </c>
      <c r="AU1438" s="17">
        <v>0.36370639717522102</v>
      </c>
      <c r="AV1438" s="17">
        <v>0.272798573814309</v>
      </c>
      <c r="AW1438" s="17">
        <v>0.28273068387031203</v>
      </c>
      <c r="AX1438" s="17">
        <v>0.33604250729445301</v>
      </c>
      <c r="AY1438" s="17"/>
      <c r="AZ1438" s="17">
        <v>0.30396231017896003</v>
      </c>
      <c r="BA1438" s="17">
        <v>0.33112907379796702</v>
      </c>
      <c r="BB1438" s="17">
        <v>0.28576571990697502</v>
      </c>
      <c r="BC1438" s="17">
        <v>0.36542063791563101</v>
      </c>
      <c r="BD1438" s="17">
        <v>0.33345593656971401</v>
      </c>
      <c r="BE1438" s="17"/>
      <c r="BF1438" s="17">
        <v>0.33049834167410402</v>
      </c>
      <c r="BG1438" s="17"/>
      <c r="BH1438" s="17">
        <v>0.32773304463053599</v>
      </c>
      <c r="BI1438" s="17"/>
      <c r="BJ1438" s="17">
        <v>0.353680088636394</v>
      </c>
      <c r="BK1438" s="17">
        <v>0.34233282961474298</v>
      </c>
      <c r="BL1438" s="17">
        <v>0.29158774612594701</v>
      </c>
      <c r="BM1438" s="17">
        <v>0.30266867575387901</v>
      </c>
      <c r="BN1438" s="17">
        <v>0.58028701713549202</v>
      </c>
      <c r="BO1438" s="17">
        <v>0.17588660945500201</v>
      </c>
      <c r="BP1438" s="17"/>
      <c r="BQ1438" s="17">
        <v>0.42846510425168999</v>
      </c>
      <c r="BR1438" s="17">
        <v>0.30126940749152598</v>
      </c>
      <c r="BS1438" s="17">
        <v>0.30513301737340498</v>
      </c>
      <c r="BT1438" s="17"/>
      <c r="BU1438" s="17">
        <v>0.35294800421139</v>
      </c>
      <c r="BV1438" s="17">
        <v>0.34583552191322198</v>
      </c>
      <c r="BW1438" s="17">
        <v>0.314406897924498</v>
      </c>
      <c r="BX1438" s="17"/>
      <c r="BY1438" s="17">
        <v>0.134672708543425</v>
      </c>
      <c r="BZ1438" s="17"/>
      <c r="CA1438" s="17">
        <v>0.39412515888799399</v>
      </c>
    </row>
    <row r="1439" spans="2:79" x14ac:dyDescent="0.35">
      <c r="B1439" t="s">
        <v>386</v>
      </c>
      <c r="C1439" s="17">
        <v>0.477102769965637</v>
      </c>
      <c r="D1439" s="17">
        <v>0.45299140086540501</v>
      </c>
      <c r="E1439" s="17">
        <v>0.50284334691039301</v>
      </c>
      <c r="F1439" s="17"/>
      <c r="G1439" s="17">
        <v>0.32749436821497302</v>
      </c>
      <c r="H1439" s="17">
        <v>0.42732339430556998</v>
      </c>
      <c r="I1439" s="17">
        <v>0.55509016912839704</v>
      </c>
      <c r="J1439" s="17">
        <v>0.48637252226486599</v>
      </c>
      <c r="K1439" s="17">
        <v>0.55593878512179096</v>
      </c>
      <c r="L1439" s="17">
        <v>0.50105805359996303</v>
      </c>
      <c r="M1439" s="17"/>
      <c r="N1439" s="17">
        <v>0.45539444485042602</v>
      </c>
      <c r="O1439" s="17">
        <v>0.50591626960611802</v>
      </c>
      <c r="P1439" s="17">
        <v>0.46481989952892899</v>
      </c>
      <c r="Q1439" s="17">
        <v>0.48809750096418503</v>
      </c>
      <c r="R1439" s="17"/>
      <c r="S1439" s="17">
        <v>0.41349962081991298</v>
      </c>
      <c r="T1439" s="17">
        <v>0.52694077913336101</v>
      </c>
      <c r="U1439" s="17">
        <v>0.36052618198747099</v>
      </c>
      <c r="V1439" s="17">
        <v>0.55600914048954397</v>
      </c>
      <c r="W1439" s="17">
        <v>0.56116107527138903</v>
      </c>
      <c r="X1439" s="17">
        <v>0.48220343800236198</v>
      </c>
      <c r="Y1439" s="17">
        <v>0.40719639567744398</v>
      </c>
      <c r="Z1439" s="17">
        <v>0.44546953142555801</v>
      </c>
      <c r="AA1439" s="17">
        <v>0.46601928267769999</v>
      </c>
      <c r="AB1439" s="17">
        <v>0.49352781974541898</v>
      </c>
      <c r="AC1439" s="17">
        <v>0.49405620361961899</v>
      </c>
      <c r="AD1439" s="17">
        <v>0.67299735832695295</v>
      </c>
      <c r="AE1439" s="17"/>
      <c r="AF1439" s="17">
        <v>0.399773700962886</v>
      </c>
      <c r="AG1439" s="17">
        <v>0.44979306254123003</v>
      </c>
      <c r="AH1439" s="17">
        <v>0.56699943735032299</v>
      </c>
      <c r="AI1439" s="17">
        <v>0.48127873678658301</v>
      </c>
      <c r="AJ1439" s="17">
        <v>0.51803442765316399</v>
      </c>
      <c r="AK1439" s="17">
        <v>0.40613362713291201</v>
      </c>
      <c r="AL1439" s="17"/>
      <c r="AM1439" s="17">
        <v>0.45007434090531001</v>
      </c>
      <c r="AN1439" s="17">
        <v>0.49920164891416202</v>
      </c>
      <c r="AO1439" s="17">
        <v>0.49282768179064401</v>
      </c>
      <c r="AP1439" s="17">
        <v>0.442842294780251</v>
      </c>
      <c r="AQ1439" s="17">
        <v>0.26662487169418803</v>
      </c>
      <c r="AR1439" s="17"/>
      <c r="AS1439" s="17">
        <v>0.45305167903607602</v>
      </c>
      <c r="AT1439" s="17">
        <v>0.42337032033239402</v>
      </c>
      <c r="AU1439" s="17">
        <v>0.46365038082061599</v>
      </c>
      <c r="AV1439" s="17">
        <v>0.52093892918262397</v>
      </c>
      <c r="AW1439" s="17">
        <v>0.53143254035323795</v>
      </c>
      <c r="AX1439" s="17">
        <v>0.52364973127880998</v>
      </c>
      <c r="AY1439" s="17"/>
      <c r="AZ1439" s="17">
        <v>0.51186509283430803</v>
      </c>
      <c r="BA1439" s="17">
        <v>0.43961240672718399</v>
      </c>
      <c r="BB1439" s="17">
        <v>0.530265517676342</v>
      </c>
      <c r="BC1439" s="17">
        <v>0.49199293470848399</v>
      </c>
      <c r="BD1439" s="17">
        <v>0.43906940545442102</v>
      </c>
      <c r="BE1439" s="17"/>
      <c r="BF1439" s="17">
        <v>0.47220116223602598</v>
      </c>
      <c r="BG1439" s="17"/>
      <c r="BH1439" s="17">
        <v>0.4859371191786</v>
      </c>
      <c r="BI1439" s="17"/>
      <c r="BJ1439" s="17">
        <v>0.493440938425736</v>
      </c>
      <c r="BK1439" s="17">
        <v>0.45720880930157498</v>
      </c>
      <c r="BL1439" s="17">
        <v>0.49677379366139002</v>
      </c>
      <c r="BM1439" s="17">
        <v>0.54300832851621705</v>
      </c>
      <c r="BN1439" s="17">
        <v>0.172759307226968</v>
      </c>
      <c r="BO1439" s="17">
        <v>0.48920697826861098</v>
      </c>
      <c r="BP1439" s="17"/>
      <c r="BQ1439" s="17">
        <v>0.37236375877084599</v>
      </c>
      <c r="BR1439" s="17">
        <v>0.50546196701665402</v>
      </c>
      <c r="BS1439" s="17">
        <v>0.49899953661690699</v>
      </c>
      <c r="BT1439" s="17"/>
      <c r="BU1439" s="17">
        <v>0.56966267703246498</v>
      </c>
      <c r="BV1439" s="17">
        <v>0.45977279316813202</v>
      </c>
      <c r="BW1439" s="17">
        <v>0.49368074991290301</v>
      </c>
      <c r="BX1439" s="17"/>
      <c r="BY1439" s="17">
        <v>0.53785821005774304</v>
      </c>
      <c r="BZ1439" s="17"/>
      <c r="CA1439" s="17">
        <v>0.44183711036546303</v>
      </c>
    </row>
    <row r="1440" spans="2:79" x14ac:dyDescent="0.35">
      <c r="B1440" t="s">
        <v>387</v>
      </c>
      <c r="C1440" s="17">
        <v>0.100539841800639</v>
      </c>
      <c r="D1440" s="17">
        <v>0.10006726075125701</v>
      </c>
      <c r="E1440" s="17">
        <v>9.8615982133353097E-2</v>
      </c>
      <c r="F1440" s="17"/>
      <c r="G1440" s="17">
        <v>0.20919518223432099</v>
      </c>
      <c r="H1440" s="17">
        <v>0.16453751350323501</v>
      </c>
      <c r="I1440" s="17">
        <v>5.1274658980151398E-2</v>
      </c>
      <c r="J1440" s="17">
        <v>4.3345294462907399E-2</v>
      </c>
      <c r="K1440" s="17">
        <v>7.73636537285394E-2</v>
      </c>
      <c r="L1440" s="17">
        <v>7.2363714572915294E-2</v>
      </c>
      <c r="M1440" s="17"/>
      <c r="N1440" s="17">
        <v>8.9957269928091096E-2</v>
      </c>
      <c r="O1440" s="17">
        <v>9.4956212376045596E-2</v>
      </c>
      <c r="P1440" s="17">
        <v>0.13299719869658699</v>
      </c>
      <c r="Q1440" s="17">
        <v>9.6024279935317203E-2</v>
      </c>
      <c r="R1440" s="17"/>
      <c r="S1440" s="17">
        <v>0.15001101133827799</v>
      </c>
      <c r="T1440" s="17">
        <v>6.2597559407972098E-2</v>
      </c>
      <c r="U1440" s="17">
        <v>0.13647994627725599</v>
      </c>
      <c r="V1440" s="17">
        <v>0.13448736667467001</v>
      </c>
      <c r="W1440" s="17">
        <v>4.8214470700316599E-2</v>
      </c>
      <c r="X1440" s="17">
        <v>6.4913367216947807E-2</v>
      </c>
      <c r="Y1440" s="17">
        <v>7.80541955472486E-2</v>
      </c>
      <c r="Z1440" s="17">
        <v>0.20810450149349199</v>
      </c>
      <c r="AA1440" s="17">
        <v>8.1862437162388599E-2</v>
      </c>
      <c r="AB1440" s="17">
        <v>9.7564215720522499E-2</v>
      </c>
      <c r="AC1440" s="17">
        <v>6.0493720120434802E-2</v>
      </c>
      <c r="AD1440" s="17">
        <v>9.1910689425287004E-2</v>
      </c>
      <c r="AE1440" s="17"/>
      <c r="AF1440" s="17">
        <v>7.4987815014243106E-2</v>
      </c>
      <c r="AG1440" s="17">
        <v>0.142050404142507</v>
      </c>
      <c r="AH1440" s="17">
        <v>8.8238415973745807E-2</v>
      </c>
      <c r="AI1440" s="17">
        <v>7.4954905955064405E-2</v>
      </c>
      <c r="AJ1440" s="17">
        <v>6.82763829924736E-2</v>
      </c>
      <c r="AK1440" s="17">
        <v>0.12522718196545299</v>
      </c>
      <c r="AL1440" s="17"/>
      <c r="AM1440" s="17">
        <v>0.11677727078476</v>
      </c>
      <c r="AN1440" s="17">
        <v>7.1569551694357095E-2</v>
      </c>
      <c r="AO1440" s="17">
        <v>9.6906912487506297E-2</v>
      </c>
      <c r="AP1440" s="17">
        <v>0.15709266053374099</v>
      </c>
      <c r="AQ1440" s="17">
        <v>5.8041141359854401E-2</v>
      </c>
      <c r="AR1440" s="17"/>
      <c r="AS1440" s="17">
        <v>0.14930574481033901</v>
      </c>
      <c r="AT1440" s="17">
        <v>8.6583624397575998E-2</v>
      </c>
      <c r="AU1440" s="17">
        <v>8.8570918491120906E-2</v>
      </c>
      <c r="AV1440" s="17">
        <v>0.10448708477569001</v>
      </c>
      <c r="AW1440" s="17">
        <v>9.0854104495348698E-2</v>
      </c>
      <c r="AX1440" s="17">
        <v>3.3486050166197601E-2</v>
      </c>
      <c r="AY1440" s="17"/>
      <c r="AZ1440" s="17">
        <v>7.5625716540518598E-2</v>
      </c>
      <c r="BA1440" s="17">
        <v>8.5822886505401499E-2</v>
      </c>
      <c r="BB1440" s="17">
        <v>0.103030321388101</v>
      </c>
      <c r="BC1440" s="17">
        <v>0.104691237696368</v>
      </c>
      <c r="BD1440" s="17">
        <v>0.14059590691028501</v>
      </c>
      <c r="BE1440" s="17"/>
      <c r="BF1440" s="17">
        <v>0.10012996034153999</v>
      </c>
      <c r="BG1440" s="17"/>
      <c r="BH1440" s="17">
        <v>8.9002748681953694E-2</v>
      </c>
      <c r="BI1440" s="17"/>
      <c r="BJ1440" s="17">
        <v>7.9500079626709505E-2</v>
      </c>
      <c r="BK1440" s="17">
        <v>8.9216305216892597E-2</v>
      </c>
      <c r="BL1440" s="17">
        <v>9.7774262404107706E-2</v>
      </c>
      <c r="BM1440" s="17">
        <v>4.5801536553061802E-2</v>
      </c>
      <c r="BN1440" s="17">
        <v>0.15517904212911299</v>
      </c>
      <c r="BO1440" s="17">
        <v>0.21404830208346901</v>
      </c>
      <c r="BP1440" s="17"/>
      <c r="BQ1440" s="17">
        <v>0.117472580886162</v>
      </c>
      <c r="BR1440" s="17">
        <v>8.7865131848762698E-2</v>
      </c>
      <c r="BS1440" s="17">
        <v>9.8928415159922498E-2</v>
      </c>
      <c r="BT1440" s="17"/>
      <c r="BU1440" s="17">
        <v>4.26350715099734E-2</v>
      </c>
      <c r="BV1440" s="17">
        <v>7.2844098280443095E-2</v>
      </c>
      <c r="BW1440" s="17">
        <v>0.11176953164459499</v>
      </c>
      <c r="BX1440" s="17"/>
      <c r="BY1440" s="17">
        <v>0.19021664581363901</v>
      </c>
      <c r="BZ1440" s="17"/>
      <c r="CA1440" s="17">
        <v>9.5762898043370695E-2</v>
      </c>
    </row>
    <row r="1441" spans="2:79" x14ac:dyDescent="0.35">
      <c r="B1441" t="s">
        <v>388</v>
      </c>
      <c r="C1441" s="17">
        <v>3.7516953691964498E-2</v>
      </c>
      <c r="D1441" s="17">
        <v>2.9701415339518401E-2</v>
      </c>
      <c r="E1441" s="17">
        <v>4.5117650353191201E-2</v>
      </c>
      <c r="F1441" s="17"/>
      <c r="G1441" s="17">
        <v>7.1108532616379103E-2</v>
      </c>
      <c r="H1441" s="17">
        <v>1.1951040075441901E-2</v>
      </c>
      <c r="I1441" s="17">
        <v>6.6349881576928005E-2</v>
      </c>
      <c r="J1441" s="17">
        <v>2.93492884072994E-2</v>
      </c>
      <c r="K1441" s="17">
        <v>1.33886664192504E-2</v>
      </c>
      <c r="L1441" s="17">
        <v>3.8331826527997402E-2</v>
      </c>
      <c r="M1441" s="17"/>
      <c r="N1441" s="17">
        <v>4.57894723378112E-2</v>
      </c>
      <c r="O1441" s="17">
        <v>3.37440212670869E-2</v>
      </c>
      <c r="P1441" s="17">
        <v>2.52240395029633E-2</v>
      </c>
      <c r="Q1441" s="17">
        <v>3.8691581043134103E-2</v>
      </c>
      <c r="R1441" s="17"/>
      <c r="S1441" s="17">
        <v>5.4826653782649303E-2</v>
      </c>
      <c r="T1441" s="17">
        <v>6.1005996962932497E-2</v>
      </c>
      <c r="U1441" s="17">
        <v>3.1319765207835498E-2</v>
      </c>
      <c r="V1441" s="17">
        <v>0</v>
      </c>
      <c r="W1441" s="17">
        <v>3.5078217755572197E-2</v>
      </c>
      <c r="X1441" s="17">
        <v>1.8273805905883098E-2</v>
      </c>
      <c r="Y1441" s="17">
        <v>1.38045555604951E-2</v>
      </c>
      <c r="Z1441" s="17">
        <v>0</v>
      </c>
      <c r="AA1441" s="17">
        <v>5.4096953306842603E-2</v>
      </c>
      <c r="AB1441" s="17">
        <v>4.9770437522158498E-2</v>
      </c>
      <c r="AC1441" s="17">
        <v>2.62131835419156E-2</v>
      </c>
      <c r="AD1441" s="17">
        <v>8.5284348234361804E-2</v>
      </c>
      <c r="AE1441" s="17"/>
      <c r="AF1441" s="17">
        <v>6.1353389079528003E-2</v>
      </c>
      <c r="AG1441" s="17">
        <v>4.0363830837416501E-2</v>
      </c>
      <c r="AH1441" s="17">
        <v>4.3040162022158303E-2</v>
      </c>
      <c r="AI1441" s="17">
        <v>1.7080533180713099E-2</v>
      </c>
      <c r="AJ1441" s="17">
        <v>0</v>
      </c>
      <c r="AK1441" s="17">
        <v>2.8492402906811199E-2</v>
      </c>
      <c r="AL1441" s="17"/>
      <c r="AM1441" s="17">
        <v>3.5611840087047403E-2</v>
      </c>
      <c r="AN1441" s="17">
        <v>4.2488259120961297E-2</v>
      </c>
      <c r="AO1441" s="17">
        <v>1.38039718406188E-2</v>
      </c>
      <c r="AP1441" s="17">
        <v>7.4204850949198195E-2</v>
      </c>
      <c r="AQ1441" s="17">
        <v>7.2475923198640102E-2</v>
      </c>
      <c r="AR1441" s="17"/>
      <c r="AS1441" s="17">
        <v>5.4949752684303202E-2</v>
      </c>
      <c r="AT1441" s="17">
        <v>3.83801199190986E-2</v>
      </c>
      <c r="AU1441" s="17">
        <v>4.2080659114818897E-2</v>
      </c>
      <c r="AV1441" s="17">
        <v>2.8669324798292099E-2</v>
      </c>
      <c r="AW1441" s="17">
        <v>2.87200698146323E-2</v>
      </c>
      <c r="AX1441" s="17">
        <v>1.3676101052306299E-2</v>
      </c>
      <c r="AY1441" s="17"/>
      <c r="AZ1441" s="17">
        <v>4.4811753393613499E-2</v>
      </c>
      <c r="BA1441" s="17">
        <v>5.2274216571272097E-2</v>
      </c>
      <c r="BB1441" s="17">
        <v>2.3447555601940302E-2</v>
      </c>
      <c r="BC1441" s="17">
        <v>0</v>
      </c>
      <c r="BD1441" s="17">
        <v>3.29292733803817E-2</v>
      </c>
      <c r="BE1441" s="17"/>
      <c r="BF1441" s="17">
        <v>3.7197222984975901E-2</v>
      </c>
      <c r="BG1441" s="17"/>
      <c r="BH1441" s="17">
        <v>4.0423135003087397E-2</v>
      </c>
      <c r="BI1441" s="17"/>
      <c r="BJ1441" s="17">
        <v>1.57880948501266E-2</v>
      </c>
      <c r="BK1441" s="17">
        <v>5.1798575331855598E-2</v>
      </c>
      <c r="BL1441" s="17">
        <v>4.1303750449516098E-2</v>
      </c>
      <c r="BM1441" s="17">
        <v>1.8348543711396E-2</v>
      </c>
      <c r="BN1441" s="17">
        <v>6.8104155577423595E-2</v>
      </c>
      <c r="BO1441" s="17">
        <v>3.3553761145645303E-2</v>
      </c>
      <c r="BP1441" s="17"/>
      <c r="BQ1441" s="17">
        <v>4.1389825014091199E-2</v>
      </c>
      <c r="BR1441" s="17">
        <v>3.6585507474730203E-2</v>
      </c>
      <c r="BS1441" s="17">
        <v>3.6200873772412899E-2</v>
      </c>
      <c r="BT1441" s="17"/>
      <c r="BU1441" s="17">
        <v>6.5767877105474401E-3</v>
      </c>
      <c r="BV1441" s="17">
        <v>4.9617560042415701E-2</v>
      </c>
      <c r="BW1441" s="17">
        <v>3.24327047293178E-2</v>
      </c>
      <c r="BX1441" s="17"/>
      <c r="BY1441" s="17">
        <v>0.13725243558519301</v>
      </c>
      <c r="BZ1441" s="17"/>
      <c r="CA1441" s="17">
        <v>1.4716278311560201E-2</v>
      </c>
    </row>
    <row r="1442" spans="2:79" x14ac:dyDescent="0.35">
      <c r="B1442" t="s">
        <v>136</v>
      </c>
      <c r="C1442" s="17">
        <v>6.5937809218490101E-2</v>
      </c>
      <c r="D1442" s="17">
        <v>6.0096795853839799E-2</v>
      </c>
      <c r="E1442" s="17">
        <v>7.1858642071221099E-2</v>
      </c>
      <c r="F1442" s="17"/>
      <c r="G1442" s="17">
        <v>9.5849438098230905E-2</v>
      </c>
      <c r="H1442" s="17">
        <v>5.02415628827836E-2</v>
      </c>
      <c r="I1442" s="17">
        <v>2.49880624801226E-2</v>
      </c>
      <c r="J1442" s="17">
        <v>7.41244037924675E-2</v>
      </c>
      <c r="K1442" s="17">
        <v>6.2420674852061001E-2</v>
      </c>
      <c r="L1442" s="17">
        <v>8.5351217071133703E-2</v>
      </c>
      <c r="M1442" s="17"/>
      <c r="N1442" s="17">
        <v>5.4107661706069003E-2</v>
      </c>
      <c r="O1442" s="17">
        <v>4.7768682477259301E-2</v>
      </c>
      <c r="P1442" s="17">
        <v>6.6182958915615195E-2</v>
      </c>
      <c r="Q1442" s="17">
        <v>0.101995312909786</v>
      </c>
      <c r="R1442" s="17"/>
      <c r="S1442" s="17">
        <v>4.2377814284299702E-2</v>
      </c>
      <c r="T1442" s="17">
        <v>1.11349633264437E-2</v>
      </c>
      <c r="U1442" s="17">
        <v>0.11165856561312</v>
      </c>
      <c r="V1442" s="17">
        <v>1.28580978500347E-2</v>
      </c>
      <c r="W1442" s="17">
        <v>6.7062132955999304E-2</v>
      </c>
      <c r="X1442" s="17">
        <v>0.121581389084942</v>
      </c>
      <c r="Y1442" s="17">
        <v>0.12935837111898399</v>
      </c>
      <c r="Z1442" s="17">
        <v>4.9914913174126302E-2</v>
      </c>
      <c r="AA1442" s="17">
        <v>7.77787589037294E-2</v>
      </c>
      <c r="AB1442" s="17">
        <v>6.61338456966514E-2</v>
      </c>
      <c r="AC1442" s="17">
        <v>8.0393892726444705E-2</v>
      </c>
      <c r="AD1442" s="17">
        <v>2.70421721988124E-2</v>
      </c>
      <c r="AE1442" s="17"/>
      <c r="AF1442" s="17">
        <v>0.12303295240564301</v>
      </c>
      <c r="AG1442" s="17">
        <v>4.8257876932307903E-2</v>
      </c>
      <c r="AH1442" s="17">
        <v>1.8328786090580099E-2</v>
      </c>
      <c r="AI1442" s="17">
        <v>4.2554901724137E-2</v>
      </c>
      <c r="AJ1442" s="17">
        <v>0.10187147631966301</v>
      </c>
      <c r="AK1442" s="17">
        <v>8.2076637966036793E-3</v>
      </c>
      <c r="AL1442" s="17"/>
      <c r="AM1442" s="17">
        <v>0.109442811156933</v>
      </c>
      <c r="AN1442" s="17">
        <v>6.4144498013841894E-2</v>
      </c>
      <c r="AO1442" s="17">
        <v>5.8739097367942299E-2</v>
      </c>
      <c r="AP1442" s="17">
        <v>1.7260729628715801E-2</v>
      </c>
      <c r="AQ1442" s="17">
        <v>7.1755848124321703E-2</v>
      </c>
      <c r="AR1442" s="17"/>
      <c r="AS1442" s="17">
        <v>6.6892015474037503E-2</v>
      </c>
      <c r="AT1442" s="17">
        <v>6.5776814828895497E-2</v>
      </c>
      <c r="AU1442" s="17">
        <v>4.1991644398222998E-2</v>
      </c>
      <c r="AV1442" s="17">
        <v>7.3106087429084698E-2</v>
      </c>
      <c r="AW1442" s="17">
        <v>6.6262601466469104E-2</v>
      </c>
      <c r="AX1442" s="17">
        <v>9.3145610208233906E-2</v>
      </c>
      <c r="AY1442" s="17"/>
      <c r="AZ1442" s="17">
        <v>6.3735127052599594E-2</v>
      </c>
      <c r="BA1442" s="17">
        <v>9.1161416398175099E-2</v>
      </c>
      <c r="BB1442" s="17">
        <v>5.7490885426641401E-2</v>
      </c>
      <c r="BC1442" s="17">
        <v>3.7895189679517799E-2</v>
      </c>
      <c r="BD1442" s="17">
        <v>5.39494776851989E-2</v>
      </c>
      <c r="BE1442" s="17"/>
      <c r="BF1442" s="17">
        <v>5.9973312763353499E-2</v>
      </c>
      <c r="BG1442" s="17"/>
      <c r="BH1442" s="17">
        <v>5.6903952505823099E-2</v>
      </c>
      <c r="BI1442" s="17"/>
      <c r="BJ1442" s="17">
        <v>5.7590798461033703E-2</v>
      </c>
      <c r="BK1442" s="17">
        <v>5.94434805349335E-2</v>
      </c>
      <c r="BL1442" s="17">
        <v>7.2560447359039507E-2</v>
      </c>
      <c r="BM1442" s="17">
        <v>9.0172915465446604E-2</v>
      </c>
      <c r="BN1442" s="17">
        <v>2.3670477931002801E-2</v>
      </c>
      <c r="BO1442" s="17">
        <v>8.7304349047271801E-2</v>
      </c>
      <c r="BP1442" s="17"/>
      <c r="BQ1442" s="17">
        <v>4.0308731077210599E-2</v>
      </c>
      <c r="BR1442" s="17">
        <v>6.8817986168327197E-2</v>
      </c>
      <c r="BS1442" s="17">
        <v>6.0738157077352799E-2</v>
      </c>
      <c r="BT1442" s="17"/>
      <c r="BU1442" s="17">
        <v>2.8177459535623499E-2</v>
      </c>
      <c r="BV1442" s="17">
        <v>7.1930026595788094E-2</v>
      </c>
      <c r="BW1442" s="17">
        <v>4.77101157886861E-2</v>
      </c>
      <c r="BX1442" s="17"/>
      <c r="BY1442" s="17">
        <v>0</v>
      </c>
      <c r="BZ1442" s="17"/>
      <c r="CA1442" s="17">
        <v>5.3558554391611897E-2</v>
      </c>
    </row>
    <row r="1443" spans="2:79" x14ac:dyDescent="0.35">
      <c r="B1443" t="s">
        <v>389</v>
      </c>
      <c r="C1443" s="17">
        <v>0.79600539528890701</v>
      </c>
      <c r="D1443" s="17">
        <v>0.810134528055384</v>
      </c>
      <c r="E1443" s="17">
        <v>0.78440772544223503</v>
      </c>
      <c r="F1443" s="17"/>
      <c r="G1443" s="17">
        <v>0.62384684705106896</v>
      </c>
      <c r="H1443" s="17">
        <v>0.77326988353853898</v>
      </c>
      <c r="I1443" s="17">
        <v>0.85738739696279798</v>
      </c>
      <c r="J1443" s="17">
        <v>0.85318101333732599</v>
      </c>
      <c r="K1443" s="17">
        <v>0.84682700500014896</v>
      </c>
      <c r="L1443" s="17">
        <v>0.80395324182795402</v>
      </c>
      <c r="M1443" s="17"/>
      <c r="N1443" s="17">
        <v>0.81014559602802905</v>
      </c>
      <c r="O1443" s="17">
        <v>0.82353108387960805</v>
      </c>
      <c r="P1443" s="17">
        <v>0.77559580288483498</v>
      </c>
      <c r="Q1443" s="17">
        <v>0.76328882611176296</v>
      </c>
      <c r="R1443" s="17"/>
      <c r="S1443" s="17">
        <v>0.75278452059477297</v>
      </c>
      <c r="T1443" s="17">
        <v>0.86526148030265204</v>
      </c>
      <c r="U1443" s="17">
        <v>0.72054172290178897</v>
      </c>
      <c r="V1443" s="17">
        <v>0.85265453547529602</v>
      </c>
      <c r="W1443" s="17">
        <v>0.84964517858811195</v>
      </c>
      <c r="X1443" s="17">
        <v>0.79523143779222705</v>
      </c>
      <c r="Y1443" s="17">
        <v>0.77878287777327204</v>
      </c>
      <c r="Z1443" s="17">
        <v>0.74198058533238198</v>
      </c>
      <c r="AA1443" s="17">
        <v>0.78626185062703902</v>
      </c>
      <c r="AB1443" s="17">
        <v>0.78653150106066805</v>
      </c>
      <c r="AC1443" s="17">
        <v>0.83289920361120495</v>
      </c>
      <c r="AD1443" s="17">
        <v>0.79576279014153894</v>
      </c>
      <c r="AE1443" s="17"/>
      <c r="AF1443" s="17">
        <v>0.74062584350058502</v>
      </c>
      <c r="AG1443" s="17">
        <v>0.76932788808776897</v>
      </c>
      <c r="AH1443" s="17">
        <v>0.85039263591351599</v>
      </c>
      <c r="AI1443" s="17">
        <v>0.86540965914008505</v>
      </c>
      <c r="AJ1443" s="17">
        <v>0.82985214068786295</v>
      </c>
      <c r="AK1443" s="17">
        <v>0.83807275133113202</v>
      </c>
      <c r="AL1443" s="17"/>
      <c r="AM1443" s="17">
        <v>0.73816807797126005</v>
      </c>
      <c r="AN1443" s="17">
        <v>0.82179769117084001</v>
      </c>
      <c r="AO1443" s="17">
        <v>0.83055001830393305</v>
      </c>
      <c r="AP1443" s="17">
        <v>0.75144175888834497</v>
      </c>
      <c r="AQ1443" s="17">
        <v>0.797727087317184</v>
      </c>
      <c r="AR1443" s="17"/>
      <c r="AS1443" s="17">
        <v>0.72885248703132099</v>
      </c>
      <c r="AT1443" s="17">
        <v>0.80925944085443002</v>
      </c>
      <c r="AU1443" s="17">
        <v>0.82735677799583696</v>
      </c>
      <c r="AV1443" s="17">
        <v>0.79373750299693302</v>
      </c>
      <c r="AW1443" s="17">
        <v>0.81416322422355003</v>
      </c>
      <c r="AX1443" s="17">
        <v>0.85969223857326205</v>
      </c>
      <c r="AY1443" s="17"/>
      <c r="AZ1443" s="17">
        <v>0.81582740301326795</v>
      </c>
      <c r="BA1443" s="17">
        <v>0.77074148052515101</v>
      </c>
      <c r="BB1443" s="17">
        <v>0.81603123758331797</v>
      </c>
      <c r="BC1443" s="17">
        <v>0.85741357262411499</v>
      </c>
      <c r="BD1443" s="17">
        <v>0.77252534202413503</v>
      </c>
      <c r="BE1443" s="17"/>
      <c r="BF1443" s="17">
        <v>0.80269950391013001</v>
      </c>
      <c r="BG1443" s="17"/>
      <c r="BH1443" s="17">
        <v>0.81367016380913604</v>
      </c>
      <c r="BI1443" s="17"/>
      <c r="BJ1443" s="17">
        <v>0.84712102706212999</v>
      </c>
      <c r="BK1443" s="17">
        <v>0.79954163891631802</v>
      </c>
      <c r="BL1443" s="17">
        <v>0.78836153978733703</v>
      </c>
      <c r="BM1443" s="17">
        <v>0.84567700427009596</v>
      </c>
      <c r="BN1443" s="17">
        <v>0.75304632436246</v>
      </c>
      <c r="BO1443" s="17">
        <v>0.66509358772361404</v>
      </c>
      <c r="BP1443" s="17"/>
      <c r="BQ1443" s="17">
        <v>0.80082886302253597</v>
      </c>
      <c r="BR1443" s="17">
        <v>0.80673137450818</v>
      </c>
      <c r="BS1443" s="17">
        <v>0.80413255399031203</v>
      </c>
      <c r="BT1443" s="17"/>
      <c r="BU1443" s="17">
        <v>0.92261068124385603</v>
      </c>
      <c r="BV1443" s="17">
        <v>0.805608315081353</v>
      </c>
      <c r="BW1443" s="17">
        <v>0.80808764783740095</v>
      </c>
      <c r="BX1443" s="17"/>
      <c r="BY1443" s="17">
        <v>0.67253091860116798</v>
      </c>
      <c r="BZ1443" s="17"/>
      <c r="CA1443" s="17">
        <v>0.83596226925345696</v>
      </c>
    </row>
    <row r="1444" spans="2:79" x14ac:dyDescent="0.35">
      <c r="B1444" t="s">
        <v>390</v>
      </c>
      <c r="C1444" s="17">
        <v>0.138056795492603</v>
      </c>
      <c r="D1444" s="17">
        <v>0.129768676090776</v>
      </c>
      <c r="E1444" s="17">
        <v>0.143733632486544</v>
      </c>
      <c r="F1444" s="17"/>
      <c r="G1444" s="17">
        <v>0.28030371485069999</v>
      </c>
      <c r="H1444" s="17">
        <v>0.17648855357867699</v>
      </c>
      <c r="I1444" s="17">
        <v>0.11762454055707899</v>
      </c>
      <c r="J1444" s="17">
        <v>7.26945828702069E-2</v>
      </c>
      <c r="K1444" s="17">
        <v>9.0752320147789806E-2</v>
      </c>
      <c r="L1444" s="17">
        <v>0.11069554110091299</v>
      </c>
      <c r="M1444" s="17"/>
      <c r="N1444" s="17">
        <v>0.135746742265902</v>
      </c>
      <c r="O1444" s="17">
        <v>0.12870023364313199</v>
      </c>
      <c r="P1444" s="17">
        <v>0.15822123819955</v>
      </c>
      <c r="Q1444" s="17">
        <v>0.13471586097845101</v>
      </c>
      <c r="R1444" s="17"/>
      <c r="S1444" s="17">
        <v>0.20483766512092699</v>
      </c>
      <c r="T1444" s="17">
        <v>0.123603556370905</v>
      </c>
      <c r="U1444" s="17">
        <v>0.16779971148509101</v>
      </c>
      <c r="V1444" s="17">
        <v>0.13448736667467001</v>
      </c>
      <c r="W1444" s="17">
        <v>8.3292688455888803E-2</v>
      </c>
      <c r="X1444" s="17">
        <v>8.3187173122830804E-2</v>
      </c>
      <c r="Y1444" s="17">
        <v>9.1858751107743705E-2</v>
      </c>
      <c r="Z1444" s="17">
        <v>0.20810450149349199</v>
      </c>
      <c r="AA1444" s="17">
        <v>0.135959390469231</v>
      </c>
      <c r="AB1444" s="17">
        <v>0.147334653242681</v>
      </c>
      <c r="AC1444" s="17">
        <v>8.6706903662350399E-2</v>
      </c>
      <c r="AD1444" s="17">
        <v>0.177195037659649</v>
      </c>
      <c r="AE1444" s="17"/>
      <c r="AF1444" s="17">
        <v>0.13634120409377101</v>
      </c>
      <c r="AG1444" s="17">
        <v>0.18241423497992301</v>
      </c>
      <c r="AH1444" s="17">
        <v>0.13127857799590401</v>
      </c>
      <c r="AI1444" s="17">
        <v>9.2035439135777497E-2</v>
      </c>
      <c r="AJ1444" s="17">
        <v>6.82763829924736E-2</v>
      </c>
      <c r="AK1444" s="17">
        <v>0.153719584872264</v>
      </c>
      <c r="AL1444" s="17"/>
      <c r="AM1444" s="17">
        <v>0.15238911087180701</v>
      </c>
      <c r="AN1444" s="17">
        <v>0.114057810815318</v>
      </c>
      <c r="AO1444" s="17">
        <v>0.11071088432812499</v>
      </c>
      <c r="AP1444" s="17">
        <v>0.23129751148293901</v>
      </c>
      <c r="AQ1444" s="17">
        <v>0.13051706455849499</v>
      </c>
      <c r="AR1444" s="17"/>
      <c r="AS1444" s="17">
        <v>0.204255497494642</v>
      </c>
      <c r="AT1444" s="17">
        <v>0.12496374431667499</v>
      </c>
      <c r="AU1444" s="17">
        <v>0.13065157760594001</v>
      </c>
      <c r="AV1444" s="17">
        <v>0.133156409573982</v>
      </c>
      <c r="AW1444" s="17">
        <v>0.119574174309981</v>
      </c>
      <c r="AX1444" s="17">
        <v>4.7162151218503798E-2</v>
      </c>
      <c r="AY1444" s="17"/>
      <c r="AZ1444" s="17">
        <v>0.120437469934132</v>
      </c>
      <c r="BA1444" s="17">
        <v>0.138097103076674</v>
      </c>
      <c r="BB1444" s="17">
        <v>0.12647787699004101</v>
      </c>
      <c r="BC1444" s="17">
        <v>0.104691237696368</v>
      </c>
      <c r="BD1444" s="17">
        <v>0.17352518029066599</v>
      </c>
      <c r="BE1444" s="17"/>
      <c r="BF1444" s="17">
        <v>0.137327183326516</v>
      </c>
      <c r="BG1444" s="17"/>
      <c r="BH1444" s="17">
        <v>0.12942588368504099</v>
      </c>
      <c r="BI1444" s="17"/>
      <c r="BJ1444" s="17">
        <v>9.5288174476836102E-2</v>
      </c>
      <c r="BK1444" s="17">
        <v>0.141014880548748</v>
      </c>
      <c r="BL1444" s="17">
        <v>0.13907801285362401</v>
      </c>
      <c r="BM1444" s="17">
        <v>6.4150080264457704E-2</v>
      </c>
      <c r="BN1444" s="17">
        <v>0.22328319770653701</v>
      </c>
      <c r="BO1444" s="17">
        <v>0.24760206322911499</v>
      </c>
      <c r="BP1444" s="17"/>
      <c r="BQ1444" s="17">
        <v>0.158862405900253</v>
      </c>
      <c r="BR1444" s="17">
        <v>0.124450639323493</v>
      </c>
      <c r="BS1444" s="17">
        <v>0.135129288932335</v>
      </c>
      <c r="BT1444" s="17"/>
      <c r="BU1444" s="17">
        <v>4.92118592205208E-2</v>
      </c>
      <c r="BV1444" s="17">
        <v>0.122461658322859</v>
      </c>
      <c r="BW1444" s="17">
        <v>0.144202236373913</v>
      </c>
      <c r="BX1444" s="17"/>
      <c r="BY1444" s="17">
        <v>0.32746908139883202</v>
      </c>
      <c r="BZ1444" s="17"/>
      <c r="CA1444" s="17">
        <v>0.110479176354931</v>
      </c>
    </row>
    <row r="1445" spans="2:79" x14ac:dyDescent="0.35">
      <c r="B1445" t="s">
        <v>202</v>
      </c>
      <c r="C1445" s="17">
        <v>0.65794859979630305</v>
      </c>
      <c r="D1445" s="17">
        <v>0.68036585196460897</v>
      </c>
      <c r="E1445" s="17">
        <v>0.64067409295569</v>
      </c>
      <c r="F1445" s="17"/>
      <c r="G1445" s="17">
        <v>0.34354313220036897</v>
      </c>
      <c r="H1445" s="17">
        <v>0.59678132995986199</v>
      </c>
      <c r="I1445" s="17">
        <v>0.73976285640571804</v>
      </c>
      <c r="J1445" s="17">
        <v>0.78048643046711896</v>
      </c>
      <c r="K1445" s="17">
        <v>0.75607468485235896</v>
      </c>
      <c r="L1445" s="17">
        <v>0.69325770072704096</v>
      </c>
      <c r="M1445" s="17"/>
      <c r="N1445" s="17">
        <v>0.67439885376212605</v>
      </c>
      <c r="O1445" s="17">
        <v>0.69483085023647595</v>
      </c>
      <c r="P1445" s="17">
        <v>0.61737456468528495</v>
      </c>
      <c r="Q1445" s="17">
        <v>0.62857296513331096</v>
      </c>
      <c r="R1445" s="17"/>
      <c r="S1445" s="17">
        <v>0.54794685547384603</v>
      </c>
      <c r="T1445" s="17">
        <v>0.74165792393174701</v>
      </c>
      <c r="U1445" s="17">
        <v>0.55274201141669699</v>
      </c>
      <c r="V1445" s="17">
        <v>0.71816716880062603</v>
      </c>
      <c r="W1445" s="17">
        <v>0.76635249013222295</v>
      </c>
      <c r="X1445" s="17">
        <v>0.71204426466939696</v>
      </c>
      <c r="Y1445" s="17">
        <v>0.68692412666552805</v>
      </c>
      <c r="Z1445" s="17">
        <v>0.53387608383888996</v>
      </c>
      <c r="AA1445" s="17">
        <v>0.65030246015780802</v>
      </c>
      <c r="AB1445" s="17">
        <v>0.63919684781798702</v>
      </c>
      <c r="AC1445" s="17">
        <v>0.74619229994885405</v>
      </c>
      <c r="AD1445" s="17">
        <v>0.61856775248189</v>
      </c>
      <c r="AE1445" s="17"/>
      <c r="AF1445" s="17">
        <v>0.60428463940681398</v>
      </c>
      <c r="AG1445" s="17">
        <v>0.58691365310784505</v>
      </c>
      <c r="AH1445" s="17">
        <v>0.71911405791761196</v>
      </c>
      <c r="AI1445" s="17">
        <v>0.773374220004308</v>
      </c>
      <c r="AJ1445" s="17">
        <v>0.76157575769538999</v>
      </c>
      <c r="AK1445" s="17">
        <v>0.68435316645886801</v>
      </c>
      <c r="AL1445" s="17"/>
      <c r="AM1445" s="17">
        <v>0.58577896709945199</v>
      </c>
      <c r="AN1445" s="17">
        <v>0.70773988035552104</v>
      </c>
      <c r="AO1445" s="17">
        <v>0.71983913397580701</v>
      </c>
      <c r="AP1445" s="17">
        <v>0.52014424740540599</v>
      </c>
      <c r="AQ1445" s="17">
        <v>0.66721002275868901</v>
      </c>
      <c r="AR1445" s="17"/>
      <c r="AS1445" s="17">
        <v>0.52459698953667899</v>
      </c>
      <c r="AT1445" s="17">
        <v>0.68429569653775502</v>
      </c>
      <c r="AU1445" s="17">
        <v>0.69670520038989703</v>
      </c>
      <c r="AV1445" s="17">
        <v>0.66058109342295002</v>
      </c>
      <c r="AW1445" s="17">
        <v>0.69458904991356896</v>
      </c>
      <c r="AX1445" s="17">
        <v>0.81253008735475896</v>
      </c>
      <c r="AY1445" s="17"/>
      <c r="AZ1445" s="17">
        <v>0.69538993307913599</v>
      </c>
      <c r="BA1445" s="17">
        <v>0.63264437744847801</v>
      </c>
      <c r="BB1445" s="17">
        <v>0.68955336059327699</v>
      </c>
      <c r="BC1445" s="17">
        <v>0.75272233492774698</v>
      </c>
      <c r="BD1445" s="17">
        <v>0.59900016173346804</v>
      </c>
      <c r="BE1445" s="17"/>
      <c r="BF1445" s="17">
        <v>0.66537232058361395</v>
      </c>
      <c r="BG1445" s="17"/>
      <c r="BH1445" s="17">
        <v>0.68424428012409499</v>
      </c>
      <c r="BI1445" s="17"/>
      <c r="BJ1445" s="17">
        <v>0.75183285258529398</v>
      </c>
      <c r="BK1445" s="17">
        <v>0.65852675836757002</v>
      </c>
      <c r="BL1445" s="17">
        <v>0.64928352693371305</v>
      </c>
      <c r="BM1445" s="17">
        <v>0.78152692400563795</v>
      </c>
      <c r="BN1445" s="17">
        <v>0.52976312665592296</v>
      </c>
      <c r="BO1445" s="17">
        <v>0.417491524494499</v>
      </c>
      <c r="BP1445" s="17"/>
      <c r="BQ1445" s="17">
        <v>0.64196645712228295</v>
      </c>
      <c r="BR1445" s="17">
        <v>0.68228073518468701</v>
      </c>
      <c r="BS1445" s="17">
        <v>0.66900326505797703</v>
      </c>
      <c r="BT1445" s="17"/>
      <c r="BU1445" s="17">
        <v>0.87339882202333496</v>
      </c>
      <c r="BV1445" s="17">
        <v>0.68314665675849395</v>
      </c>
      <c r="BW1445" s="17">
        <v>0.66388541146348801</v>
      </c>
      <c r="BX1445" s="17"/>
      <c r="BY1445" s="17">
        <v>0.34506183720233702</v>
      </c>
      <c r="BZ1445" s="17"/>
      <c r="CA1445" s="17">
        <v>0.72548309289852597</v>
      </c>
    </row>
    <row r="1446" spans="2:79" x14ac:dyDescent="0.3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c r="BV1446" s="17"/>
      <c r="BW1446" s="17"/>
      <c r="BX1446" s="17"/>
      <c r="BY1446" s="17"/>
      <c r="BZ1446" s="17"/>
      <c r="CA1446" s="17"/>
    </row>
    <row r="1447" spans="2:79" x14ac:dyDescent="0.35">
      <c r="B1447" s="6" t="s">
        <v>621</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c r="BP1447" s="17"/>
      <c r="BQ1447" s="17"/>
      <c r="BR1447" s="17"/>
      <c r="BS1447" s="17"/>
      <c r="BT1447" s="17"/>
      <c r="BU1447" s="17"/>
      <c r="BV1447" s="17"/>
      <c r="BW1447" s="17"/>
      <c r="BX1447" s="17"/>
      <c r="BY1447" s="17"/>
      <c r="BZ1447" s="17"/>
      <c r="CA1447" s="17"/>
    </row>
    <row r="1448" spans="2:79" x14ac:dyDescent="0.35">
      <c r="B1448" s="24" t="s">
        <v>622</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c r="BZ1448" s="17"/>
      <c r="CA1448" s="17"/>
    </row>
    <row r="1449" spans="2:79" x14ac:dyDescent="0.35">
      <c r="B1449" t="s">
        <v>385</v>
      </c>
      <c r="C1449" s="17">
        <v>0.25443259877698399</v>
      </c>
      <c r="D1449" s="17">
        <v>0.27046381960882099</v>
      </c>
      <c r="E1449" s="17">
        <v>0.238294707940467</v>
      </c>
      <c r="F1449" s="17"/>
      <c r="G1449" s="17">
        <v>0.31828198191830598</v>
      </c>
      <c r="H1449" s="17">
        <v>0.28945605266625601</v>
      </c>
      <c r="I1449" s="17">
        <v>0.18965931353009499</v>
      </c>
      <c r="J1449" s="17">
        <v>0.26798806098883898</v>
      </c>
      <c r="K1449" s="17">
        <v>0.24709787813522099</v>
      </c>
      <c r="L1449" s="17">
        <v>0.22900933311750299</v>
      </c>
      <c r="M1449" s="17"/>
      <c r="N1449" s="17">
        <v>0.24936953251734201</v>
      </c>
      <c r="O1449" s="17">
        <v>0.27088159003643902</v>
      </c>
      <c r="P1449" s="17">
        <v>0.26430180153323601</v>
      </c>
      <c r="Q1449" s="17">
        <v>0.21727178616793</v>
      </c>
      <c r="R1449" s="17"/>
      <c r="S1449" s="17">
        <v>0.27062242892197003</v>
      </c>
      <c r="T1449" s="17">
        <v>0.31981409259502103</v>
      </c>
      <c r="U1449" s="17">
        <v>0.30520522262501298</v>
      </c>
      <c r="V1449" s="17">
        <v>0.25507260702932899</v>
      </c>
      <c r="W1449" s="17">
        <v>0.208323317025395</v>
      </c>
      <c r="X1449" s="17">
        <v>0.20813924169901701</v>
      </c>
      <c r="Y1449" s="17">
        <v>0.23961456985340501</v>
      </c>
      <c r="Z1449" s="17">
        <v>0.14547225203599701</v>
      </c>
      <c r="AA1449" s="17">
        <v>0.21631191585289999</v>
      </c>
      <c r="AB1449" s="17">
        <v>0.31711498207518102</v>
      </c>
      <c r="AC1449" s="17">
        <v>0.20280362225819601</v>
      </c>
      <c r="AD1449" s="17">
        <v>0.23377528125458399</v>
      </c>
      <c r="AE1449" s="17"/>
      <c r="AF1449" s="17">
        <v>0.293347924402313</v>
      </c>
      <c r="AG1449" s="17">
        <v>0.23948802989476201</v>
      </c>
      <c r="AH1449" s="17">
        <v>0.236944242118106</v>
      </c>
      <c r="AI1449" s="17">
        <v>0.277831057507404</v>
      </c>
      <c r="AJ1449" s="17">
        <v>0.21617751691991299</v>
      </c>
      <c r="AK1449" s="17">
        <v>0.36457040621951903</v>
      </c>
      <c r="AL1449" s="17"/>
      <c r="AM1449" s="17">
        <v>0.21915825464512301</v>
      </c>
      <c r="AN1449" s="17">
        <v>0.26115066646322199</v>
      </c>
      <c r="AO1449" s="17">
        <v>0.289888185195528</v>
      </c>
      <c r="AP1449" s="17">
        <v>0.226349561591384</v>
      </c>
      <c r="AQ1449" s="17">
        <v>0.41308007639398098</v>
      </c>
      <c r="AR1449" s="17"/>
      <c r="AS1449" s="17">
        <v>0.306735480904271</v>
      </c>
      <c r="AT1449" s="17">
        <v>0.2235549339223</v>
      </c>
      <c r="AU1449" s="17">
        <v>0.210848599213353</v>
      </c>
      <c r="AV1449" s="17">
        <v>0.266379280460523</v>
      </c>
      <c r="AW1449" s="17">
        <v>0.28851536267515698</v>
      </c>
      <c r="AX1449" s="17">
        <v>0.18590725452652301</v>
      </c>
      <c r="AY1449" s="17"/>
      <c r="AZ1449" s="17">
        <v>0.27401058607725098</v>
      </c>
      <c r="BA1449" s="17">
        <v>0.171887018811928</v>
      </c>
      <c r="BB1449" s="17">
        <v>0.26861051643248102</v>
      </c>
      <c r="BC1449" s="17">
        <v>0.22512390139691199</v>
      </c>
      <c r="BD1449" s="17">
        <v>0.34122538209750303</v>
      </c>
      <c r="BE1449" s="17"/>
      <c r="BF1449" s="17">
        <v>0.249090015198077</v>
      </c>
      <c r="BG1449" s="17"/>
      <c r="BH1449" s="17">
        <v>0.252230518021545</v>
      </c>
      <c r="BI1449" s="17"/>
      <c r="BJ1449" s="17">
        <v>0.274605938422467</v>
      </c>
      <c r="BK1449" s="17">
        <v>0.27835099720032502</v>
      </c>
      <c r="BL1449" s="17">
        <v>0.217039441530851</v>
      </c>
      <c r="BM1449" s="17">
        <v>0.17697985794170401</v>
      </c>
      <c r="BN1449" s="17">
        <v>0.37858590255636099</v>
      </c>
      <c r="BO1449" s="17">
        <v>0.185903695970979</v>
      </c>
      <c r="BP1449" s="17"/>
      <c r="BQ1449" s="17">
        <v>0.25652581339685399</v>
      </c>
      <c r="BR1449" s="17">
        <v>0.27231170535320198</v>
      </c>
      <c r="BS1449" s="17">
        <v>0.251553648361871</v>
      </c>
      <c r="BT1449" s="17"/>
      <c r="BU1449" s="17">
        <v>0.50763572128335299</v>
      </c>
      <c r="BV1449" s="17">
        <v>0.21711247795682501</v>
      </c>
      <c r="BW1449" s="17">
        <v>0.26312324867695802</v>
      </c>
      <c r="BX1449" s="17"/>
      <c r="BY1449" s="17">
        <v>0.20834308947268501</v>
      </c>
      <c r="BZ1449" s="17"/>
      <c r="CA1449" s="17">
        <v>0.361106666457574</v>
      </c>
    </row>
    <row r="1450" spans="2:79" x14ac:dyDescent="0.35">
      <c r="B1450" t="s">
        <v>386</v>
      </c>
      <c r="C1450" s="17">
        <v>0.50029254599096395</v>
      </c>
      <c r="D1450" s="17">
        <v>0.49573138819047002</v>
      </c>
      <c r="E1450" s="17">
        <v>0.50589407328563696</v>
      </c>
      <c r="F1450" s="17"/>
      <c r="G1450" s="17">
        <v>0.33448171604545701</v>
      </c>
      <c r="H1450" s="17">
        <v>0.511896683525634</v>
      </c>
      <c r="I1450" s="17">
        <v>0.57981745605837298</v>
      </c>
      <c r="J1450" s="17">
        <v>0.51275644413950805</v>
      </c>
      <c r="K1450" s="17">
        <v>0.47761015692048497</v>
      </c>
      <c r="L1450" s="17">
        <v>0.544149706600625</v>
      </c>
      <c r="M1450" s="17"/>
      <c r="N1450" s="17">
        <v>0.51865900662020603</v>
      </c>
      <c r="O1450" s="17">
        <v>0.51510388229585402</v>
      </c>
      <c r="P1450" s="17">
        <v>0.48393662608292198</v>
      </c>
      <c r="Q1450" s="17">
        <v>0.48622793051701502</v>
      </c>
      <c r="R1450" s="17"/>
      <c r="S1450" s="17">
        <v>0.40897227366079902</v>
      </c>
      <c r="T1450" s="17">
        <v>0.48582587239675901</v>
      </c>
      <c r="U1450" s="17">
        <v>0.53178264427506705</v>
      </c>
      <c r="V1450" s="17">
        <v>0.53702990453538102</v>
      </c>
      <c r="W1450" s="17">
        <v>0.53493818960617001</v>
      </c>
      <c r="X1450" s="17">
        <v>0.54659263588919405</v>
      </c>
      <c r="Y1450" s="17">
        <v>0.54952144264478098</v>
      </c>
      <c r="Z1450" s="17">
        <v>0.52693274476159802</v>
      </c>
      <c r="AA1450" s="17">
        <v>0.48083399147914901</v>
      </c>
      <c r="AB1450" s="17">
        <v>0.44660173326192198</v>
      </c>
      <c r="AC1450" s="17">
        <v>0.57319648026090297</v>
      </c>
      <c r="AD1450" s="17">
        <v>0.54461133105577297</v>
      </c>
      <c r="AE1450" s="17"/>
      <c r="AF1450" s="17">
        <v>0.43459864926282898</v>
      </c>
      <c r="AG1450" s="17">
        <v>0.49412077240305302</v>
      </c>
      <c r="AH1450" s="17">
        <v>0.61188567478758904</v>
      </c>
      <c r="AI1450" s="17">
        <v>0.53111003161925696</v>
      </c>
      <c r="AJ1450" s="17">
        <v>0.50388226362361599</v>
      </c>
      <c r="AK1450" s="17">
        <v>0.47409893082258597</v>
      </c>
      <c r="AL1450" s="17"/>
      <c r="AM1450" s="17">
        <v>0.47850645323791202</v>
      </c>
      <c r="AN1450" s="17">
        <v>0.54716001638006995</v>
      </c>
      <c r="AO1450" s="17">
        <v>0.48223304490826802</v>
      </c>
      <c r="AP1450" s="17">
        <v>0.49059087793283201</v>
      </c>
      <c r="AQ1450" s="17">
        <v>0.25698883032166298</v>
      </c>
      <c r="AR1450" s="17"/>
      <c r="AS1450" s="17">
        <v>0.476444671919797</v>
      </c>
      <c r="AT1450" s="17">
        <v>0.51105724959953103</v>
      </c>
      <c r="AU1450" s="17">
        <v>0.55099711045231903</v>
      </c>
      <c r="AV1450" s="17">
        <v>0.51571400943222201</v>
      </c>
      <c r="AW1450" s="17">
        <v>0.42025450378675899</v>
      </c>
      <c r="AX1450" s="17">
        <v>0.52218666989150697</v>
      </c>
      <c r="AY1450" s="17"/>
      <c r="AZ1450" s="17">
        <v>0.53984594445050704</v>
      </c>
      <c r="BA1450" s="17">
        <v>0.550451396406196</v>
      </c>
      <c r="BB1450" s="17">
        <v>0.42443778905538698</v>
      </c>
      <c r="BC1450" s="17">
        <v>0.52356605719361204</v>
      </c>
      <c r="BD1450" s="17">
        <v>0.44818369475393199</v>
      </c>
      <c r="BE1450" s="17"/>
      <c r="BF1450" s="17">
        <v>0.50273602752678404</v>
      </c>
      <c r="BG1450" s="17"/>
      <c r="BH1450" s="17">
        <v>0.53429182214023396</v>
      </c>
      <c r="BI1450" s="17"/>
      <c r="BJ1450" s="17">
        <v>0.50011259424744403</v>
      </c>
      <c r="BK1450" s="17">
        <v>0.46384022091930099</v>
      </c>
      <c r="BL1450" s="17">
        <v>0.56381742691832304</v>
      </c>
      <c r="BM1450" s="17">
        <v>0.42979887531800898</v>
      </c>
      <c r="BN1450" s="17">
        <v>0.46217393979918497</v>
      </c>
      <c r="BO1450" s="17">
        <v>0.53956640051937099</v>
      </c>
      <c r="BP1450" s="17"/>
      <c r="BQ1450" s="17">
        <v>0.55721627418133302</v>
      </c>
      <c r="BR1450" s="17">
        <v>0.48208429645372097</v>
      </c>
      <c r="BS1450" s="17">
        <v>0.51371023544400196</v>
      </c>
      <c r="BT1450" s="17"/>
      <c r="BU1450" s="17">
        <v>0.35576386483679001</v>
      </c>
      <c r="BV1450" s="17">
        <v>0.55725497685052805</v>
      </c>
      <c r="BW1450" s="17">
        <v>0.50249212508615104</v>
      </c>
      <c r="BX1450" s="17"/>
      <c r="BY1450" s="17">
        <v>0.51883330148448703</v>
      </c>
      <c r="BZ1450" s="17"/>
      <c r="CA1450" s="17">
        <v>0.46210318714957499</v>
      </c>
    </row>
    <row r="1451" spans="2:79" x14ac:dyDescent="0.35">
      <c r="B1451" t="s">
        <v>387</v>
      </c>
      <c r="C1451" s="17">
        <v>0.10948266764476999</v>
      </c>
      <c r="D1451" s="17">
        <v>0.11937910658836599</v>
      </c>
      <c r="E1451" s="17">
        <v>0.100701252841412</v>
      </c>
      <c r="F1451" s="17"/>
      <c r="G1451" s="17">
        <v>0.210404239180327</v>
      </c>
      <c r="H1451" s="17">
        <v>7.5034171615665501E-2</v>
      </c>
      <c r="I1451" s="17">
        <v>8.7758204846621501E-2</v>
      </c>
      <c r="J1451" s="17">
        <v>0.12464163804764</v>
      </c>
      <c r="K1451" s="17">
        <v>0.148236072941345</v>
      </c>
      <c r="L1451" s="17">
        <v>4.6268281376735797E-2</v>
      </c>
      <c r="M1451" s="17"/>
      <c r="N1451" s="17">
        <v>0.10958518679159</v>
      </c>
      <c r="O1451" s="17">
        <v>0.11682298519467001</v>
      </c>
      <c r="P1451" s="17">
        <v>0.121143771435586</v>
      </c>
      <c r="Q1451" s="17">
        <v>8.9965089341943999E-2</v>
      </c>
      <c r="R1451" s="17"/>
      <c r="S1451" s="17">
        <v>0.15897562238091101</v>
      </c>
      <c r="T1451" s="17">
        <v>8.9710544784997098E-2</v>
      </c>
      <c r="U1451" s="17">
        <v>9.0083146024184796E-2</v>
      </c>
      <c r="V1451" s="17">
        <v>0.133032371035127</v>
      </c>
      <c r="W1451" s="17">
        <v>0.169754514094348</v>
      </c>
      <c r="X1451" s="17">
        <v>0.10207450385654999</v>
      </c>
      <c r="Y1451" s="17">
        <v>6.6687108588523905E-2</v>
      </c>
      <c r="Z1451" s="17">
        <v>9.7715712326989904E-2</v>
      </c>
      <c r="AA1451" s="17">
        <v>9.0652815364411596E-2</v>
      </c>
      <c r="AB1451" s="17">
        <v>9.0255189660708002E-2</v>
      </c>
      <c r="AC1451" s="17">
        <v>4.2502699908392901E-2</v>
      </c>
      <c r="AD1451" s="17">
        <v>0.221613387689643</v>
      </c>
      <c r="AE1451" s="17"/>
      <c r="AF1451" s="17">
        <v>9.8852027178688601E-2</v>
      </c>
      <c r="AG1451" s="17">
        <v>0.121104156228334</v>
      </c>
      <c r="AH1451" s="17">
        <v>0.116917007090828</v>
      </c>
      <c r="AI1451" s="17">
        <v>7.9109995525935103E-2</v>
      </c>
      <c r="AJ1451" s="17">
        <v>0.16314785695365899</v>
      </c>
      <c r="AK1451" s="17">
        <v>0.110966354678176</v>
      </c>
      <c r="AL1451" s="17"/>
      <c r="AM1451" s="17">
        <v>9.8296460105276207E-2</v>
      </c>
      <c r="AN1451" s="17">
        <v>0.10419493341644601</v>
      </c>
      <c r="AO1451" s="17">
        <v>0.12337924335644999</v>
      </c>
      <c r="AP1451" s="17">
        <v>9.9198384566351105E-2</v>
      </c>
      <c r="AQ1451" s="17">
        <v>0.28082730911539899</v>
      </c>
      <c r="AR1451" s="17"/>
      <c r="AS1451" s="17">
        <v>9.3801329299799396E-2</v>
      </c>
      <c r="AT1451" s="17">
        <v>0.113864191098057</v>
      </c>
      <c r="AU1451" s="17">
        <v>0.130698514732108</v>
      </c>
      <c r="AV1451" s="17">
        <v>7.8181532941391102E-2</v>
      </c>
      <c r="AW1451" s="17">
        <v>0.14379267652916899</v>
      </c>
      <c r="AX1451" s="17">
        <v>0.14716076656891999</v>
      </c>
      <c r="AY1451" s="17"/>
      <c r="AZ1451" s="17">
        <v>0.11515865196297401</v>
      </c>
      <c r="BA1451" s="17">
        <v>0.120933324532116</v>
      </c>
      <c r="BB1451" s="17">
        <v>9.3156576742723401E-2</v>
      </c>
      <c r="BC1451" s="17">
        <v>0.113759477990011</v>
      </c>
      <c r="BD1451" s="17">
        <v>0.102860598420106</v>
      </c>
      <c r="BE1451" s="17"/>
      <c r="BF1451" s="17">
        <v>0.109067639224819</v>
      </c>
      <c r="BG1451" s="17"/>
      <c r="BH1451" s="17">
        <v>9.7494613872340694E-2</v>
      </c>
      <c r="BI1451" s="17"/>
      <c r="BJ1451" s="17">
        <v>9.1934444387613404E-2</v>
      </c>
      <c r="BK1451" s="17">
        <v>8.7094592124981607E-2</v>
      </c>
      <c r="BL1451" s="17">
        <v>0.103904225323928</v>
      </c>
      <c r="BM1451" s="17">
        <v>0.20634378977747</v>
      </c>
      <c r="BN1451" s="17">
        <v>0.12856684175257599</v>
      </c>
      <c r="BO1451" s="17">
        <v>0.225550227221228</v>
      </c>
      <c r="BP1451" s="17"/>
      <c r="BQ1451" s="17">
        <v>0.102065633641772</v>
      </c>
      <c r="BR1451" s="17">
        <v>0.13274101278616399</v>
      </c>
      <c r="BS1451" s="17">
        <v>0.101489570362855</v>
      </c>
      <c r="BT1451" s="17"/>
      <c r="BU1451" s="17">
        <v>9.5961830381600804E-2</v>
      </c>
      <c r="BV1451" s="17">
        <v>0.11152792070588299</v>
      </c>
      <c r="BW1451" s="17">
        <v>0.111095953208699</v>
      </c>
      <c r="BX1451" s="17"/>
      <c r="BY1451" s="17">
        <v>0.173812343758766</v>
      </c>
      <c r="BZ1451" s="17"/>
      <c r="CA1451" s="17">
        <v>9.5295522242769604E-2</v>
      </c>
    </row>
    <row r="1452" spans="2:79" x14ac:dyDescent="0.35">
      <c r="B1452" t="s">
        <v>388</v>
      </c>
      <c r="C1452" s="17">
        <v>4.6844668339730403E-2</v>
      </c>
      <c r="D1452" s="17">
        <v>5.37480373295686E-2</v>
      </c>
      <c r="E1452" s="17">
        <v>4.0635771109746199E-2</v>
      </c>
      <c r="F1452" s="17"/>
      <c r="G1452" s="17">
        <v>5.1845153063798499E-2</v>
      </c>
      <c r="H1452" s="17">
        <v>5.8883765714246701E-2</v>
      </c>
      <c r="I1452" s="17">
        <v>4.6091175249663698E-2</v>
      </c>
      <c r="J1452" s="17">
        <v>3.2245505168770797E-2</v>
      </c>
      <c r="K1452" s="17">
        <v>3.9532323448459E-2</v>
      </c>
      <c r="L1452" s="17">
        <v>5.0399438620833202E-2</v>
      </c>
      <c r="M1452" s="17"/>
      <c r="N1452" s="17">
        <v>4.0586072606292802E-2</v>
      </c>
      <c r="O1452" s="17">
        <v>3.0293919340663798E-2</v>
      </c>
      <c r="P1452" s="17">
        <v>5.48769349354742E-2</v>
      </c>
      <c r="Q1452" s="17">
        <v>6.6032365528093204E-2</v>
      </c>
      <c r="R1452" s="17"/>
      <c r="S1452" s="17">
        <v>8.2427701281802102E-2</v>
      </c>
      <c r="T1452" s="17">
        <v>5.6799029171774998E-2</v>
      </c>
      <c r="U1452" s="17">
        <v>2.2948672663408401E-2</v>
      </c>
      <c r="V1452" s="17">
        <v>1.50772682559505E-2</v>
      </c>
      <c r="W1452" s="17">
        <v>2.9252578410395701E-2</v>
      </c>
      <c r="X1452" s="17">
        <v>1.0328928385942701E-2</v>
      </c>
      <c r="Y1452" s="17">
        <v>7.0109995989624793E-2</v>
      </c>
      <c r="Z1452" s="17">
        <v>0.103389553158894</v>
      </c>
      <c r="AA1452" s="17">
        <v>5.28715533407733E-2</v>
      </c>
      <c r="AB1452" s="17">
        <v>7.6611039552309298E-3</v>
      </c>
      <c r="AC1452" s="17">
        <v>9.6048293388438205E-2</v>
      </c>
      <c r="AD1452" s="17">
        <v>0</v>
      </c>
      <c r="AE1452" s="17"/>
      <c r="AF1452" s="17">
        <v>6.4016438419862806E-2</v>
      </c>
      <c r="AG1452" s="17">
        <v>4.1923462305005398E-2</v>
      </c>
      <c r="AH1452" s="17">
        <v>4.7532684938218399E-3</v>
      </c>
      <c r="AI1452" s="17">
        <v>8.6962625406202698E-2</v>
      </c>
      <c r="AJ1452" s="17">
        <v>6.6135307227634596E-2</v>
      </c>
      <c r="AK1452" s="17">
        <v>0</v>
      </c>
      <c r="AL1452" s="17"/>
      <c r="AM1452" s="17">
        <v>8.7138623241065499E-2</v>
      </c>
      <c r="AN1452" s="17">
        <v>3.24064524207483E-2</v>
      </c>
      <c r="AO1452" s="17">
        <v>3.32629445976068E-2</v>
      </c>
      <c r="AP1452" s="17">
        <v>3.8698050298356899E-2</v>
      </c>
      <c r="AQ1452" s="17">
        <v>0</v>
      </c>
      <c r="AR1452" s="17"/>
      <c r="AS1452" s="17">
        <v>6.3815803533323404E-2</v>
      </c>
      <c r="AT1452" s="17">
        <v>5.2316329280085699E-2</v>
      </c>
      <c r="AU1452" s="17">
        <v>5.2443443740192802E-2</v>
      </c>
      <c r="AV1452" s="17">
        <v>4.1042083782736501E-2</v>
      </c>
      <c r="AW1452" s="17">
        <v>0</v>
      </c>
      <c r="AX1452" s="17">
        <v>6.3896024841481394E-2</v>
      </c>
      <c r="AY1452" s="17"/>
      <c r="AZ1452" s="17">
        <v>1.05623540851063E-2</v>
      </c>
      <c r="BA1452" s="17">
        <v>5.7455380312978498E-2</v>
      </c>
      <c r="BB1452" s="17">
        <v>6.7889526117829099E-2</v>
      </c>
      <c r="BC1452" s="17">
        <v>4.6264247300939101E-2</v>
      </c>
      <c r="BD1452" s="17">
        <v>5.1529559923188299E-2</v>
      </c>
      <c r="BE1452" s="17"/>
      <c r="BF1452" s="17">
        <v>4.3009444976636599E-2</v>
      </c>
      <c r="BG1452" s="17"/>
      <c r="BH1452" s="17">
        <v>4.4988927328717301E-2</v>
      </c>
      <c r="BI1452" s="17"/>
      <c r="BJ1452" s="17">
        <v>4.87864875734033E-2</v>
      </c>
      <c r="BK1452" s="17">
        <v>4.2844360548862002E-2</v>
      </c>
      <c r="BL1452" s="17">
        <v>4.28243541454289E-2</v>
      </c>
      <c r="BM1452" s="17">
        <v>5.9656836218469997E-2</v>
      </c>
      <c r="BN1452" s="17">
        <v>3.0673315891878501E-2</v>
      </c>
      <c r="BO1452" s="17">
        <v>1.8103226183832699E-2</v>
      </c>
      <c r="BP1452" s="17"/>
      <c r="BQ1452" s="17">
        <v>2.88852058812408E-2</v>
      </c>
      <c r="BR1452" s="17">
        <v>5.5468601640820701E-2</v>
      </c>
      <c r="BS1452" s="17">
        <v>4.66011413925074E-2</v>
      </c>
      <c r="BT1452" s="17"/>
      <c r="BU1452" s="17">
        <v>4.06385834982564E-2</v>
      </c>
      <c r="BV1452" s="17">
        <v>4.5427103340239798E-2</v>
      </c>
      <c r="BW1452" s="17">
        <v>4.38456258660226E-2</v>
      </c>
      <c r="BX1452" s="17"/>
      <c r="BY1452" s="17">
        <v>6.9739777860593197E-2</v>
      </c>
      <c r="BZ1452" s="17"/>
      <c r="CA1452" s="17">
        <v>2.5265760645403701E-2</v>
      </c>
    </row>
    <row r="1453" spans="2:79" x14ac:dyDescent="0.35">
      <c r="B1453" t="s">
        <v>136</v>
      </c>
      <c r="C1453" s="17">
        <v>8.8947519247551399E-2</v>
      </c>
      <c r="D1453" s="17">
        <v>6.0677648282773597E-2</v>
      </c>
      <c r="E1453" s="17">
        <v>0.114474194822738</v>
      </c>
      <c r="F1453" s="17"/>
      <c r="G1453" s="17">
        <v>8.4986909792111404E-2</v>
      </c>
      <c r="H1453" s="17">
        <v>6.4729326478197999E-2</v>
      </c>
      <c r="I1453" s="17">
        <v>9.6673850315246806E-2</v>
      </c>
      <c r="J1453" s="17">
        <v>6.23683516552423E-2</v>
      </c>
      <c r="K1453" s="17">
        <v>8.7523568554489506E-2</v>
      </c>
      <c r="L1453" s="17">
        <v>0.13017324028430199</v>
      </c>
      <c r="M1453" s="17"/>
      <c r="N1453" s="17">
        <v>8.1800201464569705E-2</v>
      </c>
      <c r="O1453" s="17">
        <v>6.6897623132373601E-2</v>
      </c>
      <c r="P1453" s="17">
        <v>7.5740866012782307E-2</v>
      </c>
      <c r="Q1453" s="17">
        <v>0.14050282844501799</v>
      </c>
      <c r="R1453" s="17"/>
      <c r="S1453" s="17">
        <v>7.9001973754518298E-2</v>
      </c>
      <c r="T1453" s="17">
        <v>4.7850461051447697E-2</v>
      </c>
      <c r="U1453" s="17">
        <v>4.9980314412326303E-2</v>
      </c>
      <c r="V1453" s="17">
        <v>5.9787849144213603E-2</v>
      </c>
      <c r="W1453" s="17">
        <v>5.7731400863691197E-2</v>
      </c>
      <c r="X1453" s="17">
        <v>0.132864690169296</v>
      </c>
      <c r="Y1453" s="17">
        <v>7.4066882923665395E-2</v>
      </c>
      <c r="Z1453" s="17">
        <v>0.126489737716522</v>
      </c>
      <c r="AA1453" s="17">
        <v>0.15932972396276601</v>
      </c>
      <c r="AB1453" s="17">
        <v>0.13836699104695799</v>
      </c>
      <c r="AC1453" s="17">
        <v>8.5448904184069599E-2</v>
      </c>
      <c r="AD1453" s="17">
        <v>0</v>
      </c>
      <c r="AE1453" s="17"/>
      <c r="AF1453" s="17">
        <v>0.109184960736307</v>
      </c>
      <c r="AG1453" s="17">
        <v>0.103363579168845</v>
      </c>
      <c r="AH1453" s="17">
        <v>2.9499807509655099E-2</v>
      </c>
      <c r="AI1453" s="17">
        <v>2.49862899412009E-2</v>
      </c>
      <c r="AJ1453" s="17">
        <v>5.0657055275176999E-2</v>
      </c>
      <c r="AK1453" s="17">
        <v>5.0364308279719799E-2</v>
      </c>
      <c r="AL1453" s="17"/>
      <c r="AM1453" s="17">
        <v>0.116900208770623</v>
      </c>
      <c r="AN1453" s="17">
        <v>5.5087931319513998E-2</v>
      </c>
      <c r="AO1453" s="17">
        <v>7.12365819421477E-2</v>
      </c>
      <c r="AP1453" s="17">
        <v>0.145163125611076</v>
      </c>
      <c r="AQ1453" s="17">
        <v>4.91037841689572E-2</v>
      </c>
      <c r="AR1453" s="17"/>
      <c r="AS1453" s="17">
        <v>5.9202714342809298E-2</v>
      </c>
      <c r="AT1453" s="17">
        <v>9.9207296100026904E-2</v>
      </c>
      <c r="AU1453" s="17">
        <v>5.5012331862027003E-2</v>
      </c>
      <c r="AV1453" s="17">
        <v>9.8683093383127807E-2</v>
      </c>
      <c r="AW1453" s="17">
        <v>0.147437457008915</v>
      </c>
      <c r="AX1453" s="17">
        <v>8.08492841715686E-2</v>
      </c>
      <c r="AY1453" s="17"/>
      <c r="AZ1453" s="17">
        <v>6.0422463424161299E-2</v>
      </c>
      <c r="BA1453" s="17">
        <v>9.9272879936781799E-2</v>
      </c>
      <c r="BB1453" s="17">
        <v>0.14590559165158001</v>
      </c>
      <c r="BC1453" s="17">
        <v>9.1286316118526001E-2</v>
      </c>
      <c r="BD1453" s="17">
        <v>5.6200764805270503E-2</v>
      </c>
      <c r="BE1453" s="17"/>
      <c r="BF1453" s="17">
        <v>9.6096873073683697E-2</v>
      </c>
      <c r="BG1453" s="17"/>
      <c r="BH1453" s="17">
        <v>7.0994118637163303E-2</v>
      </c>
      <c r="BI1453" s="17"/>
      <c r="BJ1453" s="17">
        <v>8.4560535369072501E-2</v>
      </c>
      <c r="BK1453" s="17">
        <v>0.127869829206531</v>
      </c>
      <c r="BL1453" s="17">
        <v>7.2414552081469893E-2</v>
      </c>
      <c r="BM1453" s="17">
        <v>0.127220640744348</v>
      </c>
      <c r="BN1453" s="17">
        <v>0</v>
      </c>
      <c r="BO1453" s="17">
        <v>3.08764501045895E-2</v>
      </c>
      <c r="BP1453" s="17"/>
      <c r="BQ1453" s="17">
        <v>5.5307072898799402E-2</v>
      </c>
      <c r="BR1453" s="17">
        <v>5.7394383766092898E-2</v>
      </c>
      <c r="BS1453" s="17">
        <v>8.6645404438764007E-2</v>
      </c>
      <c r="BT1453" s="17"/>
      <c r="BU1453" s="17">
        <v>0</v>
      </c>
      <c r="BV1453" s="17">
        <v>6.8677521146523299E-2</v>
      </c>
      <c r="BW1453" s="17">
        <v>7.9443047162169697E-2</v>
      </c>
      <c r="BX1453" s="17"/>
      <c r="BY1453" s="17">
        <v>2.9271487423468499E-2</v>
      </c>
      <c r="BZ1453" s="17"/>
      <c r="CA1453" s="17">
        <v>5.6228863504677297E-2</v>
      </c>
    </row>
    <row r="1454" spans="2:79" x14ac:dyDescent="0.35">
      <c r="B1454" t="s">
        <v>389</v>
      </c>
      <c r="C1454" s="17">
        <v>0.75472514476794805</v>
      </c>
      <c r="D1454" s="17">
        <v>0.76619520779929096</v>
      </c>
      <c r="E1454" s="17">
        <v>0.74418878122610399</v>
      </c>
      <c r="F1454" s="17"/>
      <c r="G1454" s="17">
        <v>0.65276369796376299</v>
      </c>
      <c r="H1454" s="17">
        <v>0.80135273619188996</v>
      </c>
      <c r="I1454" s="17">
        <v>0.769476769588468</v>
      </c>
      <c r="J1454" s="17">
        <v>0.78074450512834703</v>
      </c>
      <c r="K1454" s="17">
        <v>0.72470803505570602</v>
      </c>
      <c r="L1454" s="17">
        <v>0.77315903971812805</v>
      </c>
      <c r="M1454" s="17"/>
      <c r="N1454" s="17">
        <v>0.76802853913754798</v>
      </c>
      <c r="O1454" s="17">
        <v>0.78598547233229299</v>
      </c>
      <c r="P1454" s="17">
        <v>0.748238427616158</v>
      </c>
      <c r="Q1454" s="17">
        <v>0.70349971668494504</v>
      </c>
      <c r="R1454" s="17"/>
      <c r="S1454" s="17">
        <v>0.67959470258276899</v>
      </c>
      <c r="T1454" s="17">
        <v>0.80563996499178003</v>
      </c>
      <c r="U1454" s="17">
        <v>0.83698786690008098</v>
      </c>
      <c r="V1454" s="17">
        <v>0.79210251156470901</v>
      </c>
      <c r="W1454" s="17">
        <v>0.74326150663156498</v>
      </c>
      <c r="X1454" s="17">
        <v>0.75473187758821103</v>
      </c>
      <c r="Y1454" s="17">
        <v>0.78913601249818599</v>
      </c>
      <c r="Z1454" s="17">
        <v>0.67240499679759502</v>
      </c>
      <c r="AA1454" s="17">
        <v>0.69714590733204895</v>
      </c>
      <c r="AB1454" s="17">
        <v>0.76371671533710295</v>
      </c>
      <c r="AC1454" s="17">
        <v>0.77600010251909901</v>
      </c>
      <c r="AD1454" s="17">
        <v>0.778386612310357</v>
      </c>
      <c r="AE1454" s="17"/>
      <c r="AF1454" s="17">
        <v>0.72794657366514104</v>
      </c>
      <c r="AG1454" s="17">
        <v>0.733608802297816</v>
      </c>
      <c r="AH1454" s="17">
        <v>0.84882991690569498</v>
      </c>
      <c r="AI1454" s="17">
        <v>0.80894108912666096</v>
      </c>
      <c r="AJ1454" s="17">
        <v>0.72005978054353004</v>
      </c>
      <c r="AK1454" s="17">
        <v>0.838669337042104</v>
      </c>
      <c r="AL1454" s="17"/>
      <c r="AM1454" s="17">
        <v>0.69766470788303503</v>
      </c>
      <c r="AN1454" s="17">
        <v>0.80831068284329199</v>
      </c>
      <c r="AO1454" s="17">
        <v>0.77212123010379596</v>
      </c>
      <c r="AP1454" s="17">
        <v>0.71694043952421604</v>
      </c>
      <c r="AQ1454" s="17">
        <v>0.67006890671564401</v>
      </c>
      <c r="AR1454" s="17"/>
      <c r="AS1454" s="17">
        <v>0.78318015282406805</v>
      </c>
      <c r="AT1454" s="17">
        <v>0.734612183521831</v>
      </c>
      <c r="AU1454" s="17">
        <v>0.761845709665673</v>
      </c>
      <c r="AV1454" s="17">
        <v>0.78209328989274496</v>
      </c>
      <c r="AW1454" s="17">
        <v>0.70876986646191598</v>
      </c>
      <c r="AX1454" s="17">
        <v>0.70809392441802999</v>
      </c>
      <c r="AY1454" s="17"/>
      <c r="AZ1454" s="17">
        <v>0.81385653052775797</v>
      </c>
      <c r="BA1454" s="17">
        <v>0.72233841521812403</v>
      </c>
      <c r="BB1454" s="17">
        <v>0.693048305487868</v>
      </c>
      <c r="BC1454" s="17">
        <v>0.74868995859052401</v>
      </c>
      <c r="BD1454" s="17">
        <v>0.78940907685143502</v>
      </c>
      <c r="BE1454" s="17"/>
      <c r="BF1454" s="17">
        <v>0.75182604272485998</v>
      </c>
      <c r="BG1454" s="17"/>
      <c r="BH1454" s="17">
        <v>0.78652234016177902</v>
      </c>
      <c r="BI1454" s="17"/>
      <c r="BJ1454" s="17">
        <v>0.77471853266991098</v>
      </c>
      <c r="BK1454" s="17">
        <v>0.74219121811962596</v>
      </c>
      <c r="BL1454" s="17">
        <v>0.78085686844917401</v>
      </c>
      <c r="BM1454" s="17">
        <v>0.60677873325971199</v>
      </c>
      <c r="BN1454" s="17">
        <v>0.84075984235554602</v>
      </c>
      <c r="BO1454" s="17">
        <v>0.72547009649034999</v>
      </c>
      <c r="BP1454" s="17"/>
      <c r="BQ1454" s="17">
        <v>0.813742087578188</v>
      </c>
      <c r="BR1454" s="17">
        <v>0.75439600180692301</v>
      </c>
      <c r="BS1454" s="17">
        <v>0.76526388380587396</v>
      </c>
      <c r="BT1454" s="17"/>
      <c r="BU1454" s="17">
        <v>0.863399586120143</v>
      </c>
      <c r="BV1454" s="17">
        <v>0.77436745480735403</v>
      </c>
      <c r="BW1454" s="17">
        <v>0.76561537376310895</v>
      </c>
      <c r="BX1454" s="17"/>
      <c r="BY1454" s="17">
        <v>0.72717639095717201</v>
      </c>
      <c r="BZ1454" s="17"/>
      <c r="CA1454" s="17">
        <v>0.82320985360714904</v>
      </c>
    </row>
    <row r="1455" spans="2:79" x14ac:dyDescent="0.35">
      <c r="B1455" t="s">
        <v>390</v>
      </c>
      <c r="C1455" s="17">
        <v>0.15632733598449999</v>
      </c>
      <c r="D1455" s="17">
        <v>0.17312714391793499</v>
      </c>
      <c r="E1455" s="17">
        <v>0.14133702395115799</v>
      </c>
      <c r="F1455" s="17"/>
      <c r="G1455" s="17">
        <v>0.26224939224412602</v>
      </c>
      <c r="H1455" s="17">
        <v>0.133917937329912</v>
      </c>
      <c r="I1455" s="17">
        <v>0.133849380096285</v>
      </c>
      <c r="J1455" s="17">
        <v>0.15688714321641101</v>
      </c>
      <c r="K1455" s="17">
        <v>0.187768396389804</v>
      </c>
      <c r="L1455" s="17">
        <v>9.6667719997568999E-2</v>
      </c>
      <c r="M1455" s="17"/>
      <c r="N1455" s="17">
        <v>0.15017125939788301</v>
      </c>
      <c r="O1455" s="17">
        <v>0.14711690453533299</v>
      </c>
      <c r="P1455" s="17">
        <v>0.17602070637105999</v>
      </c>
      <c r="Q1455" s="17">
        <v>0.15599745487003699</v>
      </c>
      <c r="R1455" s="17"/>
      <c r="S1455" s="17">
        <v>0.241403323662713</v>
      </c>
      <c r="T1455" s="17">
        <v>0.146509573956772</v>
      </c>
      <c r="U1455" s="17">
        <v>0.113031818687593</v>
      </c>
      <c r="V1455" s="17">
        <v>0.14810963929107701</v>
      </c>
      <c r="W1455" s="17">
        <v>0.19900709250474399</v>
      </c>
      <c r="X1455" s="17">
        <v>0.112403432242493</v>
      </c>
      <c r="Y1455" s="17">
        <v>0.136797104578149</v>
      </c>
      <c r="Z1455" s="17">
        <v>0.20110526548588301</v>
      </c>
      <c r="AA1455" s="17">
        <v>0.14352436870518501</v>
      </c>
      <c r="AB1455" s="17">
        <v>9.7916293615938899E-2</v>
      </c>
      <c r="AC1455" s="17">
        <v>0.13855099329683099</v>
      </c>
      <c r="AD1455" s="17">
        <v>0.221613387689643</v>
      </c>
      <c r="AE1455" s="17"/>
      <c r="AF1455" s="17">
        <v>0.162868465598551</v>
      </c>
      <c r="AG1455" s="17">
        <v>0.16302761853334</v>
      </c>
      <c r="AH1455" s="17">
        <v>0.12167027558465</v>
      </c>
      <c r="AI1455" s="17">
        <v>0.16607262093213801</v>
      </c>
      <c r="AJ1455" s="17">
        <v>0.22928316418129299</v>
      </c>
      <c r="AK1455" s="17">
        <v>0.110966354678176</v>
      </c>
      <c r="AL1455" s="17"/>
      <c r="AM1455" s="17">
        <v>0.18543508334634201</v>
      </c>
      <c r="AN1455" s="17">
        <v>0.136601385837194</v>
      </c>
      <c r="AO1455" s="17">
        <v>0.15664218795405699</v>
      </c>
      <c r="AP1455" s="17">
        <v>0.13789643486470801</v>
      </c>
      <c r="AQ1455" s="17">
        <v>0.28082730911539899</v>
      </c>
      <c r="AR1455" s="17"/>
      <c r="AS1455" s="17">
        <v>0.15761713283312301</v>
      </c>
      <c r="AT1455" s="17">
        <v>0.16618052037814299</v>
      </c>
      <c r="AU1455" s="17">
        <v>0.1831419584723</v>
      </c>
      <c r="AV1455" s="17">
        <v>0.119223616724128</v>
      </c>
      <c r="AW1455" s="17">
        <v>0.14379267652916899</v>
      </c>
      <c r="AX1455" s="17">
        <v>0.21105679141040101</v>
      </c>
      <c r="AY1455" s="17"/>
      <c r="AZ1455" s="17">
        <v>0.12572100604808001</v>
      </c>
      <c r="BA1455" s="17">
        <v>0.178388704845094</v>
      </c>
      <c r="BB1455" s="17">
        <v>0.16104610286055299</v>
      </c>
      <c r="BC1455" s="17">
        <v>0.16002372529094999</v>
      </c>
      <c r="BD1455" s="17">
        <v>0.154390158343294</v>
      </c>
      <c r="BE1455" s="17"/>
      <c r="BF1455" s="17">
        <v>0.15207708420145599</v>
      </c>
      <c r="BG1455" s="17"/>
      <c r="BH1455" s="17">
        <v>0.14248354120105799</v>
      </c>
      <c r="BI1455" s="17"/>
      <c r="BJ1455" s="17">
        <v>0.14072093196101701</v>
      </c>
      <c r="BK1455" s="17">
        <v>0.129938952673844</v>
      </c>
      <c r="BL1455" s="17">
        <v>0.146728579469356</v>
      </c>
      <c r="BM1455" s="17">
        <v>0.26600062599593999</v>
      </c>
      <c r="BN1455" s="17">
        <v>0.15924015764445401</v>
      </c>
      <c r="BO1455" s="17">
        <v>0.24365345340506001</v>
      </c>
      <c r="BP1455" s="17"/>
      <c r="BQ1455" s="17">
        <v>0.13095083952301301</v>
      </c>
      <c r="BR1455" s="17">
        <v>0.188209614426984</v>
      </c>
      <c r="BS1455" s="17">
        <v>0.14809071175536201</v>
      </c>
      <c r="BT1455" s="17"/>
      <c r="BU1455" s="17">
        <v>0.136600413879857</v>
      </c>
      <c r="BV1455" s="17">
        <v>0.15695502404612299</v>
      </c>
      <c r="BW1455" s="17">
        <v>0.154941579074721</v>
      </c>
      <c r="BX1455" s="17"/>
      <c r="BY1455" s="17">
        <v>0.24355212161935899</v>
      </c>
      <c r="BZ1455" s="17"/>
      <c r="CA1455" s="17">
        <v>0.120561282888173</v>
      </c>
    </row>
    <row r="1456" spans="2:79" x14ac:dyDescent="0.35">
      <c r="B1456" t="s">
        <v>202</v>
      </c>
      <c r="C1456" s="17">
        <v>0.59839780878344795</v>
      </c>
      <c r="D1456" s="17">
        <v>0.59306806388135602</v>
      </c>
      <c r="E1456" s="17">
        <v>0.602851757274946</v>
      </c>
      <c r="F1456" s="17"/>
      <c r="G1456" s="17">
        <v>0.39051430571963702</v>
      </c>
      <c r="H1456" s="17">
        <v>0.66743479886197798</v>
      </c>
      <c r="I1456" s="17">
        <v>0.635627389492183</v>
      </c>
      <c r="J1456" s="17">
        <v>0.62385736191193597</v>
      </c>
      <c r="K1456" s="17">
        <v>0.536939638665902</v>
      </c>
      <c r="L1456" s="17">
        <v>0.67649131972055898</v>
      </c>
      <c r="M1456" s="17"/>
      <c r="N1456" s="17">
        <v>0.61785727973966498</v>
      </c>
      <c r="O1456" s="17">
        <v>0.638868567796959</v>
      </c>
      <c r="P1456" s="17">
        <v>0.57221772124509795</v>
      </c>
      <c r="Q1456" s="17">
        <v>0.54750226181490802</v>
      </c>
      <c r="R1456" s="17"/>
      <c r="S1456" s="17">
        <v>0.438191378920056</v>
      </c>
      <c r="T1456" s="17">
        <v>0.65913039103500803</v>
      </c>
      <c r="U1456" s="17">
        <v>0.72395604821248705</v>
      </c>
      <c r="V1456" s="17">
        <v>0.643992872273632</v>
      </c>
      <c r="W1456" s="17">
        <v>0.54425441412682196</v>
      </c>
      <c r="X1456" s="17">
        <v>0.64232844534571898</v>
      </c>
      <c r="Y1456" s="17">
        <v>0.65233890792003701</v>
      </c>
      <c r="Z1456" s="17">
        <v>0.47129973131171199</v>
      </c>
      <c r="AA1456" s="17">
        <v>0.55362153862686503</v>
      </c>
      <c r="AB1456" s="17">
        <v>0.66580042172116405</v>
      </c>
      <c r="AC1456" s="17">
        <v>0.63744910922226805</v>
      </c>
      <c r="AD1456" s="17">
        <v>0.55677322462071399</v>
      </c>
      <c r="AE1456" s="17"/>
      <c r="AF1456" s="17">
        <v>0.56507810806658998</v>
      </c>
      <c r="AG1456" s="17">
        <v>0.57058118376447597</v>
      </c>
      <c r="AH1456" s="17">
        <v>0.72715964132104405</v>
      </c>
      <c r="AI1456" s="17">
        <v>0.64286846819452403</v>
      </c>
      <c r="AJ1456" s="17">
        <v>0.49077661636223602</v>
      </c>
      <c r="AK1456" s="17">
        <v>0.72770298236392905</v>
      </c>
      <c r="AL1456" s="17"/>
      <c r="AM1456" s="17">
        <v>0.51222962453669396</v>
      </c>
      <c r="AN1456" s="17">
        <v>0.67170929700609805</v>
      </c>
      <c r="AO1456" s="17">
        <v>0.61547904214973903</v>
      </c>
      <c r="AP1456" s="17">
        <v>0.579044004659508</v>
      </c>
      <c r="AQ1456" s="17">
        <v>0.38924159760024601</v>
      </c>
      <c r="AR1456" s="17"/>
      <c r="AS1456" s="17">
        <v>0.62556301999094499</v>
      </c>
      <c r="AT1456" s="17">
        <v>0.56843166314368798</v>
      </c>
      <c r="AU1456" s="17">
        <v>0.57870375119337203</v>
      </c>
      <c r="AV1456" s="17">
        <v>0.662869673168617</v>
      </c>
      <c r="AW1456" s="17">
        <v>0.56497718993274704</v>
      </c>
      <c r="AX1456" s="17">
        <v>0.49703713300762897</v>
      </c>
      <c r="AY1456" s="17"/>
      <c r="AZ1456" s="17">
        <v>0.68813552447967796</v>
      </c>
      <c r="BA1456" s="17">
        <v>0.54394971037302897</v>
      </c>
      <c r="BB1456" s="17">
        <v>0.53200220262731501</v>
      </c>
      <c r="BC1456" s="17">
        <v>0.58866623329957302</v>
      </c>
      <c r="BD1456" s="17">
        <v>0.63501891850814096</v>
      </c>
      <c r="BE1456" s="17"/>
      <c r="BF1456" s="17">
        <v>0.59974895852340404</v>
      </c>
      <c r="BG1456" s="17"/>
      <c r="BH1456" s="17">
        <v>0.64403879896072103</v>
      </c>
      <c r="BI1456" s="17"/>
      <c r="BJ1456" s="17">
        <v>0.63399760070889399</v>
      </c>
      <c r="BK1456" s="17">
        <v>0.61225226544578204</v>
      </c>
      <c r="BL1456" s="17">
        <v>0.63412828897981699</v>
      </c>
      <c r="BM1456" s="17">
        <v>0.340778107263773</v>
      </c>
      <c r="BN1456" s="17">
        <v>0.68151968471109203</v>
      </c>
      <c r="BO1456" s="17">
        <v>0.48181664308528999</v>
      </c>
      <c r="BP1456" s="17"/>
      <c r="BQ1456" s="17">
        <v>0.68279124805517499</v>
      </c>
      <c r="BR1456" s="17">
        <v>0.56618638737993798</v>
      </c>
      <c r="BS1456" s="17">
        <v>0.61717317205051103</v>
      </c>
      <c r="BT1456" s="17"/>
      <c r="BU1456" s="17">
        <v>0.72679917224028601</v>
      </c>
      <c r="BV1456" s="17">
        <v>0.61741243076123098</v>
      </c>
      <c r="BW1456" s="17">
        <v>0.61067379468838701</v>
      </c>
      <c r="BX1456" s="17"/>
      <c r="BY1456" s="17">
        <v>0.483624269337813</v>
      </c>
      <c r="BZ1456" s="17"/>
      <c r="CA1456" s="17">
        <v>0.70264857071897602</v>
      </c>
    </row>
    <row r="1457" spans="2:79" x14ac:dyDescent="0.35">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c r="BV1457" s="17"/>
      <c r="BW1457" s="17"/>
      <c r="BX1457" s="17"/>
      <c r="BY1457" s="17"/>
      <c r="BZ1457" s="17"/>
      <c r="CA1457" s="17"/>
    </row>
    <row r="1458" spans="2:79" x14ac:dyDescent="0.35">
      <c r="B1458" s="6" t="s">
        <v>623</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c r="BL1458" s="17"/>
      <c r="BM1458" s="17"/>
      <c r="BN1458" s="17"/>
      <c r="BO1458" s="17"/>
      <c r="BP1458" s="17"/>
      <c r="BQ1458" s="17"/>
      <c r="BR1458" s="17"/>
      <c r="BS1458" s="17"/>
      <c r="BT1458" s="17"/>
      <c r="BU1458" s="17"/>
      <c r="BV1458" s="17"/>
      <c r="BW1458" s="17"/>
      <c r="BX1458" s="17"/>
      <c r="BY1458" s="17"/>
      <c r="BZ1458" s="17"/>
      <c r="CA1458" s="17"/>
    </row>
    <row r="1459" spans="2:79" x14ac:dyDescent="0.35">
      <c r="B1459" s="24" t="s">
        <v>624</v>
      </c>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c r="BE1459" s="17"/>
      <c r="BF1459" s="17"/>
      <c r="BG1459" s="17"/>
      <c r="BH1459" s="17"/>
      <c r="BI1459" s="17"/>
      <c r="BJ1459" s="17"/>
      <c r="BK1459" s="17"/>
      <c r="BL1459" s="17"/>
      <c r="BM1459" s="17"/>
      <c r="BN1459" s="17"/>
      <c r="BO1459" s="17"/>
      <c r="BP1459" s="17"/>
      <c r="BQ1459" s="17"/>
      <c r="BR1459" s="17"/>
      <c r="BS1459" s="17"/>
      <c r="BT1459" s="17"/>
      <c r="BU1459" s="17"/>
      <c r="BV1459" s="17"/>
      <c r="BW1459" s="17"/>
      <c r="BX1459" s="17"/>
      <c r="BY1459" s="17"/>
      <c r="BZ1459" s="17"/>
      <c r="CA1459" s="17"/>
    </row>
    <row r="1460" spans="2:79" x14ac:dyDescent="0.35">
      <c r="B1460" t="s">
        <v>385</v>
      </c>
      <c r="C1460" s="17">
        <v>0.26044132502861</v>
      </c>
      <c r="D1460" s="17">
        <v>0.28139219543730498</v>
      </c>
      <c r="E1460" s="17">
        <v>0.23700269521908701</v>
      </c>
      <c r="F1460" s="17"/>
      <c r="G1460" s="17">
        <v>0.212471826593398</v>
      </c>
      <c r="H1460" s="17">
        <v>0.18122946693087799</v>
      </c>
      <c r="I1460" s="17">
        <v>0.31918496536860502</v>
      </c>
      <c r="J1460" s="17">
        <v>0.30259064076891501</v>
      </c>
      <c r="K1460" s="17">
        <v>0.314926775056734</v>
      </c>
      <c r="L1460" s="17">
        <v>0.24490676257236099</v>
      </c>
      <c r="M1460" s="17"/>
      <c r="N1460" s="17">
        <v>0.31419592691194898</v>
      </c>
      <c r="O1460" s="17">
        <v>0.24450572590674</v>
      </c>
      <c r="P1460" s="17">
        <v>0.220597942810454</v>
      </c>
      <c r="Q1460" s="17">
        <v>0.25562102800888897</v>
      </c>
      <c r="R1460" s="17"/>
      <c r="S1460" s="17">
        <v>0.28740718027984102</v>
      </c>
      <c r="T1460" s="17">
        <v>0.371653456715694</v>
      </c>
      <c r="U1460" s="17">
        <v>0.27737565351194299</v>
      </c>
      <c r="V1460" s="17">
        <v>0.27323954665283701</v>
      </c>
      <c r="W1460" s="17">
        <v>0.25525238019163898</v>
      </c>
      <c r="X1460" s="17">
        <v>0.372404307871677</v>
      </c>
      <c r="Y1460" s="17">
        <v>0.204154505346612</v>
      </c>
      <c r="Z1460" s="17">
        <v>0.15395893704927799</v>
      </c>
      <c r="AA1460" s="17">
        <v>0.257368574398603</v>
      </c>
      <c r="AB1460" s="17">
        <v>0.202384570263446</v>
      </c>
      <c r="AC1460" s="17">
        <v>8.1085220887101503E-2</v>
      </c>
      <c r="AD1460" s="17">
        <v>8.2813087155704401E-2</v>
      </c>
      <c r="AE1460" s="17"/>
      <c r="AF1460" s="17">
        <v>0.21966834489781201</v>
      </c>
      <c r="AG1460" s="17">
        <v>0.25821882705594101</v>
      </c>
      <c r="AH1460" s="17">
        <v>0.25863560877560299</v>
      </c>
      <c r="AI1460" s="17">
        <v>0.26953110851290002</v>
      </c>
      <c r="AJ1460" s="17">
        <v>0.35518221904295799</v>
      </c>
      <c r="AK1460" s="17">
        <v>0.44543385178669298</v>
      </c>
      <c r="AL1460" s="17"/>
      <c r="AM1460" s="17">
        <v>0.25254913417345698</v>
      </c>
      <c r="AN1460" s="17">
        <v>0.24763442358162199</v>
      </c>
      <c r="AO1460" s="17">
        <v>0.26619472080840101</v>
      </c>
      <c r="AP1460" s="17">
        <v>0.294503988478856</v>
      </c>
      <c r="AQ1460" s="17">
        <v>0.53648241323402501</v>
      </c>
      <c r="AR1460" s="17"/>
      <c r="AS1460" s="17">
        <v>0.266840732479457</v>
      </c>
      <c r="AT1460" s="17">
        <v>0.28675543640691098</v>
      </c>
      <c r="AU1460" s="17">
        <v>0.21632589357746901</v>
      </c>
      <c r="AV1460" s="17">
        <v>0.24248056536382201</v>
      </c>
      <c r="AW1460" s="17">
        <v>0.33963317348774502</v>
      </c>
      <c r="AX1460" s="17">
        <v>0.17150849634243001</v>
      </c>
      <c r="AY1460" s="17"/>
      <c r="AZ1460" s="17">
        <v>0.219152396723998</v>
      </c>
      <c r="BA1460" s="17">
        <v>0.23800751799372499</v>
      </c>
      <c r="BB1460" s="17">
        <v>0.30778836075475702</v>
      </c>
      <c r="BC1460" s="17">
        <v>0.233710157192796</v>
      </c>
      <c r="BD1460" s="17">
        <v>0.30366705636180502</v>
      </c>
      <c r="BE1460" s="17"/>
      <c r="BF1460" s="17">
        <v>0.25704511663499402</v>
      </c>
      <c r="BG1460" s="17"/>
      <c r="BH1460" s="17">
        <v>0.25958128168737798</v>
      </c>
      <c r="BI1460" s="17"/>
      <c r="BJ1460" s="17">
        <v>0.25415166445314002</v>
      </c>
      <c r="BK1460" s="17">
        <v>0.27336055390345398</v>
      </c>
      <c r="BL1460" s="17">
        <v>0.28142925677515201</v>
      </c>
      <c r="BM1460" s="17">
        <v>0.16974879898541601</v>
      </c>
      <c r="BN1460" s="17">
        <v>0.241156799782211</v>
      </c>
      <c r="BO1460" s="17">
        <v>0.218757682432593</v>
      </c>
      <c r="BP1460" s="17"/>
      <c r="BQ1460" s="17">
        <v>0.32249372878693799</v>
      </c>
      <c r="BR1460" s="17">
        <v>0.24945635032694699</v>
      </c>
      <c r="BS1460" s="17">
        <v>0.246615632904198</v>
      </c>
      <c r="BT1460" s="17"/>
      <c r="BU1460" s="17">
        <v>0.33249002229333202</v>
      </c>
      <c r="BV1460" s="17">
        <v>0.31693909475624998</v>
      </c>
      <c r="BW1460" s="17">
        <v>0.222430861835308</v>
      </c>
      <c r="BX1460" s="17"/>
      <c r="BY1460" s="17">
        <v>0.17763313726567401</v>
      </c>
      <c r="BZ1460" s="17"/>
      <c r="CA1460" s="17">
        <v>0.42685167280140301</v>
      </c>
    </row>
    <row r="1461" spans="2:79" x14ac:dyDescent="0.35">
      <c r="B1461" t="s">
        <v>386</v>
      </c>
      <c r="C1461" s="17">
        <v>0.50091745715215996</v>
      </c>
      <c r="D1461" s="17">
        <v>0.481426657669494</v>
      </c>
      <c r="E1461" s="17">
        <v>0.52056540020595998</v>
      </c>
      <c r="F1461" s="17"/>
      <c r="G1461" s="17">
        <v>0.55919979581400203</v>
      </c>
      <c r="H1461" s="17">
        <v>0.54206660749151503</v>
      </c>
      <c r="I1461" s="17">
        <v>0.41115190545278102</v>
      </c>
      <c r="J1461" s="17">
        <v>0.50017154439114697</v>
      </c>
      <c r="K1461" s="17">
        <v>0.52438909753090701</v>
      </c>
      <c r="L1461" s="17">
        <v>0.48379984331602</v>
      </c>
      <c r="M1461" s="17"/>
      <c r="N1461" s="17">
        <v>0.46309128233540803</v>
      </c>
      <c r="O1461" s="17">
        <v>0.54794778875023997</v>
      </c>
      <c r="P1461" s="17">
        <v>0.52195103388125097</v>
      </c>
      <c r="Q1461" s="17">
        <v>0.46053646754924599</v>
      </c>
      <c r="R1461" s="17"/>
      <c r="S1461" s="17">
        <v>0.52444140217471003</v>
      </c>
      <c r="T1461" s="17">
        <v>0.370313415637957</v>
      </c>
      <c r="U1461" s="17">
        <v>0.50859938975364205</v>
      </c>
      <c r="V1461" s="17">
        <v>0.46964695506732501</v>
      </c>
      <c r="W1461" s="17">
        <v>0.59096281245239402</v>
      </c>
      <c r="X1461" s="17">
        <v>0.41209735684919202</v>
      </c>
      <c r="Y1461" s="17">
        <v>0.64493715119843298</v>
      </c>
      <c r="Z1461" s="17">
        <v>0.56686124451254505</v>
      </c>
      <c r="AA1461" s="17">
        <v>0.50513236867942901</v>
      </c>
      <c r="AB1461" s="17">
        <v>0.45260221893702401</v>
      </c>
      <c r="AC1461" s="17">
        <v>0.53663765660331197</v>
      </c>
      <c r="AD1461" s="17">
        <v>0.66890869431103595</v>
      </c>
      <c r="AE1461" s="17"/>
      <c r="AF1461" s="17">
        <v>0.52983207855167502</v>
      </c>
      <c r="AG1461" s="17">
        <v>0.50556127735694401</v>
      </c>
      <c r="AH1461" s="17">
        <v>0.50243206953345898</v>
      </c>
      <c r="AI1461" s="17">
        <v>0.51509982878102001</v>
      </c>
      <c r="AJ1461" s="17">
        <v>0.362323810040314</v>
      </c>
      <c r="AK1461" s="17">
        <v>0.361572514411373</v>
      </c>
      <c r="AL1461" s="17"/>
      <c r="AM1461" s="17">
        <v>0.47787842587752999</v>
      </c>
      <c r="AN1461" s="17">
        <v>0.51054378181390103</v>
      </c>
      <c r="AO1461" s="17">
        <v>0.51309114496248698</v>
      </c>
      <c r="AP1461" s="17">
        <v>0.53324322633911303</v>
      </c>
      <c r="AQ1461" s="17">
        <v>0.291623655198816</v>
      </c>
      <c r="AR1461" s="17"/>
      <c r="AS1461" s="17">
        <v>0.51829267141873003</v>
      </c>
      <c r="AT1461" s="17">
        <v>0.48996908012262802</v>
      </c>
      <c r="AU1461" s="17">
        <v>0.54188240083383998</v>
      </c>
      <c r="AV1461" s="17">
        <v>0.47367696093283301</v>
      </c>
      <c r="AW1461" s="17">
        <v>0.42090918955175199</v>
      </c>
      <c r="AX1461" s="17">
        <v>0.58236222402722904</v>
      </c>
      <c r="AY1461" s="17"/>
      <c r="AZ1461" s="17">
        <v>0.57199149134163996</v>
      </c>
      <c r="BA1461" s="17">
        <v>0.51681747576396198</v>
      </c>
      <c r="BB1461" s="17">
        <v>0.42914195786742199</v>
      </c>
      <c r="BC1461" s="17">
        <v>0.52041794338912795</v>
      </c>
      <c r="BD1461" s="17">
        <v>0.490876508149863</v>
      </c>
      <c r="BE1461" s="17"/>
      <c r="BF1461" s="17">
        <v>0.49564547507862999</v>
      </c>
      <c r="BG1461" s="17"/>
      <c r="BH1461" s="17">
        <v>0.50439563252147801</v>
      </c>
      <c r="BI1461" s="17"/>
      <c r="BJ1461" s="17">
        <v>0.48501068011594201</v>
      </c>
      <c r="BK1461" s="17">
        <v>0.49358384928383597</v>
      </c>
      <c r="BL1461" s="17">
        <v>0.47863547779709398</v>
      </c>
      <c r="BM1461" s="17">
        <v>0.52124024967664495</v>
      </c>
      <c r="BN1461" s="17">
        <v>0.55517129585040303</v>
      </c>
      <c r="BO1461" s="17">
        <v>0.663323031066959</v>
      </c>
      <c r="BP1461" s="17"/>
      <c r="BQ1461" s="17">
        <v>0.43780048584678699</v>
      </c>
      <c r="BR1461" s="17">
        <v>0.54410858040528398</v>
      </c>
      <c r="BS1461" s="17">
        <v>0.51801281163267998</v>
      </c>
      <c r="BT1461" s="17"/>
      <c r="BU1461" s="17">
        <v>0.558909366369015</v>
      </c>
      <c r="BV1461" s="17">
        <v>0.47755017217513102</v>
      </c>
      <c r="BW1461" s="17">
        <v>0.52406176311653796</v>
      </c>
      <c r="BX1461" s="17"/>
      <c r="BY1461" s="17">
        <v>0.68407740390310201</v>
      </c>
      <c r="BZ1461" s="17"/>
      <c r="CA1461" s="17">
        <v>0.39214542077777698</v>
      </c>
    </row>
    <row r="1462" spans="2:79" x14ac:dyDescent="0.35">
      <c r="B1462" t="s">
        <v>387</v>
      </c>
      <c r="C1462" s="17">
        <v>0.104338891326691</v>
      </c>
      <c r="D1462" s="17">
        <v>0.11292556207780401</v>
      </c>
      <c r="E1462" s="17">
        <v>9.6677603828919906E-2</v>
      </c>
      <c r="F1462" s="17"/>
      <c r="G1462" s="17">
        <v>0.14068441028167</v>
      </c>
      <c r="H1462" s="17">
        <v>0.124157716264054</v>
      </c>
      <c r="I1462" s="17">
        <v>0.158729260234936</v>
      </c>
      <c r="J1462" s="17">
        <v>5.6347760739591003E-2</v>
      </c>
      <c r="K1462" s="17">
        <v>6.8074403477161399E-2</v>
      </c>
      <c r="L1462" s="17">
        <v>8.7541825116019698E-2</v>
      </c>
      <c r="M1462" s="17"/>
      <c r="N1462" s="17">
        <v>9.6762561129484406E-2</v>
      </c>
      <c r="O1462" s="17">
        <v>7.8287307120555802E-2</v>
      </c>
      <c r="P1462" s="17">
        <v>9.4201898249764798E-2</v>
      </c>
      <c r="Q1462" s="17">
        <v>0.15660420724860999</v>
      </c>
      <c r="R1462" s="17"/>
      <c r="S1462" s="17">
        <v>7.3337566203263496E-2</v>
      </c>
      <c r="T1462" s="17">
        <v>0.126842021228596</v>
      </c>
      <c r="U1462" s="17">
        <v>0.10000580607213801</v>
      </c>
      <c r="V1462" s="17">
        <v>0.13788116324775901</v>
      </c>
      <c r="W1462" s="17">
        <v>7.2555578573137894E-2</v>
      </c>
      <c r="X1462" s="17">
        <v>0.111653050014905</v>
      </c>
      <c r="Y1462" s="17">
        <v>9.1417444126205796E-2</v>
      </c>
      <c r="Z1462" s="17">
        <v>0.144408552067436</v>
      </c>
      <c r="AA1462" s="17">
        <v>8.4473474452111397E-2</v>
      </c>
      <c r="AB1462" s="17">
        <v>0.13449549956599999</v>
      </c>
      <c r="AC1462" s="17">
        <v>0.13588339483995501</v>
      </c>
      <c r="AD1462" s="17">
        <v>4.50505222990625E-2</v>
      </c>
      <c r="AE1462" s="17"/>
      <c r="AF1462" s="17">
        <v>0.120860512055761</v>
      </c>
      <c r="AG1462" s="17">
        <v>0.11597412897084</v>
      </c>
      <c r="AH1462" s="17">
        <v>9.7155605326992606E-2</v>
      </c>
      <c r="AI1462" s="17">
        <v>0.103835286021202</v>
      </c>
      <c r="AJ1462" s="17">
        <v>0.10580108777578</v>
      </c>
      <c r="AK1462" s="17">
        <v>4.2108222337828398E-2</v>
      </c>
      <c r="AL1462" s="17"/>
      <c r="AM1462" s="17">
        <v>0.10054910173109401</v>
      </c>
      <c r="AN1462" s="17">
        <v>9.8096457927888195E-2</v>
      </c>
      <c r="AO1462" s="17">
        <v>0.115069167477235</v>
      </c>
      <c r="AP1462" s="17">
        <v>8.5104658371166403E-2</v>
      </c>
      <c r="AQ1462" s="17">
        <v>6.7902940283730201E-2</v>
      </c>
      <c r="AR1462" s="17"/>
      <c r="AS1462" s="17">
        <v>0.10580932378652</v>
      </c>
      <c r="AT1462" s="17">
        <v>7.2496571673900403E-2</v>
      </c>
      <c r="AU1462" s="17">
        <v>0.10179914780678399</v>
      </c>
      <c r="AV1462" s="17">
        <v>0.140207126968068</v>
      </c>
      <c r="AW1462" s="17">
        <v>0.117413936351962</v>
      </c>
      <c r="AX1462" s="17">
        <v>9.7370083331432503E-2</v>
      </c>
      <c r="AY1462" s="17"/>
      <c r="AZ1462" s="17">
        <v>7.7094548494948803E-2</v>
      </c>
      <c r="BA1462" s="17">
        <v>0.127629258680653</v>
      </c>
      <c r="BB1462" s="17">
        <v>0.120844545590582</v>
      </c>
      <c r="BC1462" s="17">
        <v>8.4287025805055898E-2</v>
      </c>
      <c r="BD1462" s="17">
        <v>8.7330689115731802E-2</v>
      </c>
      <c r="BE1462" s="17"/>
      <c r="BF1462" s="17">
        <v>0.108366735627578</v>
      </c>
      <c r="BG1462" s="17"/>
      <c r="BH1462" s="17">
        <v>9.6125874728768698E-2</v>
      </c>
      <c r="BI1462" s="17"/>
      <c r="BJ1462" s="17">
        <v>0.13630916518275801</v>
      </c>
      <c r="BK1462" s="17">
        <v>8.1286479251069105E-2</v>
      </c>
      <c r="BL1462" s="17">
        <v>0.10658498891938201</v>
      </c>
      <c r="BM1462" s="17">
        <v>0.144426721782697</v>
      </c>
      <c r="BN1462" s="17">
        <v>5.4664255784581603E-2</v>
      </c>
      <c r="BO1462" s="17">
        <v>7.7138364733303197E-2</v>
      </c>
      <c r="BP1462" s="17"/>
      <c r="BQ1462" s="17">
        <v>9.9453087015171707E-2</v>
      </c>
      <c r="BR1462" s="17">
        <v>7.7763421473629205E-2</v>
      </c>
      <c r="BS1462" s="17">
        <v>0.13117537680378699</v>
      </c>
      <c r="BT1462" s="17"/>
      <c r="BU1462" s="17">
        <v>0.10158367613284799</v>
      </c>
      <c r="BV1462" s="17">
        <v>0.101816764871749</v>
      </c>
      <c r="BW1462" s="17">
        <v>0.123819706262072</v>
      </c>
      <c r="BX1462" s="17"/>
      <c r="BY1462" s="17">
        <v>4.3951039121353598E-2</v>
      </c>
      <c r="BZ1462" s="17"/>
      <c r="CA1462" s="17">
        <v>7.1523142675664494E-2</v>
      </c>
    </row>
    <row r="1463" spans="2:79" x14ac:dyDescent="0.35">
      <c r="B1463" t="s">
        <v>388</v>
      </c>
      <c r="C1463" s="17">
        <v>3.3192341345394498E-2</v>
      </c>
      <c r="D1463" s="17">
        <v>3.8823486442288099E-2</v>
      </c>
      <c r="E1463" s="17">
        <v>2.7826156717666601E-2</v>
      </c>
      <c r="F1463" s="17"/>
      <c r="G1463" s="17">
        <v>4.30574857236974E-2</v>
      </c>
      <c r="H1463" s="17">
        <v>3.3473820391986098E-2</v>
      </c>
      <c r="I1463" s="17">
        <v>2.84631464104311E-2</v>
      </c>
      <c r="J1463" s="17">
        <v>3.95157093023384E-2</v>
      </c>
      <c r="K1463" s="17">
        <v>2.1709793074922702E-2</v>
      </c>
      <c r="L1463" s="17">
        <v>3.1679798800778397E-2</v>
      </c>
      <c r="M1463" s="17"/>
      <c r="N1463" s="17">
        <v>3.7024562581450898E-2</v>
      </c>
      <c r="O1463" s="17">
        <v>1.86840422683597E-2</v>
      </c>
      <c r="P1463" s="17">
        <v>4.4115710369270603E-2</v>
      </c>
      <c r="Q1463" s="17">
        <v>3.67687545900705E-2</v>
      </c>
      <c r="R1463" s="17"/>
      <c r="S1463" s="17">
        <v>4.3888973308152703E-2</v>
      </c>
      <c r="T1463" s="17">
        <v>8.0710663171063395E-3</v>
      </c>
      <c r="U1463" s="17">
        <v>1.9245320885354199E-2</v>
      </c>
      <c r="V1463" s="17">
        <v>6.3333187855231704E-2</v>
      </c>
      <c r="W1463" s="17">
        <v>1.51131880857217E-2</v>
      </c>
      <c r="X1463" s="17">
        <v>0</v>
      </c>
      <c r="Y1463" s="17">
        <v>4.5469436708470701E-3</v>
      </c>
      <c r="Z1463" s="17">
        <v>0</v>
      </c>
      <c r="AA1463" s="17">
        <v>6.1232949589328997E-2</v>
      </c>
      <c r="AB1463" s="17">
        <v>6.4842180666136395E-2</v>
      </c>
      <c r="AC1463" s="17">
        <v>6.7841019888901205E-2</v>
      </c>
      <c r="AD1463" s="17">
        <v>2.4614372577340799E-2</v>
      </c>
      <c r="AE1463" s="17"/>
      <c r="AF1463" s="17">
        <v>1.8534113503341498E-2</v>
      </c>
      <c r="AG1463" s="17">
        <v>2.4212609058195399E-2</v>
      </c>
      <c r="AH1463" s="17">
        <v>3.0397510323448101E-2</v>
      </c>
      <c r="AI1463" s="17">
        <v>5.6446815019699101E-2</v>
      </c>
      <c r="AJ1463" s="17">
        <v>6.8287961317503101E-2</v>
      </c>
      <c r="AK1463" s="17">
        <v>6.0325380964318404E-3</v>
      </c>
      <c r="AL1463" s="17"/>
      <c r="AM1463" s="17">
        <v>3.5696646983018498E-2</v>
      </c>
      <c r="AN1463" s="17">
        <v>2.7707858425035599E-2</v>
      </c>
      <c r="AO1463" s="17">
        <v>4.3450855774712797E-2</v>
      </c>
      <c r="AP1463" s="17">
        <v>1.30765666206207E-2</v>
      </c>
      <c r="AQ1463" s="17">
        <v>0</v>
      </c>
      <c r="AR1463" s="17"/>
      <c r="AS1463" s="17">
        <v>2.1022944010257099E-2</v>
      </c>
      <c r="AT1463" s="17">
        <v>2.5469250949345001E-2</v>
      </c>
      <c r="AU1463" s="17">
        <v>4.5188831867488101E-2</v>
      </c>
      <c r="AV1463" s="17">
        <v>3.5776150547296597E-2</v>
      </c>
      <c r="AW1463" s="17">
        <v>3.3076127419701597E-2</v>
      </c>
      <c r="AX1463" s="17">
        <v>6.0068925801682001E-2</v>
      </c>
      <c r="AY1463" s="17"/>
      <c r="AZ1463" s="17">
        <v>1.6701650409177999E-2</v>
      </c>
      <c r="BA1463" s="17">
        <v>1.9378233487877601E-2</v>
      </c>
      <c r="BB1463" s="17">
        <v>3.8831145882501299E-2</v>
      </c>
      <c r="BC1463" s="17">
        <v>7.5953861399312997E-2</v>
      </c>
      <c r="BD1463" s="17">
        <v>3.3664864884417597E-2</v>
      </c>
      <c r="BE1463" s="17"/>
      <c r="BF1463" s="17">
        <v>3.1694512407407602E-2</v>
      </c>
      <c r="BG1463" s="17"/>
      <c r="BH1463" s="17">
        <v>3.1046442295215099E-2</v>
      </c>
      <c r="BI1463" s="17"/>
      <c r="BJ1463" s="17">
        <v>2.3771775027338501E-2</v>
      </c>
      <c r="BK1463" s="17">
        <v>3.5792193910823299E-2</v>
      </c>
      <c r="BL1463" s="17">
        <v>3.2462775115179698E-2</v>
      </c>
      <c r="BM1463" s="17">
        <v>0</v>
      </c>
      <c r="BN1463" s="17">
        <v>0.14900764858280499</v>
      </c>
      <c r="BO1463" s="17">
        <v>0</v>
      </c>
      <c r="BP1463" s="17"/>
      <c r="BQ1463" s="17">
        <v>7.5333272058270298E-2</v>
      </c>
      <c r="BR1463" s="17">
        <v>2.4926760455084799E-2</v>
      </c>
      <c r="BS1463" s="17">
        <v>2.2805366269222801E-2</v>
      </c>
      <c r="BT1463" s="17"/>
      <c r="BU1463" s="17">
        <v>7.0169352048049301E-3</v>
      </c>
      <c r="BV1463" s="17">
        <v>4.8098161907580303E-2</v>
      </c>
      <c r="BW1463" s="17">
        <v>2.97611046888216E-2</v>
      </c>
      <c r="BX1463" s="17"/>
      <c r="BY1463" s="17">
        <v>2.73701035194929E-2</v>
      </c>
      <c r="BZ1463" s="17"/>
      <c r="CA1463" s="17">
        <v>7.5023303686575097E-3</v>
      </c>
    </row>
    <row r="1464" spans="2:79" x14ac:dyDescent="0.35">
      <c r="B1464" t="s">
        <v>136</v>
      </c>
      <c r="C1464" s="17">
        <v>0.101109985147144</v>
      </c>
      <c r="D1464" s="17">
        <v>8.5432098373107904E-2</v>
      </c>
      <c r="E1464" s="17">
        <v>0.117928144028367</v>
      </c>
      <c r="F1464" s="17"/>
      <c r="G1464" s="17">
        <v>4.4586481587232697E-2</v>
      </c>
      <c r="H1464" s="17">
        <v>0.11907238892156601</v>
      </c>
      <c r="I1464" s="17">
        <v>8.2470722533246901E-2</v>
      </c>
      <c r="J1464" s="17">
        <v>0.101374344798008</v>
      </c>
      <c r="K1464" s="17">
        <v>7.0899930860275504E-2</v>
      </c>
      <c r="L1464" s="17">
        <v>0.15207177019482099</v>
      </c>
      <c r="M1464" s="17"/>
      <c r="N1464" s="17">
        <v>8.8925667041707096E-2</v>
      </c>
      <c r="O1464" s="17">
        <v>0.110575135954104</v>
      </c>
      <c r="P1464" s="17">
        <v>0.119133414689259</v>
      </c>
      <c r="Q1464" s="17">
        <v>9.04695426031841E-2</v>
      </c>
      <c r="R1464" s="17"/>
      <c r="S1464" s="17">
        <v>7.0924878034033106E-2</v>
      </c>
      <c r="T1464" s="17">
        <v>0.12312004010064601</v>
      </c>
      <c r="U1464" s="17">
        <v>9.4773829776922905E-2</v>
      </c>
      <c r="V1464" s="17">
        <v>5.5899147176845999E-2</v>
      </c>
      <c r="W1464" s="17">
        <v>6.6116040697107303E-2</v>
      </c>
      <c r="X1464" s="17">
        <v>0.103845285264226</v>
      </c>
      <c r="Y1464" s="17">
        <v>5.4943955657901701E-2</v>
      </c>
      <c r="Z1464" s="17">
        <v>0.13477126637074099</v>
      </c>
      <c r="AA1464" s="17">
        <v>9.1792632880527206E-2</v>
      </c>
      <c r="AB1464" s="17">
        <v>0.14567553056739399</v>
      </c>
      <c r="AC1464" s="17">
        <v>0.17855270778073101</v>
      </c>
      <c r="AD1464" s="17">
        <v>0.178613323656857</v>
      </c>
      <c r="AE1464" s="17"/>
      <c r="AF1464" s="17">
        <v>0.11110495099141</v>
      </c>
      <c r="AG1464" s="17">
        <v>9.6033157558078897E-2</v>
      </c>
      <c r="AH1464" s="17">
        <v>0.111379206040497</v>
      </c>
      <c r="AI1464" s="17">
        <v>5.5086961665178201E-2</v>
      </c>
      <c r="AJ1464" s="17">
        <v>0.10840492182344499</v>
      </c>
      <c r="AK1464" s="17">
        <v>0.144852873367674</v>
      </c>
      <c r="AL1464" s="17"/>
      <c r="AM1464" s="17">
        <v>0.13332669123490101</v>
      </c>
      <c r="AN1464" s="17">
        <v>0.11601747825155299</v>
      </c>
      <c r="AO1464" s="17">
        <v>6.2194110977163597E-2</v>
      </c>
      <c r="AP1464" s="17">
        <v>7.4071560190244107E-2</v>
      </c>
      <c r="AQ1464" s="17">
        <v>0.10399099128342899</v>
      </c>
      <c r="AR1464" s="17"/>
      <c r="AS1464" s="17">
        <v>8.8034328305036297E-2</v>
      </c>
      <c r="AT1464" s="17">
        <v>0.12530966084721601</v>
      </c>
      <c r="AU1464" s="17">
        <v>9.4803725914418296E-2</v>
      </c>
      <c r="AV1464" s="17">
        <v>0.10785919618798</v>
      </c>
      <c r="AW1464" s="17">
        <v>8.8967573188838994E-2</v>
      </c>
      <c r="AX1464" s="17">
        <v>8.8690270497226595E-2</v>
      </c>
      <c r="AY1464" s="17"/>
      <c r="AZ1464" s="17">
        <v>0.115059913030234</v>
      </c>
      <c r="BA1464" s="17">
        <v>9.8167514073783296E-2</v>
      </c>
      <c r="BB1464" s="17">
        <v>0.103393989904737</v>
      </c>
      <c r="BC1464" s="17">
        <v>8.5631012213707794E-2</v>
      </c>
      <c r="BD1464" s="17">
        <v>8.4460881488182704E-2</v>
      </c>
      <c r="BE1464" s="17"/>
      <c r="BF1464" s="17">
        <v>0.107248160251391</v>
      </c>
      <c r="BG1464" s="17"/>
      <c r="BH1464" s="17">
        <v>0.10885076876716</v>
      </c>
      <c r="BI1464" s="17"/>
      <c r="BJ1464" s="17">
        <v>0.100756715220822</v>
      </c>
      <c r="BK1464" s="17">
        <v>0.11597692365081699</v>
      </c>
      <c r="BL1464" s="17">
        <v>0.100887501393192</v>
      </c>
      <c r="BM1464" s="17">
        <v>0.16458422955524299</v>
      </c>
      <c r="BN1464" s="17">
        <v>0</v>
      </c>
      <c r="BO1464" s="17">
        <v>4.0780921767145401E-2</v>
      </c>
      <c r="BP1464" s="17"/>
      <c r="BQ1464" s="17">
        <v>6.4919426292833302E-2</v>
      </c>
      <c r="BR1464" s="17">
        <v>0.103744887339055</v>
      </c>
      <c r="BS1464" s="17">
        <v>8.13908123901117E-2</v>
      </c>
      <c r="BT1464" s="17"/>
      <c r="BU1464" s="17">
        <v>0</v>
      </c>
      <c r="BV1464" s="17">
        <v>5.5595806289290402E-2</v>
      </c>
      <c r="BW1464" s="17">
        <v>9.9926564097260306E-2</v>
      </c>
      <c r="BX1464" s="17"/>
      <c r="BY1464" s="17">
        <v>6.6968316190377103E-2</v>
      </c>
      <c r="BZ1464" s="17"/>
      <c r="CA1464" s="17">
        <v>0.101977433376499</v>
      </c>
    </row>
    <row r="1465" spans="2:79" x14ac:dyDescent="0.35">
      <c r="B1465" t="s">
        <v>389</v>
      </c>
      <c r="C1465" s="17">
        <v>0.76135878218077002</v>
      </c>
      <c r="D1465" s="17">
        <v>0.76281885310679898</v>
      </c>
      <c r="E1465" s="17">
        <v>0.75756809542504699</v>
      </c>
      <c r="F1465" s="17"/>
      <c r="G1465" s="17">
        <v>0.77167162240739995</v>
      </c>
      <c r="H1465" s="17">
        <v>0.72329607442239396</v>
      </c>
      <c r="I1465" s="17">
        <v>0.73033687082138599</v>
      </c>
      <c r="J1465" s="17">
        <v>0.80276218516006204</v>
      </c>
      <c r="K1465" s="17">
        <v>0.83931587258764095</v>
      </c>
      <c r="L1465" s="17">
        <v>0.72870660588838099</v>
      </c>
      <c r="M1465" s="17"/>
      <c r="N1465" s="17">
        <v>0.77728720924735795</v>
      </c>
      <c r="O1465" s="17">
        <v>0.79245351465698</v>
      </c>
      <c r="P1465" s="17">
        <v>0.74254897669170505</v>
      </c>
      <c r="Q1465" s="17">
        <v>0.71615749555813502</v>
      </c>
      <c r="R1465" s="17"/>
      <c r="S1465" s="17">
        <v>0.81184858245455105</v>
      </c>
      <c r="T1465" s="17">
        <v>0.741966872353652</v>
      </c>
      <c r="U1465" s="17">
        <v>0.78597504326558498</v>
      </c>
      <c r="V1465" s="17">
        <v>0.74288650172016302</v>
      </c>
      <c r="W1465" s="17">
        <v>0.846215192644033</v>
      </c>
      <c r="X1465" s="17">
        <v>0.78450166472086902</v>
      </c>
      <c r="Y1465" s="17">
        <v>0.84909165654504504</v>
      </c>
      <c r="Z1465" s="17">
        <v>0.72082018156182304</v>
      </c>
      <c r="AA1465" s="17">
        <v>0.76250094307803196</v>
      </c>
      <c r="AB1465" s="17">
        <v>0.65498678920047004</v>
      </c>
      <c r="AC1465" s="17">
        <v>0.61772287749041299</v>
      </c>
      <c r="AD1465" s="17">
        <v>0.75172178146673996</v>
      </c>
      <c r="AE1465" s="17"/>
      <c r="AF1465" s="17">
        <v>0.74950042344948697</v>
      </c>
      <c r="AG1465" s="17">
        <v>0.76378010441288602</v>
      </c>
      <c r="AH1465" s="17">
        <v>0.76106767830906197</v>
      </c>
      <c r="AI1465" s="17">
        <v>0.78463093729391997</v>
      </c>
      <c r="AJ1465" s="17">
        <v>0.71750602908327199</v>
      </c>
      <c r="AK1465" s="17">
        <v>0.80700636619806598</v>
      </c>
      <c r="AL1465" s="17"/>
      <c r="AM1465" s="17">
        <v>0.73042756005098697</v>
      </c>
      <c r="AN1465" s="17">
        <v>0.75817820539552305</v>
      </c>
      <c r="AO1465" s="17">
        <v>0.77928586577088799</v>
      </c>
      <c r="AP1465" s="17">
        <v>0.82774721481796898</v>
      </c>
      <c r="AQ1465" s="17">
        <v>0.82810606843284096</v>
      </c>
      <c r="AR1465" s="17"/>
      <c r="AS1465" s="17">
        <v>0.78513340389818698</v>
      </c>
      <c r="AT1465" s="17">
        <v>0.776724516529539</v>
      </c>
      <c r="AU1465" s="17">
        <v>0.75820829441130899</v>
      </c>
      <c r="AV1465" s="17">
        <v>0.71615752629665497</v>
      </c>
      <c r="AW1465" s="17">
        <v>0.76054236303949696</v>
      </c>
      <c r="AX1465" s="17">
        <v>0.75387072036965896</v>
      </c>
      <c r="AY1465" s="17"/>
      <c r="AZ1465" s="17">
        <v>0.79114388806563896</v>
      </c>
      <c r="BA1465" s="17">
        <v>0.75482499375768697</v>
      </c>
      <c r="BB1465" s="17">
        <v>0.73693031862217895</v>
      </c>
      <c r="BC1465" s="17">
        <v>0.75412810058192303</v>
      </c>
      <c r="BD1465" s="17">
        <v>0.79454356451166797</v>
      </c>
      <c r="BE1465" s="17"/>
      <c r="BF1465" s="17">
        <v>0.75269059171362296</v>
      </c>
      <c r="BG1465" s="17"/>
      <c r="BH1465" s="17">
        <v>0.76397691420885705</v>
      </c>
      <c r="BI1465" s="17"/>
      <c r="BJ1465" s="17">
        <v>0.73916234456908203</v>
      </c>
      <c r="BK1465" s="17">
        <v>0.76694440318728996</v>
      </c>
      <c r="BL1465" s="17">
        <v>0.76006473457224599</v>
      </c>
      <c r="BM1465" s="17">
        <v>0.69098904866206101</v>
      </c>
      <c r="BN1465" s="17">
        <v>0.79632809563261397</v>
      </c>
      <c r="BO1465" s="17">
        <v>0.88208071349955097</v>
      </c>
      <c r="BP1465" s="17"/>
      <c r="BQ1465" s="17">
        <v>0.76029421463372504</v>
      </c>
      <c r="BR1465" s="17">
        <v>0.793564930732231</v>
      </c>
      <c r="BS1465" s="17">
        <v>0.76462844453687895</v>
      </c>
      <c r="BT1465" s="17"/>
      <c r="BU1465" s="17">
        <v>0.89139938866234703</v>
      </c>
      <c r="BV1465" s="17">
        <v>0.794489266931381</v>
      </c>
      <c r="BW1465" s="17">
        <v>0.74649262495184598</v>
      </c>
      <c r="BX1465" s="17"/>
      <c r="BY1465" s="17">
        <v>0.86171054116877599</v>
      </c>
      <c r="BZ1465" s="17"/>
      <c r="CA1465" s="17">
        <v>0.81899709357917905</v>
      </c>
    </row>
    <row r="1466" spans="2:79" x14ac:dyDescent="0.35">
      <c r="B1466" t="s">
        <v>390</v>
      </c>
      <c r="C1466" s="17">
        <v>0.137531232672086</v>
      </c>
      <c r="D1466" s="17">
        <v>0.15174904852009299</v>
      </c>
      <c r="E1466" s="17">
        <v>0.124503760546587</v>
      </c>
      <c r="F1466" s="17"/>
      <c r="G1466" s="17">
        <v>0.183741896005367</v>
      </c>
      <c r="H1466" s="17">
        <v>0.15763153665603999</v>
      </c>
      <c r="I1466" s="17">
        <v>0.18719240664536699</v>
      </c>
      <c r="J1466" s="17">
        <v>9.5863470041929397E-2</v>
      </c>
      <c r="K1466" s="17">
        <v>8.9784196552084097E-2</v>
      </c>
      <c r="L1466" s="17">
        <v>0.119221623916798</v>
      </c>
      <c r="M1466" s="17"/>
      <c r="N1466" s="17">
        <v>0.13378712371093501</v>
      </c>
      <c r="O1466" s="17">
        <v>9.6971349388915606E-2</v>
      </c>
      <c r="P1466" s="17">
        <v>0.138317608619035</v>
      </c>
      <c r="Q1466" s="17">
        <v>0.193372961838681</v>
      </c>
      <c r="R1466" s="17"/>
      <c r="S1466" s="17">
        <v>0.117226539511416</v>
      </c>
      <c r="T1466" s="17">
        <v>0.134913087545702</v>
      </c>
      <c r="U1466" s="17">
        <v>0.119251126957492</v>
      </c>
      <c r="V1466" s="17">
        <v>0.20121435110299099</v>
      </c>
      <c r="W1466" s="17">
        <v>8.7668766658859601E-2</v>
      </c>
      <c r="X1466" s="17">
        <v>0.111653050014905</v>
      </c>
      <c r="Y1466" s="17">
        <v>9.5964387797052894E-2</v>
      </c>
      <c r="Z1466" s="17">
        <v>0.144408552067436</v>
      </c>
      <c r="AA1466" s="17">
        <v>0.14570642404143999</v>
      </c>
      <c r="AB1466" s="17">
        <v>0.19933768023213599</v>
      </c>
      <c r="AC1466" s="17">
        <v>0.203724414728856</v>
      </c>
      <c r="AD1466" s="17">
        <v>6.9664894876403205E-2</v>
      </c>
      <c r="AE1466" s="17"/>
      <c r="AF1466" s="17">
        <v>0.13939462555910301</v>
      </c>
      <c r="AG1466" s="17">
        <v>0.140186738029035</v>
      </c>
      <c r="AH1466" s="17">
        <v>0.127553115650441</v>
      </c>
      <c r="AI1466" s="17">
        <v>0.16028210104090199</v>
      </c>
      <c r="AJ1466" s="17">
        <v>0.17408904909328299</v>
      </c>
      <c r="AK1466" s="17">
        <v>4.8140760434260202E-2</v>
      </c>
      <c r="AL1466" s="17"/>
      <c r="AM1466" s="17">
        <v>0.13624574871411199</v>
      </c>
      <c r="AN1466" s="17">
        <v>0.12580431635292399</v>
      </c>
      <c r="AO1466" s="17">
        <v>0.158520023251948</v>
      </c>
      <c r="AP1466" s="17">
        <v>9.8181224991787094E-2</v>
      </c>
      <c r="AQ1466" s="17">
        <v>6.7902940283730201E-2</v>
      </c>
      <c r="AR1466" s="17"/>
      <c r="AS1466" s="17">
        <v>0.126832267796777</v>
      </c>
      <c r="AT1466" s="17">
        <v>9.7965822623245394E-2</v>
      </c>
      <c r="AU1466" s="17">
        <v>0.14698797967427299</v>
      </c>
      <c r="AV1466" s="17">
        <v>0.17598327751536499</v>
      </c>
      <c r="AW1466" s="17">
        <v>0.15049006377166399</v>
      </c>
      <c r="AX1466" s="17">
        <v>0.15743900913311501</v>
      </c>
      <c r="AY1466" s="17"/>
      <c r="AZ1466" s="17">
        <v>9.3796198904126896E-2</v>
      </c>
      <c r="BA1466" s="17">
        <v>0.14700749216853001</v>
      </c>
      <c r="BB1466" s="17">
        <v>0.159675691473083</v>
      </c>
      <c r="BC1466" s="17">
        <v>0.16024088720436899</v>
      </c>
      <c r="BD1466" s="17">
        <v>0.120995554000149</v>
      </c>
      <c r="BE1466" s="17"/>
      <c r="BF1466" s="17">
        <v>0.14006124803498499</v>
      </c>
      <c r="BG1466" s="17"/>
      <c r="BH1466" s="17">
        <v>0.12717231702398399</v>
      </c>
      <c r="BI1466" s="17"/>
      <c r="BJ1466" s="17">
        <v>0.160080940210096</v>
      </c>
      <c r="BK1466" s="17">
        <v>0.11707867316189199</v>
      </c>
      <c r="BL1466" s="17">
        <v>0.13904776403456201</v>
      </c>
      <c r="BM1466" s="17">
        <v>0.144426721782697</v>
      </c>
      <c r="BN1466" s="17">
        <v>0.203671904367386</v>
      </c>
      <c r="BO1466" s="17">
        <v>7.7138364733303197E-2</v>
      </c>
      <c r="BP1466" s="17"/>
      <c r="BQ1466" s="17">
        <v>0.174786359073442</v>
      </c>
      <c r="BR1466" s="17">
        <v>0.102690181928714</v>
      </c>
      <c r="BS1466" s="17">
        <v>0.15398074307300999</v>
      </c>
      <c r="BT1466" s="17"/>
      <c r="BU1466" s="17">
        <v>0.108600611337653</v>
      </c>
      <c r="BV1466" s="17">
        <v>0.14991492677932899</v>
      </c>
      <c r="BW1466" s="17">
        <v>0.15358081095089399</v>
      </c>
      <c r="BX1466" s="17"/>
      <c r="BY1466" s="17">
        <v>7.1321142640846505E-2</v>
      </c>
      <c r="BZ1466" s="17"/>
      <c r="CA1466" s="17">
        <v>7.9025473044322003E-2</v>
      </c>
    </row>
    <row r="1467" spans="2:79" x14ac:dyDescent="0.35">
      <c r="B1467" t="s">
        <v>202</v>
      </c>
      <c r="C1467" s="17">
        <v>0.62382754950868402</v>
      </c>
      <c r="D1467" s="17">
        <v>0.61106980458670701</v>
      </c>
      <c r="E1467" s="17">
        <v>0.63306433487846003</v>
      </c>
      <c r="F1467" s="17"/>
      <c r="G1467" s="17">
        <v>0.587929726402033</v>
      </c>
      <c r="H1467" s="17">
        <v>0.56566453776635395</v>
      </c>
      <c r="I1467" s="17">
        <v>0.54314446417601803</v>
      </c>
      <c r="J1467" s="17">
        <v>0.70689871511813296</v>
      </c>
      <c r="K1467" s="17">
        <v>0.74953167603555604</v>
      </c>
      <c r="L1467" s="17">
        <v>0.60948498197158296</v>
      </c>
      <c r="M1467" s="17"/>
      <c r="N1467" s="17">
        <v>0.64350008553642202</v>
      </c>
      <c r="O1467" s="17">
        <v>0.69548216526806395</v>
      </c>
      <c r="P1467" s="17">
        <v>0.60423136807266997</v>
      </c>
      <c r="Q1467" s="17">
        <v>0.52278453371945399</v>
      </c>
      <c r="R1467" s="17"/>
      <c r="S1467" s="17">
        <v>0.69462204294313501</v>
      </c>
      <c r="T1467" s="17">
        <v>0.60705378480794903</v>
      </c>
      <c r="U1467" s="17">
        <v>0.66672391630809302</v>
      </c>
      <c r="V1467" s="17">
        <v>0.541672150617172</v>
      </c>
      <c r="W1467" s="17">
        <v>0.75854642598517397</v>
      </c>
      <c r="X1467" s="17">
        <v>0.67284861470596502</v>
      </c>
      <c r="Y1467" s="17">
        <v>0.75312726874799196</v>
      </c>
      <c r="Z1467" s="17">
        <v>0.57641162949438696</v>
      </c>
      <c r="AA1467" s="17">
        <v>0.61679451903659199</v>
      </c>
      <c r="AB1467" s="17">
        <v>0.45564910896833299</v>
      </c>
      <c r="AC1467" s="17">
        <v>0.413998462761557</v>
      </c>
      <c r="AD1467" s="17">
        <v>0.68205688659033703</v>
      </c>
      <c r="AE1467" s="17"/>
      <c r="AF1467" s="17">
        <v>0.61010579789038499</v>
      </c>
      <c r="AG1467" s="17">
        <v>0.62359336638384999</v>
      </c>
      <c r="AH1467" s="17">
        <v>0.63351456265862105</v>
      </c>
      <c r="AI1467" s="17">
        <v>0.62434883625301896</v>
      </c>
      <c r="AJ1467" s="17">
        <v>0.54341697998998895</v>
      </c>
      <c r="AK1467" s="17">
        <v>0.75886560576380502</v>
      </c>
      <c r="AL1467" s="17"/>
      <c r="AM1467" s="17">
        <v>0.59418181133687398</v>
      </c>
      <c r="AN1467" s="17">
        <v>0.63237388904259995</v>
      </c>
      <c r="AO1467" s="17">
        <v>0.62076584251893996</v>
      </c>
      <c r="AP1467" s="17">
        <v>0.72956598982618204</v>
      </c>
      <c r="AQ1467" s="17">
        <v>0.76020312814911095</v>
      </c>
      <c r="AR1467" s="17"/>
      <c r="AS1467" s="17">
        <v>0.65830113610140994</v>
      </c>
      <c r="AT1467" s="17">
        <v>0.67875869390629295</v>
      </c>
      <c r="AU1467" s="17">
        <v>0.61122031473703697</v>
      </c>
      <c r="AV1467" s="17">
        <v>0.54017424878128995</v>
      </c>
      <c r="AW1467" s="17">
        <v>0.610052299267833</v>
      </c>
      <c r="AX1467" s="17">
        <v>0.59643171123654404</v>
      </c>
      <c r="AY1467" s="17"/>
      <c r="AZ1467" s="17">
        <v>0.69734768916151202</v>
      </c>
      <c r="BA1467" s="17">
        <v>0.60781750158915604</v>
      </c>
      <c r="BB1467" s="17">
        <v>0.57725462714909603</v>
      </c>
      <c r="BC1467" s="17">
        <v>0.59388721337755401</v>
      </c>
      <c r="BD1467" s="17">
        <v>0.67354801051151802</v>
      </c>
      <c r="BE1467" s="17"/>
      <c r="BF1467" s="17">
        <v>0.61262934367863797</v>
      </c>
      <c r="BG1467" s="17"/>
      <c r="BH1467" s="17">
        <v>0.63680459718487303</v>
      </c>
      <c r="BI1467" s="17"/>
      <c r="BJ1467" s="17">
        <v>0.57908140435898603</v>
      </c>
      <c r="BK1467" s="17">
        <v>0.64986573002539805</v>
      </c>
      <c r="BL1467" s="17">
        <v>0.62101697053768401</v>
      </c>
      <c r="BM1467" s="17">
        <v>0.54656232687936401</v>
      </c>
      <c r="BN1467" s="17">
        <v>0.59265619126522795</v>
      </c>
      <c r="BO1467" s="17">
        <v>0.80494234876624804</v>
      </c>
      <c r="BP1467" s="17"/>
      <c r="BQ1467" s="17">
        <v>0.58550785556028295</v>
      </c>
      <c r="BR1467" s="17">
        <v>0.69087474880351696</v>
      </c>
      <c r="BS1467" s="17">
        <v>0.61064770146386904</v>
      </c>
      <c r="BT1467" s="17"/>
      <c r="BU1467" s="17">
        <v>0.78279877732469405</v>
      </c>
      <c r="BV1467" s="17">
        <v>0.64457434015205195</v>
      </c>
      <c r="BW1467" s="17">
        <v>0.59291181400095205</v>
      </c>
      <c r="BX1467" s="17"/>
      <c r="BY1467" s="17">
        <v>0.79038939852793</v>
      </c>
      <c r="BZ1467" s="17"/>
      <c r="CA1467" s="17">
        <v>0.73997162053485699</v>
      </c>
    </row>
    <row r="1468" spans="2:79" x14ac:dyDescent="0.35">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c r="AB1468" s="17"/>
      <c r="AC1468" s="17"/>
      <c r="AD1468" s="17"/>
      <c r="AE1468" s="17"/>
      <c r="AF1468" s="17"/>
      <c r="AG1468" s="17"/>
      <c r="AH1468" s="17"/>
      <c r="AI1468" s="17"/>
      <c r="AJ1468" s="17"/>
      <c r="AK1468" s="17"/>
      <c r="AL1468" s="17"/>
      <c r="AM1468" s="17"/>
      <c r="AN1468" s="17"/>
      <c r="AO1468" s="17"/>
      <c r="AP1468" s="17"/>
      <c r="AQ1468" s="17"/>
      <c r="AR1468" s="17"/>
      <c r="AS1468" s="17"/>
      <c r="AT1468" s="17"/>
      <c r="AU1468" s="17"/>
      <c r="AV1468" s="17"/>
      <c r="AW1468" s="17"/>
      <c r="AX1468" s="17"/>
      <c r="AY1468" s="17"/>
      <c r="AZ1468" s="17"/>
      <c r="BA1468" s="17"/>
      <c r="BB1468" s="17"/>
      <c r="BC1468" s="17"/>
      <c r="BD1468" s="17"/>
      <c r="BE1468" s="17"/>
      <c r="BF1468" s="17"/>
      <c r="BG1468" s="17"/>
      <c r="BH1468" s="17"/>
      <c r="BI1468" s="17"/>
      <c r="BJ1468" s="17"/>
      <c r="BK1468" s="17"/>
      <c r="BL1468" s="17"/>
      <c r="BM1468" s="17"/>
      <c r="BN1468" s="17"/>
      <c r="BO1468" s="17"/>
      <c r="BP1468" s="17"/>
      <c r="BQ1468" s="17"/>
      <c r="BR1468" s="17"/>
      <c r="BS1468" s="17"/>
      <c r="BT1468" s="17"/>
      <c r="BU1468" s="17"/>
      <c r="BV1468" s="17"/>
      <c r="BW1468" s="17"/>
      <c r="BX1468" s="17"/>
      <c r="BY1468" s="17"/>
      <c r="BZ1468" s="17"/>
      <c r="CA1468" s="17"/>
    </row>
    <row r="1469" spans="2:79" x14ac:dyDescent="0.35">
      <c r="B1469" s="6" t="s">
        <v>625</v>
      </c>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c r="BL1469" s="17"/>
      <c r="BM1469" s="17"/>
      <c r="BN1469" s="17"/>
      <c r="BO1469" s="17"/>
      <c r="BP1469" s="17"/>
      <c r="BQ1469" s="17"/>
      <c r="BR1469" s="17"/>
      <c r="BS1469" s="17"/>
      <c r="BT1469" s="17"/>
      <c r="BU1469" s="17"/>
      <c r="BV1469" s="17"/>
      <c r="BW1469" s="17"/>
      <c r="BX1469" s="17"/>
      <c r="BY1469" s="17"/>
      <c r="BZ1469" s="17"/>
      <c r="CA1469" s="17"/>
    </row>
    <row r="1470" spans="2:79" x14ac:dyDescent="0.35">
      <c r="B1470" s="24" t="s">
        <v>582</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c r="BL1470" s="17"/>
      <c r="BM1470" s="17"/>
      <c r="BN1470" s="17"/>
      <c r="BO1470" s="17"/>
      <c r="BP1470" s="17"/>
      <c r="BQ1470" s="17"/>
      <c r="BR1470" s="17"/>
      <c r="BS1470" s="17"/>
      <c r="BT1470" s="17"/>
      <c r="BU1470" s="17"/>
      <c r="BV1470" s="17"/>
      <c r="BW1470" s="17"/>
      <c r="BX1470" s="17"/>
      <c r="BY1470" s="17"/>
      <c r="BZ1470" s="17"/>
      <c r="CA1470" s="17"/>
    </row>
    <row r="1471" spans="2:79" x14ac:dyDescent="0.35">
      <c r="B1471" t="s">
        <v>589</v>
      </c>
      <c r="C1471" s="17">
        <v>0.23061309287818499</v>
      </c>
      <c r="D1471" s="17">
        <v>0.24439609459560499</v>
      </c>
      <c r="E1471" s="17">
        <v>0.21792810093141299</v>
      </c>
      <c r="F1471" s="17"/>
      <c r="G1471" s="17">
        <v>0.226100105915607</v>
      </c>
      <c r="H1471" s="17">
        <v>0.33020589380401499</v>
      </c>
      <c r="I1471" s="17">
        <v>0.180272152731209</v>
      </c>
      <c r="J1471" s="17">
        <v>0.24764182216668501</v>
      </c>
      <c r="K1471" s="17">
        <v>0.197930749660231</v>
      </c>
      <c r="L1471" s="17">
        <v>0.20938964514301001</v>
      </c>
      <c r="M1471" s="17"/>
      <c r="N1471" s="17">
        <v>0.282225061348787</v>
      </c>
      <c r="O1471" s="17">
        <v>0.20977615617664599</v>
      </c>
      <c r="P1471" s="17">
        <v>0.21218102289305199</v>
      </c>
      <c r="Q1471" s="17">
        <v>0.20303363741946701</v>
      </c>
      <c r="R1471" s="17"/>
      <c r="S1471" s="17">
        <v>0.23497304507860101</v>
      </c>
      <c r="T1471" s="17">
        <v>0.227835408756559</v>
      </c>
      <c r="U1471" s="17">
        <v>0.28064009639469301</v>
      </c>
      <c r="V1471" s="17">
        <v>0.208931170528347</v>
      </c>
      <c r="W1471" s="17">
        <v>0.23803801810245401</v>
      </c>
      <c r="X1471" s="17">
        <v>0.30276648009019402</v>
      </c>
      <c r="Y1471" s="17">
        <v>0.18679748774027799</v>
      </c>
      <c r="Z1471" s="17">
        <v>0.22596025336338699</v>
      </c>
      <c r="AA1471" s="17">
        <v>0.237628992807419</v>
      </c>
      <c r="AB1471" s="17">
        <v>0.190827306833313</v>
      </c>
      <c r="AC1471" s="17">
        <v>0.244680341642526</v>
      </c>
      <c r="AD1471" s="17">
        <v>0.14784832389427199</v>
      </c>
      <c r="AE1471" s="17"/>
      <c r="AF1471" s="17">
        <v>0.18752841409020399</v>
      </c>
      <c r="AG1471" s="17">
        <v>0.20319999002522199</v>
      </c>
      <c r="AH1471" s="17">
        <v>0.279601201022456</v>
      </c>
      <c r="AI1471" s="17">
        <v>0.257150155526218</v>
      </c>
      <c r="AJ1471" s="17">
        <v>0.21472924688657699</v>
      </c>
      <c r="AK1471" s="17">
        <v>0.31273880852362101</v>
      </c>
      <c r="AL1471" s="17"/>
      <c r="AM1471" s="17">
        <v>0.19149047963056601</v>
      </c>
      <c r="AN1471" s="17">
        <v>0.21952097853282601</v>
      </c>
      <c r="AO1471" s="17">
        <v>0.25224281580788699</v>
      </c>
      <c r="AP1471" s="17">
        <v>0.26825468394832302</v>
      </c>
      <c r="AQ1471" s="17">
        <v>0.30428303496869902</v>
      </c>
      <c r="AR1471" s="17"/>
      <c r="AS1471" s="17">
        <v>0.29909057062143801</v>
      </c>
      <c r="AT1471" s="17">
        <v>0.21701794575989899</v>
      </c>
      <c r="AU1471" s="17">
        <v>0.17672897254230599</v>
      </c>
      <c r="AV1471" s="17">
        <v>0.20115159851989001</v>
      </c>
      <c r="AW1471" s="17">
        <v>0.211586676728824</v>
      </c>
      <c r="AX1471" s="17">
        <v>0.26099518648273801</v>
      </c>
      <c r="AY1471" s="17"/>
      <c r="AZ1471" s="17">
        <v>0.21254333241117501</v>
      </c>
      <c r="BA1471" s="17">
        <v>0.16928257108302699</v>
      </c>
      <c r="BB1471" s="17">
        <v>0.29715893844685098</v>
      </c>
      <c r="BC1471" s="17">
        <v>0.24140566026285701</v>
      </c>
      <c r="BD1471" s="17">
        <v>0.27651306199866599</v>
      </c>
      <c r="BE1471" s="17"/>
      <c r="BF1471" s="17">
        <v>0.221099385022756</v>
      </c>
      <c r="BG1471" s="17"/>
      <c r="BH1471" s="17">
        <v>0.20357202853733999</v>
      </c>
      <c r="BI1471" s="17"/>
      <c r="BJ1471" s="17">
        <v>0.158549587775492</v>
      </c>
      <c r="BK1471" s="17">
        <v>0.29878051167113601</v>
      </c>
      <c r="BL1471" s="17">
        <v>0.25015205509427402</v>
      </c>
      <c r="BM1471" s="17">
        <v>0.15721010794072701</v>
      </c>
      <c r="BN1471" s="17">
        <v>0.37813246970265102</v>
      </c>
      <c r="BO1471" s="17">
        <v>0.23669135922499701</v>
      </c>
      <c r="BP1471" s="17"/>
      <c r="BQ1471" s="17">
        <v>0.21605127680185099</v>
      </c>
      <c r="BR1471" s="17">
        <v>0.207258967138644</v>
      </c>
      <c r="BS1471" s="17">
        <v>0.255182738739335</v>
      </c>
      <c r="BT1471" s="17"/>
      <c r="BU1471" s="17">
        <v>0.25258906358205702</v>
      </c>
      <c r="BV1471" s="17">
        <v>0.25946319236836302</v>
      </c>
      <c r="BW1471" s="17">
        <v>0.22534634371033099</v>
      </c>
      <c r="BX1471" s="17"/>
      <c r="BY1471" s="17">
        <v>0.26267317487876002</v>
      </c>
      <c r="BZ1471" s="17"/>
      <c r="CA1471" s="17">
        <v>0.31745774862631299</v>
      </c>
    </row>
    <row r="1472" spans="2:79" x14ac:dyDescent="0.35">
      <c r="B1472" t="s">
        <v>590</v>
      </c>
      <c r="C1472" s="17">
        <v>0.53696747552515001</v>
      </c>
      <c r="D1472" s="17">
        <v>0.51847411487357198</v>
      </c>
      <c r="E1472" s="17">
        <v>0.55808002533023404</v>
      </c>
      <c r="F1472" s="17"/>
      <c r="G1472" s="17">
        <v>0.56285706031635097</v>
      </c>
      <c r="H1472" s="17">
        <v>0.46992467646212899</v>
      </c>
      <c r="I1472" s="17">
        <v>0.53964719363959501</v>
      </c>
      <c r="J1472" s="17">
        <v>0.54359568257103696</v>
      </c>
      <c r="K1472" s="17">
        <v>0.60359685227493698</v>
      </c>
      <c r="L1472" s="17">
        <v>0.51628754831568802</v>
      </c>
      <c r="M1472" s="17"/>
      <c r="N1472" s="17">
        <v>0.50432676168085699</v>
      </c>
      <c r="O1472" s="17">
        <v>0.548220575039712</v>
      </c>
      <c r="P1472" s="17">
        <v>0.531508002425222</v>
      </c>
      <c r="Q1472" s="17">
        <v>0.57021207350237602</v>
      </c>
      <c r="R1472" s="17"/>
      <c r="S1472" s="17">
        <v>0.57351026786669401</v>
      </c>
      <c r="T1472" s="17">
        <v>0.50540830773829704</v>
      </c>
      <c r="U1472" s="17">
        <v>0.49128930167996498</v>
      </c>
      <c r="V1472" s="17">
        <v>0.523662181269958</v>
      </c>
      <c r="W1472" s="17">
        <v>0.50748270163898801</v>
      </c>
      <c r="X1472" s="17">
        <v>0.49535590546054298</v>
      </c>
      <c r="Y1472" s="17">
        <v>0.57749218112302902</v>
      </c>
      <c r="Z1472" s="17">
        <v>0.44718670469524302</v>
      </c>
      <c r="AA1472" s="17">
        <v>0.51030339743847197</v>
      </c>
      <c r="AB1472" s="17">
        <v>0.59805138280598702</v>
      </c>
      <c r="AC1472" s="17">
        <v>0.54234097194170305</v>
      </c>
      <c r="AD1472" s="17">
        <v>0.73161155965861702</v>
      </c>
      <c r="AE1472" s="17"/>
      <c r="AF1472" s="17">
        <v>0.499817159317205</v>
      </c>
      <c r="AG1472" s="17">
        <v>0.57908107212369098</v>
      </c>
      <c r="AH1472" s="17">
        <v>0.53522032498289096</v>
      </c>
      <c r="AI1472" s="17">
        <v>0.47186009883375502</v>
      </c>
      <c r="AJ1472" s="17">
        <v>0.62053110888611196</v>
      </c>
      <c r="AK1472" s="17">
        <v>0.45900792559731701</v>
      </c>
      <c r="AL1472" s="17"/>
      <c r="AM1472" s="17">
        <v>0.59474110290781601</v>
      </c>
      <c r="AN1472" s="17">
        <v>0.52689252353913696</v>
      </c>
      <c r="AO1472" s="17">
        <v>0.56275387479655703</v>
      </c>
      <c r="AP1472" s="17">
        <v>0.41690409405963802</v>
      </c>
      <c r="AQ1472" s="17">
        <v>0.50033429215001102</v>
      </c>
      <c r="AR1472" s="17"/>
      <c r="AS1472" s="17">
        <v>0.50290838857613396</v>
      </c>
      <c r="AT1472" s="17">
        <v>0.52511986806619204</v>
      </c>
      <c r="AU1472" s="17">
        <v>0.62565518843092605</v>
      </c>
      <c r="AV1472" s="17">
        <v>0.50342518745784104</v>
      </c>
      <c r="AW1472" s="17">
        <v>0.62265153822560604</v>
      </c>
      <c r="AX1472" s="17">
        <v>0.45767509073173002</v>
      </c>
      <c r="AY1472" s="17"/>
      <c r="AZ1472" s="17">
        <v>0.61550346200033301</v>
      </c>
      <c r="BA1472" s="17">
        <v>0.57854787686753695</v>
      </c>
      <c r="BB1472" s="17">
        <v>0.50134105511307103</v>
      </c>
      <c r="BC1472" s="17">
        <v>0.41595400118589199</v>
      </c>
      <c r="BD1472" s="17">
        <v>0.47873840690946401</v>
      </c>
      <c r="BE1472" s="17"/>
      <c r="BF1472" s="17">
        <v>0.55705704267914502</v>
      </c>
      <c r="BG1472" s="17"/>
      <c r="BH1472" s="17">
        <v>0.55640403909971903</v>
      </c>
      <c r="BI1472" s="17"/>
      <c r="BJ1472" s="17">
        <v>0.62776396848793403</v>
      </c>
      <c r="BK1472" s="17">
        <v>0.48589554027871801</v>
      </c>
      <c r="BL1472" s="17">
        <v>0.49937140716300099</v>
      </c>
      <c r="BM1472" s="17">
        <v>0.65551491340636603</v>
      </c>
      <c r="BN1472" s="17">
        <v>0.49139113140760898</v>
      </c>
      <c r="BO1472" s="17">
        <v>0.30155585329005902</v>
      </c>
      <c r="BP1472" s="17"/>
      <c r="BQ1472" s="17">
        <v>0.52250788802361003</v>
      </c>
      <c r="BR1472" s="17">
        <v>0.58511024036211201</v>
      </c>
      <c r="BS1472" s="17">
        <v>0.52269235244106005</v>
      </c>
      <c r="BT1472" s="17"/>
      <c r="BU1472" s="17">
        <v>0.46832039138048798</v>
      </c>
      <c r="BV1472" s="17">
        <v>0.55265777121175996</v>
      </c>
      <c r="BW1472" s="17">
        <v>0.53783161767697696</v>
      </c>
      <c r="BX1472" s="17"/>
      <c r="BY1472" s="17">
        <v>0.46966888470051099</v>
      </c>
      <c r="BZ1472" s="17"/>
      <c r="CA1472" s="17">
        <v>0.553204574792169</v>
      </c>
    </row>
    <row r="1473" spans="2:79" x14ac:dyDescent="0.35">
      <c r="B1473" t="s">
        <v>591</v>
      </c>
      <c r="C1473" s="17">
        <v>0.103318212034713</v>
      </c>
      <c r="D1473" s="17">
        <v>0.12022600238672999</v>
      </c>
      <c r="E1473" s="17">
        <v>8.6336332591305104E-2</v>
      </c>
      <c r="F1473" s="17"/>
      <c r="G1473" s="17">
        <v>0.121990237430428</v>
      </c>
      <c r="H1473" s="17">
        <v>0.10102154034515</v>
      </c>
      <c r="I1473" s="17">
        <v>0.11739941226659199</v>
      </c>
      <c r="J1473" s="17">
        <v>8.8665101075039193E-2</v>
      </c>
      <c r="K1473" s="17">
        <v>9.3147280326660101E-2</v>
      </c>
      <c r="L1473" s="17">
        <v>0.103158364961615</v>
      </c>
      <c r="M1473" s="17"/>
      <c r="N1473" s="17">
        <v>0.10823138134972</v>
      </c>
      <c r="O1473" s="17">
        <v>9.2181150390114999E-2</v>
      </c>
      <c r="P1473" s="17">
        <v>0.129177315438254</v>
      </c>
      <c r="Q1473" s="17">
        <v>8.7606964518190306E-2</v>
      </c>
      <c r="R1473" s="17"/>
      <c r="S1473" s="17">
        <v>0.10837174658826799</v>
      </c>
      <c r="T1473" s="17">
        <v>0.14553704600745301</v>
      </c>
      <c r="U1473" s="17">
        <v>9.5676175936174002E-2</v>
      </c>
      <c r="V1473" s="17">
        <v>0.10848824998428</v>
      </c>
      <c r="W1473" s="17">
        <v>0.15955874967379599</v>
      </c>
      <c r="X1473" s="17">
        <v>0.13580249639129599</v>
      </c>
      <c r="Y1473" s="17">
        <v>0.12376742460015901</v>
      </c>
      <c r="Z1473" s="17">
        <v>5.3170772422463798E-2</v>
      </c>
      <c r="AA1473" s="17">
        <v>7.9183594092298595E-2</v>
      </c>
      <c r="AB1473" s="17">
        <v>4.2722491321633499E-2</v>
      </c>
      <c r="AC1473" s="17">
        <v>8.1107510741624894E-2</v>
      </c>
      <c r="AD1473" s="17">
        <v>2.7731832082104401E-2</v>
      </c>
      <c r="AE1473" s="17"/>
      <c r="AF1473" s="17">
        <v>6.3090560145608293E-2</v>
      </c>
      <c r="AG1473" s="17">
        <v>9.5320263723423004E-2</v>
      </c>
      <c r="AH1473" s="17">
        <v>0.122614727968689</v>
      </c>
      <c r="AI1473" s="17">
        <v>0.13454278734157801</v>
      </c>
      <c r="AJ1473" s="17">
        <v>5.1223075611475301E-2</v>
      </c>
      <c r="AK1473" s="17">
        <v>0.14154555954840201</v>
      </c>
      <c r="AL1473" s="17"/>
      <c r="AM1473" s="17">
        <v>4.2927054942520401E-2</v>
      </c>
      <c r="AN1473" s="17">
        <v>0.124417937614242</v>
      </c>
      <c r="AO1473" s="17">
        <v>0.105347863474491</v>
      </c>
      <c r="AP1473" s="17">
        <v>0.16680941671719501</v>
      </c>
      <c r="AQ1473" s="17">
        <v>4.5576179626135097E-2</v>
      </c>
      <c r="AR1473" s="17"/>
      <c r="AS1473" s="17">
        <v>8.1024741559580005E-2</v>
      </c>
      <c r="AT1473" s="17">
        <v>0.15184660654524601</v>
      </c>
      <c r="AU1473" s="17">
        <v>8.6131774964454705E-2</v>
      </c>
      <c r="AV1473" s="17">
        <v>0.10485791256799699</v>
      </c>
      <c r="AW1473" s="17">
        <v>5.1928078006557001E-2</v>
      </c>
      <c r="AX1473" s="17">
        <v>0.138008007586506</v>
      </c>
      <c r="AY1473" s="17"/>
      <c r="AZ1473" s="17">
        <v>8.88196480402796E-2</v>
      </c>
      <c r="BA1473" s="17">
        <v>0.109909671674413</v>
      </c>
      <c r="BB1473" s="17">
        <v>9.1410111065744801E-2</v>
      </c>
      <c r="BC1473" s="17">
        <v>6.4569845980904497E-2</v>
      </c>
      <c r="BD1473" s="17">
        <v>0.12565369639222901</v>
      </c>
      <c r="BE1473" s="17"/>
      <c r="BF1473" s="17">
        <v>9.5219113393370899E-2</v>
      </c>
      <c r="BG1473" s="17"/>
      <c r="BH1473" s="17">
        <v>9.7611433415357898E-2</v>
      </c>
      <c r="BI1473" s="17"/>
      <c r="BJ1473" s="17">
        <v>9.2432647962168005E-2</v>
      </c>
      <c r="BK1473" s="17">
        <v>6.0948472335079697E-2</v>
      </c>
      <c r="BL1473" s="17">
        <v>0.142156136440692</v>
      </c>
      <c r="BM1473" s="17">
        <v>4.7431394035481703E-2</v>
      </c>
      <c r="BN1473" s="17">
        <v>7.4658486007917094E-2</v>
      </c>
      <c r="BO1473" s="17">
        <v>0.272392927755157</v>
      </c>
      <c r="BP1473" s="17"/>
      <c r="BQ1473" s="17">
        <v>0.13496626342284099</v>
      </c>
      <c r="BR1473" s="17">
        <v>0.102227742525148</v>
      </c>
      <c r="BS1473" s="17">
        <v>9.8157544315356005E-2</v>
      </c>
      <c r="BT1473" s="17"/>
      <c r="BU1473" s="17">
        <v>0.19339514089913201</v>
      </c>
      <c r="BV1473" s="17">
        <v>9.8836269965692405E-2</v>
      </c>
      <c r="BW1473" s="17">
        <v>0.10240194003669</v>
      </c>
      <c r="BX1473" s="17"/>
      <c r="BY1473" s="17">
        <v>0.12919548932716499</v>
      </c>
      <c r="BZ1473" s="17"/>
      <c r="CA1473" s="17">
        <v>5.2057012503525603E-2</v>
      </c>
    </row>
    <row r="1474" spans="2:79" x14ac:dyDescent="0.35">
      <c r="B1474" t="s">
        <v>592</v>
      </c>
      <c r="C1474" s="17">
        <v>3.2534207159514703E-2</v>
      </c>
      <c r="D1474" s="17">
        <v>2.8534140487414698E-2</v>
      </c>
      <c r="E1474" s="17">
        <v>3.1694708276521801E-2</v>
      </c>
      <c r="F1474" s="17"/>
      <c r="G1474" s="17">
        <v>3.2345023849056999E-2</v>
      </c>
      <c r="H1474" s="17">
        <v>1.6023810232763801E-2</v>
      </c>
      <c r="I1474" s="17">
        <v>5.15278063298618E-2</v>
      </c>
      <c r="J1474" s="17">
        <v>1.3223615509079399E-2</v>
      </c>
      <c r="K1474" s="17">
        <v>4.73385739569437E-2</v>
      </c>
      <c r="L1474" s="17">
        <v>3.4491357123690003E-2</v>
      </c>
      <c r="M1474" s="17"/>
      <c r="N1474" s="17">
        <v>2.42624703411016E-2</v>
      </c>
      <c r="O1474" s="17">
        <v>1.9935811535957099E-2</v>
      </c>
      <c r="P1474" s="17">
        <v>4.2416483915485297E-2</v>
      </c>
      <c r="Q1474" s="17">
        <v>4.8201346521509897E-2</v>
      </c>
      <c r="R1474" s="17"/>
      <c r="S1474" s="17">
        <v>3.9293445956009802E-2</v>
      </c>
      <c r="T1474" s="17">
        <v>9.4873742493007795E-3</v>
      </c>
      <c r="U1474" s="17">
        <v>9.3056789276590897E-3</v>
      </c>
      <c r="V1474" s="17">
        <v>4.4838702344906702E-2</v>
      </c>
      <c r="W1474" s="17">
        <v>0</v>
      </c>
      <c r="X1474" s="17">
        <v>0</v>
      </c>
      <c r="Y1474" s="17">
        <v>1.0393660803439999E-2</v>
      </c>
      <c r="Z1474" s="17">
        <v>0.16629156305722001</v>
      </c>
      <c r="AA1474" s="17">
        <v>7.7501244972790095E-2</v>
      </c>
      <c r="AB1474" s="17">
        <v>4.0569611704708998E-2</v>
      </c>
      <c r="AC1474" s="17">
        <v>2.9399785212989599E-2</v>
      </c>
      <c r="AD1474" s="17">
        <v>0</v>
      </c>
      <c r="AE1474" s="17"/>
      <c r="AF1474" s="17">
        <v>5.8370326281618701E-2</v>
      </c>
      <c r="AG1474" s="17">
        <v>4.02095070717884E-2</v>
      </c>
      <c r="AH1474" s="17">
        <v>1.55277407720568E-2</v>
      </c>
      <c r="AI1474" s="17">
        <v>0</v>
      </c>
      <c r="AJ1474" s="17">
        <v>3.6620171131880701E-2</v>
      </c>
      <c r="AK1474" s="17">
        <v>1.98722045725249E-2</v>
      </c>
      <c r="AL1474" s="17"/>
      <c r="AM1474" s="17">
        <v>3.9803662397095999E-2</v>
      </c>
      <c r="AN1474" s="17">
        <v>3.5468275915845497E-2</v>
      </c>
      <c r="AO1474" s="17">
        <v>1.6611828404376399E-2</v>
      </c>
      <c r="AP1474" s="17">
        <v>4.10008909989205E-2</v>
      </c>
      <c r="AQ1474" s="17">
        <v>0</v>
      </c>
      <c r="AR1474" s="17"/>
      <c r="AS1474" s="17">
        <v>4.0672463828143102E-2</v>
      </c>
      <c r="AT1474" s="17">
        <v>2.785325835915E-2</v>
      </c>
      <c r="AU1474" s="17">
        <v>4.9619002700093097E-2</v>
      </c>
      <c r="AV1474" s="17">
        <v>2.19022381007292E-2</v>
      </c>
      <c r="AW1474" s="17">
        <v>2.7047373250598899E-2</v>
      </c>
      <c r="AX1474" s="17">
        <v>2.1154900680626001E-2</v>
      </c>
      <c r="AY1474" s="17"/>
      <c r="AZ1474" s="17">
        <v>2.4395706042685698E-2</v>
      </c>
      <c r="BA1474" s="17">
        <v>3.9067108264974497E-2</v>
      </c>
      <c r="BB1474" s="17">
        <v>2.7082902739564901E-2</v>
      </c>
      <c r="BC1474" s="17">
        <v>6.3209876808038606E-2</v>
      </c>
      <c r="BD1474" s="17">
        <v>2.22211090231113E-2</v>
      </c>
      <c r="BE1474" s="17"/>
      <c r="BF1474" s="17">
        <v>3.3766759322859302E-2</v>
      </c>
      <c r="BG1474" s="17"/>
      <c r="BH1474" s="17">
        <v>4.4991733561290201E-2</v>
      </c>
      <c r="BI1474" s="17"/>
      <c r="BJ1474" s="17">
        <v>2.84352358023502E-2</v>
      </c>
      <c r="BK1474" s="17">
        <v>4.47306028637207E-2</v>
      </c>
      <c r="BL1474" s="17">
        <v>2.1327119226701899E-2</v>
      </c>
      <c r="BM1474" s="17">
        <v>9.5496753293756106E-2</v>
      </c>
      <c r="BN1474" s="17">
        <v>0</v>
      </c>
      <c r="BO1474" s="17">
        <v>0</v>
      </c>
      <c r="BP1474" s="17"/>
      <c r="BQ1474" s="17">
        <v>6.81648040641194E-2</v>
      </c>
      <c r="BR1474" s="17">
        <v>2.9056210249463699E-2</v>
      </c>
      <c r="BS1474" s="17">
        <v>2.6726085359788598E-2</v>
      </c>
      <c r="BT1474" s="17"/>
      <c r="BU1474" s="17">
        <v>6.1147146884713198E-2</v>
      </c>
      <c r="BV1474" s="17">
        <v>2.5884357178126E-2</v>
      </c>
      <c r="BW1474" s="17">
        <v>3.4778562532074203E-2</v>
      </c>
      <c r="BX1474" s="17"/>
      <c r="BY1474" s="17">
        <v>6.6620727916946496E-2</v>
      </c>
      <c r="BZ1474" s="17"/>
      <c r="CA1474" s="17">
        <v>1.168099336496E-2</v>
      </c>
    </row>
    <row r="1475" spans="2:79" x14ac:dyDescent="0.35">
      <c r="B1475" t="s">
        <v>136</v>
      </c>
      <c r="C1475" s="17">
        <v>9.6567012402437299E-2</v>
      </c>
      <c r="D1475" s="17">
        <v>8.8369647656678596E-2</v>
      </c>
      <c r="E1475" s="17">
        <v>0.105960832870526</v>
      </c>
      <c r="F1475" s="17"/>
      <c r="G1475" s="17">
        <v>5.6707572488557297E-2</v>
      </c>
      <c r="H1475" s="17">
        <v>8.2824079155942198E-2</v>
      </c>
      <c r="I1475" s="17">
        <v>0.111153435032743</v>
      </c>
      <c r="J1475" s="17">
        <v>0.106873778678159</v>
      </c>
      <c r="K1475" s="17">
        <v>5.7986543781229097E-2</v>
      </c>
      <c r="L1475" s="17">
        <v>0.13667308445599699</v>
      </c>
      <c r="M1475" s="17"/>
      <c r="N1475" s="17">
        <v>8.0954325279534806E-2</v>
      </c>
      <c r="O1475" s="17">
        <v>0.12988630685757099</v>
      </c>
      <c r="P1475" s="17">
        <v>8.4717175327986394E-2</v>
      </c>
      <c r="Q1475" s="17">
        <v>9.0945978038456804E-2</v>
      </c>
      <c r="R1475" s="17"/>
      <c r="S1475" s="17">
        <v>4.3851494510427802E-2</v>
      </c>
      <c r="T1475" s="17">
        <v>0.111731863248391</v>
      </c>
      <c r="U1475" s="17">
        <v>0.123088747061509</v>
      </c>
      <c r="V1475" s="17">
        <v>0.11407969587250801</v>
      </c>
      <c r="W1475" s="17">
        <v>9.4920530584761895E-2</v>
      </c>
      <c r="X1475" s="17">
        <v>6.6075118057966897E-2</v>
      </c>
      <c r="Y1475" s="17">
        <v>0.101549245733094</v>
      </c>
      <c r="Z1475" s="17">
        <v>0.107390706461686</v>
      </c>
      <c r="AA1475" s="17">
        <v>9.5382770689020194E-2</v>
      </c>
      <c r="AB1475" s="17">
        <v>0.12782920733435699</v>
      </c>
      <c r="AC1475" s="17">
        <v>0.102471390461156</v>
      </c>
      <c r="AD1475" s="17">
        <v>9.2808284365007002E-2</v>
      </c>
      <c r="AE1475" s="17"/>
      <c r="AF1475" s="17">
        <v>0.191193540165364</v>
      </c>
      <c r="AG1475" s="17">
        <v>8.2189167055875104E-2</v>
      </c>
      <c r="AH1475" s="17">
        <v>4.7036005253907102E-2</v>
      </c>
      <c r="AI1475" s="17">
        <v>0.13644695829844899</v>
      </c>
      <c r="AJ1475" s="17">
        <v>7.6896397483955201E-2</v>
      </c>
      <c r="AK1475" s="17">
        <v>6.6835501758136101E-2</v>
      </c>
      <c r="AL1475" s="17"/>
      <c r="AM1475" s="17">
        <v>0.131037700122001</v>
      </c>
      <c r="AN1475" s="17">
        <v>9.3700284397949904E-2</v>
      </c>
      <c r="AO1475" s="17">
        <v>6.3043617516688702E-2</v>
      </c>
      <c r="AP1475" s="17">
        <v>0.107030914275923</v>
      </c>
      <c r="AQ1475" s="17">
        <v>0.14980649325515499</v>
      </c>
      <c r="AR1475" s="17"/>
      <c r="AS1475" s="17">
        <v>7.6303835414705201E-2</v>
      </c>
      <c r="AT1475" s="17">
        <v>7.8162321269513904E-2</v>
      </c>
      <c r="AU1475" s="17">
        <v>6.1865061362219698E-2</v>
      </c>
      <c r="AV1475" s="17">
        <v>0.168663063353543</v>
      </c>
      <c r="AW1475" s="17">
        <v>8.6786333788414202E-2</v>
      </c>
      <c r="AX1475" s="17">
        <v>0.1221668145184</v>
      </c>
      <c r="AY1475" s="17"/>
      <c r="AZ1475" s="17">
        <v>5.8737851505527197E-2</v>
      </c>
      <c r="BA1475" s="17">
        <v>0.103192772110048</v>
      </c>
      <c r="BB1475" s="17">
        <v>8.3006992634768906E-2</v>
      </c>
      <c r="BC1475" s="17">
        <v>0.214860615762308</v>
      </c>
      <c r="BD1475" s="17">
        <v>9.6873725676530006E-2</v>
      </c>
      <c r="BE1475" s="17"/>
      <c r="BF1475" s="17">
        <v>9.28576995818685E-2</v>
      </c>
      <c r="BG1475" s="17"/>
      <c r="BH1475" s="17">
        <v>9.7420765386292699E-2</v>
      </c>
      <c r="BI1475" s="17"/>
      <c r="BJ1475" s="17">
        <v>9.2818559972056E-2</v>
      </c>
      <c r="BK1475" s="17">
        <v>0.109644872851345</v>
      </c>
      <c r="BL1475" s="17">
        <v>8.6993282075330497E-2</v>
      </c>
      <c r="BM1475" s="17">
        <v>4.4346831323669497E-2</v>
      </c>
      <c r="BN1475" s="17">
        <v>5.5817912881822598E-2</v>
      </c>
      <c r="BO1475" s="17">
        <v>0.189359859729788</v>
      </c>
      <c r="BP1475" s="17"/>
      <c r="BQ1475" s="17">
        <v>5.8309767687578201E-2</v>
      </c>
      <c r="BR1475" s="17">
        <v>7.6346839724632604E-2</v>
      </c>
      <c r="BS1475" s="17">
        <v>9.7241279144459805E-2</v>
      </c>
      <c r="BT1475" s="17"/>
      <c r="BU1475" s="17">
        <v>2.45482572536092E-2</v>
      </c>
      <c r="BV1475" s="17">
        <v>6.3158409276059299E-2</v>
      </c>
      <c r="BW1475" s="17">
        <v>9.9641536043927198E-2</v>
      </c>
      <c r="BX1475" s="17"/>
      <c r="BY1475" s="17">
        <v>7.1841723176617703E-2</v>
      </c>
      <c r="BZ1475" s="17"/>
      <c r="CA1475" s="17">
        <v>6.5599670713033201E-2</v>
      </c>
    </row>
    <row r="1476" spans="2:79" x14ac:dyDescent="0.35">
      <c r="B1476" t="s">
        <v>593</v>
      </c>
      <c r="C1476" s="17">
        <v>0.767580568403335</v>
      </c>
      <c r="D1476" s="17">
        <v>0.76287020946917705</v>
      </c>
      <c r="E1476" s="17">
        <v>0.77600812626164695</v>
      </c>
      <c r="F1476" s="17"/>
      <c r="G1476" s="17">
        <v>0.788957166231958</v>
      </c>
      <c r="H1476" s="17">
        <v>0.80013057026614398</v>
      </c>
      <c r="I1476" s="17">
        <v>0.71991934637080401</v>
      </c>
      <c r="J1476" s="17">
        <v>0.79123750473772203</v>
      </c>
      <c r="K1476" s="17">
        <v>0.80152760193516703</v>
      </c>
      <c r="L1476" s="17">
        <v>0.72567719345869797</v>
      </c>
      <c r="M1476" s="17"/>
      <c r="N1476" s="17">
        <v>0.78655182302964399</v>
      </c>
      <c r="O1476" s="17">
        <v>0.75799673121635702</v>
      </c>
      <c r="P1476" s="17">
        <v>0.74368902531827497</v>
      </c>
      <c r="Q1476" s="17">
        <v>0.77324571092184302</v>
      </c>
      <c r="R1476" s="17"/>
      <c r="S1476" s="17">
        <v>0.80848331294529396</v>
      </c>
      <c r="T1476" s="17">
        <v>0.73324371649485598</v>
      </c>
      <c r="U1476" s="17">
        <v>0.77192939807465699</v>
      </c>
      <c r="V1476" s="17">
        <v>0.73259335179830498</v>
      </c>
      <c r="W1476" s="17">
        <v>0.74552071974144296</v>
      </c>
      <c r="X1476" s="17">
        <v>0.798122385550738</v>
      </c>
      <c r="Y1476" s="17">
        <v>0.76428966886330796</v>
      </c>
      <c r="Z1476" s="17">
        <v>0.67314695805863001</v>
      </c>
      <c r="AA1476" s="17">
        <v>0.74793239024589098</v>
      </c>
      <c r="AB1476" s="17">
        <v>0.78887868963929997</v>
      </c>
      <c r="AC1476" s="17">
        <v>0.78702131358423</v>
      </c>
      <c r="AD1476" s="17">
        <v>0.87945988355288895</v>
      </c>
      <c r="AE1476" s="17"/>
      <c r="AF1476" s="17">
        <v>0.68734557340740898</v>
      </c>
      <c r="AG1476" s="17">
        <v>0.78228106214891302</v>
      </c>
      <c r="AH1476" s="17">
        <v>0.81482152600534696</v>
      </c>
      <c r="AI1476" s="17">
        <v>0.72901025435997302</v>
      </c>
      <c r="AJ1476" s="17">
        <v>0.83526035577268898</v>
      </c>
      <c r="AK1476" s="17">
        <v>0.77174673412093697</v>
      </c>
      <c r="AL1476" s="17"/>
      <c r="AM1476" s="17">
        <v>0.78623158253838199</v>
      </c>
      <c r="AN1476" s="17">
        <v>0.746413502071963</v>
      </c>
      <c r="AO1476" s="17">
        <v>0.81499669060444402</v>
      </c>
      <c r="AP1476" s="17">
        <v>0.68515877800796099</v>
      </c>
      <c r="AQ1476" s="17">
        <v>0.80461732711871004</v>
      </c>
      <c r="AR1476" s="17"/>
      <c r="AS1476" s="17">
        <v>0.80199895919757203</v>
      </c>
      <c r="AT1476" s="17">
        <v>0.74213781382609001</v>
      </c>
      <c r="AU1476" s="17">
        <v>0.80238416097323295</v>
      </c>
      <c r="AV1476" s="17">
        <v>0.70457678597773099</v>
      </c>
      <c r="AW1476" s="17">
        <v>0.83423821495442996</v>
      </c>
      <c r="AX1476" s="17">
        <v>0.71867027721446897</v>
      </c>
      <c r="AY1476" s="17"/>
      <c r="AZ1476" s="17">
        <v>0.82804679441150797</v>
      </c>
      <c r="BA1476" s="17">
        <v>0.74783044795056397</v>
      </c>
      <c r="BB1476" s="17">
        <v>0.79849999355992096</v>
      </c>
      <c r="BC1476" s="17">
        <v>0.65735966144874902</v>
      </c>
      <c r="BD1476" s="17">
        <v>0.75525146890813</v>
      </c>
      <c r="BE1476" s="17"/>
      <c r="BF1476" s="17">
        <v>0.77815642770190097</v>
      </c>
      <c r="BG1476" s="17"/>
      <c r="BH1476" s="17">
        <v>0.75997606763705905</v>
      </c>
      <c r="BI1476" s="17"/>
      <c r="BJ1476" s="17">
        <v>0.78631355626342603</v>
      </c>
      <c r="BK1476" s="17">
        <v>0.78467605194985401</v>
      </c>
      <c r="BL1476" s="17">
        <v>0.74952346225727495</v>
      </c>
      <c r="BM1476" s="17">
        <v>0.81272502134709301</v>
      </c>
      <c r="BN1476" s="17">
        <v>0.86952360111025995</v>
      </c>
      <c r="BO1476" s="17">
        <v>0.53824721251505503</v>
      </c>
      <c r="BP1476" s="17"/>
      <c r="BQ1476" s="17">
        <v>0.73855916482546102</v>
      </c>
      <c r="BR1476" s="17">
        <v>0.79236920750075601</v>
      </c>
      <c r="BS1476" s="17">
        <v>0.77787509118039599</v>
      </c>
      <c r="BT1476" s="17"/>
      <c r="BU1476" s="17">
        <v>0.72090945496254599</v>
      </c>
      <c r="BV1476" s="17">
        <v>0.81212096358012198</v>
      </c>
      <c r="BW1476" s="17">
        <v>0.76317796138730898</v>
      </c>
      <c r="BX1476" s="17"/>
      <c r="BY1476" s="17">
        <v>0.73234205957927001</v>
      </c>
      <c r="BZ1476" s="17"/>
      <c r="CA1476" s="17">
        <v>0.87066232341848104</v>
      </c>
    </row>
    <row r="1477" spans="2:79" x14ac:dyDescent="0.35">
      <c r="B1477" t="s">
        <v>594</v>
      </c>
      <c r="C1477" s="17">
        <v>0.135852419194228</v>
      </c>
      <c r="D1477" s="17">
        <v>0.14876014287414399</v>
      </c>
      <c r="E1477" s="17">
        <v>0.11803104086782699</v>
      </c>
      <c r="F1477" s="17"/>
      <c r="G1477" s="17">
        <v>0.15433526127948499</v>
      </c>
      <c r="H1477" s="17">
        <v>0.117045350577913</v>
      </c>
      <c r="I1477" s="17">
        <v>0.16892721859645399</v>
      </c>
      <c r="J1477" s="17">
        <v>0.10188871658411899</v>
      </c>
      <c r="K1477" s="17">
        <v>0.14048585428360399</v>
      </c>
      <c r="L1477" s="17">
        <v>0.13764972208530499</v>
      </c>
      <c r="M1477" s="17"/>
      <c r="N1477" s="17">
        <v>0.13249385169082101</v>
      </c>
      <c r="O1477" s="17">
        <v>0.112116961926072</v>
      </c>
      <c r="P1477" s="17">
        <v>0.171593799353739</v>
      </c>
      <c r="Q1477" s="17">
        <v>0.13580831103970001</v>
      </c>
      <c r="R1477" s="17"/>
      <c r="S1477" s="17">
        <v>0.14766519254427801</v>
      </c>
      <c r="T1477" s="17">
        <v>0.155024420256754</v>
      </c>
      <c r="U1477" s="17">
        <v>0.104981854863833</v>
      </c>
      <c r="V1477" s="17">
        <v>0.153326952329186</v>
      </c>
      <c r="W1477" s="17">
        <v>0.15955874967379599</v>
      </c>
      <c r="X1477" s="17">
        <v>0.13580249639129599</v>
      </c>
      <c r="Y1477" s="17">
        <v>0.134161085403599</v>
      </c>
      <c r="Z1477" s="17">
        <v>0.219462335479683</v>
      </c>
      <c r="AA1477" s="17">
        <v>0.15668483906508901</v>
      </c>
      <c r="AB1477" s="17">
        <v>8.3292103026342504E-2</v>
      </c>
      <c r="AC1477" s="17">
        <v>0.110507295954615</v>
      </c>
      <c r="AD1477" s="17">
        <v>2.7731832082104401E-2</v>
      </c>
      <c r="AE1477" s="17"/>
      <c r="AF1477" s="17">
        <v>0.12146088642722699</v>
      </c>
      <c r="AG1477" s="17">
        <v>0.135529770795211</v>
      </c>
      <c r="AH1477" s="17">
        <v>0.13814246874074601</v>
      </c>
      <c r="AI1477" s="17">
        <v>0.13454278734157801</v>
      </c>
      <c r="AJ1477" s="17">
        <v>8.7843246743356002E-2</v>
      </c>
      <c r="AK1477" s="17">
        <v>0.16141776412092701</v>
      </c>
      <c r="AL1477" s="17"/>
      <c r="AM1477" s="17">
        <v>8.27307173396164E-2</v>
      </c>
      <c r="AN1477" s="17">
        <v>0.159886213530087</v>
      </c>
      <c r="AO1477" s="17">
        <v>0.121959691878867</v>
      </c>
      <c r="AP1477" s="17">
        <v>0.207810307716116</v>
      </c>
      <c r="AQ1477" s="17">
        <v>4.5576179626135097E-2</v>
      </c>
      <c r="AR1477" s="17"/>
      <c r="AS1477" s="17">
        <v>0.121697205387723</v>
      </c>
      <c r="AT1477" s="17">
        <v>0.17969986490439599</v>
      </c>
      <c r="AU1477" s="17">
        <v>0.13575077766454799</v>
      </c>
      <c r="AV1477" s="17">
        <v>0.12676015066872601</v>
      </c>
      <c r="AW1477" s="17">
        <v>7.8975451257155896E-2</v>
      </c>
      <c r="AX1477" s="17">
        <v>0.159162908267132</v>
      </c>
      <c r="AY1477" s="17"/>
      <c r="AZ1477" s="17">
        <v>0.113215354082965</v>
      </c>
      <c r="BA1477" s="17">
        <v>0.14897677993938799</v>
      </c>
      <c r="BB1477" s="17">
        <v>0.11849301380530999</v>
      </c>
      <c r="BC1477" s="17">
        <v>0.12777972278894301</v>
      </c>
      <c r="BD1477" s="17">
        <v>0.14787480541534001</v>
      </c>
      <c r="BE1477" s="17"/>
      <c r="BF1477" s="17">
        <v>0.12898587271622999</v>
      </c>
      <c r="BG1477" s="17"/>
      <c r="BH1477" s="17">
        <v>0.14260316697664799</v>
      </c>
      <c r="BI1477" s="17"/>
      <c r="BJ1477" s="17">
        <v>0.120867883764518</v>
      </c>
      <c r="BK1477" s="17">
        <v>0.1056790751988</v>
      </c>
      <c r="BL1477" s="17">
        <v>0.163483255667394</v>
      </c>
      <c r="BM1477" s="17">
        <v>0.142928147329238</v>
      </c>
      <c r="BN1477" s="17">
        <v>7.4658486007917094E-2</v>
      </c>
      <c r="BO1477" s="17">
        <v>0.272392927755157</v>
      </c>
      <c r="BP1477" s="17"/>
      <c r="BQ1477" s="17">
        <v>0.203131067486961</v>
      </c>
      <c r="BR1477" s="17">
        <v>0.131283952774611</v>
      </c>
      <c r="BS1477" s="17">
        <v>0.12488362967514501</v>
      </c>
      <c r="BT1477" s="17"/>
      <c r="BU1477" s="17">
        <v>0.25454228778384502</v>
      </c>
      <c r="BV1477" s="17">
        <v>0.124720627143818</v>
      </c>
      <c r="BW1477" s="17">
        <v>0.13718050256876399</v>
      </c>
      <c r="BX1477" s="17"/>
      <c r="BY1477" s="17">
        <v>0.195816217244112</v>
      </c>
      <c r="BZ1477" s="17"/>
      <c r="CA1477" s="17">
        <v>6.3738005868485603E-2</v>
      </c>
    </row>
    <row r="1478" spans="2:79" x14ac:dyDescent="0.35">
      <c r="B1478" t="s">
        <v>202</v>
      </c>
      <c r="C1478" s="17">
        <v>0.63172814920910803</v>
      </c>
      <c r="D1478" s="17">
        <v>0.61411006659503298</v>
      </c>
      <c r="E1478" s="17">
        <v>0.65797708539382005</v>
      </c>
      <c r="F1478" s="17"/>
      <c r="G1478" s="17">
        <v>0.63462190495247395</v>
      </c>
      <c r="H1478" s="17">
        <v>0.68308521968823099</v>
      </c>
      <c r="I1478" s="17">
        <v>0.55099212777435003</v>
      </c>
      <c r="J1478" s="17">
        <v>0.68934878815360301</v>
      </c>
      <c r="K1478" s="17">
        <v>0.66104174765156298</v>
      </c>
      <c r="L1478" s="17">
        <v>0.58802747137339395</v>
      </c>
      <c r="M1478" s="17"/>
      <c r="N1478" s="17">
        <v>0.65405797133882304</v>
      </c>
      <c r="O1478" s="17">
        <v>0.64587976929028501</v>
      </c>
      <c r="P1478" s="17">
        <v>0.57209522596453599</v>
      </c>
      <c r="Q1478" s="17">
        <v>0.63743739988214299</v>
      </c>
      <c r="R1478" s="17"/>
      <c r="S1478" s="17">
        <v>0.66081812040101595</v>
      </c>
      <c r="T1478" s="17">
        <v>0.57821929623810198</v>
      </c>
      <c r="U1478" s="17">
        <v>0.66694754321082395</v>
      </c>
      <c r="V1478" s="17">
        <v>0.57926639946911895</v>
      </c>
      <c r="W1478" s="17">
        <v>0.58596197006764705</v>
      </c>
      <c r="X1478" s="17">
        <v>0.66231988915944195</v>
      </c>
      <c r="Y1478" s="17">
        <v>0.63012858345970901</v>
      </c>
      <c r="Z1478" s="17">
        <v>0.45368462257894698</v>
      </c>
      <c r="AA1478" s="17">
        <v>0.59124755118080197</v>
      </c>
      <c r="AB1478" s="17">
        <v>0.70558658661295803</v>
      </c>
      <c r="AC1478" s="17">
        <v>0.67651401762961505</v>
      </c>
      <c r="AD1478" s="17">
        <v>0.85172805147078401</v>
      </c>
      <c r="AE1478" s="17"/>
      <c r="AF1478" s="17">
        <v>0.56588468698018202</v>
      </c>
      <c r="AG1478" s="17">
        <v>0.64675129135370202</v>
      </c>
      <c r="AH1478" s="17">
        <v>0.67667905726460098</v>
      </c>
      <c r="AI1478" s="17">
        <v>0.59446746701839503</v>
      </c>
      <c r="AJ1478" s="17">
        <v>0.747417109029333</v>
      </c>
      <c r="AK1478" s="17">
        <v>0.61032897000001096</v>
      </c>
      <c r="AL1478" s="17"/>
      <c r="AM1478" s="17">
        <v>0.70350086519876598</v>
      </c>
      <c r="AN1478" s="17">
        <v>0.58652728854187497</v>
      </c>
      <c r="AO1478" s="17">
        <v>0.693036998725577</v>
      </c>
      <c r="AP1478" s="17">
        <v>0.47734847029184602</v>
      </c>
      <c r="AQ1478" s="17">
        <v>0.75904114749257501</v>
      </c>
      <c r="AR1478" s="17"/>
      <c r="AS1478" s="17">
        <v>0.68030175380984903</v>
      </c>
      <c r="AT1478" s="17">
        <v>0.56243794892169396</v>
      </c>
      <c r="AU1478" s="17">
        <v>0.66663338330868505</v>
      </c>
      <c r="AV1478" s="17">
        <v>0.57781663530900496</v>
      </c>
      <c r="AW1478" s="17">
        <v>0.75526276369727396</v>
      </c>
      <c r="AX1478" s="17">
        <v>0.55950736894733699</v>
      </c>
      <c r="AY1478" s="17"/>
      <c r="AZ1478" s="17">
        <v>0.71483144032854196</v>
      </c>
      <c r="BA1478" s="17">
        <v>0.59885366801117601</v>
      </c>
      <c r="BB1478" s="17">
        <v>0.680006979754612</v>
      </c>
      <c r="BC1478" s="17">
        <v>0.52957993865980602</v>
      </c>
      <c r="BD1478" s="17">
        <v>0.60737666349278996</v>
      </c>
      <c r="BE1478" s="17"/>
      <c r="BF1478" s="17">
        <v>0.649170554985671</v>
      </c>
      <c r="BG1478" s="17"/>
      <c r="BH1478" s="17">
        <v>0.61737290066041095</v>
      </c>
      <c r="BI1478" s="17"/>
      <c r="BJ1478" s="17">
        <v>0.66544567249890696</v>
      </c>
      <c r="BK1478" s="17">
        <v>0.67899697675105397</v>
      </c>
      <c r="BL1478" s="17">
        <v>0.58604020658988099</v>
      </c>
      <c r="BM1478" s="17">
        <v>0.66979687401785504</v>
      </c>
      <c r="BN1478" s="17">
        <v>0.79486511510234303</v>
      </c>
      <c r="BO1478" s="17">
        <v>0.26585428475989897</v>
      </c>
      <c r="BP1478" s="17"/>
      <c r="BQ1478" s="17">
        <v>0.53542809733850005</v>
      </c>
      <c r="BR1478" s="17">
        <v>0.66108525472614499</v>
      </c>
      <c r="BS1478" s="17">
        <v>0.652991461505251</v>
      </c>
      <c r="BT1478" s="17"/>
      <c r="BU1478" s="17">
        <v>0.46636716717870003</v>
      </c>
      <c r="BV1478" s="17">
        <v>0.68740033643630405</v>
      </c>
      <c r="BW1478" s="17">
        <v>0.62599745881854496</v>
      </c>
      <c r="BX1478" s="17"/>
      <c r="BY1478" s="17">
        <v>0.53652584233515899</v>
      </c>
      <c r="BZ1478" s="17"/>
      <c r="CA1478" s="17">
        <v>0.80692431754999605</v>
      </c>
    </row>
    <row r="1479" spans="2:79" x14ac:dyDescent="0.35">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c r="AM1479" s="17"/>
      <c r="AN1479" s="17"/>
      <c r="AO1479" s="17"/>
      <c r="AP1479" s="17"/>
      <c r="AQ1479" s="17"/>
      <c r="AR1479" s="17"/>
      <c r="AS1479" s="17"/>
      <c r="AT1479" s="17"/>
      <c r="AU1479" s="17"/>
      <c r="AV1479" s="17"/>
      <c r="AW1479" s="17"/>
      <c r="AX1479" s="17"/>
      <c r="AY1479" s="17"/>
      <c r="AZ1479" s="17"/>
      <c r="BA1479" s="17"/>
      <c r="BB1479" s="17"/>
      <c r="BC1479" s="17"/>
      <c r="BD1479" s="17"/>
      <c r="BE1479" s="17"/>
      <c r="BF1479" s="17"/>
      <c r="BG1479" s="17"/>
      <c r="BH1479" s="17"/>
      <c r="BI1479" s="17"/>
      <c r="BJ1479" s="17"/>
      <c r="BK1479" s="17"/>
      <c r="BL1479" s="17"/>
      <c r="BM1479" s="17"/>
      <c r="BN1479" s="17"/>
      <c r="BO1479" s="17"/>
      <c r="BP1479" s="17"/>
      <c r="BQ1479" s="17"/>
      <c r="BR1479" s="17"/>
      <c r="BS1479" s="17"/>
      <c r="BT1479" s="17"/>
      <c r="BU1479" s="17"/>
      <c r="BV1479" s="17"/>
      <c r="BW1479" s="17"/>
      <c r="BX1479" s="17"/>
      <c r="BY1479" s="17"/>
      <c r="BZ1479" s="17"/>
      <c r="CA1479" s="17"/>
    </row>
    <row r="1480" spans="2:79" x14ac:dyDescent="0.35">
      <c r="B1480" s="6" t="s">
        <v>626</v>
      </c>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c r="BO1480" s="17"/>
      <c r="BP1480" s="17"/>
      <c r="BQ1480" s="17"/>
      <c r="BR1480" s="17"/>
      <c r="BS1480" s="17"/>
      <c r="BT1480" s="17"/>
      <c r="BU1480" s="17"/>
      <c r="BV1480" s="17"/>
      <c r="BW1480" s="17"/>
      <c r="BX1480" s="17"/>
      <c r="BY1480" s="17"/>
      <c r="BZ1480" s="17"/>
      <c r="CA1480" s="17"/>
    </row>
    <row r="1481" spans="2:79" x14ac:dyDescent="0.35">
      <c r="B1481" s="24" t="s">
        <v>582</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c r="BP1481" s="17"/>
      <c r="BQ1481" s="17"/>
      <c r="BR1481" s="17"/>
      <c r="BS1481" s="17"/>
      <c r="BT1481" s="17"/>
      <c r="BU1481" s="17"/>
      <c r="BV1481" s="17"/>
      <c r="BW1481" s="17"/>
      <c r="BX1481" s="17"/>
      <c r="BY1481" s="17"/>
      <c r="BZ1481" s="17"/>
      <c r="CA1481" s="17"/>
    </row>
    <row r="1482" spans="2:79" x14ac:dyDescent="0.35">
      <c r="B1482" t="s">
        <v>589</v>
      </c>
      <c r="C1482" s="17">
        <v>0.25185881908650198</v>
      </c>
      <c r="D1482" s="17">
        <v>0.244482257473017</v>
      </c>
      <c r="E1482" s="17">
        <v>0.2608187754265</v>
      </c>
      <c r="F1482" s="17"/>
      <c r="G1482" s="17">
        <v>0.23054187886303501</v>
      </c>
      <c r="H1482" s="17">
        <v>0.321392842121556</v>
      </c>
      <c r="I1482" s="17">
        <v>0.26837880362685601</v>
      </c>
      <c r="J1482" s="17">
        <v>0.289753146663221</v>
      </c>
      <c r="K1482" s="17">
        <v>0.21346280603213399</v>
      </c>
      <c r="L1482" s="17">
        <v>0.185532945776821</v>
      </c>
      <c r="M1482" s="17"/>
      <c r="N1482" s="17">
        <v>0.26355352025759898</v>
      </c>
      <c r="O1482" s="17">
        <v>0.27416600018515702</v>
      </c>
      <c r="P1482" s="17">
        <v>0.1882189195799</v>
      </c>
      <c r="Q1482" s="17">
        <v>0.26636071111499399</v>
      </c>
      <c r="R1482" s="17"/>
      <c r="S1482" s="17">
        <v>0.25288979906605202</v>
      </c>
      <c r="T1482" s="17">
        <v>0.28637475549361902</v>
      </c>
      <c r="U1482" s="17">
        <v>0.30469123565802703</v>
      </c>
      <c r="V1482" s="17">
        <v>0.20962749661838401</v>
      </c>
      <c r="W1482" s="17">
        <v>0.19746211584429099</v>
      </c>
      <c r="X1482" s="17">
        <v>0.299345118254356</v>
      </c>
      <c r="Y1482" s="17">
        <v>0.28358477216098399</v>
      </c>
      <c r="Z1482" s="17">
        <v>0.33274898314275397</v>
      </c>
      <c r="AA1482" s="17">
        <v>0.19444996338637499</v>
      </c>
      <c r="AB1482" s="17">
        <v>0.16677337387427199</v>
      </c>
      <c r="AC1482" s="17">
        <v>0.24113265564679201</v>
      </c>
      <c r="AD1482" s="17">
        <v>0.34221682896013</v>
      </c>
      <c r="AE1482" s="17"/>
      <c r="AF1482" s="17">
        <v>0.29034785049940598</v>
      </c>
      <c r="AG1482" s="17">
        <v>0.26238074806681699</v>
      </c>
      <c r="AH1482" s="17">
        <v>0.19086540538438801</v>
      </c>
      <c r="AI1482" s="17">
        <v>0.24412043252601701</v>
      </c>
      <c r="AJ1482" s="17">
        <v>0.23813845935949701</v>
      </c>
      <c r="AK1482" s="17">
        <v>0.309645390698013</v>
      </c>
      <c r="AL1482" s="17"/>
      <c r="AM1482" s="17">
        <v>0.22637743967493201</v>
      </c>
      <c r="AN1482" s="17">
        <v>0.21883994501436299</v>
      </c>
      <c r="AO1482" s="17">
        <v>0.27391820602060002</v>
      </c>
      <c r="AP1482" s="17">
        <v>0.32434763506368902</v>
      </c>
      <c r="AQ1482" s="17">
        <v>0.44543721127852498</v>
      </c>
      <c r="AR1482" s="17"/>
      <c r="AS1482" s="17">
        <v>0.258173445951348</v>
      </c>
      <c r="AT1482" s="17">
        <v>0.19249237654451201</v>
      </c>
      <c r="AU1482" s="17">
        <v>0.29205845033197703</v>
      </c>
      <c r="AV1482" s="17">
        <v>0.285683130895869</v>
      </c>
      <c r="AW1482" s="17">
        <v>0.27631148796497801</v>
      </c>
      <c r="AX1482" s="17">
        <v>0.19313960609123801</v>
      </c>
      <c r="AY1482" s="17"/>
      <c r="AZ1482" s="17">
        <v>0.24285553990657099</v>
      </c>
      <c r="BA1482" s="17">
        <v>0.22308143394372801</v>
      </c>
      <c r="BB1482" s="17">
        <v>0.24220737622336999</v>
      </c>
      <c r="BC1482" s="17">
        <v>0.31356668433356999</v>
      </c>
      <c r="BD1482" s="17">
        <v>0.27821053722677402</v>
      </c>
      <c r="BE1482" s="17"/>
      <c r="BF1482" s="17">
        <v>0.24709683689123199</v>
      </c>
      <c r="BG1482" s="17"/>
      <c r="BH1482" s="17">
        <v>0.237941052444855</v>
      </c>
      <c r="BI1482" s="17"/>
      <c r="BJ1482" s="17">
        <v>0.23894954504843499</v>
      </c>
      <c r="BK1482" s="17">
        <v>0.25317485616068702</v>
      </c>
      <c r="BL1482" s="17">
        <v>0.23687143854881701</v>
      </c>
      <c r="BM1482" s="17">
        <v>0.26591917535013398</v>
      </c>
      <c r="BN1482" s="17">
        <v>0.26167614706773701</v>
      </c>
      <c r="BO1482" s="17">
        <v>0.49851937512646699</v>
      </c>
      <c r="BP1482" s="17"/>
      <c r="BQ1482" s="17">
        <v>0.34485036762242899</v>
      </c>
      <c r="BR1482" s="17">
        <v>0.21757920982019599</v>
      </c>
      <c r="BS1482" s="17">
        <v>0.24562144557906901</v>
      </c>
      <c r="BT1482" s="17"/>
      <c r="BU1482" s="17">
        <v>0.46648155658260998</v>
      </c>
      <c r="BV1482" s="17">
        <v>0.220205960473912</v>
      </c>
      <c r="BW1482" s="17">
        <v>0.261228134056956</v>
      </c>
      <c r="BX1482" s="17"/>
      <c r="BY1482" s="17">
        <v>0.18723865525887201</v>
      </c>
      <c r="BZ1482" s="17"/>
      <c r="CA1482" s="17">
        <v>0.35272654911516199</v>
      </c>
    </row>
    <row r="1483" spans="2:79" x14ac:dyDescent="0.35">
      <c r="B1483" t="s">
        <v>590</v>
      </c>
      <c r="C1483" s="17">
        <v>0.50741901013739099</v>
      </c>
      <c r="D1483" s="17">
        <v>0.52055305346182101</v>
      </c>
      <c r="E1483" s="17">
        <v>0.491243739762937</v>
      </c>
      <c r="F1483" s="17"/>
      <c r="G1483" s="17">
        <v>0.47213743123726698</v>
      </c>
      <c r="H1483" s="17">
        <v>0.50347336497736195</v>
      </c>
      <c r="I1483" s="17">
        <v>0.51099377005897495</v>
      </c>
      <c r="J1483" s="17">
        <v>0.538995584849701</v>
      </c>
      <c r="K1483" s="17">
        <v>0.530898555715972</v>
      </c>
      <c r="L1483" s="17">
        <v>0.49396935111071599</v>
      </c>
      <c r="M1483" s="17"/>
      <c r="N1483" s="17">
        <v>0.52554554594360103</v>
      </c>
      <c r="O1483" s="17">
        <v>0.49570560475669401</v>
      </c>
      <c r="P1483" s="17">
        <v>0.53940684265865702</v>
      </c>
      <c r="Q1483" s="17">
        <v>0.48405000893837002</v>
      </c>
      <c r="R1483" s="17"/>
      <c r="S1483" s="17">
        <v>0.543673527841948</v>
      </c>
      <c r="T1483" s="17">
        <v>0.50879021591647899</v>
      </c>
      <c r="U1483" s="17">
        <v>0.49778231242239601</v>
      </c>
      <c r="V1483" s="17">
        <v>0.58206807124772197</v>
      </c>
      <c r="W1483" s="17">
        <v>0.65135726094114399</v>
      </c>
      <c r="X1483" s="17">
        <v>0.47516635368377103</v>
      </c>
      <c r="Y1483" s="17">
        <v>0.522151825207261</v>
      </c>
      <c r="Z1483" s="17">
        <v>0.36549548472492499</v>
      </c>
      <c r="AA1483" s="17">
        <v>0.47335568872328099</v>
      </c>
      <c r="AB1483" s="17">
        <v>0.35952293454302298</v>
      </c>
      <c r="AC1483" s="17">
        <v>0.46278437918943299</v>
      </c>
      <c r="AD1483" s="17">
        <v>0.62873769536213098</v>
      </c>
      <c r="AE1483" s="17"/>
      <c r="AF1483" s="17">
        <v>0.46560120088576701</v>
      </c>
      <c r="AG1483" s="17">
        <v>0.49278777323225498</v>
      </c>
      <c r="AH1483" s="17">
        <v>0.56831129971409899</v>
      </c>
      <c r="AI1483" s="17">
        <v>0.59472655845531996</v>
      </c>
      <c r="AJ1483" s="17">
        <v>0.62126901378141497</v>
      </c>
      <c r="AK1483" s="17">
        <v>0.56270377606983502</v>
      </c>
      <c r="AL1483" s="17"/>
      <c r="AM1483" s="17">
        <v>0.49052382864892602</v>
      </c>
      <c r="AN1483" s="17">
        <v>0.51951673601692605</v>
      </c>
      <c r="AO1483" s="17">
        <v>0.53579596631431303</v>
      </c>
      <c r="AP1483" s="17">
        <v>0.45556784058572097</v>
      </c>
      <c r="AQ1483" s="17">
        <v>0.29980534769631401</v>
      </c>
      <c r="AR1483" s="17"/>
      <c r="AS1483" s="17">
        <v>0.523684468228655</v>
      </c>
      <c r="AT1483" s="17">
        <v>0.55079505860696598</v>
      </c>
      <c r="AU1483" s="17">
        <v>0.50367854616331098</v>
      </c>
      <c r="AV1483" s="17">
        <v>0.51282257961405597</v>
      </c>
      <c r="AW1483" s="17">
        <v>0.41714910250119502</v>
      </c>
      <c r="AX1483" s="17">
        <v>0.50963273997960401</v>
      </c>
      <c r="AY1483" s="17"/>
      <c r="AZ1483" s="17">
        <v>0.55095453375165004</v>
      </c>
      <c r="BA1483" s="17">
        <v>0.52341748642872299</v>
      </c>
      <c r="BB1483" s="17">
        <v>0.51614145709959103</v>
      </c>
      <c r="BC1483" s="17">
        <v>0.42640305828068398</v>
      </c>
      <c r="BD1483" s="17">
        <v>0.474818123629003</v>
      </c>
      <c r="BE1483" s="17"/>
      <c r="BF1483" s="17">
        <v>0.521329473902436</v>
      </c>
      <c r="BG1483" s="17"/>
      <c r="BH1483" s="17">
        <v>0.52402037119002098</v>
      </c>
      <c r="BI1483" s="17"/>
      <c r="BJ1483" s="17">
        <v>0.53823852580477605</v>
      </c>
      <c r="BK1483" s="17">
        <v>0.48357154890693399</v>
      </c>
      <c r="BL1483" s="17">
        <v>0.55295733192595198</v>
      </c>
      <c r="BM1483" s="17">
        <v>0.398929214200826</v>
      </c>
      <c r="BN1483" s="17">
        <v>0.49727765069500002</v>
      </c>
      <c r="BO1483" s="17">
        <v>0.35636752033083802</v>
      </c>
      <c r="BP1483" s="17"/>
      <c r="BQ1483" s="17">
        <v>0.43561044499444002</v>
      </c>
      <c r="BR1483" s="17">
        <v>0.54091523082979298</v>
      </c>
      <c r="BS1483" s="17">
        <v>0.54089053426966005</v>
      </c>
      <c r="BT1483" s="17"/>
      <c r="BU1483" s="17">
        <v>0.47040328702116802</v>
      </c>
      <c r="BV1483" s="17">
        <v>0.55076108643033905</v>
      </c>
      <c r="BW1483" s="17">
        <v>0.50450465612533102</v>
      </c>
      <c r="BX1483" s="17"/>
      <c r="BY1483" s="17">
        <v>0.66199271125438297</v>
      </c>
      <c r="BZ1483" s="17"/>
      <c r="CA1483" s="17">
        <v>0.46868694713459902</v>
      </c>
    </row>
    <row r="1484" spans="2:79" x14ac:dyDescent="0.35">
      <c r="B1484" t="s">
        <v>591</v>
      </c>
      <c r="C1484" s="17">
        <v>9.9190041344050406E-2</v>
      </c>
      <c r="D1484" s="17">
        <v>9.6297086346508104E-2</v>
      </c>
      <c r="E1484" s="17">
        <v>0.102706064833884</v>
      </c>
      <c r="F1484" s="17"/>
      <c r="G1484" s="17">
        <v>0.162443542788794</v>
      </c>
      <c r="H1484" s="17">
        <v>7.6419299356898507E-2</v>
      </c>
      <c r="I1484" s="17">
        <v>6.2473938938589303E-2</v>
      </c>
      <c r="J1484" s="17">
        <v>9.9248032315853205E-2</v>
      </c>
      <c r="K1484" s="17">
        <v>0.119465628617992</v>
      </c>
      <c r="L1484" s="17">
        <v>8.9892630484644395E-2</v>
      </c>
      <c r="M1484" s="17"/>
      <c r="N1484" s="17">
        <v>9.5575308402782597E-2</v>
      </c>
      <c r="O1484" s="17">
        <v>7.5503692666809494E-2</v>
      </c>
      <c r="P1484" s="17">
        <v>0.16457742780621701</v>
      </c>
      <c r="Q1484" s="17">
        <v>6.3979159621350701E-2</v>
      </c>
      <c r="R1484" s="17"/>
      <c r="S1484" s="17">
        <v>9.5489907832246201E-2</v>
      </c>
      <c r="T1484" s="17">
        <v>0.109969231214783</v>
      </c>
      <c r="U1484" s="17">
        <v>6.6819949305024801E-2</v>
      </c>
      <c r="V1484" s="17">
        <v>0.12795795217922801</v>
      </c>
      <c r="W1484" s="17">
        <v>9.8822093288292501E-2</v>
      </c>
      <c r="X1484" s="17">
        <v>6.7589361129912706E-2</v>
      </c>
      <c r="Y1484" s="17">
        <v>4.2276711953659403E-2</v>
      </c>
      <c r="Z1484" s="17">
        <v>0.146960263701715</v>
      </c>
      <c r="AA1484" s="17">
        <v>0.108448211899488</v>
      </c>
      <c r="AB1484" s="17">
        <v>0.153454861240369</v>
      </c>
      <c r="AC1484" s="17">
        <v>0.13153506680652799</v>
      </c>
      <c r="AD1484" s="17">
        <v>2.9045475677739602E-2</v>
      </c>
      <c r="AE1484" s="17"/>
      <c r="AF1484" s="17">
        <v>9.2308251326576093E-2</v>
      </c>
      <c r="AG1484" s="17">
        <v>9.0214656126172493E-2</v>
      </c>
      <c r="AH1484" s="17">
        <v>0.141062910963728</v>
      </c>
      <c r="AI1484" s="17">
        <v>6.2173532256368999E-2</v>
      </c>
      <c r="AJ1484" s="17">
        <v>0.100356662155854</v>
      </c>
      <c r="AK1484" s="17">
        <v>8.0886879330148806E-2</v>
      </c>
      <c r="AL1484" s="17"/>
      <c r="AM1484" s="17">
        <v>8.3970762830052101E-2</v>
      </c>
      <c r="AN1484" s="17">
        <v>0.12779613200120299</v>
      </c>
      <c r="AO1484" s="17">
        <v>6.9411734353715795E-2</v>
      </c>
      <c r="AP1484" s="17">
        <v>9.1525845743599302E-2</v>
      </c>
      <c r="AQ1484" s="17">
        <v>0.15497133184399001</v>
      </c>
      <c r="AR1484" s="17"/>
      <c r="AS1484" s="17">
        <v>9.6158940025931894E-2</v>
      </c>
      <c r="AT1484" s="17">
        <v>6.1863410993830997E-2</v>
      </c>
      <c r="AU1484" s="17">
        <v>7.0877938150688297E-2</v>
      </c>
      <c r="AV1484" s="17">
        <v>9.6328201432108407E-2</v>
      </c>
      <c r="AW1484" s="17">
        <v>0.15119590694323801</v>
      </c>
      <c r="AX1484" s="17">
        <v>0.169331372515063</v>
      </c>
      <c r="AY1484" s="17"/>
      <c r="AZ1484" s="17">
        <v>7.9785124934783194E-2</v>
      </c>
      <c r="BA1484" s="17">
        <v>0.103834021375334</v>
      </c>
      <c r="BB1484" s="17">
        <v>7.8677189637199399E-2</v>
      </c>
      <c r="BC1484" s="17">
        <v>0.14349733866985201</v>
      </c>
      <c r="BD1484" s="17">
        <v>0.10882876155938399</v>
      </c>
      <c r="BE1484" s="17"/>
      <c r="BF1484" s="17">
        <v>9.4891792364240501E-2</v>
      </c>
      <c r="BG1484" s="17"/>
      <c r="BH1484" s="17">
        <v>0.111820834501033</v>
      </c>
      <c r="BI1484" s="17"/>
      <c r="BJ1484" s="17">
        <v>0.11796062008220499</v>
      </c>
      <c r="BK1484" s="17">
        <v>5.3441515383587698E-2</v>
      </c>
      <c r="BL1484" s="17">
        <v>9.6605362895491695E-2</v>
      </c>
      <c r="BM1484" s="17">
        <v>0.204514856066707</v>
      </c>
      <c r="BN1484" s="17">
        <v>4.05268070837915E-2</v>
      </c>
      <c r="BO1484" s="17">
        <v>1.0472417026280101E-2</v>
      </c>
      <c r="BP1484" s="17"/>
      <c r="BQ1484" s="17">
        <v>0.136796293366892</v>
      </c>
      <c r="BR1484" s="17">
        <v>9.4007895043521E-2</v>
      </c>
      <c r="BS1484" s="17">
        <v>9.0787673483810699E-2</v>
      </c>
      <c r="BT1484" s="17"/>
      <c r="BU1484" s="17">
        <v>6.3115156396222394E-2</v>
      </c>
      <c r="BV1484" s="17">
        <v>0.122837920803936</v>
      </c>
      <c r="BW1484" s="17">
        <v>9.66616554125211E-2</v>
      </c>
      <c r="BX1484" s="17"/>
      <c r="BY1484" s="17">
        <v>7.8384964367711002E-2</v>
      </c>
      <c r="BZ1484" s="17"/>
      <c r="CA1484" s="17">
        <v>7.9186037178724203E-2</v>
      </c>
    </row>
    <row r="1485" spans="2:79" x14ac:dyDescent="0.35">
      <c r="B1485" t="s">
        <v>592</v>
      </c>
      <c r="C1485" s="17">
        <v>2.4178909862305802E-2</v>
      </c>
      <c r="D1485" s="17">
        <v>2.8341211593229401E-2</v>
      </c>
      <c r="E1485" s="17">
        <v>1.9959363052806999E-2</v>
      </c>
      <c r="F1485" s="17"/>
      <c r="G1485" s="17">
        <v>2.7389011792049299E-2</v>
      </c>
      <c r="H1485" s="17">
        <v>6.6260267997010503E-3</v>
      </c>
      <c r="I1485" s="17">
        <v>2.0022438783183601E-2</v>
      </c>
      <c r="J1485" s="17">
        <v>1.44489759951927E-2</v>
      </c>
      <c r="K1485" s="17">
        <v>1.8504020537437299E-2</v>
      </c>
      <c r="L1485" s="17">
        <v>5.20090245637886E-2</v>
      </c>
      <c r="M1485" s="17"/>
      <c r="N1485" s="17">
        <v>3.5452413717984202E-2</v>
      </c>
      <c r="O1485" s="17">
        <v>2.7064210388330401E-2</v>
      </c>
      <c r="P1485" s="17">
        <v>2.18736440435662E-2</v>
      </c>
      <c r="Q1485" s="17">
        <v>1.09313645382417E-2</v>
      </c>
      <c r="R1485" s="17"/>
      <c r="S1485" s="17">
        <v>2.0512087137372501E-2</v>
      </c>
      <c r="T1485" s="17">
        <v>2.0033223174441301E-2</v>
      </c>
      <c r="U1485" s="17">
        <v>0</v>
      </c>
      <c r="V1485" s="17">
        <v>0</v>
      </c>
      <c r="W1485" s="17">
        <v>1.47965291465056E-2</v>
      </c>
      <c r="X1485" s="17">
        <v>2.0300015766329001E-2</v>
      </c>
      <c r="Y1485" s="17">
        <v>3.4981951945173E-2</v>
      </c>
      <c r="Z1485" s="17">
        <v>0</v>
      </c>
      <c r="AA1485" s="17">
        <v>5.9233867480356202E-2</v>
      </c>
      <c r="AB1485" s="17">
        <v>7.3340570350285406E-2</v>
      </c>
      <c r="AC1485" s="17">
        <v>1.8585240926029901E-2</v>
      </c>
      <c r="AD1485" s="17">
        <v>0</v>
      </c>
      <c r="AE1485" s="17"/>
      <c r="AF1485" s="17">
        <v>2.4865629067376601E-2</v>
      </c>
      <c r="AG1485" s="17">
        <v>2.1859033074509801E-2</v>
      </c>
      <c r="AH1485" s="17">
        <v>3.2496192537631599E-2</v>
      </c>
      <c r="AI1485" s="17">
        <v>2.2215598421244501E-2</v>
      </c>
      <c r="AJ1485" s="17">
        <v>2.3223256302183502E-2</v>
      </c>
      <c r="AK1485" s="17">
        <v>2.7773202198124299E-2</v>
      </c>
      <c r="AL1485" s="17"/>
      <c r="AM1485" s="17">
        <v>2.2874630510711601E-2</v>
      </c>
      <c r="AN1485" s="17">
        <v>3.6149279167363699E-2</v>
      </c>
      <c r="AO1485" s="17">
        <v>1.05691013592172E-2</v>
      </c>
      <c r="AP1485" s="17">
        <v>2.5586576830815499E-2</v>
      </c>
      <c r="AQ1485" s="17">
        <v>0</v>
      </c>
      <c r="AR1485" s="17"/>
      <c r="AS1485" s="17">
        <v>2.5150068514121798E-2</v>
      </c>
      <c r="AT1485" s="17">
        <v>4.1098925614080899E-2</v>
      </c>
      <c r="AU1485" s="17">
        <v>1.7652355232876199E-2</v>
      </c>
      <c r="AV1485" s="17">
        <v>9.6363212639388393E-3</v>
      </c>
      <c r="AW1485" s="17">
        <v>2.8637727017019499E-2</v>
      </c>
      <c r="AX1485" s="17">
        <v>1.81710842893287E-2</v>
      </c>
      <c r="AY1485" s="17"/>
      <c r="AZ1485" s="17">
        <v>2.0418149668698999E-2</v>
      </c>
      <c r="BA1485" s="17">
        <v>2.2295267331234599E-2</v>
      </c>
      <c r="BB1485" s="17">
        <v>1.9390087084906901E-2</v>
      </c>
      <c r="BC1485" s="17">
        <v>3.2720508933433E-2</v>
      </c>
      <c r="BD1485" s="17">
        <v>3.03364428539902E-2</v>
      </c>
      <c r="BE1485" s="17"/>
      <c r="BF1485" s="17">
        <v>2.52956859609762E-2</v>
      </c>
      <c r="BG1485" s="17"/>
      <c r="BH1485" s="17">
        <v>2.9049856336060501E-2</v>
      </c>
      <c r="BI1485" s="17"/>
      <c r="BJ1485" s="17">
        <v>1.3743849931496599E-2</v>
      </c>
      <c r="BK1485" s="17">
        <v>4.2585119589148998E-2</v>
      </c>
      <c r="BL1485" s="17">
        <v>2.10347176050391E-2</v>
      </c>
      <c r="BM1485" s="17">
        <v>0</v>
      </c>
      <c r="BN1485" s="17">
        <v>7.7926480442742099E-2</v>
      </c>
      <c r="BO1485" s="17">
        <v>2.7445019270572302E-2</v>
      </c>
      <c r="BP1485" s="17"/>
      <c r="BQ1485" s="17">
        <v>9.1356154688965793E-3</v>
      </c>
      <c r="BR1485" s="17">
        <v>3.8031291232274701E-2</v>
      </c>
      <c r="BS1485" s="17">
        <v>2.0621112629286401E-2</v>
      </c>
      <c r="BT1485" s="17"/>
      <c r="BU1485" s="17">
        <v>0</v>
      </c>
      <c r="BV1485" s="17">
        <v>2.9338207239694099E-2</v>
      </c>
      <c r="BW1485" s="17">
        <v>2.75944663556946E-2</v>
      </c>
      <c r="BX1485" s="17"/>
      <c r="BY1485" s="17">
        <v>3.4884101210774301E-2</v>
      </c>
      <c r="BZ1485" s="17"/>
      <c r="CA1485" s="17">
        <v>2.9490949656738501E-3</v>
      </c>
    </row>
    <row r="1486" spans="2:79" x14ac:dyDescent="0.35">
      <c r="B1486" t="s">
        <v>136</v>
      </c>
      <c r="C1486" s="17">
        <v>0.11735321956975001</v>
      </c>
      <c r="D1486" s="17">
        <v>0.110326391125425</v>
      </c>
      <c r="E1486" s="17">
        <v>0.125272056923872</v>
      </c>
      <c r="F1486" s="17"/>
      <c r="G1486" s="17">
        <v>0.107488135318854</v>
      </c>
      <c r="H1486" s="17">
        <v>9.2088466744483205E-2</v>
      </c>
      <c r="I1486" s="17">
        <v>0.138131048592397</v>
      </c>
      <c r="J1486" s="17">
        <v>5.7554260176032199E-2</v>
      </c>
      <c r="K1486" s="17">
        <v>0.117668989096465</v>
      </c>
      <c r="L1486" s="17">
        <v>0.17859604806403001</v>
      </c>
      <c r="M1486" s="17"/>
      <c r="N1486" s="17">
        <v>7.9873211678032699E-2</v>
      </c>
      <c r="O1486" s="17">
        <v>0.12756049200301001</v>
      </c>
      <c r="P1486" s="17">
        <v>8.5923165911658994E-2</v>
      </c>
      <c r="Q1486" s="17">
        <v>0.174678755787044</v>
      </c>
      <c r="R1486" s="17"/>
      <c r="S1486" s="17">
        <v>8.7434678122380802E-2</v>
      </c>
      <c r="T1486" s="17">
        <v>7.4832574200677904E-2</v>
      </c>
      <c r="U1486" s="17">
        <v>0.13070650261455299</v>
      </c>
      <c r="V1486" s="17">
        <v>8.0346479954665498E-2</v>
      </c>
      <c r="W1486" s="17">
        <v>3.7562000779767298E-2</v>
      </c>
      <c r="X1486" s="17">
        <v>0.13759915116563201</v>
      </c>
      <c r="Y1486" s="17">
        <v>0.117004738732923</v>
      </c>
      <c r="Z1486" s="17">
        <v>0.15479526843060601</v>
      </c>
      <c r="AA1486" s="17">
        <v>0.16451226851049899</v>
      </c>
      <c r="AB1486" s="17">
        <v>0.24690825999205099</v>
      </c>
      <c r="AC1486" s="17">
        <v>0.145962657431218</v>
      </c>
      <c r="AD1486" s="17">
        <v>0</v>
      </c>
      <c r="AE1486" s="17"/>
      <c r="AF1486" s="17">
        <v>0.126877068220874</v>
      </c>
      <c r="AG1486" s="17">
        <v>0.132757789500246</v>
      </c>
      <c r="AH1486" s="17">
        <v>6.7264191400153703E-2</v>
      </c>
      <c r="AI1486" s="17">
        <v>7.6763878341049904E-2</v>
      </c>
      <c r="AJ1486" s="17">
        <v>1.70126084010499E-2</v>
      </c>
      <c r="AK1486" s="17">
        <v>1.8990751703879E-2</v>
      </c>
      <c r="AL1486" s="17"/>
      <c r="AM1486" s="17">
        <v>0.17625333833537801</v>
      </c>
      <c r="AN1486" s="17">
        <v>9.7697907800143605E-2</v>
      </c>
      <c r="AO1486" s="17">
        <v>0.110304991952154</v>
      </c>
      <c r="AP1486" s="17">
        <v>0.10297210177617599</v>
      </c>
      <c r="AQ1486" s="17">
        <v>9.9786109181171104E-2</v>
      </c>
      <c r="AR1486" s="17"/>
      <c r="AS1486" s="17">
        <v>9.68330772799436E-2</v>
      </c>
      <c r="AT1486" s="17">
        <v>0.15375022824060999</v>
      </c>
      <c r="AU1486" s="17">
        <v>0.115732710121147</v>
      </c>
      <c r="AV1486" s="17">
        <v>9.5529766794027096E-2</v>
      </c>
      <c r="AW1486" s="17">
        <v>0.12670577557356899</v>
      </c>
      <c r="AX1486" s="17">
        <v>0.109725197124765</v>
      </c>
      <c r="AY1486" s="17"/>
      <c r="AZ1486" s="17">
        <v>0.10598665173829699</v>
      </c>
      <c r="BA1486" s="17">
        <v>0.127371790920981</v>
      </c>
      <c r="BB1486" s="17">
        <v>0.14358388995493301</v>
      </c>
      <c r="BC1486" s="17">
        <v>8.3812409782461905E-2</v>
      </c>
      <c r="BD1486" s="17">
        <v>0.107806134730849</v>
      </c>
      <c r="BE1486" s="17"/>
      <c r="BF1486" s="17">
        <v>0.111386210881115</v>
      </c>
      <c r="BG1486" s="17"/>
      <c r="BH1486" s="17">
        <v>9.7167885528030296E-2</v>
      </c>
      <c r="BI1486" s="17"/>
      <c r="BJ1486" s="17">
        <v>9.1107459133087806E-2</v>
      </c>
      <c r="BK1486" s="17">
        <v>0.16722695995964301</v>
      </c>
      <c r="BL1486" s="17">
        <v>9.2531149024700096E-2</v>
      </c>
      <c r="BM1486" s="17">
        <v>0.13063675438233199</v>
      </c>
      <c r="BN1486" s="17">
        <v>0.12259291471073</v>
      </c>
      <c r="BO1486" s="17">
        <v>0.10719566824584199</v>
      </c>
      <c r="BP1486" s="17"/>
      <c r="BQ1486" s="17">
        <v>7.36072785473421E-2</v>
      </c>
      <c r="BR1486" s="17">
        <v>0.109466373074215</v>
      </c>
      <c r="BS1486" s="17">
        <v>0.102079234038174</v>
      </c>
      <c r="BT1486" s="17"/>
      <c r="BU1486" s="17">
        <v>0</v>
      </c>
      <c r="BV1486" s="17">
        <v>7.6856825052118494E-2</v>
      </c>
      <c r="BW1486" s="17">
        <v>0.110011088049497</v>
      </c>
      <c r="BX1486" s="17"/>
      <c r="BY1486" s="17">
        <v>3.7499567908259701E-2</v>
      </c>
      <c r="BZ1486" s="17"/>
      <c r="CA1486" s="17">
        <v>9.6451371605841399E-2</v>
      </c>
    </row>
    <row r="1487" spans="2:79" x14ac:dyDescent="0.35">
      <c r="B1487" t="s">
        <v>593</v>
      </c>
      <c r="C1487" s="17">
        <v>0.75927782922389397</v>
      </c>
      <c r="D1487" s="17">
        <v>0.76503531093483801</v>
      </c>
      <c r="E1487" s="17">
        <v>0.75206251518943701</v>
      </c>
      <c r="F1487" s="17"/>
      <c r="G1487" s="17">
        <v>0.70267931010030305</v>
      </c>
      <c r="H1487" s="17">
        <v>0.824866207098917</v>
      </c>
      <c r="I1487" s="17">
        <v>0.77937257368583002</v>
      </c>
      <c r="J1487" s="17">
        <v>0.82874873151292205</v>
      </c>
      <c r="K1487" s="17">
        <v>0.74436136174810597</v>
      </c>
      <c r="L1487" s="17">
        <v>0.67950229688753705</v>
      </c>
      <c r="M1487" s="17"/>
      <c r="N1487" s="17">
        <v>0.78909906620120096</v>
      </c>
      <c r="O1487" s="17">
        <v>0.76987160494185003</v>
      </c>
      <c r="P1487" s="17">
        <v>0.72762576223855802</v>
      </c>
      <c r="Q1487" s="17">
        <v>0.75041072005336396</v>
      </c>
      <c r="R1487" s="17"/>
      <c r="S1487" s="17">
        <v>0.79656332690800002</v>
      </c>
      <c r="T1487" s="17">
        <v>0.79516497141009701</v>
      </c>
      <c r="U1487" s="17">
        <v>0.80247354808042204</v>
      </c>
      <c r="V1487" s="17">
        <v>0.79169556786610595</v>
      </c>
      <c r="W1487" s="17">
        <v>0.84881937678543495</v>
      </c>
      <c r="X1487" s="17">
        <v>0.77451147193812697</v>
      </c>
      <c r="Y1487" s="17">
        <v>0.80573659736824399</v>
      </c>
      <c r="Z1487" s="17">
        <v>0.69824446786767902</v>
      </c>
      <c r="AA1487" s="17">
        <v>0.66780565210965603</v>
      </c>
      <c r="AB1487" s="17">
        <v>0.52629630841729402</v>
      </c>
      <c r="AC1487" s="17">
        <v>0.70391703483622403</v>
      </c>
      <c r="AD1487" s="17">
        <v>0.97095452432226004</v>
      </c>
      <c r="AE1487" s="17"/>
      <c r="AF1487" s="17">
        <v>0.75594905138517299</v>
      </c>
      <c r="AG1487" s="17">
        <v>0.75516852129907197</v>
      </c>
      <c r="AH1487" s="17">
        <v>0.759176705098487</v>
      </c>
      <c r="AI1487" s="17">
        <v>0.83884699098133697</v>
      </c>
      <c r="AJ1487" s="17">
        <v>0.85940747314091304</v>
      </c>
      <c r="AK1487" s="17">
        <v>0.87234916676784802</v>
      </c>
      <c r="AL1487" s="17"/>
      <c r="AM1487" s="17">
        <v>0.71690126832385803</v>
      </c>
      <c r="AN1487" s="17">
        <v>0.73835668103129004</v>
      </c>
      <c r="AO1487" s="17">
        <v>0.80971417233491305</v>
      </c>
      <c r="AP1487" s="17">
        <v>0.77991547564940999</v>
      </c>
      <c r="AQ1487" s="17">
        <v>0.74524255897483904</v>
      </c>
      <c r="AR1487" s="17"/>
      <c r="AS1487" s="17">
        <v>0.78185791418000306</v>
      </c>
      <c r="AT1487" s="17">
        <v>0.74328743515147799</v>
      </c>
      <c r="AU1487" s="17">
        <v>0.79573699649528795</v>
      </c>
      <c r="AV1487" s="17">
        <v>0.79850571050992603</v>
      </c>
      <c r="AW1487" s="17">
        <v>0.69346059046617303</v>
      </c>
      <c r="AX1487" s="17">
        <v>0.70277234607084205</v>
      </c>
      <c r="AY1487" s="17"/>
      <c r="AZ1487" s="17">
        <v>0.79381007365822098</v>
      </c>
      <c r="BA1487" s="17">
        <v>0.74649892037245003</v>
      </c>
      <c r="BB1487" s="17">
        <v>0.75834883332296099</v>
      </c>
      <c r="BC1487" s="17">
        <v>0.73996974261425297</v>
      </c>
      <c r="BD1487" s="17">
        <v>0.75302866085577702</v>
      </c>
      <c r="BE1487" s="17"/>
      <c r="BF1487" s="17">
        <v>0.76842631079366797</v>
      </c>
      <c r="BG1487" s="17"/>
      <c r="BH1487" s="17">
        <v>0.76196142363487596</v>
      </c>
      <c r="BI1487" s="17"/>
      <c r="BJ1487" s="17">
        <v>0.77718807085321095</v>
      </c>
      <c r="BK1487" s="17">
        <v>0.73674640506762101</v>
      </c>
      <c r="BL1487" s="17">
        <v>0.78982877047476896</v>
      </c>
      <c r="BM1487" s="17">
        <v>0.66484838955096004</v>
      </c>
      <c r="BN1487" s="17">
        <v>0.75895379776273697</v>
      </c>
      <c r="BO1487" s="17">
        <v>0.85488689545730601</v>
      </c>
      <c r="BP1487" s="17"/>
      <c r="BQ1487" s="17">
        <v>0.78046081261686895</v>
      </c>
      <c r="BR1487" s="17">
        <v>0.75849444064998905</v>
      </c>
      <c r="BS1487" s="17">
        <v>0.786511979848728</v>
      </c>
      <c r="BT1487" s="17"/>
      <c r="BU1487" s="17">
        <v>0.93688484360377799</v>
      </c>
      <c r="BV1487" s="17">
        <v>0.770967046904252</v>
      </c>
      <c r="BW1487" s="17">
        <v>0.76573279018228702</v>
      </c>
      <c r="BX1487" s="17"/>
      <c r="BY1487" s="17">
        <v>0.84923136651325504</v>
      </c>
      <c r="BZ1487" s="17"/>
      <c r="CA1487" s="17">
        <v>0.82141349624976101</v>
      </c>
    </row>
    <row r="1488" spans="2:79" x14ac:dyDescent="0.35">
      <c r="B1488" t="s">
        <v>594</v>
      </c>
      <c r="C1488" s="17">
        <v>0.12336895120635601</v>
      </c>
      <c r="D1488" s="17">
        <v>0.12463829793973701</v>
      </c>
      <c r="E1488" s="17">
        <v>0.12266542788669101</v>
      </c>
      <c r="F1488" s="17"/>
      <c r="G1488" s="17">
        <v>0.189832554580843</v>
      </c>
      <c r="H1488" s="17">
        <v>8.3045326156599597E-2</v>
      </c>
      <c r="I1488" s="17">
        <v>8.2496377721772804E-2</v>
      </c>
      <c r="J1488" s="17">
        <v>0.113697008311046</v>
      </c>
      <c r="K1488" s="17">
        <v>0.13796964915543</v>
      </c>
      <c r="L1488" s="17">
        <v>0.141901655048433</v>
      </c>
      <c r="M1488" s="17"/>
      <c r="N1488" s="17">
        <v>0.13102772212076699</v>
      </c>
      <c r="O1488" s="17">
        <v>0.10256790305514001</v>
      </c>
      <c r="P1488" s="17">
        <v>0.18645107184978299</v>
      </c>
      <c r="Q1488" s="17">
        <v>7.4910524159592401E-2</v>
      </c>
      <c r="R1488" s="17"/>
      <c r="S1488" s="17">
        <v>0.11600199496961899</v>
      </c>
      <c r="T1488" s="17">
        <v>0.130002454389225</v>
      </c>
      <c r="U1488" s="17">
        <v>6.6819949305024801E-2</v>
      </c>
      <c r="V1488" s="17">
        <v>0.12795795217922801</v>
      </c>
      <c r="W1488" s="17">
        <v>0.11361862243479801</v>
      </c>
      <c r="X1488" s="17">
        <v>8.7889376896241794E-2</v>
      </c>
      <c r="Y1488" s="17">
        <v>7.7258663898832403E-2</v>
      </c>
      <c r="Z1488" s="17">
        <v>0.146960263701715</v>
      </c>
      <c r="AA1488" s="17">
        <v>0.167682079379845</v>
      </c>
      <c r="AB1488" s="17">
        <v>0.22679543159065499</v>
      </c>
      <c r="AC1488" s="17">
        <v>0.15012030773255799</v>
      </c>
      <c r="AD1488" s="17">
        <v>2.9045475677739602E-2</v>
      </c>
      <c r="AE1488" s="17"/>
      <c r="AF1488" s="17">
        <v>0.117173880393953</v>
      </c>
      <c r="AG1488" s="17">
        <v>0.112073689200682</v>
      </c>
      <c r="AH1488" s="17">
        <v>0.173559103501359</v>
      </c>
      <c r="AI1488" s="17">
        <v>8.43891306776135E-2</v>
      </c>
      <c r="AJ1488" s="17">
        <v>0.12357991845803699</v>
      </c>
      <c r="AK1488" s="17">
        <v>0.108660081528273</v>
      </c>
      <c r="AL1488" s="17"/>
      <c r="AM1488" s="17">
        <v>0.106845393340764</v>
      </c>
      <c r="AN1488" s="17">
        <v>0.16394541116856701</v>
      </c>
      <c r="AO1488" s="17">
        <v>7.9980835712933004E-2</v>
      </c>
      <c r="AP1488" s="17">
        <v>0.117112422574415</v>
      </c>
      <c r="AQ1488" s="17">
        <v>0.15497133184399001</v>
      </c>
      <c r="AR1488" s="17"/>
      <c r="AS1488" s="17">
        <v>0.121309008540054</v>
      </c>
      <c r="AT1488" s="17">
        <v>0.102962336607912</v>
      </c>
      <c r="AU1488" s="17">
        <v>8.8530293383564496E-2</v>
      </c>
      <c r="AV1488" s="17">
        <v>0.105964522696047</v>
      </c>
      <c r="AW1488" s="17">
        <v>0.179833633960258</v>
      </c>
      <c r="AX1488" s="17">
        <v>0.18750245680439201</v>
      </c>
      <c r="AY1488" s="17"/>
      <c r="AZ1488" s="17">
        <v>0.100203274603482</v>
      </c>
      <c r="BA1488" s="17">
        <v>0.126129288706568</v>
      </c>
      <c r="BB1488" s="17">
        <v>9.80672767221063E-2</v>
      </c>
      <c r="BC1488" s="17">
        <v>0.17621784760328499</v>
      </c>
      <c r="BD1488" s="17">
        <v>0.13916520441337399</v>
      </c>
      <c r="BE1488" s="17"/>
      <c r="BF1488" s="17">
        <v>0.12018747832521701</v>
      </c>
      <c r="BG1488" s="17"/>
      <c r="BH1488" s="17">
        <v>0.140870690837094</v>
      </c>
      <c r="BI1488" s="17"/>
      <c r="BJ1488" s="17">
        <v>0.131704470013701</v>
      </c>
      <c r="BK1488" s="17">
        <v>9.6026634972736793E-2</v>
      </c>
      <c r="BL1488" s="17">
        <v>0.117640080500531</v>
      </c>
      <c r="BM1488" s="17">
        <v>0.204514856066707</v>
      </c>
      <c r="BN1488" s="17">
        <v>0.118453287526534</v>
      </c>
      <c r="BO1488" s="17">
        <v>3.7917436296852403E-2</v>
      </c>
      <c r="BP1488" s="17"/>
      <c r="BQ1488" s="17">
        <v>0.14593190883578899</v>
      </c>
      <c r="BR1488" s="17">
        <v>0.132039186275796</v>
      </c>
      <c r="BS1488" s="17">
        <v>0.111408786113097</v>
      </c>
      <c r="BT1488" s="17"/>
      <c r="BU1488" s="17">
        <v>6.3115156396222394E-2</v>
      </c>
      <c r="BV1488" s="17">
        <v>0.15217612804363001</v>
      </c>
      <c r="BW1488" s="17">
        <v>0.124256121768216</v>
      </c>
      <c r="BX1488" s="17"/>
      <c r="BY1488" s="17">
        <v>0.113269065578485</v>
      </c>
      <c r="BZ1488" s="17"/>
      <c r="CA1488" s="17">
        <v>8.2135132144397993E-2</v>
      </c>
    </row>
    <row r="1489" spans="2:79" x14ac:dyDescent="0.35">
      <c r="B1489" t="s">
        <v>202</v>
      </c>
      <c r="C1489" s="17">
        <v>0.63590887801753704</v>
      </c>
      <c r="D1489" s="17">
        <v>0.64039701299509999</v>
      </c>
      <c r="E1489" s="17">
        <v>0.62939708730274602</v>
      </c>
      <c r="F1489" s="17"/>
      <c r="G1489" s="17">
        <v>0.51284675551945902</v>
      </c>
      <c r="H1489" s="17">
        <v>0.74182088094231802</v>
      </c>
      <c r="I1489" s="17">
        <v>0.69687619596405703</v>
      </c>
      <c r="J1489" s="17">
        <v>0.71505172320187604</v>
      </c>
      <c r="K1489" s="17">
        <v>0.60639171259267599</v>
      </c>
      <c r="L1489" s="17">
        <v>0.53760064183910405</v>
      </c>
      <c r="M1489" s="17"/>
      <c r="N1489" s="17">
        <v>0.658071344080434</v>
      </c>
      <c r="O1489" s="17">
        <v>0.66730370188670995</v>
      </c>
      <c r="P1489" s="17">
        <v>0.54117469038877397</v>
      </c>
      <c r="Q1489" s="17">
        <v>0.67550019589377097</v>
      </c>
      <c r="R1489" s="17"/>
      <c r="S1489" s="17">
        <v>0.68056133193838197</v>
      </c>
      <c r="T1489" s="17">
        <v>0.66516251702087303</v>
      </c>
      <c r="U1489" s="17">
        <v>0.73565359877539704</v>
      </c>
      <c r="V1489" s="17">
        <v>0.66373761568687795</v>
      </c>
      <c r="W1489" s="17">
        <v>0.73520075435063703</v>
      </c>
      <c r="X1489" s="17">
        <v>0.68662209504188498</v>
      </c>
      <c r="Y1489" s="17">
        <v>0.72847793346941203</v>
      </c>
      <c r="Z1489" s="17">
        <v>0.55128420416596402</v>
      </c>
      <c r="AA1489" s="17">
        <v>0.50012357272981101</v>
      </c>
      <c r="AB1489" s="17">
        <v>0.29950087682664001</v>
      </c>
      <c r="AC1489" s="17">
        <v>0.55379672710366701</v>
      </c>
      <c r="AD1489" s="17">
        <v>0.94190904864452096</v>
      </c>
      <c r="AE1489" s="17"/>
      <c r="AF1489" s="17">
        <v>0.63877517099122005</v>
      </c>
      <c r="AG1489" s="17">
        <v>0.64309483209839002</v>
      </c>
      <c r="AH1489" s="17">
        <v>0.58561760159712795</v>
      </c>
      <c r="AI1489" s="17">
        <v>0.75445786030372297</v>
      </c>
      <c r="AJ1489" s="17">
        <v>0.73582755468287497</v>
      </c>
      <c r="AK1489" s="17">
        <v>0.76368908523957502</v>
      </c>
      <c r="AL1489" s="17"/>
      <c r="AM1489" s="17">
        <v>0.61005587498309499</v>
      </c>
      <c r="AN1489" s="17">
        <v>0.57441126986272295</v>
      </c>
      <c r="AO1489" s="17">
        <v>0.72973333662198003</v>
      </c>
      <c r="AP1489" s="17">
        <v>0.66280305307499499</v>
      </c>
      <c r="AQ1489" s="17">
        <v>0.59027122713084901</v>
      </c>
      <c r="AR1489" s="17"/>
      <c r="AS1489" s="17">
        <v>0.66054890563994895</v>
      </c>
      <c r="AT1489" s="17">
        <v>0.64032509854356601</v>
      </c>
      <c r="AU1489" s="17">
        <v>0.70720670311172396</v>
      </c>
      <c r="AV1489" s="17">
        <v>0.69254118781387797</v>
      </c>
      <c r="AW1489" s="17">
        <v>0.51362695650591506</v>
      </c>
      <c r="AX1489" s="17">
        <v>0.51526988926645001</v>
      </c>
      <c r="AY1489" s="17"/>
      <c r="AZ1489" s="17">
        <v>0.69360679905473899</v>
      </c>
      <c r="BA1489" s="17">
        <v>0.62036963166588199</v>
      </c>
      <c r="BB1489" s="17">
        <v>0.66028155660085497</v>
      </c>
      <c r="BC1489" s="17">
        <v>0.56375189501096901</v>
      </c>
      <c r="BD1489" s="17">
        <v>0.61386345644240303</v>
      </c>
      <c r="BE1489" s="17"/>
      <c r="BF1489" s="17">
        <v>0.64823883246845104</v>
      </c>
      <c r="BG1489" s="17"/>
      <c r="BH1489" s="17">
        <v>0.62109073279778204</v>
      </c>
      <c r="BI1489" s="17"/>
      <c r="BJ1489" s="17">
        <v>0.64548360083950995</v>
      </c>
      <c r="BK1489" s="17">
        <v>0.64071977009488401</v>
      </c>
      <c r="BL1489" s="17">
        <v>0.67218868997423797</v>
      </c>
      <c r="BM1489" s="17">
        <v>0.46033353348425299</v>
      </c>
      <c r="BN1489" s="17">
        <v>0.64050051023620302</v>
      </c>
      <c r="BO1489" s="17">
        <v>0.81696945916045305</v>
      </c>
      <c r="BP1489" s="17"/>
      <c r="BQ1489" s="17">
        <v>0.63452890378108096</v>
      </c>
      <c r="BR1489" s="17">
        <v>0.62645525437419303</v>
      </c>
      <c r="BS1489" s="17">
        <v>0.67510319373563099</v>
      </c>
      <c r="BT1489" s="17"/>
      <c r="BU1489" s="17">
        <v>0.87376968720755499</v>
      </c>
      <c r="BV1489" s="17">
        <v>0.61879091886062099</v>
      </c>
      <c r="BW1489" s="17">
        <v>0.64147666841407103</v>
      </c>
      <c r="BX1489" s="17"/>
      <c r="BY1489" s="17">
        <v>0.73596230093477</v>
      </c>
      <c r="BZ1489" s="17"/>
      <c r="CA1489" s="17">
        <v>0.73927836410536296</v>
      </c>
    </row>
    <row r="1490" spans="2:79" x14ac:dyDescent="0.35">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c r="BL1490" s="17"/>
      <c r="BM1490" s="17"/>
      <c r="BN1490" s="17"/>
      <c r="BO1490" s="17"/>
      <c r="BP1490" s="17"/>
      <c r="BQ1490" s="17"/>
      <c r="BR1490" s="17"/>
      <c r="BS1490" s="17"/>
      <c r="BT1490" s="17"/>
      <c r="BU1490" s="17"/>
      <c r="BV1490" s="17"/>
      <c r="BW1490" s="17"/>
      <c r="BX1490" s="17"/>
      <c r="BY1490" s="17"/>
      <c r="BZ1490" s="17"/>
      <c r="CA1490" s="17"/>
    </row>
    <row r="1491" spans="2:79" x14ac:dyDescent="0.35">
      <c r="B1491" s="6" t="s">
        <v>627</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c r="BP1491" s="17"/>
      <c r="BQ1491" s="17"/>
      <c r="BR1491" s="17"/>
      <c r="BS1491" s="17"/>
      <c r="BT1491" s="17"/>
      <c r="BU1491" s="17"/>
      <c r="BV1491" s="17"/>
      <c r="BW1491" s="17"/>
      <c r="BX1491" s="17"/>
      <c r="BY1491" s="17"/>
      <c r="BZ1491" s="17"/>
      <c r="CA1491" s="17"/>
    </row>
    <row r="1492" spans="2:79" x14ac:dyDescent="0.35">
      <c r="B1492" s="24" t="s">
        <v>582</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c r="BV1492" s="17"/>
      <c r="BW1492" s="17"/>
      <c r="BX1492" s="17"/>
      <c r="BY1492" s="17"/>
      <c r="BZ1492" s="17"/>
      <c r="CA1492" s="17"/>
    </row>
    <row r="1493" spans="2:79" x14ac:dyDescent="0.35">
      <c r="B1493" t="s">
        <v>589</v>
      </c>
      <c r="C1493" s="17">
        <v>0.21713977170131399</v>
      </c>
      <c r="D1493" s="17">
        <v>0.24874947862198801</v>
      </c>
      <c r="E1493" s="17">
        <v>0.187333336270676</v>
      </c>
      <c r="F1493" s="17"/>
      <c r="G1493" s="17">
        <v>0.248080269602096</v>
      </c>
      <c r="H1493" s="17">
        <v>0.28656004397504797</v>
      </c>
      <c r="I1493" s="17">
        <v>0.29591571263634198</v>
      </c>
      <c r="J1493" s="17">
        <v>0.116186539476587</v>
      </c>
      <c r="K1493" s="17">
        <v>0.19468321536637501</v>
      </c>
      <c r="L1493" s="17">
        <v>0.17650544768546</v>
      </c>
      <c r="M1493" s="17"/>
      <c r="N1493" s="17">
        <v>0.20608273876770999</v>
      </c>
      <c r="O1493" s="17">
        <v>0.19747006304380699</v>
      </c>
      <c r="P1493" s="17">
        <v>0.22957613566294499</v>
      </c>
      <c r="Q1493" s="17">
        <v>0.24553748707283199</v>
      </c>
      <c r="R1493" s="17"/>
      <c r="S1493" s="17">
        <v>0.24765110613706701</v>
      </c>
      <c r="T1493" s="17">
        <v>0.202702935843038</v>
      </c>
      <c r="U1493" s="17">
        <v>0.17927848811673699</v>
      </c>
      <c r="V1493" s="17">
        <v>0.18339706587047</v>
      </c>
      <c r="W1493" s="17">
        <v>0.28031328713939901</v>
      </c>
      <c r="X1493" s="17">
        <v>0.194907544664254</v>
      </c>
      <c r="Y1493" s="17">
        <v>0.24991489309084</v>
      </c>
      <c r="Z1493" s="17">
        <v>0.19672332578992699</v>
      </c>
      <c r="AA1493" s="17">
        <v>0.21636938389570001</v>
      </c>
      <c r="AB1493" s="17">
        <v>0.173328544576904</v>
      </c>
      <c r="AC1493" s="17">
        <v>0.22420199533861199</v>
      </c>
      <c r="AD1493" s="17">
        <v>0.261433305054114</v>
      </c>
      <c r="AE1493" s="17"/>
      <c r="AF1493" s="17">
        <v>0.204693042442113</v>
      </c>
      <c r="AG1493" s="17">
        <v>0.19495062549345701</v>
      </c>
      <c r="AH1493" s="17">
        <v>0.246056172992485</v>
      </c>
      <c r="AI1493" s="17">
        <v>0.266295168327077</v>
      </c>
      <c r="AJ1493" s="17">
        <v>0.16744547461452799</v>
      </c>
      <c r="AK1493" s="17">
        <v>0.27146243250493601</v>
      </c>
      <c r="AL1493" s="17"/>
      <c r="AM1493" s="17">
        <v>0.20576442435054401</v>
      </c>
      <c r="AN1493" s="17">
        <v>0.21794304516610299</v>
      </c>
      <c r="AO1493" s="17">
        <v>0.242583165000305</v>
      </c>
      <c r="AP1493" s="17">
        <v>0.22655413975629399</v>
      </c>
      <c r="AQ1493" s="17">
        <v>0.11281895466446</v>
      </c>
      <c r="AR1493" s="17"/>
      <c r="AS1493" s="17">
        <v>0.23202583699389701</v>
      </c>
      <c r="AT1493" s="17">
        <v>0.25507705839653699</v>
      </c>
      <c r="AU1493" s="17">
        <v>0.191510474301571</v>
      </c>
      <c r="AV1493" s="17">
        <v>0.187272497592017</v>
      </c>
      <c r="AW1493" s="17">
        <v>0.24309188693527101</v>
      </c>
      <c r="AX1493" s="17">
        <v>0.12395674184243199</v>
      </c>
      <c r="AY1493" s="17"/>
      <c r="AZ1493" s="17">
        <v>0.23074808056424401</v>
      </c>
      <c r="BA1493" s="17">
        <v>0.20092081658278599</v>
      </c>
      <c r="BB1493" s="17">
        <v>0.15766497880323799</v>
      </c>
      <c r="BC1493" s="17">
        <v>0.29230803822204998</v>
      </c>
      <c r="BD1493" s="17">
        <v>0.254409928349287</v>
      </c>
      <c r="BE1493" s="17"/>
      <c r="BF1493" s="17">
        <v>0.210750919869237</v>
      </c>
      <c r="BG1493" s="17"/>
      <c r="BH1493" s="17">
        <v>0.22135640340590801</v>
      </c>
      <c r="BI1493" s="17"/>
      <c r="BJ1493" s="17">
        <v>0.25317644474257101</v>
      </c>
      <c r="BK1493" s="17">
        <v>0.23563274891288999</v>
      </c>
      <c r="BL1493" s="17">
        <v>0.19194234342900901</v>
      </c>
      <c r="BM1493" s="17">
        <v>8.4674261709376406E-2</v>
      </c>
      <c r="BN1493" s="17">
        <v>0.26506364535605698</v>
      </c>
      <c r="BO1493" s="17">
        <v>9.9537015838958395E-2</v>
      </c>
      <c r="BP1493" s="17"/>
      <c r="BQ1493" s="17">
        <v>0.24073084815426399</v>
      </c>
      <c r="BR1493" s="17">
        <v>0.236108281083971</v>
      </c>
      <c r="BS1493" s="17">
        <v>0.19800498373811901</v>
      </c>
      <c r="BT1493" s="17"/>
      <c r="BU1493" s="17">
        <v>0.29617122563248199</v>
      </c>
      <c r="BV1493" s="17">
        <v>0.223554033922824</v>
      </c>
      <c r="BW1493" s="17">
        <v>0.192000544466218</v>
      </c>
      <c r="BX1493" s="17"/>
      <c r="BY1493" s="17">
        <v>0.13877161823995099</v>
      </c>
      <c r="BZ1493" s="17"/>
      <c r="CA1493" s="17">
        <v>0.32883052306246502</v>
      </c>
    </row>
    <row r="1494" spans="2:79" x14ac:dyDescent="0.35">
      <c r="B1494" t="s">
        <v>590</v>
      </c>
      <c r="C1494" s="17">
        <v>0.48375524531554298</v>
      </c>
      <c r="D1494" s="17">
        <v>0.49473338934076899</v>
      </c>
      <c r="E1494" s="17">
        <v>0.47553207700026101</v>
      </c>
      <c r="F1494" s="17"/>
      <c r="G1494" s="17">
        <v>0.46705899890853902</v>
      </c>
      <c r="H1494" s="17">
        <v>0.44226485472885901</v>
      </c>
      <c r="I1494" s="17">
        <v>0.43509166828630202</v>
      </c>
      <c r="J1494" s="17">
        <v>0.52638716810067798</v>
      </c>
      <c r="K1494" s="17">
        <v>0.54820568425538796</v>
      </c>
      <c r="L1494" s="17">
        <v>0.48757117139648098</v>
      </c>
      <c r="M1494" s="17"/>
      <c r="N1494" s="17">
        <v>0.49644812242647401</v>
      </c>
      <c r="O1494" s="17">
        <v>0.51480338454594998</v>
      </c>
      <c r="P1494" s="17">
        <v>0.49839291810441699</v>
      </c>
      <c r="Q1494" s="17">
        <v>0.424524626385199</v>
      </c>
      <c r="R1494" s="17"/>
      <c r="S1494" s="17">
        <v>0.50131366507499697</v>
      </c>
      <c r="T1494" s="17">
        <v>0.50930899544202002</v>
      </c>
      <c r="U1494" s="17">
        <v>0.47387522606415899</v>
      </c>
      <c r="V1494" s="17">
        <v>0.49380097418180602</v>
      </c>
      <c r="W1494" s="17">
        <v>0.40474989274662498</v>
      </c>
      <c r="X1494" s="17">
        <v>0.57877577927910095</v>
      </c>
      <c r="Y1494" s="17">
        <v>0.36181405388647297</v>
      </c>
      <c r="Z1494" s="17">
        <v>0.66558342624112898</v>
      </c>
      <c r="AA1494" s="17">
        <v>0.373581826504988</v>
      </c>
      <c r="AB1494" s="17">
        <v>0.58523706453081903</v>
      </c>
      <c r="AC1494" s="17">
        <v>0.422392850484404</v>
      </c>
      <c r="AD1494" s="17">
        <v>0.50451188601048003</v>
      </c>
      <c r="AE1494" s="17"/>
      <c r="AF1494" s="17">
        <v>0.43799703899308801</v>
      </c>
      <c r="AG1494" s="17">
        <v>0.50290988347730803</v>
      </c>
      <c r="AH1494" s="17">
        <v>0.49390113350779302</v>
      </c>
      <c r="AI1494" s="17">
        <v>0.49346515850806399</v>
      </c>
      <c r="AJ1494" s="17">
        <v>0.58363779042796005</v>
      </c>
      <c r="AK1494" s="17">
        <v>0.50748680730420803</v>
      </c>
      <c r="AL1494" s="17"/>
      <c r="AM1494" s="17">
        <v>0.47009124012640602</v>
      </c>
      <c r="AN1494" s="17">
        <v>0.49279294165852799</v>
      </c>
      <c r="AO1494" s="17">
        <v>0.46805910731732298</v>
      </c>
      <c r="AP1494" s="17">
        <v>0.52710776025394701</v>
      </c>
      <c r="AQ1494" s="17">
        <v>0.47267942620287401</v>
      </c>
      <c r="AR1494" s="17"/>
      <c r="AS1494" s="17">
        <v>0.47100880602894701</v>
      </c>
      <c r="AT1494" s="17">
        <v>0.51020652287468904</v>
      </c>
      <c r="AU1494" s="17">
        <v>0.52302270915975901</v>
      </c>
      <c r="AV1494" s="17">
        <v>0.44167925424245802</v>
      </c>
      <c r="AW1494" s="17">
        <v>0.51753844474660005</v>
      </c>
      <c r="AX1494" s="17">
        <v>0.39592558343567302</v>
      </c>
      <c r="AY1494" s="17"/>
      <c r="AZ1494" s="17">
        <v>0.521523361709468</v>
      </c>
      <c r="BA1494" s="17">
        <v>0.47454651024352001</v>
      </c>
      <c r="BB1494" s="17">
        <v>0.48181124144038301</v>
      </c>
      <c r="BC1494" s="17">
        <v>0.480888073200953</v>
      </c>
      <c r="BD1494" s="17">
        <v>0.46533905999502101</v>
      </c>
      <c r="BE1494" s="17"/>
      <c r="BF1494" s="17">
        <v>0.49679570360414799</v>
      </c>
      <c r="BG1494" s="17"/>
      <c r="BH1494" s="17">
        <v>0.49133811089318702</v>
      </c>
      <c r="BI1494" s="17"/>
      <c r="BJ1494" s="17">
        <v>0.48578754110170402</v>
      </c>
      <c r="BK1494" s="17">
        <v>0.45813916593037002</v>
      </c>
      <c r="BL1494" s="17">
        <v>0.53704252088405002</v>
      </c>
      <c r="BM1494" s="17">
        <v>0.49998443205188198</v>
      </c>
      <c r="BN1494" s="17">
        <v>0.36771413680598197</v>
      </c>
      <c r="BO1494" s="17">
        <v>0.55296963372799801</v>
      </c>
      <c r="BP1494" s="17"/>
      <c r="BQ1494" s="17">
        <v>0.49144550544451499</v>
      </c>
      <c r="BR1494" s="17">
        <v>0.49249160118968799</v>
      </c>
      <c r="BS1494" s="17">
        <v>0.51100877989953797</v>
      </c>
      <c r="BT1494" s="17"/>
      <c r="BU1494" s="17">
        <v>0.48947597979048402</v>
      </c>
      <c r="BV1494" s="17">
        <v>0.51313343197777905</v>
      </c>
      <c r="BW1494" s="17">
        <v>0.51294922342923999</v>
      </c>
      <c r="BX1494" s="17"/>
      <c r="BY1494" s="17">
        <v>0.67659186689936901</v>
      </c>
      <c r="BZ1494" s="17"/>
      <c r="CA1494" s="17">
        <v>0.47821284205882603</v>
      </c>
    </row>
    <row r="1495" spans="2:79" x14ac:dyDescent="0.35">
      <c r="B1495" t="s">
        <v>591</v>
      </c>
      <c r="C1495" s="17">
        <v>0.10490912679593301</v>
      </c>
      <c r="D1495" s="17">
        <v>0.104271523180291</v>
      </c>
      <c r="E1495" s="17">
        <v>0.106301454356532</v>
      </c>
      <c r="F1495" s="17"/>
      <c r="G1495" s="17">
        <v>0.138017223549498</v>
      </c>
      <c r="H1495" s="17">
        <v>9.5200319939312994E-2</v>
      </c>
      <c r="I1495" s="17">
        <v>0.11884719515087699</v>
      </c>
      <c r="J1495" s="17">
        <v>8.8217393063208902E-2</v>
      </c>
      <c r="K1495" s="17">
        <v>8.1881797637590195E-2</v>
      </c>
      <c r="L1495" s="17">
        <v>0.106049494986973</v>
      </c>
      <c r="M1495" s="17"/>
      <c r="N1495" s="17">
        <v>0.119921515275977</v>
      </c>
      <c r="O1495" s="17">
        <v>8.7009019150362299E-2</v>
      </c>
      <c r="P1495" s="17">
        <v>7.9828925808391404E-2</v>
      </c>
      <c r="Q1495" s="17">
        <v>0.13321397133445001</v>
      </c>
      <c r="R1495" s="17"/>
      <c r="S1495" s="17">
        <v>6.21310420270949E-2</v>
      </c>
      <c r="T1495" s="17">
        <v>8.1729033156865097E-2</v>
      </c>
      <c r="U1495" s="17">
        <v>8.2709399317700105E-2</v>
      </c>
      <c r="V1495" s="17">
        <v>5.0129530068292801E-2</v>
      </c>
      <c r="W1495" s="17">
        <v>0.16532601655750401</v>
      </c>
      <c r="X1495" s="17">
        <v>6.22470905988615E-2</v>
      </c>
      <c r="Y1495" s="17">
        <v>0.135769336099372</v>
      </c>
      <c r="Z1495" s="17">
        <v>2.59250338333765E-2</v>
      </c>
      <c r="AA1495" s="17">
        <v>0.20322559544706101</v>
      </c>
      <c r="AB1495" s="17">
        <v>0.12967549524133901</v>
      </c>
      <c r="AC1495" s="17">
        <v>0.15914556448172201</v>
      </c>
      <c r="AD1495" s="17">
        <v>0.13345447392640999</v>
      </c>
      <c r="AE1495" s="17"/>
      <c r="AF1495" s="17">
        <v>0.104169838059412</v>
      </c>
      <c r="AG1495" s="17">
        <v>0.115535024511905</v>
      </c>
      <c r="AH1495" s="17">
        <v>9.7447184838540896E-2</v>
      </c>
      <c r="AI1495" s="17">
        <v>0.108288314650183</v>
      </c>
      <c r="AJ1495" s="17">
        <v>2.5298701132928699E-2</v>
      </c>
      <c r="AK1495" s="17">
        <v>9.4913307114496095E-2</v>
      </c>
      <c r="AL1495" s="17"/>
      <c r="AM1495" s="17">
        <v>0.102274861716546</v>
      </c>
      <c r="AN1495" s="17">
        <v>0.12828025623077</v>
      </c>
      <c r="AO1495" s="17">
        <v>8.0850682261677395E-2</v>
      </c>
      <c r="AP1495" s="17">
        <v>8.5927849536774695E-2</v>
      </c>
      <c r="AQ1495" s="17">
        <v>0.22203732697395401</v>
      </c>
      <c r="AR1495" s="17"/>
      <c r="AS1495" s="17">
        <v>0.111244562185456</v>
      </c>
      <c r="AT1495" s="17">
        <v>8.3657909405509295E-2</v>
      </c>
      <c r="AU1495" s="17">
        <v>9.7233246177912694E-2</v>
      </c>
      <c r="AV1495" s="17">
        <v>0.138444321183812</v>
      </c>
      <c r="AW1495" s="17">
        <v>5.58874677201164E-2</v>
      </c>
      <c r="AX1495" s="17">
        <v>0.17182810346361199</v>
      </c>
      <c r="AY1495" s="17"/>
      <c r="AZ1495" s="17">
        <v>8.8579938524275495E-2</v>
      </c>
      <c r="BA1495" s="17">
        <v>0.100682609248418</v>
      </c>
      <c r="BB1495" s="17">
        <v>0.15299875108526001</v>
      </c>
      <c r="BC1495" s="17">
        <v>5.31209107911172E-2</v>
      </c>
      <c r="BD1495" s="17">
        <v>0.102851435696069</v>
      </c>
      <c r="BE1495" s="17"/>
      <c r="BF1495" s="17">
        <v>0.10759848838408</v>
      </c>
      <c r="BG1495" s="17"/>
      <c r="BH1495" s="17">
        <v>0.10576921694478</v>
      </c>
      <c r="BI1495" s="17"/>
      <c r="BJ1495" s="17">
        <v>9.1781503798986794E-2</v>
      </c>
      <c r="BK1495" s="17">
        <v>9.8981488457046102E-2</v>
      </c>
      <c r="BL1495" s="17">
        <v>9.6461619519530306E-2</v>
      </c>
      <c r="BM1495" s="17">
        <v>0.13088635520693201</v>
      </c>
      <c r="BN1495" s="17">
        <v>0.23980600102126601</v>
      </c>
      <c r="BO1495" s="17">
        <v>0.154705073082399</v>
      </c>
      <c r="BP1495" s="17"/>
      <c r="BQ1495" s="17">
        <v>0.10823498217000101</v>
      </c>
      <c r="BR1495" s="17">
        <v>0.104761284819833</v>
      </c>
      <c r="BS1495" s="17">
        <v>0.105171696010867</v>
      </c>
      <c r="BT1495" s="17"/>
      <c r="BU1495" s="17">
        <v>0.1058288165359</v>
      </c>
      <c r="BV1495" s="17">
        <v>9.6637481933599598E-2</v>
      </c>
      <c r="BW1495" s="17">
        <v>0.101784091976626</v>
      </c>
      <c r="BX1495" s="17"/>
      <c r="BY1495" s="17">
        <v>2.6992783949291801E-2</v>
      </c>
      <c r="BZ1495" s="17"/>
      <c r="CA1495" s="17">
        <v>7.7007971446923895E-2</v>
      </c>
    </row>
    <row r="1496" spans="2:79" x14ac:dyDescent="0.35">
      <c r="B1496" t="s">
        <v>592</v>
      </c>
      <c r="C1496" s="17">
        <v>4.8248334725838102E-2</v>
      </c>
      <c r="D1496" s="17">
        <v>4.9963864637152501E-2</v>
      </c>
      <c r="E1496" s="17">
        <v>4.6356304081023599E-2</v>
      </c>
      <c r="F1496" s="17"/>
      <c r="G1496" s="17">
        <v>8.0663267350763498E-2</v>
      </c>
      <c r="H1496" s="17">
        <v>4.8887186850923303E-2</v>
      </c>
      <c r="I1496" s="17">
        <v>3.57584754435296E-2</v>
      </c>
      <c r="J1496" s="17">
        <v>2.0245218469555602E-2</v>
      </c>
      <c r="K1496" s="17">
        <v>6.2311626085402499E-2</v>
      </c>
      <c r="L1496" s="17">
        <v>4.60786933812809E-2</v>
      </c>
      <c r="M1496" s="17"/>
      <c r="N1496" s="17">
        <v>4.4426343328003298E-2</v>
      </c>
      <c r="O1496" s="17">
        <v>4.6324444353091403E-2</v>
      </c>
      <c r="P1496" s="17">
        <v>4.1488430076865299E-2</v>
      </c>
      <c r="Q1496" s="17">
        <v>4.6910039859350001E-2</v>
      </c>
      <c r="R1496" s="17"/>
      <c r="S1496" s="17">
        <v>6.0779372277588901E-2</v>
      </c>
      <c r="T1496" s="17">
        <v>6.3046875480173403E-2</v>
      </c>
      <c r="U1496" s="17">
        <v>5.6017488541191297E-2</v>
      </c>
      <c r="V1496" s="17">
        <v>3.3054502881349902E-2</v>
      </c>
      <c r="W1496" s="17">
        <v>1.7753685507191499E-2</v>
      </c>
      <c r="X1496" s="17">
        <v>1.16951045124267E-2</v>
      </c>
      <c r="Y1496" s="17">
        <v>0.124140894073567</v>
      </c>
      <c r="Z1496" s="17">
        <v>4.3092154472220701E-2</v>
      </c>
      <c r="AA1496" s="17">
        <v>4.4264031928550399E-2</v>
      </c>
      <c r="AB1496" s="17">
        <v>3.2479459270456798E-2</v>
      </c>
      <c r="AC1496" s="17">
        <v>1.54165540996697E-2</v>
      </c>
      <c r="AD1496" s="17">
        <v>6.6602840953916304E-2</v>
      </c>
      <c r="AE1496" s="17"/>
      <c r="AF1496" s="17">
        <v>6.9559493392314195E-2</v>
      </c>
      <c r="AG1496" s="17">
        <v>4.4629434881383698E-2</v>
      </c>
      <c r="AH1496" s="17">
        <v>5.3360703136850797E-2</v>
      </c>
      <c r="AI1496" s="17">
        <v>1.44180605591674E-2</v>
      </c>
      <c r="AJ1496" s="17">
        <v>5.7804986435763601E-2</v>
      </c>
      <c r="AK1496" s="17">
        <v>2.62410854677219E-2</v>
      </c>
      <c r="AL1496" s="17"/>
      <c r="AM1496" s="17">
        <v>4.7673480373339398E-2</v>
      </c>
      <c r="AN1496" s="17">
        <v>3.4515829331604797E-2</v>
      </c>
      <c r="AO1496" s="17">
        <v>6.5847569618030802E-2</v>
      </c>
      <c r="AP1496" s="17">
        <v>5.4505506097616598E-2</v>
      </c>
      <c r="AQ1496" s="17">
        <v>2.3932212316399502E-2</v>
      </c>
      <c r="AR1496" s="17"/>
      <c r="AS1496" s="17">
        <v>5.6258668620190903E-2</v>
      </c>
      <c r="AT1496" s="17">
        <v>2.5150876893962702E-2</v>
      </c>
      <c r="AU1496" s="17">
        <v>5.7543749099011401E-2</v>
      </c>
      <c r="AV1496" s="17">
        <v>4.3281405710776197E-2</v>
      </c>
      <c r="AW1496" s="17">
        <v>1.88624523742459E-2</v>
      </c>
      <c r="AX1496" s="17">
        <v>0.15726893362074601</v>
      </c>
      <c r="AY1496" s="17"/>
      <c r="AZ1496" s="17">
        <v>4.30932569893865E-2</v>
      </c>
      <c r="BA1496" s="17">
        <v>3.2591939297493197E-2</v>
      </c>
      <c r="BB1496" s="17">
        <v>4.8865100151752001E-2</v>
      </c>
      <c r="BC1496" s="17">
        <v>7.2895132997599504E-2</v>
      </c>
      <c r="BD1496" s="17">
        <v>6.3155327850356199E-2</v>
      </c>
      <c r="BE1496" s="17"/>
      <c r="BF1496" s="17">
        <v>3.9728821097465797E-2</v>
      </c>
      <c r="BG1496" s="17"/>
      <c r="BH1496" s="17">
        <v>4.2695867089879498E-2</v>
      </c>
      <c r="BI1496" s="17"/>
      <c r="BJ1496" s="17">
        <v>2.7808519889840101E-2</v>
      </c>
      <c r="BK1496" s="17">
        <v>4.3695120229145797E-2</v>
      </c>
      <c r="BL1496" s="17">
        <v>3.2105556954550397E-2</v>
      </c>
      <c r="BM1496" s="17">
        <v>8.8754144781790403E-2</v>
      </c>
      <c r="BN1496" s="17">
        <v>0.12741621681669499</v>
      </c>
      <c r="BO1496" s="17">
        <v>7.1299981867152001E-2</v>
      </c>
      <c r="BP1496" s="17"/>
      <c r="BQ1496" s="17">
        <v>4.7164696407304502E-2</v>
      </c>
      <c r="BR1496" s="17">
        <v>3.5885615735516199E-2</v>
      </c>
      <c r="BS1496" s="17">
        <v>5.2378616174901797E-2</v>
      </c>
      <c r="BT1496" s="17"/>
      <c r="BU1496" s="17">
        <v>5.9207765491382097E-2</v>
      </c>
      <c r="BV1496" s="17">
        <v>4.3006012645806502E-2</v>
      </c>
      <c r="BW1496" s="17">
        <v>4.5301811705227402E-2</v>
      </c>
      <c r="BX1496" s="17"/>
      <c r="BY1496" s="17">
        <v>7.33890742386165E-2</v>
      </c>
      <c r="BZ1496" s="17"/>
      <c r="CA1496" s="17">
        <v>3.7789093770307203E-2</v>
      </c>
    </row>
    <row r="1497" spans="2:79" x14ac:dyDescent="0.35">
      <c r="B1497" t="s">
        <v>136</v>
      </c>
      <c r="C1497" s="17">
        <v>0.14594752146137299</v>
      </c>
      <c r="D1497" s="17">
        <v>0.10228174421980001</v>
      </c>
      <c r="E1497" s="17">
        <v>0.18447682829150699</v>
      </c>
      <c r="F1497" s="17"/>
      <c r="G1497" s="17">
        <v>6.6180240589103198E-2</v>
      </c>
      <c r="H1497" s="17">
        <v>0.12708759450585699</v>
      </c>
      <c r="I1497" s="17">
        <v>0.114386948482949</v>
      </c>
      <c r="J1497" s="17">
        <v>0.24896368088997101</v>
      </c>
      <c r="K1497" s="17">
        <v>0.11291767665524299</v>
      </c>
      <c r="L1497" s="17">
        <v>0.183795192549805</v>
      </c>
      <c r="M1497" s="17"/>
      <c r="N1497" s="17">
        <v>0.133121280201835</v>
      </c>
      <c r="O1497" s="17">
        <v>0.15439308890678899</v>
      </c>
      <c r="P1497" s="17">
        <v>0.15071359034738099</v>
      </c>
      <c r="Q1497" s="17">
        <v>0.14981387534816901</v>
      </c>
      <c r="R1497" s="17"/>
      <c r="S1497" s="17">
        <v>0.128124814483252</v>
      </c>
      <c r="T1497" s="17">
        <v>0.14321216007790399</v>
      </c>
      <c r="U1497" s="17">
        <v>0.208119397960213</v>
      </c>
      <c r="V1497" s="17">
        <v>0.23961792699808099</v>
      </c>
      <c r="W1497" s="17">
        <v>0.13185711804927999</v>
      </c>
      <c r="X1497" s="17">
        <v>0.15237448094535599</v>
      </c>
      <c r="Y1497" s="17">
        <v>0.12836082284974801</v>
      </c>
      <c r="Z1497" s="17">
        <v>6.8676059663347305E-2</v>
      </c>
      <c r="AA1497" s="17">
        <v>0.16255916222370201</v>
      </c>
      <c r="AB1497" s="17">
        <v>7.9279436380481003E-2</v>
      </c>
      <c r="AC1497" s="17">
        <v>0.178843035595591</v>
      </c>
      <c r="AD1497" s="17">
        <v>3.3997494055079902E-2</v>
      </c>
      <c r="AE1497" s="17"/>
      <c r="AF1497" s="17">
        <v>0.18358058711307201</v>
      </c>
      <c r="AG1497" s="17">
        <v>0.14197503163594499</v>
      </c>
      <c r="AH1497" s="17">
        <v>0.10923480552433</v>
      </c>
      <c r="AI1497" s="17">
        <v>0.117533297955508</v>
      </c>
      <c r="AJ1497" s="17">
        <v>0.16581304738882</v>
      </c>
      <c r="AK1497" s="17">
        <v>9.9896367608638501E-2</v>
      </c>
      <c r="AL1497" s="17"/>
      <c r="AM1497" s="17">
        <v>0.174195993433165</v>
      </c>
      <c r="AN1497" s="17">
        <v>0.126467927612994</v>
      </c>
      <c r="AO1497" s="17">
        <v>0.142659475802664</v>
      </c>
      <c r="AP1497" s="17">
        <v>0.10590474435536699</v>
      </c>
      <c r="AQ1497" s="17">
        <v>0.168532079842313</v>
      </c>
      <c r="AR1497" s="17"/>
      <c r="AS1497" s="17">
        <v>0.12946212617150801</v>
      </c>
      <c r="AT1497" s="17">
        <v>0.125907632429302</v>
      </c>
      <c r="AU1497" s="17">
        <v>0.130689821261745</v>
      </c>
      <c r="AV1497" s="17">
        <v>0.18932252127093699</v>
      </c>
      <c r="AW1497" s="17">
        <v>0.16461974822376699</v>
      </c>
      <c r="AX1497" s="17">
        <v>0.15102063763753701</v>
      </c>
      <c r="AY1497" s="17"/>
      <c r="AZ1497" s="17">
        <v>0.116055362212626</v>
      </c>
      <c r="BA1497" s="17">
        <v>0.19125812462778299</v>
      </c>
      <c r="BB1497" s="17">
        <v>0.158659928519367</v>
      </c>
      <c r="BC1497" s="17">
        <v>0.10078784478828</v>
      </c>
      <c r="BD1497" s="17">
        <v>0.114244248109267</v>
      </c>
      <c r="BE1497" s="17"/>
      <c r="BF1497" s="17">
        <v>0.145126067045069</v>
      </c>
      <c r="BG1497" s="17"/>
      <c r="BH1497" s="17">
        <v>0.138840401666246</v>
      </c>
      <c r="BI1497" s="17"/>
      <c r="BJ1497" s="17">
        <v>0.14144599046689799</v>
      </c>
      <c r="BK1497" s="17">
        <v>0.16355147647054799</v>
      </c>
      <c r="BL1497" s="17">
        <v>0.14244795921285899</v>
      </c>
      <c r="BM1497" s="17">
        <v>0.19570080625001901</v>
      </c>
      <c r="BN1497" s="17">
        <v>0</v>
      </c>
      <c r="BO1497" s="17">
        <v>0.12148829548349201</v>
      </c>
      <c r="BP1497" s="17"/>
      <c r="BQ1497" s="17">
        <v>0.112423967823916</v>
      </c>
      <c r="BR1497" s="17">
        <v>0.130753217170992</v>
      </c>
      <c r="BS1497" s="17">
        <v>0.13343592417657399</v>
      </c>
      <c r="BT1497" s="17"/>
      <c r="BU1497" s="17">
        <v>4.9316212549752401E-2</v>
      </c>
      <c r="BV1497" s="17">
        <v>0.123669039519991</v>
      </c>
      <c r="BW1497" s="17">
        <v>0.147964328422688</v>
      </c>
      <c r="BX1497" s="17"/>
      <c r="BY1497" s="17">
        <v>8.4254656672771405E-2</v>
      </c>
      <c r="BZ1497" s="17"/>
      <c r="CA1497" s="17">
        <v>7.8159569661477996E-2</v>
      </c>
    </row>
    <row r="1498" spans="2:79" x14ac:dyDescent="0.35">
      <c r="B1498" t="s">
        <v>593</v>
      </c>
      <c r="C1498" s="17">
        <v>0.70089501701685697</v>
      </c>
      <c r="D1498" s="17">
        <v>0.74348286796275698</v>
      </c>
      <c r="E1498" s="17">
        <v>0.66286541327093695</v>
      </c>
      <c r="F1498" s="17"/>
      <c r="G1498" s="17">
        <v>0.71513926851063503</v>
      </c>
      <c r="H1498" s="17">
        <v>0.72882489870390699</v>
      </c>
      <c r="I1498" s="17">
        <v>0.73100738092264395</v>
      </c>
      <c r="J1498" s="17">
        <v>0.64257370757726495</v>
      </c>
      <c r="K1498" s="17">
        <v>0.74288889962176397</v>
      </c>
      <c r="L1498" s="17">
        <v>0.66407661908194104</v>
      </c>
      <c r="M1498" s="17"/>
      <c r="N1498" s="17">
        <v>0.70253086119418395</v>
      </c>
      <c r="O1498" s="17">
        <v>0.71227344758975697</v>
      </c>
      <c r="P1498" s="17">
        <v>0.72796905376736198</v>
      </c>
      <c r="Q1498" s="17">
        <v>0.67006211345803102</v>
      </c>
      <c r="R1498" s="17"/>
      <c r="S1498" s="17">
        <v>0.74896477121206395</v>
      </c>
      <c r="T1498" s="17">
        <v>0.71201193128505802</v>
      </c>
      <c r="U1498" s="17">
        <v>0.65315371418089596</v>
      </c>
      <c r="V1498" s="17">
        <v>0.67719804005227602</v>
      </c>
      <c r="W1498" s="17">
        <v>0.68506317988602505</v>
      </c>
      <c r="X1498" s="17">
        <v>0.77368332394335504</v>
      </c>
      <c r="Y1498" s="17">
        <v>0.61172894697731295</v>
      </c>
      <c r="Z1498" s="17">
        <v>0.862306752031055</v>
      </c>
      <c r="AA1498" s="17">
        <v>0.58995121040068699</v>
      </c>
      <c r="AB1498" s="17">
        <v>0.75856560910772397</v>
      </c>
      <c r="AC1498" s="17">
        <v>0.64659484582301696</v>
      </c>
      <c r="AD1498" s="17">
        <v>0.76594519106459302</v>
      </c>
      <c r="AE1498" s="17"/>
      <c r="AF1498" s="17">
        <v>0.64269008143520201</v>
      </c>
      <c r="AG1498" s="17">
        <v>0.69786050897076601</v>
      </c>
      <c r="AH1498" s="17">
        <v>0.73995730650027802</v>
      </c>
      <c r="AI1498" s="17">
        <v>0.75976032683514105</v>
      </c>
      <c r="AJ1498" s="17">
        <v>0.75108326504248801</v>
      </c>
      <c r="AK1498" s="17">
        <v>0.77894923980914399</v>
      </c>
      <c r="AL1498" s="17"/>
      <c r="AM1498" s="17">
        <v>0.67585566447695</v>
      </c>
      <c r="AN1498" s="17">
        <v>0.71073598682463102</v>
      </c>
      <c r="AO1498" s="17">
        <v>0.710642272317628</v>
      </c>
      <c r="AP1498" s="17">
        <v>0.75366190001024103</v>
      </c>
      <c r="AQ1498" s="17">
        <v>0.58549838086733397</v>
      </c>
      <c r="AR1498" s="17"/>
      <c r="AS1498" s="17">
        <v>0.70303464302284402</v>
      </c>
      <c r="AT1498" s="17">
        <v>0.76528358127122598</v>
      </c>
      <c r="AU1498" s="17">
        <v>0.71453318346132999</v>
      </c>
      <c r="AV1498" s="17">
        <v>0.62895175183447505</v>
      </c>
      <c r="AW1498" s="17">
        <v>0.760630331681871</v>
      </c>
      <c r="AX1498" s="17">
        <v>0.51988232527810496</v>
      </c>
      <c r="AY1498" s="17"/>
      <c r="AZ1498" s="17">
        <v>0.75227144227371201</v>
      </c>
      <c r="BA1498" s="17">
        <v>0.67546732682630595</v>
      </c>
      <c r="BB1498" s="17">
        <v>0.63947622024362105</v>
      </c>
      <c r="BC1498" s="17">
        <v>0.77319611142300304</v>
      </c>
      <c r="BD1498" s="17">
        <v>0.719748988344308</v>
      </c>
      <c r="BE1498" s="17"/>
      <c r="BF1498" s="17">
        <v>0.70754662347338504</v>
      </c>
      <c r="BG1498" s="17"/>
      <c r="BH1498" s="17">
        <v>0.71269451429909503</v>
      </c>
      <c r="BI1498" s="17"/>
      <c r="BJ1498" s="17">
        <v>0.73896398584427503</v>
      </c>
      <c r="BK1498" s="17">
        <v>0.69377191484326095</v>
      </c>
      <c r="BL1498" s="17">
        <v>0.72898486431305998</v>
      </c>
      <c r="BM1498" s="17">
        <v>0.58465869376125801</v>
      </c>
      <c r="BN1498" s="17">
        <v>0.63277778216203895</v>
      </c>
      <c r="BO1498" s="17">
        <v>0.65250664956695703</v>
      </c>
      <c r="BP1498" s="17"/>
      <c r="BQ1498" s="17">
        <v>0.73217635359877897</v>
      </c>
      <c r="BR1498" s="17">
        <v>0.72859988227365902</v>
      </c>
      <c r="BS1498" s="17">
        <v>0.709013763637657</v>
      </c>
      <c r="BT1498" s="17"/>
      <c r="BU1498" s="17">
        <v>0.78564720542296596</v>
      </c>
      <c r="BV1498" s="17">
        <v>0.73668746590060297</v>
      </c>
      <c r="BW1498" s="17">
        <v>0.70494976789545805</v>
      </c>
      <c r="BX1498" s="17"/>
      <c r="BY1498" s="17">
        <v>0.81536348513932</v>
      </c>
      <c r="BZ1498" s="17"/>
      <c r="CA1498" s="17">
        <v>0.80704336512129105</v>
      </c>
    </row>
    <row r="1499" spans="2:79" x14ac:dyDescent="0.35">
      <c r="B1499" t="s">
        <v>594</v>
      </c>
      <c r="C1499" s="17">
        <v>0.15315746152177101</v>
      </c>
      <c r="D1499" s="17">
        <v>0.154235387817443</v>
      </c>
      <c r="E1499" s="17">
        <v>0.152657758437556</v>
      </c>
      <c r="F1499" s="17"/>
      <c r="G1499" s="17">
        <v>0.21868049090026201</v>
      </c>
      <c r="H1499" s="17">
        <v>0.14408750679023599</v>
      </c>
      <c r="I1499" s="17">
        <v>0.154605670594406</v>
      </c>
      <c r="J1499" s="17">
        <v>0.108462611532764</v>
      </c>
      <c r="K1499" s="17">
        <v>0.14419342372299301</v>
      </c>
      <c r="L1499" s="17">
        <v>0.15212818836825401</v>
      </c>
      <c r="M1499" s="17"/>
      <c r="N1499" s="17">
        <v>0.16434785860398099</v>
      </c>
      <c r="O1499" s="17">
        <v>0.13333346350345401</v>
      </c>
      <c r="P1499" s="17">
        <v>0.12131735588525699</v>
      </c>
      <c r="Q1499" s="17">
        <v>0.1801240111938</v>
      </c>
      <c r="R1499" s="17"/>
      <c r="S1499" s="17">
        <v>0.122910414304684</v>
      </c>
      <c r="T1499" s="17">
        <v>0.14477590863703799</v>
      </c>
      <c r="U1499" s="17">
        <v>0.13872688785889101</v>
      </c>
      <c r="V1499" s="17">
        <v>8.3184032949642703E-2</v>
      </c>
      <c r="W1499" s="17">
        <v>0.18307970206469501</v>
      </c>
      <c r="X1499" s="17">
        <v>7.3942195111288203E-2</v>
      </c>
      <c r="Y1499" s="17">
        <v>0.25991023017293902</v>
      </c>
      <c r="Z1499" s="17">
        <v>6.9017188305597194E-2</v>
      </c>
      <c r="AA1499" s="17">
        <v>0.247489627375611</v>
      </c>
      <c r="AB1499" s="17">
        <v>0.16215495451179501</v>
      </c>
      <c r="AC1499" s="17">
        <v>0.17456211858139201</v>
      </c>
      <c r="AD1499" s="17">
        <v>0.20005731488032699</v>
      </c>
      <c r="AE1499" s="17"/>
      <c r="AF1499" s="17">
        <v>0.173729331451726</v>
      </c>
      <c r="AG1499" s="17">
        <v>0.16016445939328899</v>
      </c>
      <c r="AH1499" s="17">
        <v>0.15080788797539199</v>
      </c>
      <c r="AI1499" s="17">
        <v>0.12270637520935</v>
      </c>
      <c r="AJ1499" s="17">
        <v>8.31036875686922E-2</v>
      </c>
      <c r="AK1499" s="17">
        <v>0.121154392582218</v>
      </c>
      <c r="AL1499" s="17"/>
      <c r="AM1499" s="17">
        <v>0.149948342089885</v>
      </c>
      <c r="AN1499" s="17">
        <v>0.16279608556237499</v>
      </c>
      <c r="AO1499" s="17">
        <v>0.146698251879708</v>
      </c>
      <c r="AP1499" s="17">
        <v>0.14043335563439099</v>
      </c>
      <c r="AQ1499" s="17">
        <v>0.24596953929035301</v>
      </c>
      <c r="AR1499" s="17"/>
      <c r="AS1499" s="17">
        <v>0.167503230805647</v>
      </c>
      <c r="AT1499" s="17">
        <v>0.10880878629947199</v>
      </c>
      <c r="AU1499" s="17">
        <v>0.15477699527692401</v>
      </c>
      <c r="AV1499" s="17">
        <v>0.18172572689458799</v>
      </c>
      <c r="AW1499" s="17">
        <v>7.4749920094362293E-2</v>
      </c>
      <c r="AX1499" s="17">
        <v>0.329097037084358</v>
      </c>
      <c r="AY1499" s="17"/>
      <c r="AZ1499" s="17">
        <v>0.13167319551366199</v>
      </c>
      <c r="BA1499" s="17">
        <v>0.133274548545912</v>
      </c>
      <c r="BB1499" s="17">
        <v>0.201863851237012</v>
      </c>
      <c r="BC1499" s="17">
        <v>0.126016043788717</v>
      </c>
      <c r="BD1499" s="17">
        <v>0.16600676354642499</v>
      </c>
      <c r="BE1499" s="17"/>
      <c r="BF1499" s="17">
        <v>0.14732730948154599</v>
      </c>
      <c r="BG1499" s="17"/>
      <c r="BH1499" s="17">
        <v>0.148465084034659</v>
      </c>
      <c r="BI1499" s="17"/>
      <c r="BJ1499" s="17">
        <v>0.119590023688827</v>
      </c>
      <c r="BK1499" s="17">
        <v>0.142676608686192</v>
      </c>
      <c r="BL1499" s="17">
        <v>0.128567176474081</v>
      </c>
      <c r="BM1499" s="17">
        <v>0.21964049998872301</v>
      </c>
      <c r="BN1499" s="17">
        <v>0.367222217837961</v>
      </c>
      <c r="BO1499" s="17">
        <v>0.226005054949551</v>
      </c>
      <c r="BP1499" s="17"/>
      <c r="BQ1499" s="17">
        <v>0.15539967857730499</v>
      </c>
      <c r="BR1499" s="17">
        <v>0.14064690055535001</v>
      </c>
      <c r="BS1499" s="17">
        <v>0.15755031218576901</v>
      </c>
      <c r="BT1499" s="17"/>
      <c r="BU1499" s="17">
        <v>0.165036582027282</v>
      </c>
      <c r="BV1499" s="17">
        <v>0.139643494579406</v>
      </c>
      <c r="BW1499" s="17">
        <v>0.14708590368185301</v>
      </c>
      <c r="BX1499" s="17"/>
      <c r="BY1499" s="17">
        <v>0.100381858187908</v>
      </c>
      <c r="BZ1499" s="17"/>
      <c r="CA1499" s="17">
        <v>0.114797065217231</v>
      </c>
    </row>
    <row r="1500" spans="2:79" x14ac:dyDescent="0.35">
      <c r="B1500" t="s">
        <v>202</v>
      </c>
      <c r="C1500" s="17">
        <v>0.54773755549508596</v>
      </c>
      <c r="D1500" s="17">
        <v>0.58924748014531303</v>
      </c>
      <c r="E1500" s="17">
        <v>0.51020765483338104</v>
      </c>
      <c r="F1500" s="17"/>
      <c r="G1500" s="17">
        <v>0.49645877761037299</v>
      </c>
      <c r="H1500" s="17">
        <v>0.58473739191367002</v>
      </c>
      <c r="I1500" s="17">
        <v>0.57640171032823795</v>
      </c>
      <c r="J1500" s="17">
        <v>0.53411109604450002</v>
      </c>
      <c r="K1500" s="17">
        <v>0.59869547589877103</v>
      </c>
      <c r="L1500" s="17">
        <v>0.51194843071368701</v>
      </c>
      <c r="M1500" s="17"/>
      <c r="N1500" s="17">
        <v>0.53818300259020302</v>
      </c>
      <c r="O1500" s="17">
        <v>0.57893998408630398</v>
      </c>
      <c r="P1500" s="17">
        <v>0.60665169788210505</v>
      </c>
      <c r="Q1500" s="17">
        <v>0.48993810226423101</v>
      </c>
      <c r="R1500" s="17"/>
      <c r="S1500" s="17">
        <v>0.62605435690737998</v>
      </c>
      <c r="T1500" s="17">
        <v>0.56723602264801898</v>
      </c>
      <c r="U1500" s="17">
        <v>0.51442682632200398</v>
      </c>
      <c r="V1500" s="17">
        <v>0.59401400710263397</v>
      </c>
      <c r="W1500" s="17">
        <v>0.50198347782132902</v>
      </c>
      <c r="X1500" s="17">
        <v>0.69974112883206696</v>
      </c>
      <c r="Y1500" s="17">
        <v>0.35181871680437399</v>
      </c>
      <c r="Z1500" s="17">
        <v>0.793289563725458</v>
      </c>
      <c r="AA1500" s="17">
        <v>0.34246158302507601</v>
      </c>
      <c r="AB1500" s="17">
        <v>0.59641065459592801</v>
      </c>
      <c r="AC1500" s="17">
        <v>0.47203272724162498</v>
      </c>
      <c r="AD1500" s="17">
        <v>0.56588787618426695</v>
      </c>
      <c r="AE1500" s="17"/>
      <c r="AF1500" s="17">
        <v>0.46896074998347498</v>
      </c>
      <c r="AG1500" s="17">
        <v>0.53769604957747696</v>
      </c>
      <c r="AH1500" s="17">
        <v>0.589149418524886</v>
      </c>
      <c r="AI1500" s="17">
        <v>0.63705395162579104</v>
      </c>
      <c r="AJ1500" s="17">
        <v>0.66797957747379599</v>
      </c>
      <c r="AK1500" s="17">
        <v>0.65779484722692505</v>
      </c>
      <c r="AL1500" s="17"/>
      <c r="AM1500" s="17">
        <v>0.52590732238706495</v>
      </c>
      <c r="AN1500" s="17">
        <v>0.547939901262256</v>
      </c>
      <c r="AO1500" s="17">
        <v>0.56394402043792002</v>
      </c>
      <c r="AP1500" s="17">
        <v>0.61322854437584995</v>
      </c>
      <c r="AQ1500" s="17">
        <v>0.33952884157698099</v>
      </c>
      <c r="AR1500" s="17"/>
      <c r="AS1500" s="17">
        <v>0.53553141221719702</v>
      </c>
      <c r="AT1500" s="17">
        <v>0.65647479497175398</v>
      </c>
      <c r="AU1500" s="17">
        <v>0.55975618818440598</v>
      </c>
      <c r="AV1500" s="17">
        <v>0.447226024939887</v>
      </c>
      <c r="AW1500" s="17">
        <v>0.68588041158750901</v>
      </c>
      <c r="AX1500" s="17">
        <v>0.19078528819374699</v>
      </c>
      <c r="AY1500" s="17"/>
      <c r="AZ1500" s="17">
        <v>0.62059824676005004</v>
      </c>
      <c r="BA1500" s="17">
        <v>0.54219277828039403</v>
      </c>
      <c r="BB1500" s="17">
        <v>0.43761236900660899</v>
      </c>
      <c r="BC1500" s="17">
        <v>0.64718006763428604</v>
      </c>
      <c r="BD1500" s="17">
        <v>0.55374222479788304</v>
      </c>
      <c r="BE1500" s="17"/>
      <c r="BF1500" s="17">
        <v>0.56021931399184</v>
      </c>
      <c r="BG1500" s="17"/>
      <c r="BH1500" s="17">
        <v>0.56422943026443595</v>
      </c>
      <c r="BI1500" s="17"/>
      <c r="BJ1500" s="17">
        <v>0.61937396215544804</v>
      </c>
      <c r="BK1500" s="17">
        <v>0.55109530615706903</v>
      </c>
      <c r="BL1500" s="17">
        <v>0.60041768783897898</v>
      </c>
      <c r="BM1500" s="17">
        <v>0.36501819377253603</v>
      </c>
      <c r="BN1500" s="17">
        <v>0.26555556432407901</v>
      </c>
      <c r="BO1500" s="17">
        <v>0.426501594617405</v>
      </c>
      <c r="BP1500" s="17"/>
      <c r="BQ1500" s="17">
        <v>0.57677667502147401</v>
      </c>
      <c r="BR1500" s="17">
        <v>0.58795298171830901</v>
      </c>
      <c r="BS1500" s="17">
        <v>0.55146345145188902</v>
      </c>
      <c r="BT1500" s="17"/>
      <c r="BU1500" s="17">
        <v>0.62061062339568396</v>
      </c>
      <c r="BV1500" s="17">
        <v>0.59704397132119702</v>
      </c>
      <c r="BW1500" s="17">
        <v>0.55786386421360501</v>
      </c>
      <c r="BX1500" s="17"/>
      <c r="BY1500" s="17">
        <v>0.71498162695141199</v>
      </c>
      <c r="BZ1500" s="17"/>
      <c r="CA1500" s="17">
        <v>0.69224629990405995</v>
      </c>
    </row>
    <row r="1501" spans="2:79" x14ac:dyDescent="0.35">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c r="BM1501" s="17"/>
      <c r="BN1501" s="17"/>
      <c r="BO1501" s="17"/>
      <c r="BP1501" s="17"/>
      <c r="BQ1501" s="17"/>
      <c r="BR1501" s="17"/>
      <c r="BS1501" s="17"/>
      <c r="BT1501" s="17"/>
      <c r="BU1501" s="17"/>
      <c r="BV1501" s="17"/>
      <c r="BW1501" s="17"/>
      <c r="BX1501" s="17"/>
      <c r="BY1501" s="17"/>
      <c r="BZ1501" s="17"/>
      <c r="CA1501" s="17"/>
    </row>
    <row r="1502" spans="2:79" x14ac:dyDescent="0.35">
      <c r="B1502" s="6" t="s">
        <v>628</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c r="BQ1502" s="17"/>
      <c r="BR1502" s="17"/>
      <c r="BS1502" s="17"/>
      <c r="BT1502" s="17"/>
      <c r="BU1502" s="17"/>
      <c r="BV1502" s="17"/>
      <c r="BW1502" s="17"/>
      <c r="BX1502" s="17"/>
      <c r="BY1502" s="17"/>
      <c r="BZ1502" s="17"/>
      <c r="CA1502" s="17"/>
    </row>
    <row r="1503" spans="2:79" x14ac:dyDescent="0.35">
      <c r="B1503" s="24" t="s">
        <v>582</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c r="BP1503" s="17"/>
      <c r="BQ1503" s="17"/>
      <c r="BR1503" s="17"/>
      <c r="BS1503" s="17"/>
      <c r="BT1503" s="17"/>
      <c r="BU1503" s="17"/>
      <c r="BV1503" s="17"/>
      <c r="BW1503" s="17"/>
      <c r="BX1503" s="17"/>
      <c r="BY1503" s="17"/>
      <c r="BZ1503" s="17"/>
      <c r="CA1503" s="17"/>
    </row>
    <row r="1504" spans="2:79" x14ac:dyDescent="0.35">
      <c r="B1504" t="s">
        <v>589</v>
      </c>
      <c r="C1504" s="17">
        <v>0.18981418295945901</v>
      </c>
      <c r="D1504" s="17">
        <v>0.19579640663651501</v>
      </c>
      <c r="E1504" s="17">
        <v>0.182926399113677</v>
      </c>
      <c r="F1504" s="17"/>
      <c r="G1504" s="17">
        <v>0.179772174329656</v>
      </c>
      <c r="H1504" s="17">
        <v>0.20670537296572999</v>
      </c>
      <c r="I1504" s="17">
        <v>0.17128860065388599</v>
      </c>
      <c r="J1504" s="17">
        <v>0.19654063618273601</v>
      </c>
      <c r="K1504" s="17">
        <v>0.29000291991794502</v>
      </c>
      <c r="L1504" s="17">
        <v>0.13077690180756399</v>
      </c>
      <c r="M1504" s="17"/>
      <c r="N1504" s="17">
        <v>0.22137455007201801</v>
      </c>
      <c r="O1504" s="17">
        <v>0.18218952112614301</v>
      </c>
      <c r="P1504" s="17">
        <v>0.162707438062621</v>
      </c>
      <c r="Q1504" s="17">
        <v>0.187931001640671</v>
      </c>
      <c r="R1504" s="17"/>
      <c r="S1504" s="17">
        <v>0.17891812059295001</v>
      </c>
      <c r="T1504" s="17">
        <v>0.218177657986482</v>
      </c>
      <c r="U1504" s="17">
        <v>0.13408987881912399</v>
      </c>
      <c r="V1504" s="17">
        <v>0.15262192116929499</v>
      </c>
      <c r="W1504" s="17">
        <v>0.174738694385972</v>
      </c>
      <c r="X1504" s="17">
        <v>0.30951402462389299</v>
      </c>
      <c r="Y1504" s="17">
        <v>0.201901982226034</v>
      </c>
      <c r="Z1504" s="17">
        <v>2.9266544521614101E-2</v>
      </c>
      <c r="AA1504" s="17">
        <v>0.22989992472051701</v>
      </c>
      <c r="AB1504" s="17">
        <v>0.17546755759289601</v>
      </c>
      <c r="AC1504" s="17">
        <v>0.17487291740322</v>
      </c>
      <c r="AD1504" s="17">
        <v>8.8966342588680206E-2</v>
      </c>
      <c r="AE1504" s="17"/>
      <c r="AF1504" s="17">
        <v>0.23431454583925501</v>
      </c>
      <c r="AG1504" s="17">
        <v>0.182041834864236</v>
      </c>
      <c r="AH1504" s="17">
        <v>0.18107879028971799</v>
      </c>
      <c r="AI1504" s="17">
        <v>0.18724709106427201</v>
      </c>
      <c r="AJ1504" s="17">
        <v>0.23506987987745701</v>
      </c>
      <c r="AK1504" s="17">
        <v>0.26234301663422599</v>
      </c>
      <c r="AL1504" s="17"/>
      <c r="AM1504" s="17">
        <v>0.20041622648195601</v>
      </c>
      <c r="AN1504" s="17">
        <v>0.13853076135975201</v>
      </c>
      <c r="AO1504" s="17">
        <v>0.19227826560960701</v>
      </c>
      <c r="AP1504" s="17">
        <v>0.28822955230851299</v>
      </c>
      <c r="AQ1504" s="17">
        <v>0.44914618111875498</v>
      </c>
      <c r="AR1504" s="17"/>
      <c r="AS1504" s="17">
        <v>0.24491372449832999</v>
      </c>
      <c r="AT1504" s="17">
        <v>0.14900159181242101</v>
      </c>
      <c r="AU1504" s="17">
        <v>0.15868811971727401</v>
      </c>
      <c r="AV1504" s="17">
        <v>0.24292403456725301</v>
      </c>
      <c r="AW1504" s="17">
        <v>0.148454747412053</v>
      </c>
      <c r="AX1504" s="17">
        <v>0.133579749272868</v>
      </c>
      <c r="AY1504" s="17"/>
      <c r="AZ1504" s="17">
        <v>0.208388650258616</v>
      </c>
      <c r="BA1504" s="17">
        <v>0.16241247348820401</v>
      </c>
      <c r="BB1504" s="17">
        <v>0.18815487515953599</v>
      </c>
      <c r="BC1504" s="17">
        <v>0.289268715049247</v>
      </c>
      <c r="BD1504" s="17">
        <v>0.17969401333443999</v>
      </c>
      <c r="BE1504" s="17"/>
      <c r="BF1504" s="17">
        <v>0.19391946502419399</v>
      </c>
      <c r="BG1504" s="17"/>
      <c r="BH1504" s="17">
        <v>0.21429616666269599</v>
      </c>
      <c r="BI1504" s="17"/>
      <c r="BJ1504" s="17">
        <v>0.18565858266351901</v>
      </c>
      <c r="BK1504" s="17">
        <v>0.17865805848076199</v>
      </c>
      <c r="BL1504" s="17">
        <v>0.17039422805332999</v>
      </c>
      <c r="BM1504" s="17">
        <v>0.205152576608328</v>
      </c>
      <c r="BN1504" s="17">
        <v>0.261449726384125</v>
      </c>
      <c r="BO1504" s="17">
        <v>0.212754419323233</v>
      </c>
      <c r="BP1504" s="17"/>
      <c r="BQ1504" s="17">
        <v>0.22958340899518501</v>
      </c>
      <c r="BR1504" s="17">
        <v>0.17390861211026601</v>
      </c>
      <c r="BS1504" s="17">
        <v>0.19888039005053099</v>
      </c>
      <c r="BT1504" s="17"/>
      <c r="BU1504" s="17">
        <v>0.100003318959818</v>
      </c>
      <c r="BV1504" s="17">
        <v>0.219802444590913</v>
      </c>
      <c r="BW1504" s="17">
        <v>0.192497814518404</v>
      </c>
      <c r="BX1504" s="17"/>
      <c r="BY1504" s="17">
        <v>0.18555563274988299</v>
      </c>
      <c r="BZ1504" s="17"/>
      <c r="CA1504" s="17">
        <v>0.25023543018310102</v>
      </c>
    </row>
    <row r="1505" spans="2:79" x14ac:dyDescent="0.35">
      <c r="B1505" t="s">
        <v>590</v>
      </c>
      <c r="C1505" s="17">
        <v>0.50902426661949696</v>
      </c>
      <c r="D1505" s="17">
        <v>0.51187846699355899</v>
      </c>
      <c r="E1505" s="17">
        <v>0.50758182065861401</v>
      </c>
      <c r="F1505" s="17"/>
      <c r="G1505" s="17">
        <v>0.55188803460568903</v>
      </c>
      <c r="H1505" s="17">
        <v>0.49303168232768202</v>
      </c>
      <c r="I1505" s="17">
        <v>0.477747204432936</v>
      </c>
      <c r="J1505" s="17">
        <v>0.47881369402792201</v>
      </c>
      <c r="K1505" s="17">
        <v>0.43145344633342197</v>
      </c>
      <c r="L1505" s="17">
        <v>0.59406236177740301</v>
      </c>
      <c r="M1505" s="17"/>
      <c r="N1505" s="17">
        <v>0.47869721050682501</v>
      </c>
      <c r="O1505" s="17">
        <v>0.57286095960205796</v>
      </c>
      <c r="P1505" s="17">
        <v>0.49754904705811498</v>
      </c>
      <c r="Q1505" s="17">
        <v>0.49147538230538901</v>
      </c>
      <c r="R1505" s="17"/>
      <c r="S1505" s="17">
        <v>0.51643292098156501</v>
      </c>
      <c r="T1505" s="17">
        <v>0.43670124472611099</v>
      </c>
      <c r="U1505" s="17">
        <v>0.55607010016379999</v>
      </c>
      <c r="V1505" s="17">
        <v>0.66089285560404198</v>
      </c>
      <c r="W1505" s="17">
        <v>0.59493383831421598</v>
      </c>
      <c r="X1505" s="17">
        <v>0.41206017499344</v>
      </c>
      <c r="Y1505" s="17">
        <v>0.49790446892043599</v>
      </c>
      <c r="Z1505" s="17">
        <v>0.562703529550168</v>
      </c>
      <c r="AA1505" s="17">
        <v>0.48495697392367398</v>
      </c>
      <c r="AB1505" s="17">
        <v>0.47005721660864602</v>
      </c>
      <c r="AC1505" s="17">
        <v>0.56325651913872299</v>
      </c>
      <c r="AD1505" s="17">
        <v>0.50465475815283201</v>
      </c>
      <c r="AE1505" s="17"/>
      <c r="AF1505" s="17">
        <v>0.49681647911953403</v>
      </c>
      <c r="AG1505" s="17">
        <v>0.51048490925984102</v>
      </c>
      <c r="AH1505" s="17">
        <v>0.53266714986866603</v>
      </c>
      <c r="AI1505" s="17">
        <v>0.53736198875839603</v>
      </c>
      <c r="AJ1505" s="17">
        <v>0.42761614735956099</v>
      </c>
      <c r="AK1505" s="17">
        <v>0.53323741038068895</v>
      </c>
      <c r="AL1505" s="17"/>
      <c r="AM1505" s="17">
        <v>0.50256759383273897</v>
      </c>
      <c r="AN1505" s="17">
        <v>0.51107114370437201</v>
      </c>
      <c r="AO1505" s="17">
        <v>0.54178551393218699</v>
      </c>
      <c r="AP1505" s="17">
        <v>0.49488991161333901</v>
      </c>
      <c r="AQ1505" s="17">
        <v>0.36357006563734001</v>
      </c>
      <c r="AR1505" s="17"/>
      <c r="AS1505" s="17">
        <v>0.53081343872046405</v>
      </c>
      <c r="AT1505" s="17">
        <v>0.51903403686711802</v>
      </c>
      <c r="AU1505" s="17">
        <v>0.48877389288553003</v>
      </c>
      <c r="AV1505" s="17">
        <v>0.44766025697728601</v>
      </c>
      <c r="AW1505" s="17">
        <v>0.47668255937769899</v>
      </c>
      <c r="AX1505" s="17">
        <v>0.67214699405892098</v>
      </c>
      <c r="AY1505" s="17"/>
      <c r="AZ1505" s="17">
        <v>0.50876334623073904</v>
      </c>
      <c r="BA1505" s="17">
        <v>0.53247033413317502</v>
      </c>
      <c r="BB1505" s="17">
        <v>0.47677479691462898</v>
      </c>
      <c r="BC1505" s="17">
        <v>0.44346481227043699</v>
      </c>
      <c r="BD1505" s="17">
        <v>0.53083532667519595</v>
      </c>
      <c r="BE1505" s="17"/>
      <c r="BF1505" s="17">
        <v>0.50926547993639404</v>
      </c>
      <c r="BG1505" s="17"/>
      <c r="BH1505" s="17">
        <v>0.49765204551862502</v>
      </c>
      <c r="BI1505" s="17"/>
      <c r="BJ1505" s="17">
        <v>0.50113343551602996</v>
      </c>
      <c r="BK1505" s="17">
        <v>0.51095771139153501</v>
      </c>
      <c r="BL1505" s="17">
        <v>0.53075533580660195</v>
      </c>
      <c r="BM1505" s="17">
        <v>0.45215341083254201</v>
      </c>
      <c r="BN1505" s="17">
        <v>0.49731276617605302</v>
      </c>
      <c r="BO1505" s="17">
        <v>0.67838986196356299</v>
      </c>
      <c r="BP1505" s="17"/>
      <c r="BQ1505" s="17">
        <v>0.44562919491317199</v>
      </c>
      <c r="BR1505" s="17">
        <v>0.53622011046905105</v>
      </c>
      <c r="BS1505" s="17">
        <v>0.53082774114472597</v>
      </c>
      <c r="BT1505" s="17"/>
      <c r="BU1505" s="17">
        <v>0.59164905406753299</v>
      </c>
      <c r="BV1505" s="17">
        <v>0.50622007151179305</v>
      </c>
      <c r="BW1505" s="17">
        <v>0.51502036617734404</v>
      </c>
      <c r="BX1505" s="17"/>
      <c r="BY1505" s="17">
        <v>0.66355980834351402</v>
      </c>
      <c r="BZ1505" s="17"/>
      <c r="CA1505" s="17">
        <v>0.54093332258097804</v>
      </c>
    </row>
    <row r="1506" spans="2:79" x14ac:dyDescent="0.35">
      <c r="B1506" t="s">
        <v>591</v>
      </c>
      <c r="C1506" s="17">
        <v>0.119071648175178</v>
      </c>
      <c r="D1506" s="17">
        <v>0.110408328445032</v>
      </c>
      <c r="E1506" s="17">
        <v>0.125942281650643</v>
      </c>
      <c r="F1506" s="17"/>
      <c r="G1506" s="17">
        <v>0.11358210339446299</v>
      </c>
      <c r="H1506" s="17">
        <v>0.12501797791246599</v>
      </c>
      <c r="I1506" s="17">
        <v>0.166759535824405</v>
      </c>
      <c r="J1506" s="17">
        <v>0.11186291741811</v>
      </c>
      <c r="K1506" s="17">
        <v>8.1056593808797206E-2</v>
      </c>
      <c r="L1506" s="17">
        <v>0.10553712996211501</v>
      </c>
      <c r="M1506" s="17"/>
      <c r="N1506" s="17">
        <v>0.12995543981562799</v>
      </c>
      <c r="O1506" s="17">
        <v>8.8015603003791507E-2</v>
      </c>
      <c r="P1506" s="17">
        <v>0.112816426339273</v>
      </c>
      <c r="Q1506" s="17">
        <v>0.13951733347168599</v>
      </c>
      <c r="R1506" s="17"/>
      <c r="S1506" s="17">
        <v>0.147308770767097</v>
      </c>
      <c r="T1506" s="17">
        <v>0.117508657161601</v>
      </c>
      <c r="U1506" s="17">
        <v>0.16203612143887</v>
      </c>
      <c r="V1506" s="17">
        <v>5.1487690331343698E-2</v>
      </c>
      <c r="W1506" s="17">
        <v>0.16863622061071601</v>
      </c>
      <c r="X1506" s="17">
        <v>0.112537829157245</v>
      </c>
      <c r="Y1506" s="17">
        <v>0.171786098431634</v>
      </c>
      <c r="Z1506" s="17">
        <v>0.151983678374293</v>
      </c>
      <c r="AA1506" s="17">
        <v>8.3844521093529301E-2</v>
      </c>
      <c r="AB1506" s="17">
        <v>0.116438714207468</v>
      </c>
      <c r="AC1506" s="17">
        <v>8.8770444854533698E-2</v>
      </c>
      <c r="AD1506" s="17">
        <v>8.7853307254379495E-2</v>
      </c>
      <c r="AE1506" s="17"/>
      <c r="AF1506" s="17">
        <v>0.11968474051335801</v>
      </c>
      <c r="AG1506" s="17">
        <v>0.11649948493263999</v>
      </c>
      <c r="AH1506" s="17">
        <v>0.122937891508309</v>
      </c>
      <c r="AI1506" s="17">
        <v>0.103500021501905</v>
      </c>
      <c r="AJ1506" s="17">
        <v>0.17082164130212199</v>
      </c>
      <c r="AK1506" s="17">
        <v>5.5437140000688702E-2</v>
      </c>
      <c r="AL1506" s="17"/>
      <c r="AM1506" s="17">
        <v>7.9801883079904795E-2</v>
      </c>
      <c r="AN1506" s="17">
        <v>0.147964203936123</v>
      </c>
      <c r="AO1506" s="17">
        <v>0.11246476600015801</v>
      </c>
      <c r="AP1506" s="17">
        <v>0.10671754410262201</v>
      </c>
      <c r="AQ1506" s="17">
        <v>8.8966176677481107E-2</v>
      </c>
      <c r="AR1506" s="17"/>
      <c r="AS1506" s="17">
        <v>9.9035335293428006E-2</v>
      </c>
      <c r="AT1506" s="17">
        <v>0.141644301122657</v>
      </c>
      <c r="AU1506" s="17">
        <v>0.17719190506055901</v>
      </c>
      <c r="AV1506" s="17">
        <v>9.0484099651003694E-2</v>
      </c>
      <c r="AW1506" s="17">
        <v>9.0863746905382195E-2</v>
      </c>
      <c r="AX1506" s="17">
        <v>9.4186099123949596E-2</v>
      </c>
      <c r="AY1506" s="17"/>
      <c r="AZ1506" s="17">
        <v>9.03277766652123E-2</v>
      </c>
      <c r="BA1506" s="17">
        <v>0.14407420685024799</v>
      </c>
      <c r="BB1506" s="17">
        <v>0.1162248251588</v>
      </c>
      <c r="BC1506" s="17">
        <v>7.7639684527694403E-2</v>
      </c>
      <c r="BD1506" s="17">
        <v>0.128402973718973</v>
      </c>
      <c r="BE1506" s="17"/>
      <c r="BF1506" s="17">
        <v>0.11208122090917701</v>
      </c>
      <c r="BG1506" s="17"/>
      <c r="BH1506" s="17">
        <v>0.119405598728848</v>
      </c>
      <c r="BI1506" s="17"/>
      <c r="BJ1506" s="17">
        <v>9.9979663114789799E-2</v>
      </c>
      <c r="BK1506" s="17">
        <v>0.17869787701865</v>
      </c>
      <c r="BL1506" s="17">
        <v>0.10727770592059201</v>
      </c>
      <c r="BM1506" s="17">
        <v>0.13181653853867201</v>
      </c>
      <c r="BN1506" s="17">
        <v>7.1782003891031898E-2</v>
      </c>
      <c r="BO1506" s="17">
        <v>6.6069849676053394E-2</v>
      </c>
      <c r="BP1506" s="17"/>
      <c r="BQ1506" s="17">
        <v>0.13788642941521201</v>
      </c>
      <c r="BR1506" s="17">
        <v>0.11058238855783099</v>
      </c>
      <c r="BS1506" s="17">
        <v>0.10687616849842101</v>
      </c>
      <c r="BT1506" s="17"/>
      <c r="BU1506" s="17">
        <v>9.6693716808090802E-2</v>
      </c>
      <c r="BV1506" s="17">
        <v>0.112774837209452</v>
      </c>
      <c r="BW1506" s="17">
        <v>0.123832219036403</v>
      </c>
      <c r="BX1506" s="17"/>
      <c r="BY1506" s="17">
        <v>6.1761435813146297E-2</v>
      </c>
      <c r="BZ1506" s="17"/>
      <c r="CA1506" s="17">
        <v>8.0960493032339195E-2</v>
      </c>
    </row>
    <row r="1507" spans="2:79" x14ac:dyDescent="0.35">
      <c r="B1507" t="s">
        <v>592</v>
      </c>
      <c r="C1507" s="17">
        <v>4.3411037398773999E-2</v>
      </c>
      <c r="D1507" s="17">
        <v>4.3182107135723402E-2</v>
      </c>
      <c r="E1507" s="17">
        <v>4.3950795470439501E-2</v>
      </c>
      <c r="F1507" s="17"/>
      <c r="G1507" s="17">
        <v>3.4981397104724997E-2</v>
      </c>
      <c r="H1507" s="17">
        <v>2.6192685872417899E-2</v>
      </c>
      <c r="I1507" s="17">
        <v>6.3435176331355703E-2</v>
      </c>
      <c r="J1507" s="17">
        <v>4.8531694905045497E-2</v>
      </c>
      <c r="K1507" s="17">
        <v>4.1152215190233501E-2</v>
      </c>
      <c r="L1507" s="17">
        <v>4.5299339888409597E-2</v>
      </c>
      <c r="M1507" s="17"/>
      <c r="N1507" s="17">
        <v>4.1606830715647802E-2</v>
      </c>
      <c r="O1507" s="17">
        <v>4.7546288909872503E-2</v>
      </c>
      <c r="P1507" s="17">
        <v>5.6971575449937001E-2</v>
      </c>
      <c r="Q1507" s="17">
        <v>3.0375989613452802E-2</v>
      </c>
      <c r="R1507" s="17"/>
      <c r="S1507" s="17">
        <v>3.8797883087570102E-2</v>
      </c>
      <c r="T1507" s="17">
        <v>5.5090962247136901E-2</v>
      </c>
      <c r="U1507" s="17">
        <v>4.7217076296415597E-2</v>
      </c>
      <c r="V1507" s="17">
        <v>2.4112543690899799E-2</v>
      </c>
      <c r="W1507" s="17">
        <v>1.7042847022273901E-2</v>
      </c>
      <c r="X1507" s="17">
        <v>0</v>
      </c>
      <c r="Y1507" s="17">
        <v>4.6995673492152203E-2</v>
      </c>
      <c r="Z1507" s="17">
        <v>0.13146469585294199</v>
      </c>
      <c r="AA1507" s="17">
        <v>3.21550129425709E-2</v>
      </c>
      <c r="AB1507" s="17">
        <v>9.0806617051960498E-2</v>
      </c>
      <c r="AC1507" s="17">
        <v>4.6727799869144299E-2</v>
      </c>
      <c r="AD1507" s="17">
        <v>1.8738357500887599E-2</v>
      </c>
      <c r="AE1507" s="17"/>
      <c r="AF1507" s="17">
        <v>2.95813715051827E-2</v>
      </c>
      <c r="AG1507" s="17">
        <v>4.4172632753569897E-2</v>
      </c>
      <c r="AH1507" s="17">
        <v>5.0535186386277998E-2</v>
      </c>
      <c r="AI1507" s="17">
        <v>6.3093016541944602E-2</v>
      </c>
      <c r="AJ1507" s="17">
        <v>5.5042626161383203E-2</v>
      </c>
      <c r="AK1507" s="17">
        <v>2.9871084490663499E-2</v>
      </c>
      <c r="AL1507" s="17"/>
      <c r="AM1507" s="17">
        <v>6.7291103520829496E-2</v>
      </c>
      <c r="AN1507" s="17">
        <v>4.8390244031339402E-2</v>
      </c>
      <c r="AO1507" s="17">
        <v>2.7768970136049301E-2</v>
      </c>
      <c r="AP1507" s="17">
        <v>3.2441609429335903E-2</v>
      </c>
      <c r="AQ1507" s="17">
        <v>2.0743937250504701E-2</v>
      </c>
      <c r="AR1507" s="17"/>
      <c r="AS1507" s="17">
        <v>3.7858142990010002E-2</v>
      </c>
      <c r="AT1507" s="17">
        <v>2.9728172186083899E-2</v>
      </c>
      <c r="AU1507" s="17">
        <v>6.3932237478451101E-2</v>
      </c>
      <c r="AV1507" s="17">
        <v>5.7639208944637803E-2</v>
      </c>
      <c r="AW1507" s="17">
        <v>4.7270973695605199E-2</v>
      </c>
      <c r="AX1507" s="17">
        <v>1.28919339279679E-2</v>
      </c>
      <c r="AY1507" s="17"/>
      <c r="AZ1507" s="17">
        <v>4.54485737003094E-2</v>
      </c>
      <c r="BA1507" s="17">
        <v>4.7176127554178098E-2</v>
      </c>
      <c r="BB1507" s="17">
        <v>3.4107485301585402E-2</v>
      </c>
      <c r="BC1507" s="17">
        <v>2.77153407770819E-2</v>
      </c>
      <c r="BD1507" s="17">
        <v>5.0688547468358797E-2</v>
      </c>
      <c r="BE1507" s="17"/>
      <c r="BF1507" s="17">
        <v>4.7816461627792801E-2</v>
      </c>
      <c r="BG1507" s="17"/>
      <c r="BH1507" s="17">
        <v>5.3933363264429199E-2</v>
      </c>
      <c r="BI1507" s="17"/>
      <c r="BJ1507" s="17">
        <v>4.94093471702498E-2</v>
      </c>
      <c r="BK1507" s="17">
        <v>2.0098226949091198E-2</v>
      </c>
      <c r="BL1507" s="17">
        <v>5.8015396914126001E-2</v>
      </c>
      <c r="BM1507" s="17">
        <v>2.8408514279914199E-2</v>
      </c>
      <c r="BN1507" s="17">
        <v>8.7454801125470605E-2</v>
      </c>
      <c r="BO1507" s="17">
        <v>0</v>
      </c>
      <c r="BP1507" s="17"/>
      <c r="BQ1507" s="17">
        <v>7.9648703601562898E-2</v>
      </c>
      <c r="BR1507" s="17">
        <v>3.6695837481373297E-2</v>
      </c>
      <c r="BS1507" s="17">
        <v>4.2282202743052798E-2</v>
      </c>
      <c r="BT1507" s="17"/>
      <c r="BU1507" s="17">
        <v>7.3104552874004206E-2</v>
      </c>
      <c r="BV1507" s="17">
        <v>4.2628646383602697E-2</v>
      </c>
      <c r="BW1507" s="17">
        <v>4.8331835385996502E-2</v>
      </c>
      <c r="BX1507" s="17"/>
      <c r="BY1507" s="17">
        <v>3.1474963773902603E-2</v>
      </c>
      <c r="BZ1507" s="17"/>
      <c r="CA1507" s="17">
        <v>2.2463223043004299E-2</v>
      </c>
    </row>
    <row r="1508" spans="2:79" x14ac:dyDescent="0.35">
      <c r="B1508" t="s">
        <v>136</v>
      </c>
      <c r="C1508" s="17">
        <v>0.13867886484709299</v>
      </c>
      <c r="D1508" s="17">
        <v>0.138734690789171</v>
      </c>
      <c r="E1508" s="17">
        <v>0.139598703106626</v>
      </c>
      <c r="F1508" s="17"/>
      <c r="G1508" s="17">
        <v>0.119776290565468</v>
      </c>
      <c r="H1508" s="17">
        <v>0.149052280921704</v>
      </c>
      <c r="I1508" s="17">
        <v>0.120769482757418</v>
      </c>
      <c r="J1508" s="17">
        <v>0.16425105746618701</v>
      </c>
      <c r="K1508" s="17">
        <v>0.156334824749602</v>
      </c>
      <c r="L1508" s="17">
        <v>0.124324266564508</v>
      </c>
      <c r="M1508" s="17"/>
      <c r="N1508" s="17">
        <v>0.128365968889881</v>
      </c>
      <c r="O1508" s="17">
        <v>0.109387627358134</v>
      </c>
      <c r="P1508" s="17">
        <v>0.16995551309005399</v>
      </c>
      <c r="Q1508" s="17">
        <v>0.150700292968801</v>
      </c>
      <c r="R1508" s="17"/>
      <c r="S1508" s="17">
        <v>0.11854230457081801</v>
      </c>
      <c r="T1508" s="17">
        <v>0.17252147787867</v>
      </c>
      <c r="U1508" s="17">
        <v>0.10058682328179</v>
      </c>
      <c r="V1508" s="17">
        <v>0.11088498920442</v>
      </c>
      <c r="W1508" s="17">
        <v>4.4648399666822602E-2</v>
      </c>
      <c r="X1508" s="17">
        <v>0.16588797122542201</v>
      </c>
      <c r="Y1508" s="17">
        <v>8.1411776929743995E-2</v>
      </c>
      <c r="Z1508" s="17">
        <v>0.12458155170098199</v>
      </c>
      <c r="AA1508" s="17">
        <v>0.169143567319708</v>
      </c>
      <c r="AB1508" s="17">
        <v>0.14722989453902899</v>
      </c>
      <c r="AC1508" s="17">
        <v>0.12637231873437901</v>
      </c>
      <c r="AD1508" s="17">
        <v>0.29978723450322098</v>
      </c>
      <c r="AE1508" s="17"/>
      <c r="AF1508" s="17">
        <v>0.11960286302266999</v>
      </c>
      <c r="AG1508" s="17">
        <v>0.14680113818971399</v>
      </c>
      <c r="AH1508" s="17">
        <v>0.11278098194703</v>
      </c>
      <c r="AI1508" s="17">
        <v>0.108797882133482</v>
      </c>
      <c r="AJ1508" s="17">
        <v>0.111449705299476</v>
      </c>
      <c r="AK1508" s="17">
        <v>0.11911134849373201</v>
      </c>
      <c r="AL1508" s="17"/>
      <c r="AM1508" s="17">
        <v>0.14992319308457</v>
      </c>
      <c r="AN1508" s="17">
        <v>0.15404364696841399</v>
      </c>
      <c r="AO1508" s="17">
        <v>0.12570248432199899</v>
      </c>
      <c r="AP1508" s="17">
        <v>7.7721382546189405E-2</v>
      </c>
      <c r="AQ1508" s="17">
        <v>7.7573639315918902E-2</v>
      </c>
      <c r="AR1508" s="17"/>
      <c r="AS1508" s="17">
        <v>8.7379358497768303E-2</v>
      </c>
      <c r="AT1508" s="17">
        <v>0.16059189801172</v>
      </c>
      <c r="AU1508" s="17">
        <v>0.11141384485818499</v>
      </c>
      <c r="AV1508" s="17">
        <v>0.161292399859819</v>
      </c>
      <c r="AW1508" s="17">
        <v>0.23672797260926101</v>
      </c>
      <c r="AX1508" s="17">
        <v>8.7195223616294198E-2</v>
      </c>
      <c r="AY1508" s="17"/>
      <c r="AZ1508" s="17">
        <v>0.14707165314512299</v>
      </c>
      <c r="BA1508" s="17">
        <v>0.113866857974195</v>
      </c>
      <c r="BB1508" s="17">
        <v>0.18473801746544899</v>
      </c>
      <c r="BC1508" s="17">
        <v>0.16191144737554</v>
      </c>
      <c r="BD1508" s="17">
        <v>0.110379138803031</v>
      </c>
      <c r="BE1508" s="17"/>
      <c r="BF1508" s="17">
        <v>0.13691737250244301</v>
      </c>
      <c r="BG1508" s="17"/>
      <c r="BH1508" s="17">
        <v>0.114712825825402</v>
      </c>
      <c r="BI1508" s="17"/>
      <c r="BJ1508" s="17">
        <v>0.163818971535411</v>
      </c>
      <c r="BK1508" s="17">
        <v>0.111588126159961</v>
      </c>
      <c r="BL1508" s="17">
        <v>0.13355733330535</v>
      </c>
      <c r="BM1508" s="17">
        <v>0.182468959740544</v>
      </c>
      <c r="BN1508" s="17">
        <v>8.2000702423319596E-2</v>
      </c>
      <c r="BO1508" s="17">
        <v>4.2785869037150703E-2</v>
      </c>
      <c r="BP1508" s="17"/>
      <c r="BQ1508" s="17">
        <v>0.107252263074868</v>
      </c>
      <c r="BR1508" s="17">
        <v>0.14259305138147799</v>
      </c>
      <c r="BS1508" s="17">
        <v>0.12113349756326899</v>
      </c>
      <c r="BT1508" s="17"/>
      <c r="BU1508" s="17">
        <v>0.13854935729055401</v>
      </c>
      <c r="BV1508" s="17">
        <v>0.11857400030423999</v>
      </c>
      <c r="BW1508" s="17">
        <v>0.120317764881853</v>
      </c>
      <c r="BX1508" s="17"/>
      <c r="BY1508" s="17">
        <v>5.7648159319554498E-2</v>
      </c>
      <c r="BZ1508" s="17"/>
      <c r="CA1508" s="17">
        <v>0.10540753116057699</v>
      </c>
    </row>
    <row r="1509" spans="2:79" x14ac:dyDescent="0.35">
      <c r="B1509" t="s">
        <v>593</v>
      </c>
      <c r="C1509" s="17">
        <v>0.69883844957895502</v>
      </c>
      <c r="D1509" s="17">
        <v>0.70767487363007398</v>
      </c>
      <c r="E1509" s="17">
        <v>0.69050821977229104</v>
      </c>
      <c r="F1509" s="17"/>
      <c r="G1509" s="17">
        <v>0.731660208935345</v>
      </c>
      <c r="H1509" s="17">
        <v>0.69973705529341201</v>
      </c>
      <c r="I1509" s="17">
        <v>0.64903580508682202</v>
      </c>
      <c r="J1509" s="17">
        <v>0.67535433021065805</v>
      </c>
      <c r="K1509" s="17">
        <v>0.721456366251367</v>
      </c>
      <c r="L1509" s="17">
        <v>0.72483926358496797</v>
      </c>
      <c r="M1509" s="17"/>
      <c r="N1509" s="17">
        <v>0.70007176057884302</v>
      </c>
      <c r="O1509" s="17">
        <v>0.75505048072820202</v>
      </c>
      <c r="P1509" s="17">
        <v>0.66025648512073598</v>
      </c>
      <c r="Q1509" s="17">
        <v>0.67940638394606001</v>
      </c>
      <c r="R1509" s="17"/>
      <c r="S1509" s="17">
        <v>0.69535104157451499</v>
      </c>
      <c r="T1509" s="17">
        <v>0.65487890271259297</v>
      </c>
      <c r="U1509" s="17">
        <v>0.69015997898292403</v>
      </c>
      <c r="V1509" s="17">
        <v>0.81351477677333595</v>
      </c>
      <c r="W1509" s="17">
        <v>0.76967253270018698</v>
      </c>
      <c r="X1509" s="17">
        <v>0.72157419961733305</v>
      </c>
      <c r="Y1509" s="17">
        <v>0.69980645114647</v>
      </c>
      <c r="Z1509" s="17">
        <v>0.59197007407178304</v>
      </c>
      <c r="AA1509" s="17">
        <v>0.714856898644191</v>
      </c>
      <c r="AB1509" s="17">
        <v>0.64552477420154197</v>
      </c>
      <c r="AC1509" s="17">
        <v>0.73812943654194396</v>
      </c>
      <c r="AD1509" s="17">
        <v>0.59362110074151198</v>
      </c>
      <c r="AE1509" s="17"/>
      <c r="AF1509" s="17">
        <v>0.73113102495878901</v>
      </c>
      <c r="AG1509" s="17">
        <v>0.692526744124076</v>
      </c>
      <c r="AH1509" s="17">
        <v>0.713745940158383</v>
      </c>
      <c r="AI1509" s="17">
        <v>0.72460907982266798</v>
      </c>
      <c r="AJ1509" s="17">
        <v>0.66268602723701797</v>
      </c>
      <c r="AK1509" s="17">
        <v>0.79558042701491605</v>
      </c>
      <c r="AL1509" s="17"/>
      <c r="AM1509" s="17">
        <v>0.70298382031469597</v>
      </c>
      <c r="AN1509" s="17">
        <v>0.64960190506412396</v>
      </c>
      <c r="AO1509" s="17">
        <v>0.73406377954179403</v>
      </c>
      <c r="AP1509" s="17">
        <v>0.78311946392185305</v>
      </c>
      <c r="AQ1509" s="17">
        <v>0.812716246756095</v>
      </c>
      <c r="AR1509" s="17"/>
      <c r="AS1509" s="17">
        <v>0.77572716321879398</v>
      </c>
      <c r="AT1509" s="17">
        <v>0.66803562867953903</v>
      </c>
      <c r="AU1509" s="17">
        <v>0.647462012602804</v>
      </c>
      <c r="AV1509" s="17">
        <v>0.69058429154453904</v>
      </c>
      <c r="AW1509" s="17">
        <v>0.62513730678975199</v>
      </c>
      <c r="AX1509" s="17">
        <v>0.80572674333178795</v>
      </c>
      <c r="AY1509" s="17"/>
      <c r="AZ1509" s="17">
        <v>0.71715199648935501</v>
      </c>
      <c r="BA1509" s="17">
        <v>0.694882807621379</v>
      </c>
      <c r="BB1509" s="17">
        <v>0.66492967207416498</v>
      </c>
      <c r="BC1509" s="17">
        <v>0.732733527319684</v>
      </c>
      <c r="BD1509" s="17">
        <v>0.71052934000963697</v>
      </c>
      <c r="BE1509" s="17"/>
      <c r="BF1509" s="17">
        <v>0.70318494496058703</v>
      </c>
      <c r="BG1509" s="17"/>
      <c r="BH1509" s="17">
        <v>0.71194821218132098</v>
      </c>
      <c r="BI1509" s="17"/>
      <c r="BJ1509" s="17">
        <v>0.68679201817955005</v>
      </c>
      <c r="BK1509" s="17">
        <v>0.689615769872297</v>
      </c>
      <c r="BL1509" s="17">
        <v>0.70114956385993199</v>
      </c>
      <c r="BM1509" s="17">
        <v>0.65730598744086999</v>
      </c>
      <c r="BN1509" s="17">
        <v>0.75876249256017803</v>
      </c>
      <c r="BO1509" s="17">
        <v>0.89114428128679601</v>
      </c>
      <c r="BP1509" s="17"/>
      <c r="BQ1509" s="17">
        <v>0.67521260390835702</v>
      </c>
      <c r="BR1509" s="17">
        <v>0.71012872257931803</v>
      </c>
      <c r="BS1509" s="17">
        <v>0.72970813119525701</v>
      </c>
      <c r="BT1509" s="17"/>
      <c r="BU1509" s="17">
        <v>0.69165237302735105</v>
      </c>
      <c r="BV1509" s="17">
        <v>0.72602251610270496</v>
      </c>
      <c r="BW1509" s="17">
        <v>0.70751818069574801</v>
      </c>
      <c r="BX1509" s="17"/>
      <c r="BY1509" s="17">
        <v>0.84911544109339698</v>
      </c>
      <c r="BZ1509" s="17"/>
      <c r="CA1509" s="17">
        <v>0.79116875276407905</v>
      </c>
    </row>
    <row r="1510" spans="2:79" x14ac:dyDescent="0.35">
      <c r="B1510" t="s">
        <v>594</v>
      </c>
      <c r="C1510" s="17">
        <v>0.16248268557395201</v>
      </c>
      <c r="D1510" s="17">
        <v>0.153590435580756</v>
      </c>
      <c r="E1510" s="17">
        <v>0.16989307712108301</v>
      </c>
      <c r="F1510" s="17"/>
      <c r="G1510" s="17">
        <v>0.14856350049918801</v>
      </c>
      <c r="H1510" s="17">
        <v>0.15121066378488399</v>
      </c>
      <c r="I1510" s="17">
        <v>0.23019471215576101</v>
      </c>
      <c r="J1510" s="17">
        <v>0.16039461232315599</v>
      </c>
      <c r="K1510" s="17">
        <v>0.122208808999031</v>
      </c>
      <c r="L1510" s="17">
        <v>0.15083646985052501</v>
      </c>
      <c r="M1510" s="17"/>
      <c r="N1510" s="17">
        <v>0.17156227053127601</v>
      </c>
      <c r="O1510" s="17">
        <v>0.135561891913664</v>
      </c>
      <c r="P1510" s="17">
        <v>0.16978800178921</v>
      </c>
      <c r="Q1510" s="17">
        <v>0.16989332308513899</v>
      </c>
      <c r="R1510" s="17"/>
      <c r="S1510" s="17">
        <v>0.18610665385466699</v>
      </c>
      <c r="T1510" s="17">
        <v>0.172599619408738</v>
      </c>
      <c r="U1510" s="17">
        <v>0.209253197735286</v>
      </c>
      <c r="V1510" s="17">
        <v>7.5600234022243501E-2</v>
      </c>
      <c r="W1510" s="17">
        <v>0.18567906763299</v>
      </c>
      <c r="X1510" s="17">
        <v>0.112537829157245</v>
      </c>
      <c r="Y1510" s="17">
        <v>0.21878177192378601</v>
      </c>
      <c r="Z1510" s="17">
        <v>0.28344837422723501</v>
      </c>
      <c r="AA1510" s="17">
        <v>0.1159995340361</v>
      </c>
      <c r="AB1510" s="17">
        <v>0.20724533125942901</v>
      </c>
      <c r="AC1510" s="17">
        <v>0.135498244723678</v>
      </c>
      <c r="AD1510" s="17">
        <v>0.106591664755267</v>
      </c>
      <c r="AE1510" s="17"/>
      <c r="AF1510" s="17">
        <v>0.14926611201854101</v>
      </c>
      <c r="AG1510" s="17">
        <v>0.16067211768621001</v>
      </c>
      <c r="AH1510" s="17">
        <v>0.17347307789458699</v>
      </c>
      <c r="AI1510" s="17">
        <v>0.16659303804384901</v>
      </c>
      <c r="AJ1510" s="17">
        <v>0.22586426746350599</v>
      </c>
      <c r="AK1510" s="17">
        <v>8.53082244913521E-2</v>
      </c>
      <c r="AL1510" s="17"/>
      <c r="AM1510" s="17">
        <v>0.147092986600734</v>
      </c>
      <c r="AN1510" s="17">
        <v>0.19635444796746299</v>
      </c>
      <c r="AO1510" s="17">
        <v>0.14023373613620699</v>
      </c>
      <c r="AP1510" s="17">
        <v>0.13915915353195801</v>
      </c>
      <c r="AQ1510" s="17">
        <v>0.10971011392798601</v>
      </c>
      <c r="AR1510" s="17"/>
      <c r="AS1510" s="17">
        <v>0.13689347828343801</v>
      </c>
      <c r="AT1510" s="17">
        <v>0.171372473308741</v>
      </c>
      <c r="AU1510" s="17">
        <v>0.24112414253900999</v>
      </c>
      <c r="AV1510" s="17">
        <v>0.14812330859564099</v>
      </c>
      <c r="AW1510" s="17">
        <v>0.138134720600987</v>
      </c>
      <c r="AX1510" s="17">
        <v>0.107078033051917</v>
      </c>
      <c r="AY1510" s="17"/>
      <c r="AZ1510" s="17">
        <v>0.13577635036552199</v>
      </c>
      <c r="BA1510" s="17">
        <v>0.19125033440442599</v>
      </c>
      <c r="BB1510" s="17">
        <v>0.150332310460386</v>
      </c>
      <c r="BC1510" s="17">
        <v>0.105355025304776</v>
      </c>
      <c r="BD1510" s="17">
        <v>0.17909152118733199</v>
      </c>
      <c r="BE1510" s="17"/>
      <c r="BF1510" s="17">
        <v>0.15989768253697001</v>
      </c>
      <c r="BG1510" s="17"/>
      <c r="BH1510" s="17">
        <v>0.173338961993277</v>
      </c>
      <c r="BI1510" s="17"/>
      <c r="BJ1510" s="17">
        <v>0.14938901028504001</v>
      </c>
      <c r="BK1510" s="17">
        <v>0.198796103967741</v>
      </c>
      <c r="BL1510" s="17">
        <v>0.16529310283471799</v>
      </c>
      <c r="BM1510" s="17">
        <v>0.16022505281858601</v>
      </c>
      <c r="BN1510" s="17">
        <v>0.159236805016503</v>
      </c>
      <c r="BO1510" s="17">
        <v>6.6069849676053394E-2</v>
      </c>
      <c r="BP1510" s="17"/>
      <c r="BQ1510" s="17">
        <v>0.21753513301677499</v>
      </c>
      <c r="BR1510" s="17">
        <v>0.14727822603920401</v>
      </c>
      <c r="BS1510" s="17">
        <v>0.14915837124147299</v>
      </c>
      <c r="BT1510" s="17"/>
      <c r="BU1510" s="17">
        <v>0.16979826968209499</v>
      </c>
      <c r="BV1510" s="17">
        <v>0.155403483593055</v>
      </c>
      <c r="BW1510" s="17">
        <v>0.17216405442239899</v>
      </c>
      <c r="BX1510" s="17"/>
      <c r="BY1510" s="17">
        <v>9.3236399587048796E-2</v>
      </c>
      <c r="BZ1510" s="17"/>
      <c r="CA1510" s="17">
        <v>0.10342371607534299</v>
      </c>
    </row>
    <row r="1511" spans="2:79" x14ac:dyDescent="0.35">
      <c r="B1511" t="s">
        <v>202</v>
      </c>
      <c r="C1511" s="17">
        <v>0.53635576400500395</v>
      </c>
      <c r="D1511" s="17">
        <v>0.55408443804931795</v>
      </c>
      <c r="E1511" s="17">
        <v>0.52061514265120901</v>
      </c>
      <c r="F1511" s="17"/>
      <c r="G1511" s="17">
        <v>0.58309670843615702</v>
      </c>
      <c r="H1511" s="17">
        <v>0.548526391508528</v>
      </c>
      <c r="I1511" s="17">
        <v>0.41884109293106098</v>
      </c>
      <c r="J1511" s="17">
        <v>0.51495971788750206</v>
      </c>
      <c r="K1511" s="17">
        <v>0.59924755725233703</v>
      </c>
      <c r="L1511" s="17">
        <v>0.57400279373444296</v>
      </c>
      <c r="M1511" s="17"/>
      <c r="N1511" s="17">
        <v>0.52850949004756698</v>
      </c>
      <c r="O1511" s="17">
        <v>0.61948858881453805</v>
      </c>
      <c r="P1511" s="17">
        <v>0.49046848333152598</v>
      </c>
      <c r="Q1511" s="17">
        <v>0.50951306086092096</v>
      </c>
      <c r="R1511" s="17"/>
      <c r="S1511" s="17">
        <v>0.50924438771984804</v>
      </c>
      <c r="T1511" s="17">
        <v>0.482279283303855</v>
      </c>
      <c r="U1511" s="17">
        <v>0.48090678124763803</v>
      </c>
      <c r="V1511" s="17">
        <v>0.73791454275109303</v>
      </c>
      <c r="W1511" s="17">
        <v>0.58399346506719796</v>
      </c>
      <c r="X1511" s="17">
        <v>0.60903637046008796</v>
      </c>
      <c r="Y1511" s="17">
        <v>0.48102467922268399</v>
      </c>
      <c r="Z1511" s="17">
        <v>0.30852169984454703</v>
      </c>
      <c r="AA1511" s="17">
        <v>0.59885736460809103</v>
      </c>
      <c r="AB1511" s="17">
        <v>0.43827944294211402</v>
      </c>
      <c r="AC1511" s="17">
        <v>0.60263119181826597</v>
      </c>
      <c r="AD1511" s="17">
        <v>0.48702943598624499</v>
      </c>
      <c r="AE1511" s="17"/>
      <c r="AF1511" s="17">
        <v>0.581864912940249</v>
      </c>
      <c r="AG1511" s="17">
        <v>0.53185462643786596</v>
      </c>
      <c r="AH1511" s="17">
        <v>0.54027286226379601</v>
      </c>
      <c r="AI1511" s="17">
        <v>0.55801604177881903</v>
      </c>
      <c r="AJ1511" s="17">
        <v>0.43682175977351301</v>
      </c>
      <c r="AK1511" s="17">
        <v>0.71027220252356305</v>
      </c>
      <c r="AL1511" s="17"/>
      <c r="AM1511" s="17">
        <v>0.55589083371396097</v>
      </c>
      <c r="AN1511" s="17">
        <v>0.45324745709666098</v>
      </c>
      <c r="AO1511" s="17">
        <v>0.59383004340558698</v>
      </c>
      <c r="AP1511" s="17">
        <v>0.64396031038989499</v>
      </c>
      <c r="AQ1511" s="17">
        <v>0.70300613282810998</v>
      </c>
      <c r="AR1511" s="17"/>
      <c r="AS1511" s="17">
        <v>0.63883368493535597</v>
      </c>
      <c r="AT1511" s="17">
        <v>0.49666315537079803</v>
      </c>
      <c r="AU1511" s="17">
        <v>0.40633787006379402</v>
      </c>
      <c r="AV1511" s="17">
        <v>0.542460982948898</v>
      </c>
      <c r="AW1511" s="17">
        <v>0.48700258618876502</v>
      </c>
      <c r="AX1511" s="17">
        <v>0.69864871027987097</v>
      </c>
      <c r="AY1511" s="17"/>
      <c r="AZ1511" s="17">
        <v>0.58137564612383297</v>
      </c>
      <c r="BA1511" s="17">
        <v>0.50363247321695304</v>
      </c>
      <c r="BB1511" s="17">
        <v>0.514597361613779</v>
      </c>
      <c r="BC1511" s="17">
        <v>0.62737850201490697</v>
      </c>
      <c r="BD1511" s="17">
        <v>0.53143781882230501</v>
      </c>
      <c r="BE1511" s="17"/>
      <c r="BF1511" s="17">
        <v>0.54328726242361802</v>
      </c>
      <c r="BG1511" s="17"/>
      <c r="BH1511" s="17">
        <v>0.53860925018804395</v>
      </c>
      <c r="BI1511" s="17"/>
      <c r="BJ1511" s="17">
        <v>0.53740300789451001</v>
      </c>
      <c r="BK1511" s="17">
        <v>0.490819665904556</v>
      </c>
      <c r="BL1511" s="17">
        <v>0.535856461025214</v>
      </c>
      <c r="BM1511" s="17">
        <v>0.49708093462228398</v>
      </c>
      <c r="BN1511" s="17">
        <v>0.59952568754367497</v>
      </c>
      <c r="BO1511" s="17">
        <v>0.82507443161074301</v>
      </c>
      <c r="BP1511" s="17"/>
      <c r="BQ1511" s="17">
        <v>0.45767747089158201</v>
      </c>
      <c r="BR1511" s="17">
        <v>0.56285049654011399</v>
      </c>
      <c r="BS1511" s="17">
        <v>0.58054975995378399</v>
      </c>
      <c r="BT1511" s="17"/>
      <c r="BU1511" s="17">
        <v>0.52185410334525595</v>
      </c>
      <c r="BV1511" s="17">
        <v>0.57061903250965096</v>
      </c>
      <c r="BW1511" s="17">
        <v>0.535354126273349</v>
      </c>
      <c r="BX1511" s="17"/>
      <c r="BY1511" s="17">
        <v>0.75587904150634799</v>
      </c>
      <c r="BZ1511" s="17"/>
      <c r="CA1511" s="17">
        <v>0.68774503668873599</v>
      </c>
    </row>
    <row r="1512" spans="2:79" x14ac:dyDescent="0.35">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c r="BQ1512" s="17"/>
      <c r="BR1512" s="17"/>
      <c r="BS1512" s="17"/>
      <c r="BT1512" s="17"/>
      <c r="BU1512" s="17"/>
      <c r="BV1512" s="17"/>
      <c r="BW1512" s="17"/>
      <c r="BX1512" s="17"/>
      <c r="BY1512" s="17"/>
      <c r="BZ1512" s="17"/>
      <c r="CA1512" s="17"/>
    </row>
    <row r="1513" spans="2:79" x14ac:dyDescent="0.35">
      <c r="B1513" s="6" t="s">
        <v>629</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c r="BN1513" s="17"/>
      <c r="BO1513" s="17"/>
      <c r="BP1513" s="17"/>
      <c r="BQ1513" s="17"/>
      <c r="BR1513" s="17"/>
      <c r="BS1513" s="17"/>
      <c r="BT1513" s="17"/>
      <c r="BU1513" s="17"/>
      <c r="BV1513" s="17"/>
      <c r="BW1513" s="17"/>
      <c r="BX1513" s="17"/>
      <c r="BY1513" s="17"/>
      <c r="BZ1513" s="17"/>
      <c r="CA1513" s="17"/>
    </row>
    <row r="1514" spans="2:79" x14ac:dyDescent="0.35">
      <c r="B1514" s="24" t="s">
        <v>582</v>
      </c>
      <c r="C1514" s="17"/>
      <c r="D1514" s="17"/>
      <c r="E1514" s="17"/>
      <c r="F1514" s="17"/>
      <c r="G1514" s="17"/>
      <c r="H1514" s="17"/>
      <c r="I1514" s="17"/>
      <c r="J1514" s="17"/>
      <c r="K1514" s="17"/>
      <c r="L1514" s="17"/>
      <c r="M1514" s="17"/>
      <c r="N1514" s="17"/>
      <c r="O1514" s="17"/>
      <c r="P1514" s="17"/>
      <c r="Q1514" s="17"/>
      <c r="R1514" s="17"/>
      <c r="S1514" s="17"/>
      <c r="T1514" s="17"/>
      <c r="U1514" s="17"/>
      <c r="V1514" s="17"/>
      <c r="W1514" s="17"/>
      <c r="X1514" s="17"/>
      <c r="Y1514" s="17"/>
      <c r="Z1514" s="17"/>
      <c r="AA1514" s="17"/>
      <c r="AB1514" s="17"/>
      <c r="AC1514" s="17"/>
      <c r="AD1514" s="17"/>
      <c r="AE1514" s="17"/>
      <c r="AF1514" s="17"/>
      <c r="AG1514" s="17"/>
      <c r="AH1514" s="17"/>
      <c r="AI1514" s="17"/>
      <c r="AJ1514" s="17"/>
      <c r="AK1514" s="17"/>
      <c r="AL1514" s="17"/>
      <c r="AM1514" s="17"/>
      <c r="AN1514" s="17"/>
      <c r="AO1514" s="17"/>
      <c r="AP1514" s="17"/>
      <c r="AQ1514" s="17"/>
      <c r="AR1514" s="17"/>
      <c r="AS1514" s="17"/>
      <c r="AT1514" s="17"/>
      <c r="AU1514" s="17"/>
      <c r="AV1514" s="17"/>
      <c r="AW1514" s="17"/>
      <c r="AX1514" s="17"/>
      <c r="AY1514" s="17"/>
      <c r="AZ1514" s="17"/>
      <c r="BA1514" s="17"/>
      <c r="BB1514" s="17"/>
      <c r="BC1514" s="17"/>
      <c r="BD1514" s="17"/>
      <c r="BE1514" s="17"/>
      <c r="BF1514" s="17"/>
      <c r="BG1514" s="17"/>
      <c r="BH1514" s="17"/>
      <c r="BI1514" s="17"/>
      <c r="BJ1514" s="17"/>
      <c r="BK1514" s="17"/>
      <c r="BL1514" s="17"/>
      <c r="BM1514" s="17"/>
      <c r="BN1514" s="17"/>
      <c r="BO1514" s="17"/>
      <c r="BP1514" s="17"/>
      <c r="BQ1514" s="17"/>
      <c r="BR1514" s="17"/>
      <c r="BS1514" s="17"/>
      <c r="BT1514" s="17"/>
      <c r="BU1514" s="17"/>
      <c r="BV1514" s="17"/>
      <c r="BW1514" s="17"/>
      <c r="BX1514" s="17"/>
      <c r="BY1514" s="17"/>
      <c r="BZ1514" s="17"/>
      <c r="CA1514" s="17"/>
    </row>
    <row r="1515" spans="2:79" x14ac:dyDescent="0.35">
      <c r="B1515" t="s">
        <v>589</v>
      </c>
      <c r="C1515" s="17">
        <v>0.17351415512410101</v>
      </c>
      <c r="D1515" s="17">
        <v>0.168152613258686</v>
      </c>
      <c r="E1515" s="17">
        <v>0.17743423467896499</v>
      </c>
      <c r="F1515" s="17"/>
      <c r="G1515" s="17">
        <v>0.243467726268147</v>
      </c>
      <c r="H1515" s="17">
        <v>0.116750854677967</v>
      </c>
      <c r="I1515" s="17">
        <v>0.123299015299609</v>
      </c>
      <c r="J1515" s="17">
        <v>0.164886620152076</v>
      </c>
      <c r="K1515" s="17">
        <v>0.24326083606291299</v>
      </c>
      <c r="L1515" s="17">
        <v>0.173684594477092</v>
      </c>
      <c r="M1515" s="17"/>
      <c r="N1515" s="17">
        <v>0.18489215212440899</v>
      </c>
      <c r="O1515" s="17">
        <v>0.18876835531626901</v>
      </c>
      <c r="P1515" s="17">
        <v>0.133675039152202</v>
      </c>
      <c r="Q1515" s="17">
        <v>0.178917154322524</v>
      </c>
      <c r="R1515" s="17"/>
      <c r="S1515" s="17">
        <v>0.14755237643987901</v>
      </c>
      <c r="T1515" s="17">
        <v>0.18921104853114601</v>
      </c>
      <c r="U1515" s="17">
        <v>0.25770106694619099</v>
      </c>
      <c r="V1515" s="17">
        <v>9.0733199792899497E-2</v>
      </c>
      <c r="W1515" s="17">
        <v>0.20458603656781199</v>
      </c>
      <c r="X1515" s="17">
        <v>0.21998548618504499</v>
      </c>
      <c r="Y1515" s="17">
        <v>0.21100076318973299</v>
      </c>
      <c r="Z1515" s="17">
        <v>0.229857828364254</v>
      </c>
      <c r="AA1515" s="17">
        <v>7.2579812421287901E-2</v>
      </c>
      <c r="AB1515" s="17">
        <v>0.15514278671092999</v>
      </c>
      <c r="AC1515" s="17">
        <v>0.22396927607074801</v>
      </c>
      <c r="AD1515" s="17">
        <v>9.8977844521539807E-2</v>
      </c>
      <c r="AE1515" s="17"/>
      <c r="AF1515" s="17">
        <v>0.236465812454974</v>
      </c>
      <c r="AG1515" s="17">
        <v>0.151521456092751</v>
      </c>
      <c r="AH1515" s="17">
        <v>0.16482900244113399</v>
      </c>
      <c r="AI1515" s="17">
        <v>0.18162003483657499</v>
      </c>
      <c r="AJ1515" s="17">
        <v>0.144908007059356</v>
      </c>
      <c r="AK1515" s="17">
        <v>0.21451370794761401</v>
      </c>
      <c r="AL1515" s="17"/>
      <c r="AM1515" s="17">
        <v>0.13788921490825901</v>
      </c>
      <c r="AN1515" s="17">
        <v>0.19602154504306801</v>
      </c>
      <c r="AO1515" s="17">
        <v>0.18229056349865699</v>
      </c>
      <c r="AP1515" s="17">
        <v>0.16791077846143601</v>
      </c>
      <c r="AQ1515" s="17">
        <v>9.9027654751592295E-2</v>
      </c>
      <c r="AR1515" s="17"/>
      <c r="AS1515" s="17">
        <v>0.18509147785170699</v>
      </c>
      <c r="AT1515" s="17">
        <v>0.18659916958547801</v>
      </c>
      <c r="AU1515" s="17">
        <v>0.176921988924959</v>
      </c>
      <c r="AV1515" s="17">
        <v>0.122810570092066</v>
      </c>
      <c r="AW1515" s="17">
        <v>0.212790794869752</v>
      </c>
      <c r="AX1515" s="17">
        <v>0.16769256767287699</v>
      </c>
      <c r="AY1515" s="17"/>
      <c r="AZ1515" s="17">
        <v>0.17885120040750699</v>
      </c>
      <c r="BA1515" s="17">
        <v>0.16313872407789301</v>
      </c>
      <c r="BB1515" s="17">
        <v>0.178322149126523</v>
      </c>
      <c r="BC1515" s="17">
        <v>0.135826668749784</v>
      </c>
      <c r="BD1515" s="17">
        <v>0.18984689588765599</v>
      </c>
      <c r="BE1515" s="17"/>
      <c r="BF1515" s="17">
        <v>0.17367139584282301</v>
      </c>
      <c r="BG1515" s="17"/>
      <c r="BH1515" s="17">
        <v>0.16184277514261899</v>
      </c>
      <c r="BI1515" s="17"/>
      <c r="BJ1515" s="17">
        <v>0.164934478793239</v>
      </c>
      <c r="BK1515" s="17">
        <v>0.156859735185472</v>
      </c>
      <c r="BL1515" s="17">
        <v>0.194551767449854</v>
      </c>
      <c r="BM1515" s="17">
        <v>0.129360525929818</v>
      </c>
      <c r="BN1515" s="17">
        <v>0.25628022037703302</v>
      </c>
      <c r="BO1515" s="17">
        <v>0.36892301580407899</v>
      </c>
      <c r="BP1515" s="17"/>
      <c r="BQ1515" s="17">
        <v>0.24508478737050701</v>
      </c>
      <c r="BR1515" s="17">
        <v>0.17393658986723801</v>
      </c>
      <c r="BS1515" s="17">
        <v>0.166604793867352</v>
      </c>
      <c r="BT1515" s="17"/>
      <c r="BU1515" s="17">
        <v>0.25490710079597001</v>
      </c>
      <c r="BV1515" s="17">
        <v>0.180829498618852</v>
      </c>
      <c r="BW1515" s="17">
        <v>0.17011415906303501</v>
      </c>
      <c r="BX1515" s="17"/>
      <c r="BY1515" s="17">
        <v>0.20197856352042201</v>
      </c>
      <c r="BZ1515" s="17"/>
      <c r="CA1515" s="17">
        <v>0.27707550935809799</v>
      </c>
    </row>
    <row r="1516" spans="2:79" x14ac:dyDescent="0.35">
      <c r="B1516" t="s">
        <v>590</v>
      </c>
      <c r="C1516" s="17">
        <v>0.53439386077183404</v>
      </c>
      <c r="D1516" s="17">
        <v>0.54330399480660097</v>
      </c>
      <c r="E1516" s="17">
        <v>0.52542574573507195</v>
      </c>
      <c r="F1516" s="17"/>
      <c r="G1516" s="17">
        <v>0.46675769935324402</v>
      </c>
      <c r="H1516" s="17">
        <v>0.56922586725752999</v>
      </c>
      <c r="I1516" s="17">
        <v>0.54598114475894999</v>
      </c>
      <c r="J1516" s="17">
        <v>0.55156486299431695</v>
      </c>
      <c r="K1516" s="17">
        <v>0.53674410242821002</v>
      </c>
      <c r="L1516" s="17">
        <v>0.52436458363203298</v>
      </c>
      <c r="M1516" s="17"/>
      <c r="N1516" s="17">
        <v>0.51891796374881005</v>
      </c>
      <c r="O1516" s="17">
        <v>0.527032309575166</v>
      </c>
      <c r="P1516" s="17">
        <v>0.53924954704428196</v>
      </c>
      <c r="Q1516" s="17">
        <v>0.55160293067588995</v>
      </c>
      <c r="R1516" s="17"/>
      <c r="S1516" s="17">
        <v>0.56978491001918796</v>
      </c>
      <c r="T1516" s="17">
        <v>0.60039481240399994</v>
      </c>
      <c r="U1516" s="17">
        <v>0.50305849972279704</v>
      </c>
      <c r="V1516" s="17">
        <v>0.51464564787983202</v>
      </c>
      <c r="W1516" s="17">
        <v>0.49831805200547802</v>
      </c>
      <c r="X1516" s="17">
        <v>0.37030714046533197</v>
      </c>
      <c r="Y1516" s="17">
        <v>0.59161536964158401</v>
      </c>
      <c r="Z1516" s="17">
        <v>0.57627264094202502</v>
      </c>
      <c r="AA1516" s="17">
        <v>0.65743661776655904</v>
      </c>
      <c r="AB1516" s="17">
        <v>0.46376833482500301</v>
      </c>
      <c r="AC1516" s="17">
        <v>0.46441377227342201</v>
      </c>
      <c r="AD1516" s="17">
        <v>0.54057438972153604</v>
      </c>
      <c r="AE1516" s="17"/>
      <c r="AF1516" s="17">
        <v>0.49168130148739198</v>
      </c>
      <c r="AG1516" s="17">
        <v>0.49995986201137699</v>
      </c>
      <c r="AH1516" s="17">
        <v>0.60448614269651102</v>
      </c>
      <c r="AI1516" s="17">
        <v>0.62084496202070405</v>
      </c>
      <c r="AJ1516" s="17">
        <v>0.49581441223797101</v>
      </c>
      <c r="AK1516" s="17">
        <v>0.50342780835934997</v>
      </c>
      <c r="AL1516" s="17"/>
      <c r="AM1516" s="17">
        <v>0.57581657223966398</v>
      </c>
      <c r="AN1516" s="17">
        <v>0.54835055839390201</v>
      </c>
      <c r="AO1516" s="17">
        <v>0.499325023961607</v>
      </c>
      <c r="AP1516" s="17">
        <v>0.50762930164443398</v>
      </c>
      <c r="AQ1516" s="17">
        <v>0.56834424930841998</v>
      </c>
      <c r="AR1516" s="17"/>
      <c r="AS1516" s="17">
        <v>0.47053642372460103</v>
      </c>
      <c r="AT1516" s="17">
        <v>0.57170955231202303</v>
      </c>
      <c r="AU1516" s="17">
        <v>0.58365052551965002</v>
      </c>
      <c r="AV1516" s="17">
        <v>0.53692670817316102</v>
      </c>
      <c r="AW1516" s="17">
        <v>0.45470045215079902</v>
      </c>
      <c r="AX1516" s="17">
        <v>0.59505474154665094</v>
      </c>
      <c r="AY1516" s="17"/>
      <c r="AZ1516" s="17">
        <v>0.53808322295337596</v>
      </c>
      <c r="BA1516" s="17">
        <v>0.55829932235741497</v>
      </c>
      <c r="BB1516" s="17">
        <v>0.50946187187591097</v>
      </c>
      <c r="BC1516" s="17">
        <v>0.55196712684996396</v>
      </c>
      <c r="BD1516" s="17">
        <v>0.51515449346754505</v>
      </c>
      <c r="BE1516" s="17"/>
      <c r="BF1516" s="17">
        <v>0.54512954283356596</v>
      </c>
      <c r="BG1516" s="17"/>
      <c r="BH1516" s="17">
        <v>0.57448939302358204</v>
      </c>
      <c r="BI1516" s="17"/>
      <c r="BJ1516" s="17">
        <v>0.54912038878284397</v>
      </c>
      <c r="BK1516" s="17">
        <v>0.50355791150939999</v>
      </c>
      <c r="BL1516" s="17">
        <v>0.51476615134688597</v>
      </c>
      <c r="BM1516" s="17">
        <v>0.58660677793013505</v>
      </c>
      <c r="BN1516" s="17">
        <v>0.53924480085757798</v>
      </c>
      <c r="BO1516" s="17">
        <v>0.395959869495493</v>
      </c>
      <c r="BP1516" s="17"/>
      <c r="BQ1516" s="17">
        <v>0.49585862697316702</v>
      </c>
      <c r="BR1516" s="17">
        <v>0.54200597317676802</v>
      </c>
      <c r="BS1516" s="17">
        <v>0.56078629353520704</v>
      </c>
      <c r="BT1516" s="17"/>
      <c r="BU1516" s="17">
        <v>0.40862334721544802</v>
      </c>
      <c r="BV1516" s="17">
        <v>0.56794104964228698</v>
      </c>
      <c r="BW1516" s="17">
        <v>0.52484626843507798</v>
      </c>
      <c r="BX1516" s="17"/>
      <c r="BY1516" s="17">
        <v>0.57653554672138496</v>
      </c>
      <c r="BZ1516" s="17"/>
      <c r="CA1516" s="17">
        <v>0.53464370717207399</v>
      </c>
    </row>
    <row r="1517" spans="2:79" x14ac:dyDescent="0.35">
      <c r="B1517" t="s">
        <v>591</v>
      </c>
      <c r="C1517" s="17">
        <v>0.13235968932537601</v>
      </c>
      <c r="D1517" s="17">
        <v>0.13239836232333399</v>
      </c>
      <c r="E1517" s="17">
        <v>0.13313004723952801</v>
      </c>
      <c r="F1517" s="17"/>
      <c r="G1517" s="17">
        <v>0.13202635254171699</v>
      </c>
      <c r="H1517" s="17">
        <v>0.16710260497785601</v>
      </c>
      <c r="I1517" s="17">
        <v>0.186869689495513</v>
      </c>
      <c r="J1517" s="17">
        <v>0.154165858547748</v>
      </c>
      <c r="K1517" s="17">
        <v>4.7295720519541798E-2</v>
      </c>
      <c r="L1517" s="17">
        <v>0.102170353450504</v>
      </c>
      <c r="M1517" s="17"/>
      <c r="N1517" s="17">
        <v>0.16460537475929901</v>
      </c>
      <c r="O1517" s="17">
        <v>0.12912880625748399</v>
      </c>
      <c r="P1517" s="17">
        <v>0.124449951929235</v>
      </c>
      <c r="Q1517" s="17">
        <v>0.109536976213342</v>
      </c>
      <c r="R1517" s="17"/>
      <c r="S1517" s="17">
        <v>0.15574854343967501</v>
      </c>
      <c r="T1517" s="17">
        <v>7.3793221915327306E-2</v>
      </c>
      <c r="U1517" s="17">
        <v>8.7434725244385197E-2</v>
      </c>
      <c r="V1517" s="17">
        <v>0.21644437270710401</v>
      </c>
      <c r="W1517" s="17">
        <v>0.16367733349726499</v>
      </c>
      <c r="X1517" s="17">
        <v>0.18011372281177901</v>
      </c>
      <c r="Y1517" s="17">
        <v>8.4685152893119606E-2</v>
      </c>
      <c r="Z1517" s="17">
        <v>6.2163127765304901E-2</v>
      </c>
      <c r="AA1517" s="17">
        <v>9.0883505409160195E-2</v>
      </c>
      <c r="AB1517" s="17">
        <v>0.119398815469549</v>
      </c>
      <c r="AC1517" s="17">
        <v>0.21902510929711699</v>
      </c>
      <c r="AD1517" s="17">
        <v>0.23386574507791699</v>
      </c>
      <c r="AE1517" s="17"/>
      <c r="AF1517" s="17">
        <v>9.8419751028037197E-2</v>
      </c>
      <c r="AG1517" s="17">
        <v>0.16355083885299801</v>
      </c>
      <c r="AH1517" s="17">
        <v>0.121271749860853</v>
      </c>
      <c r="AI1517" s="17">
        <v>0.101978973638412</v>
      </c>
      <c r="AJ1517" s="17">
        <v>0.243923611474612</v>
      </c>
      <c r="AK1517" s="17">
        <v>0.18789647475304699</v>
      </c>
      <c r="AL1517" s="17"/>
      <c r="AM1517" s="17">
        <v>9.4035223394270104E-2</v>
      </c>
      <c r="AN1517" s="17">
        <v>0.134154293393242</v>
      </c>
      <c r="AO1517" s="17">
        <v>0.166068550114751</v>
      </c>
      <c r="AP1517" s="17">
        <v>0.151460213638383</v>
      </c>
      <c r="AQ1517" s="17">
        <v>0.10989098059595</v>
      </c>
      <c r="AR1517" s="17"/>
      <c r="AS1517" s="17">
        <v>0.16683935741589001</v>
      </c>
      <c r="AT1517" s="17">
        <v>0.110593770859219</v>
      </c>
      <c r="AU1517" s="17">
        <v>0.113465783595098</v>
      </c>
      <c r="AV1517" s="17">
        <v>0.12995788450315501</v>
      </c>
      <c r="AW1517" s="17">
        <v>0.126289649828182</v>
      </c>
      <c r="AX1517" s="17">
        <v>0.165024977475001</v>
      </c>
      <c r="AY1517" s="17"/>
      <c r="AZ1517" s="17">
        <v>0.13237557876417899</v>
      </c>
      <c r="BA1517" s="17">
        <v>0.134037040847167</v>
      </c>
      <c r="BB1517" s="17">
        <v>0.15448434009645101</v>
      </c>
      <c r="BC1517" s="17">
        <v>0.15534028670810801</v>
      </c>
      <c r="BD1517" s="17">
        <v>9.9732076985146495E-2</v>
      </c>
      <c r="BE1517" s="17"/>
      <c r="BF1517" s="17">
        <v>0.12859811824786699</v>
      </c>
      <c r="BG1517" s="17"/>
      <c r="BH1517" s="17">
        <v>0.122850799959726</v>
      </c>
      <c r="BI1517" s="17"/>
      <c r="BJ1517" s="17">
        <v>0.15350527263465699</v>
      </c>
      <c r="BK1517" s="17">
        <v>0.114260326884842</v>
      </c>
      <c r="BL1517" s="17">
        <v>0.12276559437619899</v>
      </c>
      <c r="BM1517" s="17">
        <v>0.113482493055874</v>
      </c>
      <c r="BN1517" s="17">
        <v>0.12400869726080201</v>
      </c>
      <c r="BO1517" s="17">
        <v>9.3035274278934599E-2</v>
      </c>
      <c r="BP1517" s="17"/>
      <c r="BQ1517" s="17">
        <v>6.2413029412644101E-2</v>
      </c>
      <c r="BR1517" s="17">
        <v>0.172211954855536</v>
      </c>
      <c r="BS1517" s="17">
        <v>0.12792550472172901</v>
      </c>
      <c r="BT1517" s="17"/>
      <c r="BU1517" s="17">
        <v>0.24130730245801499</v>
      </c>
      <c r="BV1517" s="17">
        <v>0.122624716986447</v>
      </c>
      <c r="BW1517" s="17">
        <v>0.14247412401465701</v>
      </c>
      <c r="BX1517" s="17"/>
      <c r="BY1517" s="17">
        <v>3.3662262721516699E-2</v>
      </c>
      <c r="BZ1517" s="17"/>
      <c r="CA1517" s="17">
        <v>0.11592420190009201</v>
      </c>
    </row>
    <row r="1518" spans="2:79" x14ac:dyDescent="0.35">
      <c r="B1518" t="s">
        <v>592</v>
      </c>
      <c r="C1518" s="17">
        <v>3.3681008633127098E-2</v>
      </c>
      <c r="D1518" s="17">
        <v>3.9084769616824201E-2</v>
      </c>
      <c r="E1518" s="17">
        <v>2.8907529494924498E-2</v>
      </c>
      <c r="F1518" s="17"/>
      <c r="G1518" s="17">
        <v>9.5212563767536808E-3</v>
      </c>
      <c r="H1518" s="17">
        <v>5.0209015801800698E-2</v>
      </c>
      <c r="I1518" s="17">
        <v>3.3188028818347398E-2</v>
      </c>
      <c r="J1518" s="17">
        <v>1.9210330558574101E-2</v>
      </c>
      <c r="K1518" s="17">
        <v>4.0887390413802599E-2</v>
      </c>
      <c r="L1518" s="17">
        <v>4.2656193730806799E-2</v>
      </c>
      <c r="M1518" s="17"/>
      <c r="N1518" s="17">
        <v>4.3519480771563E-2</v>
      </c>
      <c r="O1518" s="17">
        <v>2.7773649683423999E-2</v>
      </c>
      <c r="P1518" s="17">
        <v>4.5891034435118598E-2</v>
      </c>
      <c r="Q1518" s="17">
        <v>1.8530787323453299E-2</v>
      </c>
      <c r="R1518" s="17"/>
      <c r="S1518" s="17">
        <v>3.3288741424599297E-2</v>
      </c>
      <c r="T1518" s="17">
        <v>3.4249303870319499E-2</v>
      </c>
      <c r="U1518" s="17">
        <v>7.3853464899059397E-3</v>
      </c>
      <c r="V1518" s="17">
        <v>0</v>
      </c>
      <c r="W1518" s="17">
        <v>3.4037575005390397E-2</v>
      </c>
      <c r="X1518" s="17">
        <v>7.2440309103614306E-2</v>
      </c>
      <c r="Y1518" s="17">
        <v>2.9594261711118799E-2</v>
      </c>
      <c r="Z1518" s="17">
        <v>4.6231912317204499E-2</v>
      </c>
      <c r="AA1518" s="17">
        <v>2.6776858652116101E-2</v>
      </c>
      <c r="AB1518" s="17">
        <v>5.6461343383496697E-2</v>
      </c>
      <c r="AC1518" s="17">
        <v>1.47753959646152E-2</v>
      </c>
      <c r="AD1518" s="17">
        <v>8.3400974602379399E-2</v>
      </c>
      <c r="AE1518" s="17"/>
      <c r="AF1518" s="17">
        <v>4.5083575329558603E-2</v>
      </c>
      <c r="AG1518" s="17">
        <v>4.5769871284198203E-2</v>
      </c>
      <c r="AH1518" s="17">
        <v>2.17189784482914E-2</v>
      </c>
      <c r="AI1518" s="17">
        <v>3.9443244639675301E-2</v>
      </c>
      <c r="AJ1518" s="17">
        <v>0</v>
      </c>
      <c r="AK1518" s="17">
        <v>1.7543558790527599E-2</v>
      </c>
      <c r="AL1518" s="17"/>
      <c r="AM1518" s="17">
        <v>3.7945106738161601E-2</v>
      </c>
      <c r="AN1518" s="17">
        <v>1.7925149141864601E-2</v>
      </c>
      <c r="AO1518" s="17">
        <v>4.51600780917642E-2</v>
      </c>
      <c r="AP1518" s="17">
        <v>3.69360409610206E-2</v>
      </c>
      <c r="AQ1518" s="17">
        <v>0</v>
      </c>
      <c r="AR1518" s="17"/>
      <c r="AS1518" s="17">
        <v>1.97820344481703E-2</v>
      </c>
      <c r="AT1518" s="17">
        <v>5.8121280046847801E-2</v>
      </c>
      <c r="AU1518" s="17">
        <v>1.47417166919272E-2</v>
      </c>
      <c r="AV1518" s="17">
        <v>4.0489147507991201E-2</v>
      </c>
      <c r="AW1518" s="17">
        <v>2.4566503028541398E-2</v>
      </c>
      <c r="AX1518" s="17">
        <v>2.5717796580407199E-2</v>
      </c>
      <c r="AY1518" s="17"/>
      <c r="AZ1518" s="17">
        <v>4.9088882291835501E-2</v>
      </c>
      <c r="BA1518" s="17">
        <v>3.3083432599060103E-2</v>
      </c>
      <c r="BB1518" s="17">
        <v>2.1707413489514198E-2</v>
      </c>
      <c r="BC1518" s="17">
        <v>2.9901528993167802E-2</v>
      </c>
      <c r="BD1518" s="17">
        <v>3.4233361163220601E-2</v>
      </c>
      <c r="BE1518" s="17"/>
      <c r="BF1518" s="17">
        <v>3.3465680949017897E-2</v>
      </c>
      <c r="BG1518" s="17"/>
      <c r="BH1518" s="17">
        <v>3.02170654027538E-2</v>
      </c>
      <c r="BI1518" s="17"/>
      <c r="BJ1518" s="17">
        <v>1.7015153668140898E-2</v>
      </c>
      <c r="BK1518" s="17">
        <v>6.45048981984533E-2</v>
      </c>
      <c r="BL1518" s="17">
        <v>4.0356924648843003E-2</v>
      </c>
      <c r="BM1518" s="17">
        <v>1.4626696253479E-2</v>
      </c>
      <c r="BN1518" s="17">
        <v>0</v>
      </c>
      <c r="BO1518" s="17">
        <v>0</v>
      </c>
      <c r="BP1518" s="17"/>
      <c r="BQ1518" s="17">
        <v>7.22001773129195E-2</v>
      </c>
      <c r="BR1518" s="17">
        <v>1.37616203692318E-2</v>
      </c>
      <c r="BS1518" s="17">
        <v>3.5087990217723901E-2</v>
      </c>
      <c r="BT1518" s="17"/>
      <c r="BU1518" s="17">
        <v>6.7029819257838604E-3</v>
      </c>
      <c r="BV1518" s="17">
        <v>1.1926273537911401E-2</v>
      </c>
      <c r="BW1518" s="17">
        <v>4.7097879665596198E-2</v>
      </c>
      <c r="BX1518" s="17"/>
      <c r="BY1518" s="17">
        <v>1.4292498118931799E-2</v>
      </c>
      <c r="BZ1518" s="17"/>
      <c r="CA1518" s="17">
        <v>7.29413802801414E-3</v>
      </c>
    </row>
    <row r="1519" spans="2:79" x14ac:dyDescent="0.35">
      <c r="B1519" t="s">
        <v>136</v>
      </c>
      <c r="C1519" s="17">
        <v>0.12605128614556299</v>
      </c>
      <c r="D1519" s="17">
        <v>0.11706025999455499</v>
      </c>
      <c r="E1519" s="17">
        <v>0.13510244285150999</v>
      </c>
      <c r="F1519" s="17"/>
      <c r="G1519" s="17">
        <v>0.148226965460139</v>
      </c>
      <c r="H1519" s="17">
        <v>9.6711657284846306E-2</v>
      </c>
      <c r="I1519" s="17">
        <v>0.110662121627581</v>
      </c>
      <c r="J1519" s="17">
        <v>0.110172327747285</v>
      </c>
      <c r="K1519" s="17">
        <v>0.13181195057553299</v>
      </c>
      <c r="L1519" s="17">
        <v>0.157124274709563</v>
      </c>
      <c r="M1519" s="17"/>
      <c r="N1519" s="17">
        <v>8.8065028595917499E-2</v>
      </c>
      <c r="O1519" s="17">
        <v>0.127296879167656</v>
      </c>
      <c r="P1519" s="17">
        <v>0.15673442743916299</v>
      </c>
      <c r="Q1519" s="17">
        <v>0.141412151464791</v>
      </c>
      <c r="R1519" s="17"/>
      <c r="S1519" s="17">
        <v>9.36254286766596E-2</v>
      </c>
      <c r="T1519" s="17">
        <v>0.102351613279207</v>
      </c>
      <c r="U1519" s="17">
        <v>0.144420361596721</v>
      </c>
      <c r="V1519" s="17">
        <v>0.17817677962016501</v>
      </c>
      <c r="W1519" s="17">
        <v>9.9381002924053899E-2</v>
      </c>
      <c r="X1519" s="17">
        <v>0.15715334143422899</v>
      </c>
      <c r="Y1519" s="17">
        <v>8.3104452564445194E-2</v>
      </c>
      <c r="Z1519" s="17">
        <v>8.5474490611212095E-2</v>
      </c>
      <c r="AA1519" s="17">
        <v>0.15232320575087599</v>
      </c>
      <c r="AB1519" s="17">
        <v>0.20522871961102099</v>
      </c>
      <c r="AC1519" s="17">
        <v>7.7816446394097405E-2</v>
      </c>
      <c r="AD1519" s="17">
        <v>4.3181046076627601E-2</v>
      </c>
      <c r="AE1519" s="17"/>
      <c r="AF1519" s="17">
        <v>0.128349559700038</v>
      </c>
      <c r="AG1519" s="17">
        <v>0.13919797175867499</v>
      </c>
      <c r="AH1519" s="17">
        <v>8.7694126553210405E-2</v>
      </c>
      <c r="AI1519" s="17">
        <v>5.61127848646336E-2</v>
      </c>
      <c r="AJ1519" s="17">
        <v>0.115353969228062</v>
      </c>
      <c r="AK1519" s="17">
        <v>7.6618450149461004E-2</v>
      </c>
      <c r="AL1519" s="17"/>
      <c r="AM1519" s="17">
        <v>0.154313882719645</v>
      </c>
      <c r="AN1519" s="17">
        <v>0.103548454027923</v>
      </c>
      <c r="AO1519" s="17">
        <v>0.107155784333221</v>
      </c>
      <c r="AP1519" s="17">
        <v>0.13606366529472699</v>
      </c>
      <c r="AQ1519" s="17">
        <v>0.22273711534403801</v>
      </c>
      <c r="AR1519" s="17"/>
      <c r="AS1519" s="17">
        <v>0.157750706559633</v>
      </c>
      <c r="AT1519" s="17">
        <v>7.2976227196431695E-2</v>
      </c>
      <c r="AU1519" s="17">
        <v>0.111219985268366</v>
      </c>
      <c r="AV1519" s="17">
        <v>0.16981568972362701</v>
      </c>
      <c r="AW1519" s="17">
        <v>0.18165260012272599</v>
      </c>
      <c r="AX1519" s="17">
        <v>4.6509916725064E-2</v>
      </c>
      <c r="AY1519" s="17"/>
      <c r="AZ1519" s="17">
        <v>0.101601115583102</v>
      </c>
      <c r="BA1519" s="17">
        <v>0.111441480118465</v>
      </c>
      <c r="BB1519" s="17">
        <v>0.136024225411601</v>
      </c>
      <c r="BC1519" s="17">
        <v>0.126964388698976</v>
      </c>
      <c r="BD1519" s="17">
        <v>0.16103317249643201</v>
      </c>
      <c r="BE1519" s="17"/>
      <c r="BF1519" s="17">
        <v>0.119135262126726</v>
      </c>
      <c r="BG1519" s="17"/>
      <c r="BH1519" s="17">
        <v>0.11059996647131901</v>
      </c>
      <c r="BI1519" s="17"/>
      <c r="BJ1519" s="17">
        <v>0.11542470612111901</v>
      </c>
      <c r="BK1519" s="17">
        <v>0.160817128221832</v>
      </c>
      <c r="BL1519" s="17">
        <v>0.12755956217821701</v>
      </c>
      <c r="BM1519" s="17">
        <v>0.155923506830693</v>
      </c>
      <c r="BN1519" s="17">
        <v>8.0466281504586207E-2</v>
      </c>
      <c r="BO1519" s="17">
        <v>0.14208184042149399</v>
      </c>
      <c r="BP1519" s="17"/>
      <c r="BQ1519" s="17">
        <v>0.124443378930763</v>
      </c>
      <c r="BR1519" s="17">
        <v>9.8083861731226907E-2</v>
      </c>
      <c r="BS1519" s="17">
        <v>0.109595417657988</v>
      </c>
      <c r="BT1519" s="17"/>
      <c r="BU1519" s="17">
        <v>8.84592676047843E-2</v>
      </c>
      <c r="BV1519" s="17">
        <v>0.116678461214503</v>
      </c>
      <c r="BW1519" s="17">
        <v>0.115467568821634</v>
      </c>
      <c r="BX1519" s="17"/>
      <c r="BY1519" s="17">
        <v>0.173531128917745</v>
      </c>
      <c r="BZ1519" s="17"/>
      <c r="CA1519" s="17">
        <v>6.5062443541721998E-2</v>
      </c>
    </row>
    <row r="1520" spans="2:79" x14ac:dyDescent="0.35">
      <c r="B1520" t="s">
        <v>593</v>
      </c>
      <c r="C1520" s="17">
        <v>0.70790801589593499</v>
      </c>
      <c r="D1520" s="17">
        <v>0.71145660806528699</v>
      </c>
      <c r="E1520" s="17">
        <v>0.70285998041403797</v>
      </c>
      <c r="F1520" s="17"/>
      <c r="G1520" s="17">
        <v>0.71022542562139102</v>
      </c>
      <c r="H1520" s="17">
        <v>0.68597672193549697</v>
      </c>
      <c r="I1520" s="17">
        <v>0.66928016005855795</v>
      </c>
      <c r="J1520" s="17">
        <v>0.71645148314639295</v>
      </c>
      <c r="K1520" s="17">
        <v>0.78000493849112296</v>
      </c>
      <c r="L1520" s="17">
        <v>0.69804917810912603</v>
      </c>
      <c r="M1520" s="17"/>
      <c r="N1520" s="17">
        <v>0.70381011587321995</v>
      </c>
      <c r="O1520" s="17">
        <v>0.71580066489143601</v>
      </c>
      <c r="P1520" s="17">
        <v>0.67292458619648399</v>
      </c>
      <c r="Q1520" s="17">
        <v>0.73052008499841403</v>
      </c>
      <c r="R1520" s="17"/>
      <c r="S1520" s="17">
        <v>0.71733728645906603</v>
      </c>
      <c r="T1520" s="17">
        <v>0.78960586093514595</v>
      </c>
      <c r="U1520" s="17">
        <v>0.76075956666898803</v>
      </c>
      <c r="V1520" s="17">
        <v>0.60537884767273098</v>
      </c>
      <c r="W1520" s="17">
        <v>0.70290408857329001</v>
      </c>
      <c r="X1520" s="17">
        <v>0.59029262665037796</v>
      </c>
      <c r="Y1520" s="17">
        <v>0.80261613283131705</v>
      </c>
      <c r="Z1520" s="17">
        <v>0.80613046930627896</v>
      </c>
      <c r="AA1520" s="17">
        <v>0.73001643018784701</v>
      </c>
      <c r="AB1520" s="17">
        <v>0.61891112153593297</v>
      </c>
      <c r="AC1520" s="17">
        <v>0.68838304834416997</v>
      </c>
      <c r="AD1520" s="17">
        <v>0.63955223424307595</v>
      </c>
      <c r="AE1520" s="17"/>
      <c r="AF1520" s="17">
        <v>0.72814711394236598</v>
      </c>
      <c r="AG1520" s="17">
        <v>0.65148131810412901</v>
      </c>
      <c r="AH1520" s="17">
        <v>0.76931514513764498</v>
      </c>
      <c r="AI1520" s="17">
        <v>0.80246499685727901</v>
      </c>
      <c r="AJ1520" s="17">
        <v>0.64072241929732598</v>
      </c>
      <c r="AK1520" s="17">
        <v>0.71794151630696401</v>
      </c>
      <c r="AL1520" s="17"/>
      <c r="AM1520" s="17">
        <v>0.71370578714792299</v>
      </c>
      <c r="AN1520" s="17">
        <v>0.74437210343697002</v>
      </c>
      <c r="AO1520" s="17">
        <v>0.68161558746026396</v>
      </c>
      <c r="AP1520" s="17">
        <v>0.67554008010586997</v>
      </c>
      <c r="AQ1520" s="17">
        <v>0.66737190406001201</v>
      </c>
      <c r="AR1520" s="17"/>
      <c r="AS1520" s="17">
        <v>0.65562790157630702</v>
      </c>
      <c r="AT1520" s="17">
        <v>0.75830872189750098</v>
      </c>
      <c r="AU1520" s="17">
        <v>0.76057251444460905</v>
      </c>
      <c r="AV1520" s="17">
        <v>0.65973727826522699</v>
      </c>
      <c r="AW1520" s="17">
        <v>0.66749124702055096</v>
      </c>
      <c r="AX1520" s="17">
        <v>0.76274730921952805</v>
      </c>
      <c r="AY1520" s="17"/>
      <c r="AZ1520" s="17">
        <v>0.71693442336088298</v>
      </c>
      <c r="BA1520" s="17">
        <v>0.72143804643530796</v>
      </c>
      <c r="BB1520" s="17">
        <v>0.68778402100243397</v>
      </c>
      <c r="BC1520" s="17">
        <v>0.68779379559974796</v>
      </c>
      <c r="BD1520" s="17">
        <v>0.70500138935520096</v>
      </c>
      <c r="BE1520" s="17"/>
      <c r="BF1520" s="17">
        <v>0.71880093867638895</v>
      </c>
      <c r="BG1520" s="17"/>
      <c r="BH1520" s="17">
        <v>0.73633216816620095</v>
      </c>
      <c r="BI1520" s="17"/>
      <c r="BJ1520" s="17">
        <v>0.71405486757608305</v>
      </c>
      <c r="BK1520" s="17">
        <v>0.66041764669487302</v>
      </c>
      <c r="BL1520" s="17">
        <v>0.709317918796741</v>
      </c>
      <c r="BM1520" s="17">
        <v>0.715967303859953</v>
      </c>
      <c r="BN1520" s="17">
        <v>0.795525021234611</v>
      </c>
      <c r="BO1520" s="17">
        <v>0.76488288529957205</v>
      </c>
      <c r="BP1520" s="17"/>
      <c r="BQ1520" s="17">
        <v>0.74094341434367395</v>
      </c>
      <c r="BR1520" s="17">
        <v>0.71594256304400605</v>
      </c>
      <c r="BS1520" s="17">
        <v>0.72739108740255898</v>
      </c>
      <c r="BT1520" s="17"/>
      <c r="BU1520" s="17">
        <v>0.66353044801141703</v>
      </c>
      <c r="BV1520" s="17">
        <v>0.74877054826113898</v>
      </c>
      <c r="BW1520" s="17">
        <v>0.69496042749811404</v>
      </c>
      <c r="BX1520" s="17"/>
      <c r="BY1520" s="17">
        <v>0.77851411024180694</v>
      </c>
      <c r="BZ1520" s="17"/>
      <c r="CA1520" s="17">
        <v>0.81171921653017198</v>
      </c>
    </row>
    <row r="1521" spans="2:79" x14ac:dyDescent="0.35">
      <c r="B1521" t="s">
        <v>594</v>
      </c>
      <c r="C1521" s="17">
        <v>0.16604069795850299</v>
      </c>
      <c r="D1521" s="17">
        <v>0.17148313194015799</v>
      </c>
      <c r="E1521" s="17">
        <v>0.16203757673445299</v>
      </c>
      <c r="F1521" s="17"/>
      <c r="G1521" s="17">
        <v>0.14154760891847001</v>
      </c>
      <c r="H1521" s="17">
        <v>0.21731162077965699</v>
      </c>
      <c r="I1521" s="17">
        <v>0.22005771831386101</v>
      </c>
      <c r="J1521" s="17">
        <v>0.17337618910632199</v>
      </c>
      <c r="K1521" s="17">
        <v>8.8183110933344397E-2</v>
      </c>
      <c r="L1521" s="17">
        <v>0.14482654718131099</v>
      </c>
      <c r="M1521" s="17"/>
      <c r="N1521" s="17">
        <v>0.20812485553086199</v>
      </c>
      <c r="O1521" s="17">
        <v>0.15690245594090799</v>
      </c>
      <c r="P1521" s="17">
        <v>0.17034098636435399</v>
      </c>
      <c r="Q1521" s="17">
        <v>0.128067763536795</v>
      </c>
      <c r="R1521" s="17"/>
      <c r="S1521" s="17">
        <v>0.18903728486427401</v>
      </c>
      <c r="T1521" s="17">
        <v>0.10804252578564701</v>
      </c>
      <c r="U1521" s="17">
        <v>9.4820071734291106E-2</v>
      </c>
      <c r="V1521" s="17">
        <v>0.21644437270710401</v>
      </c>
      <c r="W1521" s="17">
        <v>0.19771490850265599</v>
      </c>
      <c r="X1521" s="17">
        <v>0.252554031915393</v>
      </c>
      <c r="Y1521" s="17">
        <v>0.114279414604238</v>
      </c>
      <c r="Z1521" s="17">
        <v>0.108395040082509</v>
      </c>
      <c r="AA1521" s="17">
        <v>0.117660364061276</v>
      </c>
      <c r="AB1521" s="17">
        <v>0.17586015885304601</v>
      </c>
      <c r="AC1521" s="17">
        <v>0.23380050526173199</v>
      </c>
      <c r="AD1521" s="17">
        <v>0.31726671968029702</v>
      </c>
      <c r="AE1521" s="17"/>
      <c r="AF1521" s="17">
        <v>0.14350332635759599</v>
      </c>
      <c r="AG1521" s="17">
        <v>0.209320710137197</v>
      </c>
      <c r="AH1521" s="17">
        <v>0.142990728309145</v>
      </c>
      <c r="AI1521" s="17">
        <v>0.14142221827808699</v>
      </c>
      <c r="AJ1521" s="17">
        <v>0.243923611474612</v>
      </c>
      <c r="AK1521" s="17">
        <v>0.20544003354357501</v>
      </c>
      <c r="AL1521" s="17"/>
      <c r="AM1521" s="17">
        <v>0.13198033013243199</v>
      </c>
      <c r="AN1521" s="17">
        <v>0.152079442535107</v>
      </c>
      <c r="AO1521" s="17">
        <v>0.211228628206515</v>
      </c>
      <c r="AP1521" s="17">
        <v>0.18839625459940301</v>
      </c>
      <c r="AQ1521" s="17">
        <v>0.10989098059595</v>
      </c>
      <c r="AR1521" s="17"/>
      <c r="AS1521" s="17">
        <v>0.18662139186405999</v>
      </c>
      <c r="AT1521" s="17">
        <v>0.168715050906067</v>
      </c>
      <c r="AU1521" s="17">
        <v>0.12820750028702499</v>
      </c>
      <c r="AV1521" s="17">
        <v>0.170447032011146</v>
      </c>
      <c r="AW1521" s="17">
        <v>0.15085615285672299</v>
      </c>
      <c r="AX1521" s="17">
        <v>0.19074277405540799</v>
      </c>
      <c r="AY1521" s="17"/>
      <c r="AZ1521" s="17">
        <v>0.18146446105601499</v>
      </c>
      <c r="BA1521" s="17">
        <v>0.16712047344622799</v>
      </c>
      <c r="BB1521" s="17">
        <v>0.17619175358596501</v>
      </c>
      <c r="BC1521" s="17">
        <v>0.18524181570127601</v>
      </c>
      <c r="BD1521" s="17">
        <v>0.13396543814836701</v>
      </c>
      <c r="BE1521" s="17"/>
      <c r="BF1521" s="17">
        <v>0.16206379919688499</v>
      </c>
      <c r="BG1521" s="17"/>
      <c r="BH1521" s="17">
        <v>0.15306786536247999</v>
      </c>
      <c r="BI1521" s="17"/>
      <c r="BJ1521" s="17">
        <v>0.17052042630279801</v>
      </c>
      <c r="BK1521" s="17">
        <v>0.17876522508329601</v>
      </c>
      <c r="BL1521" s="17">
        <v>0.16312251902504199</v>
      </c>
      <c r="BM1521" s="17">
        <v>0.128109189309354</v>
      </c>
      <c r="BN1521" s="17">
        <v>0.12400869726080201</v>
      </c>
      <c r="BO1521" s="17">
        <v>9.3035274278934599E-2</v>
      </c>
      <c r="BP1521" s="17"/>
      <c r="BQ1521" s="17">
        <v>0.13461320672556401</v>
      </c>
      <c r="BR1521" s="17">
        <v>0.18597357522476701</v>
      </c>
      <c r="BS1521" s="17">
        <v>0.163013494939453</v>
      </c>
      <c r="BT1521" s="17"/>
      <c r="BU1521" s="17">
        <v>0.24801028438379799</v>
      </c>
      <c r="BV1521" s="17">
        <v>0.13455099052435801</v>
      </c>
      <c r="BW1521" s="17">
        <v>0.18957200368025301</v>
      </c>
      <c r="BX1521" s="17"/>
      <c r="BY1521" s="17">
        <v>4.7954760840448397E-2</v>
      </c>
      <c r="BZ1521" s="17"/>
      <c r="CA1521" s="17">
        <v>0.123218339928106</v>
      </c>
    </row>
    <row r="1522" spans="2:79" x14ac:dyDescent="0.35">
      <c r="B1522" t="s">
        <v>202</v>
      </c>
      <c r="C1522" s="17">
        <v>0.54186731793743204</v>
      </c>
      <c r="D1522" s="17">
        <v>0.53997347612513003</v>
      </c>
      <c r="E1522" s="17">
        <v>0.54082240367958501</v>
      </c>
      <c r="F1522" s="17"/>
      <c r="G1522" s="17">
        <v>0.56867781670292095</v>
      </c>
      <c r="H1522" s="17">
        <v>0.46866510115583998</v>
      </c>
      <c r="I1522" s="17">
        <v>0.449222441744697</v>
      </c>
      <c r="J1522" s="17">
        <v>0.54307529404007104</v>
      </c>
      <c r="K1522" s="17">
        <v>0.69182182755777899</v>
      </c>
      <c r="L1522" s="17">
        <v>0.55322263092781498</v>
      </c>
      <c r="M1522" s="17"/>
      <c r="N1522" s="17">
        <v>0.49568526034235699</v>
      </c>
      <c r="O1522" s="17">
        <v>0.558898208950528</v>
      </c>
      <c r="P1522" s="17">
        <v>0.50258359983212997</v>
      </c>
      <c r="Q1522" s="17">
        <v>0.60245232146161898</v>
      </c>
      <c r="R1522" s="17"/>
      <c r="S1522" s="17">
        <v>0.52830000159479196</v>
      </c>
      <c r="T1522" s="17">
        <v>0.68156333514949896</v>
      </c>
      <c r="U1522" s="17">
        <v>0.66593949493469695</v>
      </c>
      <c r="V1522" s="17">
        <v>0.388934474965627</v>
      </c>
      <c r="W1522" s="17">
        <v>0.50518918007063496</v>
      </c>
      <c r="X1522" s="17">
        <v>0.33773859473498502</v>
      </c>
      <c r="Y1522" s="17">
        <v>0.68833671822707798</v>
      </c>
      <c r="Z1522" s="17">
        <v>0.69773542922376897</v>
      </c>
      <c r="AA1522" s="17">
        <v>0.61235606612657101</v>
      </c>
      <c r="AB1522" s="17">
        <v>0.44305096268288702</v>
      </c>
      <c r="AC1522" s="17">
        <v>0.45458254308243801</v>
      </c>
      <c r="AD1522" s="17">
        <v>0.32228551456277899</v>
      </c>
      <c r="AE1522" s="17"/>
      <c r="AF1522" s="17">
        <v>0.58464378758476998</v>
      </c>
      <c r="AG1522" s="17">
        <v>0.44216060796693202</v>
      </c>
      <c r="AH1522" s="17">
        <v>0.62632441682850004</v>
      </c>
      <c r="AI1522" s="17">
        <v>0.66104277857919203</v>
      </c>
      <c r="AJ1522" s="17">
        <v>0.39679880782271498</v>
      </c>
      <c r="AK1522" s="17">
        <v>0.51250148276339003</v>
      </c>
      <c r="AL1522" s="17"/>
      <c r="AM1522" s="17">
        <v>0.58172545701549105</v>
      </c>
      <c r="AN1522" s="17">
        <v>0.59229266090186306</v>
      </c>
      <c r="AO1522" s="17">
        <v>0.47038695925374902</v>
      </c>
      <c r="AP1522" s="17">
        <v>0.48714382550646601</v>
      </c>
      <c r="AQ1522" s="17">
        <v>0.55748092346406197</v>
      </c>
      <c r="AR1522" s="17"/>
      <c r="AS1522" s="17">
        <v>0.469006509712247</v>
      </c>
      <c r="AT1522" s="17">
        <v>0.589593670991435</v>
      </c>
      <c r="AU1522" s="17">
        <v>0.63236501415758495</v>
      </c>
      <c r="AV1522" s="17">
        <v>0.48929024625408102</v>
      </c>
      <c r="AW1522" s="17">
        <v>0.51663509416382802</v>
      </c>
      <c r="AX1522" s="17">
        <v>0.57200453516411998</v>
      </c>
      <c r="AY1522" s="17"/>
      <c r="AZ1522" s="17">
        <v>0.53546996230486799</v>
      </c>
      <c r="BA1522" s="17">
        <v>0.55431757298908002</v>
      </c>
      <c r="BB1522" s="17">
        <v>0.51159226741646902</v>
      </c>
      <c r="BC1522" s="17">
        <v>0.502551979898472</v>
      </c>
      <c r="BD1522" s="17">
        <v>0.57103595120683304</v>
      </c>
      <c r="BE1522" s="17"/>
      <c r="BF1522" s="17">
        <v>0.55673713947950398</v>
      </c>
      <c r="BG1522" s="17"/>
      <c r="BH1522" s="17">
        <v>0.58326430280372099</v>
      </c>
      <c r="BI1522" s="17"/>
      <c r="BJ1522" s="17">
        <v>0.54353444127328499</v>
      </c>
      <c r="BK1522" s="17">
        <v>0.48165242161157701</v>
      </c>
      <c r="BL1522" s="17">
        <v>0.54619539977169895</v>
      </c>
      <c r="BM1522" s="17">
        <v>0.5878581145506</v>
      </c>
      <c r="BN1522" s="17">
        <v>0.671516323973809</v>
      </c>
      <c r="BO1522" s="17">
        <v>0.67184761102063695</v>
      </c>
      <c r="BP1522" s="17"/>
      <c r="BQ1522" s="17">
        <v>0.60633020761810996</v>
      </c>
      <c r="BR1522" s="17">
        <v>0.52996898781923796</v>
      </c>
      <c r="BS1522" s="17">
        <v>0.56437759246310604</v>
      </c>
      <c r="BT1522" s="17"/>
      <c r="BU1522" s="17">
        <v>0.41552016362761901</v>
      </c>
      <c r="BV1522" s="17">
        <v>0.61421955773678105</v>
      </c>
      <c r="BW1522" s="17">
        <v>0.50538842381786098</v>
      </c>
      <c r="BX1522" s="17"/>
      <c r="BY1522" s="17">
        <v>0.73055934940135803</v>
      </c>
      <c r="BZ1522" s="17"/>
      <c r="CA1522" s="17">
        <v>0.68850087660206605</v>
      </c>
    </row>
    <row r="1523" spans="2:79" x14ac:dyDescent="0.35">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c r="BS1523" s="17"/>
      <c r="BT1523" s="17"/>
      <c r="BU1523" s="17"/>
      <c r="BV1523" s="17"/>
      <c r="BW1523" s="17"/>
      <c r="BX1523" s="17"/>
      <c r="BY1523" s="17"/>
      <c r="BZ1523" s="17"/>
      <c r="CA1523" s="17"/>
    </row>
    <row r="1524" spans="2:79" x14ac:dyDescent="0.35">
      <c r="B1524" s="6" t="s">
        <v>630</v>
      </c>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c r="BH1524" s="17"/>
      <c r="BI1524" s="17"/>
      <c r="BJ1524" s="17"/>
      <c r="BK1524" s="17"/>
      <c r="BL1524" s="17"/>
      <c r="BM1524" s="17"/>
      <c r="BN1524" s="17"/>
      <c r="BO1524" s="17"/>
      <c r="BP1524" s="17"/>
      <c r="BQ1524" s="17"/>
      <c r="BR1524" s="17"/>
      <c r="BS1524" s="17"/>
      <c r="BT1524" s="17"/>
      <c r="BU1524" s="17"/>
      <c r="BV1524" s="17"/>
      <c r="BW1524" s="17"/>
      <c r="BX1524" s="17"/>
      <c r="BY1524" s="17"/>
      <c r="BZ1524" s="17"/>
      <c r="CA1524" s="17"/>
    </row>
    <row r="1525" spans="2:79" x14ac:dyDescent="0.35">
      <c r="B1525" s="24" t="s">
        <v>631</v>
      </c>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c r="BA1525" s="17"/>
      <c r="BB1525" s="17"/>
      <c r="BC1525" s="17"/>
      <c r="BD1525" s="17"/>
      <c r="BE1525" s="17"/>
      <c r="BF1525" s="17"/>
      <c r="BG1525" s="17"/>
      <c r="BH1525" s="17"/>
      <c r="BI1525" s="17"/>
      <c r="BJ1525" s="17"/>
      <c r="BK1525" s="17"/>
      <c r="BL1525" s="17"/>
      <c r="BM1525" s="17"/>
      <c r="BN1525" s="17"/>
      <c r="BO1525" s="17"/>
      <c r="BP1525" s="17"/>
      <c r="BQ1525" s="17"/>
      <c r="BR1525" s="17"/>
      <c r="BS1525" s="17"/>
      <c r="BT1525" s="17"/>
      <c r="BU1525" s="17"/>
      <c r="BV1525" s="17"/>
      <c r="BW1525" s="17"/>
      <c r="BX1525" s="17"/>
      <c r="BY1525" s="17"/>
      <c r="BZ1525" s="17"/>
      <c r="CA1525" s="17"/>
    </row>
    <row r="1526" spans="2:79" x14ac:dyDescent="0.35">
      <c r="B1526" t="s">
        <v>385</v>
      </c>
      <c r="C1526" s="17">
        <v>0.21208194308825101</v>
      </c>
      <c r="D1526" s="17">
        <v>0.22240268859590001</v>
      </c>
      <c r="E1526" s="17">
        <v>0.20028994250456</v>
      </c>
      <c r="F1526" s="17"/>
      <c r="G1526" s="17">
        <v>0.22419334914463299</v>
      </c>
      <c r="H1526" s="17">
        <v>0.26980993664192299</v>
      </c>
      <c r="I1526" s="17">
        <v>0.173966381436018</v>
      </c>
      <c r="J1526" s="17">
        <v>0.22278744291267599</v>
      </c>
      <c r="K1526" s="17">
        <v>0.193744287901325</v>
      </c>
      <c r="L1526" s="17">
        <v>0.19778932948477401</v>
      </c>
      <c r="M1526" s="17"/>
      <c r="N1526" s="17">
        <v>0.26964843923898202</v>
      </c>
      <c r="O1526" s="17">
        <v>0.19491582801275401</v>
      </c>
      <c r="P1526" s="17">
        <v>0.21018505775434701</v>
      </c>
      <c r="Q1526" s="17">
        <v>0.16140073392319501</v>
      </c>
      <c r="R1526" s="17"/>
      <c r="S1526" s="17">
        <v>0.207111343901554</v>
      </c>
      <c r="T1526" s="17">
        <v>0.16690920186952399</v>
      </c>
      <c r="U1526" s="17">
        <v>0.25506025541625099</v>
      </c>
      <c r="V1526" s="17">
        <v>0.23225965819553501</v>
      </c>
      <c r="W1526" s="17">
        <v>0.22925685647445901</v>
      </c>
      <c r="X1526" s="17">
        <v>0.24223376405031</v>
      </c>
      <c r="Y1526" s="17">
        <v>0.274666887658161</v>
      </c>
      <c r="Z1526" s="17">
        <v>0.16840344179371</v>
      </c>
      <c r="AA1526" s="17">
        <v>0.21666231291188201</v>
      </c>
      <c r="AB1526" s="17">
        <v>0.18270570392003399</v>
      </c>
      <c r="AC1526" s="17">
        <v>0.20489015386742501</v>
      </c>
      <c r="AD1526" s="17">
        <v>0.107887882277116</v>
      </c>
      <c r="AE1526" s="17"/>
      <c r="AF1526" s="17">
        <v>0.17986998820424399</v>
      </c>
      <c r="AG1526" s="17">
        <v>0.194526651723051</v>
      </c>
      <c r="AH1526" s="17">
        <v>0.248435253271414</v>
      </c>
      <c r="AI1526" s="17">
        <v>0.210413700023378</v>
      </c>
      <c r="AJ1526" s="17">
        <v>0.25096563545002198</v>
      </c>
      <c r="AK1526" s="17">
        <v>0.31051929211068102</v>
      </c>
      <c r="AL1526" s="17"/>
      <c r="AM1526" s="17">
        <v>0.175881446093136</v>
      </c>
      <c r="AN1526" s="17">
        <v>0.223679007743423</v>
      </c>
      <c r="AO1526" s="17">
        <v>0.211528085692853</v>
      </c>
      <c r="AP1526" s="17">
        <v>0.241706640770363</v>
      </c>
      <c r="AQ1526" s="17">
        <v>0.17188322789478</v>
      </c>
      <c r="AR1526" s="17"/>
      <c r="AS1526" s="17">
        <v>0.243988233051288</v>
      </c>
      <c r="AT1526" s="17">
        <v>0.19177934463725499</v>
      </c>
      <c r="AU1526" s="17">
        <v>0.217725921772562</v>
      </c>
      <c r="AV1526" s="17">
        <v>0.17450042090065401</v>
      </c>
      <c r="AW1526" s="17">
        <v>0.20055175709199399</v>
      </c>
      <c r="AX1526" s="17">
        <v>0.26409491094846099</v>
      </c>
      <c r="AY1526" s="17"/>
      <c r="AZ1526" s="17">
        <v>0.188105966355714</v>
      </c>
      <c r="BA1526" s="17">
        <v>0.17659744708792499</v>
      </c>
      <c r="BB1526" s="17">
        <v>0.28900589742010901</v>
      </c>
      <c r="BC1526" s="17">
        <v>0.22745578399383801</v>
      </c>
      <c r="BD1526" s="17">
        <v>0.218895034319118</v>
      </c>
      <c r="BE1526" s="17"/>
      <c r="BF1526" s="17">
        <v>0.21820076498230401</v>
      </c>
      <c r="BG1526" s="17"/>
      <c r="BH1526" s="17">
        <v>0.21339705371102799</v>
      </c>
      <c r="BI1526" s="17"/>
      <c r="BJ1526" s="17">
        <v>0.18717090047132501</v>
      </c>
      <c r="BK1526" s="17">
        <v>0.25039260211167302</v>
      </c>
      <c r="BL1526" s="17">
        <v>0.21049675261860901</v>
      </c>
      <c r="BM1526" s="17">
        <v>0.14140946470748</v>
      </c>
      <c r="BN1526" s="17">
        <v>0.360014368182137</v>
      </c>
      <c r="BO1526" s="17">
        <v>0.113010733975191</v>
      </c>
      <c r="BP1526" s="17"/>
      <c r="BQ1526" s="17">
        <v>0.19518578907026701</v>
      </c>
      <c r="BR1526" s="17">
        <v>0.185696516695319</v>
      </c>
      <c r="BS1526" s="17">
        <v>0.23652044445893</v>
      </c>
      <c r="BT1526" s="17"/>
      <c r="BU1526" s="17">
        <v>0.15570846573719199</v>
      </c>
      <c r="BV1526" s="17">
        <v>0.19889683144447101</v>
      </c>
      <c r="BW1526" s="17">
        <v>0.235409257883954</v>
      </c>
      <c r="BX1526" s="17"/>
      <c r="BY1526" s="17">
        <v>0.23554726205146301</v>
      </c>
      <c r="BZ1526" s="17"/>
      <c r="CA1526" s="17">
        <v>0.29748221371468703</v>
      </c>
    </row>
    <row r="1527" spans="2:79" x14ac:dyDescent="0.35">
      <c r="B1527" t="s">
        <v>386</v>
      </c>
      <c r="C1527" s="17">
        <v>0.51987904389637396</v>
      </c>
      <c r="D1527" s="17">
        <v>0.51252397327619803</v>
      </c>
      <c r="E1527" s="17">
        <v>0.52642792839522001</v>
      </c>
      <c r="F1527" s="17"/>
      <c r="G1527" s="17">
        <v>0.53116853182192703</v>
      </c>
      <c r="H1527" s="17">
        <v>0.49210615754530701</v>
      </c>
      <c r="I1527" s="17">
        <v>0.50837198283031404</v>
      </c>
      <c r="J1527" s="17">
        <v>0.55373693389967904</v>
      </c>
      <c r="K1527" s="17">
        <v>0.590866525999167</v>
      </c>
      <c r="L1527" s="17">
        <v>0.46422535952680799</v>
      </c>
      <c r="M1527" s="17"/>
      <c r="N1527" s="17">
        <v>0.48751224268912802</v>
      </c>
      <c r="O1527" s="17">
        <v>0.57870683342305596</v>
      </c>
      <c r="P1527" s="17">
        <v>0.45096220443478702</v>
      </c>
      <c r="Q1527" s="17">
        <v>0.55428739482829303</v>
      </c>
      <c r="R1527" s="17"/>
      <c r="S1527" s="17">
        <v>0.52450151177485604</v>
      </c>
      <c r="T1527" s="17">
        <v>0.55283681535021201</v>
      </c>
      <c r="U1527" s="17">
        <v>0.51720839426224596</v>
      </c>
      <c r="V1527" s="17">
        <v>0.46956752305981703</v>
      </c>
      <c r="W1527" s="17">
        <v>0.51717575467024302</v>
      </c>
      <c r="X1527" s="17">
        <v>0.540454297549541</v>
      </c>
      <c r="Y1527" s="17">
        <v>0.43494429142668301</v>
      </c>
      <c r="Z1527" s="17">
        <v>0.56304910487010096</v>
      </c>
      <c r="AA1527" s="17">
        <v>0.53120277055454701</v>
      </c>
      <c r="AB1527" s="17">
        <v>0.50378365875062203</v>
      </c>
      <c r="AC1527" s="17">
        <v>0.442021812891497</v>
      </c>
      <c r="AD1527" s="17">
        <v>0.70757709138445501</v>
      </c>
      <c r="AE1527" s="17"/>
      <c r="AF1527" s="17">
        <v>0.51881273450866705</v>
      </c>
      <c r="AG1527" s="17">
        <v>0.49942204242962501</v>
      </c>
      <c r="AH1527" s="17">
        <v>0.53321400116041395</v>
      </c>
      <c r="AI1527" s="17">
        <v>0.60849683264993104</v>
      </c>
      <c r="AJ1527" s="17">
        <v>0.59393991131011104</v>
      </c>
      <c r="AK1527" s="17">
        <v>0.46388442587490802</v>
      </c>
      <c r="AL1527" s="17"/>
      <c r="AM1527" s="17">
        <v>0.56981790629130702</v>
      </c>
      <c r="AN1527" s="17">
        <v>0.48087896704309802</v>
      </c>
      <c r="AO1527" s="17">
        <v>0.56021633700853501</v>
      </c>
      <c r="AP1527" s="17">
        <v>0.48640688258583897</v>
      </c>
      <c r="AQ1527" s="17">
        <v>0.52090167654187702</v>
      </c>
      <c r="AR1527" s="17"/>
      <c r="AS1527" s="17">
        <v>0.52816126964394206</v>
      </c>
      <c r="AT1527" s="17">
        <v>0.54800556642800502</v>
      </c>
      <c r="AU1527" s="17">
        <v>0.47673688181176499</v>
      </c>
      <c r="AV1527" s="17">
        <v>0.53312654646377799</v>
      </c>
      <c r="AW1527" s="17">
        <v>0.57453266498266997</v>
      </c>
      <c r="AX1527" s="17">
        <v>0.39312285741589398</v>
      </c>
      <c r="AY1527" s="17"/>
      <c r="AZ1527" s="17">
        <v>0.59122990820594501</v>
      </c>
      <c r="BA1527" s="17">
        <v>0.52629381286390897</v>
      </c>
      <c r="BB1527" s="17">
        <v>0.502217783329165</v>
      </c>
      <c r="BC1527" s="17">
        <v>0.36166740531778402</v>
      </c>
      <c r="BD1527" s="17">
        <v>0.51454743304378503</v>
      </c>
      <c r="BE1527" s="17"/>
      <c r="BF1527" s="17">
        <v>0.51925118279277704</v>
      </c>
      <c r="BG1527" s="17"/>
      <c r="BH1527" s="17">
        <v>0.51460148051656296</v>
      </c>
      <c r="BI1527" s="17"/>
      <c r="BJ1527" s="17">
        <v>0.56332566546116503</v>
      </c>
      <c r="BK1527" s="17">
        <v>0.50214271429503998</v>
      </c>
      <c r="BL1527" s="17">
        <v>0.502769451387578</v>
      </c>
      <c r="BM1527" s="17">
        <v>0.63374543004212902</v>
      </c>
      <c r="BN1527" s="17">
        <v>0.434546630879868</v>
      </c>
      <c r="BO1527" s="17">
        <v>0.46663030183319099</v>
      </c>
      <c r="BP1527" s="17"/>
      <c r="BQ1527" s="17">
        <v>0.48618167668962697</v>
      </c>
      <c r="BR1527" s="17">
        <v>0.58974285439086305</v>
      </c>
      <c r="BS1527" s="17">
        <v>0.51066786073470005</v>
      </c>
      <c r="BT1527" s="17"/>
      <c r="BU1527" s="17">
        <v>0.53485843724974003</v>
      </c>
      <c r="BV1527" s="17">
        <v>0.585121849856303</v>
      </c>
      <c r="BW1527" s="17">
        <v>0.49365818044677201</v>
      </c>
      <c r="BX1527" s="17"/>
      <c r="BY1527" s="17">
        <v>0.54857510752406602</v>
      </c>
      <c r="BZ1527" s="17"/>
      <c r="CA1527" s="17">
        <v>0.53700665838502804</v>
      </c>
    </row>
    <row r="1528" spans="2:79" x14ac:dyDescent="0.35">
      <c r="B1528" t="s">
        <v>387</v>
      </c>
      <c r="C1528" s="17">
        <v>0.116051967725835</v>
      </c>
      <c r="D1528" s="17">
        <v>0.13333151694223</v>
      </c>
      <c r="E1528" s="17">
        <v>9.8779488492220804E-2</v>
      </c>
      <c r="F1528" s="17"/>
      <c r="G1528" s="17">
        <v>7.7878192532701104E-2</v>
      </c>
      <c r="H1528" s="17">
        <v>0.14266601755066</v>
      </c>
      <c r="I1528" s="17">
        <v>0.16212313768246001</v>
      </c>
      <c r="J1528" s="17">
        <v>0.100125504292115</v>
      </c>
      <c r="K1528" s="17">
        <v>8.8358560931866795E-2</v>
      </c>
      <c r="L1528" s="17">
        <v>0.113798018276075</v>
      </c>
      <c r="M1528" s="17"/>
      <c r="N1528" s="17">
        <v>0.12131153228575001</v>
      </c>
      <c r="O1528" s="17">
        <v>9.1192205958056702E-2</v>
      </c>
      <c r="P1528" s="17">
        <v>0.151000538003564</v>
      </c>
      <c r="Q1528" s="17">
        <v>0.107159869752097</v>
      </c>
      <c r="R1528" s="17"/>
      <c r="S1528" s="17">
        <v>0.10570413930021701</v>
      </c>
      <c r="T1528" s="17">
        <v>0.116409912005321</v>
      </c>
      <c r="U1528" s="17">
        <v>0.10963315671577301</v>
      </c>
      <c r="V1528" s="17">
        <v>0.143102934477114</v>
      </c>
      <c r="W1528" s="17">
        <v>9.7510148360051604E-2</v>
      </c>
      <c r="X1528" s="17">
        <v>0.11415285902720899</v>
      </c>
      <c r="Y1528" s="17">
        <v>0.14637876699505301</v>
      </c>
      <c r="Z1528" s="17">
        <v>9.7000950264957794E-2</v>
      </c>
      <c r="AA1528" s="17">
        <v>0.104884384791642</v>
      </c>
      <c r="AB1528" s="17">
        <v>0.12427808856644899</v>
      </c>
      <c r="AC1528" s="17">
        <v>0.142140471382004</v>
      </c>
      <c r="AD1528" s="17">
        <v>8.3824925956270502E-2</v>
      </c>
      <c r="AE1528" s="17"/>
      <c r="AF1528" s="17">
        <v>5.4793913262984502E-2</v>
      </c>
      <c r="AG1528" s="17">
        <v>0.13188139154164299</v>
      </c>
      <c r="AH1528" s="17">
        <v>0.137167777840423</v>
      </c>
      <c r="AI1528" s="17">
        <v>0.11714933339603199</v>
      </c>
      <c r="AJ1528" s="17">
        <v>0.106678185222466</v>
      </c>
      <c r="AK1528" s="17">
        <v>0.117451185367185</v>
      </c>
      <c r="AL1528" s="17"/>
      <c r="AM1528" s="17">
        <v>8.5204031806324507E-2</v>
      </c>
      <c r="AN1528" s="17">
        <v>0.130115138562056</v>
      </c>
      <c r="AO1528" s="17">
        <v>0.11605058282477999</v>
      </c>
      <c r="AP1528" s="17">
        <v>0.128731394763337</v>
      </c>
      <c r="AQ1528" s="17">
        <v>0.27819070891565301</v>
      </c>
      <c r="AR1528" s="17"/>
      <c r="AS1528" s="17">
        <v>0.110423670696712</v>
      </c>
      <c r="AT1528" s="17">
        <v>0.110414110432122</v>
      </c>
      <c r="AU1528" s="17">
        <v>0.15706620820391901</v>
      </c>
      <c r="AV1528" s="17">
        <v>0.10866075126951701</v>
      </c>
      <c r="AW1528" s="17">
        <v>5.1850748189323899E-2</v>
      </c>
      <c r="AX1528" s="17">
        <v>0.17830182855110099</v>
      </c>
      <c r="AY1528" s="17"/>
      <c r="AZ1528" s="17">
        <v>0.112373800554374</v>
      </c>
      <c r="BA1528" s="17">
        <v>0.12637341052335599</v>
      </c>
      <c r="BB1528" s="17">
        <v>9.93793602091637E-2</v>
      </c>
      <c r="BC1528" s="17">
        <v>0.14186838390085299</v>
      </c>
      <c r="BD1528" s="17">
        <v>0.108891684597137</v>
      </c>
      <c r="BE1528" s="17"/>
      <c r="BF1528" s="17">
        <v>0.11699250774289099</v>
      </c>
      <c r="BG1528" s="17"/>
      <c r="BH1528" s="17">
        <v>0.11601542840345801</v>
      </c>
      <c r="BI1528" s="17"/>
      <c r="BJ1528" s="17">
        <v>0.13759805626650301</v>
      </c>
      <c r="BK1528" s="17">
        <v>0.111063974043779</v>
      </c>
      <c r="BL1528" s="17">
        <v>0.109097615459023</v>
      </c>
      <c r="BM1528" s="17">
        <v>6.6410376891376896E-2</v>
      </c>
      <c r="BN1528" s="17">
        <v>8.9431835254190198E-2</v>
      </c>
      <c r="BO1528" s="17">
        <v>0.13906535346659701</v>
      </c>
      <c r="BP1528" s="17"/>
      <c r="BQ1528" s="17">
        <v>0.120462827587601</v>
      </c>
      <c r="BR1528" s="17">
        <v>9.7808987620834606E-2</v>
      </c>
      <c r="BS1528" s="17">
        <v>0.12081296455403499</v>
      </c>
      <c r="BT1528" s="17"/>
      <c r="BU1528" s="17">
        <v>0.19627923432859301</v>
      </c>
      <c r="BV1528" s="17">
        <v>9.7200893971634006E-2</v>
      </c>
      <c r="BW1528" s="17">
        <v>0.123719898969019</v>
      </c>
      <c r="BX1528" s="17"/>
      <c r="BY1528" s="17">
        <v>3.2264260862466802E-2</v>
      </c>
      <c r="BZ1528" s="17"/>
      <c r="CA1528" s="17">
        <v>5.5317944436800499E-2</v>
      </c>
    </row>
    <row r="1529" spans="2:79" x14ac:dyDescent="0.35">
      <c r="B1529" t="s">
        <v>388</v>
      </c>
      <c r="C1529" s="17">
        <v>5.2080704909558302E-2</v>
      </c>
      <c r="D1529" s="17">
        <v>5.1635770517844598E-2</v>
      </c>
      <c r="E1529" s="17">
        <v>5.2961227702725398E-2</v>
      </c>
      <c r="F1529" s="17"/>
      <c r="G1529" s="17">
        <v>0.104301298988103</v>
      </c>
      <c r="H1529" s="17">
        <v>8.7405303243665508E-3</v>
      </c>
      <c r="I1529" s="17">
        <v>6.36130472011429E-2</v>
      </c>
      <c r="J1529" s="17">
        <v>3.1167040152866098E-2</v>
      </c>
      <c r="K1529" s="17">
        <v>5.3371254890605603E-2</v>
      </c>
      <c r="L1529" s="17">
        <v>6.2828575089135599E-2</v>
      </c>
      <c r="M1529" s="17"/>
      <c r="N1529" s="17">
        <v>3.70008339255012E-2</v>
      </c>
      <c r="O1529" s="17">
        <v>2.83486307189511E-2</v>
      </c>
      <c r="P1529" s="17">
        <v>8.5342210357095702E-2</v>
      </c>
      <c r="Q1529" s="17">
        <v>6.6798908770270504E-2</v>
      </c>
      <c r="R1529" s="17"/>
      <c r="S1529" s="17">
        <v>0.11045007627928299</v>
      </c>
      <c r="T1529" s="17">
        <v>3.53048549019312E-2</v>
      </c>
      <c r="U1529" s="17">
        <v>0</v>
      </c>
      <c r="V1529" s="17">
        <v>4.91498651006003E-2</v>
      </c>
      <c r="W1529" s="17">
        <v>5.5330916713658501E-2</v>
      </c>
      <c r="X1529" s="17">
        <v>1.05664712904707E-2</v>
      </c>
      <c r="Y1529" s="17">
        <v>4.37334223783611E-2</v>
      </c>
      <c r="Z1529" s="17">
        <v>9.6450643995625807E-2</v>
      </c>
      <c r="AA1529" s="17">
        <v>7.6112855488186901E-2</v>
      </c>
      <c r="AB1529" s="17">
        <v>5.0947974799887802E-2</v>
      </c>
      <c r="AC1529" s="17">
        <v>6.9992441577902895E-2</v>
      </c>
      <c r="AD1529" s="17">
        <v>0</v>
      </c>
      <c r="AE1529" s="17"/>
      <c r="AF1529" s="17">
        <v>6.7513332249743901E-2</v>
      </c>
      <c r="AG1529" s="17">
        <v>6.5723592836821207E-2</v>
      </c>
      <c r="AH1529" s="17">
        <v>2.9728230831185299E-2</v>
      </c>
      <c r="AI1529" s="17">
        <v>2.0561039193025099E-2</v>
      </c>
      <c r="AJ1529" s="17">
        <v>2.9053517712897201E-2</v>
      </c>
      <c r="AK1529" s="17">
        <v>3.0241296051524699E-2</v>
      </c>
      <c r="AL1529" s="17"/>
      <c r="AM1529" s="17">
        <v>2.9922736610389401E-2</v>
      </c>
      <c r="AN1529" s="17">
        <v>7.2653442243051106E-2</v>
      </c>
      <c r="AO1529" s="17">
        <v>4.00775863460359E-2</v>
      </c>
      <c r="AP1529" s="17">
        <v>5.4790388722585799E-2</v>
      </c>
      <c r="AQ1529" s="17">
        <v>0</v>
      </c>
      <c r="AR1529" s="17"/>
      <c r="AS1529" s="17">
        <v>5.4969893065319603E-2</v>
      </c>
      <c r="AT1529" s="17">
        <v>6.9741864951279306E-2</v>
      </c>
      <c r="AU1529" s="17">
        <v>4.8433164524619501E-2</v>
      </c>
      <c r="AV1529" s="17">
        <v>4.7769880485653997E-2</v>
      </c>
      <c r="AW1529" s="17">
        <v>3.8146901337114E-2</v>
      </c>
      <c r="AX1529" s="17">
        <v>3.1884790868609299E-2</v>
      </c>
      <c r="AY1529" s="17"/>
      <c r="AZ1529" s="17">
        <v>4.0709563908163403E-2</v>
      </c>
      <c r="BA1529" s="17">
        <v>4.7309646508017701E-2</v>
      </c>
      <c r="BB1529" s="17">
        <v>4.3599311460136403E-2</v>
      </c>
      <c r="BC1529" s="17">
        <v>9.7452012031484306E-2</v>
      </c>
      <c r="BD1529" s="17">
        <v>5.3549491566618201E-2</v>
      </c>
      <c r="BE1529" s="17"/>
      <c r="BF1529" s="17">
        <v>5.0030431658159298E-2</v>
      </c>
      <c r="BG1529" s="17"/>
      <c r="BH1529" s="17">
        <v>5.2489042567273901E-2</v>
      </c>
      <c r="BI1529" s="17"/>
      <c r="BJ1529" s="17">
        <v>3.0021182783770702E-2</v>
      </c>
      <c r="BK1529" s="17">
        <v>3.02274099368426E-2</v>
      </c>
      <c r="BL1529" s="17">
        <v>6.2186498345251903E-2</v>
      </c>
      <c r="BM1529" s="17">
        <v>0.12014358156541199</v>
      </c>
      <c r="BN1529" s="17">
        <v>2.2823155129593799E-2</v>
      </c>
      <c r="BO1529" s="17">
        <v>0.16737921404831699</v>
      </c>
      <c r="BP1529" s="17"/>
      <c r="BQ1529" s="17">
        <v>0.122378936240153</v>
      </c>
      <c r="BR1529" s="17">
        <v>6.6670039154909197E-2</v>
      </c>
      <c r="BS1529" s="17">
        <v>2.94135220287387E-2</v>
      </c>
      <c r="BT1529" s="17"/>
      <c r="BU1529" s="17">
        <v>9.4998474732064603E-2</v>
      </c>
      <c r="BV1529" s="17">
        <v>4.4256150043882003E-2</v>
      </c>
      <c r="BW1529" s="17">
        <v>4.8974852170376698E-2</v>
      </c>
      <c r="BX1529" s="17"/>
      <c r="BY1529" s="17">
        <v>0.13170202078856499</v>
      </c>
      <c r="BZ1529" s="17"/>
      <c r="CA1529" s="17">
        <v>1.9264935571262801E-2</v>
      </c>
    </row>
    <row r="1530" spans="2:79" x14ac:dyDescent="0.35">
      <c r="B1530" t="s">
        <v>136</v>
      </c>
      <c r="C1530" s="17">
        <v>9.9906340379981695E-2</v>
      </c>
      <c r="D1530" s="17">
        <v>8.0106050667827597E-2</v>
      </c>
      <c r="E1530" s="17">
        <v>0.121541412905274</v>
      </c>
      <c r="F1530" s="17"/>
      <c r="G1530" s="17">
        <v>6.2458627512634798E-2</v>
      </c>
      <c r="H1530" s="17">
        <v>8.6677357937743504E-2</v>
      </c>
      <c r="I1530" s="17">
        <v>9.1925450850065094E-2</v>
      </c>
      <c r="J1530" s="17">
        <v>9.2183078742663793E-2</v>
      </c>
      <c r="K1530" s="17">
        <v>7.3659370277035993E-2</v>
      </c>
      <c r="L1530" s="17">
        <v>0.161358717623207</v>
      </c>
      <c r="M1530" s="17"/>
      <c r="N1530" s="17">
        <v>8.4526951860638203E-2</v>
      </c>
      <c r="O1530" s="17">
        <v>0.10683650188718199</v>
      </c>
      <c r="P1530" s="17">
        <v>0.10250998945020701</v>
      </c>
      <c r="Q1530" s="17">
        <v>0.11035309272614401</v>
      </c>
      <c r="R1530" s="17"/>
      <c r="S1530" s="17">
        <v>5.22329287440889E-2</v>
      </c>
      <c r="T1530" s="17">
        <v>0.12853921587301201</v>
      </c>
      <c r="U1530" s="17">
        <v>0.118098193605731</v>
      </c>
      <c r="V1530" s="17">
        <v>0.105920019166934</v>
      </c>
      <c r="W1530" s="17">
        <v>0.100726323781588</v>
      </c>
      <c r="X1530" s="17">
        <v>9.25926080824689E-2</v>
      </c>
      <c r="Y1530" s="17">
        <v>0.100276631541742</v>
      </c>
      <c r="Z1530" s="17">
        <v>7.5095859075605398E-2</v>
      </c>
      <c r="AA1530" s="17">
        <v>7.1137676253741497E-2</v>
      </c>
      <c r="AB1530" s="17">
        <v>0.138284573963008</v>
      </c>
      <c r="AC1530" s="17">
        <v>0.14095512028117199</v>
      </c>
      <c r="AD1530" s="17">
        <v>0.100710100382159</v>
      </c>
      <c r="AE1530" s="17"/>
      <c r="AF1530" s="17">
        <v>0.17901003177436001</v>
      </c>
      <c r="AG1530" s="17">
        <v>0.10844632146886</v>
      </c>
      <c r="AH1530" s="17">
        <v>5.1454736896563998E-2</v>
      </c>
      <c r="AI1530" s="17">
        <v>4.3379094737632899E-2</v>
      </c>
      <c r="AJ1530" s="17">
        <v>1.9362750304504701E-2</v>
      </c>
      <c r="AK1530" s="17">
        <v>7.79038005957014E-2</v>
      </c>
      <c r="AL1530" s="17"/>
      <c r="AM1530" s="17">
        <v>0.139173879198843</v>
      </c>
      <c r="AN1530" s="17">
        <v>9.2673444408370706E-2</v>
      </c>
      <c r="AO1530" s="17">
        <v>7.2127408127796805E-2</v>
      </c>
      <c r="AP1530" s="17">
        <v>8.8364693157874999E-2</v>
      </c>
      <c r="AQ1530" s="17">
        <v>2.9024386647690598E-2</v>
      </c>
      <c r="AR1530" s="17"/>
      <c r="AS1530" s="17">
        <v>6.2456933542738201E-2</v>
      </c>
      <c r="AT1530" s="17">
        <v>8.0059113551338698E-2</v>
      </c>
      <c r="AU1530" s="17">
        <v>0.100037823687135</v>
      </c>
      <c r="AV1530" s="17">
        <v>0.135942400880398</v>
      </c>
      <c r="AW1530" s="17">
        <v>0.13491792839889799</v>
      </c>
      <c r="AX1530" s="17">
        <v>0.13259561221593399</v>
      </c>
      <c r="AY1530" s="17"/>
      <c r="AZ1530" s="17">
        <v>6.75807609758039E-2</v>
      </c>
      <c r="BA1530" s="17">
        <v>0.12342568301679201</v>
      </c>
      <c r="BB1530" s="17">
        <v>6.5797647581426297E-2</v>
      </c>
      <c r="BC1530" s="17">
        <v>0.171556414756041</v>
      </c>
      <c r="BD1530" s="17">
        <v>0.104116356473342</v>
      </c>
      <c r="BE1530" s="17"/>
      <c r="BF1530" s="17">
        <v>9.5525112823869301E-2</v>
      </c>
      <c r="BG1530" s="17"/>
      <c r="BH1530" s="17">
        <v>0.103496994801677</v>
      </c>
      <c r="BI1530" s="17"/>
      <c r="BJ1530" s="17">
        <v>8.18841950172359E-2</v>
      </c>
      <c r="BK1530" s="17">
        <v>0.106173299612665</v>
      </c>
      <c r="BL1530" s="17">
        <v>0.11544968218953899</v>
      </c>
      <c r="BM1530" s="17">
        <v>3.8291146793602002E-2</v>
      </c>
      <c r="BN1530" s="17">
        <v>9.3184010554210897E-2</v>
      </c>
      <c r="BO1530" s="17">
        <v>0.113914396676704</v>
      </c>
      <c r="BP1530" s="17"/>
      <c r="BQ1530" s="17">
        <v>7.5790770412350994E-2</v>
      </c>
      <c r="BR1530" s="17">
        <v>6.0081602138074099E-2</v>
      </c>
      <c r="BS1530" s="17">
        <v>0.102585208223596</v>
      </c>
      <c r="BT1530" s="17"/>
      <c r="BU1530" s="17">
        <v>1.8155387952411901E-2</v>
      </c>
      <c r="BV1530" s="17">
        <v>7.4524274683710201E-2</v>
      </c>
      <c r="BW1530" s="17">
        <v>9.8237810529877401E-2</v>
      </c>
      <c r="BX1530" s="17"/>
      <c r="BY1530" s="17">
        <v>5.1911348773439503E-2</v>
      </c>
      <c r="BZ1530" s="17"/>
      <c r="CA1530" s="17">
        <v>9.0928247892222203E-2</v>
      </c>
    </row>
    <row r="1531" spans="2:79" x14ac:dyDescent="0.35">
      <c r="B1531" t="s">
        <v>389</v>
      </c>
      <c r="C1531" s="17">
        <v>0.73196098698462497</v>
      </c>
      <c r="D1531" s="17">
        <v>0.73492666187209799</v>
      </c>
      <c r="E1531" s="17">
        <v>0.72671787089978002</v>
      </c>
      <c r="F1531" s="17"/>
      <c r="G1531" s="17">
        <v>0.75536188096656098</v>
      </c>
      <c r="H1531" s="17">
        <v>0.76191609418723005</v>
      </c>
      <c r="I1531" s="17">
        <v>0.68233836426633199</v>
      </c>
      <c r="J1531" s="17">
        <v>0.77652437681235498</v>
      </c>
      <c r="K1531" s="17">
        <v>0.78461081390049203</v>
      </c>
      <c r="L1531" s="17">
        <v>0.662014689011583</v>
      </c>
      <c r="M1531" s="17"/>
      <c r="N1531" s="17">
        <v>0.75716068192811004</v>
      </c>
      <c r="O1531" s="17">
        <v>0.77362266143581004</v>
      </c>
      <c r="P1531" s="17">
        <v>0.661147262189134</v>
      </c>
      <c r="Q1531" s="17">
        <v>0.71568812875148802</v>
      </c>
      <c r="R1531" s="17"/>
      <c r="S1531" s="17">
        <v>0.73161285567641099</v>
      </c>
      <c r="T1531" s="17">
        <v>0.71974601721973597</v>
      </c>
      <c r="U1531" s="17">
        <v>0.77226864967849695</v>
      </c>
      <c r="V1531" s="17">
        <v>0.70182718125535204</v>
      </c>
      <c r="W1531" s="17">
        <v>0.74643261114470205</v>
      </c>
      <c r="X1531" s="17">
        <v>0.78268806159985105</v>
      </c>
      <c r="Y1531" s="17">
        <v>0.70961117908484495</v>
      </c>
      <c r="Z1531" s="17">
        <v>0.73145254666381099</v>
      </c>
      <c r="AA1531" s="17">
        <v>0.74786508346642899</v>
      </c>
      <c r="AB1531" s="17">
        <v>0.68648936267065597</v>
      </c>
      <c r="AC1531" s="17">
        <v>0.64691196675892204</v>
      </c>
      <c r="AD1531" s="17">
        <v>0.815464973661571</v>
      </c>
      <c r="AE1531" s="17"/>
      <c r="AF1531" s="17">
        <v>0.69868272271291099</v>
      </c>
      <c r="AG1531" s="17">
        <v>0.69394869415267602</v>
      </c>
      <c r="AH1531" s="17">
        <v>0.78164925443182798</v>
      </c>
      <c r="AI1531" s="17">
        <v>0.81891053267330904</v>
      </c>
      <c r="AJ1531" s="17">
        <v>0.84490554676013196</v>
      </c>
      <c r="AK1531" s="17">
        <v>0.77440371798558905</v>
      </c>
      <c r="AL1531" s="17"/>
      <c r="AM1531" s="17">
        <v>0.74569935238444296</v>
      </c>
      <c r="AN1531" s="17">
        <v>0.70455797478652205</v>
      </c>
      <c r="AO1531" s="17">
        <v>0.77174442270138799</v>
      </c>
      <c r="AP1531" s="17">
        <v>0.72811352335620205</v>
      </c>
      <c r="AQ1531" s="17">
        <v>0.69278490443665697</v>
      </c>
      <c r="AR1531" s="17"/>
      <c r="AS1531" s="17">
        <v>0.77214950269522997</v>
      </c>
      <c r="AT1531" s="17">
        <v>0.73978491106526001</v>
      </c>
      <c r="AU1531" s="17">
        <v>0.69446280358432699</v>
      </c>
      <c r="AV1531" s="17">
        <v>0.70762696736443098</v>
      </c>
      <c r="AW1531" s="17">
        <v>0.77508442207466399</v>
      </c>
      <c r="AX1531" s="17">
        <v>0.65721776836435497</v>
      </c>
      <c r="AY1531" s="17"/>
      <c r="AZ1531" s="17">
        <v>0.77933587456165898</v>
      </c>
      <c r="BA1531" s="17">
        <v>0.70289125995183399</v>
      </c>
      <c r="BB1531" s="17">
        <v>0.79122368074927396</v>
      </c>
      <c r="BC1531" s="17">
        <v>0.589123189311622</v>
      </c>
      <c r="BD1531" s="17">
        <v>0.73344246736290297</v>
      </c>
      <c r="BE1531" s="17"/>
      <c r="BF1531" s="17">
        <v>0.73745194777508105</v>
      </c>
      <c r="BG1531" s="17"/>
      <c r="BH1531" s="17">
        <v>0.72799853422759098</v>
      </c>
      <c r="BI1531" s="17"/>
      <c r="BJ1531" s="17">
        <v>0.75049656593249003</v>
      </c>
      <c r="BK1531" s="17">
        <v>0.75253531640671301</v>
      </c>
      <c r="BL1531" s="17">
        <v>0.71326620400618701</v>
      </c>
      <c r="BM1531" s="17">
        <v>0.77515489474960897</v>
      </c>
      <c r="BN1531" s="17">
        <v>0.79456099906200495</v>
      </c>
      <c r="BO1531" s="17">
        <v>0.579641035808382</v>
      </c>
      <c r="BP1531" s="17"/>
      <c r="BQ1531" s="17">
        <v>0.68136746575989404</v>
      </c>
      <c r="BR1531" s="17">
        <v>0.77543937108618199</v>
      </c>
      <c r="BS1531" s="17">
        <v>0.74718830519363</v>
      </c>
      <c r="BT1531" s="17"/>
      <c r="BU1531" s="17">
        <v>0.69056690298693102</v>
      </c>
      <c r="BV1531" s="17">
        <v>0.78401868130077401</v>
      </c>
      <c r="BW1531" s="17">
        <v>0.72906743833072696</v>
      </c>
      <c r="BX1531" s="17"/>
      <c r="BY1531" s="17">
        <v>0.78412236957552905</v>
      </c>
      <c r="BZ1531" s="17"/>
      <c r="CA1531" s="17">
        <v>0.83448887209971401</v>
      </c>
    </row>
    <row r="1532" spans="2:79" x14ac:dyDescent="0.35">
      <c r="B1532" t="s">
        <v>390</v>
      </c>
      <c r="C1532" s="17">
        <v>0.168132672635393</v>
      </c>
      <c r="D1532" s="17">
        <v>0.18496728746007399</v>
      </c>
      <c r="E1532" s="17">
        <v>0.151740716194946</v>
      </c>
      <c r="F1532" s="17"/>
      <c r="G1532" s="17">
        <v>0.18217949152080401</v>
      </c>
      <c r="H1532" s="17">
        <v>0.151406547875026</v>
      </c>
      <c r="I1532" s="17">
        <v>0.225736184883603</v>
      </c>
      <c r="J1532" s="17">
        <v>0.13129254444498101</v>
      </c>
      <c r="K1532" s="17">
        <v>0.14172981582247199</v>
      </c>
      <c r="L1532" s="17">
        <v>0.17662659336521</v>
      </c>
      <c r="M1532" s="17"/>
      <c r="N1532" s="17">
        <v>0.158312366211251</v>
      </c>
      <c r="O1532" s="17">
        <v>0.119540836677008</v>
      </c>
      <c r="P1532" s="17">
        <v>0.23634274836065899</v>
      </c>
      <c r="Q1532" s="17">
        <v>0.17395877852236799</v>
      </c>
      <c r="R1532" s="17"/>
      <c r="S1532" s="17">
        <v>0.21615421557949999</v>
      </c>
      <c r="T1532" s="17">
        <v>0.151714766907252</v>
      </c>
      <c r="U1532" s="17">
        <v>0.10963315671577301</v>
      </c>
      <c r="V1532" s="17">
        <v>0.19225279957771399</v>
      </c>
      <c r="W1532" s="17">
        <v>0.15284106507371001</v>
      </c>
      <c r="X1532" s="17">
        <v>0.12471933031768</v>
      </c>
      <c r="Y1532" s="17">
        <v>0.19011218937341401</v>
      </c>
      <c r="Z1532" s="17">
        <v>0.193451594260584</v>
      </c>
      <c r="AA1532" s="17">
        <v>0.180997240279829</v>
      </c>
      <c r="AB1532" s="17">
        <v>0.175226063366336</v>
      </c>
      <c r="AC1532" s="17">
        <v>0.21213291295990699</v>
      </c>
      <c r="AD1532" s="17">
        <v>8.3824925956270502E-2</v>
      </c>
      <c r="AE1532" s="17"/>
      <c r="AF1532" s="17">
        <v>0.12230724551272799</v>
      </c>
      <c r="AG1532" s="17">
        <v>0.19760498437846399</v>
      </c>
      <c r="AH1532" s="17">
        <v>0.166896008671608</v>
      </c>
      <c r="AI1532" s="17">
        <v>0.13771037258905799</v>
      </c>
      <c r="AJ1532" s="17">
        <v>0.13573170293536299</v>
      </c>
      <c r="AK1532" s="17">
        <v>0.147692481418709</v>
      </c>
      <c r="AL1532" s="17"/>
      <c r="AM1532" s="17">
        <v>0.115126768416714</v>
      </c>
      <c r="AN1532" s="17">
        <v>0.20276858080510701</v>
      </c>
      <c r="AO1532" s="17">
        <v>0.15612816917081601</v>
      </c>
      <c r="AP1532" s="17">
        <v>0.18352178348592299</v>
      </c>
      <c r="AQ1532" s="17">
        <v>0.27819070891565301</v>
      </c>
      <c r="AR1532" s="17"/>
      <c r="AS1532" s="17">
        <v>0.16539356376203099</v>
      </c>
      <c r="AT1532" s="17">
        <v>0.180155975383401</v>
      </c>
      <c r="AU1532" s="17">
        <v>0.20549937272853799</v>
      </c>
      <c r="AV1532" s="17">
        <v>0.156430631755171</v>
      </c>
      <c r="AW1532" s="17">
        <v>8.9997649526437906E-2</v>
      </c>
      <c r="AX1532" s="17">
        <v>0.21018661941971101</v>
      </c>
      <c r="AY1532" s="17"/>
      <c r="AZ1532" s="17">
        <v>0.15308336446253701</v>
      </c>
      <c r="BA1532" s="17">
        <v>0.17368305703137399</v>
      </c>
      <c r="BB1532" s="17">
        <v>0.14297867166930001</v>
      </c>
      <c r="BC1532" s="17">
        <v>0.239320395932337</v>
      </c>
      <c r="BD1532" s="17">
        <v>0.162441176163755</v>
      </c>
      <c r="BE1532" s="17"/>
      <c r="BF1532" s="17">
        <v>0.16702293940105001</v>
      </c>
      <c r="BG1532" s="17"/>
      <c r="BH1532" s="17">
        <v>0.16850447097073201</v>
      </c>
      <c r="BI1532" s="17"/>
      <c r="BJ1532" s="17">
        <v>0.16761923905027401</v>
      </c>
      <c r="BK1532" s="17">
        <v>0.14129138398062199</v>
      </c>
      <c r="BL1532" s="17">
        <v>0.171284113804274</v>
      </c>
      <c r="BM1532" s="17">
        <v>0.18655395845678899</v>
      </c>
      <c r="BN1532" s="17">
        <v>0.112254990383784</v>
      </c>
      <c r="BO1532" s="17">
        <v>0.306444567514914</v>
      </c>
      <c r="BP1532" s="17"/>
      <c r="BQ1532" s="17">
        <v>0.24284176382775399</v>
      </c>
      <c r="BR1532" s="17">
        <v>0.164479026775744</v>
      </c>
      <c r="BS1532" s="17">
        <v>0.15022648658277399</v>
      </c>
      <c r="BT1532" s="17"/>
      <c r="BU1532" s="17">
        <v>0.29127770906065698</v>
      </c>
      <c r="BV1532" s="17">
        <v>0.14145704401551601</v>
      </c>
      <c r="BW1532" s="17">
        <v>0.172694751139396</v>
      </c>
      <c r="BX1532" s="17"/>
      <c r="BY1532" s="17">
        <v>0.163966281651031</v>
      </c>
      <c r="BZ1532" s="17"/>
      <c r="CA1532" s="17">
        <v>7.4582880008063304E-2</v>
      </c>
    </row>
    <row r="1533" spans="2:79" x14ac:dyDescent="0.35">
      <c r="B1533" t="s">
        <v>202</v>
      </c>
      <c r="C1533" s="17">
        <v>0.56382831434923097</v>
      </c>
      <c r="D1533" s="17">
        <v>0.54995937441202403</v>
      </c>
      <c r="E1533" s="17">
        <v>0.57497715470483302</v>
      </c>
      <c r="F1533" s="17"/>
      <c r="G1533" s="17">
        <v>0.57318238944575595</v>
      </c>
      <c r="H1533" s="17">
        <v>0.610509546312203</v>
      </c>
      <c r="I1533" s="17">
        <v>0.45660217938272901</v>
      </c>
      <c r="J1533" s="17">
        <v>0.64523183236737403</v>
      </c>
      <c r="K1533" s="17">
        <v>0.64288099807801902</v>
      </c>
      <c r="L1533" s="17">
        <v>0.48538809564637198</v>
      </c>
      <c r="M1533" s="17"/>
      <c r="N1533" s="17">
        <v>0.59884831571685904</v>
      </c>
      <c r="O1533" s="17">
        <v>0.65408182475880206</v>
      </c>
      <c r="P1533" s="17">
        <v>0.42480451382847401</v>
      </c>
      <c r="Q1533" s="17">
        <v>0.54172935022912005</v>
      </c>
      <c r="R1533" s="17"/>
      <c r="S1533" s="17">
        <v>0.515458640096911</v>
      </c>
      <c r="T1533" s="17">
        <v>0.56803125031248403</v>
      </c>
      <c r="U1533" s="17">
        <v>0.66263549296272395</v>
      </c>
      <c r="V1533" s="17">
        <v>0.50957438167763702</v>
      </c>
      <c r="W1533" s="17">
        <v>0.59359154607099196</v>
      </c>
      <c r="X1533" s="17">
        <v>0.65796873128217104</v>
      </c>
      <c r="Y1533" s="17">
        <v>0.51949898971143105</v>
      </c>
      <c r="Z1533" s="17">
        <v>0.53800095240322698</v>
      </c>
      <c r="AA1533" s="17">
        <v>0.5668678431866</v>
      </c>
      <c r="AB1533" s="17">
        <v>0.51126329930431902</v>
      </c>
      <c r="AC1533" s="17">
        <v>0.43477905379901499</v>
      </c>
      <c r="AD1533" s="17">
        <v>0.7316400477053</v>
      </c>
      <c r="AE1533" s="17"/>
      <c r="AF1533" s="17">
        <v>0.57637547720018301</v>
      </c>
      <c r="AG1533" s="17">
        <v>0.49634370977421199</v>
      </c>
      <c r="AH1533" s="17">
        <v>0.61475324576021995</v>
      </c>
      <c r="AI1533" s="17">
        <v>0.68120016008425199</v>
      </c>
      <c r="AJ1533" s="17">
        <v>0.709173843824769</v>
      </c>
      <c r="AK1533" s="17">
        <v>0.62671123656687999</v>
      </c>
      <c r="AL1533" s="17"/>
      <c r="AM1533" s="17">
        <v>0.63057258396772897</v>
      </c>
      <c r="AN1533" s="17">
        <v>0.50178939398141398</v>
      </c>
      <c r="AO1533" s="17">
        <v>0.61561625353057203</v>
      </c>
      <c r="AP1533" s="17">
        <v>0.54459173987027898</v>
      </c>
      <c r="AQ1533" s="17">
        <v>0.41459419552100402</v>
      </c>
      <c r="AR1533" s="17"/>
      <c r="AS1533" s="17">
        <v>0.60675593893319901</v>
      </c>
      <c r="AT1533" s="17">
        <v>0.55962893568185901</v>
      </c>
      <c r="AU1533" s="17">
        <v>0.48896343085578797</v>
      </c>
      <c r="AV1533" s="17">
        <v>0.55119633560925996</v>
      </c>
      <c r="AW1533" s="17">
        <v>0.68508677254822603</v>
      </c>
      <c r="AX1533" s="17">
        <v>0.44703114894464502</v>
      </c>
      <c r="AY1533" s="17"/>
      <c r="AZ1533" s="17">
        <v>0.62625251009912197</v>
      </c>
      <c r="BA1533" s="17">
        <v>0.52920820292046</v>
      </c>
      <c r="BB1533" s="17">
        <v>0.64824500907997396</v>
      </c>
      <c r="BC1533" s="17">
        <v>0.34980279337928399</v>
      </c>
      <c r="BD1533" s="17">
        <v>0.571001291199148</v>
      </c>
      <c r="BE1533" s="17"/>
      <c r="BF1533" s="17">
        <v>0.57042900837403099</v>
      </c>
      <c r="BG1533" s="17"/>
      <c r="BH1533" s="17">
        <v>0.55949406325685902</v>
      </c>
      <c r="BI1533" s="17"/>
      <c r="BJ1533" s="17">
        <v>0.58287732688221605</v>
      </c>
      <c r="BK1533" s="17">
        <v>0.61124393242609099</v>
      </c>
      <c r="BL1533" s="17">
        <v>0.54198209020191201</v>
      </c>
      <c r="BM1533" s="17">
        <v>0.58860093629281995</v>
      </c>
      <c r="BN1533" s="17">
        <v>0.682306008678221</v>
      </c>
      <c r="BO1533" s="17">
        <v>0.273196468293468</v>
      </c>
      <c r="BP1533" s="17"/>
      <c r="BQ1533" s="17">
        <v>0.43852570193214002</v>
      </c>
      <c r="BR1533" s="17">
        <v>0.610960344310438</v>
      </c>
      <c r="BS1533" s="17">
        <v>0.59696181861085695</v>
      </c>
      <c r="BT1533" s="17"/>
      <c r="BU1533" s="17">
        <v>0.39928919392627399</v>
      </c>
      <c r="BV1533" s="17">
        <v>0.64256163728525795</v>
      </c>
      <c r="BW1533" s="17">
        <v>0.55637268719133004</v>
      </c>
      <c r="BX1533" s="17"/>
      <c r="BY1533" s="17">
        <v>0.62015608792449795</v>
      </c>
      <c r="BZ1533" s="17"/>
      <c r="CA1533" s="17">
        <v>0.75990599209165099</v>
      </c>
    </row>
    <row r="1534" spans="2:79" x14ac:dyDescent="0.35">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c r="BO1534" s="17"/>
      <c r="BP1534" s="17"/>
      <c r="BQ1534" s="17"/>
      <c r="BR1534" s="17"/>
      <c r="BS1534" s="17"/>
      <c r="BT1534" s="17"/>
      <c r="BU1534" s="17"/>
      <c r="BV1534" s="17"/>
      <c r="BW1534" s="17"/>
      <c r="BX1534" s="17"/>
      <c r="BY1534" s="17"/>
      <c r="BZ1534" s="17"/>
      <c r="CA1534" s="17"/>
    </row>
    <row r="1535" spans="2:79" x14ac:dyDescent="0.35">
      <c r="B1535" s="6" t="s">
        <v>632</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c r="BI1535" s="17"/>
      <c r="BJ1535" s="17"/>
      <c r="BK1535" s="17"/>
      <c r="BL1535" s="17"/>
      <c r="BM1535" s="17"/>
      <c r="BN1535" s="17"/>
      <c r="BO1535" s="17"/>
      <c r="BP1535" s="17"/>
      <c r="BQ1535" s="17"/>
      <c r="BR1535" s="17"/>
      <c r="BS1535" s="17"/>
      <c r="BT1535" s="17"/>
      <c r="BU1535" s="17"/>
      <c r="BV1535" s="17"/>
      <c r="BW1535" s="17"/>
      <c r="BX1535" s="17"/>
      <c r="BY1535" s="17"/>
      <c r="BZ1535" s="17"/>
      <c r="CA1535" s="17"/>
    </row>
    <row r="1536" spans="2:79" x14ac:dyDescent="0.35">
      <c r="B1536" s="24" t="s">
        <v>633</v>
      </c>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c r="BI1536" s="17"/>
      <c r="BJ1536" s="17"/>
      <c r="BK1536" s="17"/>
      <c r="BL1536" s="17"/>
      <c r="BM1536" s="17"/>
      <c r="BN1536" s="17"/>
      <c r="BO1536" s="17"/>
      <c r="BP1536" s="17"/>
      <c r="BQ1536" s="17"/>
      <c r="BR1536" s="17"/>
      <c r="BS1536" s="17"/>
      <c r="BT1536" s="17"/>
      <c r="BU1536" s="17"/>
      <c r="BV1536" s="17"/>
      <c r="BW1536" s="17"/>
      <c r="BX1536" s="17"/>
      <c r="BY1536" s="17"/>
      <c r="BZ1536" s="17"/>
      <c r="CA1536" s="17"/>
    </row>
    <row r="1537" spans="2:79" x14ac:dyDescent="0.35">
      <c r="B1537" t="s">
        <v>385</v>
      </c>
      <c r="C1537" s="17">
        <v>0.25526992110969199</v>
      </c>
      <c r="D1537" s="17">
        <v>0.25849397254651102</v>
      </c>
      <c r="E1537" s="17">
        <v>0.25319097405340302</v>
      </c>
      <c r="F1537" s="17"/>
      <c r="G1537" s="17">
        <v>0.23559971492704501</v>
      </c>
      <c r="H1537" s="17">
        <v>0.29688896142400101</v>
      </c>
      <c r="I1537" s="17">
        <v>0.25306670919851498</v>
      </c>
      <c r="J1537" s="17">
        <v>0.34937108065126399</v>
      </c>
      <c r="K1537" s="17">
        <v>0.18304243360650399</v>
      </c>
      <c r="L1537" s="17">
        <v>0.20338012026618599</v>
      </c>
      <c r="M1537" s="17"/>
      <c r="N1537" s="17">
        <v>0.279276501673765</v>
      </c>
      <c r="O1537" s="17">
        <v>0.216822985797643</v>
      </c>
      <c r="P1537" s="17">
        <v>0.23503821984402001</v>
      </c>
      <c r="Q1537" s="17">
        <v>0.27972147894624499</v>
      </c>
      <c r="R1537" s="17"/>
      <c r="S1537" s="17">
        <v>0.27093837693056599</v>
      </c>
      <c r="T1537" s="17">
        <v>0.28104072165284</v>
      </c>
      <c r="U1537" s="17">
        <v>0.22246458413175299</v>
      </c>
      <c r="V1537" s="17">
        <v>0.25558247116527999</v>
      </c>
      <c r="W1537" s="17">
        <v>0.21516979259890501</v>
      </c>
      <c r="X1537" s="17">
        <v>0.27512584978815102</v>
      </c>
      <c r="Y1537" s="17">
        <v>0.238736214672783</v>
      </c>
      <c r="Z1537" s="17">
        <v>0.26271521448242502</v>
      </c>
      <c r="AA1537" s="17">
        <v>0.28499260040586999</v>
      </c>
      <c r="AB1537" s="17">
        <v>0.17755155610985701</v>
      </c>
      <c r="AC1537" s="17">
        <v>0.26640737848129598</v>
      </c>
      <c r="AD1537" s="17">
        <v>0.35558094729675899</v>
      </c>
      <c r="AE1537" s="17"/>
      <c r="AF1537" s="17">
        <v>0.27785069674223001</v>
      </c>
      <c r="AG1537" s="17">
        <v>0.27500581565349902</v>
      </c>
      <c r="AH1537" s="17">
        <v>0.205159983159686</v>
      </c>
      <c r="AI1537" s="17">
        <v>0.17620206032485899</v>
      </c>
      <c r="AJ1537" s="17">
        <v>0.32884817944963401</v>
      </c>
      <c r="AK1537" s="17">
        <v>0.35693676912460998</v>
      </c>
      <c r="AL1537" s="17"/>
      <c r="AM1537" s="17">
        <v>0.19550996445482599</v>
      </c>
      <c r="AN1537" s="17">
        <v>0.26979653368800599</v>
      </c>
      <c r="AO1537" s="17">
        <v>0.26340805518289101</v>
      </c>
      <c r="AP1537" s="17">
        <v>0.28092539258563998</v>
      </c>
      <c r="AQ1537" s="17">
        <v>0.29451408879912699</v>
      </c>
      <c r="AR1537" s="17"/>
      <c r="AS1537" s="17">
        <v>0.251534181202346</v>
      </c>
      <c r="AT1537" s="17">
        <v>0.23081756998571101</v>
      </c>
      <c r="AU1537" s="17">
        <v>0.29801892828795701</v>
      </c>
      <c r="AV1537" s="17">
        <v>0.24831247855883101</v>
      </c>
      <c r="AW1537" s="17">
        <v>0.27116859196725801</v>
      </c>
      <c r="AX1537" s="17">
        <v>0.24525346389764899</v>
      </c>
      <c r="AY1537" s="17"/>
      <c r="AZ1537" s="17">
        <v>0.23456722657519399</v>
      </c>
      <c r="BA1537" s="17">
        <v>0.24264724015122499</v>
      </c>
      <c r="BB1537" s="17">
        <v>0.27242481974958799</v>
      </c>
      <c r="BC1537" s="17">
        <v>0.31656258547885702</v>
      </c>
      <c r="BD1537" s="17">
        <v>0.253983765263122</v>
      </c>
      <c r="BE1537" s="17"/>
      <c r="BF1537" s="17">
        <v>0.25733668733130799</v>
      </c>
      <c r="BG1537" s="17"/>
      <c r="BH1537" s="17">
        <v>0.24070682061342499</v>
      </c>
      <c r="BI1537" s="17"/>
      <c r="BJ1537" s="17">
        <v>0.26404757716903898</v>
      </c>
      <c r="BK1537" s="17">
        <v>0.26854959106708398</v>
      </c>
      <c r="BL1537" s="17">
        <v>0.23820211851466899</v>
      </c>
      <c r="BM1537" s="17">
        <v>0.197441939989254</v>
      </c>
      <c r="BN1537" s="17">
        <v>0.119355572647035</v>
      </c>
      <c r="BO1537" s="17">
        <v>0.34904691203098198</v>
      </c>
      <c r="BP1537" s="17"/>
      <c r="BQ1537" s="17">
        <v>0.36074576980709699</v>
      </c>
      <c r="BR1537" s="17">
        <v>0.24395682822366599</v>
      </c>
      <c r="BS1537" s="17">
        <v>0.24283250742860599</v>
      </c>
      <c r="BT1537" s="17"/>
      <c r="BU1537" s="17">
        <v>0.408577925645708</v>
      </c>
      <c r="BV1537" s="17">
        <v>0.23151508156581799</v>
      </c>
      <c r="BW1537" s="17">
        <v>0.26892172387625701</v>
      </c>
      <c r="BX1537" s="17"/>
      <c r="BY1537" s="17">
        <v>0.18436395136474101</v>
      </c>
      <c r="BZ1537" s="17"/>
      <c r="CA1537" s="17">
        <v>0.37612772939483402</v>
      </c>
    </row>
    <row r="1538" spans="2:79" x14ac:dyDescent="0.35">
      <c r="B1538" t="s">
        <v>386</v>
      </c>
      <c r="C1538" s="17">
        <v>0.46882554641444002</v>
      </c>
      <c r="D1538" s="17">
        <v>0.47330332964900301</v>
      </c>
      <c r="E1538" s="17">
        <v>0.46148437548649301</v>
      </c>
      <c r="F1538" s="17"/>
      <c r="G1538" s="17">
        <v>0.43672669347785098</v>
      </c>
      <c r="H1538" s="17">
        <v>0.44008133476150502</v>
      </c>
      <c r="I1538" s="17">
        <v>0.51465800838224696</v>
      </c>
      <c r="J1538" s="17">
        <v>0.42715790513545998</v>
      </c>
      <c r="K1538" s="17">
        <v>0.52645513632829</v>
      </c>
      <c r="L1538" s="17">
        <v>0.48076192176135002</v>
      </c>
      <c r="M1538" s="17"/>
      <c r="N1538" s="17">
        <v>0.48440280961989601</v>
      </c>
      <c r="O1538" s="17">
        <v>0.50492730931126195</v>
      </c>
      <c r="P1538" s="17">
        <v>0.51492610219990498</v>
      </c>
      <c r="Q1538" s="17">
        <v>0.376582104392223</v>
      </c>
      <c r="R1538" s="17"/>
      <c r="S1538" s="17">
        <v>0.415508976766987</v>
      </c>
      <c r="T1538" s="17">
        <v>0.52070927464543604</v>
      </c>
      <c r="U1538" s="17">
        <v>0.55266275943018395</v>
      </c>
      <c r="V1538" s="17">
        <v>0.588602740832597</v>
      </c>
      <c r="W1538" s="17">
        <v>0.45571805812887001</v>
      </c>
      <c r="X1538" s="17">
        <v>0.50487648697805898</v>
      </c>
      <c r="Y1538" s="17">
        <v>0.44376452300337998</v>
      </c>
      <c r="Z1538" s="17">
        <v>0.40139360387169598</v>
      </c>
      <c r="AA1538" s="17">
        <v>0.406994558575765</v>
      </c>
      <c r="AB1538" s="17">
        <v>0.39625699729888803</v>
      </c>
      <c r="AC1538" s="17">
        <v>0.51006306717227201</v>
      </c>
      <c r="AD1538" s="17">
        <v>0.30874756080031701</v>
      </c>
      <c r="AE1538" s="17"/>
      <c r="AF1538" s="17">
        <v>0.43959460825345198</v>
      </c>
      <c r="AG1538" s="17">
        <v>0.43737354573076398</v>
      </c>
      <c r="AH1538" s="17">
        <v>0.55087005013621704</v>
      </c>
      <c r="AI1538" s="17">
        <v>0.56034779977683802</v>
      </c>
      <c r="AJ1538" s="17">
        <v>0.50282547602807504</v>
      </c>
      <c r="AK1538" s="17">
        <v>0.56478807178135104</v>
      </c>
      <c r="AL1538" s="17"/>
      <c r="AM1538" s="17">
        <v>0.44768696858382101</v>
      </c>
      <c r="AN1538" s="17">
        <v>0.467084404686397</v>
      </c>
      <c r="AO1538" s="17">
        <v>0.51093244761019296</v>
      </c>
      <c r="AP1538" s="17">
        <v>0.44498840766446801</v>
      </c>
      <c r="AQ1538" s="17">
        <v>0.36492462202340498</v>
      </c>
      <c r="AR1538" s="17"/>
      <c r="AS1538" s="17">
        <v>0.448627037271913</v>
      </c>
      <c r="AT1538" s="17">
        <v>0.49344857794730201</v>
      </c>
      <c r="AU1538" s="17">
        <v>0.41182465107163302</v>
      </c>
      <c r="AV1538" s="17">
        <v>0.49725789155773098</v>
      </c>
      <c r="AW1538" s="17">
        <v>0.44729194637484698</v>
      </c>
      <c r="AX1538" s="17">
        <v>0.538424905581526</v>
      </c>
      <c r="AY1538" s="17"/>
      <c r="AZ1538" s="17">
        <v>0.53066371285924496</v>
      </c>
      <c r="BA1538" s="17">
        <v>0.488417498509707</v>
      </c>
      <c r="BB1538" s="17">
        <v>0.40475028835825</v>
      </c>
      <c r="BC1538" s="17">
        <v>0.42541817551294903</v>
      </c>
      <c r="BD1538" s="17">
        <v>0.46351479052418898</v>
      </c>
      <c r="BE1538" s="17"/>
      <c r="BF1538" s="17">
        <v>0.49660659822865799</v>
      </c>
      <c r="BG1538" s="17"/>
      <c r="BH1538" s="17">
        <v>0.51973335876585602</v>
      </c>
      <c r="BI1538" s="17"/>
      <c r="BJ1538" s="17">
        <v>0.55429000652069604</v>
      </c>
      <c r="BK1538" s="17">
        <v>0.40014838631083299</v>
      </c>
      <c r="BL1538" s="17">
        <v>0.48977644183819802</v>
      </c>
      <c r="BM1538" s="17">
        <v>0.28426775397646098</v>
      </c>
      <c r="BN1538" s="17">
        <v>0.56106141400908005</v>
      </c>
      <c r="BO1538" s="17">
        <v>0.48435072861850897</v>
      </c>
      <c r="BP1538" s="17"/>
      <c r="BQ1538" s="17">
        <v>0.50544856604632205</v>
      </c>
      <c r="BR1538" s="17">
        <v>0.43677522717255901</v>
      </c>
      <c r="BS1538" s="17">
        <v>0.48746049635952898</v>
      </c>
      <c r="BT1538" s="17"/>
      <c r="BU1538" s="17">
        <v>0.47780771472333</v>
      </c>
      <c r="BV1538" s="17">
        <v>0.50642331135183505</v>
      </c>
      <c r="BW1538" s="17">
        <v>0.46492541177792202</v>
      </c>
      <c r="BX1538" s="17"/>
      <c r="BY1538" s="17">
        <v>0.53114217909100503</v>
      </c>
      <c r="BZ1538" s="17"/>
      <c r="CA1538" s="17">
        <v>0.48598541912343901</v>
      </c>
    </row>
    <row r="1539" spans="2:79" x14ac:dyDescent="0.35">
      <c r="B1539" t="s">
        <v>387</v>
      </c>
      <c r="C1539" s="17">
        <v>0.10108582530561699</v>
      </c>
      <c r="D1539" s="17">
        <v>9.5867624647774805E-2</v>
      </c>
      <c r="E1539" s="17">
        <v>0.10703652886548599</v>
      </c>
      <c r="F1539" s="17"/>
      <c r="G1539" s="17">
        <v>0.16145964001469201</v>
      </c>
      <c r="H1539" s="17">
        <v>6.3711535682688697E-2</v>
      </c>
      <c r="I1539" s="17">
        <v>5.2546114095286901E-2</v>
      </c>
      <c r="J1539" s="17">
        <v>0.14701197952624401</v>
      </c>
      <c r="K1539" s="17">
        <v>0.112781452692386</v>
      </c>
      <c r="L1539" s="17">
        <v>8.4921109041776202E-2</v>
      </c>
      <c r="M1539" s="17"/>
      <c r="N1539" s="17">
        <v>8.8176762508833995E-2</v>
      </c>
      <c r="O1539" s="17">
        <v>0.136342970614165</v>
      </c>
      <c r="P1539" s="17">
        <v>0.111512494507717</v>
      </c>
      <c r="Q1539" s="17">
        <v>7.0885222161432296E-2</v>
      </c>
      <c r="R1539" s="17"/>
      <c r="S1539" s="17">
        <v>0.15862685417545799</v>
      </c>
      <c r="T1539" s="17">
        <v>9.9345302155690304E-2</v>
      </c>
      <c r="U1539" s="17">
        <v>6.2922230863888706E-2</v>
      </c>
      <c r="V1539" s="17">
        <v>8.5474753714474605E-2</v>
      </c>
      <c r="W1539" s="17">
        <v>0.22003050211795</v>
      </c>
      <c r="X1539" s="17">
        <v>4.9301232082110701E-2</v>
      </c>
      <c r="Y1539" s="17">
        <v>9.4841752512733801E-2</v>
      </c>
      <c r="Z1539" s="17">
        <v>7.3993183939582402E-2</v>
      </c>
      <c r="AA1539" s="17">
        <v>0.12236541291176201</v>
      </c>
      <c r="AB1539" s="17">
        <v>6.4267003033672401E-2</v>
      </c>
      <c r="AC1539" s="17">
        <v>1.8127688600069101E-2</v>
      </c>
      <c r="AD1539" s="17">
        <v>0.11128581971762599</v>
      </c>
      <c r="AE1539" s="17"/>
      <c r="AF1539" s="17">
        <v>8.7799795273109604E-2</v>
      </c>
      <c r="AG1539" s="17">
        <v>0.100627787058218</v>
      </c>
      <c r="AH1539" s="17">
        <v>8.8387492883257701E-2</v>
      </c>
      <c r="AI1539" s="17">
        <v>9.82229744991477E-2</v>
      </c>
      <c r="AJ1539" s="17">
        <v>0.14510308822010801</v>
      </c>
      <c r="AK1539" s="17">
        <v>2.5049505958925699E-2</v>
      </c>
      <c r="AL1539" s="17"/>
      <c r="AM1539" s="17">
        <v>0.115848495685606</v>
      </c>
      <c r="AN1539" s="17">
        <v>0.10210829968372701</v>
      </c>
      <c r="AO1539" s="17">
        <v>9.4206602525462396E-2</v>
      </c>
      <c r="AP1539" s="17">
        <v>8.2622974795608997E-2</v>
      </c>
      <c r="AQ1539" s="17">
        <v>6.2001642893890201E-2</v>
      </c>
      <c r="AR1539" s="17"/>
      <c r="AS1539" s="17">
        <v>0.119479983804734</v>
      </c>
      <c r="AT1539" s="17">
        <v>6.8644435260622194E-2</v>
      </c>
      <c r="AU1539" s="17">
        <v>0.144824799613745</v>
      </c>
      <c r="AV1539" s="17">
        <v>8.1211207745361294E-2</v>
      </c>
      <c r="AW1539" s="17">
        <v>0.12751424282680901</v>
      </c>
      <c r="AX1539" s="17">
        <v>5.2795363464940299E-2</v>
      </c>
      <c r="AY1539" s="17"/>
      <c r="AZ1539" s="17">
        <v>7.6077597671890596E-2</v>
      </c>
      <c r="BA1539" s="17">
        <v>0.124321732351815</v>
      </c>
      <c r="BB1539" s="17">
        <v>7.2807045665724698E-2</v>
      </c>
      <c r="BC1539" s="17">
        <v>0.14953793317040701</v>
      </c>
      <c r="BD1539" s="17">
        <v>0.10178365023600799</v>
      </c>
      <c r="BE1539" s="17"/>
      <c r="BF1539" s="17">
        <v>8.0511606490218907E-2</v>
      </c>
      <c r="BG1539" s="17"/>
      <c r="BH1539" s="17">
        <v>0.10014642264717399</v>
      </c>
      <c r="BI1539" s="17"/>
      <c r="BJ1539" s="17">
        <v>8.1353731833555099E-2</v>
      </c>
      <c r="BK1539" s="17">
        <v>9.0025362653114296E-2</v>
      </c>
      <c r="BL1539" s="17">
        <v>0.110179590391037</v>
      </c>
      <c r="BM1539" s="17">
        <v>0.179538973038158</v>
      </c>
      <c r="BN1539" s="17">
        <v>6.9102746334882906E-2</v>
      </c>
      <c r="BO1539" s="17">
        <v>0.128684923053657</v>
      </c>
      <c r="BP1539" s="17"/>
      <c r="BQ1539" s="17">
        <v>6.9927847406852803E-2</v>
      </c>
      <c r="BR1539" s="17">
        <v>0.101902238314119</v>
      </c>
      <c r="BS1539" s="17">
        <v>0.10878122375233699</v>
      </c>
      <c r="BT1539" s="17"/>
      <c r="BU1539" s="17">
        <v>8.6516105709925198E-2</v>
      </c>
      <c r="BV1539" s="17">
        <v>0.117386527008794</v>
      </c>
      <c r="BW1539" s="17">
        <v>0.10090393909826199</v>
      </c>
      <c r="BX1539" s="17"/>
      <c r="BY1539" s="17">
        <v>0.16621777681036701</v>
      </c>
      <c r="BZ1539" s="17"/>
      <c r="CA1539" s="17">
        <v>3.71859666926872E-2</v>
      </c>
    </row>
    <row r="1540" spans="2:79" x14ac:dyDescent="0.35">
      <c r="B1540" t="s">
        <v>388</v>
      </c>
      <c r="C1540" s="17">
        <v>5.2986186363320198E-2</v>
      </c>
      <c r="D1540" s="17">
        <v>6.13669184431343E-2</v>
      </c>
      <c r="E1540" s="17">
        <v>4.4511826316490699E-2</v>
      </c>
      <c r="F1540" s="17"/>
      <c r="G1540" s="17">
        <v>7.4299427081855302E-2</v>
      </c>
      <c r="H1540" s="17">
        <v>9.4020629331530506E-2</v>
      </c>
      <c r="I1540" s="17">
        <v>1.79065707642759E-2</v>
      </c>
      <c r="J1540" s="17">
        <v>6.6860395897860901E-3</v>
      </c>
      <c r="K1540" s="17">
        <v>4.1999260157284897E-2</v>
      </c>
      <c r="L1540" s="17">
        <v>7.0326578721725402E-2</v>
      </c>
      <c r="M1540" s="17"/>
      <c r="N1540" s="17">
        <v>6.9677937495276801E-2</v>
      </c>
      <c r="O1540" s="17">
        <v>5.04974148858836E-2</v>
      </c>
      <c r="P1540" s="17">
        <v>3.9048739279799502E-2</v>
      </c>
      <c r="Q1540" s="17">
        <v>5.1248857194319097E-2</v>
      </c>
      <c r="R1540" s="17"/>
      <c r="S1540" s="17">
        <v>5.40324472895434E-2</v>
      </c>
      <c r="T1540" s="17">
        <v>2.0033223174441301E-2</v>
      </c>
      <c r="U1540" s="17">
        <v>4.3856677065965697E-3</v>
      </c>
      <c r="V1540" s="17">
        <v>1.32101565760994E-2</v>
      </c>
      <c r="W1540" s="17">
        <v>4.01676353367258E-2</v>
      </c>
      <c r="X1540" s="17">
        <v>7.9106464477791405E-2</v>
      </c>
      <c r="Y1540" s="17">
        <v>5.9751888484469398E-2</v>
      </c>
      <c r="Z1540" s="17">
        <v>7.0947720048793197E-2</v>
      </c>
      <c r="AA1540" s="17">
        <v>6.6012045593532201E-2</v>
      </c>
      <c r="AB1540" s="17">
        <v>0.12360891235327499</v>
      </c>
      <c r="AC1540" s="17">
        <v>4.4354976031369002E-2</v>
      </c>
      <c r="AD1540" s="17">
        <v>0.111247022490504</v>
      </c>
      <c r="AE1540" s="17"/>
      <c r="AF1540" s="17">
        <v>5.4038200211129601E-2</v>
      </c>
      <c r="AG1540" s="17">
        <v>5.4915131513793701E-2</v>
      </c>
      <c r="AH1540" s="17">
        <v>7.3138052895745001E-2</v>
      </c>
      <c r="AI1540" s="17">
        <v>3.4171041976113502E-2</v>
      </c>
      <c r="AJ1540" s="17">
        <v>2.3223256302183502E-2</v>
      </c>
      <c r="AK1540" s="17">
        <v>5.3225653135113599E-2</v>
      </c>
      <c r="AL1540" s="17"/>
      <c r="AM1540" s="17">
        <v>3.6482892398617399E-2</v>
      </c>
      <c r="AN1540" s="17">
        <v>6.1154730645987199E-2</v>
      </c>
      <c r="AO1540" s="17">
        <v>2.4960517315755E-2</v>
      </c>
      <c r="AP1540" s="17">
        <v>8.4140819239041306E-2</v>
      </c>
      <c r="AQ1540" s="17">
        <v>0.2392163747719</v>
      </c>
      <c r="AR1540" s="17"/>
      <c r="AS1540" s="17">
        <v>7.3981307213657005E-2</v>
      </c>
      <c r="AT1540" s="17">
        <v>4.9995679176479402E-2</v>
      </c>
      <c r="AU1540" s="17">
        <v>5.1177259737817699E-2</v>
      </c>
      <c r="AV1540" s="17">
        <v>4.2834650423744298E-2</v>
      </c>
      <c r="AW1540" s="17">
        <v>3.6012276271803999E-2</v>
      </c>
      <c r="AX1540" s="17">
        <v>6.5748896930258205E-2</v>
      </c>
      <c r="AY1540" s="17"/>
      <c r="AZ1540" s="17">
        <v>5.9751705004648797E-2</v>
      </c>
      <c r="BA1540" s="17">
        <v>3.9013600206732398E-2</v>
      </c>
      <c r="BB1540" s="17">
        <v>6.5863063547025105E-2</v>
      </c>
      <c r="BC1540" s="17">
        <v>4.38009684356854E-2</v>
      </c>
      <c r="BD1540" s="17">
        <v>5.4741950069043303E-2</v>
      </c>
      <c r="BE1540" s="17"/>
      <c r="BF1540" s="17">
        <v>4.5965290277496497E-2</v>
      </c>
      <c r="BG1540" s="17"/>
      <c r="BH1540" s="17">
        <v>4.10386297603293E-2</v>
      </c>
      <c r="BI1540" s="17"/>
      <c r="BJ1540" s="17">
        <v>8.2538094436589993E-3</v>
      </c>
      <c r="BK1540" s="17">
        <v>6.0211811011648103E-2</v>
      </c>
      <c r="BL1540" s="17">
        <v>4.9225851441116401E-2</v>
      </c>
      <c r="BM1540" s="17">
        <v>0.20445023810705901</v>
      </c>
      <c r="BN1540" s="17">
        <v>4.9960871855530303E-2</v>
      </c>
      <c r="BO1540" s="17">
        <v>3.7917436296852403E-2</v>
      </c>
      <c r="BP1540" s="17"/>
      <c r="BQ1540" s="17">
        <v>3.12015244485408E-2</v>
      </c>
      <c r="BR1540" s="17">
        <v>6.3732686263196503E-2</v>
      </c>
      <c r="BS1540" s="17">
        <v>5.2917079995265598E-2</v>
      </c>
      <c r="BT1540" s="17"/>
      <c r="BU1540" s="17">
        <v>9.7986806662293292E-3</v>
      </c>
      <c r="BV1540" s="17">
        <v>5.1288736490365097E-2</v>
      </c>
      <c r="BW1540" s="17">
        <v>5.9509484772267598E-2</v>
      </c>
      <c r="BX1540" s="17"/>
      <c r="BY1540" s="17">
        <v>8.1845366518878707E-2</v>
      </c>
      <c r="BZ1540" s="17"/>
      <c r="CA1540" s="17">
        <v>2.6430545879691202E-2</v>
      </c>
    </row>
    <row r="1541" spans="2:79" x14ac:dyDescent="0.35">
      <c r="B1541" t="s">
        <v>136</v>
      </c>
      <c r="C1541" s="17">
        <v>0.12183252080693099</v>
      </c>
      <c r="D1541" s="17">
        <v>0.110968154713577</v>
      </c>
      <c r="E1541" s="17">
        <v>0.13377629527812801</v>
      </c>
      <c r="F1541" s="17"/>
      <c r="G1541" s="17">
        <v>9.1914524498556596E-2</v>
      </c>
      <c r="H1541" s="17">
        <v>0.105297538800274</v>
      </c>
      <c r="I1541" s="17">
        <v>0.16182259755967501</v>
      </c>
      <c r="J1541" s="17">
        <v>6.9772995097244994E-2</v>
      </c>
      <c r="K1541" s="17">
        <v>0.135721717215535</v>
      </c>
      <c r="L1541" s="17">
        <v>0.16061027020896301</v>
      </c>
      <c r="M1541" s="17"/>
      <c r="N1541" s="17">
        <v>7.8465988702228498E-2</v>
      </c>
      <c r="O1541" s="17">
        <v>9.1409319391046406E-2</v>
      </c>
      <c r="P1541" s="17">
        <v>9.9474444168558898E-2</v>
      </c>
      <c r="Q1541" s="17">
        <v>0.22156233730578101</v>
      </c>
      <c r="R1541" s="17"/>
      <c r="S1541" s="17">
        <v>0.100893344837445</v>
      </c>
      <c r="T1541" s="17">
        <v>7.8871478371592293E-2</v>
      </c>
      <c r="U1541" s="17">
        <v>0.15756475786757801</v>
      </c>
      <c r="V1541" s="17">
        <v>5.7129877711549197E-2</v>
      </c>
      <c r="W1541" s="17">
        <v>6.8914011817548498E-2</v>
      </c>
      <c r="X1541" s="17">
        <v>9.1589966673888107E-2</v>
      </c>
      <c r="Y1541" s="17">
        <v>0.162905621326633</v>
      </c>
      <c r="Z1541" s="17">
        <v>0.190950277657503</v>
      </c>
      <c r="AA1541" s="17">
        <v>0.11963538251307</v>
      </c>
      <c r="AB1541" s="17">
        <v>0.23831553120430601</v>
      </c>
      <c r="AC1541" s="17">
        <v>0.16104688971499401</v>
      </c>
      <c r="AD1541" s="17">
        <v>0.11313864969479399</v>
      </c>
      <c r="AE1541" s="17"/>
      <c r="AF1541" s="17">
        <v>0.14071669952007901</v>
      </c>
      <c r="AG1541" s="17">
        <v>0.13207772004372501</v>
      </c>
      <c r="AH1541" s="17">
        <v>8.2444420925094505E-2</v>
      </c>
      <c r="AI1541" s="17">
        <v>0.13105612342304199</v>
      </c>
      <c r="AJ1541" s="17">
        <v>0</v>
      </c>
      <c r="AK1541" s="17">
        <v>0</v>
      </c>
      <c r="AL1541" s="17"/>
      <c r="AM1541" s="17">
        <v>0.20447167887713</v>
      </c>
      <c r="AN1541" s="17">
        <v>9.9856031295883496E-2</v>
      </c>
      <c r="AO1541" s="17">
        <v>0.106492377365698</v>
      </c>
      <c r="AP1541" s="17">
        <v>0.107322405715241</v>
      </c>
      <c r="AQ1541" s="17">
        <v>3.9343271511677103E-2</v>
      </c>
      <c r="AR1541" s="17"/>
      <c r="AS1541" s="17">
        <v>0.106377490507351</v>
      </c>
      <c r="AT1541" s="17">
        <v>0.15709373762988499</v>
      </c>
      <c r="AU1541" s="17">
        <v>9.4154361288847299E-2</v>
      </c>
      <c r="AV1541" s="17">
        <v>0.13038377171433299</v>
      </c>
      <c r="AW1541" s="17">
        <v>0.118012942559283</v>
      </c>
      <c r="AX1541" s="17">
        <v>9.7777370125625707E-2</v>
      </c>
      <c r="AY1541" s="17"/>
      <c r="AZ1541" s="17">
        <v>9.8939757889021998E-2</v>
      </c>
      <c r="BA1541" s="17">
        <v>0.105599928780521</v>
      </c>
      <c r="BB1541" s="17">
        <v>0.18415478267941199</v>
      </c>
      <c r="BC1541" s="17">
        <v>6.4680337402101606E-2</v>
      </c>
      <c r="BD1541" s="17">
        <v>0.125975843907639</v>
      </c>
      <c r="BE1541" s="17"/>
      <c r="BF1541" s="17">
        <v>0.119579817672318</v>
      </c>
      <c r="BG1541" s="17"/>
      <c r="BH1541" s="17">
        <v>9.8374768213216002E-2</v>
      </c>
      <c r="BI1541" s="17"/>
      <c r="BJ1541" s="17">
        <v>9.2054875033051597E-2</v>
      </c>
      <c r="BK1541" s="17">
        <v>0.18106484895732</v>
      </c>
      <c r="BL1541" s="17">
        <v>0.11261599781498</v>
      </c>
      <c r="BM1541" s="17">
        <v>0.13430109488906899</v>
      </c>
      <c r="BN1541" s="17">
        <v>0.200519395153472</v>
      </c>
      <c r="BO1541" s="17">
        <v>0</v>
      </c>
      <c r="BP1541" s="17"/>
      <c r="BQ1541" s="17">
        <v>3.2676292291187098E-2</v>
      </c>
      <c r="BR1541" s="17">
        <v>0.15363302002645901</v>
      </c>
      <c r="BS1541" s="17">
        <v>0.10800869246426301</v>
      </c>
      <c r="BT1541" s="17"/>
      <c r="BU1541" s="17">
        <v>1.72995732548069E-2</v>
      </c>
      <c r="BV1541" s="17">
        <v>9.3386343583188203E-2</v>
      </c>
      <c r="BW1541" s="17">
        <v>0.105739440475292</v>
      </c>
      <c r="BX1541" s="17"/>
      <c r="BY1541" s="17">
        <v>3.6430726215008001E-2</v>
      </c>
      <c r="BZ1541" s="17"/>
      <c r="CA1541" s="17">
        <v>7.4270338909348296E-2</v>
      </c>
    </row>
    <row r="1542" spans="2:79" x14ac:dyDescent="0.35">
      <c r="B1542" t="s">
        <v>389</v>
      </c>
      <c r="C1542" s="17">
        <v>0.72409546752413101</v>
      </c>
      <c r="D1542" s="17">
        <v>0.73179730219551398</v>
      </c>
      <c r="E1542" s="17">
        <v>0.71467534953989598</v>
      </c>
      <c r="F1542" s="17"/>
      <c r="G1542" s="17">
        <v>0.67232640840489599</v>
      </c>
      <c r="H1542" s="17">
        <v>0.73697029618550702</v>
      </c>
      <c r="I1542" s="17">
        <v>0.76772471758076199</v>
      </c>
      <c r="J1542" s="17">
        <v>0.77652898578672402</v>
      </c>
      <c r="K1542" s="17">
        <v>0.70949756993479396</v>
      </c>
      <c r="L1542" s="17">
        <v>0.68414204202753603</v>
      </c>
      <c r="M1542" s="17"/>
      <c r="N1542" s="17">
        <v>0.76367931129366096</v>
      </c>
      <c r="O1542" s="17">
        <v>0.72175029510890498</v>
      </c>
      <c r="P1542" s="17">
        <v>0.74996432204392505</v>
      </c>
      <c r="Q1542" s="17">
        <v>0.65630358333846806</v>
      </c>
      <c r="R1542" s="17"/>
      <c r="S1542" s="17">
        <v>0.68644735369755305</v>
      </c>
      <c r="T1542" s="17">
        <v>0.80174999629827604</v>
      </c>
      <c r="U1542" s="17">
        <v>0.77512734356193702</v>
      </c>
      <c r="V1542" s="17">
        <v>0.84418521199787699</v>
      </c>
      <c r="W1542" s="17">
        <v>0.67088785072777501</v>
      </c>
      <c r="X1542" s="17">
        <v>0.78000233676621</v>
      </c>
      <c r="Y1542" s="17">
        <v>0.68250073767616304</v>
      </c>
      <c r="Z1542" s="17">
        <v>0.66410881835412106</v>
      </c>
      <c r="AA1542" s="17">
        <v>0.69198715898163599</v>
      </c>
      <c r="AB1542" s="17">
        <v>0.57380855340874604</v>
      </c>
      <c r="AC1542" s="17">
        <v>0.77647044565356804</v>
      </c>
      <c r="AD1542" s="17">
        <v>0.664328508097076</v>
      </c>
      <c r="AE1542" s="17"/>
      <c r="AF1542" s="17">
        <v>0.71744530499568204</v>
      </c>
      <c r="AG1542" s="17">
        <v>0.71237936138426305</v>
      </c>
      <c r="AH1542" s="17">
        <v>0.75603003329590301</v>
      </c>
      <c r="AI1542" s="17">
        <v>0.73654986010169698</v>
      </c>
      <c r="AJ1542" s="17">
        <v>0.831673655477709</v>
      </c>
      <c r="AK1542" s="17">
        <v>0.92172484090596096</v>
      </c>
      <c r="AL1542" s="17"/>
      <c r="AM1542" s="17">
        <v>0.643196933038646</v>
      </c>
      <c r="AN1542" s="17">
        <v>0.73688093837440305</v>
      </c>
      <c r="AO1542" s="17">
        <v>0.77434050279308497</v>
      </c>
      <c r="AP1542" s="17">
        <v>0.72591380025010899</v>
      </c>
      <c r="AQ1542" s="17">
        <v>0.65943871082253303</v>
      </c>
      <c r="AR1542" s="17"/>
      <c r="AS1542" s="17">
        <v>0.70016121847425905</v>
      </c>
      <c r="AT1542" s="17">
        <v>0.72426614793301303</v>
      </c>
      <c r="AU1542" s="17">
        <v>0.70984357935958997</v>
      </c>
      <c r="AV1542" s="17">
        <v>0.74557037011656202</v>
      </c>
      <c r="AW1542" s="17">
        <v>0.71846053834210499</v>
      </c>
      <c r="AX1542" s="17">
        <v>0.78367836947917602</v>
      </c>
      <c r="AY1542" s="17"/>
      <c r="AZ1542" s="17">
        <v>0.76523093943443898</v>
      </c>
      <c r="BA1542" s="17">
        <v>0.73106473866093102</v>
      </c>
      <c r="BB1542" s="17">
        <v>0.67717510810783799</v>
      </c>
      <c r="BC1542" s="17">
        <v>0.74198076099180599</v>
      </c>
      <c r="BD1542" s="17">
        <v>0.71749855578731003</v>
      </c>
      <c r="BE1542" s="17"/>
      <c r="BF1542" s="17">
        <v>0.75394328555996604</v>
      </c>
      <c r="BG1542" s="17"/>
      <c r="BH1542" s="17">
        <v>0.76044017937928099</v>
      </c>
      <c r="BI1542" s="17"/>
      <c r="BJ1542" s="17">
        <v>0.81833758368973397</v>
      </c>
      <c r="BK1542" s="17">
        <v>0.66869797737791803</v>
      </c>
      <c r="BL1542" s="17">
        <v>0.72797856035286701</v>
      </c>
      <c r="BM1542" s="17">
        <v>0.481709693965715</v>
      </c>
      <c r="BN1542" s="17">
        <v>0.68041698665611505</v>
      </c>
      <c r="BO1542" s="17">
        <v>0.83339764064949096</v>
      </c>
      <c r="BP1542" s="17"/>
      <c r="BQ1542" s="17">
        <v>0.86619433585341898</v>
      </c>
      <c r="BR1542" s="17">
        <v>0.68073205539622506</v>
      </c>
      <c r="BS1542" s="17">
        <v>0.730293003788135</v>
      </c>
      <c r="BT1542" s="17"/>
      <c r="BU1542" s="17">
        <v>0.886385640369039</v>
      </c>
      <c r="BV1542" s="17">
        <v>0.73793839291765295</v>
      </c>
      <c r="BW1542" s="17">
        <v>0.73384713565417903</v>
      </c>
      <c r="BX1542" s="17"/>
      <c r="BY1542" s="17">
        <v>0.71550613045574596</v>
      </c>
      <c r="BZ1542" s="17"/>
      <c r="CA1542" s="17">
        <v>0.86211314851827303</v>
      </c>
    </row>
    <row r="1543" spans="2:79" x14ac:dyDescent="0.35">
      <c r="B1543" t="s">
        <v>390</v>
      </c>
      <c r="C1543" s="17">
        <v>0.154072011668938</v>
      </c>
      <c r="D1543" s="17">
        <v>0.15723454309090901</v>
      </c>
      <c r="E1543" s="17">
        <v>0.15154835518197701</v>
      </c>
      <c r="F1543" s="17"/>
      <c r="G1543" s="17">
        <v>0.23575906709654701</v>
      </c>
      <c r="H1543" s="17">
        <v>0.15773216501421899</v>
      </c>
      <c r="I1543" s="17">
        <v>7.0452684859562797E-2</v>
      </c>
      <c r="J1543" s="17">
        <v>0.15369801911603101</v>
      </c>
      <c r="K1543" s="17">
        <v>0.15478071284967099</v>
      </c>
      <c r="L1543" s="17">
        <v>0.15524768776350201</v>
      </c>
      <c r="M1543" s="17"/>
      <c r="N1543" s="17">
        <v>0.157854700004111</v>
      </c>
      <c r="O1543" s="17">
        <v>0.186840385500049</v>
      </c>
      <c r="P1543" s="17">
        <v>0.15056123378751601</v>
      </c>
      <c r="Q1543" s="17">
        <v>0.122134079355751</v>
      </c>
      <c r="R1543" s="17"/>
      <c r="S1543" s="17">
        <v>0.212659301465002</v>
      </c>
      <c r="T1543" s="17">
        <v>0.119378525330132</v>
      </c>
      <c r="U1543" s="17">
        <v>6.7307898570485303E-2</v>
      </c>
      <c r="V1543" s="17">
        <v>9.8684910290574093E-2</v>
      </c>
      <c r="W1543" s="17">
        <v>0.26019813745467602</v>
      </c>
      <c r="X1543" s="17">
        <v>0.128407696559902</v>
      </c>
      <c r="Y1543" s="17">
        <v>0.15459364099720299</v>
      </c>
      <c r="Z1543" s="17">
        <v>0.144940903988376</v>
      </c>
      <c r="AA1543" s="17">
        <v>0.188377458505295</v>
      </c>
      <c r="AB1543" s="17">
        <v>0.18787591538694801</v>
      </c>
      <c r="AC1543" s="17">
        <v>6.2482664631438103E-2</v>
      </c>
      <c r="AD1543" s="17">
        <v>0.22253284220813099</v>
      </c>
      <c r="AE1543" s="17"/>
      <c r="AF1543" s="17">
        <v>0.141837995484239</v>
      </c>
      <c r="AG1543" s="17">
        <v>0.155542918572011</v>
      </c>
      <c r="AH1543" s="17">
        <v>0.16152554577900299</v>
      </c>
      <c r="AI1543" s="17">
        <v>0.132394016475261</v>
      </c>
      <c r="AJ1543" s="17">
        <v>0.168326344522291</v>
      </c>
      <c r="AK1543" s="17">
        <v>7.8275159094039301E-2</v>
      </c>
      <c r="AL1543" s="17"/>
      <c r="AM1543" s="17">
        <v>0.152331388084223</v>
      </c>
      <c r="AN1543" s="17">
        <v>0.16326303032971401</v>
      </c>
      <c r="AO1543" s="17">
        <v>0.119167119841217</v>
      </c>
      <c r="AP1543" s="17">
        <v>0.16676379403465</v>
      </c>
      <c r="AQ1543" s="17">
        <v>0.30121801766578998</v>
      </c>
      <c r="AR1543" s="17"/>
      <c r="AS1543" s="17">
        <v>0.19346129101839099</v>
      </c>
      <c r="AT1543" s="17">
        <v>0.118640114437102</v>
      </c>
      <c r="AU1543" s="17">
        <v>0.19600205935156301</v>
      </c>
      <c r="AV1543" s="17">
        <v>0.124045858169106</v>
      </c>
      <c r="AW1543" s="17">
        <v>0.16352651909861199</v>
      </c>
      <c r="AX1543" s="17">
        <v>0.118544260395198</v>
      </c>
      <c r="AY1543" s="17"/>
      <c r="AZ1543" s="17">
        <v>0.135829302676539</v>
      </c>
      <c r="BA1543" s="17">
        <v>0.16333533255854801</v>
      </c>
      <c r="BB1543" s="17">
        <v>0.13867010921275</v>
      </c>
      <c r="BC1543" s="17">
        <v>0.19333890160609199</v>
      </c>
      <c r="BD1543" s="17">
        <v>0.156525600305051</v>
      </c>
      <c r="BE1543" s="17"/>
      <c r="BF1543" s="17">
        <v>0.12647689676771501</v>
      </c>
      <c r="BG1543" s="17"/>
      <c r="BH1543" s="17">
        <v>0.14118505240750301</v>
      </c>
      <c r="BI1543" s="17"/>
      <c r="BJ1543" s="17">
        <v>8.9607541277214098E-2</v>
      </c>
      <c r="BK1543" s="17">
        <v>0.150237173664762</v>
      </c>
      <c r="BL1543" s="17">
        <v>0.15940544183215399</v>
      </c>
      <c r="BM1543" s="17">
        <v>0.383989211145216</v>
      </c>
      <c r="BN1543" s="17">
        <v>0.119063618190413</v>
      </c>
      <c r="BO1543" s="17">
        <v>0.16660235935050899</v>
      </c>
      <c r="BP1543" s="17"/>
      <c r="BQ1543" s="17">
        <v>0.101129371855394</v>
      </c>
      <c r="BR1543" s="17">
        <v>0.16563492457731599</v>
      </c>
      <c r="BS1543" s="17">
        <v>0.16169830374760299</v>
      </c>
      <c r="BT1543" s="17"/>
      <c r="BU1543" s="17">
        <v>9.6314786376154496E-2</v>
      </c>
      <c r="BV1543" s="17">
        <v>0.16867526349915901</v>
      </c>
      <c r="BW1543" s="17">
        <v>0.16041342387053001</v>
      </c>
      <c r="BX1543" s="17"/>
      <c r="BY1543" s="17">
        <v>0.24806314332924601</v>
      </c>
      <c r="BZ1543" s="17"/>
      <c r="CA1543" s="17">
        <v>6.3616512572378506E-2</v>
      </c>
    </row>
    <row r="1544" spans="2:79" x14ac:dyDescent="0.35">
      <c r="B1544" t="s">
        <v>202</v>
      </c>
      <c r="C1544" s="17">
        <v>0.57002345585519398</v>
      </c>
      <c r="D1544" s="17">
        <v>0.57456275910460497</v>
      </c>
      <c r="E1544" s="17">
        <v>0.56312699435791902</v>
      </c>
      <c r="F1544" s="17"/>
      <c r="G1544" s="17">
        <v>0.43656734130834901</v>
      </c>
      <c r="H1544" s="17">
        <v>0.57923813117128797</v>
      </c>
      <c r="I1544" s="17">
        <v>0.69727203272119898</v>
      </c>
      <c r="J1544" s="17">
        <v>0.62283096667069404</v>
      </c>
      <c r="K1544" s="17">
        <v>0.55471685708512197</v>
      </c>
      <c r="L1544" s="17">
        <v>0.52889435426403397</v>
      </c>
      <c r="M1544" s="17"/>
      <c r="N1544" s="17">
        <v>0.60582461128955001</v>
      </c>
      <c r="O1544" s="17">
        <v>0.53490990960885598</v>
      </c>
      <c r="P1544" s="17">
        <v>0.59940308825640898</v>
      </c>
      <c r="Q1544" s="17">
        <v>0.53416950398271701</v>
      </c>
      <c r="R1544" s="17"/>
      <c r="S1544" s="17">
        <v>0.47378805223255199</v>
      </c>
      <c r="T1544" s="17">
        <v>0.68237147096814399</v>
      </c>
      <c r="U1544" s="17">
        <v>0.707819444991452</v>
      </c>
      <c r="V1544" s="17">
        <v>0.74550030170730297</v>
      </c>
      <c r="W1544" s="17">
        <v>0.410689713273099</v>
      </c>
      <c r="X1544" s="17">
        <v>0.65159464020630797</v>
      </c>
      <c r="Y1544" s="17">
        <v>0.52790709667895996</v>
      </c>
      <c r="Z1544" s="17">
        <v>0.51916791436574505</v>
      </c>
      <c r="AA1544" s="17">
        <v>0.50360970047634102</v>
      </c>
      <c r="AB1544" s="17">
        <v>0.385932638021798</v>
      </c>
      <c r="AC1544" s="17">
        <v>0.71398778102213001</v>
      </c>
      <c r="AD1544" s="17">
        <v>0.44179566588894498</v>
      </c>
      <c r="AE1544" s="17"/>
      <c r="AF1544" s="17">
        <v>0.57560730951144301</v>
      </c>
      <c r="AG1544" s="17">
        <v>0.55683644281225197</v>
      </c>
      <c r="AH1544" s="17">
        <v>0.59450448751689999</v>
      </c>
      <c r="AI1544" s="17">
        <v>0.60415584362643604</v>
      </c>
      <c r="AJ1544" s="17">
        <v>0.66334731095541699</v>
      </c>
      <c r="AK1544" s="17">
        <v>0.84344968181192104</v>
      </c>
      <c r="AL1544" s="17"/>
      <c r="AM1544" s="17">
        <v>0.49086554495442303</v>
      </c>
      <c r="AN1544" s="17">
        <v>0.57361790804468904</v>
      </c>
      <c r="AO1544" s="17">
        <v>0.655173382951867</v>
      </c>
      <c r="AP1544" s="17">
        <v>0.55915000621545796</v>
      </c>
      <c r="AQ1544" s="17">
        <v>0.35822069315674199</v>
      </c>
      <c r="AR1544" s="17"/>
      <c r="AS1544" s="17">
        <v>0.506699927455868</v>
      </c>
      <c r="AT1544" s="17">
        <v>0.60562603349591204</v>
      </c>
      <c r="AU1544" s="17">
        <v>0.51384152000802696</v>
      </c>
      <c r="AV1544" s="17">
        <v>0.62152451194745595</v>
      </c>
      <c r="AW1544" s="17">
        <v>0.55493401924349195</v>
      </c>
      <c r="AX1544" s="17">
        <v>0.66513410908397697</v>
      </c>
      <c r="AY1544" s="17"/>
      <c r="AZ1544" s="17">
        <v>0.62940163675789895</v>
      </c>
      <c r="BA1544" s="17">
        <v>0.56772940610238398</v>
      </c>
      <c r="BB1544" s="17">
        <v>0.53850499889508796</v>
      </c>
      <c r="BC1544" s="17">
        <v>0.54864185938571397</v>
      </c>
      <c r="BD1544" s="17">
        <v>0.56097295548226001</v>
      </c>
      <c r="BE1544" s="17"/>
      <c r="BF1544" s="17">
        <v>0.62746638879225103</v>
      </c>
      <c r="BG1544" s="17"/>
      <c r="BH1544" s="17">
        <v>0.61925512697177798</v>
      </c>
      <c r="BI1544" s="17"/>
      <c r="BJ1544" s="17">
        <v>0.72873004241252004</v>
      </c>
      <c r="BK1544" s="17">
        <v>0.51846080371315595</v>
      </c>
      <c r="BL1544" s="17">
        <v>0.56857311852071302</v>
      </c>
      <c r="BM1544" s="17">
        <v>9.7720482820498694E-2</v>
      </c>
      <c r="BN1544" s="17">
        <v>0.56135336846570205</v>
      </c>
      <c r="BO1544" s="17">
        <v>0.66679528129898102</v>
      </c>
      <c r="BP1544" s="17"/>
      <c r="BQ1544" s="17">
        <v>0.76506496399802604</v>
      </c>
      <c r="BR1544" s="17">
        <v>0.51509713081890895</v>
      </c>
      <c r="BS1544" s="17">
        <v>0.56859470004053203</v>
      </c>
      <c r="BT1544" s="17"/>
      <c r="BU1544" s="17">
        <v>0.79007085399288401</v>
      </c>
      <c r="BV1544" s="17">
        <v>0.569263129418494</v>
      </c>
      <c r="BW1544" s="17">
        <v>0.57343371178364899</v>
      </c>
      <c r="BX1544" s="17"/>
      <c r="BY1544" s="17">
        <v>0.46744298712650001</v>
      </c>
      <c r="BZ1544" s="17"/>
      <c r="CA1544" s="17">
        <v>0.79849663594589504</v>
      </c>
    </row>
    <row r="1545" spans="2:79" x14ac:dyDescent="0.35">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c r="BH1545" s="17"/>
      <c r="BI1545" s="17"/>
      <c r="BJ1545" s="17"/>
      <c r="BK1545" s="17"/>
      <c r="BL1545" s="17"/>
      <c r="BM1545" s="17"/>
      <c r="BN1545" s="17"/>
      <c r="BO1545" s="17"/>
      <c r="BP1545" s="17"/>
      <c r="BQ1545" s="17"/>
      <c r="BR1545" s="17"/>
      <c r="BS1545" s="17"/>
      <c r="BT1545" s="17"/>
      <c r="BU1545" s="17"/>
      <c r="BV1545" s="17"/>
      <c r="BW1545" s="17"/>
      <c r="BX1545" s="17"/>
      <c r="BY1545" s="17"/>
      <c r="BZ1545" s="17"/>
      <c r="CA1545" s="17"/>
    </row>
    <row r="1546" spans="2:79" x14ac:dyDescent="0.35">
      <c r="B1546" s="6" t="s">
        <v>634</v>
      </c>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c r="BH1546" s="17"/>
      <c r="BI1546" s="17"/>
      <c r="BJ1546" s="17"/>
      <c r="BK1546" s="17"/>
      <c r="BL1546" s="17"/>
      <c r="BM1546" s="17"/>
      <c r="BN1546" s="17"/>
      <c r="BO1546" s="17"/>
      <c r="BP1546" s="17"/>
      <c r="BQ1546" s="17"/>
      <c r="BR1546" s="17"/>
      <c r="BS1546" s="17"/>
      <c r="BT1546" s="17"/>
      <c r="BU1546" s="17"/>
      <c r="BV1546" s="17"/>
      <c r="BW1546" s="17"/>
      <c r="BX1546" s="17"/>
      <c r="BY1546" s="17"/>
      <c r="BZ1546" s="17"/>
      <c r="CA1546" s="17"/>
    </row>
    <row r="1547" spans="2:79" x14ac:dyDescent="0.35">
      <c r="B1547" s="24" t="s">
        <v>635</v>
      </c>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c r="BH1547" s="17"/>
      <c r="BI1547" s="17"/>
      <c r="BJ1547" s="17"/>
      <c r="BK1547" s="17"/>
      <c r="BL1547" s="17"/>
      <c r="BM1547" s="17"/>
      <c r="BN1547" s="17"/>
      <c r="BO1547" s="17"/>
      <c r="BP1547" s="17"/>
      <c r="BQ1547" s="17"/>
      <c r="BR1547" s="17"/>
      <c r="BS1547" s="17"/>
      <c r="BT1547" s="17"/>
      <c r="BU1547" s="17"/>
      <c r="BV1547" s="17"/>
      <c r="BW1547" s="17"/>
      <c r="BX1547" s="17"/>
      <c r="BY1547" s="17"/>
      <c r="BZ1547" s="17"/>
      <c r="CA1547" s="17"/>
    </row>
    <row r="1548" spans="2:79" x14ac:dyDescent="0.35">
      <c r="B1548" t="s">
        <v>385</v>
      </c>
      <c r="C1548" s="17">
        <v>0.20167038619054001</v>
      </c>
      <c r="D1548" s="17">
        <v>0.22583667427142801</v>
      </c>
      <c r="E1548" s="17">
        <v>0.17810605919755801</v>
      </c>
      <c r="F1548" s="17"/>
      <c r="G1548" s="17">
        <v>0.260620180832633</v>
      </c>
      <c r="H1548" s="17">
        <v>0.228537786128019</v>
      </c>
      <c r="I1548" s="17">
        <v>0.27850982877675201</v>
      </c>
      <c r="J1548" s="17">
        <v>0.14872400097817901</v>
      </c>
      <c r="K1548" s="17">
        <v>0.16869105481234301</v>
      </c>
      <c r="L1548" s="17">
        <v>0.14612747492195599</v>
      </c>
      <c r="M1548" s="17"/>
      <c r="N1548" s="17">
        <v>0.18272057935329999</v>
      </c>
      <c r="O1548" s="17">
        <v>0.19281522415321001</v>
      </c>
      <c r="P1548" s="17">
        <v>0.17464059288735301</v>
      </c>
      <c r="Q1548" s="17">
        <v>0.24939524582264899</v>
      </c>
      <c r="R1548" s="17"/>
      <c r="S1548" s="17">
        <v>0.20837652399915199</v>
      </c>
      <c r="T1548" s="17">
        <v>0.23095470227950901</v>
      </c>
      <c r="U1548" s="17">
        <v>0.18800011232021399</v>
      </c>
      <c r="V1548" s="17">
        <v>0.19096253910067901</v>
      </c>
      <c r="W1548" s="17">
        <v>0.187697238998279</v>
      </c>
      <c r="X1548" s="17">
        <v>0.206490624572225</v>
      </c>
      <c r="Y1548" s="17">
        <v>0.182965717666704</v>
      </c>
      <c r="Z1548" s="17">
        <v>0.233634592085839</v>
      </c>
      <c r="AA1548" s="17">
        <v>0.232010668600311</v>
      </c>
      <c r="AB1548" s="17">
        <v>0.21604780758252801</v>
      </c>
      <c r="AC1548" s="17">
        <v>0.10064016580703999</v>
      </c>
      <c r="AD1548" s="17">
        <v>0.15423684344289901</v>
      </c>
      <c r="AE1548" s="17"/>
      <c r="AF1548" s="17">
        <v>0.20604998606109301</v>
      </c>
      <c r="AG1548" s="17">
        <v>0.19729837758323701</v>
      </c>
      <c r="AH1548" s="17">
        <v>0.25147702924427301</v>
      </c>
      <c r="AI1548" s="17">
        <v>0.135183222039962</v>
      </c>
      <c r="AJ1548" s="17">
        <v>0.141661313247432</v>
      </c>
      <c r="AK1548" s="17">
        <v>0.25110652437518699</v>
      </c>
      <c r="AL1548" s="17"/>
      <c r="AM1548" s="17">
        <v>0.15252340114587401</v>
      </c>
      <c r="AN1548" s="17">
        <v>0.236283775094487</v>
      </c>
      <c r="AO1548" s="17">
        <v>0.21060004904517801</v>
      </c>
      <c r="AP1548" s="17">
        <v>0.22059314925593501</v>
      </c>
      <c r="AQ1548" s="17">
        <v>0.13346735041663799</v>
      </c>
      <c r="AR1548" s="17"/>
      <c r="AS1548" s="17">
        <v>0.19773121483580999</v>
      </c>
      <c r="AT1548" s="17">
        <v>0.25253959584067198</v>
      </c>
      <c r="AU1548" s="17">
        <v>0.19755078878474999</v>
      </c>
      <c r="AV1548" s="17">
        <v>0.19162033358215999</v>
      </c>
      <c r="AW1548" s="17">
        <v>0.176707263720387</v>
      </c>
      <c r="AX1548" s="17">
        <v>0.10680788913700499</v>
      </c>
      <c r="AY1548" s="17"/>
      <c r="AZ1548" s="17">
        <v>0.186902029571518</v>
      </c>
      <c r="BA1548" s="17">
        <v>0.18785459514115299</v>
      </c>
      <c r="BB1548" s="17">
        <v>0.184887010231337</v>
      </c>
      <c r="BC1548" s="17">
        <v>0.19524400297685299</v>
      </c>
      <c r="BD1548" s="17">
        <v>0.24941076873637499</v>
      </c>
      <c r="BE1548" s="17"/>
      <c r="BF1548" s="17">
        <v>0.19480898941740499</v>
      </c>
      <c r="BG1548" s="17"/>
      <c r="BH1548" s="17">
        <v>0.200672387226386</v>
      </c>
      <c r="BI1548" s="17"/>
      <c r="BJ1548" s="17">
        <v>0.227203843570292</v>
      </c>
      <c r="BK1548" s="17">
        <v>0.249388372382706</v>
      </c>
      <c r="BL1548" s="17">
        <v>0.14181796964485099</v>
      </c>
      <c r="BM1548" s="17">
        <v>0.15490380400185799</v>
      </c>
      <c r="BN1548" s="17">
        <v>0.26506364535605698</v>
      </c>
      <c r="BO1548" s="17">
        <v>5.81560332193315E-2</v>
      </c>
      <c r="BP1548" s="17"/>
      <c r="BQ1548" s="17">
        <v>0.26525734502987403</v>
      </c>
      <c r="BR1548" s="17">
        <v>0.201636249023915</v>
      </c>
      <c r="BS1548" s="17">
        <v>0.18354303829451099</v>
      </c>
      <c r="BT1548" s="17"/>
      <c r="BU1548" s="17">
        <v>0.31306792779081699</v>
      </c>
      <c r="BV1548" s="17">
        <v>0.201013045340625</v>
      </c>
      <c r="BW1548" s="17">
        <v>0.17804841409576699</v>
      </c>
      <c r="BX1548" s="17"/>
      <c r="BY1548" s="17">
        <v>0.13677492117589801</v>
      </c>
      <c r="BZ1548" s="17"/>
      <c r="CA1548" s="17">
        <v>0.32657245506562599</v>
      </c>
    </row>
    <row r="1549" spans="2:79" x14ac:dyDescent="0.35">
      <c r="B1549" t="s">
        <v>386</v>
      </c>
      <c r="C1549" s="17">
        <v>0.475025696055768</v>
      </c>
      <c r="D1549" s="17">
        <v>0.478433861258796</v>
      </c>
      <c r="E1549" s="17">
        <v>0.47239320472784702</v>
      </c>
      <c r="F1549" s="17"/>
      <c r="G1549" s="17">
        <v>0.415946391857211</v>
      </c>
      <c r="H1549" s="17">
        <v>0.48137901436235397</v>
      </c>
      <c r="I1549" s="17">
        <v>0.44398998278823298</v>
      </c>
      <c r="J1549" s="17">
        <v>0.48156550310954499</v>
      </c>
      <c r="K1549" s="17">
        <v>0.54246933018647103</v>
      </c>
      <c r="L1549" s="17">
        <v>0.484583727323038</v>
      </c>
      <c r="M1549" s="17"/>
      <c r="N1549" s="17">
        <v>0.50117208615194297</v>
      </c>
      <c r="O1549" s="17">
        <v>0.51946228877748102</v>
      </c>
      <c r="P1549" s="17">
        <v>0.50692239601193501</v>
      </c>
      <c r="Q1549" s="17">
        <v>0.38906841940910097</v>
      </c>
      <c r="R1549" s="17"/>
      <c r="S1549" s="17">
        <v>0.47167025842162502</v>
      </c>
      <c r="T1549" s="17">
        <v>0.45709851163646298</v>
      </c>
      <c r="U1549" s="17">
        <v>0.34322213517997902</v>
      </c>
      <c r="V1549" s="17">
        <v>0.53031171019789902</v>
      </c>
      <c r="W1549" s="17">
        <v>0.46841843260306898</v>
      </c>
      <c r="X1549" s="17">
        <v>0.61437192755391601</v>
      </c>
      <c r="Y1549" s="17">
        <v>0.51376936392370398</v>
      </c>
      <c r="Z1549" s="17">
        <v>0.53145040770176499</v>
      </c>
      <c r="AA1549" s="17">
        <v>0.38627854973235298</v>
      </c>
      <c r="AB1549" s="17">
        <v>0.50634476335906098</v>
      </c>
      <c r="AC1549" s="17">
        <v>0.47461931950548902</v>
      </c>
      <c r="AD1549" s="17">
        <v>0.47051439195540001</v>
      </c>
      <c r="AE1549" s="17"/>
      <c r="AF1549" s="17">
        <v>0.38242937870238802</v>
      </c>
      <c r="AG1549" s="17">
        <v>0.479705306139382</v>
      </c>
      <c r="AH1549" s="17">
        <v>0.49496591563479703</v>
      </c>
      <c r="AI1549" s="17">
        <v>0.58741847077131304</v>
      </c>
      <c r="AJ1549" s="17">
        <v>0.55718335833736699</v>
      </c>
      <c r="AK1549" s="17">
        <v>0.47836051910633698</v>
      </c>
      <c r="AL1549" s="17"/>
      <c r="AM1549" s="17">
        <v>0.49600287964891598</v>
      </c>
      <c r="AN1549" s="17">
        <v>0.44953804709297501</v>
      </c>
      <c r="AO1549" s="17">
        <v>0.48162204944940601</v>
      </c>
      <c r="AP1549" s="17">
        <v>0.53406125513188896</v>
      </c>
      <c r="AQ1549" s="17">
        <v>0.45441040711560499</v>
      </c>
      <c r="AR1549" s="17"/>
      <c r="AS1549" s="17">
        <v>0.46677879377769699</v>
      </c>
      <c r="AT1549" s="17">
        <v>0.45994502560648198</v>
      </c>
      <c r="AU1549" s="17">
        <v>0.47011958004890703</v>
      </c>
      <c r="AV1549" s="17">
        <v>0.46854142820851402</v>
      </c>
      <c r="AW1549" s="17">
        <v>0.58854623272185902</v>
      </c>
      <c r="AX1549" s="17">
        <v>0.38102346473211901</v>
      </c>
      <c r="AY1549" s="17"/>
      <c r="AZ1549" s="17">
        <v>0.50021359205805604</v>
      </c>
      <c r="BA1549" s="17">
        <v>0.43493634363772898</v>
      </c>
      <c r="BB1549" s="17">
        <v>0.50447496025259997</v>
      </c>
      <c r="BC1549" s="17">
        <v>0.48906447131979103</v>
      </c>
      <c r="BD1549" s="17">
        <v>0.47640645489793798</v>
      </c>
      <c r="BE1549" s="17"/>
      <c r="BF1549" s="17">
        <v>0.492567271693092</v>
      </c>
      <c r="BG1549" s="17"/>
      <c r="BH1549" s="17">
        <v>0.47334752566868699</v>
      </c>
      <c r="BI1549" s="17"/>
      <c r="BJ1549" s="17">
        <v>0.48192403915522802</v>
      </c>
      <c r="BK1549" s="17">
        <v>0.44426775646583899</v>
      </c>
      <c r="BL1549" s="17">
        <v>0.51937617088676002</v>
      </c>
      <c r="BM1549" s="17">
        <v>0.46366791792837297</v>
      </c>
      <c r="BN1549" s="17">
        <v>0.42141384198141801</v>
      </c>
      <c r="BO1549" s="17">
        <v>0.59839338167075995</v>
      </c>
      <c r="BP1549" s="17"/>
      <c r="BQ1549" s="17">
        <v>0.480105688642741</v>
      </c>
      <c r="BR1549" s="17">
        <v>0.50790696287853498</v>
      </c>
      <c r="BS1549" s="17">
        <v>0.478904088573533</v>
      </c>
      <c r="BT1549" s="17"/>
      <c r="BU1549" s="17">
        <v>0.42003230971558497</v>
      </c>
      <c r="BV1549" s="17">
        <v>0.50477866047798503</v>
      </c>
      <c r="BW1549" s="17">
        <v>0.50852139257611695</v>
      </c>
      <c r="BX1549" s="17"/>
      <c r="BY1549" s="17">
        <v>0.60383538954649496</v>
      </c>
      <c r="BZ1549" s="17"/>
      <c r="CA1549" s="17">
        <v>0.49401697810256701</v>
      </c>
    </row>
    <row r="1550" spans="2:79" x14ac:dyDescent="0.35">
      <c r="B1550" t="s">
        <v>387</v>
      </c>
      <c r="C1550" s="17">
        <v>0.129719605321968</v>
      </c>
      <c r="D1550" s="17">
        <v>0.11900957686989</v>
      </c>
      <c r="E1550" s="17">
        <v>0.13992803404306001</v>
      </c>
      <c r="F1550" s="17"/>
      <c r="G1550" s="17">
        <v>0.174729203846967</v>
      </c>
      <c r="H1550" s="17">
        <v>0.139880549783581</v>
      </c>
      <c r="I1550" s="17">
        <v>8.7382215404140706E-2</v>
      </c>
      <c r="J1550" s="17">
        <v>0.12602070269272</v>
      </c>
      <c r="K1550" s="17">
        <v>0.11764754856566401</v>
      </c>
      <c r="L1550" s="17">
        <v>0.13407001613220901</v>
      </c>
      <c r="M1550" s="17"/>
      <c r="N1550" s="17">
        <v>0.14333540061491201</v>
      </c>
      <c r="O1550" s="17">
        <v>0.11145043329509299</v>
      </c>
      <c r="P1550" s="17">
        <v>0.12597867040547001</v>
      </c>
      <c r="Q1550" s="17">
        <v>0.135699048096414</v>
      </c>
      <c r="R1550" s="17"/>
      <c r="S1550" s="17">
        <v>0.14959814767184601</v>
      </c>
      <c r="T1550" s="17">
        <v>0.125559324883361</v>
      </c>
      <c r="U1550" s="17">
        <v>0.22008612952662401</v>
      </c>
      <c r="V1550" s="17">
        <v>0.104140733640204</v>
      </c>
      <c r="W1550" s="17">
        <v>0.179191622796433</v>
      </c>
      <c r="X1550" s="17">
        <v>5.4627056733755099E-2</v>
      </c>
      <c r="Y1550" s="17">
        <v>0.11887779174591</v>
      </c>
      <c r="Z1550" s="17">
        <v>3.2105922009684998E-2</v>
      </c>
      <c r="AA1550" s="17">
        <v>0.10662749459781801</v>
      </c>
      <c r="AB1550" s="17">
        <v>0.14353979059005401</v>
      </c>
      <c r="AC1550" s="17">
        <v>0.13194524754735701</v>
      </c>
      <c r="AD1550" s="17">
        <v>0.168475022015388</v>
      </c>
      <c r="AE1550" s="17"/>
      <c r="AF1550" s="17">
        <v>0.137867850350545</v>
      </c>
      <c r="AG1550" s="17">
        <v>0.15089889644860699</v>
      </c>
      <c r="AH1550" s="17">
        <v>9.7175358317712193E-2</v>
      </c>
      <c r="AI1550" s="17">
        <v>0.101085746999327</v>
      </c>
      <c r="AJ1550" s="17">
        <v>5.9010038145943203E-2</v>
      </c>
      <c r="AK1550" s="17">
        <v>0.135049470159329</v>
      </c>
      <c r="AL1550" s="17"/>
      <c r="AM1550" s="17">
        <v>0.13547140837268501</v>
      </c>
      <c r="AN1550" s="17">
        <v>0.12903949510155699</v>
      </c>
      <c r="AO1550" s="17">
        <v>0.131271276659914</v>
      </c>
      <c r="AP1550" s="17">
        <v>0.113703985112656</v>
      </c>
      <c r="AQ1550" s="17">
        <v>0.16805442834706899</v>
      </c>
      <c r="AR1550" s="17"/>
      <c r="AS1550" s="17">
        <v>0.19317791230483999</v>
      </c>
      <c r="AT1550" s="17">
        <v>0.11492964590734001</v>
      </c>
      <c r="AU1550" s="17">
        <v>0.129787302919703</v>
      </c>
      <c r="AV1550" s="17">
        <v>0.108567245120747</v>
      </c>
      <c r="AW1550" s="17">
        <v>2.48494890157453E-2</v>
      </c>
      <c r="AX1550" s="17">
        <v>0.22134972024671901</v>
      </c>
      <c r="AY1550" s="17"/>
      <c r="AZ1550" s="17">
        <v>0.121024525399269</v>
      </c>
      <c r="BA1550" s="17">
        <v>0.113203294644142</v>
      </c>
      <c r="BB1550" s="17">
        <v>0.13448470675884699</v>
      </c>
      <c r="BC1550" s="17">
        <v>0.162686128624037</v>
      </c>
      <c r="BD1550" s="17">
        <v>0.14942845149362999</v>
      </c>
      <c r="BE1550" s="17"/>
      <c r="BF1550" s="17">
        <v>0.11195157600415299</v>
      </c>
      <c r="BG1550" s="17"/>
      <c r="BH1550" s="17">
        <v>0.121472899412524</v>
      </c>
      <c r="BI1550" s="17"/>
      <c r="BJ1550" s="17">
        <v>0.14429146963289</v>
      </c>
      <c r="BK1550" s="17">
        <v>9.7848751331636799E-2</v>
      </c>
      <c r="BL1550" s="17">
        <v>0.14120629465718901</v>
      </c>
      <c r="BM1550" s="17">
        <v>9.2548826080729299E-2</v>
      </c>
      <c r="BN1550" s="17">
        <v>0.21793816327103199</v>
      </c>
      <c r="BO1550" s="17">
        <v>0.22192893396507199</v>
      </c>
      <c r="BP1550" s="17"/>
      <c r="BQ1550" s="17">
        <v>0.105918296947017</v>
      </c>
      <c r="BR1550" s="17">
        <v>0.133304544475041</v>
      </c>
      <c r="BS1550" s="17">
        <v>0.13988375927088401</v>
      </c>
      <c r="BT1550" s="17"/>
      <c r="BU1550" s="17">
        <v>0.16715872537443</v>
      </c>
      <c r="BV1550" s="17">
        <v>8.2980015927164003E-2</v>
      </c>
      <c r="BW1550" s="17">
        <v>0.143410853935245</v>
      </c>
      <c r="BX1550" s="17"/>
      <c r="BY1550" s="17">
        <v>0.115917090467866</v>
      </c>
      <c r="BZ1550" s="17"/>
      <c r="CA1550" s="17">
        <v>5.5891188743354601E-2</v>
      </c>
    </row>
    <row r="1551" spans="2:79" x14ac:dyDescent="0.35">
      <c r="B1551" t="s">
        <v>388</v>
      </c>
      <c r="C1551" s="17">
        <v>5.5033734814592998E-2</v>
      </c>
      <c r="D1551" s="17">
        <v>6.4381987926438997E-2</v>
      </c>
      <c r="E1551" s="17">
        <v>4.7481661446918802E-2</v>
      </c>
      <c r="F1551" s="17"/>
      <c r="G1551" s="17">
        <v>6.6501117247634398E-2</v>
      </c>
      <c r="H1551" s="17">
        <v>3.3621674911924498E-2</v>
      </c>
      <c r="I1551" s="17">
        <v>7.0441722722973193E-2</v>
      </c>
      <c r="J1551" s="17">
        <v>5.5269153139260098E-2</v>
      </c>
      <c r="K1551" s="17">
        <v>3.4209782920316303E-2</v>
      </c>
      <c r="L1551" s="17">
        <v>6.4262425655817496E-2</v>
      </c>
      <c r="M1551" s="17"/>
      <c r="N1551" s="17">
        <v>5.30702418380282E-2</v>
      </c>
      <c r="O1551" s="17">
        <v>6.0031361954616599E-2</v>
      </c>
      <c r="P1551" s="17">
        <v>6.3896500072022896E-2</v>
      </c>
      <c r="Q1551" s="17">
        <v>4.4298703537221602E-2</v>
      </c>
      <c r="R1551" s="17"/>
      <c r="S1551" s="17">
        <v>2.99506822050256E-2</v>
      </c>
      <c r="T1551" s="17">
        <v>7.9159371377481094E-2</v>
      </c>
      <c r="U1551" s="17">
        <v>5.1188023968797403E-2</v>
      </c>
      <c r="V1551" s="17">
        <v>5.4805205965556797E-2</v>
      </c>
      <c r="W1551" s="17">
        <v>2.4234667364342901E-2</v>
      </c>
      <c r="X1551" s="17">
        <v>6.3283973178251901E-3</v>
      </c>
      <c r="Y1551" s="17">
        <v>9.0564784964072401E-2</v>
      </c>
      <c r="Z1551" s="17">
        <v>2.9768655841311199E-2</v>
      </c>
      <c r="AA1551" s="17">
        <v>8.3930800593394597E-2</v>
      </c>
      <c r="AB1551" s="17">
        <v>6.2904362965330599E-2</v>
      </c>
      <c r="AC1551" s="17">
        <v>3.6308623392216598E-2</v>
      </c>
      <c r="AD1551" s="17">
        <v>0.172776248531233</v>
      </c>
      <c r="AE1551" s="17"/>
      <c r="AF1551" s="17">
        <v>7.2618705392918398E-2</v>
      </c>
      <c r="AG1551" s="17">
        <v>3.2055825797872202E-2</v>
      </c>
      <c r="AH1551" s="17">
        <v>7.4241993837502504E-2</v>
      </c>
      <c r="AI1551" s="17">
        <v>5.7011188451546298E-2</v>
      </c>
      <c r="AJ1551" s="17">
        <v>5.7804986435763601E-2</v>
      </c>
      <c r="AK1551" s="17">
        <v>4.4515307662742802E-2</v>
      </c>
      <c r="AL1551" s="17"/>
      <c r="AM1551" s="17">
        <v>7.8069078736750397E-2</v>
      </c>
      <c r="AN1551" s="17">
        <v>5.0898423284507097E-2</v>
      </c>
      <c r="AO1551" s="17">
        <v>4.9086336089744498E-2</v>
      </c>
      <c r="AP1551" s="17">
        <v>2.60558644509126E-2</v>
      </c>
      <c r="AQ1551" s="17">
        <v>7.5535734278375094E-2</v>
      </c>
      <c r="AR1551" s="17"/>
      <c r="AS1551" s="17">
        <v>3.5577186540713603E-2</v>
      </c>
      <c r="AT1551" s="17">
        <v>3.3412116213475999E-2</v>
      </c>
      <c r="AU1551" s="17">
        <v>3.3292980120613998E-2</v>
      </c>
      <c r="AV1551" s="17">
        <v>9.7353719993620705E-2</v>
      </c>
      <c r="AW1551" s="17">
        <v>3.4133216652965599E-2</v>
      </c>
      <c r="AX1551" s="17">
        <v>0.17217875761882701</v>
      </c>
      <c r="AY1551" s="17"/>
      <c r="AZ1551" s="17">
        <v>6.3616102740669506E-2</v>
      </c>
      <c r="BA1551" s="17">
        <v>6.8945161521405104E-2</v>
      </c>
      <c r="BB1551" s="17">
        <v>5.6504395227689498E-2</v>
      </c>
      <c r="BC1551" s="17">
        <v>5.8083549970572301E-2</v>
      </c>
      <c r="BD1551" s="17">
        <v>2.3882847465433399E-2</v>
      </c>
      <c r="BE1551" s="17"/>
      <c r="BF1551" s="17">
        <v>6.0399025923885297E-2</v>
      </c>
      <c r="BG1551" s="17"/>
      <c r="BH1551" s="17">
        <v>6.4364600747191802E-2</v>
      </c>
      <c r="BI1551" s="17"/>
      <c r="BJ1551" s="17">
        <v>4.5403947901984799E-2</v>
      </c>
      <c r="BK1551" s="17">
        <v>5.6914092104123903E-2</v>
      </c>
      <c r="BL1551" s="17">
        <v>4.3723526956926599E-2</v>
      </c>
      <c r="BM1551" s="17">
        <v>4.7854389936962199E-2</v>
      </c>
      <c r="BN1551" s="17">
        <v>6.29364011263117E-2</v>
      </c>
      <c r="BO1551" s="17">
        <v>4.3251203241245102E-2</v>
      </c>
      <c r="BP1551" s="17"/>
      <c r="BQ1551" s="17">
        <v>4.6536490931284001E-2</v>
      </c>
      <c r="BR1551" s="17">
        <v>4.6313827645681198E-2</v>
      </c>
      <c r="BS1551" s="17">
        <v>6.3759819516053196E-2</v>
      </c>
      <c r="BT1551" s="17"/>
      <c r="BU1551" s="17">
        <v>2.5081723078411201E-2</v>
      </c>
      <c r="BV1551" s="17">
        <v>7.4101220727461101E-2</v>
      </c>
      <c r="BW1551" s="17">
        <v>5.0271138006835303E-2</v>
      </c>
      <c r="BX1551" s="17"/>
      <c r="BY1551" s="17">
        <v>0.100381858187908</v>
      </c>
      <c r="BZ1551" s="17"/>
      <c r="CA1551" s="17">
        <v>5.5712070669448797E-2</v>
      </c>
    </row>
    <row r="1552" spans="2:79" x14ac:dyDescent="0.35">
      <c r="B1552" t="s">
        <v>136</v>
      </c>
      <c r="C1552" s="17">
        <v>0.13855057761713099</v>
      </c>
      <c r="D1552" s="17">
        <v>0.112337899673448</v>
      </c>
      <c r="E1552" s="17">
        <v>0.16209104058461599</v>
      </c>
      <c r="F1552" s="17"/>
      <c r="G1552" s="17">
        <v>8.2203106215553795E-2</v>
      </c>
      <c r="H1552" s="17">
        <v>0.116580974814122</v>
      </c>
      <c r="I1552" s="17">
        <v>0.11967625030790199</v>
      </c>
      <c r="J1552" s="17">
        <v>0.18842064008029699</v>
      </c>
      <c r="K1552" s="17">
        <v>0.136982283515206</v>
      </c>
      <c r="L1552" s="17">
        <v>0.17095635596698</v>
      </c>
      <c r="M1552" s="17"/>
      <c r="N1552" s="17">
        <v>0.11970169204181599</v>
      </c>
      <c r="O1552" s="17">
        <v>0.11624069181960001</v>
      </c>
      <c r="P1552" s="17">
        <v>0.12856184062321799</v>
      </c>
      <c r="Q1552" s="17">
        <v>0.18153858313461499</v>
      </c>
      <c r="R1552" s="17"/>
      <c r="S1552" s="17">
        <v>0.140404387702352</v>
      </c>
      <c r="T1552" s="17">
        <v>0.107228089823186</v>
      </c>
      <c r="U1552" s="17">
        <v>0.19750359900438499</v>
      </c>
      <c r="V1552" s="17">
        <v>0.11977981109566101</v>
      </c>
      <c r="W1552" s="17">
        <v>0.140458038237875</v>
      </c>
      <c r="X1552" s="17">
        <v>0.11818199382227899</v>
      </c>
      <c r="Y1552" s="17">
        <v>9.3822341699609596E-2</v>
      </c>
      <c r="Z1552" s="17">
        <v>0.17304042236139899</v>
      </c>
      <c r="AA1552" s="17">
        <v>0.19115248647612301</v>
      </c>
      <c r="AB1552" s="17">
        <v>7.1163275503026702E-2</v>
      </c>
      <c r="AC1552" s="17">
        <v>0.25648664374789698</v>
      </c>
      <c r="AD1552" s="17">
        <v>3.3997494055079902E-2</v>
      </c>
      <c r="AE1552" s="17"/>
      <c r="AF1552" s="17">
        <v>0.20103407949305599</v>
      </c>
      <c r="AG1552" s="17">
        <v>0.14004159403090199</v>
      </c>
      <c r="AH1552" s="17">
        <v>8.2139702965715294E-2</v>
      </c>
      <c r="AI1552" s="17">
        <v>0.119301371737852</v>
      </c>
      <c r="AJ1552" s="17">
        <v>0.18434030383349401</v>
      </c>
      <c r="AK1552" s="17">
        <v>9.0968178696404195E-2</v>
      </c>
      <c r="AL1552" s="17"/>
      <c r="AM1552" s="17">
        <v>0.13793323209577499</v>
      </c>
      <c r="AN1552" s="17">
        <v>0.134240259426474</v>
      </c>
      <c r="AO1552" s="17">
        <v>0.12742028875575701</v>
      </c>
      <c r="AP1552" s="17">
        <v>0.105585746048608</v>
      </c>
      <c r="AQ1552" s="17">
        <v>0.168532079842313</v>
      </c>
      <c r="AR1552" s="17"/>
      <c r="AS1552" s="17">
        <v>0.106734892540939</v>
      </c>
      <c r="AT1552" s="17">
        <v>0.139173616432029</v>
      </c>
      <c r="AU1552" s="17">
        <v>0.16924934812602599</v>
      </c>
      <c r="AV1552" s="17">
        <v>0.13391727309495799</v>
      </c>
      <c r="AW1552" s="17">
        <v>0.17576379788904301</v>
      </c>
      <c r="AX1552" s="17">
        <v>0.118640168265331</v>
      </c>
      <c r="AY1552" s="17"/>
      <c r="AZ1552" s="17">
        <v>0.12824375023048801</v>
      </c>
      <c r="BA1552" s="17">
        <v>0.19506060505557099</v>
      </c>
      <c r="BB1552" s="17">
        <v>0.11964892752952599</v>
      </c>
      <c r="BC1552" s="17">
        <v>9.4921847108746696E-2</v>
      </c>
      <c r="BD1552" s="17">
        <v>0.100871477406624</v>
      </c>
      <c r="BE1552" s="17"/>
      <c r="BF1552" s="17">
        <v>0.14027313696146501</v>
      </c>
      <c r="BG1552" s="17"/>
      <c r="BH1552" s="17">
        <v>0.14014258694521101</v>
      </c>
      <c r="BI1552" s="17"/>
      <c r="BJ1552" s="17">
        <v>0.101176699739605</v>
      </c>
      <c r="BK1552" s="17">
        <v>0.15158102771569501</v>
      </c>
      <c r="BL1552" s="17">
        <v>0.15387603785427401</v>
      </c>
      <c r="BM1552" s="17">
        <v>0.24102506205207699</v>
      </c>
      <c r="BN1552" s="17">
        <v>3.2647948265180499E-2</v>
      </c>
      <c r="BO1552" s="17">
        <v>7.8270447903591597E-2</v>
      </c>
      <c r="BP1552" s="17"/>
      <c r="BQ1552" s="17">
        <v>0.102182178449085</v>
      </c>
      <c r="BR1552" s="17">
        <v>0.110838415976827</v>
      </c>
      <c r="BS1552" s="17">
        <v>0.133909294345018</v>
      </c>
      <c r="BT1552" s="17"/>
      <c r="BU1552" s="17">
        <v>7.46593140407565E-2</v>
      </c>
      <c r="BV1552" s="17">
        <v>0.13712705752676499</v>
      </c>
      <c r="BW1552" s="17">
        <v>0.11974820138603499</v>
      </c>
      <c r="BX1552" s="17"/>
      <c r="BY1552" s="17">
        <v>4.3090740621833101E-2</v>
      </c>
      <c r="BZ1552" s="17"/>
      <c r="CA1552" s="17">
        <v>6.7807307419003898E-2</v>
      </c>
    </row>
    <row r="1553" spans="2:79" x14ac:dyDescent="0.35">
      <c r="B1553" t="s">
        <v>389</v>
      </c>
      <c r="C1553" s="17">
        <v>0.67669608224630795</v>
      </c>
      <c r="D1553" s="17">
        <v>0.70427053553022401</v>
      </c>
      <c r="E1553" s="17">
        <v>0.65049926392540502</v>
      </c>
      <c r="F1553" s="17"/>
      <c r="G1553" s="17">
        <v>0.67656657268984499</v>
      </c>
      <c r="H1553" s="17">
        <v>0.70991680049037298</v>
      </c>
      <c r="I1553" s="17">
        <v>0.722499811564984</v>
      </c>
      <c r="J1553" s="17">
        <v>0.630289504087724</v>
      </c>
      <c r="K1553" s="17">
        <v>0.71116038499881395</v>
      </c>
      <c r="L1553" s="17">
        <v>0.630711202244994</v>
      </c>
      <c r="M1553" s="17"/>
      <c r="N1553" s="17">
        <v>0.68389266550524297</v>
      </c>
      <c r="O1553" s="17">
        <v>0.71227751293069097</v>
      </c>
      <c r="P1553" s="17">
        <v>0.68156298889928801</v>
      </c>
      <c r="Q1553" s="17">
        <v>0.63846366523174902</v>
      </c>
      <c r="R1553" s="17"/>
      <c r="S1553" s="17">
        <v>0.68004678242077699</v>
      </c>
      <c r="T1553" s="17">
        <v>0.68805321391597196</v>
      </c>
      <c r="U1553" s="17">
        <v>0.53122224750019298</v>
      </c>
      <c r="V1553" s="17">
        <v>0.72127424929857897</v>
      </c>
      <c r="W1553" s="17">
        <v>0.65611567160134798</v>
      </c>
      <c r="X1553" s="17">
        <v>0.82086255212614101</v>
      </c>
      <c r="Y1553" s="17">
        <v>0.69673508159040798</v>
      </c>
      <c r="Z1553" s="17">
        <v>0.76508499978760403</v>
      </c>
      <c r="AA1553" s="17">
        <v>0.61828921833266404</v>
      </c>
      <c r="AB1553" s="17">
        <v>0.72239257094158904</v>
      </c>
      <c r="AC1553" s="17">
        <v>0.57525948531252902</v>
      </c>
      <c r="AD1553" s="17">
        <v>0.62475123539829902</v>
      </c>
      <c r="AE1553" s="17"/>
      <c r="AF1553" s="17">
        <v>0.58847936476348095</v>
      </c>
      <c r="AG1553" s="17">
        <v>0.67700368372261899</v>
      </c>
      <c r="AH1553" s="17">
        <v>0.74644294487907004</v>
      </c>
      <c r="AI1553" s="17">
        <v>0.72260169281127495</v>
      </c>
      <c r="AJ1553" s="17">
        <v>0.69884467158479902</v>
      </c>
      <c r="AK1553" s="17">
        <v>0.72946704348152402</v>
      </c>
      <c r="AL1553" s="17"/>
      <c r="AM1553" s="17">
        <v>0.64852628079479002</v>
      </c>
      <c r="AN1553" s="17">
        <v>0.68582182218746202</v>
      </c>
      <c r="AO1553" s="17">
        <v>0.69222209849458405</v>
      </c>
      <c r="AP1553" s="17">
        <v>0.75465440438782405</v>
      </c>
      <c r="AQ1553" s="17">
        <v>0.58787775753224203</v>
      </c>
      <c r="AR1553" s="17"/>
      <c r="AS1553" s="17">
        <v>0.66451000861350795</v>
      </c>
      <c r="AT1553" s="17">
        <v>0.71248462144715496</v>
      </c>
      <c r="AU1553" s="17">
        <v>0.66767036883365705</v>
      </c>
      <c r="AV1553" s="17">
        <v>0.66016176179067498</v>
      </c>
      <c r="AW1553" s="17">
        <v>0.76525349644224605</v>
      </c>
      <c r="AX1553" s="17">
        <v>0.48783135386912302</v>
      </c>
      <c r="AY1553" s="17"/>
      <c r="AZ1553" s="17">
        <v>0.68711562162957396</v>
      </c>
      <c r="BA1553" s="17">
        <v>0.62279093877888203</v>
      </c>
      <c r="BB1553" s="17">
        <v>0.68936197048393699</v>
      </c>
      <c r="BC1553" s="17">
        <v>0.68430847429664399</v>
      </c>
      <c r="BD1553" s="17">
        <v>0.725817223634312</v>
      </c>
      <c r="BE1553" s="17"/>
      <c r="BF1553" s="17">
        <v>0.68737626111049699</v>
      </c>
      <c r="BG1553" s="17"/>
      <c r="BH1553" s="17">
        <v>0.67401991289507301</v>
      </c>
      <c r="BI1553" s="17"/>
      <c r="BJ1553" s="17">
        <v>0.70912788272551996</v>
      </c>
      <c r="BK1553" s="17">
        <v>0.69365612884854499</v>
      </c>
      <c r="BL1553" s="17">
        <v>0.66119414053161096</v>
      </c>
      <c r="BM1553" s="17">
        <v>0.61857172193023102</v>
      </c>
      <c r="BN1553" s="17">
        <v>0.68647748733747505</v>
      </c>
      <c r="BO1553" s="17">
        <v>0.656549414890091</v>
      </c>
      <c r="BP1553" s="17"/>
      <c r="BQ1553" s="17">
        <v>0.74536303367261403</v>
      </c>
      <c r="BR1553" s="17">
        <v>0.70954321190245095</v>
      </c>
      <c r="BS1553" s="17">
        <v>0.66244712686804397</v>
      </c>
      <c r="BT1553" s="17"/>
      <c r="BU1553" s="17">
        <v>0.73310023750640196</v>
      </c>
      <c r="BV1553" s="17">
        <v>0.70579170581860995</v>
      </c>
      <c r="BW1553" s="17">
        <v>0.68656980667188505</v>
      </c>
      <c r="BX1553" s="17"/>
      <c r="BY1553" s="17">
        <v>0.74061031072239303</v>
      </c>
      <c r="BZ1553" s="17"/>
      <c r="CA1553" s="17">
        <v>0.82058943316819299</v>
      </c>
    </row>
    <row r="1554" spans="2:79" x14ac:dyDescent="0.35">
      <c r="B1554" t="s">
        <v>390</v>
      </c>
      <c r="C1554" s="17">
        <v>0.184753340136561</v>
      </c>
      <c r="D1554" s="17">
        <v>0.18339156479632901</v>
      </c>
      <c r="E1554" s="17">
        <v>0.18740969548997899</v>
      </c>
      <c r="F1554" s="17"/>
      <c r="G1554" s="17">
        <v>0.24123032109460099</v>
      </c>
      <c r="H1554" s="17">
        <v>0.173502224695505</v>
      </c>
      <c r="I1554" s="17">
        <v>0.15782393812711401</v>
      </c>
      <c r="J1554" s="17">
        <v>0.18128985583198001</v>
      </c>
      <c r="K1554" s="17">
        <v>0.15185733148597999</v>
      </c>
      <c r="L1554" s="17">
        <v>0.198332441788026</v>
      </c>
      <c r="M1554" s="17"/>
      <c r="N1554" s="17">
        <v>0.19640564245294001</v>
      </c>
      <c r="O1554" s="17">
        <v>0.171481795249709</v>
      </c>
      <c r="P1554" s="17">
        <v>0.189875170477493</v>
      </c>
      <c r="Q1554" s="17">
        <v>0.17999775163363499</v>
      </c>
      <c r="R1554" s="17"/>
      <c r="S1554" s="17">
        <v>0.17954882987687201</v>
      </c>
      <c r="T1554" s="17">
        <v>0.20471869626084199</v>
      </c>
      <c r="U1554" s="17">
        <v>0.271274153495421</v>
      </c>
      <c r="V1554" s="17">
        <v>0.15894593960576101</v>
      </c>
      <c r="W1554" s="17">
        <v>0.20342629016077601</v>
      </c>
      <c r="X1554" s="17">
        <v>6.0955454051580302E-2</v>
      </c>
      <c r="Y1554" s="17">
        <v>0.20944257670998301</v>
      </c>
      <c r="Z1554" s="17">
        <v>6.1874577850996197E-2</v>
      </c>
      <c r="AA1554" s="17">
        <v>0.19055829519121301</v>
      </c>
      <c r="AB1554" s="17">
        <v>0.20644415355538401</v>
      </c>
      <c r="AC1554" s="17">
        <v>0.168253870939574</v>
      </c>
      <c r="AD1554" s="17">
        <v>0.34125127054662102</v>
      </c>
      <c r="AE1554" s="17"/>
      <c r="AF1554" s="17">
        <v>0.21048655574346301</v>
      </c>
      <c r="AG1554" s="17">
        <v>0.18295472224647899</v>
      </c>
      <c r="AH1554" s="17">
        <v>0.171417352155215</v>
      </c>
      <c r="AI1554" s="17">
        <v>0.158096935450873</v>
      </c>
      <c r="AJ1554" s="17">
        <v>0.11681502458170701</v>
      </c>
      <c r="AK1554" s="17">
        <v>0.179564777822072</v>
      </c>
      <c r="AL1554" s="17"/>
      <c r="AM1554" s="17">
        <v>0.21354048710943599</v>
      </c>
      <c r="AN1554" s="17">
        <v>0.17993791838606399</v>
      </c>
      <c r="AO1554" s="17">
        <v>0.180357612749659</v>
      </c>
      <c r="AP1554" s="17">
        <v>0.13975984956356899</v>
      </c>
      <c r="AQ1554" s="17">
        <v>0.243590162625445</v>
      </c>
      <c r="AR1554" s="17"/>
      <c r="AS1554" s="17">
        <v>0.22875509884555301</v>
      </c>
      <c r="AT1554" s="17">
        <v>0.14834176212081601</v>
      </c>
      <c r="AU1554" s="17">
        <v>0.16308028304031699</v>
      </c>
      <c r="AV1554" s="17">
        <v>0.205920965114368</v>
      </c>
      <c r="AW1554" s="17">
        <v>5.8982705668710902E-2</v>
      </c>
      <c r="AX1554" s="17">
        <v>0.39352847786554601</v>
      </c>
      <c r="AY1554" s="17"/>
      <c r="AZ1554" s="17">
        <v>0.18464062813993901</v>
      </c>
      <c r="BA1554" s="17">
        <v>0.18214845616554701</v>
      </c>
      <c r="BB1554" s="17">
        <v>0.19098910198653701</v>
      </c>
      <c r="BC1554" s="17">
        <v>0.22076967859461</v>
      </c>
      <c r="BD1554" s="17">
        <v>0.173311298959064</v>
      </c>
      <c r="BE1554" s="17"/>
      <c r="BF1554" s="17">
        <v>0.172350601928038</v>
      </c>
      <c r="BG1554" s="17"/>
      <c r="BH1554" s="17">
        <v>0.18583750015971601</v>
      </c>
      <c r="BI1554" s="17"/>
      <c r="BJ1554" s="17">
        <v>0.18969541753487501</v>
      </c>
      <c r="BK1554" s="17">
        <v>0.15476284343576099</v>
      </c>
      <c r="BL1554" s="17">
        <v>0.184929821614116</v>
      </c>
      <c r="BM1554" s="17">
        <v>0.14040321601769201</v>
      </c>
      <c r="BN1554" s="17">
        <v>0.28087456439734398</v>
      </c>
      <c r="BO1554" s="17">
        <v>0.265180137206317</v>
      </c>
      <c r="BP1554" s="17"/>
      <c r="BQ1554" s="17">
        <v>0.152454787878301</v>
      </c>
      <c r="BR1554" s="17">
        <v>0.17961837212072199</v>
      </c>
      <c r="BS1554" s="17">
        <v>0.20364357878693701</v>
      </c>
      <c r="BT1554" s="17"/>
      <c r="BU1554" s="17">
        <v>0.192240448452841</v>
      </c>
      <c r="BV1554" s="17">
        <v>0.15708123665462501</v>
      </c>
      <c r="BW1554" s="17">
        <v>0.19368199194208099</v>
      </c>
      <c r="BX1554" s="17"/>
      <c r="BY1554" s="17">
        <v>0.21629894865577401</v>
      </c>
      <c r="BZ1554" s="17"/>
      <c r="CA1554" s="17">
        <v>0.111603259412803</v>
      </c>
    </row>
    <row r="1555" spans="2:79" x14ac:dyDescent="0.35">
      <c r="B1555" t="s">
        <v>202</v>
      </c>
      <c r="C1555" s="17">
        <v>0.49194274210974798</v>
      </c>
      <c r="D1555" s="17">
        <v>0.520878970733895</v>
      </c>
      <c r="E1555" s="17">
        <v>0.46308956843542598</v>
      </c>
      <c r="F1555" s="17"/>
      <c r="G1555" s="17">
        <v>0.43533625159524297</v>
      </c>
      <c r="H1555" s="17">
        <v>0.53641457579486795</v>
      </c>
      <c r="I1555" s="17">
        <v>0.56467587343786996</v>
      </c>
      <c r="J1555" s="17">
        <v>0.44899964825574401</v>
      </c>
      <c r="K1555" s="17">
        <v>0.55930305351283405</v>
      </c>
      <c r="L1555" s="17">
        <v>0.43237876045696799</v>
      </c>
      <c r="M1555" s="17"/>
      <c r="N1555" s="17">
        <v>0.48748702305230301</v>
      </c>
      <c r="O1555" s="17">
        <v>0.540795717680982</v>
      </c>
      <c r="P1555" s="17">
        <v>0.49168781842179499</v>
      </c>
      <c r="Q1555" s="17">
        <v>0.45846591359811401</v>
      </c>
      <c r="R1555" s="17"/>
      <c r="S1555" s="17">
        <v>0.50049795254390494</v>
      </c>
      <c r="T1555" s="17">
        <v>0.48333451765513002</v>
      </c>
      <c r="U1555" s="17">
        <v>0.25994809400477198</v>
      </c>
      <c r="V1555" s="17">
        <v>0.562328309692818</v>
      </c>
      <c r="W1555" s="17">
        <v>0.45268938144057203</v>
      </c>
      <c r="X1555" s="17">
        <v>0.75990709807456103</v>
      </c>
      <c r="Y1555" s="17">
        <v>0.48729250488042503</v>
      </c>
      <c r="Z1555" s="17">
        <v>0.70321042193660799</v>
      </c>
      <c r="AA1555" s="17">
        <v>0.427730923141451</v>
      </c>
      <c r="AB1555" s="17">
        <v>0.515948417386205</v>
      </c>
      <c r="AC1555" s="17">
        <v>0.40700561437295502</v>
      </c>
      <c r="AD1555" s="17">
        <v>0.283499964851678</v>
      </c>
      <c r="AE1555" s="17"/>
      <c r="AF1555" s="17">
        <v>0.37799280902001797</v>
      </c>
      <c r="AG1555" s="17">
        <v>0.49404896147614002</v>
      </c>
      <c r="AH1555" s="17">
        <v>0.57502559272385501</v>
      </c>
      <c r="AI1555" s="17">
        <v>0.56450475736040195</v>
      </c>
      <c r="AJ1555" s="17">
        <v>0.58202964700309201</v>
      </c>
      <c r="AK1555" s="17">
        <v>0.54990226565945199</v>
      </c>
      <c r="AL1555" s="17"/>
      <c r="AM1555" s="17">
        <v>0.43498579368535401</v>
      </c>
      <c r="AN1555" s="17">
        <v>0.50588390380139803</v>
      </c>
      <c r="AO1555" s="17">
        <v>0.51186448574492505</v>
      </c>
      <c r="AP1555" s="17">
        <v>0.61489455482425504</v>
      </c>
      <c r="AQ1555" s="17">
        <v>0.344287594906798</v>
      </c>
      <c r="AR1555" s="17"/>
      <c r="AS1555" s="17">
        <v>0.435754909767954</v>
      </c>
      <c r="AT1555" s="17">
        <v>0.56414285932633801</v>
      </c>
      <c r="AU1555" s="17">
        <v>0.50459008579333997</v>
      </c>
      <c r="AV1555" s="17">
        <v>0.45424079667630701</v>
      </c>
      <c r="AW1555" s="17">
        <v>0.70627079077353505</v>
      </c>
      <c r="AX1555" s="17">
        <v>9.4302876003576799E-2</v>
      </c>
      <c r="AY1555" s="17"/>
      <c r="AZ1555" s="17">
        <v>0.50247499348963498</v>
      </c>
      <c r="BA1555" s="17">
        <v>0.440642482613334</v>
      </c>
      <c r="BB1555" s="17">
        <v>0.49837286849739998</v>
      </c>
      <c r="BC1555" s="17">
        <v>0.46353879570203399</v>
      </c>
      <c r="BD1555" s="17">
        <v>0.55250592467524895</v>
      </c>
      <c r="BE1555" s="17"/>
      <c r="BF1555" s="17">
        <v>0.51502565918246002</v>
      </c>
      <c r="BG1555" s="17"/>
      <c r="BH1555" s="17">
        <v>0.48818241273535701</v>
      </c>
      <c r="BI1555" s="17"/>
      <c r="BJ1555" s="17">
        <v>0.51943246519064601</v>
      </c>
      <c r="BK1555" s="17">
        <v>0.53889328541278403</v>
      </c>
      <c r="BL1555" s="17">
        <v>0.47626431891749499</v>
      </c>
      <c r="BM1555" s="17">
        <v>0.47816850591254001</v>
      </c>
      <c r="BN1555" s="17">
        <v>0.40560292294013101</v>
      </c>
      <c r="BO1555" s="17">
        <v>0.391369277683774</v>
      </c>
      <c r="BP1555" s="17"/>
      <c r="BQ1555" s="17">
        <v>0.592908245794313</v>
      </c>
      <c r="BR1555" s="17">
        <v>0.529924839781729</v>
      </c>
      <c r="BS1555" s="17">
        <v>0.45880354808110702</v>
      </c>
      <c r="BT1555" s="17"/>
      <c r="BU1555" s="17">
        <v>0.54085978905356102</v>
      </c>
      <c r="BV1555" s="17">
        <v>0.54871046916398503</v>
      </c>
      <c r="BW1555" s="17">
        <v>0.49288781472980397</v>
      </c>
      <c r="BX1555" s="17"/>
      <c r="BY1555" s="17">
        <v>0.52431136206661899</v>
      </c>
      <c r="BZ1555" s="17"/>
      <c r="CA1555" s="17">
        <v>0.70898617375538897</v>
      </c>
    </row>
    <row r="1556" spans="2:79" x14ac:dyDescent="0.35">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c r="AB1556" s="17"/>
      <c r="AC1556" s="17"/>
      <c r="AD1556" s="17"/>
      <c r="AE1556" s="17"/>
      <c r="AF1556" s="17"/>
      <c r="AG1556" s="17"/>
      <c r="AH1556" s="17"/>
      <c r="AI1556" s="17"/>
      <c r="AJ1556" s="17"/>
      <c r="AK1556" s="17"/>
      <c r="AL1556" s="17"/>
      <c r="AM1556" s="17"/>
      <c r="AN1556" s="17"/>
      <c r="AO1556" s="17"/>
      <c r="AP1556" s="17"/>
      <c r="AQ1556" s="17"/>
      <c r="AR1556" s="17"/>
      <c r="AS1556" s="17"/>
      <c r="AT1556" s="17"/>
      <c r="AU1556" s="17"/>
      <c r="AV1556" s="17"/>
      <c r="AW1556" s="17"/>
      <c r="AX1556" s="17"/>
      <c r="AY1556" s="17"/>
      <c r="AZ1556" s="17"/>
      <c r="BA1556" s="17"/>
      <c r="BB1556" s="17"/>
      <c r="BC1556" s="17"/>
      <c r="BD1556" s="17"/>
      <c r="BE1556" s="17"/>
      <c r="BF1556" s="17"/>
      <c r="BG1556" s="17"/>
      <c r="BH1556" s="17"/>
      <c r="BI1556" s="17"/>
      <c r="BJ1556" s="17"/>
      <c r="BK1556" s="17"/>
      <c r="BL1556" s="17"/>
      <c r="BM1556" s="17"/>
      <c r="BN1556" s="17"/>
      <c r="BO1556" s="17"/>
      <c r="BP1556" s="17"/>
      <c r="BQ1556" s="17"/>
      <c r="BR1556" s="17"/>
      <c r="BS1556" s="17"/>
      <c r="BT1556" s="17"/>
      <c r="BU1556" s="17"/>
      <c r="BV1556" s="17"/>
      <c r="BW1556" s="17"/>
      <c r="BX1556" s="17"/>
      <c r="BY1556" s="17"/>
      <c r="BZ1556" s="17"/>
      <c r="CA1556" s="17"/>
    </row>
    <row r="1557" spans="2:79" x14ac:dyDescent="0.35">
      <c r="B1557" s="6" t="s">
        <v>636</v>
      </c>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c r="AB1557" s="17"/>
      <c r="AC1557" s="17"/>
      <c r="AD1557" s="17"/>
      <c r="AE1557" s="17"/>
      <c r="AF1557" s="17"/>
      <c r="AG1557" s="17"/>
      <c r="AH1557" s="17"/>
      <c r="AI1557" s="17"/>
      <c r="AJ1557" s="17"/>
      <c r="AK1557" s="17"/>
      <c r="AL1557" s="17"/>
      <c r="AM1557" s="17"/>
      <c r="AN1557" s="17"/>
      <c r="AO1557" s="17"/>
      <c r="AP1557" s="17"/>
      <c r="AQ1557" s="17"/>
      <c r="AR1557" s="17"/>
      <c r="AS1557" s="17"/>
      <c r="AT1557" s="17"/>
      <c r="AU1557" s="17"/>
      <c r="AV1557" s="17"/>
      <c r="AW1557" s="17"/>
      <c r="AX1557" s="17"/>
      <c r="AY1557" s="17"/>
      <c r="AZ1557" s="17"/>
      <c r="BA1557" s="17"/>
      <c r="BB1557" s="17"/>
      <c r="BC1557" s="17"/>
      <c r="BD1557" s="17"/>
      <c r="BE1557" s="17"/>
      <c r="BF1557" s="17"/>
      <c r="BG1557" s="17"/>
      <c r="BH1557" s="17"/>
      <c r="BI1557" s="17"/>
      <c r="BJ1557" s="17"/>
      <c r="BK1557" s="17"/>
      <c r="BL1557" s="17"/>
      <c r="BM1557" s="17"/>
      <c r="BN1557" s="17"/>
      <c r="BO1557" s="17"/>
      <c r="BP1557" s="17"/>
      <c r="BQ1557" s="17"/>
      <c r="BR1557" s="17"/>
      <c r="BS1557" s="17"/>
      <c r="BT1557" s="17"/>
      <c r="BU1557" s="17"/>
      <c r="BV1557" s="17"/>
      <c r="BW1557" s="17"/>
      <c r="BX1557" s="17"/>
      <c r="BY1557" s="17"/>
      <c r="BZ1557" s="17"/>
      <c r="CA1557" s="17"/>
    </row>
    <row r="1558" spans="2:79" x14ac:dyDescent="0.35">
      <c r="B1558" s="24" t="s">
        <v>637</v>
      </c>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c r="BN1558" s="17"/>
      <c r="BO1558" s="17"/>
      <c r="BP1558" s="17"/>
      <c r="BQ1558" s="17"/>
      <c r="BR1558" s="17"/>
      <c r="BS1558" s="17"/>
      <c r="BT1558" s="17"/>
      <c r="BU1558" s="17"/>
      <c r="BV1558" s="17"/>
      <c r="BW1558" s="17"/>
      <c r="BX1558" s="17"/>
      <c r="BY1558" s="17"/>
      <c r="BZ1558" s="17"/>
      <c r="CA1558" s="17"/>
    </row>
    <row r="1559" spans="2:79" x14ac:dyDescent="0.35">
      <c r="B1559" t="s">
        <v>385</v>
      </c>
      <c r="C1559" s="17">
        <v>0.19292591987088201</v>
      </c>
      <c r="D1559" s="17">
        <v>0.21231285975053099</v>
      </c>
      <c r="E1559" s="17">
        <v>0.172360873358085</v>
      </c>
      <c r="F1559" s="17"/>
      <c r="G1559" s="17">
        <v>0.163319815757062</v>
      </c>
      <c r="H1559" s="17">
        <v>0.215667618721292</v>
      </c>
      <c r="I1559" s="17">
        <v>0.20317627928922299</v>
      </c>
      <c r="J1559" s="17">
        <v>0.197168095141003</v>
      </c>
      <c r="K1559" s="17">
        <v>0.26322660187916003</v>
      </c>
      <c r="L1559" s="17">
        <v>0.138984274817603</v>
      </c>
      <c r="M1559" s="17"/>
      <c r="N1559" s="17">
        <v>0.20158306009656499</v>
      </c>
      <c r="O1559" s="17">
        <v>0.18016449658331801</v>
      </c>
      <c r="P1559" s="17">
        <v>0.18859621249017799</v>
      </c>
      <c r="Q1559" s="17">
        <v>0.19906981746876701</v>
      </c>
      <c r="R1559" s="17"/>
      <c r="S1559" s="17">
        <v>0.22647586993575</v>
      </c>
      <c r="T1559" s="17">
        <v>0.20306716156878801</v>
      </c>
      <c r="U1559" s="17">
        <v>0.185312654733995</v>
      </c>
      <c r="V1559" s="17">
        <v>0.19573628586414199</v>
      </c>
      <c r="W1559" s="17">
        <v>0.209340983288374</v>
      </c>
      <c r="X1559" s="17">
        <v>0.219554826700707</v>
      </c>
      <c r="Y1559" s="17">
        <v>0.22056803078649401</v>
      </c>
      <c r="Z1559" s="17">
        <v>0.12975138217631799</v>
      </c>
      <c r="AA1559" s="17">
        <v>0.18663551085052299</v>
      </c>
      <c r="AB1559" s="17">
        <v>0.15515373806226301</v>
      </c>
      <c r="AC1559" s="17">
        <v>0.17527916192725801</v>
      </c>
      <c r="AD1559" s="17">
        <v>0.115075163588054</v>
      </c>
      <c r="AE1559" s="17"/>
      <c r="AF1559" s="17">
        <v>0.18799494237161399</v>
      </c>
      <c r="AG1559" s="17">
        <v>0.20931832107447901</v>
      </c>
      <c r="AH1559" s="17">
        <v>0.18194008304532799</v>
      </c>
      <c r="AI1559" s="17">
        <v>0.20612397034983901</v>
      </c>
      <c r="AJ1559" s="17">
        <v>0.21222619241912999</v>
      </c>
      <c r="AK1559" s="17">
        <v>0.30486223577806498</v>
      </c>
      <c r="AL1559" s="17"/>
      <c r="AM1559" s="17">
        <v>0.20256959158493401</v>
      </c>
      <c r="AN1559" s="17">
        <v>0.13375309741630001</v>
      </c>
      <c r="AO1559" s="17">
        <v>0.206536207875474</v>
      </c>
      <c r="AP1559" s="17">
        <v>0.32738543254511598</v>
      </c>
      <c r="AQ1559" s="17">
        <v>0.37024868980481601</v>
      </c>
      <c r="AR1559" s="17"/>
      <c r="AS1559" s="17">
        <v>0.26690022001369901</v>
      </c>
      <c r="AT1559" s="17">
        <v>0.16703534874064699</v>
      </c>
      <c r="AU1559" s="17">
        <v>0.14943555937348299</v>
      </c>
      <c r="AV1559" s="17">
        <v>0.214424191258904</v>
      </c>
      <c r="AW1559" s="17">
        <v>0.131745609476765</v>
      </c>
      <c r="AX1559" s="17">
        <v>0.17150305022715201</v>
      </c>
      <c r="AY1559" s="17"/>
      <c r="AZ1559" s="17">
        <v>0.194516604236465</v>
      </c>
      <c r="BA1559" s="17">
        <v>0.16401566650121599</v>
      </c>
      <c r="BB1559" s="17">
        <v>0.20164627776475699</v>
      </c>
      <c r="BC1559" s="17">
        <v>0.30112600412256701</v>
      </c>
      <c r="BD1559" s="17">
        <v>0.18845494434840501</v>
      </c>
      <c r="BE1559" s="17"/>
      <c r="BF1559" s="17">
        <v>0.195856740091819</v>
      </c>
      <c r="BG1559" s="17"/>
      <c r="BH1559" s="17">
        <v>0.21808128638128901</v>
      </c>
      <c r="BI1559" s="17"/>
      <c r="BJ1559" s="17">
        <v>0.19468908582855199</v>
      </c>
      <c r="BK1559" s="17">
        <v>0.15522516001787701</v>
      </c>
      <c r="BL1559" s="17">
        <v>0.20311367517269999</v>
      </c>
      <c r="BM1559" s="17">
        <v>0.149779926456235</v>
      </c>
      <c r="BN1559" s="17">
        <v>0.31733693433695798</v>
      </c>
      <c r="BO1559" s="17">
        <v>0.16170110225888801</v>
      </c>
      <c r="BP1559" s="17"/>
      <c r="BQ1559" s="17">
        <v>0.18028784403614601</v>
      </c>
      <c r="BR1559" s="17">
        <v>0.212942958090269</v>
      </c>
      <c r="BS1559" s="17">
        <v>0.19257281931040399</v>
      </c>
      <c r="BT1559" s="17"/>
      <c r="BU1559" s="17">
        <v>0.23161410343861299</v>
      </c>
      <c r="BV1559" s="17">
        <v>0.213785400756485</v>
      </c>
      <c r="BW1559" s="17">
        <v>0.179695714443004</v>
      </c>
      <c r="BX1559" s="17"/>
      <c r="BY1559" s="17">
        <v>0.15221468513557501</v>
      </c>
      <c r="BZ1559" s="17"/>
      <c r="CA1559" s="17">
        <v>0.268372748898069</v>
      </c>
    </row>
    <row r="1560" spans="2:79" x14ac:dyDescent="0.35">
      <c r="B1560" t="s">
        <v>386</v>
      </c>
      <c r="C1560" s="17">
        <v>0.469022593980995</v>
      </c>
      <c r="D1560" s="17">
        <v>0.48194134666840099</v>
      </c>
      <c r="E1560" s="17">
        <v>0.45701272161484902</v>
      </c>
      <c r="F1560" s="17"/>
      <c r="G1560" s="17">
        <v>0.44659222903186402</v>
      </c>
      <c r="H1560" s="17">
        <v>0.439948270706565</v>
      </c>
      <c r="I1560" s="17">
        <v>0.45167091251962299</v>
      </c>
      <c r="J1560" s="17">
        <v>0.45162701242347902</v>
      </c>
      <c r="K1560" s="17">
        <v>0.43356730257201798</v>
      </c>
      <c r="L1560" s="17">
        <v>0.56854175780609995</v>
      </c>
      <c r="M1560" s="17"/>
      <c r="N1560" s="17">
        <v>0.48123039713193599</v>
      </c>
      <c r="O1560" s="17">
        <v>0.52406702089170898</v>
      </c>
      <c r="P1560" s="17">
        <v>0.42434893416960801</v>
      </c>
      <c r="Q1560" s="17">
        <v>0.44462486335304702</v>
      </c>
      <c r="R1560" s="17"/>
      <c r="S1560" s="17">
        <v>0.37170260224624702</v>
      </c>
      <c r="T1560" s="17">
        <v>0.47542616879204003</v>
      </c>
      <c r="U1560" s="17">
        <v>0.47010965541977801</v>
      </c>
      <c r="V1560" s="17">
        <v>0.48943204349139202</v>
      </c>
      <c r="W1560" s="17">
        <v>0.52857012459048902</v>
      </c>
      <c r="X1560" s="17">
        <v>0.425468368033185</v>
      </c>
      <c r="Y1560" s="17">
        <v>0.49672686483122003</v>
      </c>
      <c r="Z1560" s="17">
        <v>0.411428232679385</v>
      </c>
      <c r="AA1560" s="17">
        <v>0.51046289708040005</v>
      </c>
      <c r="AB1560" s="17">
        <v>0.44545891113757002</v>
      </c>
      <c r="AC1560" s="17">
        <v>0.52849819391820396</v>
      </c>
      <c r="AD1560" s="17">
        <v>0.58364307092934897</v>
      </c>
      <c r="AE1560" s="17"/>
      <c r="AF1560" s="17">
        <v>0.47058853775605802</v>
      </c>
      <c r="AG1560" s="17">
        <v>0.46993494907163502</v>
      </c>
      <c r="AH1560" s="17">
        <v>0.50919549833832201</v>
      </c>
      <c r="AI1560" s="17">
        <v>0.42873903643508798</v>
      </c>
      <c r="AJ1560" s="17">
        <v>0.42978195083943699</v>
      </c>
      <c r="AK1560" s="17">
        <v>0.42953387069958898</v>
      </c>
      <c r="AL1560" s="17"/>
      <c r="AM1560" s="17">
        <v>0.41622695371215501</v>
      </c>
      <c r="AN1560" s="17">
        <v>0.50212035785809495</v>
      </c>
      <c r="AO1560" s="17">
        <v>0.483426459530853</v>
      </c>
      <c r="AP1560" s="17">
        <v>0.422561287454704</v>
      </c>
      <c r="AQ1560" s="17">
        <v>0.46908362897782202</v>
      </c>
      <c r="AR1560" s="17"/>
      <c r="AS1560" s="17">
        <v>0.41130675021921898</v>
      </c>
      <c r="AT1560" s="17">
        <v>0.49467458617520998</v>
      </c>
      <c r="AU1560" s="17">
        <v>0.46929500113331102</v>
      </c>
      <c r="AV1560" s="17">
        <v>0.44948146586434301</v>
      </c>
      <c r="AW1560" s="17">
        <v>0.48162978760029002</v>
      </c>
      <c r="AX1560" s="17">
        <v>0.61262888160410001</v>
      </c>
      <c r="AY1560" s="17"/>
      <c r="AZ1560" s="17">
        <v>0.50300525458465395</v>
      </c>
      <c r="BA1560" s="17">
        <v>0.47269573982892799</v>
      </c>
      <c r="BB1560" s="17">
        <v>0.43114721658969402</v>
      </c>
      <c r="BC1560" s="17">
        <v>0.47722012965401001</v>
      </c>
      <c r="BD1560" s="17">
        <v>0.45868043508402401</v>
      </c>
      <c r="BE1560" s="17"/>
      <c r="BF1560" s="17">
        <v>0.47787105993897899</v>
      </c>
      <c r="BG1560" s="17"/>
      <c r="BH1560" s="17">
        <v>0.47208714929858597</v>
      </c>
      <c r="BI1560" s="17"/>
      <c r="BJ1560" s="17">
        <v>0.46254109227193302</v>
      </c>
      <c r="BK1560" s="17">
        <v>0.51392821316806903</v>
      </c>
      <c r="BL1560" s="17">
        <v>0.49649812171691599</v>
      </c>
      <c r="BM1560" s="17">
        <v>0.38847835653170898</v>
      </c>
      <c r="BN1560" s="17">
        <v>0.33344520212093498</v>
      </c>
      <c r="BO1560" s="17">
        <v>0.56126400312779601</v>
      </c>
      <c r="BP1560" s="17"/>
      <c r="BQ1560" s="17">
        <v>0.54740097672471499</v>
      </c>
      <c r="BR1560" s="17">
        <v>0.460238969341144</v>
      </c>
      <c r="BS1560" s="17">
        <v>0.47658686061752997</v>
      </c>
      <c r="BT1560" s="17"/>
      <c r="BU1560" s="17">
        <v>0.56608923483266205</v>
      </c>
      <c r="BV1560" s="17">
        <v>0.47559101775209001</v>
      </c>
      <c r="BW1560" s="17">
        <v>0.482062171466068</v>
      </c>
      <c r="BX1560" s="17"/>
      <c r="BY1560" s="17">
        <v>0.49067932730840802</v>
      </c>
      <c r="BZ1560" s="17"/>
      <c r="CA1560" s="17">
        <v>0.48705331163396298</v>
      </c>
    </row>
    <row r="1561" spans="2:79" x14ac:dyDescent="0.35">
      <c r="B1561" t="s">
        <v>387</v>
      </c>
      <c r="C1561" s="17">
        <v>0.154150183883282</v>
      </c>
      <c r="D1561" s="17">
        <v>0.13044468792831501</v>
      </c>
      <c r="E1561" s="17">
        <v>0.176640533105064</v>
      </c>
      <c r="F1561" s="17"/>
      <c r="G1561" s="17">
        <v>0.206445129846581</v>
      </c>
      <c r="H1561" s="17">
        <v>0.190073490230077</v>
      </c>
      <c r="I1561" s="17">
        <v>0.17600258582157699</v>
      </c>
      <c r="J1561" s="17">
        <v>0.12959934805515499</v>
      </c>
      <c r="K1561" s="17">
        <v>0.108875539822902</v>
      </c>
      <c r="L1561" s="17">
        <v>0.10975240773601599</v>
      </c>
      <c r="M1561" s="17"/>
      <c r="N1561" s="17">
        <v>0.16836294342837199</v>
      </c>
      <c r="O1561" s="17">
        <v>9.6126887170839101E-2</v>
      </c>
      <c r="P1561" s="17">
        <v>0.15930087792224201</v>
      </c>
      <c r="Q1561" s="17">
        <v>0.18627258138722499</v>
      </c>
      <c r="R1561" s="17"/>
      <c r="S1561" s="17">
        <v>0.226161955337424</v>
      </c>
      <c r="T1561" s="17">
        <v>9.8346394708371601E-2</v>
      </c>
      <c r="U1561" s="17">
        <v>0.20031422123599699</v>
      </c>
      <c r="V1561" s="17">
        <v>0.119597350492563</v>
      </c>
      <c r="W1561" s="17">
        <v>0.16424111502705599</v>
      </c>
      <c r="X1561" s="17">
        <v>0.14349394252314299</v>
      </c>
      <c r="Y1561" s="17">
        <v>0.15614365994044299</v>
      </c>
      <c r="Z1561" s="17">
        <v>0.153457571790824</v>
      </c>
      <c r="AA1561" s="17">
        <v>0.145578750397443</v>
      </c>
      <c r="AB1561" s="17">
        <v>0.17014202315833399</v>
      </c>
      <c r="AC1561" s="17">
        <v>0.13754513914484301</v>
      </c>
      <c r="AD1561" s="17">
        <v>0.15227691575855801</v>
      </c>
      <c r="AE1561" s="17"/>
      <c r="AF1561" s="17">
        <v>0.17721532644659899</v>
      </c>
      <c r="AG1561" s="17">
        <v>0.13872285023692399</v>
      </c>
      <c r="AH1561" s="17">
        <v>0.16675163363298301</v>
      </c>
      <c r="AI1561" s="17">
        <v>0.14962278641251001</v>
      </c>
      <c r="AJ1561" s="17">
        <v>0.23336374024846601</v>
      </c>
      <c r="AK1561" s="17">
        <v>0.15158039824105399</v>
      </c>
      <c r="AL1561" s="17"/>
      <c r="AM1561" s="17">
        <v>0.159650317466525</v>
      </c>
      <c r="AN1561" s="17">
        <v>0.155115981339254</v>
      </c>
      <c r="AO1561" s="17">
        <v>0.162096416378435</v>
      </c>
      <c r="AP1561" s="17">
        <v>0.15426340026999</v>
      </c>
      <c r="AQ1561" s="17">
        <v>8.30940419014429E-2</v>
      </c>
      <c r="AR1561" s="17"/>
      <c r="AS1561" s="17">
        <v>0.18405944639049801</v>
      </c>
      <c r="AT1561" s="17">
        <v>0.13637844239920499</v>
      </c>
      <c r="AU1561" s="17">
        <v>0.118993045838189</v>
      </c>
      <c r="AV1561" s="17">
        <v>0.15315310266850701</v>
      </c>
      <c r="AW1561" s="17">
        <v>0.19395789241572101</v>
      </c>
      <c r="AX1561" s="17">
        <v>0.13721188469603601</v>
      </c>
      <c r="AY1561" s="17"/>
      <c r="AZ1561" s="17">
        <v>0.12459571496055501</v>
      </c>
      <c r="BA1561" s="17">
        <v>0.165626990253117</v>
      </c>
      <c r="BB1561" s="17">
        <v>0.17805621582755601</v>
      </c>
      <c r="BC1561" s="17">
        <v>0.109741676102102</v>
      </c>
      <c r="BD1561" s="17">
        <v>0.16540365858421899</v>
      </c>
      <c r="BE1561" s="17"/>
      <c r="BF1561" s="17">
        <v>0.14655527027040299</v>
      </c>
      <c r="BG1561" s="17"/>
      <c r="BH1561" s="17">
        <v>0.142910691356189</v>
      </c>
      <c r="BI1561" s="17"/>
      <c r="BJ1561" s="17">
        <v>0.16625558937278301</v>
      </c>
      <c r="BK1561" s="17">
        <v>0.204235304722858</v>
      </c>
      <c r="BL1561" s="17">
        <v>0.110265535101947</v>
      </c>
      <c r="BM1561" s="17">
        <v>0.21403869903195599</v>
      </c>
      <c r="BN1561" s="17">
        <v>0.12603131051589</v>
      </c>
      <c r="BO1561" s="17">
        <v>6.6069849676053394E-2</v>
      </c>
      <c r="BP1561" s="17"/>
      <c r="BQ1561" s="17">
        <v>0.15543893225199701</v>
      </c>
      <c r="BR1561" s="17">
        <v>0.14406523549240999</v>
      </c>
      <c r="BS1561" s="17">
        <v>0.164006003691058</v>
      </c>
      <c r="BT1561" s="17"/>
      <c r="BU1561" s="17">
        <v>3.67869078683003E-2</v>
      </c>
      <c r="BV1561" s="17">
        <v>0.15421941292170299</v>
      </c>
      <c r="BW1561" s="17">
        <v>0.16791684900647</v>
      </c>
      <c r="BX1561" s="17"/>
      <c r="BY1561" s="17">
        <v>0.20755342696769599</v>
      </c>
      <c r="BZ1561" s="17"/>
      <c r="CA1561" s="17">
        <v>0.13425883592820201</v>
      </c>
    </row>
    <row r="1562" spans="2:79" x14ac:dyDescent="0.35">
      <c r="B1562" t="s">
        <v>388</v>
      </c>
      <c r="C1562" s="17">
        <v>6.80047395720631E-2</v>
      </c>
      <c r="D1562" s="17">
        <v>7.0818824730385199E-2</v>
      </c>
      <c r="E1562" s="17">
        <v>6.5607879710165004E-2</v>
      </c>
      <c r="F1562" s="17"/>
      <c r="G1562" s="17">
        <v>8.9083434152270893E-2</v>
      </c>
      <c r="H1562" s="17">
        <v>3.61267528305107E-2</v>
      </c>
      <c r="I1562" s="17">
        <v>9.0367358429669906E-2</v>
      </c>
      <c r="J1562" s="17">
        <v>8.9634901006527698E-2</v>
      </c>
      <c r="K1562" s="17">
        <v>5.26202811392429E-2</v>
      </c>
      <c r="L1562" s="17">
        <v>5.0231185770014002E-2</v>
      </c>
      <c r="M1562" s="17"/>
      <c r="N1562" s="17">
        <v>4.56424169272997E-2</v>
      </c>
      <c r="O1562" s="17">
        <v>7.5623599863779603E-2</v>
      </c>
      <c r="P1562" s="17">
        <v>8.5043674661819696E-2</v>
      </c>
      <c r="Q1562" s="17">
        <v>7.0059484023305099E-2</v>
      </c>
      <c r="R1562" s="17"/>
      <c r="S1562" s="17">
        <v>6.1618650604597501E-2</v>
      </c>
      <c r="T1562" s="17">
        <v>0.11498246064829599</v>
      </c>
      <c r="U1562" s="17">
        <v>6.1267574724996499E-2</v>
      </c>
      <c r="V1562" s="17">
        <v>6.6767967316162594E-2</v>
      </c>
      <c r="W1562" s="17">
        <v>6.2975089443411306E-2</v>
      </c>
      <c r="X1562" s="17">
        <v>4.5117382716688401E-2</v>
      </c>
      <c r="Y1562" s="17">
        <v>3.75445253629672E-2</v>
      </c>
      <c r="Z1562" s="17">
        <v>0.15161119226403</v>
      </c>
      <c r="AA1562" s="17">
        <v>2.8637316171267399E-2</v>
      </c>
      <c r="AB1562" s="17">
        <v>0.110043691381241</v>
      </c>
      <c r="AC1562" s="17">
        <v>4.6727799869144299E-2</v>
      </c>
      <c r="AD1562" s="17">
        <v>1.8738357500887599E-2</v>
      </c>
      <c r="AE1562" s="17"/>
      <c r="AF1562" s="17">
        <v>5.4734625563633399E-2</v>
      </c>
      <c r="AG1562" s="17">
        <v>6.1577980364384603E-2</v>
      </c>
      <c r="AH1562" s="17">
        <v>6.461566292774E-2</v>
      </c>
      <c r="AI1562" s="17">
        <v>0.120778074952271</v>
      </c>
      <c r="AJ1562" s="17">
        <v>5.4636310886872201E-2</v>
      </c>
      <c r="AK1562" s="17">
        <v>2.3394012716310201E-2</v>
      </c>
      <c r="AL1562" s="17"/>
      <c r="AM1562" s="17">
        <v>8.7820738398680501E-2</v>
      </c>
      <c r="AN1562" s="17">
        <v>8.0452186314555502E-2</v>
      </c>
      <c r="AO1562" s="17">
        <v>4.6206685749498003E-2</v>
      </c>
      <c r="AP1562" s="17">
        <v>4.5596039936220203E-2</v>
      </c>
      <c r="AQ1562" s="17">
        <v>0</v>
      </c>
      <c r="AR1562" s="17"/>
      <c r="AS1562" s="17">
        <v>6.3760196493715005E-2</v>
      </c>
      <c r="AT1562" s="17">
        <v>6.2501633633388606E-2</v>
      </c>
      <c r="AU1562" s="17">
        <v>0.134224414509409</v>
      </c>
      <c r="AV1562" s="17">
        <v>7.2560769507440101E-2</v>
      </c>
      <c r="AW1562" s="17">
        <v>1.41839804201567E-2</v>
      </c>
      <c r="AX1562" s="17">
        <v>1.28919339279679E-2</v>
      </c>
      <c r="AY1562" s="17"/>
      <c r="AZ1562" s="17">
        <v>4.09614161343623E-2</v>
      </c>
      <c r="BA1562" s="17">
        <v>8.1802942456008207E-2</v>
      </c>
      <c r="BB1562" s="17">
        <v>7.4368192962809901E-2</v>
      </c>
      <c r="BC1562" s="17">
        <v>0</v>
      </c>
      <c r="BD1562" s="17">
        <v>9.3708027602154506E-2</v>
      </c>
      <c r="BE1562" s="17"/>
      <c r="BF1562" s="17">
        <v>6.6670068934248899E-2</v>
      </c>
      <c r="BG1562" s="17"/>
      <c r="BH1562" s="17">
        <v>6.55014078506332E-2</v>
      </c>
      <c r="BI1562" s="17"/>
      <c r="BJ1562" s="17">
        <v>7.1448959728793698E-2</v>
      </c>
      <c r="BK1562" s="17">
        <v>5.6512480057358497E-2</v>
      </c>
      <c r="BL1562" s="17">
        <v>6.0559939731061697E-2</v>
      </c>
      <c r="BM1562" s="17">
        <v>6.5042095202306E-2</v>
      </c>
      <c r="BN1562" s="17">
        <v>0.159236805016503</v>
      </c>
      <c r="BO1562" s="17">
        <v>8.8318128804577498E-2</v>
      </c>
      <c r="BP1562" s="17"/>
      <c r="BQ1562" s="17">
        <v>5.1738348071832203E-2</v>
      </c>
      <c r="BR1562" s="17">
        <v>7.2884860120645906E-2</v>
      </c>
      <c r="BS1562" s="17">
        <v>6.8740201742183496E-2</v>
      </c>
      <c r="BT1562" s="17"/>
      <c r="BU1562" s="17">
        <v>9.2193285408830997E-2</v>
      </c>
      <c r="BV1562" s="17">
        <v>6.0215538815061899E-2</v>
      </c>
      <c r="BW1562" s="17">
        <v>7.8080779097813496E-2</v>
      </c>
      <c r="BX1562" s="17"/>
      <c r="BY1562" s="17">
        <v>5.89144431417888E-2</v>
      </c>
      <c r="BZ1562" s="17"/>
      <c r="CA1562" s="17">
        <v>2.03084459291983E-2</v>
      </c>
    </row>
    <row r="1563" spans="2:79" x14ac:dyDescent="0.35">
      <c r="B1563" t="s">
        <v>136</v>
      </c>
      <c r="C1563" s="17">
        <v>0.115896562692777</v>
      </c>
      <c r="D1563" s="17">
        <v>0.104482280922367</v>
      </c>
      <c r="E1563" s="17">
        <v>0.12837799221183699</v>
      </c>
      <c r="F1563" s="17"/>
      <c r="G1563" s="17">
        <v>9.4559391212222704E-2</v>
      </c>
      <c r="H1563" s="17">
        <v>0.118183867511556</v>
      </c>
      <c r="I1563" s="17">
        <v>7.8782863939906606E-2</v>
      </c>
      <c r="J1563" s="17">
        <v>0.13197064337383499</v>
      </c>
      <c r="K1563" s="17">
        <v>0.14171027458667701</v>
      </c>
      <c r="L1563" s="17">
        <v>0.13249037387026699</v>
      </c>
      <c r="M1563" s="17"/>
      <c r="N1563" s="17">
        <v>0.10318118241582799</v>
      </c>
      <c r="O1563" s="17">
        <v>0.124017995490354</v>
      </c>
      <c r="P1563" s="17">
        <v>0.14271030075615301</v>
      </c>
      <c r="Q1563" s="17">
        <v>9.9973253767656006E-2</v>
      </c>
      <c r="R1563" s="17"/>
      <c r="S1563" s="17">
        <v>0.114040921875981</v>
      </c>
      <c r="T1563" s="17">
        <v>0.108177814282504</v>
      </c>
      <c r="U1563" s="17">
        <v>8.2995893885233402E-2</v>
      </c>
      <c r="V1563" s="17">
        <v>0.12846635283574101</v>
      </c>
      <c r="W1563" s="17">
        <v>3.4872687650669101E-2</v>
      </c>
      <c r="X1563" s="17">
        <v>0.16636548002627599</v>
      </c>
      <c r="Y1563" s="17">
        <v>8.9016919078875906E-2</v>
      </c>
      <c r="Z1563" s="17">
        <v>0.15375162108944199</v>
      </c>
      <c r="AA1563" s="17">
        <v>0.12868552550036599</v>
      </c>
      <c r="AB1563" s="17">
        <v>0.11920163626059301</v>
      </c>
      <c r="AC1563" s="17">
        <v>0.111949705140551</v>
      </c>
      <c r="AD1563" s="17">
        <v>0.13026649222315201</v>
      </c>
      <c r="AE1563" s="17"/>
      <c r="AF1563" s="17">
        <v>0.10946656786209601</v>
      </c>
      <c r="AG1563" s="17">
        <v>0.120445899252578</v>
      </c>
      <c r="AH1563" s="17">
        <v>7.7497122055627005E-2</v>
      </c>
      <c r="AI1563" s="17">
        <v>9.4736131850291297E-2</v>
      </c>
      <c r="AJ1563" s="17">
        <v>6.9991805606095595E-2</v>
      </c>
      <c r="AK1563" s="17">
        <v>9.06294825649816E-2</v>
      </c>
      <c r="AL1563" s="17"/>
      <c r="AM1563" s="17">
        <v>0.13373239883770499</v>
      </c>
      <c r="AN1563" s="17">
        <v>0.12855837707179599</v>
      </c>
      <c r="AO1563" s="17">
        <v>0.10173423046574</v>
      </c>
      <c r="AP1563" s="17">
        <v>5.0193839793969901E-2</v>
      </c>
      <c r="AQ1563" s="17">
        <v>7.7573639315918902E-2</v>
      </c>
      <c r="AR1563" s="17"/>
      <c r="AS1563" s="17">
        <v>7.3973386882869002E-2</v>
      </c>
      <c r="AT1563" s="17">
        <v>0.139409989051549</v>
      </c>
      <c r="AU1563" s="17">
        <v>0.12805197914560901</v>
      </c>
      <c r="AV1563" s="17">
        <v>0.110380470700807</v>
      </c>
      <c r="AW1563" s="17">
        <v>0.178482730087067</v>
      </c>
      <c r="AX1563" s="17">
        <v>6.5764249544744705E-2</v>
      </c>
      <c r="AY1563" s="17"/>
      <c r="AZ1563" s="17">
        <v>0.13692101008396401</v>
      </c>
      <c r="BA1563" s="17">
        <v>0.115858660960731</v>
      </c>
      <c r="BB1563" s="17">
        <v>0.11478209685518199</v>
      </c>
      <c r="BC1563" s="17">
        <v>0.111912190121322</v>
      </c>
      <c r="BD1563" s="17">
        <v>9.3752934381197403E-2</v>
      </c>
      <c r="BE1563" s="17"/>
      <c r="BF1563" s="17">
        <v>0.11304686076455001</v>
      </c>
      <c r="BG1563" s="17"/>
      <c r="BH1563" s="17">
        <v>0.10141946511330301</v>
      </c>
      <c r="BI1563" s="17"/>
      <c r="BJ1563" s="17">
        <v>0.10506527279793899</v>
      </c>
      <c r="BK1563" s="17">
        <v>7.0098842033836997E-2</v>
      </c>
      <c r="BL1563" s="17">
        <v>0.129562728277375</v>
      </c>
      <c r="BM1563" s="17">
        <v>0.182660922777794</v>
      </c>
      <c r="BN1563" s="17">
        <v>6.3949748009714896E-2</v>
      </c>
      <c r="BO1563" s="17">
        <v>0.122646916132685</v>
      </c>
      <c r="BP1563" s="17"/>
      <c r="BQ1563" s="17">
        <v>6.5133898915309602E-2</v>
      </c>
      <c r="BR1563" s="17">
        <v>0.10986797695553099</v>
      </c>
      <c r="BS1563" s="17">
        <v>9.8094114638823907E-2</v>
      </c>
      <c r="BT1563" s="17"/>
      <c r="BU1563" s="17">
        <v>7.3316468451594202E-2</v>
      </c>
      <c r="BV1563" s="17">
        <v>9.6188629754659402E-2</v>
      </c>
      <c r="BW1563" s="17">
        <v>9.2244485986644503E-2</v>
      </c>
      <c r="BX1563" s="17"/>
      <c r="BY1563" s="17">
        <v>9.0638117446532496E-2</v>
      </c>
      <c r="BZ1563" s="17"/>
      <c r="CA1563" s="17">
        <v>9.0006657610567795E-2</v>
      </c>
    </row>
    <row r="1564" spans="2:79" x14ac:dyDescent="0.35">
      <c r="B1564" t="s">
        <v>389</v>
      </c>
      <c r="C1564" s="17">
        <v>0.66194851385187803</v>
      </c>
      <c r="D1564" s="17">
        <v>0.69425420641893199</v>
      </c>
      <c r="E1564" s="17">
        <v>0.62937359497293399</v>
      </c>
      <c r="F1564" s="17"/>
      <c r="G1564" s="17">
        <v>0.60991204478892602</v>
      </c>
      <c r="H1564" s="17">
        <v>0.65561588942785598</v>
      </c>
      <c r="I1564" s="17">
        <v>0.65484719180884698</v>
      </c>
      <c r="J1564" s="17">
        <v>0.648795107564482</v>
      </c>
      <c r="K1564" s="17">
        <v>0.69679390445117795</v>
      </c>
      <c r="L1564" s="17">
        <v>0.70752603262370295</v>
      </c>
      <c r="M1564" s="17"/>
      <c r="N1564" s="17">
        <v>0.68281345722850095</v>
      </c>
      <c r="O1564" s="17">
        <v>0.70423151747502699</v>
      </c>
      <c r="P1564" s="17">
        <v>0.61294514665978606</v>
      </c>
      <c r="Q1564" s="17">
        <v>0.64369468082181402</v>
      </c>
      <c r="R1564" s="17"/>
      <c r="S1564" s="17">
        <v>0.59817847218199705</v>
      </c>
      <c r="T1564" s="17">
        <v>0.67849333036082804</v>
      </c>
      <c r="U1564" s="17">
        <v>0.65542231015377295</v>
      </c>
      <c r="V1564" s="17">
        <v>0.68516832935553396</v>
      </c>
      <c r="W1564" s="17">
        <v>0.73791110787886305</v>
      </c>
      <c r="X1564" s="17">
        <v>0.64502319473389202</v>
      </c>
      <c r="Y1564" s="17">
        <v>0.71729489561771398</v>
      </c>
      <c r="Z1564" s="17">
        <v>0.54117961485570398</v>
      </c>
      <c r="AA1564" s="17">
        <v>0.69709840793092304</v>
      </c>
      <c r="AB1564" s="17">
        <v>0.60061264919983304</v>
      </c>
      <c r="AC1564" s="17">
        <v>0.70377735584546197</v>
      </c>
      <c r="AD1564" s="17">
        <v>0.698718234517402</v>
      </c>
      <c r="AE1564" s="17"/>
      <c r="AF1564" s="17">
        <v>0.65858348012767198</v>
      </c>
      <c r="AG1564" s="17">
        <v>0.67925327014611403</v>
      </c>
      <c r="AH1564" s="17">
        <v>0.69113558138365006</v>
      </c>
      <c r="AI1564" s="17">
        <v>0.63486300678492702</v>
      </c>
      <c r="AJ1564" s="17">
        <v>0.64200814325856703</v>
      </c>
      <c r="AK1564" s="17">
        <v>0.73439610647765396</v>
      </c>
      <c r="AL1564" s="17"/>
      <c r="AM1564" s="17">
        <v>0.61879654529708905</v>
      </c>
      <c r="AN1564" s="17">
        <v>0.63587345527439498</v>
      </c>
      <c r="AO1564" s="17">
        <v>0.68996266740632695</v>
      </c>
      <c r="AP1564" s="17">
        <v>0.74994671999981999</v>
      </c>
      <c r="AQ1564" s="17">
        <v>0.83933231878263803</v>
      </c>
      <c r="AR1564" s="17"/>
      <c r="AS1564" s="17">
        <v>0.67820697023291798</v>
      </c>
      <c r="AT1564" s="17">
        <v>0.66170993491585794</v>
      </c>
      <c r="AU1564" s="17">
        <v>0.61873056050679398</v>
      </c>
      <c r="AV1564" s="17">
        <v>0.66390565712324701</v>
      </c>
      <c r="AW1564" s="17">
        <v>0.61337539707705602</v>
      </c>
      <c r="AX1564" s="17">
        <v>0.78413193183125096</v>
      </c>
      <c r="AY1564" s="17"/>
      <c r="AZ1564" s="17">
        <v>0.69752185882111895</v>
      </c>
      <c r="BA1564" s="17">
        <v>0.636711406330144</v>
      </c>
      <c r="BB1564" s="17">
        <v>0.63279349435445198</v>
      </c>
      <c r="BC1564" s="17">
        <v>0.77834613377657602</v>
      </c>
      <c r="BD1564" s="17">
        <v>0.64713537943242905</v>
      </c>
      <c r="BE1564" s="17"/>
      <c r="BF1564" s="17">
        <v>0.67372780003079802</v>
      </c>
      <c r="BG1564" s="17"/>
      <c r="BH1564" s="17">
        <v>0.69016843567987496</v>
      </c>
      <c r="BI1564" s="17"/>
      <c r="BJ1564" s="17">
        <v>0.65723017810048401</v>
      </c>
      <c r="BK1564" s="17">
        <v>0.66915337318594603</v>
      </c>
      <c r="BL1564" s="17">
        <v>0.69961179688961606</v>
      </c>
      <c r="BM1564" s="17">
        <v>0.53825828298794398</v>
      </c>
      <c r="BN1564" s="17">
        <v>0.65078213645789296</v>
      </c>
      <c r="BO1564" s="17">
        <v>0.72296510538668501</v>
      </c>
      <c r="BP1564" s="17"/>
      <c r="BQ1564" s="17">
        <v>0.72768882076086105</v>
      </c>
      <c r="BR1564" s="17">
        <v>0.67318192743141303</v>
      </c>
      <c r="BS1564" s="17">
        <v>0.66915967992793401</v>
      </c>
      <c r="BT1564" s="17"/>
      <c r="BU1564" s="17">
        <v>0.79770333827127404</v>
      </c>
      <c r="BV1564" s="17">
        <v>0.68937641850857501</v>
      </c>
      <c r="BW1564" s="17">
        <v>0.66175788590907203</v>
      </c>
      <c r="BX1564" s="17"/>
      <c r="BY1564" s="17">
        <v>0.64289401244398303</v>
      </c>
      <c r="BZ1564" s="17"/>
      <c r="CA1564" s="17">
        <v>0.75542606053203198</v>
      </c>
    </row>
    <row r="1565" spans="2:79" x14ac:dyDescent="0.35">
      <c r="B1565" t="s">
        <v>390</v>
      </c>
      <c r="C1565" s="17">
        <v>0.22215492345534499</v>
      </c>
      <c r="D1565" s="17">
        <v>0.20126351265869999</v>
      </c>
      <c r="E1565" s="17">
        <v>0.24224841281522899</v>
      </c>
      <c r="F1565" s="17"/>
      <c r="G1565" s="17">
        <v>0.29552856399885202</v>
      </c>
      <c r="H1565" s="17">
        <v>0.226200243060588</v>
      </c>
      <c r="I1565" s="17">
        <v>0.26636994425124699</v>
      </c>
      <c r="J1565" s="17">
        <v>0.21923424906168301</v>
      </c>
      <c r="K1565" s="17">
        <v>0.16149582096214499</v>
      </c>
      <c r="L1565" s="17">
        <v>0.15998359350603</v>
      </c>
      <c r="M1565" s="17"/>
      <c r="N1565" s="17">
        <v>0.214005360355672</v>
      </c>
      <c r="O1565" s="17">
        <v>0.17175048703461901</v>
      </c>
      <c r="P1565" s="17">
        <v>0.24434455258406201</v>
      </c>
      <c r="Q1565" s="17">
        <v>0.25633206541053</v>
      </c>
      <c r="R1565" s="17"/>
      <c r="S1565" s="17">
        <v>0.28778060594202098</v>
      </c>
      <c r="T1565" s="17">
        <v>0.21332885535666801</v>
      </c>
      <c r="U1565" s="17">
        <v>0.26158179596099401</v>
      </c>
      <c r="V1565" s="17">
        <v>0.18636531780872501</v>
      </c>
      <c r="W1565" s="17">
        <v>0.227216204470468</v>
      </c>
      <c r="X1565" s="17">
        <v>0.18861132523983201</v>
      </c>
      <c r="Y1565" s="17">
        <v>0.19368818530341</v>
      </c>
      <c r="Z1565" s="17">
        <v>0.305068764054855</v>
      </c>
      <c r="AA1565" s="17">
        <v>0.174216066568711</v>
      </c>
      <c r="AB1565" s="17">
        <v>0.28018571453957503</v>
      </c>
      <c r="AC1565" s="17">
        <v>0.184272939013988</v>
      </c>
      <c r="AD1565" s="17">
        <v>0.17101527325944499</v>
      </c>
      <c r="AE1565" s="17"/>
      <c r="AF1565" s="17">
        <v>0.231949952010233</v>
      </c>
      <c r="AG1565" s="17">
        <v>0.20030083060130799</v>
      </c>
      <c r="AH1565" s="17">
        <v>0.231367296560723</v>
      </c>
      <c r="AI1565" s="17">
        <v>0.27040086136478098</v>
      </c>
      <c r="AJ1565" s="17">
        <v>0.288000051135338</v>
      </c>
      <c r="AK1565" s="17">
        <v>0.17497441095736399</v>
      </c>
      <c r="AL1565" s="17"/>
      <c r="AM1565" s="17">
        <v>0.24747105586520601</v>
      </c>
      <c r="AN1565" s="17">
        <v>0.235568167653809</v>
      </c>
      <c r="AO1565" s="17">
        <v>0.20830310212793399</v>
      </c>
      <c r="AP1565" s="17">
        <v>0.19985944020621099</v>
      </c>
      <c r="AQ1565" s="17">
        <v>8.30940419014429E-2</v>
      </c>
      <c r="AR1565" s="17"/>
      <c r="AS1565" s="17">
        <v>0.24781964288421299</v>
      </c>
      <c r="AT1565" s="17">
        <v>0.198880076032593</v>
      </c>
      <c r="AU1565" s="17">
        <v>0.25321746034759701</v>
      </c>
      <c r="AV1565" s="17">
        <v>0.22571387217594699</v>
      </c>
      <c r="AW1565" s="17">
        <v>0.20814187283587701</v>
      </c>
      <c r="AX1565" s="17">
        <v>0.15010381862400399</v>
      </c>
      <c r="AY1565" s="17"/>
      <c r="AZ1565" s="17">
        <v>0.16555713109491799</v>
      </c>
      <c r="BA1565" s="17">
        <v>0.247429932709125</v>
      </c>
      <c r="BB1565" s="17">
        <v>0.25242440879036598</v>
      </c>
      <c r="BC1565" s="17">
        <v>0.109741676102102</v>
      </c>
      <c r="BD1565" s="17">
        <v>0.25911168618637398</v>
      </c>
      <c r="BE1565" s="17"/>
      <c r="BF1565" s="17">
        <v>0.213225339204652</v>
      </c>
      <c r="BG1565" s="17"/>
      <c r="BH1565" s="17">
        <v>0.20841209920682199</v>
      </c>
      <c r="BI1565" s="17"/>
      <c r="BJ1565" s="17">
        <v>0.23770454910157701</v>
      </c>
      <c r="BK1565" s="17">
        <v>0.26074778478021698</v>
      </c>
      <c r="BL1565" s="17">
        <v>0.170825474833009</v>
      </c>
      <c r="BM1565" s="17">
        <v>0.27908079423426202</v>
      </c>
      <c r="BN1565" s="17">
        <v>0.28526811553239201</v>
      </c>
      <c r="BO1565" s="17">
        <v>0.15438797848063099</v>
      </c>
      <c r="BP1565" s="17"/>
      <c r="BQ1565" s="17">
        <v>0.20717728032382901</v>
      </c>
      <c r="BR1565" s="17">
        <v>0.216950095613056</v>
      </c>
      <c r="BS1565" s="17">
        <v>0.23274620543324201</v>
      </c>
      <c r="BT1565" s="17"/>
      <c r="BU1565" s="17">
        <v>0.12898019327713101</v>
      </c>
      <c r="BV1565" s="17">
        <v>0.21443495173676499</v>
      </c>
      <c r="BW1565" s="17">
        <v>0.24599762810428399</v>
      </c>
      <c r="BX1565" s="17"/>
      <c r="BY1565" s="17">
        <v>0.26646787010948503</v>
      </c>
      <c r="BZ1565" s="17"/>
      <c r="CA1565" s="17">
        <v>0.15456728185740001</v>
      </c>
    </row>
    <row r="1566" spans="2:79" x14ac:dyDescent="0.35">
      <c r="B1566" t="s">
        <v>202</v>
      </c>
      <c r="C1566" s="17">
        <v>0.43979359039653299</v>
      </c>
      <c r="D1566" s="17">
        <v>0.49299069376023202</v>
      </c>
      <c r="E1566" s="17">
        <v>0.38712518215770497</v>
      </c>
      <c r="F1566" s="17"/>
      <c r="G1566" s="17">
        <v>0.314383480790074</v>
      </c>
      <c r="H1566" s="17">
        <v>0.42941564636726898</v>
      </c>
      <c r="I1566" s="17">
        <v>0.38847724755759999</v>
      </c>
      <c r="J1566" s="17">
        <v>0.42956085850279901</v>
      </c>
      <c r="K1566" s="17">
        <v>0.53529808348903296</v>
      </c>
      <c r="L1566" s="17">
        <v>0.54754243911767297</v>
      </c>
      <c r="M1566" s="17"/>
      <c r="N1566" s="17">
        <v>0.46880809687282898</v>
      </c>
      <c r="O1566" s="17">
        <v>0.53248103044040895</v>
      </c>
      <c r="P1566" s="17">
        <v>0.36860059407572399</v>
      </c>
      <c r="Q1566" s="17">
        <v>0.38736261541128397</v>
      </c>
      <c r="R1566" s="17"/>
      <c r="S1566" s="17">
        <v>0.31039786623997601</v>
      </c>
      <c r="T1566" s="17">
        <v>0.46516447500416103</v>
      </c>
      <c r="U1566" s="17">
        <v>0.39384051419277899</v>
      </c>
      <c r="V1566" s="17">
        <v>0.49880301154680901</v>
      </c>
      <c r="W1566" s="17">
        <v>0.51069490340839496</v>
      </c>
      <c r="X1566" s="17">
        <v>0.45641186949405999</v>
      </c>
      <c r="Y1566" s="17">
        <v>0.52360671031430395</v>
      </c>
      <c r="Z1566" s="17">
        <v>0.23611085080084901</v>
      </c>
      <c r="AA1566" s="17">
        <v>0.52288234136221301</v>
      </c>
      <c r="AB1566" s="17">
        <v>0.32042693466025801</v>
      </c>
      <c r="AC1566" s="17">
        <v>0.51950441683147397</v>
      </c>
      <c r="AD1566" s="17">
        <v>0.52770296125795702</v>
      </c>
      <c r="AE1566" s="17"/>
      <c r="AF1566" s="17">
        <v>0.42663352811743899</v>
      </c>
      <c r="AG1566" s="17">
        <v>0.47895243954480599</v>
      </c>
      <c r="AH1566" s="17">
        <v>0.45976828482292798</v>
      </c>
      <c r="AI1566" s="17">
        <v>0.36446214542014599</v>
      </c>
      <c r="AJ1566" s="17">
        <v>0.35400809212322898</v>
      </c>
      <c r="AK1566" s="17">
        <v>0.55942169552028997</v>
      </c>
      <c r="AL1566" s="17"/>
      <c r="AM1566" s="17">
        <v>0.37132548943188398</v>
      </c>
      <c r="AN1566" s="17">
        <v>0.40030528762058598</v>
      </c>
      <c r="AO1566" s="17">
        <v>0.48165956527839299</v>
      </c>
      <c r="AP1566" s="17">
        <v>0.55008727979360905</v>
      </c>
      <c r="AQ1566" s="17">
        <v>0.75623827688119505</v>
      </c>
      <c r="AR1566" s="17"/>
      <c r="AS1566" s="17">
        <v>0.430387327348704</v>
      </c>
      <c r="AT1566" s="17">
        <v>0.462829858883264</v>
      </c>
      <c r="AU1566" s="17">
        <v>0.36551310015919602</v>
      </c>
      <c r="AV1566" s="17">
        <v>0.43819178494729999</v>
      </c>
      <c r="AW1566" s="17">
        <v>0.40523352424117798</v>
      </c>
      <c r="AX1566" s="17">
        <v>0.63402811320724695</v>
      </c>
      <c r="AY1566" s="17"/>
      <c r="AZ1566" s="17">
        <v>0.53196472772620096</v>
      </c>
      <c r="BA1566" s="17">
        <v>0.389281473621018</v>
      </c>
      <c r="BB1566" s="17">
        <v>0.380369085564085</v>
      </c>
      <c r="BC1566" s="17">
        <v>0.66860445767447396</v>
      </c>
      <c r="BD1566" s="17">
        <v>0.38802369324605501</v>
      </c>
      <c r="BE1566" s="17"/>
      <c r="BF1566" s="17">
        <v>0.46050246082614599</v>
      </c>
      <c r="BG1566" s="17"/>
      <c r="BH1566" s="17">
        <v>0.48175633647305299</v>
      </c>
      <c r="BI1566" s="17"/>
      <c r="BJ1566" s="17">
        <v>0.419525628998908</v>
      </c>
      <c r="BK1566" s="17">
        <v>0.40840558840572899</v>
      </c>
      <c r="BL1566" s="17">
        <v>0.52878632205660703</v>
      </c>
      <c r="BM1566" s="17">
        <v>0.25917748875368202</v>
      </c>
      <c r="BN1566" s="17">
        <v>0.3655140209255</v>
      </c>
      <c r="BO1566" s="17">
        <v>0.568577126906054</v>
      </c>
      <c r="BP1566" s="17"/>
      <c r="BQ1566" s="17">
        <v>0.52051154043703196</v>
      </c>
      <c r="BR1566" s="17">
        <v>0.45623183181835703</v>
      </c>
      <c r="BS1566" s="17">
        <v>0.43641347449469298</v>
      </c>
      <c r="BT1566" s="17"/>
      <c r="BU1566" s="17">
        <v>0.66872314499414298</v>
      </c>
      <c r="BV1566" s="17">
        <v>0.47494146677180998</v>
      </c>
      <c r="BW1566" s="17">
        <v>0.41576025780478798</v>
      </c>
      <c r="BX1566" s="17"/>
      <c r="BY1566" s="17">
        <v>0.376426142334498</v>
      </c>
      <c r="BZ1566" s="17"/>
      <c r="CA1566" s="17">
        <v>0.600858778674632</v>
      </c>
    </row>
    <row r="1567" spans="2:79" x14ac:dyDescent="0.35">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c r="AF1567" s="17"/>
      <c r="AG1567" s="17"/>
      <c r="AH1567" s="17"/>
      <c r="AI1567" s="17"/>
      <c r="AJ1567" s="17"/>
      <c r="AK1567" s="17"/>
      <c r="AL1567" s="17"/>
      <c r="AM1567" s="17"/>
      <c r="AN1567" s="17"/>
      <c r="AO1567" s="17"/>
      <c r="AP1567" s="17"/>
      <c r="AQ1567" s="17"/>
      <c r="AR1567" s="17"/>
      <c r="AS1567" s="17"/>
      <c r="AT1567" s="17"/>
      <c r="AU1567" s="17"/>
      <c r="AV1567" s="17"/>
      <c r="AW1567" s="17"/>
      <c r="AX1567" s="17"/>
      <c r="AY1567" s="17"/>
      <c r="AZ1567" s="17"/>
      <c r="BA1567" s="17"/>
      <c r="BB1567" s="17"/>
      <c r="BC1567" s="17"/>
      <c r="BD1567" s="17"/>
      <c r="BE1567" s="17"/>
      <c r="BF1567" s="17"/>
      <c r="BG1567" s="17"/>
      <c r="BH1567" s="17"/>
      <c r="BI1567" s="17"/>
      <c r="BJ1567" s="17"/>
      <c r="BK1567" s="17"/>
      <c r="BL1567" s="17"/>
      <c r="BM1567" s="17"/>
      <c r="BN1567" s="17"/>
      <c r="BO1567" s="17"/>
      <c r="BP1567" s="17"/>
      <c r="BQ1567" s="17"/>
      <c r="BR1567" s="17"/>
      <c r="BS1567" s="17"/>
      <c r="BT1567" s="17"/>
      <c r="BU1567" s="17"/>
      <c r="BV1567" s="17"/>
      <c r="BW1567" s="17"/>
      <c r="BX1567" s="17"/>
      <c r="BY1567" s="17"/>
      <c r="BZ1567" s="17"/>
      <c r="CA1567" s="17"/>
    </row>
    <row r="1568" spans="2:79" x14ac:dyDescent="0.35">
      <c r="B1568" s="6" t="s">
        <v>638</v>
      </c>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c r="BA1568" s="17"/>
      <c r="BB1568" s="17"/>
      <c r="BC1568" s="17"/>
      <c r="BD1568" s="17"/>
      <c r="BE1568" s="17"/>
      <c r="BF1568" s="17"/>
      <c r="BG1568" s="17"/>
      <c r="BH1568" s="17"/>
      <c r="BI1568" s="17"/>
      <c r="BJ1568" s="17"/>
      <c r="BK1568" s="17"/>
      <c r="BL1568" s="17"/>
      <c r="BM1568" s="17"/>
      <c r="BN1568" s="17"/>
      <c r="BO1568" s="17"/>
      <c r="BP1568" s="17"/>
      <c r="BQ1568" s="17"/>
      <c r="BR1568" s="17"/>
      <c r="BS1568" s="17"/>
      <c r="BT1568" s="17"/>
      <c r="BU1568" s="17"/>
      <c r="BV1568" s="17"/>
      <c r="BW1568" s="17"/>
      <c r="BX1568" s="17"/>
      <c r="BY1568" s="17"/>
      <c r="BZ1568" s="17"/>
      <c r="CA1568" s="17"/>
    </row>
    <row r="1569" spans="2:79" x14ac:dyDescent="0.35">
      <c r="B1569" s="24" t="s">
        <v>639</v>
      </c>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c r="AO1569" s="17"/>
      <c r="AP1569" s="17"/>
      <c r="AQ1569" s="17"/>
      <c r="AR1569" s="17"/>
      <c r="AS1569" s="17"/>
      <c r="AT1569" s="17"/>
      <c r="AU1569" s="17"/>
      <c r="AV1569" s="17"/>
      <c r="AW1569" s="17"/>
      <c r="AX1569" s="17"/>
      <c r="AY1569" s="17"/>
      <c r="AZ1569" s="17"/>
      <c r="BA1569" s="17"/>
      <c r="BB1569" s="17"/>
      <c r="BC1569" s="17"/>
      <c r="BD1569" s="17"/>
      <c r="BE1569" s="17"/>
      <c r="BF1569" s="17"/>
      <c r="BG1569" s="17"/>
      <c r="BH1569" s="17"/>
      <c r="BI1569" s="17"/>
      <c r="BJ1569" s="17"/>
      <c r="BK1569" s="17"/>
      <c r="BL1569" s="17"/>
      <c r="BM1569" s="17"/>
      <c r="BN1569" s="17"/>
      <c r="BO1569" s="17"/>
      <c r="BP1569" s="17"/>
      <c r="BQ1569" s="17"/>
      <c r="BR1569" s="17"/>
      <c r="BS1569" s="17"/>
      <c r="BT1569" s="17"/>
      <c r="BU1569" s="17"/>
      <c r="BV1569" s="17"/>
      <c r="BW1569" s="17"/>
      <c r="BX1569" s="17"/>
      <c r="BY1569" s="17"/>
      <c r="BZ1569" s="17"/>
      <c r="CA1569" s="17"/>
    </row>
    <row r="1570" spans="2:79" x14ac:dyDescent="0.35">
      <c r="B1570" t="s">
        <v>385</v>
      </c>
      <c r="C1570" s="17">
        <v>0.17676680046337401</v>
      </c>
      <c r="D1570" s="17">
        <v>0.165612685696991</v>
      </c>
      <c r="E1570" s="17">
        <v>0.186043481014948</v>
      </c>
      <c r="F1570" s="17"/>
      <c r="G1570" s="17">
        <v>0.24723667010033501</v>
      </c>
      <c r="H1570" s="17">
        <v>0.146073503279986</v>
      </c>
      <c r="I1570" s="17">
        <v>0.146721250339058</v>
      </c>
      <c r="J1570" s="17">
        <v>0.163892607457056</v>
      </c>
      <c r="K1570" s="17">
        <v>0.20992074171846201</v>
      </c>
      <c r="L1570" s="17">
        <v>0.168520887320665</v>
      </c>
      <c r="M1570" s="17"/>
      <c r="N1570" s="17">
        <v>0.19649349611108</v>
      </c>
      <c r="O1570" s="17">
        <v>0.150304945764687</v>
      </c>
      <c r="P1570" s="17">
        <v>0.17218834570974001</v>
      </c>
      <c r="Q1570" s="17">
        <v>0.185807030331785</v>
      </c>
      <c r="R1570" s="17"/>
      <c r="S1570" s="17">
        <v>0.14123621664578101</v>
      </c>
      <c r="T1570" s="17">
        <v>0.22403174945273699</v>
      </c>
      <c r="U1570" s="17">
        <v>0.26066863687470898</v>
      </c>
      <c r="V1570" s="17">
        <v>6.2448054586196303E-2</v>
      </c>
      <c r="W1570" s="17">
        <v>0.18037716836213</v>
      </c>
      <c r="X1570" s="17">
        <v>0.18639095570926201</v>
      </c>
      <c r="Y1570" s="17">
        <v>0.17367780490305701</v>
      </c>
      <c r="Z1570" s="17">
        <v>0.22031345751645701</v>
      </c>
      <c r="AA1570" s="17">
        <v>0.14620009496052799</v>
      </c>
      <c r="AB1570" s="17">
        <v>0.19069918155271001</v>
      </c>
      <c r="AC1570" s="17">
        <v>0.20564711185512799</v>
      </c>
      <c r="AD1570" s="17">
        <v>9.8977844521539807E-2</v>
      </c>
      <c r="AE1570" s="17"/>
      <c r="AF1570" s="17">
        <v>0.18235129495286201</v>
      </c>
      <c r="AG1570" s="17">
        <v>0.167290835412126</v>
      </c>
      <c r="AH1570" s="17">
        <v>0.187351495765301</v>
      </c>
      <c r="AI1570" s="17">
        <v>0.196073013814312</v>
      </c>
      <c r="AJ1570" s="17">
        <v>0.152145563937124</v>
      </c>
      <c r="AK1570" s="17">
        <v>0.22798235413778001</v>
      </c>
      <c r="AL1570" s="17"/>
      <c r="AM1570" s="17">
        <v>0.17959084640481701</v>
      </c>
      <c r="AN1570" s="17">
        <v>0.186498298211737</v>
      </c>
      <c r="AO1570" s="17">
        <v>0.18116654185775799</v>
      </c>
      <c r="AP1570" s="17">
        <v>0.16801323778257099</v>
      </c>
      <c r="AQ1570" s="17">
        <v>9.9027654751592295E-2</v>
      </c>
      <c r="AR1570" s="17"/>
      <c r="AS1570" s="17">
        <v>0.18804057629186599</v>
      </c>
      <c r="AT1570" s="17">
        <v>0.166271687752338</v>
      </c>
      <c r="AU1570" s="17">
        <v>0.17629563312336499</v>
      </c>
      <c r="AV1570" s="17">
        <v>0.15484471743838699</v>
      </c>
      <c r="AW1570" s="17">
        <v>0.21634137222267999</v>
      </c>
      <c r="AX1570" s="17">
        <v>0.18813218973983001</v>
      </c>
      <c r="AY1570" s="17"/>
      <c r="AZ1570" s="17">
        <v>0.16303719904393901</v>
      </c>
      <c r="BA1570" s="17">
        <v>0.17191506839482401</v>
      </c>
      <c r="BB1570" s="17">
        <v>0.16242081147041701</v>
      </c>
      <c r="BC1570" s="17">
        <v>0.14991626138469699</v>
      </c>
      <c r="BD1570" s="17">
        <v>0.21340522578336699</v>
      </c>
      <c r="BE1570" s="17"/>
      <c r="BF1570" s="17">
        <v>0.172918006777911</v>
      </c>
      <c r="BG1570" s="17"/>
      <c r="BH1570" s="17">
        <v>0.160270883452137</v>
      </c>
      <c r="BI1570" s="17"/>
      <c r="BJ1570" s="17">
        <v>0.190352534918169</v>
      </c>
      <c r="BK1570" s="17">
        <v>0.13059684132449301</v>
      </c>
      <c r="BL1570" s="17">
        <v>0.20533145172749001</v>
      </c>
      <c r="BM1570" s="17">
        <v>0.131657691389794</v>
      </c>
      <c r="BN1570" s="17">
        <v>0.21983237883720599</v>
      </c>
      <c r="BO1570" s="17">
        <v>0.247740034135528</v>
      </c>
      <c r="BP1570" s="17"/>
      <c r="BQ1570" s="17">
        <v>0.2330626831558</v>
      </c>
      <c r="BR1570" s="17">
        <v>0.17722411907056601</v>
      </c>
      <c r="BS1570" s="17">
        <v>0.17555068574492899</v>
      </c>
      <c r="BT1570" s="17"/>
      <c r="BU1570" s="17">
        <v>0.14555070954530699</v>
      </c>
      <c r="BV1570" s="17">
        <v>0.16818019827650399</v>
      </c>
      <c r="BW1570" s="17">
        <v>0.182926407709225</v>
      </c>
      <c r="BX1570" s="17"/>
      <c r="BY1570" s="17">
        <v>9.8344651225192301E-2</v>
      </c>
      <c r="BZ1570" s="17"/>
      <c r="CA1570" s="17">
        <v>0.29531777780662699</v>
      </c>
    </row>
    <row r="1571" spans="2:79" x14ac:dyDescent="0.35">
      <c r="B1571" t="s">
        <v>386</v>
      </c>
      <c r="C1571" s="17">
        <v>0.51758183710814099</v>
      </c>
      <c r="D1571" s="17">
        <v>0.50282468021071003</v>
      </c>
      <c r="E1571" s="17">
        <v>0.53031641878887603</v>
      </c>
      <c r="F1571" s="17"/>
      <c r="G1571" s="17">
        <v>0.49794385024099802</v>
      </c>
      <c r="H1571" s="17">
        <v>0.56804456969256101</v>
      </c>
      <c r="I1571" s="17">
        <v>0.51274038590540005</v>
      </c>
      <c r="J1571" s="17">
        <v>0.51320865187551101</v>
      </c>
      <c r="K1571" s="17">
        <v>0.47207884343457202</v>
      </c>
      <c r="L1571" s="17">
        <v>0.531944389698223</v>
      </c>
      <c r="M1571" s="17"/>
      <c r="N1571" s="17">
        <v>0.53661290220629698</v>
      </c>
      <c r="O1571" s="17">
        <v>0.52176544708174899</v>
      </c>
      <c r="P1571" s="17">
        <v>0.54064140551339301</v>
      </c>
      <c r="Q1571" s="17">
        <v>0.47182981429805698</v>
      </c>
      <c r="R1571" s="17"/>
      <c r="S1571" s="17">
        <v>0.57922390363977905</v>
      </c>
      <c r="T1571" s="17">
        <v>0.53443641066952297</v>
      </c>
      <c r="U1571" s="17">
        <v>0.40428953904375697</v>
      </c>
      <c r="V1571" s="17">
        <v>0.55100748997596205</v>
      </c>
      <c r="W1571" s="17">
        <v>0.499609306560374</v>
      </c>
      <c r="X1571" s="17">
        <v>0.46425712146145198</v>
      </c>
      <c r="Y1571" s="17">
        <v>0.55318751857362702</v>
      </c>
      <c r="Z1571" s="17">
        <v>0.48347152558561501</v>
      </c>
      <c r="AA1571" s="17">
        <v>0.54789301666607004</v>
      </c>
      <c r="AB1571" s="17">
        <v>0.45037751682232402</v>
      </c>
      <c r="AC1571" s="17">
        <v>0.555504812265875</v>
      </c>
      <c r="AD1571" s="17">
        <v>0.62195046940030596</v>
      </c>
      <c r="AE1571" s="17"/>
      <c r="AF1571" s="17">
        <v>0.46584387686573098</v>
      </c>
      <c r="AG1571" s="17">
        <v>0.49069564373240299</v>
      </c>
      <c r="AH1571" s="17">
        <v>0.56837472701087899</v>
      </c>
      <c r="AI1571" s="17">
        <v>0.62988358904961494</v>
      </c>
      <c r="AJ1571" s="17">
        <v>0.50284854589128503</v>
      </c>
      <c r="AK1571" s="17">
        <v>0.62239351245545005</v>
      </c>
      <c r="AL1571" s="17"/>
      <c r="AM1571" s="17">
        <v>0.48016325155138301</v>
      </c>
      <c r="AN1571" s="17">
        <v>0.51467357838454297</v>
      </c>
      <c r="AO1571" s="17">
        <v>0.50753675294012601</v>
      </c>
      <c r="AP1571" s="17">
        <v>0.59895640929273497</v>
      </c>
      <c r="AQ1571" s="17">
        <v>0.54147217992167795</v>
      </c>
      <c r="AR1571" s="17"/>
      <c r="AS1571" s="17">
        <v>0.52172089660867305</v>
      </c>
      <c r="AT1571" s="17">
        <v>0.54794843149502503</v>
      </c>
      <c r="AU1571" s="17">
        <v>0.53784982962258898</v>
      </c>
      <c r="AV1571" s="17">
        <v>0.471448235870565</v>
      </c>
      <c r="AW1571" s="17">
        <v>0.43451112056344798</v>
      </c>
      <c r="AX1571" s="17">
        <v>0.60394416488676606</v>
      </c>
      <c r="AY1571" s="17"/>
      <c r="AZ1571" s="17">
        <v>0.54284246342596798</v>
      </c>
      <c r="BA1571" s="17">
        <v>0.51766149944789097</v>
      </c>
      <c r="BB1571" s="17">
        <v>0.51286633248998703</v>
      </c>
      <c r="BC1571" s="17">
        <v>0.53427022723962503</v>
      </c>
      <c r="BD1571" s="17">
        <v>0.49802374596132398</v>
      </c>
      <c r="BE1571" s="17"/>
      <c r="BF1571" s="17">
        <v>0.53181773590213299</v>
      </c>
      <c r="BG1571" s="17"/>
      <c r="BH1571" s="17">
        <v>0.55341687004553797</v>
      </c>
      <c r="BI1571" s="17"/>
      <c r="BJ1571" s="17">
        <v>0.50735769464862801</v>
      </c>
      <c r="BK1571" s="17">
        <v>0.48420849738935801</v>
      </c>
      <c r="BL1571" s="17">
        <v>0.50480009429170103</v>
      </c>
      <c r="BM1571" s="17">
        <v>0.53902343797139196</v>
      </c>
      <c r="BN1571" s="17">
        <v>0.55901674146408498</v>
      </c>
      <c r="BO1571" s="17">
        <v>0.51907374123700001</v>
      </c>
      <c r="BP1571" s="17"/>
      <c r="BQ1571" s="17">
        <v>0.50712989940055397</v>
      </c>
      <c r="BR1571" s="17">
        <v>0.51706605320103205</v>
      </c>
      <c r="BS1571" s="17">
        <v>0.53849117630822296</v>
      </c>
      <c r="BT1571" s="17"/>
      <c r="BU1571" s="17">
        <v>0.58496647021950299</v>
      </c>
      <c r="BV1571" s="17">
        <v>0.540233703756552</v>
      </c>
      <c r="BW1571" s="17">
        <v>0.51728501434964402</v>
      </c>
      <c r="BX1571" s="17"/>
      <c r="BY1571" s="17">
        <v>0.63016670858760604</v>
      </c>
      <c r="BZ1571" s="17"/>
      <c r="CA1571" s="17">
        <v>0.510638224086439</v>
      </c>
    </row>
    <row r="1572" spans="2:79" x14ac:dyDescent="0.35">
      <c r="B1572" t="s">
        <v>387</v>
      </c>
      <c r="C1572" s="17">
        <v>0.136210182236743</v>
      </c>
      <c r="D1572" s="17">
        <v>0.15317097726513701</v>
      </c>
      <c r="E1572" s="17">
        <v>0.121413352853059</v>
      </c>
      <c r="F1572" s="17"/>
      <c r="G1572" s="17">
        <v>0.120031326794525</v>
      </c>
      <c r="H1572" s="17">
        <v>0.14841791782837299</v>
      </c>
      <c r="I1572" s="17">
        <v>0.20095657497535899</v>
      </c>
      <c r="J1572" s="17">
        <v>0.14044956442694601</v>
      </c>
      <c r="K1572" s="17">
        <v>0.129230728939943</v>
      </c>
      <c r="L1572" s="17">
        <v>8.0702878187891403E-2</v>
      </c>
      <c r="M1572" s="17"/>
      <c r="N1572" s="17">
        <v>0.14832214361944601</v>
      </c>
      <c r="O1572" s="17">
        <v>0.12951490434676599</v>
      </c>
      <c r="P1572" s="17">
        <v>0.123315767012418</v>
      </c>
      <c r="Q1572" s="17">
        <v>0.14428464916154801</v>
      </c>
      <c r="R1572" s="17"/>
      <c r="S1572" s="17">
        <v>0.14281422997402601</v>
      </c>
      <c r="T1572" s="17">
        <v>0.14745437312750301</v>
      </c>
      <c r="U1572" s="17">
        <v>0.12237763506526</v>
      </c>
      <c r="V1572" s="17">
        <v>0.225256529640429</v>
      </c>
      <c r="W1572" s="17">
        <v>0.16242561069309</v>
      </c>
      <c r="X1572" s="17">
        <v>0.120560209702631</v>
      </c>
      <c r="Y1572" s="17">
        <v>0.103088897705016</v>
      </c>
      <c r="Z1572" s="17">
        <v>0.12709154638235201</v>
      </c>
      <c r="AA1572" s="17">
        <v>0.119639237600574</v>
      </c>
      <c r="AB1572" s="17">
        <v>0.10286567503301799</v>
      </c>
      <c r="AC1572" s="17">
        <v>0.14110522890937399</v>
      </c>
      <c r="AD1572" s="17">
        <v>4.0266656558076798E-2</v>
      </c>
      <c r="AE1572" s="17"/>
      <c r="AF1572" s="17">
        <v>0.12022368948858</v>
      </c>
      <c r="AG1572" s="17">
        <v>0.16865307251914599</v>
      </c>
      <c r="AH1572" s="17">
        <v>0.13166805638583901</v>
      </c>
      <c r="AI1572" s="17">
        <v>9.2233930066785194E-2</v>
      </c>
      <c r="AJ1572" s="17">
        <v>0.18361902541236499</v>
      </c>
      <c r="AK1572" s="17">
        <v>8.0967171613291297E-2</v>
      </c>
      <c r="AL1572" s="17"/>
      <c r="AM1572" s="17">
        <v>0.111927176054232</v>
      </c>
      <c r="AN1572" s="17">
        <v>0.13830977879988299</v>
      </c>
      <c r="AO1572" s="17">
        <v>0.174536622172414</v>
      </c>
      <c r="AP1572" s="17">
        <v>0.118073614156724</v>
      </c>
      <c r="AQ1572" s="17">
        <v>0.17520813894558501</v>
      </c>
      <c r="AR1572" s="17"/>
      <c r="AS1572" s="17">
        <v>0.14419357626695201</v>
      </c>
      <c r="AT1572" s="17">
        <v>0.114404620970527</v>
      </c>
      <c r="AU1572" s="17">
        <v>0.13074794940353801</v>
      </c>
      <c r="AV1572" s="17">
        <v>0.18484781831007599</v>
      </c>
      <c r="AW1572" s="17">
        <v>0.113973977826345</v>
      </c>
      <c r="AX1572" s="17">
        <v>9.5919995226457097E-2</v>
      </c>
      <c r="AY1572" s="17"/>
      <c r="AZ1572" s="17">
        <v>0.15130575248240899</v>
      </c>
      <c r="BA1572" s="17">
        <v>0.14711723228276</v>
      </c>
      <c r="BB1572" s="17">
        <v>0.133530521777082</v>
      </c>
      <c r="BC1572" s="17">
        <v>0.11912320876963101</v>
      </c>
      <c r="BD1572" s="17">
        <v>0.112954379650724</v>
      </c>
      <c r="BE1572" s="17"/>
      <c r="BF1572" s="17">
        <v>0.12908873674330401</v>
      </c>
      <c r="BG1572" s="17"/>
      <c r="BH1572" s="17">
        <v>0.135711728322499</v>
      </c>
      <c r="BI1572" s="17"/>
      <c r="BJ1572" s="17">
        <v>0.13870623390254899</v>
      </c>
      <c r="BK1572" s="17">
        <v>0.127412418571864</v>
      </c>
      <c r="BL1572" s="17">
        <v>0.126775808192783</v>
      </c>
      <c r="BM1572" s="17">
        <v>0.12363455104494001</v>
      </c>
      <c r="BN1572" s="17">
        <v>0.19835834490552201</v>
      </c>
      <c r="BO1572" s="17">
        <v>0.10808788158119099</v>
      </c>
      <c r="BP1572" s="17"/>
      <c r="BQ1572" s="17">
        <v>0.115579536923533</v>
      </c>
      <c r="BR1572" s="17">
        <v>0.137679812929067</v>
      </c>
      <c r="BS1572" s="17">
        <v>0.15029037652083199</v>
      </c>
      <c r="BT1572" s="17"/>
      <c r="BU1572" s="17">
        <v>0.100781606061497</v>
      </c>
      <c r="BV1572" s="17">
        <v>0.13853035567330099</v>
      </c>
      <c r="BW1572" s="17">
        <v>0.15350525182062699</v>
      </c>
      <c r="BX1572" s="17"/>
      <c r="BY1572" s="17">
        <v>0.16451559150676501</v>
      </c>
      <c r="BZ1572" s="17"/>
      <c r="CA1572" s="17">
        <v>8.4512914484823801E-2</v>
      </c>
    </row>
    <row r="1573" spans="2:79" x14ac:dyDescent="0.35">
      <c r="B1573" t="s">
        <v>388</v>
      </c>
      <c r="C1573" s="17">
        <v>3.6318311074932802E-2</v>
      </c>
      <c r="D1573" s="17">
        <v>5.1636210174212598E-2</v>
      </c>
      <c r="E1573" s="17">
        <v>2.24268299995251E-2</v>
      </c>
      <c r="F1573" s="17"/>
      <c r="G1573" s="17">
        <v>3.0007105260872802E-2</v>
      </c>
      <c r="H1573" s="17">
        <v>3.98906263713786E-2</v>
      </c>
      <c r="I1573" s="17">
        <v>2.59927528174786E-2</v>
      </c>
      <c r="J1573" s="17">
        <v>2.8532223060085599E-2</v>
      </c>
      <c r="K1573" s="17">
        <v>4.2797265673232901E-2</v>
      </c>
      <c r="L1573" s="17">
        <v>4.8156950160100402E-2</v>
      </c>
      <c r="M1573" s="17"/>
      <c r="N1573" s="17">
        <v>3.9977375436381697E-2</v>
      </c>
      <c r="O1573" s="17">
        <v>3.0457839151417001E-2</v>
      </c>
      <c r="P1573" s="17">
        <v>4.4694287790365099E-2</v>
      </c>
      <c r="Q1573" s="17">
        <v>3.1585729821411501E-2</v>
      </c>
      <c r="R1573" s="17"/>
      <c r="S1573" s="17">
        <v>2.5041977234091E-2</v>
      </c>
      <c r="T1573" s="17">
        <v>1.7155815973287501E-2</v>
      </c>
      <c r="U1573" s="17">
        <v>3.5986814902215503E-2</v>
      </c>
      <c r="V1573" s="17">
        <v>1.0820363963553001E-2</v>
      </c>
      <c r="W1573" s="17">
        <v>8.5132647056254292E-3</v>
      </c>
      <c r="X1573" s="17">
        <v>5.6002824782133198E-2</v>
      </c>
      <c r="Y1573" s="17">
        <v>5.6024589588309803E-2</v>
      </c>
      <c r="Z1573" s="17">
        <v>0.11115858695533699</v>
      </c>
      <c r="AA1573" s="17">
        <v>3.3142783248864299E-2</v>
      </c>
      <c r="AB1573" s="17">
        <v>5.91619261094493E-2</v>
      </c>
      <c r="AC1573" s="17">
        <v>2.95507919292303E-2</v>
      </c>
      <c r="AD1573" s="17">
        <v>8.3400974602379399E-2</v>
      </c>
      <c r="AE1573" s="17"/>
      <c r="AF1573" s="17">
        <v>5.9849946726514502E-2</v>
      </c>
      <c r="AG1573" s="17">
        <v>4.9154548704920198E-2</v>
      </c>
      <c r="AH1573" s="17">
        <v>1.7031891218996498E-2</v>
      </c>
      <c r="AI1573" s="17">
        <v>3.8314525896615798E-2</v>
      </c>
      <c r="AJ1573" s="17">
        <v>0</v>
      </c>
      <c r="AK1573" s="17">
        <v>1.25135620117656E-2</v>
      </c>
      <c r="AL1573" s="17"/>
      <c r="AM1573" s="17">
        <v>2.9538169531888699E-2</v>
      </c>
      <c r="AN1573" s="17">
        <v>3.9197747731982598E-2</v>
      </c>
      <c r="AO1573" s="17">
        <v>2.5822826765134799E-2</v>
      </c>
      <c r="AP1573" s="17">
        <v>3.9151837343392601E-2</v>
      </c>
      <c r="AQ1573" s="17">
        <v>2.47919489761739E-2</v>
      </c>
      <c r="AR1573" s="17"/>
      <c r="AS1573" s="17">
        <v>2.1955575881668202E-2</v>
      </c>
      <c r="AT1573" s="17">
        <v>5.4899461436126E-2</v>
      </c>
      <c r="AU1573" s="17">
        <v>4.6856280636981898E-2</v>
      </c>
      <c r="AV1573" s="17">
        <v>2.8237694021812899E-2</v>
      </c>
      <c r="AW1573" s="17">
        <v>3.2430740547439198E-2</v>
      </c>
      <c r="AX1573" s="17">
        <v>2.22679578204577E-2</v>
      </c>
      <c r="AY1573" s="17"/>
      <c r="AZ1573" s="17">
        <v>3.3718171650894399E-2</v>
      </c>
      <c r="BA1573" s="17">
        <v>3.0246429249153599E-2</v>
      </c>
      <c r="BB1573" s="17">
        <v>4.9676377489224599E-2</v>
      </c>
      <c r="BC1573" s="17">
        <v>1.1326146284539399E-2</v>
      </c>
      <c r="BD1573" s="17">
        <v>4.5163319854648401E-2</v>
      </c>
      <c r="BE1573" s="17"/>
      <c r="BF1573" s="17">
        <v>3.5039235276809501E-2</v>
      </c>
      <c r="BG1573" s="17"/>
      <c r="BH1573" s="17">
        <v>2.8637559201091602E-2</v>
      </c>
      <c r="BI1573" s="17"/>
      <c r="BJ1573" s="17">
        <v>2.5706539944915799E-2</v>
      </c>
      <c r="BK1573" s="17">
        <v>8.3792958136952006E-2</v>
      </c>
      <c r="BL1573" s="17">
        <v>3.4248921805486297E-2</v>
      </c>
      <c r="BM1573" s="17">
        <v>2.9185677399107501E-2</v>
      </c>
      <c r="BN1573" s="17">
        <v>0</v>
      </c>
      <c r="BO1573" s="17">
        <v>0</v>
      </c>
      <c r="BP1573" s="17"/>
      <c r="BQ1573" s="17">
        <v>2.4240888397192899E-2</v>
      </c>
      <c r="BR1573" s="17">
        <v>3.2236094276029997E-2</v>
      </c>
      <c r="BS1573" s="17">
        <v>3.8425163006828002E-2</v>
      </c>
      <c r="BT1573" s="17"/>
      <c r="BU1573" s="17">
        <v>7.9106197963077204E-2</v>
      </c>
      <c r="BV1573" s="17">
        <v>2.2426687257414101E-2</v>
      </c>
      <c r="BW1573" s="17">
        <v>4.3250830620120202E-2</v>
      </c>
      <c r="BX1573" s="17"/>
      <c r="BY1573" s="17">
        <v>0</v>
      </c>
      <c r="BZ1573" s="17"/>
      <c r="CA1573" s="17">
        <v>2.4937869019609E-2</v>
      </c>
    </row>
    <row r="1574" spans="2:79" x14ac:dyDescent="0.35">
      <c r="B1574" t="s">
        <v>136</v>
      </c>
      <c r="C1574" s="17">
        <v>0.13312286911681001</v>
      </c>
      <c r="D1574" s="17">
        <v>0.126755446652948</v>
      </c>
      <c r="E1574" s="17">
        <v>0.13979991734359201</v>
      </c>
      <c r="F1574" s="17"/>
      <c r="G1574" s="17">
        <v>0.10478104760326799</v>
      </c>
      <c r="H1574" s="17">
        <v>9.7573382827701005E-2</v>
      </c>
      <c r="I1574" s="17">
        <v>0.113589035962705</v>
      </c>
      <c r="J1574" s="17">
        <v>0.15391695318040099</v>
      </c>
      <c r="K1574" s="17">
        <v>0.14597242023379001</v>
      </c>
      <c r="L1574" s="17">
        <v>0.17067489463311999</v>
      </c>
      <c r="M1574" s="17"/>
      <c r="N1574" s="17">
        <v>7.8594082626794806E-2</v>
      </c>
      <c r="O1574" s="17">
        <v>0.16795686365538201</v>
      </c>
      <c r="P1574" s="17">
        <v>0.119160193974085</v>
      </c>
      <c r="Q1574" s="17">
        <v>0.166492776387199</v>
      </c>
      <c r="R1574" s="17"/>
      <c r="S1574" s="17">
        <v>0.111683672506322</v>
      </c>
      <c r="T1574" s="17">
        <v>7.6921650776949194E-2</v>
      </c>
      <c r="U1574" s="17">
        <v>0.17667737411405801</v>
      </c>
      <c r="V1574" s="17">
        <v>0.15046756183385901</v>
      </c>
      <c r="W1574" s="17">
        <v>0.14907464967878001</v>
      </c>
      <c r="X1574" s="17">
        <v>0.172788888344521</v>
      </c>
      <c r="Y1574" s="17">
        <v>0.11402118922999099</v>
      </c>
      <c r="Z1574" s="17">
        <v>5.7964883560237997E-2</v>
      </c>
      <c r="AA1574" s="17">
        <v>0.15312486752396401</v>
      </c>
      <c r="AB1574" s="17">
        <v>0.19689570048249799</v>
      </c>
      <c r="AC1574" s="17">
        <v>6.8192055040392704E-2</v>
      </c>
      <c r="AD1574" s="17">
        <v>0.15540405491769799</v>
      </c>
      <c r="AE1574" s="17"/>
      <c r="AF1574" s="17">
        <v>0.17173119196631201</v>
      </c>
      <c r="AG1574" s="17">
        <v>0.12420589963140501</v>
      </c>
      <c r="AH1574" s="17">
        <v>9.5573829618985098E-2</v>
      </c>
      <c r="AI1574" s="17">
        <v>4.3494941172671699E-2</v>
      </c>
      <c r="AJ1574" s="17">
        <v>0.16138686475922601</v>
      </c>
      <c r="AK1574" s="17">
        <v>5.6143399781713697E-2</v>
      </c>
      <c r="AL1574" s="17"/>
      <c r="AM1574" s="17">
        <v>0.198780556457679</v>
      </c>
      <c r="AN1574" s="17">
        <v>0.121320596871853</v>
      </c>
      <c r="AO1574" s="17">
        <v>0.11093725626456701</v>
      </c>
      <c r="AP1574" s="17">
        <v>7.5804901424576798E-2</v>
      </c>
      <c r="AQ1574" s="17">
        <v>0.15950007740497099</v>
      </c>
      <c r="AR1574" s="17"/>
      <c r="AS1574" s="17">
        <v>0.12408937495084001</v>
      </c>
      <c r="AT1574" s="17">
        <v>0.116475798345983</v>
      </c>
      <c r="AU1574" s="17">
        <v>0.10825030721352601</v>
      </c>
      <c r="AV1574" s="17">
        <v>0.16062153435915899</v>
      </c>
      <c r="AW1574" s="17">
        <v>0.20274278884008801</v>
      </c>
      <c r="AX1574" s="17">
        <v>8.9735692326488897E-2</v>
      </c>
      <c r="AY1574" s="17"/>
      <c r="AZ1574" s="17">
        <v>0.10909641339678899</v>
      </c>
      <c r="BA1574" s="17">
        <v>0.133059770625373</v>
      </c>
      <c r="BB1574" s="17">
        <v>0.14150595677329</v>
      </c>
      <c r="BC1574" s="17">
        <v>0.18536415632150799</v>
      </c>
      <c r="BD1574" s="17">
        <v>0.13045332874993601</v>
      </c>
      <c r="BE1574" s="17"/>
      <c r="BF1574" s="17">
        <v>0.131136285299842</v>
      </c>
      <c r="BG1574" s="17"/>
      <c r="BH1574" s="17">
        <v>0.12196295897873501</v>
      </c>
      <c r="BI1574" s="17"/>
      <c r="BJ1574" s="17">
        <v>0.13787699658573899</v>
      </c>
      <c r="BK1574" s="17">
        <v>0.17398928457733201</v>
      </c>
      <c r="BL1574" s="17">
        <v>0.12884372398253999</v>
      </c>
      <c r="BM1574" s="17">
        <v>0.17649864219476699</v>
      </c>
      <c r="BN1574" s="17">
        <v>2.27925347931862E-2</v>
      </c>
      <c r="BO1574" s="17">
        <v>0.12509834304628001</v>
      </c>
      <c r="BP1574" s="17"/>
      <c r="BQ1574" s="17">
        <v>0.119986992122919</v>
      </c>
      <c r="BR1574" s="17">
        <v>0.135793920523304</v>
      </c>
      <c r="BS1574" s="17">
        <v>9.7242598419187198E-2</v>
      </c>
      <c r="BT1574" s="17"/>
      <c r="BU1574" s="17">
        <v>8.9595016210616399E-2</v>
      </c>
      <c r="BV1574" s="17">
        <v>0.13062905503623001</v>
      </c>
      <c r="BW1574" s="17">
        <v>0.103032495500384</v>
      </c>
      <c r="BX1574" s="17"/>
      <c r="BY1574" s="17">
        <v>0.106973048680436</v>
      </c>
      <c r="BZ1574" s="17"/>
      <c r="CA1574" s="17">
        <v>8.4593214602500896E-2</v>
      </c>
    </row>
    <row r="1575" spans="2:79" x14ac:dyDescent="0.35">
      <c r="B1575" t="s">
        <v>389</v>
      </c>
      <c r="C1575" s="17">
        <v>0.69434863757151399</v>
      </c>
      <c r="D1575" s="17">
        <v>0.66843736590770197</v>
      </c>
      <c r="E1575" s="17">
        <v>0.71635989980382397</v>
      </c>
      <c r="F1575" s="17"/>
      <c r="G1575" s="17">
        <v>0.74518052034133397</v>
      </c>
      <c r="H1575" s="17">
        <v>0.71411807297254803</v>
      </c>
      <c r="I1575" s="17">
        <v>0.65946163624445797</v>
      </c>
      <c r="J1575" s="17">
        <v>0.67710125933256704</v>
      </c>
      <c r="K1575" s="17">
        <v>0.68199958515303305</v>
      </c>
      <c r="L1575" s="17">
        <v>0.70046527701888806</v>
      </c>
      <c r="M1575" s="17"/>
      <c r="N1575" s="17">
        <v>0.73310639831737701</v>
      </c>
      <c r="O1575" s="17">
        <v>0.67207039284643599</v>
      </c>
      <c r="P1575" s="17">
        <v>0.71282975122313197</v>
      </c>
      <c r="Q1575" s="17">
        <v>0.65763684462984195</v>
      </c>
      <c r="R1575" s="17"/>
      <c r="S1575" s="17">
        <v>0.72046012028555995</v>
      </c>
      <c r="T1575" s="17">
        <v>0.75846816012226104</v>
      </c>
      <c r="U1575" s="17">
        <v>0.66495817591846595</v>
      </c>
      <c r="V1575" s="17">
        <v>0.61345554456215901</v>
      </c>
      <c r="W1575" s="17">
        <v>0.67998647492250397</v>
      </c>
      <c r="X1575" s="17">
        <v>0.65064807717071405</v>
      </c>
      <c r="Y1575" s="17">
        <v>0.72686532347668398</v>
      </c>
      <c r="Z1575" s="17">
        <v>0.70378498310207205</v>
      </c>
      <c r="AA1575" s="17">
        <v>0.69409311162659804</v>
      </c>
      <c r="AB1575" s="17">
        <v>0.641076698375035</v>
      </c>
      <c r="AC1575" s="17">
        <v>0.76115192412100297</v>
      </c>
      <c r="AD1575" s="17">
        <v>0.72092831392184598</v>
      </c>
      <c r="AE1575" s="17"/>
      <c r="AF1575" s="17">
        <v>0.64819517181859299</v>
      </c>
      <c r="AG1575" s="17">
        <v>0.65798647914452801</v>
      </c>
      <c r="AH1575" s="17">
        <v>0.75572622277617896</v>
      </c>
      <c r="AI1575" s="17">
        <v>0.82595660286392703</v>
      </c>
      <c r="AJ1575" s="17">
        <v>0.654994109828409</v>
      </c>
      <c r="AK1575" s="17">
        <v>0.85037586659322995</v>
      </c>
      <c r="AL1575" s="17"/>
      <c r="AM1575" s="17">
        <v>0.65975409795620099</v>
      </c>
      <c r="AN1575" s="17">
        <v>0.70117187659628</v>
      </c>
      <c r="AO1575" s="17">
        <v>0.68870329479788395</v>
      </c>
      <c r="AP1575" s="17">
        <v>0.76696964707530602</v>
      </c>
      <c r="AQ1575" s="17">
        <v>0.64049983467326999</v>
      </c>
      <c r="AR1575" s="17"/>
      <c r="AS1575" s="17">
        <v>0.70976147290054004</v>
      </c>
      <c r="AT1575" s="17">
        <v>0.71422011924736295</v>
      </c>
      <c r="AU1575" s="17">
        <v>0.71414546274595303</v>
      </c>
      <c r="AV1575" s="17">
        <v>0.62629295330895196</v>
      </c>
      <c r="AW1575" s="17">
        <v>0.650852492786128</v>
      </c>
      <c r="AX1575" s="17">
        <v>0.79207635462659598</v>
      </c>
      <c r="AY1575" s="17"/>
      <c r="AZ1575" s="17">
        <v>0.70587966246990697</v>
      </c>
      <c r="BA1575" s="17">
        <v>0.68957656784271404</v>
      </c>
      <c r="BB1575" s="17">
        <v>0.67528714396040301</v>
      </c>
      <c r="BC1575" s="17">
        <v>0.68418648862432196</v>
      </c>
      <c r="BD1575" s="17">
        <v>0.711428971744692</v>
      </c>
      <c r="BE1575" s="17"/>
      <c r="BF1575" s="17">
        <v>0.70473574268004502</v>
      </c>
      <c r="BG1575" s="17"/>
      <c r="BH1575" s="17">
        <v>0.71368775349767399</v>
      </c>
      <c r="BI1575" s="17"/>
      <c r="BJ1575" s="17">
        <v>0.69771022956679696</v>
      </c>
      <c r="BK1575" s="17">
        <v>0.61480533871385101</v>
      </c>
      <c r="BL1575" s="17">
        <v>0.71013154601919004</v>
      </c>
      <c r="BM1575" s="17">
        <v>0.67068112936118596</v>
      </c>
      <c r="BN1575" s="17">
        <v>0.77884912030129105</v>
      </c>
      <c r="BO1575" s="17">
        <v>0.76681377537252804</v>
      </c>
      <c r="BP1575" s="17"/>
      <c r="BQ1575" s="17">
        <v>0.74019258255635401</v>
      </c>
      <c r="BR1575" s="17">
        <v>0.69429017227159895</v>
      </c>
      <c r="BS1575" s="17">
        <v>0.71404186205315301</v>
      </c>
      <c r="BT1575" s="17"/>
      <c r="BU1575" s="17">
        <v>0.73051717976481001</v>
      </c>
      <c r="BV1575" s="17">
        <v>0.70841390203305499</v>
      </c>
      <c r="BW1575" s="17">
        <v>0.70021142205886799</v>
      </c>
      <c r="BX1575" s="17"/>
      <c r="BY1575" s="17">
        <v>0.72851135981279902</v>
      </c>
      <c r="BZ1575" s="17"/>
      <c r="CA1575" s="17">
        <v>0.80595600189306604</v>
      </c>
    </row>
    <row r="1576" spans="2:79" x14ac:dyDescent="0.35">
      <c r="B1576" t="s">
        <v>390</v>
      </c>
      <c r="C1576" s="17">
        <v>0.172528493311676</v>
      </c>
      <c r="D1576" s="17">
        <v>0.20480718743935</v>
      </c>
      <c r="E1576" s="17">
        <v>0.14384018285258399</v>
      </c>
      <c r="F1576" s="17"/>
      <c r="G1576" s="17">
        <v>0.15003843205539799</v>
      </c>
      <c r="H1576" s="17">
        <v>0.18830854419975099</v>
      </c>
      <c r="I1576" s="17">
        <v>0.226949327792837</v>
      </c>
      <c r="J1576" s="17">
        <v>0.16898178748703099</v>
      </c>
      <c r="K1576" s="17">
        <v>0.172027994613176</v>
      </c>
      <c r="L1576" s="17">
        <v>0.12885982834799201</v>
      </c>
      <c r="M1576" s="17"/>
      <c r="N1576" s="17">
        <v>0.18829951905582801</v>
      </c>
      <c r="O1576" s="17">
        <v>0.159972743498183</v>
      </c>
      <c r="P1576" s="17">
        <v>0.168010054802783</v>
      </c>
      <c r="Q1576" s="17">
        <v>0.17587037898296001</v>
      </c>
      <c r="R1576" s="17"/>
      <c r="S1576" s="17">
        <v>0.167856207208117</v>
      </c>
      <c r="T1576" s="17">
        <v>0.16461018910079001</v>
      </c>
      <c r="U1576" s="17">
        <v>0.15836444996747601</v>
      </c>
      <c r="V1576" s="17">
        <v>0.23607689360398201</v>
      </c>
      <c r="W1576" s="17">
        <v>0.17093887539871599</v>
      </c>
      <c r="X1576" s="17">
        <v>0.17656303448476399</v>
      </c>
      <c r="Y1576" s="17">
        <v>0.159113487293326</v>
      </c>
      <c r="Z1576" s="17">
        <v>0.23825013333768899</v>
      </c>
      <c r="AA1576" s="17">
        <v>0.15278202084943801</v>
      </c>
      <c r="AB1576" s="17">
        <v>0.162027601142467</v>
      </c>
      <c r="AC1576" s="17">
        <v>0.17065602083860501</v>
      </c>
      <c r="AD1576" s="17">
        <v>0.123667631160456</v>
      </c>
      <c r="AE1576" s="17"/>
      <c r="AF1576" s="17">
        <v>0.18007363621509501</v>
      </c>
      <c r="AG1576" s="17">
        <v>0.21780762122406599</v>
      </c>
      <c r="AH1576" s="17">
        <v>0.14869994760483601</v>
      </c>
      <c r="AI1576" s="17">
        <v>0.13054845596340101</v>
      </c>
      <c r="AJ1576" s="17">
        <v>0.18361902541236499</v>
      </c>
      <c r="AK1576" s="17">
        <v>9.3480733625057003E-2</v>
      </c>
      <c r="AL1576" s="17"/>
      <c r="AM1576" s="17">
        <v>0.14146534558612101</v>
      </c>
      <c r="AN1576" s="17">
        <v>0.17750752653186599</v>
      </c>
      <c r="AO1576" s="17">
        <v>0.20035944893754901</v>
      </c>
      <c r="AP1576" s="17">
        <v>0.15722545150011699</v>
      </c>
      <c r="AQ1576" s="17">
        <v>0.200000087921759</v>
      </c>
      <c r="AR1576" s="17"/>
      <c r="AS1576" s="17">
        <v>0.16614915214862</v>
      </c>
      <c r="AT1576" s="17">
        <v>0.16930408240665301</v>
      </c>
      <c r="AU1576" s="17">
        <v>0.17760423004052001</v>
      </c>
      <c r="AV1576" s="17">
        <v>0.21308551233188899</v>
      </c>
      <c r="AW1576" s="17">
        <v>0.14640471837378499</v>
      </c>
      <c r="AX1576" s="17">
        <v>0.118187953046915</v>
      </c>
      <c r="AY1576" s="17"/>
      <c r="AZ1576" s="17">
        <v>0.18502392413330301</v>
      </c>
      <c r="BA1576" s="17">
        <v>0.17736366153191299</v>
      </c>
      <c r="BB1576" s="17">
        <v>0.18320689926630601</v>
      </c>
      <c r="BC1576" s="17">
        <v>0.13044935505417099</v>
      </c>
      <c r="BD1576" s="17">
        <v>0.15811769950537199</v>
      </c>
      <c r="BE1576" s="17"/>
      <c r="BF1576" s="17">
        <v>0.16412797202011301</v>
      </c>
      <c r="BG1576" s="17"/>
      <c r="BH1576" s="17">
        <v>0.16434928752359099</v>
      </c>
      <c r="BI1576" s="17"/>
      <c r="BJ1576" s="17">
        <v>0.164412773847464</v>
      </c>
      <c r="BK1576" s="17">
        <v>0.21120537670881701</v>
      </c>
      <c r="BL1576" s="17">
        <v>0.161024729998269</v>
      </c>
      <c r="BM1576" s="17">
        <v>0.152820228444047</v>
      </c>
      <c r="BN1576" s="17">
        <v>0.19835834490552201</v>
      </c>
      <c r="BO1576" s="17">
        <v>0.10808788158119099</v>
      </c>
      <c r="BP1576" s="17"/>
      <c r="BQ1576" s="17">
        <v>0.139820425320726</v>
      </c>
      <c r="BR1576" s="17">
        <v>0.169915907205097</v>
      </c>
      <c r="BS1576" s="17">
        <v>0.18871553952765999</v>
      </c>
      <c r="BT1576" s="17"/>
      <c r="BU1576" s="17">
        <v>0.17988780402457399</v>
      </c>
      <c r="BV1576" s="17">
        <v>0.160957042930715</v>
      </c>
      <c r="BW1576" s="17">
        <v>0.19675608244074699</v>
      </c>
      <c r="BX1576" s="17"/>
      <c r="BY1576" s="17">
        <v>0.16451559150676501</v>
      </c>
      <c r="BZ1576" s="17"/>
      <c r="CA1576" s="17">
        <v>0.10945078350443301</v>
      </c>
    </row>
    <row r="1577" spans="2:79" x14ac:dyDescent="0.35">
      <c r="B1577" t="s">
        <v>202</v>
      </c>
      <c r="C1577" s="17">
        <v>0.52182014425983902</v>
      </c>
      <c r="D1577" s="17">
        <v>0.46363017846835203</v>
      </c>
      <c r="E1577" s="17">
        <v>0.57251971695124004</v>
      </c>
      <c r="F1577" s="17"/>
      <c r="G1577" s="17">
        <v>0.59514208828593596</v>
      </c>
      <c r="H1577" s="17">
        <v>0.52580952877279696</v>
      </c>
      <c r="I1577" s="17">
        <v>0.43251230845162097</v>
      </c>
      <c r="J1577" s="17">
        <v>0.50811947184553596</v>
      </c>
      <c r="K1577" s="17">
        <v>0.50997159053985697</v>
      </c>
      <c r="L1577" s="17">
        <v>0.57160544867089702</v>
      </c>
      <c r="M1577" s="17"/>
      <c r="N1577" s="17">
        <v>0.54480687926154903</v>
      </c>
      <c r="O1577" s="17">
        <v>0.51209764934825297</v>
      </c>
      <c r="P1577" s="17">
        <v>0.544819696420349</v>
      </c>
      <c r="Q1577" s="17">
        <v>0.48176646564688203</v>
      </c>
      <c r="R1577" s="17"/>
      <c r="S1577" s="17">
        <v>0.55260391307744305</v>
      </c>
      <c r="T1577" s="17">
        <v>0.59385797102147098</v>
      </c>
      <c r="U1577" s="17">
        <v>0.50659372595099095</v>
      </c>
      <c r="V1577" s="17">
        <v>0.37737865095817702</v>
      </c>
      <c r="W1577" s="17">
        <v>0.50904759952378897</v>
      </c>
      <c r="X1577" s="17">
        <v>0.47408504268595097</v>
      </c>
      <c r="Y1577" s="17">
        <v>0.56775183618335801</v>
      </c>
      <c r="Z1577" s="17">
        <v>0.46553484976438297</v>
      </c>
      <c r="AA1577" s="17">
        <v>0.54131109077716</v>
      </c>
      <c r="AB1577" s="17">
        <v>0.479049097232567</v>
      </c>
      <c r="AC1577" s="17">
        <v>0.59049590328239798</v>
      </c>
      <c r="AD1577" s="17">
        <v>0.59726068276138999</v>
      </c>
      <c r="AE1577" s="17"/>
      <c r="AF1577" s="17">
        <v>0.46812153560349801</v>
      </c>
      <c r="AG1577" s="17">
        <v>0.44017885792046202</v>
      </c>
      <c r="AH1577" s="17">
        <v>0.607026275171344</v>
      </c>
      <c r="AI1577" s="17">
        <v>0.69540814690052699</v>
      </c>
      <c r="AJ1577" s="17">
        <v>0.47137508441604298</v>
      </c>
      <c r="AK1577" s="17">
        <v>0.75689513296817301</v>
      </c>
      <c r="AL1577" s="17"/>
      <c r="AM1577" s="17">
        <v>0.51828875237007999</v>
      </c>
      <c r="AN1577" s="17">
        <v>0.52366435006441403</v>
      </c>
      <c r="AO1577" s="17">
        <v>0.48834384586033402</v>
      </c>
      <c r="AP1577" s="17">
        <v>0.609744195575189</v>
      </c>
      <c r="AQ1577" s="17">
        <v>0.44049974675150999</v>
      </c>
      <c r="AR1577" s="17"/>
      <c r="AS1577" s="17">
        <v>0.54361232075192001</v>
      </c>
      <c r="AT1577" s="17">
        <v>0.54491603684070999</v>
      </c>
      <c r="AU1577" s="17">
        <v>0.53654123270543297</v>
      </c>
      <c r="AV1577" s="17">
        <v>0.41320744097706302</v>
      </c>
      <c r="AW1577" s="17">
        <v>0.50444777441234301</v>
      </c>
      <c r="AX1577" s="17">
        <v>0.67388840157968199</v>
      </c>
      <c r="AY1577" s="17"/>
      <c r="AZ1577" s="17">
        <v>0.52085573833660403</v>
      </c>
      <c r="BA1577" s="17">
        <v>0.51221290631080096</v>
      </c>
      <c r="BB1577" s="17">
        <v>0.492080244694097</v>
      </c>
      <c r="BC1577" s="17">
        <v>0.55373713357015097</v>
      </c>
      <c r="BD1577" s="17">
        <v>0.55331127223931997</v>
      </c>
      <c r="BE1577" s="17"/>
      <c r="BF1577" s="17">
        <v>0.54060777065993204</v>
      </c>
      <c r="BG1577" s="17"/>
      <c r="BH1577" s="17">
        <v>0.54933846597408298</v>
      </c>
      <c r="BI1577" s="17"/>
      <c r="BJ1577" s="17">
        <v>0.53329745571933296</v>
      </c>
      <c r="BK1577" s="17">
        <v>0.40359996200503501</v>
      </c>
      <c r="BL1577" s="17">
        <v>0.54910681602092104</v>
      </c>
      <c r="BM1577" s="17">
        <v>0.51786090091713899</v>
      </c>
      <c r="BN1577" s="17">
        <v>0.58049077539576899</v>
      </c>
      <c r="BO1577" s="17">
        <v>0.65872589379133695</v>
      </c>
      <c r="BP1577" s="17"/>
      <c r="BQ1577" s="17">
        <v>0.60037215723562798</v>
      </c>
      <c r="BR1577" s="17">
        <v>0.52437426506650098</v>
      </c>
      <c r="BS1577" s="17">
        <v>0.52532632252549305</v>
      </c>
      <c r="BT1577" s="17"/>
      <c r="BU1577" s="17">
        <v>0.55062937574023496</v>
      </c>
      <c r="BV1577" s="17">
        <v>0.54745685910233999</v>
      </c>
      <c r="BW1577" s="17">
        <v>0.50345533961812095</v>
      </c>
      <c r="BX1577" s="17"/>
      <c r="BY1577" s="17">
        <v>0.56399576830603304</v>
      </c>
      <c r="BZ1577" s="17"/>
      <c r="CA1577" s="17">
        <v>0.696505218388633</v>
      </c>
    </row>
    <row r="1578" spans="2:79" x14ac:dyDescent="0.35">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c r="AY1578" s="17"/>
      <c r="AZ1578" s="17"/>
      <c r="BA1578" s="17"/>
      <c r="BB1578" s="17"/>
      <c r="BC1578" s="17"/>
      <c r="BD1578" s="17"/>
      <c r="BE1578" s="17"/>
      <c r="BF1578" s="17"/>
      <c r="BG1578" s="17"/>
      <c r="BH1578" s="17"/>
      <c r="BI1578" s="17"/>
      <c r="BJ1578" s="17"/>
      <c r="BK1578" s="17"/>
      <c r="BL1578" s="17"/>
      <c r="BM1578" s="17"/>
      <c r="BN1578" s="17"/>
      <c r="BO1578" s="17"/>
      <c r="BP1578" s="17"/>
      <c r="BQ1578" s="17"/>
      <c r="BR1578" s="17"/>
      <c r="BS1578" s="17"/>
      <c r="BT1578" s="17"/>
      <c r="BU1578" s="17"/>
      <c r="BV1578" s="17"/>
      <c r="BW1578" s="17"/>
      <c r="BX1578" s="17"/>
      <c r="BY1578" s="17"/>
      <c r="BZ1578" s="17"/>
      <c r="CA1578" s="17"/>
    </row>
    <row r="1579" spans="2:79" x14ac:dyDescent="0.35">
      <c r="B1579" s="6" t="s">
        <v>640</v>
      </c>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c r="AY1579" s="17"/>
      <c r="AZ1579" s="17"/>
      <c r="BA1579" s="17"/>
      <c r="BB1579" s="17"/>
      <c r="BC1579" s="17"/>
      <c r="BD1579" s="17"/>
      <c r="BE1579" s="17"/>
      <c r="BF1579" s="17"/>
      <c r="BG1579" s="17"/>
      <c r="BH1579" s="17"/>
      <c r="BI1579" s="17"/>
      <c r="BJ1579" s="17"/>
      <c r="BK1579" s="17"/>
      <c r="BL1579" s="17"/>
      <c r="BM1579" s="17"/>
      <c r="BN1579" s="17"/>
      <c r="BO1579" s="17"/>
      <c r="BP1579" s="17"/>
      <c r="BQ1579" s="17"/>
      <c r="BR1579" s="17"/>
      <c r="BS1579" s="17"/>
      <c r="BT1579" s="17"/>
      <c r="BU1579" s="17"/>
      <c r="BV1579" s="17"/>
      <c r="BW1579" s="17"/>
      <c r="BX1579" s="17"/>
      <c r="BY1579" s="17"/>
      <c r="BZ1579" s="17"/>
      <c r="CA1579" s="17"/>
    </row>
    <row r="1580" spans="2:79" x14ac:dyDescent="0.35">
      <c r="B1580" s="24" t="s">
        <v>582</v>
      </c>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c r="BA1580" s="17"/>
      <c r="BB1580" s="17"/>
      <c r="BC1580" s="17"/>
      <c r="BD1580" s="17"/>
      <c r="BE1580" s="17"/>
      <c r="BF1580" s="17"/>
      <c r="BG1580" s="17"/>
      <c r="BH1580" s="17"/>
      <c r="BI1580" s="17"/>
      <c r="BJ1580" s="17"/>
      <c r="BK1580" s="17"/>
      <c r="BL1580" s="17"/>
      <c r="BM1580" s="17"/>
      <c r="BN1580" s="17"/>
      <c r="BO1580" s="17"/>
      <c r="BP1580" s="17"/>
      <c r="BQ1580" s="17"/>
      <c r="BR1580" s="17"/>
      <c r="BS1580" s="17"/>
      <c r="BT1580" s="17"/>
      <c r="BU1580" s="17"/>
      <c r="BV1580" s="17"/>
      <c r="BW1580" s="17"/>
      <c r="BX1580" s="17"/>
      <c r="BY1580" s="17"/>
      <c r="BZ1580" s="17"/>
      <c r="CA1580" s="17"/>
    </row>
    <row r="1581" spans="2:79" x14ac:dyDescent="0.35">
      <c r="B1581" t="s">
        <v>589</v>
      </c>
      <c r="C1581" s="17">
        <v>0.196270113679167</v>
      </c>
      <c r="D1581" s="17">
        <v>0.209936040496154</v>
      </c>
      <c r="E1581" s="17">
        <v>0.18350521409068399</v>
      </c>
      <c r="F1581" s="17"/>
      <c r="G1581" s="17">
        <v>0.218637708111107</v>
      </c>
      <c r="H1581" s="17">
        <v>0.19919935830112401</v>
      </c>
      <c r="I1581" s="17">
        <v>0.22390109682936099</v>
      </c>
      <c r="J1581" s="17">
        <v>0.22297853118019001</v>
      </c>
      <c r="K1581" s="17">
        <v>0.113992871084799</v>
      </c>
      <c r="L1581" s="17">
        <v>0.17937977349711001</v>
      </c>
      <c r="M1581" s="17"/>
      <c r="N1581" s="17">
        <v>0.21929453372326499</v>
      </c>
      <c r="O1581" s="17">
        <v>0.20777351735885799</v>
      </c>
      <c r="P1581" s="17">
        <v>0.19872176556926499</v>
      </c>
      <c r="Q1581" s="17">
        <v>0.161805422963505</v>
      </c>
      <c r="R1581" s="17"/>
      <c r="S1581" s="17">
        <v>0.291040780390938</v>
      </c>
      <c r="T1581" s="17">
        <v>0.205004608540411</v>
      </c>
      <c r="U1581" s="17">
        <v>0.167112924745486</v>
      </c>
      <c r="V1581" s="17">
        <v>0.22020687250042101</v>
      </c>
      <c r="W1581" s="17">
        <v>0.16433876430761499</v>
      </c>
      <c r="X1581" s="17">
        <v>0.186503953756879</v>
      </c>
      <c r="Y1581" s="17">
        <v>0.17624161080862799</v>
      </c>
      <c r="Z1581" s="17">
        <v>0.25772539403129702</v>
      </c>
      <c r="AA1581" s="17">
        <v>0.212555295631918</v>
      </c>
      <c r="AB1581" s="17">
        <v>0.18310605267143801</v>
      </c>
      <c r="AC1581" s="17">
        <v>6.1805374094414098E-2</v>
      </c>
      <c r="AD1581" s="17">
        <v>3.3099022154193899E-2</v>
      </c>
      <c r="AE1581" s="17"/>
      <c r="AF1581" s="17">
        <v>0.14165734578682901</v>
      </c>
      <c r="AG1581" s="17">
        <v>0.19829608559206799</v>
      </c>
      <c r="AH1581" s="17">
        <v>0.22209047878711299</v>
      </c>
      <c r="AI1581" s="17">
        <v>0.185302745139488</v>
      </c>
      <c r="AJ1581" s="17">
        <v>0.23505395525172601</v>
      </c>
      <c r="AK1581" s="17">
        <v>0.33380866215910199</v>
      </c>
      <c r="AL1581" s="17"/>
      <c r="AM1581" s="17">
        <v>0.20201277045085</v>
      </c>
      <c r="AN1581" s="17">
        <v>0.15730117494038101</v>
      </c>
      <c r="AO1581" s="17">
        <v>0.223803832003169</v>
      </c>
      <c r="AP1581" s="17">
        <v>0.26894474625503501</v>
      </c>
      <c r="AQ1581" s="17">
        <v>0.122069537409271</v>
      </c>
      <c r="AR1581" s="17"/>
      <c r="AS1581" s="17">
        <v>0.24349093841553099</v>
      </c>
      <c r="AT1581" s="17">
        <v>0.20957762482939099</v>
      </c>
      <c r="AU1581" s="17">
        <v>0.18345365848926801</v>
      </c>
      <c r="AV1581" s="17">
        <v>0.19932228541778901</v>
      </c>
      <c r="AW1581" s="17">
        <v>0.16243598437736401</v>
      </c>
      <c r="AX1581" s="17">
        <v>0.10153759902279701</v>
      </c>
      <c r="AY1581" s="17"/>
      <c r="AZ1581" s="17">
        <v>0.17071277929039599</v>
      </c>
      <c r="BA1581" s="17">
        <v>0.161889913629507</v>
      </c>
      <c r="BB1581" s="17">
        <v>0.22670321181195999</v>
      </c>
      <c r="BC1581" s="17">
        <v>0.18130182686547699</v>
      </c>
      <c r="BD1581" s="17">
        <v>0.24419775663716201</v>
      </c>
      <c r="BE1581" s="17"/>
      <c r="BF1581" s="17">
        <v>0.19068544793849199</v>
      </c>
      <c r="BG1581" s="17"/>
      <c r="BH1581" s="17">
        <v>0.18686995291276501</v>
      </c>
      <c r="BI1581" s="17"/>
      <c r="BJ1581" s="17">
        <v>0.24870683643469699</v>
      </c>
      <c r="BK1581" s="17">
        <v>0.17559823943036901</v>
      </c>
      <c r="BL1581" s="17">
        <v>0.18053798741457699</v>
      </c>
      <c r="BM1581" s="17">
        <v>0.148949014547927</v>
      </c>
      <c r="BN1581" s="17">
        <v>0.26435120417649999</v>
      </c>
      <c r="BO1581" s="17">
        <v>9.2403616161994398E-2</v>
      </c>
      <c r="BP1581" s="17"/>
      <c r="BQ1581" s="17">
        <v>0.18562579186366701</v>
      </c>
      <c r="BR1581" s="17">
        <v>0.21068215315851699</v>
      </c>
      <c r="BS1581" s="17">
        <v>0.205389537188536</v>
      </c>
      <c r="BT1581" s="17"/>
      <c r="BU1581" s="17">
        <v>0.23029132441633199</v>
      </c>
      <c r="BV1581" s="17">
        <v>0.19197925735898999</v>
      </c>
      <c r="BW1581" s="17">
        <v>0.17735104659224299</v>
      </c>
      <c r="BX1581" s="17"/>
      <c r="BY1581" s="17">
        <v>0.118916861796744</v>
      </c>
      <c r="BZ1581" s="17"/>
      <c r="CA1581" s="17">
        <v>0.27879673773006503</v>
      </c>
    </row>
    <row r="1582" spans="2:79" x14ac:dyDescent="0.35">
      <c r="B1582" t="s">
        <v>590</v>
      </c>
      <c r="C1582" s="17">
        <v>0.527373295222205</v>
      </c>
      <c r="D1582" s="17">
        <v>0.51939645163303105</v>
      </c>
      <c r="E1582" s="17">
        <v>0.53397466462239496</v>
      </c>
      <c r="F1582" s="17"/>
      <c r="G1582" s="17">
        <v>0.54678376016988905</v>
      </c>
      <c r="H1582" s="17">
        <v>0.46998368197915202</v>
      </c>
      <c r="I1582" s="17">
        <v>0.52304182109967001</v>
      </c>
      <c r="J1582" s="17">
        <v>0.58168535989080095</v>
      </c>
      <c r="K1582" s="17">
        <v>0.58941332690969295</v>
      </c>
      <c r="L1582" s="17">
        <v>0.482446680479652</v>
      </c>
      <c r="M1582" s="17"/>
      <c r="N1582" s="17">
        <v>0.51857138612263698</v>
      </c>
      <c r="O1582" s="17">
        <v>0.52046826185699502</v>
      </c>
      <c r="P1582" s="17">
        <v>0.54021422439653799</v>
      </c>
      <c r="Q1582" s="17">
        <v>0.52163092968648295</v>
      </c>
      <c r="R1582" s="17"/>
      <c r="S1582" s="17">
        <v>0.55276955832761498</v>
      </c>
      <c r="T1582" s="17">
        <v>0.511265214157269</v>
      </c>
      <c r="U1582" s="17">
        <v>0.53258674609779</v>
      </c>
      <c r="V1582" s="17">
        <v>0.49879488421713902</v>
      </c>
      <c r="W1582" s="17">
        <v>0.61876564009054402</v>
      </c>
      <c r="X1582" s="17">
        <v>0.48104681142565098</v>
      </c>
      <c r="Y1582" s="17">
        <v>0.57807543626948399</v>
      </c>
      <c r="Z1582" s="17">
        <v>0.39116783458374998</v>
      </c>
      <c r="AA1582" s="17">
        <v>0.53055249689748496</v>
      </c>
      <c r="AB1582" s="17">
        <v>0.42327731227552001</v>
      </c>
      <c r="AC1582" s="17">
        <v>0.63909610352747903</v>
      </c>
      <c r="AD1582" s="17">
        <v>0.69740478497841596</v>
      </c>
      <c r="AE1582" s="17"/>
      <c r="AF1582" s="17">
        <v>0.50231497234424105</v>
      </c>
      <c r="AG1582" s="17">
        <v>0.55591109299787</v>
      </c>
      <c r="AH1582" s="17">
        <v>0.54503766108997398</v>
      </c>
      <c r="AI1582" s="17">
        <v>0.60463207628288296</v>
      </c>
      <c r="AJ1582" s="17">
        <v>0.48730708449884802</v>
      </c>
      <c r="AK1582" s="17">
        <v>0.38828654139412899</v>
      </c>
      <c r="AL1582" s="17"/>
      <c r="AM1582" s="17">
        <v>0.52176061984107303</v>
      </c>
      <c r="AN1582" s="17">
        <v>0.55484566120827095</v>
      </c>
      <c r="AO1582" s="17">
        <v>0.48995117483494199</v>
      </c>
      <c r="AP1582" s="17">
        <v>0.55430159988932803</v>
      </c>
      <c r="AQ1582" s="17">
        <v>0.47893441652517099</v>
      </c>
      <c r="AR1582" s="17"/>
      <c r="AS1582" s="17">
        <v>0.50663942135307105</v>
      </c>
      <c r="AT1582" s="17">
        <v>0.53743783051000604</v>
      </c>
      <c r="AU1582" s="17">
        <v>0.54282143967573204</v>
      </c>
      <c r="AV1582" s="17">
        <v>0.510364065659766</v>
      </c>
      <c r="AW1582" s="17">
        <v>0.51370445537244402</v>
      </c>
      <c r="AX1582" s="17">
        <v>0.57811780265154</v>
      </c>
      <c r="AY1582" s="17"/>
      <c r="AZ1582" s="17">
        <v>0.56243038300192705</v>
      </c>
      <c r="BA1582" s="17">
        <v>0.53372860207430495</v>
      </c>
      <c r="BB1582" s="17">
        <v>0.50055345804738005</v>
      </c>
      <c r="BC1582" s="17">
        <v>0.486273447071774</v>
      </c>
      <c r="BD1582" s="17">
        <v>0.52028762728913702</v>
      </c>
      <c r="BE1582" s="17"/>
      <c r="BF1582" s="17">
        <v>0.52866880844822906</v>
      </c>
      <c r="BG1582" s="17"/>
      <c r="BH1582" s="17">
        <v>0.55126537840270395</v>
      </c>
      <c r="BI1582" s="17"/>
      <c r="BJ1582" s="17">
        <v>0.52556487922922701</v>
      </c>
      <c r="BK1582" s="17">
        <v>0.44759904324441002</v>
      </c>
      <c r="BL1582" s="17">
        <v>0.56393851633361602</v>
      </c>
      <c r="BM1582" s="17">
        <v>0.57906082419907501</v>
      </c>
      <c r="BN1582" s="17">
        <v>0.42074467213182198</v>
      </c>
      <c r="BO1582" s="17">
        <v>0.60963271118719498</v>
      </c>
      <c r="BP1582" s="17"/>
      <c r="BQ1582" s="17">
        <v>0.56396938577285205</v>
      </c>
      <c r="BR1582" s="17">
        <v>0.53359818057196495</v>
      </c>
      <c r="BS1582" s="17">
        <v>0.53380144055018497</v>
      </c>
      <c r="BT1582" s="17"/>
      <c r="BU1582" s="17">
        <v>0.52589959550089804</v>
      </c>
      <c r="BV1582" s="17">
        <v>0.52951914451331505</v>
      </c>
      <c r="BW1582" s="17">
        <v>0.56033655782393799</v>
      </c>
      <c r="BX1582" s="17"/>
      <c r="BY1582" s="17">
        <v>0.69463520371490906</v>
      </c>
      <c r="BZ1582" s="17"/>
      <c r="CA1582" s="17">
        <v>0.478960367012007</v>
      </c>
    </row>
    <row r="1583" spans="2:79" x14ac:dyDescent="0.35">
      <c r="B1583" t="s">
        <v>591</v>
      </c>
      <c r="C1583" s="17">
        <v>0.111295171121259</v>
      </c>
      <c r="D1583" s="17">
        <v>0.1098919143773</v>
      </c>
      <c r="E1583" s="17">
        <v>0.112917783464991</v>
      </c>
      <c r="F1583" s="17"/>
      <c r="G1583" s="17">
        <v>0.137446125735187</v>
      </c>
      <c r="H1583" s="17">
        <v>0.138653392223682</v>
      </c>
      <c r="I1583" s="17">
        <v>0.103256638739136</v>
      </c>
      <c r="J1583" s="17">
        <v>9.5986421327915503E-2</v>
      </c>
      <c r="K1583" s="17">
        <v>8.1741621260802394E-2</v>
      </c>
      <c r="L1583" s="17">
        <v>0.10632306194407</v>
      </c>
      <c r="M1583" s="17"/>
      <c r="N1583" s="17">
        <v>0.107174519672301</v>
      </c>
      <c r="O1583" s="17">
        <v>0.110341135939066</v>
      </c>
      <c r="P1583" s="17">
        <v>0.13602282112505501</v>
      </c>
      <c r="Q1583" s="17">
        <v>9.5582208837191707E-2</v>
      </c>
      <c r="R1583" s="17"/>
      <c r="S1583" s="17">
        <v>6.7649123684710905E-2</v>
      </c>
      <c r="T1583" s="17">
        <v>0.122173649660248</v>
      </c>
      <c r="U1583" s="17">
        <v>0.15178031945265</v>
      </c>
      <c r="V1583" s="17">
        <v>0.112596499453111</v>
      </c>
      <c r="W1583" s="17">
        <v>0.14393898565886501</v>
      </c>
      <c r="X1583" s="17">
        <v>0.13218371695039999</v>
      </c>
      <c r="Y1583" s="17">
        <v>0.11248897142528699</v>
      </c>
      <c r="Z1583" s="17">
        <v>7.1861471576966096E-2</v>
      </c>
      <c r="AA1583" s="17">
        <v>8.7067599883492497E-2</v>
      </c>
      <c r="AB1583" s="17">
        <v>0.11680901683683501</v>
      </c>
      <c r="AC1583" s="17">
        <v>6.58021924562711E-2</v>
      </c>
      <c r="AD1583" s="17">
        <v>0.141753639321018</v>
      </c>
      <c r="AE1583" s="17"/>
      <c r="AF1583" s="17">
        <v>0.12946570165843899</v>
      </c>
      <c r="AG1583" s="17">
        <v>9.9179507845847004E-2</v>
      </c>
      <c r="AH1583" s="17">
        <v>0.1131795344577</v>
      </c>
      <c r="AI1583" s="17">
        <v>8.6015594018359495E-2</v>
      </c>
      <c r="AJ1583" s="17">
        <v>6.7708914195248396E-2</v>
      </c>
      <c r="AK1583" s="17">
        <v>0.14309405200186001</v>
      </c>
      <c r="AL1583" s="17"/>
      <c r="AM1583" s="17">
        <v>7.9801185764378696E-2</v>
      </c>
      <c r="AN1583" s="17">
        <v>0.124618159516004</v>
      </c>
      <c r="AO1583" s="17">
        <v>0.138842415757678</v>
      </c>
      <c r="AP1583" s="17">
        <v>8.7546325242741002E-2</v>
      </c>
      <c r="AQ1583" s="17">
        <v>0.11236112104442</v>
      </c>
      <c r="AR1583" s="17"/>
      <c r="AS1583" s="17">
        <v>0.12518505549278899</v>
      </c>
      <c r="AT1583" s="17">
        <v>8.1075465795503399E-2</v>
      </c>
      <c r="AU1583" s="17">
        <v>0.13647220149748801</v>
      </c>
      <c r="AV1583" s="17">
        <v>6.7237176707362498E-2</v>
      </c>
      <c r="AW1583" s="17">
        <v>0.14820232356027699</v>
      </c>
      <c r="AX1583" s="17">
        <v>0.15181061728380399</v>
      </c>
      <c r="AY1583" s="17"/>
      <c r="AZ1583" s="17">
        <v>0.10854799266764199</v>
      </c>
      <c r="BA1583" s="17">
        <v>0.120668553227172</v>
      </c>
      <c r="BB1583" s="17">
        <v>0.105454202349003</v>
      </c>
      <c r="BC1583" s="17">
        <v>0.105806751191403</v>
      </c>
      <c r="BD1583" s="17">
        <v>0.10781207311212</v>
      </c>
      <c r="BE1583" s="17"/>
      <c r="BF1583" s="17">
        <v>0.109432627600969</v>
      </c>
      <c r="BG1583" s="17"/>
      <c r="BH1583" s="17">
        <v>0.100449067780724</v>
      </c>
      <c r="BI1583" s="17"/>
      <c r="BJ1583" s="17">
        <v>5.39786740230307E-2</v>
      </c>
      <c r="BK1583" s="17">
        <v>0.176152801730623</v>
      </c>
      <c r="BL1583" s="17">
        <v>0.111951541737105</v>
      </c>
      <c r="BM1583" s="17">
        <v>9.2249565405085401E-2</v>
      </c>
      <c r="BN1583" s="17">
        <v>0.190008438081822</v>
      </c>
      <c r="BO1583" s="17">
        <v>0.110885140034808</v>
      </c>
      <c r="BP1583" s="17"/>
      <c r="BQ1583" s="17">
        <v>0.13089216551780999</v>
      </c>
      <c r="BR1583" s="17">
        <v>8.9337313391245704E-2</v>
      </c>
      <c r="BS1583" s="17">
        <v>0.119144795686063</v>
      </c>
      <c r="BT1583" s="17"/>
      <c r="BU1583" s="17">
        <v>0.143206988446617</v>
      </c>
      <c r="BV1583" s="17">
        <v>0.12845670431748199</v>
      </c>
      <c r="BW1583" s="17">
        <v>0.112292729477156</v>
      </c>
      <c r="BX1583" s="17"/>
      <c r="BY1583" s="17">
        <v>0.10156981618239801</v>
      </c>
      <c r="BZ1583" s="17"/>
      <c r="CA1583" s="17">
        <v>8.9464576020647696E-2</v>
      </c>
    </row>
    <row r="1584" spans="2:79" x14ac:dyDescent="0.35">
      <c r="B1584" t="s">
        <v>592</v>
      </c>
      <c r="C1584" s="17">
        <v>3.6570316460355801E-2</v>
      </c>
      <c r="D1584" s="17">
        <v>3.3248243562790498E-2</v>
      </c>
      <c r="E1584" s="17">
        <v>3.9873324724846601E-2</v>
      </c>
      <c r="F1584" s="17"/>
      <c r="G1584" s="17">
        <v>4.14880306876012E-2</v>
      </c>
      <c r="H1584" s="17">
        <v>3.2475298291186498E-2</v>
      </c>
      <c r="I1584" s="17">
        <v>4.7655167908851701E-2</v>
      </c>
      <c r="J1584" s="17">
        <v>8.7706316797419893E-3</v>
      </c>
      <c r="K1584" s="17">
        <v>4.7765316654799703E-2</v>
      </c>
      <c r="L1584" s="17">
        <v>4.4243799675493599E-2</v>
      </c>
      <c r="M1584" s="17"/>
      <c r="N1584" s="17">
        <v>4.9070244098756301E-2</v>
      </c>
      <c r="O1584" s="17">
        <v>3.08050251347846E-2</v>
      </c>
      <c r="P1584" s="17">
        <v>2.7589106115657399E-2</v>
      </c>
      <c r="Q1584" s="17">
        <v>4.0162277568967703E-2</v>
      </c>
      <c r="R1584" s="17"/>
      <c r="S1584" s="17">
        <v>2.0933535041051499E-2</v>
      </c>
      <c r="T1584" s="17">
        <v>3.1987575548784598E-2</v>
      </c>
      <c r="U1584" s="17">
        <v>2.0321090649881499E-2</v>
      </c>
      <c r="V1584" s="17">
        <v>2.2180019551550498E-2</v>
      </c>
      <c r="W1584" s="17">
        <v>2.4666504501833698E-2</v>
      </c>
      <c r="X1584" s="17">
        <v>6.3248044538550999E-2</v>
      </c>
      <c r="Y1584" s="17">
        <v>0</v>
      </c>
      <c r="Z1584" s="17">
        <v>9.5463622207488899E-2</v>
      </c>
      <c r="AA1584" s="17">
        <v>6.0513790677369499E-2</v>
      </c>
      <c r="AB1584" s="17">
        <v>5.2615565965674703E-2</v>
      </c>
      <c r="AC1584" s="17">
        <v>4.8191536745831098E-2</v>
      </c>
      <c r="AD1584" s="17">
        <v>3.4702509746263301E-2</v>
      </c>
      <c r="AE1584" s="17"/>
      <c r="AF1584" s="17">
        <v>5.0982117235792102E-2</v>
      </c>
      <c r="AG1584" s="17">
        <v>3.3649944924647998E-2</v>
      </c>
      <c r="AH1584" s="17">
        <v>1.79074929246314E-2</v>
      </c>
      <c r="AI1584" s="17">
        <v>3.2175017928895898E-2</v>
      </c>
      <c r="AJ1584" s="17">
        <v>1.25288956162744E-2</v>
      </c>
      <c r="AK1584" s="17">
        <v>8.4777680132930605E-2</v>
      </c>
      <c r="AL1584" s="17"/>
      <c r="AM1584" s="17">
        <v>5.2028264621715101E-2</v>
      </c>
      <c r="AN1584" s="17">
        <v>2.70577086036803E-2</v>
      </c>
      <c r="AO1584" s="17">
        <v>2.9386697972089901E-2</v>
      </c>
      <c r="AP1584" s="17">
        <v>1.0611794910000199E-2</v>
      </c>
      <c r="AQ1584" s="17">
        <v>0.20719583058303501</v>
      </c>
      <c r="AR1584" s="17"/>
      <c r="AS1584" s="17">
        <v>3.6389950892526703E-2</v>
      </c>
      <c r="AT1584" s="17">
        <v>4.22816276167833E-2</v>
      </c>
      <c r="AU1584" s="17">
        <v>2.6298995496890801E-2</v>
      </c>
      <c r="AV1584" s="17">
        <v>5.0370109926218598E-2</v>
      </c>
      <c r="AW1584" s="17">
        <v>2.0220659385068899E-2</v>
      </c>
      <c r="AX1584" s="17">
        <v>3.5565809268623197E-2</v>
      </c>
      <c r="AY1584" s="17"/>
      <c r="AZ1584" s="17">
        <v>3.1417684391811897E-2</v>
      </c>
      <c r="BA1584" s="17">
        <v>3.7068117507142499E-2</v>
      </c>
      <c r="BB1584" s="17">
        <v>2.4518532401837701E-2</v>
      </c>
      <c r="BC1584" s="17">
        <v>9.3195882916857598E-2</v>
      </c>
      <c r="BD1584" s="17">
        <v>3.1281676606370101E-2</v>
      </c>
      <c r="BE1584" s="17"/>
      <c r="BF1584" s="17">
        <v>3.7631634516836397E-2</v>
      </c>
      <c r="BG1584" s="17"/>
      <c r="BH1584" s="17">
        <v>3.5336871974540003E-2</v>
      </c>
      <c r="BI1584" s="17"/>
      <c r="BJ1584" s="17">
        <v>3.05658679582958E-2</v>
      </c>
      <c r="BK1584" s="17">
        <v>3.9276555595476201E-2</v>
      </c>
      <c r="BL1584" s="17">
        <v>3.7651551348715E-2</v>
      </c>
      <c r="BM1584" s="17">
        <v>7.4381889302829296E-2</v>
      </c>
      <c r="BN1584" s="17">
        <v>0</v>
      </c>
      <c r="BO1584" s="17">
        <v>4.43964328910239E-2</v>
      </c>
      <c r="BP1584" s="17"/>
      <c r="BQ1584" s="17">
        <v>1.9858152028362702E-2</v>
      </c>
      <c r="BR1584" s="17">
        <v>2.98107195120631E-2</v>
      </c>
      <c r="BS1584" s="17">
        <v>4.2453451370616797E-2</v>
      </c>
      <c r="BT1584" s="17"/>
      <c r="BU1584" s="17">
        <v>4.8862845373568803E-2</v>
      </c>
      <c r="BV1584" s="17">
        <v>2.2530269752813501E-2</v>
      </c>
      <c r="BW1584" s="17">
        <v>4.8072678197950899E-2</v>
      </c>
      <c r="BX1584" s="17"/>
      <c r="BY1584" s="17">
        <v>5.8946024559853698E-2</v>
      </c>
      <c r="BZ1584" s="17"/>
      <c r="CA1584" s="17">
        <v>2.1806344988028501E-2</v>
      </c>
    </row>
    <row r="1585" spans="2:79" x14ac:dyDescent="0.35">
      <c r="B1585" t="s">
        <v>136</v>
      </c>
      <c r="C1585" s="17">
        <v>0.12849110351701301</v>
      </c>
      <c r="D1585" s="17">
        <v>0.12752734993072401</v>
      </c>
      <c r="E1585" s="17">
        <v>0.12972901309708301</v>
      </c>
      <c r="F1585" s="17"/>
      <c r="G1585" s="17">
        <v>5.5644375296215902E-2</v>
      </c>
      <c r="H1585" s="17">
        <v>0.15968826920485499</v>
      </c>
      <c r="I1585" s="17">
        <v>0.10214527542298001</v>
      </c>
      <c r="J1585" s="17">
        <v>9.0579055921352403E-2</v>
      </c>
      <c r="K1585" s="17">
        <v>0.167086864089906</v>
      </c>
      <c r="L1585" s="17">
        <v>0.18760668440367501</v>
      </c>
      <c r="M1585" s="17"/>
      <c r="N1585" s="17">
        <v>0.105889316383042</v>
      </c>
      <c r="O1585" s="17">
        <v>0.13061205971029599</v>
      </c>
      <c r="P1585" s="17">
        <v>9.7452082793484801E-2</v>
      </c>
      <c r="Q1585" s="17">
        <v>0.180819160943853</v>
      </c>
      <c r="R1585" s="17"/>
      <c r="S1585" s="17">
        <v>6.7607002555683804E-2</v>
      </c>
      <c r="T1585" s="17">
        <v>0.129568952093287</v>
      </c>
      <c r="U1585" s="17">
        <v>0.12819891905419201</v>
      </c>
      <c r="V1585" s="17">
        <v>0.14622172427777799</v>
      </c>
      <c r="W1585" s="17">
        <v>4.8290105441142199E-2</v>
      </c>
      <c r="X1585" s="17">
        <v>0.13701747332851899</v>
      </c>
      <c r="Y1585" s="17">
        <v>0.133193981496601</v>
      </c>
      <c r="Z1585" s="17">
        <v>0.18378167760049799</v>
      </c>
      <c r="AA1585" s="17">
        <v>0.109310816909735</v>
      </c>
      <c r="AB1585" s="17">
        <v>0.22419205225053301</v>
      </c>
      <c r="AC1585" s="17">
        <v>0.18510479317600501</v>
      </c>
      <c r="AD1585" s="17">
        <v>9.3040043800109398E-2</v>
      </c>
      <c r="AE1585" s="17"/>
      <c r="AF1585" s="17">
        <v>0.17557986297469899</v>
      </c>
      <c r="AG1585" s="17">
        <v>0.11296336863956701</v>
      </c>
      <c r="AH1585" s="17">
        <v>0.101784832740582</v>
      </c>
      <c r="AI1585" s="17">
        <v>9.1874566630374299E-2</v>
      </c>
      <c r="AJ1585" s="17">
        <v>0.19740115043790299</v>
      </c>
      <c r="AK1585" s="17">
        <v>5.0033064311978202E-2</v>
      </c>
      <c r="AL1585" s="17"/>
      <c r="AM1585" s="17">
        <v>0.14439715932198299</v>
      </c>
      <c r="AN1585" s="17">
        <v>0.13617729573166401</v>
      </c>
      <c r="AO1585" s="17">
        <v>0.118015879432121</v>
      </c>
      <c r="AP1585" s="17">
        <v>7.8595533702895695E-2</v>
      </c>
      <c r="AQ1585" s="17">
        <v>7.9439094438102195E-2</v>
      </c>
      <c r="AR1585" s="17"/>
      <c r="AS1585" s="17">
        <v>8.8294633846082493E-2</v>
      </c>
      <c r="AT1585" s="17">
        <v>0.12962745124831601</v>
      </c>
      <c r="AU1585" s="17">
        <v>0.110953704840621</v>
      </c>
      <c r="AV1585" s="17">
        <v>0.17270636228886399</v>
      </c>
      <c r="AW1585" s="17">
        <v>0.155436577304847</v>
      </c>
      <c r="AX1585" s="17">
        <v>0.132968171773235</v>
      </c>
      <c r="AY1585" s="17"/>
      <c r="AZ1585" s="17">
        <v>0.12689116064822201</v>
      </c>
      <c r="BA1585" s="17">
        <v>0.146644813561874</v>
      </c>
      <c r="BB1585" s="17">
        <v>0.14277059538982001</v>
      </c>
      <c r="BC1585" s="17">
        <v>0.13342209195448901</v>
      </c>
      <c r="BD1585" s="17">
        <v>9.6420866355210799E-2</v>
      </c>
      <c r="BE1585" s="17"/>
      <c r="BF1585" s="17">
        <v>0.133581481495474</v>
      </c>
      <c r="BG1585" s="17"/>
      <c r="BH1585" s="17">
        <v>0.126078728929267</v>
      </c>
      <c r="BI1585" s="17"/>
      <c r="BJ1585" s="17">
        <v>0.14118374235474901</v>
      </c>
      <c r="BK1585" s="17">
        <v>0.161373359999121</v>
      </c>
      <c r="BL1585" s="17">
        <v>0.105920403165987</v>
      </c>
      <c r="BM1585" s="17">
        <v>0.105358706545083</v>
      </c>
      <c r="BN1585" s="17">
        <v>0.12489568560985601</v>
      </c>
      <c r="BO1585" s="17">
        <v>0.142682099724979</v>
      </c>
      <c r="BP1585" s="17"/>
      <c r="BQ1585" s="17">
        <v>9.9654504817308698E-2</v>
      </c>
      <c r="BR1585" s="17">
        <v>0.13657163336620901</v>
      </c>
      <c r="BS1585" s="17">
        <v>9.9210775204598894E-2</v>
      </c>
      <c r="BT1585" s="17"/>
      <c r="BU1585" s="17">
        <v>5.1739246262583902E-2</v>
      </c>
      <c r="BV1585" s="17">
        <v>0.127514624057399</v>
      </c>
      <c r="BW1585" s="17">
        <v>0.101946987908712</v>
      </c>
      <c r="BX1585" s="17"/>
      <c r="BY1585" s="17">
        <v>2.5932093746095002E-2</v>
      </c>
      <c r="BZ1585" s="17"/>
      <c r="CA1585" s="17">
        <v>0.130971974249252</v>
      </c>
    </row>
    <row r="1586" spans="2:79" x14ac:dyDescent="0.35">
      <c r="B1586" t="s">
        <v>593</v>
      </c>
      <c r="C1586" s="17">
        <v>0.72364340890137202</v>
      </c>
      <c r="D1586" s="17">
        <v>0.72933249212918605</v>
      </c>
      <c r="E1586" s="17">
        <v>0.71747987871307894</v>
      </c>
      <c r="F1586" s="17"/>
      <c r="G1586" s="17">
        <v>0.765421468280996</v>
      </c>
      <c r="H1586" s="17">
        <v>0.66918304028027698</v>
      </c>
      <c r="I1586" s="17">
        <v>0.746942917929032</v>
      </c>
      <c r="J1586" s="17">
        <v>0.80466389107099001</v>
      </c>
      <c r="K1586" s="17">
        <v>0.703406197994492</v>
      </c>
      <c r="L1586" s="17">
        <v>0.66182645397676199</v>
      </c>
      <c r="M1586" s="17"/>
      <c r="N1586" s="17">
        <v>0.737865919845902</v>
      </c>
      <c r="O1586" s="17">
        <v>0.72824177921585298</v>
      </c>
      <c r="P1586" s="17">
        <v>0.73893598996580201</v>
      </c>
      <c r="Q1586" s="17">
        <v>0.68343635264998803</v>
      </c>
      <c r="R1586" s="17"/>
      <c r="S1586" s="17">
        <v>0.84381033871855404</v>
      </c>
      <c r="T1586" s="17">
        <v>0.71626982269768003</v>
      </c>
      <c r="U1586" s="17">
        <v>0.699699670843276</v>
      </c>
      <c r="V1586" s="17">
        <v>0.71900175671755995</v>
      </c>
      <c r="W1586" s="17">
        <v>0.78310440439815898</v>
      </c>
      <c r="X1586" s="17">
        <v>0.66755076518252998</v>
      </c>
      <c r="Y1586" s="17">
        <v>0.75431704707811198</v>
      </c>
      <c r="Z1586" s="17">
        <v>0.64889322861504695</v>
      </c>
      <c r="AA1586" s="17">
        <v>0.74310779252940296</v>
      </c>
      <c r="AB1586" s="17">
        <v>0.60638336494695799</v>
      </c>
      <c r="AC1586" s="17">
        <v>0.70090147762189303</v>
      </c>
      <c r="AD1586" s="17">
        <v>0.73050380713260998</v>
      </c>
      <c r="AE1586" s="17"/>
      <c r="AF1586" s="17">
        <v>0.64397231813107003</v>
      </c>
      <c r="AG1586" s="17">
        <v>0.75420717858993802</v>
      </c>
      <c r="AH1586" s="17">
        <v>0.76712813987708695</v>
      </c>
      <c r="AI1586" s="17">
        <v>0.78993482142237004</v>
      </c>
      <c r="AJ1586" s="17">
        <v>0.72236103975057397</v>
      </c>
      <c r="AK1586" s="17">
        <v>0.72209520355323098</v>
      </c>
      <c r="AL1586" s="17"/>
      <c r="AM1586" s="17">
        <v>0.723773390291923</v>
      </c>
      <c r="AN1586" s="17">
        <v>0.71214683614865204</v>
      </c>
      <c r="AO1586" s="17">
        <v>0.71375500683811099</v>
      </c>
      <c r="AP1586" s="17">
        <v>0.82324634614436298</v>
      </c>
      <c r="AQ1586" s="17">
        <v>0.60100395393444295</v>
      </c>
      <c r="AR1586" s="17"/>
      <c r="AS1586" s="17">
        <v>0.75013035976860198</v>
      </c>
      <c r="AT1586" s="17">
        <v>0.74701545533939795</v>
      </c>
      <c r="AU1586" s="17">
        <v>0.72627509816500002</v>
      </c>
      <c r="AV1586" s="17">
        <v>0.70968635107755496</v>
      </c>
      <c r="AW1586" s="17">
        <v>0.67614043974980798</v>
      </c>
      <c r="AX1586" s="17">
        <v>0.67965540167433802</v>
      </c>
      <c r="AY1586" s="17"/>
      <c r="AZ1586" s="17">
        <v>0.73314316229232301</v>
      </c>
      <c r="BA1586" s="17">
        <v>0.69561851570381195</v>
      </c>
      <c r="BB1586" s="17">
        <v>0.72725666985934001</v>
      </c>
      <c r="BC1586" s="17">
        <v>0.66757527393725002</v>
      </c>
      <c r="BD1586" s="17">
        <v>0.76448538392629894</v>
      </c>
      <c r="BE1586" s="17"/>
      <c r="BF1586" s="17">
        <v>0.71935425638672101</v>
      </c>
      <c r="BG1586" s="17"/>
      <c r="BH1586" s="17">
        <v>0.73813533131546905</v>
      </c>
      <c r="BI1586" s="17"/>
      <c r="BJ1586" s="17">
        <v>0.77427171566392405</v>
      </c>
      <c r="BK1586" s="17">
        <v>0.62319728267477903</v>
      </c>
      <c r="BL1586" s="17">
        <v>0.74447650374819296</v>
      </c>
      <c r="BM1586" s="17">
        <v>0.72800983874700198</v>
      </c>
      <c r="BN1586" s="17">
        <v>0.68509587630832103</v>
      </c>
      <c r="BO1586" s="17">
        <v>0.70203632734918897</v>
      </c>
      <c r="BP1586" s="17"/>
      <c r="BQ1586" s="17">
        <v>0.74959517763651895</v>
      </c>
      <c r="BR1586" s="17">
        <v>0.74428033373048197</v>
      </c>
      <c r="BS1586" s="17">
        <v>0.739190977738721</v>
      </c>
      <c r="BT1586" s="17"/>
      <c r="BU1586" s="17">
        <v>0.75619091991722998</v>
      </c>
      <c r="BV1586" s="17">
        <v>0.72149840187230496</v>
      </c>
      <c r="BW1586" s="17">
        <v>0.73768760441618098</v>
      </c>
      <c r="BX1586" s="17"/>
      <c r="BY1586" s="17">
        <v>0.81355206551165304</v>
      </c>
      <c r="BZ1586" s="17"/>
      <c r="CA1586" s="17">
        <v>0.75775710474207203</v>
      </c>
    </row>
    <row r="1587" spans="2:79" x14ac:dyDescent="0.35">
      <c r="B1587" t="s">
        <v>594</v>
      </c>
      <c r="C1587" s="17">
        <v>0.147865487581615</v>
      </c>
      <c r="D1587" s="17">
        <v>0.143140157940091</v>
      </c>
      <c r="E1587" s="17">
        <v>0.15279110818983799</v>
      </c>
      <c r="F1587" s="17"/>
      <c r="G1587" s="17">
        <v>0.17893415642278801</v>
      </c>
      <c r="H1587" s="17">
        <v>0.17112869051486801</v>
      </c>
      <c r="I1587" s="17">
        <v>0.15091180664798801</v>
      </c>
      <c r="J1587" s="17">
        <v>0.104757053007657</v>
      </c>
      <c r="K1587" s="17">
        <v>0.129506937915602</v>
      </c>
      <c r="L1587" s="17">
        <v>0.15056686161956401</v>
      </c>
      <c r="M1587" s="17"/>
      <c r="N1587" s="17">
        <v>0.156244763771057</v>
      </c>
      <c r="O1587" s="17">
        <v>0.141146161073851</v>
      </c>
      <c r="P1587" s="17">
        <v>0.163611927240713</v>
      </c>
      <c r="Q1587" s="17">
        <v>0.13574448640615899</v>
      </c>
      <c r="R1587" s="17"/>
      <c r="S1587" s="17">
        <v>8.8582658725762403E-2</v>
      </c>
      <c r="T1587" s="17">
        <v>0.154161225209032</v>
      </c>
      <c r="U1587" s="17">
        <v>0.17210141010253199</v>
      </c>
      <c r="V1587" s="17">
        <v>0.134776519004662</v>
      </c>
      <c r="W1587" s="17">
        <v>0.16860549016069901</v>
      </c>
      <c r="X1587" s="17">
        <v>0.195431761488951</v>
      </c>
      <c r="Y1587" s="17">
        <v>0.11248897142528699</v>
      </c>
      <c r="Z1587" s="17">
        <v>0.16732509378445501</v>
      </c>
      <c r="AA1587" s="17">
        <v>0.147581390560862</v>
      </c>
      <c r="AB1587" s="17">
        <v>0.16942458280250999</v>
      </c>
      <c r="AC1587" s="17">
        <v>0.113993729202102</v>
      </c>
      <c r="AD1587" s="17">
        <v>0.17645614906728099</v>
      </c>
      <c r="AE1587" s="17"/>
      <c r="AF1587" s="17">
        <v>0.180447818894231</v>
      </c>
      <c r="AG1587" s="17">
        <v>0.13282945277049499</v>
      </c>
      <c r="AH1587" s="17">
        <v>0.131087027382331</v>
      </c>
      <c r="AI1587" s="17">
        <v>0.118190611947255</v>
      </c>
      <c r="AJ1587" s="17">
        <v>8.0237809811522801E-2</v>
      </c>
      <c r="AK1587" s="17">
        <v>0.22787173213479101</v>
      </c>
      <c r="AL1587" s="17"/>
      <c r="AM1587" s="17">
        <v>0.131829450386094</v>
      </c>
      <c r="AN1587" s="17">
        <v>0.151675868119685</v>
      </c>
      <c r="AO1587" s="17">
        <v>0.16822911372976801</v>
      </c>
      <c r="AP1587" s="17">
        <v>9.8158120152741099E-2</v>
      </c>
      <c r="AQ1587" s="17">
        <v>0.31955695162745501</v>
      </c>
      <c r="AR1587" s="17"/>
      <c r="AS1587" s="17">
        <v>0.161575006385315</v>
      </c>
      <c r="AT1587" s="17">
        <v>0.123357093412287</v>
      </c>
      <c r="AU1587" s="17">
        <v>0.162771196994379</v>
      </c>
      <c r="AV1587" s="17">
        <v>0.117607286633581</v>
      </c>
      <c r="AW1587" s="17">
        <v>0.16842298294534599</v>
      </c>
      <c r="AX1587" s="17">
        <v>0.187376426552428</v>
      </c>
      <c r="AY1587" s="17"/>
      <c r="AZ1587" s="17">
        <v>0.13996567705945401</v>
      </c>
      <c r="BA1587" s="17">
        <v>0.15773667073431399</v>
      </c>
      <c r="BB1587" s="17">
        <v>0.12997273475084001</v>
      </c>
      <c r="BC1587" s="17">
        <v>0.199002634108261</v>
      </c>
      <c r="BD1587" s="17">
        <v>0.13909374971849001</v>
      </c>
      <c r="BE1587" s="17"/>
      <c r="BF1587" s="17">
        <v>0.14706426211780499</v>
      </c>
      <c r="BG1587" s="17"/>
      <c r="BH1587" s="17">
        <v>0.13578593975526401</v>
      </c>
      <c r="BI1587" s="17"/>
      <c r="BJ1587" s="17">
        <v>8.4544541981326604E-2</v>
      </c>
      <c r="BK1587" s="17">
        <v>0.2154293573261</v>
      </c>
      <c r="BL1587" s="17">
        <v>0.14960309308582001</v>
      </c>
      <c r="BM1587" s="17">
        <v>0.16663145470791499</v>
      </c>
      <c r="BN1587" s="17">
        <v>0.190008438081822</v>
      </c>
      <c r="BO1587" s="17">
        <v>0.155281572925832</v>
      </c>
      <c r="BP1587" s="17"/>
      <c r="BQ1587" s="17">
        <v>0.15075031754617299</v>
      </c>
      <c r="BR1587" s="17">
        <v>0.119148032903309</v>
      </c>
      <c r="BS1587" s="17">
        <v>0.16159824705667999</v>
      </c>
      <c r="BT1587" s="17"/>
      <c r="BU1587" s="17">
        <v>0.192069833820186</v>
      </c>
      <c r="BV1587" s="17">
        <v>0.15098697407029599</v>
      </c>
      <c r="BW1587" s="17">
        <v>0.16036540767510701</v>
      </c>
      <c r="BX1587" s="17"/>
      <c r="BY1587" s="17">
        <v>0.160515840742252</v>
      </c>
      <c r="BZ1587" s="17"/>
      <c r="CA1587" s="17">
        <v>0.111270921008676</v>
      </c>
    </row>
    <row r="1588" spans="2:79" x14ac:dyDescent="0.35">
      <c r="B1588" t="s">
        <v>202</v>
      </c>
      <c r="C1588" s="17">
        <v>0.57577792131975702</v>
      </c>
      <c r="D1588" s="17">
        <v>0.586192334189095</v>
      </c>
      <c r="E1588" s="17">
        <v>0.56468877052324096</v>
      </c>
      <c r="F1588" s="17"/>
      <c r="G1588" s="17">
        <v>0.58648731185820802</v>
      </c>
      <c r="H1588" s="17">
        <v>0.49805434976540802</v>
      </c>
      <c r="I1588" s="17">
        <v>0.59603111128104302</v>
      </c>
      <c r="J1588" s="17">
        <v>0.69990683806333298</v>
      </c>
      <c r="K1588" s="17">
        <v>0.57389926007889003</v>
      </c>
      <c r="L1588" s="17">
        <v>0.51125959235719798</v>
      </c>
      <c r="M1588" s="17"/>
      <c r="N1588" s="17">
        <v>0.58162115607484499</v>
      </c>
      <c r="O1588" s="17">
        <v>0.58709561814200195</v>
      </c>
      <c r="P1588" s="17">
        <v>0.57532406272508996</v>
      </c>
      <c r="Q1588" s="17">
        <v>0.54769186624382904</v>
      </c>
      <c r="R1588" s="17"/>
      <c r="S1588" s="17">
        <v>0.75522767999279095</v>
      </c>
      <c r="T1588" s="17">
        <v>0.56210859748864805</v>
      </c>
      <c r="U1588" s="17">
        <v>0.52759826074074401</v>
      </c>
      <c r="V1588" s="17">
        <v>0.58422523771289803</v>
      </c>
      <c r="W1588" s="17">
        <v>0.61449891423746095</v>
      </c>
      <c r="X1588" s="17">
        <v>0.47211900369357901</v>
      </c>
      <c r="Y1588" s="17">
        <v>0.64182807565282496</v>
      </c>
      <c r="Z1588" s="17">
        <v>0.48156813483059202</v>
      </c>
      <c r="AA1588" s="17">
        <v>0.59552640196854101</v>
      </c>
      <c r="AB1588" s="17">
        <v>0.436958782144448</v>
      </c>
      <c r="AC1588" s="17">
        <v>0.58690774841978999</v>
      </c>
      <c r="AD1588" s="17">
        <v>0.55404765806532796</v>
      </c>
      <c r="AE1588" s="17"/>
      <c r="AF1588" s="17">
        <v>0.46352449923683797</v>
      </c>
      <c r="AG1588" s="17">
        <v>0.62137772581944295</v>
      </c>
      <c r="AH1588" s="17">
        <v>0.63604111249475603</v>
      </c>
      <c r="AI1588" s="17">
        <v>0.67174420947511504</v>
      </c>
      <c r="AJ1588" s="17">
        <v>0.64212322993905102</v>
      </c>
      <c r="AK1588" s="17">
        <v>0.49422347141843997</v>
      </c>
      <c r="AL1588" s="17"/>
      <c r="AM1588" s="17">
        <v>0.59194393990582905</v>
      </c>
      <c r="AN1588" s="17">
        <v>0.56047096802896701</v>
      </c>
      <c r="AO1588" s="17">
        <v>0.54552589310834299</v>
      </c>
      <c r="AP1588" s="17">
        <v>0.72508822599162204</v>
      </c>
      <c r="AQ1588" s="17">
        <v>0.28144700230698799</v>
      </c>
      <c r="AR1588" s="17"/>
      <c r="AS1588" s="17">
        <v>0.58855535338328702</v>
      </c>
      <c r="AT1588" s="17">
        <v>0.62365836192711099</v>
      </c>
      <c r="AU1588" s="17">
        <v>0.56350390117062099</v>
      </c>
      <c r="AV1588" s="17">
        <v>0.59207906444397396</v>
      </c>
      <c r="AW1588" s="17">
        <v>0.50771745680446201</v>
      </c>
      <c r="AX1588" s="17">
        <v>0.49227897512190999</v>
      </c>
      <c r="AY1588" s="17"/>
      <c r="AZ1588" s="17">
        <v>0.59317748523286895</v>
      </c>
      <c r="BA1588" s="17">
        <v>0.53788184496949798</v>
      </c>
      <c r="BB1588" s="17">
        <v>0.59728393510849898</v>
      </c>
      <c r="BC1588" s="17">
        <v>0.46857263982899</v>
      </c>
      <c r="BD1588" s="17">
        <v>0.62539163420780897</v>
      </c>
      <c r="BE1588" s="17"/>
      <c r="BF1588" s="17">
        <v>0.57228999426891602</v>
      </c>
      <c r="BG1588" s="17"/>
      <c r="BH1588" s="17">
        <v>0.60234939156020495</v>
      </c>
      <c r="BI1588" s="17"/>
      <c r="BJ1588" s="17">
        <v>0.68972717368259795</v>
      </c>
      <c r="BK1588" s="17">
        <v>0.40776792534868</v>
      </c>
      <c r="BL1588" s="17">
        <v>0.59487341066237298</v>
      </c>
      <c r="BM1588" s="17">
        <v>0.56137838403908702</v>
      </c>
      <c r="BN1588" s="17">
        <v>0.49508743822649898</v>
      </c>
      <c r="BO1588" s="17">
        <v>0.54675475442335697</v>
      </c>
      <c r="BP1588" s="17"/>
      <c r="BQ1588" s="17">
        <v>0.59884486009034599</v>
      </c>
      <c r="BR1588" s="17">
        <v>0.62513230082717297</v>
      </c>
      <c r="BS1588" s="17">
        <v>0.57759273068204198</v>
      </c>
      <c r="BT1588" s="17"/>
      <c r="BU1588" s="17">
        <v>0.56412108609704403</v>
      </c>
      <c r="BV1588" s="17">
        <v>0.57051142780201003</v>
      </c>
      <c r="BW1588" s="17">
        <v>0.57732219674107399</v>
      </c>
      <c r="BX1588" s="17"/>
      <c r="BY1588" s="17">
        <v>0.65303622476940104</v>
      </c>
      <c r="BZ1588" s="17"/>
      <c r="CA1588" s="17">
        <v>0.64648618373339595</v>
      </c>
    </row>
    <row r="1589" spans="2:79" x14ac:dyDescent="0.35">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c r="BH1589" s="17"/>
      <c r="BI1589" s="17"/>
      <c r="BJ1589" s="17"/>
      <c r="BK1589" s="17"/>
      <c r="BL1589" s="17"/>
      <c r="BM1589" s="17"/>
      <c r="BN1589" s="17"/>
      <c r="BO1589" s="17"/>
      <c r="BP1589" s="17"/>
      <c r="BQ1589" s="17"/>
      <c r="BR1589" s="17"/>
      <c r="BS1589" s="17"/>
      <c r="BT1589" s="17"/>
      <c r="BU1589" s="17"/>
      <c r="BV1589" s="17"/>
      <c r="BW1589" s="17"/>
      <c r="BX1589" s="17"/>
      <c r="BY1589" s="17"/>
      <c r="BZ1589" s="17"/>
      <c r="CA1589" s="17"/>
    </row>
    <row r="1590" spans="2:79" x14ac:dyDescent="0.35">
      <c r="B1590" s="6" t="s">
        <v>641</v>
      </c>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c r="BI1590" s="17"/>
      <c r="BJ1590" s="17"/>
      <c r="BK1590" s="17"/>
      <c r="BL1590" s="17"/>
      <c r="BM1590" s="17"/>
      <c r="BN1590" s="17"/>
      <c r="BO1590" s="17"/>
      <c r="BP1590" s="17"/>
      <c r="BQ1590" s="17"/>
      <c r="BR1590" s="17"/>
      <c r="BS1590" s="17"/>
      <c r="BT1590" s="17"/>
      <c r="BU1590" s="17"/>
      <c r="BV1590" s="17"/>
      <c r="BW1590" s="17"/>
      <c r="BX1590" s="17"/>
      <c r="BY1590" s="17"/>
      <c r="BZ1590" s="17"/>
      <c r="CA1590" s="17"/>
    </row>
    <row r="1591" spans="2:79" x14ac:dyDescent="0.35">
      <c r="B1591" s="24" t="s">
        <v>582</v>
      </c>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c r="BA1591" s="17"/>
      <c r="BB1591" s="17"/>
      <c r="BC1591" s="17"/>
      <c r="BD1591" s="17"/>
      <c r="BE1591" s="17"/>
      <c r="BF1591" s="17"/>
      <c r="BG1591" s="17"/>
      <c r="BH1591" s="17"/>
      <c r="BI1591" s="17"/>
      <c r="BJ1591" s="17"/>
      <c r="BK1591" s="17"/>
      <c r="BL1591" s="17"/>
      <c r="BM1591" s="17"/>
      <c r="BN1591" s="17"/>
      <c r="BO1591" s="17"/>
      <c r="BP1591" s="17"/>
      <c r="BQ1591" s="17"/>
      <c r="BR1591" s="17"/>
      <c r="BS1591" s="17"/>
      <c r="BT1591" s="17"/>
      <c r="BU1591" s="17"/>
      <c r="BV1591" s="17"/>
      <c r="BW1591" s="17"/>
      <c r="BX1591" s="17"/>
      <c r="BY1591" s="17"/>
      <c r="BZ1591" s="17"/>
      <c r="CA1591" s="17"/>
    </row>
    <row r="1592" spans="2:79" x14ac:dyDescent="0.35">
      <c r="B1592" t="s">
        <v>589</v>
      </c>
      <c r="C1592" s="17">
        <v>0.25326434811757498</v>
      </c>
      <c r="D1592" s="17">
        <v>0.29087062824715398</v>
      </c>
      <c r="E1592" s="17">
        <v>0.21886863346232599</v>
      </c>
      <c r="F1592" s="17"/>
      <c r="G1592" s="17">
        <v>0.237073300343148</v>
      </c>
      <c r="H1592" s="17">
        <v>0.305406975170331</v>
      </c>
      <c r="I1592" s="17">
        <v>0.26966612057639</v>
      </c>
      <c r="J1592" s="17">
        <v>0.26723321847430098</v>
      </c>
      <c r="K1592" s="17">
        <v>0.21771259361532599</v>
      </c>
      <c r="L1592" s="17">
        <v>0.22485981649856901</v>
      </c>
      <c r="M1592" s="17"/>
      <c r="N1592" s="17">
        <v>0.28397860718958101</v>
      </c>
      <c r="O1592" s="17">
        <v>0.26128235234566</v>
      </c>
      <c r="P1592" s="17">
        <v>0.225616230558498</v>
      </c>
      <c r="Q1592" s="17">
        <v>0.23256133068165799</v>
      </c>
      <c r="R1592" s="17"/>
      <c r="S1592" s="17">
        <v>0.285057396412431</v>
      </c>
      <c r="T1592" s="17">
        <v>0.26069871520431298</v>
      </c>
      <c r="U1592" s="17">
        <v>0.24832471596358799</v>
      </c>
      <c r="V1592" s="17">
        <v>0.18018003339545299</v>
      </c>
      <c r="W1592" s="17">
        <v>0.227258238158626</v>
      </c>
      <c r="X1592" s="17">
        <v>0.34216022208719699</v>
      </c>
      <c r="Y1592" s="17">
        <v>0.41609363222171097</v>
      </c>
      <c r="Z1592" s="17">
        <v>0.29142960658331402</v>
      </c>
      <c r="AA1592" s="17">
        <v>0.209779694808056</v>
      </c>
      <c r="AB1592" s="17">
        <v>0.20316470612429399</v>
      </c>
      <c r="AC1592" s="17">
        <v>0.17543924965035501</v>
      </c>
      <c r="AD1592" s="17">
        <v>0.13788302210808701</v>
      </c>
      <c r="AE1592" s="17"/>
      <c r="AF1592" s="17">
        <v>0.23290646834382001</v>
      </c>
      <c r="AG1592" s="17">
        <v>0.23621203376219899</v>
      </c>
      <c r="AH1592" s="17">
        <v>0.30225511503893399</v>
      </c>
      <c r="AI1592" s="17">
        <v>0.23331497478727201</v>
      </c>
      <c r="AJ1592" s="17">
        <v>0.25217585951196397</v>
      </c>
      <c r="AK1592" s="17">
        <v>0.40234173110669103</v>
      </c>
      <c r="AL1592" s="17"/>
      <c r="AM1592" s="17">
        <v>0.20829861335761399</v>
      </c>
      <c r="AN1592" s="17">
        <v>0.30501308188875498</v>
      </c>
      <c r="AO1592" s="17">
        <v>0.22475477779858899</v>
      </c>
      <c r="AP1592" s="17">
        <v>0.32310952346726002</v>
      </c>
      <c r="AQ1592" s="17">
        <v>0.21401264010733301</v>
      </c>
      <c r="AR1592" s="17"/>
      <c r="AS1592" s="17">
        <v>0.31650128821416301</v>
      </c>
      <c r="AT1592" s="17">
        <v>0.21224662631969299</v>
      </c>
      <c r="AU1592" s="17">
        <v>0.22434331171907401</v>
      </c>
      <c r="AV1592" s="17">
        <v>0.279552028045292</v>
      </c>
      <c r="AW1592" s="17">
        <v>0.24583194375706499</v>
      </c>
      <c r="AX1592" s="17">
        <v>0.17014494219191301</v>
      </c>
      <c r="AY1592" s="17"/>
      <c r="AZ1592" s="17">
        <v>0.23688139130309599</v>
      </c>
      <c r="BA1592" s="17">
        <v>0.2620133896356</v>
      </c>
      <c r="BB1592" s="17">
        <v>0.21809662666288501</v>
      </c>
      <c r="BC1592" s="17">
        <v>0.28889724046073301</v>
      </c>
      <c r="BD1592" s="17">
        <v>0.274385669231686</v>
      </c>
      <c r="BE1592" s="17"/>
      <c r="BF1592" s="17">
        <v>0.245984717883623</v>
      </c>
      <c r="BG1592" s="17"/>
      <c r="BH1592" s="17">
        <v>0.25749472462210998</v>
      </c>
      <c r="BI1592" s="17"/>
      <c r="BJ1592" s="17">
        <v>0.26107228499370899</v>
      </c>
      <c r="BK1592" s="17">
        <v>0.27742186204475</v>
      </c>
      <c r="BL1592" s="17">
        <v>0.25447200968724898</v>
      </c>
      <c r="BM1592" s="17">
        <v>0.21895528980176099</v>
      </c>
      <c r="BN1592" s="17">
        <v>0.15838513023317299</v>
      </c>
      <c r="BO1592" s="17">
        <v>0.222715642016281</v>
      </c>
      <c r="BP1592" s="17"/>
      <c r="BQ1592" s="17">
        <v>0.34695536837289997</v>
      </c>
      <c r="BR1592" s="17">
        <v>0.244679684973232</v>
      </c>
      <c r="BS1592" s="17">
        <v>0.24804290475853</v>
      </c>
      <c r="BT1592" s="17"/>
      <c r="BU1592" s="17">
        <v>0.30838421556455398</v>
      </c>
      <c r="BV1592" s="17">
        <v>0.27598975155252897</v>
      </c>
      <c r="BW1592" s="17">
        <v>0.25177221203313899</v>
      </c>
      <c r="BX1592" s="17"/>
      <c r="BY1592" s="17">
        <v>0.17348198251532301</v>
      </c>
      <c r="BZ1592" s="17"/>
      <c r="CA1592" s="17">
        <v>0.398258506119402</v>
      </c>
    </row>
    <row r="1593" spans="2:79" x14ac:dyDescent="0.35">
      <c r="B1593" t="s">
        <v>590</v>
      </c>
      <c r="C1593" s="17">
        <v>0.49037631335569098</v>
      </c>
      <c r="D1593" s="17">
        <v>0.46545442419389998</v>
      </c>
      <c r="E1593" s="17">
        <v>0.51108579425644896</v>
      </c>
      <c r="F1593" s="17"/>
      <c r="G1593" s="17">
        <v>0.44404791799899801</v>
      </c>
      <c r="H1593" s="17">
        <v>0.44802980980287499</v>
      </c>
      <c r="I1593" s="17">
        <v>0.48955789451255499</v>
      </c>
      <c r="J1593" s="17">
        <v>0.49815278059281698</v>
      </c>
      <c r="K1593" s="17">
        <v>0.54147495818140101</v>
      </c>
      <c r="L1593" s="17">
        <v>0.51550372775777098</v>
      </c>
      <c r="M1593" s="17"/>
      <c r="N1593" s="17">
        <v>0.50673066862673199</v>
      </c>
      <c r="O1593" s="17">
        <v>0.52212847493152703</v>
      </c>
      <c r="P1593" s="17">
        <v>0.44906688875808298</v>
      </c>
      <c r="Q1593" s="17">
        <v>0.47607026532006702</v>
      </c>
      <c r="R1593" s="17"/>
      <c r="S1593" s="17">
        <v>0.45747765368086701</v>
      </c>
      <c r="T1593" s="17">
        <v>0.56117449523740204</v>
      </c>
      <c r="U1593" s="17">
        <v>0.46333441648643497</v>
      </c>
      <c r="V1593" s="17">
        <v>0.49643394834086901</v>
      </c>
      <c r="W1593" s="17">
        <v>0.60209029238397604</v>
      </c>
      <c r="X1593" s="17">
        <v>0.39905373635104802</v>
      </c>
      <c r="Y1593" s="17">
        <v>0.39293809834390803</v>
      </c>
      <c r="Z1593" s="17">
        <v>0.52237972710786595</v>
      </c>
      <c r="AA1593" s="17">
        <v>0.43627094330446797</v>
      </c>
      <c r="AB1593" s="17">
        <v>0.57505182697900903</v>
      </c>
      <c r="AC1593" s="17">
        <v>0.47397889072094201</v>
      </c>
      <c r="AD1593" s="17">
        <v>0.53650450677716299</v>
      </c>
      <c r="AE1593" s="17"/>
      <c r="AF1593" s="17">
        <v>0.456388990640822</v>
      </c>
      <c r="AG1593" s="17">
        <v>0.49495258100684902</v>
      </c>
      <c r="AH1593" s="17">
        <v>0.55385595047376102</v>
      </c>
      <c r="AI1593" s="17">
        <v>0.54553009760495597</v>
      </c>
      <c r="AJ1593" s="17">
        <v>0.47853535479924703</v>
      </c>
      <c r="AK1593" s="17">
        <v>0.41326188089288801</v>
      </c>
      <c r="AL1593" s="17"/>
      <c r="AM1593" s="17">
        <v>0.50092629702942904</v>
      </c>
      <c r="AN1593" s="17">
        <v>0.45975919590721598</v>
      </c>
      <c r="AO1593" s="17">
        <v>0.55092273237247402</v>
      </c>
      <c r="AP1593" s="17">
        <v>0.423747928857374</v>
      </c>
      <c r="AQ1593" s="17">
        <v>0.43819860959233398</v>
      </c>
      <c r="AR1593" s="17"/>
      <c r="AS1593" s="17">
        <v>0.447308340716777</v>
      </c>
      <c r="AT1593" s="17">
        <v>0.533830908230016</v>
      </c>
      <c r="AU1593" s="17">
        <v>0.55989468239837303</v>
      </c>
      <c r="AV1593" s="17">
        <v>0.45227201175612303</v>
      </c>
      <c r="AW1593" s="17">
        <v>0.49982010428803703</v>
      </c>
      <c r="AX1593" s="17">
        <v>0.43548687929054702</v>
      </c>
      <c r="AY1593" s="17"/>
      <c r="AZ1593" s="17">
        <v>0.52981061709831201</v>
      </c>
      <c r="BA1593" s="17">
        <v>0.51281450230582903</v>
      </c>
      <c r="BB1593" s="17">
        <v>0.48896321510442198</v>
      </c>
      <c r="BC1593" s="17">
        <v>0.434354806903198</v>
      </c>
      <c r="BD1593" s="17">
        <v>0.45969256439893702</v>
      </c>
      <c r="BE1593" s="17"/>
      <c r="BF1593" s="17">
        <v>0.51180755677877299</v>
      </c>
      <c r="BG1593" s="17"/>
      <c r="BH1593" s="17">
        <v>0.49627003947550202</v>
      </c>
      <c r="BI1593" s="17"/>
      <c r="BJ1593" s="17">
        <v>0.50726684978693604</v>
      </c>
      <c r="BK1593" s="17">
        <v>0.46579773776450401</v>
      </c>
      <c r="BL1593" s="17">
        <v>0.51473744565462098</v>
      </c>
      <c r="BM1593" s="17">
        <v>0.42815082653974201</v>
      </c>
      <c r="BN1593" s="17">
        <v>0.60723348633207697</v>
      </c>
      <c r="BO1593" s="17">
        <v>0.50012776214776</v>
      </c>
      <c r="BP1593" s="17"/>
      <c r="BQ1593" s="17">
        <v>0.45634319775689802</v>
      </c>
      <c r="BR1593" s="17">
        <v>0.52351144729998</v>
      </c>
      <c r="BS1593" s="17">
        <v>0.51416466592692001</v>
      </c>
      <c r="BT1593" s="17"/>
      <c r="BU1593" s="17">
        <v>0.481276247043606</v>
      </c>
      <c r="BV1593" s="17">
        <v>0.51598808444317701</v>
      </c>
      <c r="BW1593" s="17">
        <v>0.50530926707804602</v>
      </c>
      <c r="BX1593" s="17"/>
      <c r="BY1593" s="17">
        <v>0.41626545834602602</v>
      </c>
      <c r="BZ1593" s="17"/>
      <c r="CA1593" s="17">
        <v>0.45931248160011101</v>
      </c>
    </row>
    <row r="1594" spans="2:79" x14ac:dyDescent="0.35">
      <c r="B1594" t="s">
        <v>591</v>
      </c>
      <c r="C1594" s="17">
        <v>8.1830643301562297E-2</v>
      </c>
      <c r="D1594" s="17">
        <v>7.5562538206547195E-2</v>
      </c>
      <c r="E1594" s="17">
        <v>8.8965596300346006E-2</v>
      </c>
      <c r="F1594" s="17"/>
      <c r="G1594" s="17">
        <v>0.13588109022030201</v>
      </c>
      <c r="H1594" s="17">
        <v>0.117260382198628</v>
      </c>
      <c r="I1594" s="17">
        <v>6.4840492972223399E-2</v>
      </c>
      <c r="J1594" s="17">
        <v>6.5434352216507605E-2</v>
      </c>
      <c r="K1594" s="17">
        <v>5.4702500302357203E-2</v>
      </c>
      <c r="L1594" s="17">
        <v>6.1744040840650598E-2</v>
      </c>
      <c r="M1594" s="17"/>
      <c r="N1594" s="17">
        <v>7.4180134174750195E-2</v>
      </c>
      <c r="O1594" s="17">
        <v>6.4058982710460302E-2</v>
      </c>
      <c r="P1594" s="17">
        <v>7.9467707016400199E-2</v>
      </c>
      <c r="Q1594" s="17">
        <v>0.103878251274742</v>
      </c>
      <c r="R1594" s="17"/>
      <c r="S1594" s="17">
        <v>0.120368288053659</v>
      </c>
      <c r="T1594" s="17">
        <v>2.55069001535226E-2</v>
      </c>
      <c r="U1594" s="17">
        <v>6.6584213161411707E-2</v>
      </c>
      <c r="V1594" s="17">
        <v>9.6428944488783197E-2</v>
      </c>
      <c r="W1594" s="17">
        <v>5.3763696806245098E-2</v>
      </c>
      <c r="X1594" s="17">
        <v>4.9344979373100499E-2</v>
      </c>
      <c r="Y1594" s="17">
        <v>8.5537766703938006E-2</v>
      </c>
      <c r="Z1594" s="17">
        <v>5.5535100036709598E-2</v>
      </c>
      <c r="AA1594" s="17">
        <v>0.14192970657368001</v>
      </c>
      <c r="AB1594" s="17">
        <v>4.5902801222521598E-2</v>
      </c>
      <c r="AC1594" s="17">
        <v>0.130429154054306</v>
      </c>
      <c r="AD1594" s="17">
        <v>0.110777360712878</v>
      </c>
      <c r="AE1594" s="17"/>
      <c r="AF1594" s="17">
        <v>0.107000239359837</v>
      </c>
      <c r="AG1594" s="17">
        <v>7.2855389939458198E-2</v>
      </c>
      <c r="AH1594" s="17">
        <v>6.2883585048496199E-2</v>
      </c>
      <c r="AI1594" s="17">
        <v>6.8064286185908401E-2</v>
      </c>
      <c r="AJ1594" s="17">
        <v>0.12749026555162599</v>
      </c>
      <c r="AK1594" s="17">
        <v>0.10659872238238</v>
      </c>
      <c r="AL1594" s="17"/>
      <c r="AM1594" s="17">
        <v>7.6074565525446405E-2</v>
      </c>
      <c r="AN1594" s="17">
        <v>7.6050754316045396E-2</v>
      </c>
      <c r="AO1594" s="17">
        <v>7.8809766731186795E-2</v>
      </c>
      <c r="AP1594" s="17">
        <v>0.109225901963333</v>
      </c>
      <c r="AQ1594" s="17">
        <v>0.17439692230227499</v>
      </c>
      <c r="AR1594" s="17"/>
      <c r="AS1594" s="17">
        <v>9.8748607050153703E-2</v>
      </c>
      <c r="AT1594" s="17">
        <v>6.5106145852702801E-2</v>
      </c>
      <c r="AU1594" s="17">
        <v>3.7040474270552903E-2</v>
      </c>
      <c r="AV1594" s="17">
        <v>9.2311709300204395E-2</v>
      </c>
      <c r="AW1594" s="17">
        <v>4.6515078325405301E-2</v>
      </c>
      <c r="AX1594" s="17">
        <v>0.21083750824313099</v>
      </c>
      <c r="AY1594" s="17"/>
      <c r="AZ1594" s="17">
        <v>7.6085937813758206E-2</v>
      </c>
      <c r="BA1594" s="17">
        <v>6.8036960499155405E-2</v>
      </c>
      <c r="BB1594" s="17">
        <v>5.52090922989203E-2</v>
      </c>
      <c r="BC1594" s="17">
        <v>0.10083378305343001</v>
      </c>
      <c r="BD1594" s="17">
        <v>0.114256324646615</v>
      </c>
      <c r="BE1594" s="17"/>
      <c r="BF1594" s="17">
        <v>6.0701872354801498E-2</v>
      </c>
      <c r="BG1594" s="17"/>
      <c r="BH1594" s="17">
        <v>7.3879039047948195E-2</v>
      </c>
      <c r="BI1594" s="17"/>
      <c r="BJ1594" s="17">
        <v>7.1721364189881398E-2</v>
      </c>
      <c r="BK1594" s="17">
        <v>0.106599224535308</v>
      </c>
      <c r="BL1594" s="17">
        <v>7.0845807490880805E-2</v>
      </c>
      <c r="BM1594" s="17">
        <v>9.2887623213547502E-2</v>
      </c>
      <c r="BN1594" s="17">
        <v>7.5161189043835896E-2</v>
      </c>
      <c r="BO1594" s="17">
        <v>8.7574499018556004E-2</v>
      </c>
      <c r="BP1594" s="17"/>
      <c r="BQ1594" s="17">
        <v>4.8027217019661499E-2</v>
      </c>
      <c r="BR1594" s="17">
        <v>0.10012572914557299</v>
      </c>
      <c r="BS1594" s="17">
        <v>7.8927582922358699E-2</v>
      </c>
      <c r="BT1594" s="17"/>
      <c r="BU1594" s="17">
        <v>5.97342563998162E-2</v>
      </c>
      <c r="BV1594" s="17">
        <v>7.7892921565988399E-2</v>
      </c>
      <c r="BW1594" s="17">
        <v>9.5354331389667493E-2</v>
      </c>
      <c r="BX1594" s="17"/>
      <c r="BY1594" s="17">
        <v>0.17632515271244101</v>
      </c>
      <c r="BZ1594" s="17"/>
      <c r="CA1594" s="17">
        <v>2.6085907293788398E-2</v>
      </c>
    </row>
    <row r="1595" spans="2:79" x14ac:dyDescent="0.35">
      <c r="B1595" t="s">
        <v>592</v>
      </c>
      <c r="C1595" s="17">
        <v>3.97175537036892E-2</v>
      </c>
      <c r="D1595" s="17">
        <v>5.2724639841745198E-2</v>
      </c>
      <c r="E1595" s="17">
        <v>2.5842866667871299E-2</v>
      </c>
      <c r="F1595" s="17"/>
      <c r="G1595" s="17">
        <v>6.6675645094049399E-2</v>
      </c>
      <c r="H1595" s="17">
        <v>9.9570565900104994E-3</v>
      </c>
      <c r="I1595" s="17">
        <v>4.5241942585960399E-2</v>
      </c>
      <c r="J1595" s="17">
        <v>2.8220668532991201E-2</v>
      </c>
      <c r="K1595" s="17">
        <v>3.0957918135443799E-2</v>
      </c>
      <c r="L1595" s="17">
        <v>5.34647703285029E-2</v>
      </c>
      <c r="M1595" s="17"/>
      <c r="N1595" s="17">
        <v>2.9008577479364799E-2</v>
      </c>
      <c r="O1595" s="17">
        <v>3.0013162758128601E-2</v>
      </c>
      <c r="P1595" s="17">
        <v>7.8130769807848596E-2</v>
      </c>
      <c r="Q1595" s="17">
        <v>3.3858244410022699E-2</v>
      </c>
      <c r="R1595" s="17"/>
      <c r="S1595" s="17">
        <v>2.4394046471418001E-2</v>
      </c>
      <c r="T1595" s="17">
        <v>3.1056095232127101E-2</v>
      </c>
      <c r="U1595" s="17">
        <v>5.1543066531383699E-2</v>
      </c>
      <c r="V1595" s="17">
        <v>2.0606804618210999E-2</v>
      </c>
      <c r="W1595" s="17">
        <v>1.9417752902648199E-2</v>
      </c>
      <c r="X1595" s="17">
        <v>7.6900797777569405E-2</v>
      </c>
      <c r="Y1595" s="17">
        <v>2.1593532590494499E-2</v>
      </c>
      <c r="Z1595" s="17">
        <v>0</v>
      </c>
      <c r="AA1595" s="17">
        <v>5.7064957237111601E-2</v>
      </c>
      <c r="AB1595" s="17">
        <v>4.3294461361199403E-2</v>
      </c>
      <c r="AC1595" s="17">
        <v>5.7220860526512998E-2</v>
      </c>
      <c r="AD1595" s="17">
        <v>9.8653628850278605E-2</v>
      </c>
      <c r="AE1595" s="17"/>
      <c r="AF1595" s="17">
        <v>3.58102624006938E-2</v>
      </c>
      <c r="AG1595" s="17">
        <v>5.6141577793669198E-2</v>
      </c>
      <c r="AH1595" s="17">
        <v>2.1959359845557101E-2</v>
      </c>
      <c r="AI1595" s="17">
        <v>1.4375156189165799E-2</v>
      </c>
      <c r="AJ1595" s="17">
        <v>1.69171828798537E-2</v>
      </c>
      <c r="AK1595" s="17">
        <v>2.3340554600076099E-2</v>
      </c>
      <c r="AL1595" s="17"/>
      <c r="AM1595" s="17">
        <v>3.2688527457067899E-2</v>
      </c>
      <c r="AN1595" s="17">
        <v>3.11413349588077E-2</v>
      </c>
      <c r="AO1595" s="17">
        <v>4.1270639218657097E-2</v>
      </c>
      <c r="AP1595" s="17">
        <v>5.8239646972801602E-2</v>
      </c>
      <c r="AQ1595" s="17">
        <v>0</v>
      </c>
      <c r="AR1595" s="17"/>
      <c r="AS1595" s="17">
        <v>2.9671481479454798E-2</v>
      </c>
      <c r="AT1595" s="17">
        <v>4.5704144589373497E-2</v>
      </c>
      <c r="AU1595" s="17">
        <v>6.5958337125861105E-2</v>
      </c>
      <c r="AV1595" s="17">
        <v>4.6681615312091002E-2</v>
      </c>
      <c r="AW1595" s="17">
        <v>2.85700779599991E-2</v>
      </c>
      <c r="AX1595" s="17">
        <v>0</v>
      </c>
      <c r="AY1595" s="17"/>
      <c r="AZ1595" s="17">
        <v>2.30256580941277E-2</v>
      </c>
      <c r="BA1595" s="17">
        <v>5.3546386379560801E-2</v>
      </c>
      <c r="BB1595" s="17">
        <v>2.83167461062491E-2</v>
      </c>
      <c r="BC1595" s="17">
        <v>6.29182583626169E-2</v>
      </c>
      <c r="BD1595" s="17">
        <v>4.0312344968007702E-2</v>
      </c>
      <c r="BE1595" s="17"/>
      <c r="BF1595" s="17">
        <v>3.8414330044725199E-2</v>
      </c>
      <c r="BG1595" s="17"/>
      <c r="BH1595" s="17">
        <v>4.97457530575076E-2</v>
      </c>
      <c r="BI1595" s="17"/>
      <c r="BJ1595" s="17">
        <v>2.4542540715677699E-2</v>
      </c>
      <c r="BK1595" s="17">
        <v>1.7957490691477399E-2</v>
      </c>
      <c r="BL1595" s="17">
        <v>3.0165819850929799E-2</v>
      </c>
      <c r="BM1595" s="17">
        <v>9.5800304558385396E-2</v>
      </c>
      <c r="BN1595" s="17">
        <v>0.13248513222456701</v>
      </c>
      <c r="BO1595" s="17">
        <v>6.3721757841448401E-2</v>
      </c>
      <c r="BP1595" s="17"/>
      <c r="BQ1595" s="17">
        <v>4.4803656567856398E-2</v>
      </c>
      <c r="BR1595" s="17">
        <v>1.45927150988503E-2</v>
      </c>
      <c r="BS1595" s="17">
        <v>5.3238822734657798E-2</v>
      </c>
      <c r="BT1595" s="17"/>
      <c r="BU1595" s="17">
        <v>5.2280285584424102E-2</v>
      </c>
      <c r="BV1595" s="17">
        <v>2.8316059530890302E-2</v>
      </c>
      <c r="BW1595" s="17">
        <v>5.0810132851518502E-2</v>
      </c>
      <c r="BX1595" s="17"/>
      <c r="BY1595" s="17">
        <v>7.8930893461878301E-2</v>
      </c>
      <c r="BZ1595" s="17"/>
      <c r="CA1595" s="17">
        <v>2.2113275790416199E-2</v>
      </c>
    </row>
    <row r="1596" spans="2:79" x14ac:dyDescent="0.35">
      <c r="B1596" t="s">
        <v>136</v>
      </c>
      <c r="C1596" s="17">
        <v>0.13481114152148299</v>
      </c>
      <c r="D1596" s="17">
        <v>0.11538776951065401</v>
      </c>
      <c r="E1596" s="17">
        <v>0.15523710931300799</v>
      </c>
      <c r="F1596" s="17"/>
      <c r="G1596" s="17">
        <v>0.116322046343503</v>
      </c>
      <c r="H1596" s="17">
        <v>0.119345776238156</v>
      </c>
      <c r="I1596" s="17">
        <v>0.130693549352872</v>
      </c>
      <c r="J1596" s="17">
        <v>0.14095898018338299</v>
      </c>
      <c r="K1596" s="17">
        <v>0.15515202976547099</v>
      </c>
      <c r="L1596" s="17">
        <v>0.14442764457450599</v>
      </c>
      <c r="M1596" s="17"/>
      <c r="N1596" s="17">
        <v>0.10610201252957301</v>
      </c>
      <c r="O1596" s="17">
        <v>0.122517027254224</v>
      </c>
      <c r="P1596" s="17">
        <v>0.167718403859171</v>
      </c>
      <c r="Q1596" s="17">
        <v>0.15363190831351101</v>
      </c>
      <c r="R1596" s="17"/>
      <c r="S1596" s="17">
        <v>0.112702615381625</v>
      </c>
      <c r="T1596" s="17">
        <v>0.12156379417263501</v>
      </c>
      <c r="U1596" s="17">
        <v>0.17021358785718199</v>
      </c>
      <c r="V1596" s="17">
        <v>0.206350269156683</v>
      </c>
      <c r="W1596" s="17">
        <v>9.7470019748505193E-2</v>
      </c>
      <c r="X1596" s="17">
        <v>0.13254026441108499</v>
      </c>
      <c r="Y1596" s="17">
        <v>8.3836970139949202E-2</v>
      </c>
      <c r="Z1596" s="17">
        <v>0.130655566272111</v>
      </c>
      <c r="AA1596" s="17">
        <v>0.15495469807668499</v>
      </c>
      <c r="AB1596" s="17">
        <v>0.13258620431297599</v>
      </c>
      <c r="AC1596" s="17">
        <v>0.16293184504788399</v>
      </c>
      <c r="AD1596" s="17">
        <v>0.116181481551594</v>
      </c>
      <c r="AE1596" s="17"/>
      <c r="AF1596" s="17">
        <v>0.16789403925482699</v>
      </c>
      <c r="AG1596" s="17">
        <v>0.139838417497824</v>
      </c>
      <c r="AH1596" s="17">
        <v>5.9045989593251899E-2</v>
      </c>
      <c r="AI1596" s="17">
        <v>0.138715485232698</v>
      </c>
      <c r="AJ1596" s="17">
        <v>0.124881337257309</v>
      </c>
      <c r="AK1596" s="17">
        <v>5.4457111017965798E-2</v>
      </c>
      <c r="AL1596" s="17"/>
      <c r="AM1596" s="17">
        <v>0.18201199663044401</v>
      </c>
      <c r="AN1596" s="17">
        <v>0.128035632929176</v>
      </c>
      <c r="AO1596" s="17">
        <v>0.10424208387909301</v>
      </c>
      <c r="AP1596" s="17">
        <v>8.5676998739231694E-2</v>
      </c>
      <c r="AQ1596" s="17">
        <v>0.173391827998058</v>
      </c>
      <c r="AR1596" s="17"/>
      <c r="AS1596" s="17">
        <v>0.10777028253945201</v>
      </c>
      <c r="AT1596" s="17">
        <v>0.14311217500821399</v>
      </c>
      <c r="AU1596" s="17">
        <v>0.112763194486139</v>
      </c>
      <c r="AV1596" s="17">
        <v>0.12918263558628901</v>
      </c>
      <c r="AW1596" s="17">
        <v>0.17926279566949399</v>
      </c>
      <c r="AX1596" s="17">
        <v>0.183530670274409</v>
      </c>
      <c r="AY1596" s="17"/>
      <c r="AZ1596" s="17">
        <v>0.13419639569070599</v>
      </c>
      <c r="BA1596" s="17">
        <v>0.10358876117985499</v>
      </c>
      <c r="BB1596" s="17">
        <v>0.20941431982752301</v>
      </c>
      <c r="BC1596" s="17">
        <v>0.11299591122002201</v>
      </c>
      <c r="BD1596" s="17">
        <v>0.11135309675475399</v>
      </c>
      <c r="BE1596" s="17"/>
      <c r="BF1596" s="17">
        <v>0.143091522938078</v>
      </c>
      <c r="BG1596" s="17"/>
      <c r="BH1596" s="17">
        <v>0.12261044379693301</v>
      </c>
      <c r="BI1596" s="17"/>
      <c r="BJ1596" s="17">
        <v>0.135396960313797</v>
      </c>
      <c r="BK1596" s="17">
        <v>0.13222368496396</v>
      </c>
      <c r="BL1596" s="17">
        <v>0.12977891731631899</v>
      </c>
      <c r="BM1596" s="17">
        <v>0.164205955886564</v>
      </c>
      <c r="BN1596" s="17">
        <v>2.6735062166347402E-2</v>
      </c>
      <c r="BO1596" s="17">
        <v>0.125860338975955</v>
      </c>
      <c r="BP1596" s="17"/>
      <c r="BQ1596" s="17">
        <v>0.103870560282684</v>
      </c>
      <c r="BR1596" s="17">
        <v>0.11709042348236499</v>
      </c>
      <c r="BS1596" s="17">
        <v>0.105626023657533</v>
      </c>
      <c r="BT1596" s="17"/>
      <c r="BU1596" s="17">
        <v>9.8324995407600105E-2</v>
      </c>
      <c r="BV1596" s="17">
        <v>0.10181318290741501</v>
      </c>
      <c r="BW1596" s="17">
        <v>9.6754056647629594E-2</v>
      </c>
      <c r="BX1596" s="17"/>
      <c r="BY1596" s="17">
        <v>0.15499651296433201</v>
      </c>
      <c r="BZ1596" s="17"/>
      <c r="CA1596" s="17">
        <v>9.4229829196282797E-2</v>
      </c>
    </row>
    <row r="1597" spans="2:79" x14ac:dyDescent="0.35">
      <c r="B1597" t="s">
        <v>593</v>
      </c>
      <c r="C1597" s="17">
        <v>0.74364066147326602</v>
      </c>
      <c r="D1597" s="17">
        <v>0.75632505244105397</v>
      </c>
      <c r="E1597" s="17">
        <v>0.72995442771877495</v>
      </c>
      <c r="F1597" s="17"/>
      <c r="G1597" s="17">
        <v>0.68112121834214601</v>
      </c>
      <c r="H1597" s="17">
        <v>0.75343678497320599</v>
      </c>
      <c r="I1597" s="17">
        <v>0.75922401508894399</v>
      </c>
      <c r="J1597" s="17">
        <v>0.76538599906711802</v>
      </c>
      <c r="K1597" s="17">
        <v>0.75918755179672803</v>
      </c>
      <c r="L1597" s="17">
        <v>0.74036354425633999</v>
      </c>
      <c r="M1597" s="17"/>
      <c r="N1597" s="17">
        <v>0.79070927581631201</v>
      </c>
      <c r="O1597" s="17">
        <v>0.78341082727718703</v>
      </c>
      <c r="P1597" s="17">
        <v>0.67468311931658098</v>
      </c>
      <c r="Q1597" s="17">
        <v>0.70863159600172498</v>
      </c>
      <c r="R1597" s="17"/>
      <c r="S1597" s="17">
        <v>0.74253505009329801</v>
      </c>
      <c r="T1597" s="17">
        <v>0.82187321044171502</v>
      </c>
      <c r="U1597" s="17">
        <v>0.71165913245002199</v>
      </c>
      <c r="V1597" s="17">
        <v>0.67661398173632303</v>
      </c>
      <c r="W1597" s="17">
        <v>0.82934853054260105</v>
      </c>
      <c r="X1597" s="17">
        <v>0.741213958438245</v>
      </c>
      <c r="Y1597" s="17">
        <v>0.80903173056561795</v>
      </c>
      <c r="Z1597" s="17">
        <v>0.81380933369118003</v>
      </c>
      <c r="AA1597" s="17">
        <v>0.64605063811252395</v>
      </c>
      <c r="AB1597" s="17">
        <v>0.77821653310330297</v>
      </c>
      <c r="AC1597" s="17">
        <v>0.64941814037129597</v>
      </c>
      <c r="AD1597" s="17">
        <v>0.674387528885249</v>
      </c>
      <c r="AE1597" s="17"/>
      <c r="AF1597" s="17">
        <v>0.68929545898464195</v>
      </c>
      <c r="AG1597" s="17">
        <v>0.73116461476904804</v>
      </c>
      <c r="AH1597" s="17">
        <v>0.856111065512695</v>
      </c>
      <c r="AI1597" s="17">
        <v>0.778845072392228</v>
      </c>
      <c r="AJ1597" s="17">
        <v>0.730711214311211</v>
      </c>
      <c r="AK1597" s="17">
        <v>0.81560361199957798</v>
      </c>
      <c r="AL1597" s="17"/>
      <c r="AM1597" s="17">
        <v>0.70922491038704205</v>
      </c>
      <c r="AN1597" s="17">
        <v>0.76477227779597101</v>
      </c>
      <c r="AO1597" s="17">
        <v>0.77567751017106301</v>
      </c>
      <c r="AP1597" s="17">
        <v>0.74685745232463396</v>
      </c>
      <c r="AQ1597" s="17">
        <v>0.65221124969966704</v>
      </c>
      <c r="AR1597" s="17"/>
      <c r="AS1597" s="17">
        <v>0.76380962893093896</v>
      </c>
      <c r="AT1597" s="17">
        <v>0.74607753454970904</v>
      </c>
      <c r="AU1597" s="17">
        <v>0.78423799411744699</v>
      </c>
      <c r="AV1597" s="17">
        <v>0.73182403980141497</v>
      </c>
      <c r="AW1597" s="17">
        <v>0.74565204804510199</v>
      </c>
      <c r="AX1597" s="17">
        <v>0.60563182148245998</v>
      </c>
      <c r="AY1597" s="17"/>
      <c r="AZ1597" s="17">
        <v>0.76669200840140805</v>
      </c>
      <c r="BA1597" s="17">
        <v>0.77482789194142898</v>
      </c>
      <c r="BB1597" s="17">
        <v>0.70705984176730696</v>
      </c>
      <c r="BC1597" s="17">
        <v>0.72325204736393101</v>
      </c>
      <c r="BD1597" s="17">
        <v>0.73407823363062397</v>
      </c>
      <c r="BE1597" s="17"/>
      <c r="BF1597" s="17">
        <v>0.75779227466239596</v>
      </c>
      <c r="BG1597" s="17"/>
      <c r="BH1597" s="17">
        <v>0.75376476409761195</v>
      </c>
      <c r="BI1597" s="17"/>
      <c r="BJ1597" s="17">
        <v>0.76833913478064397</v>
      </c>
      <c r="BK1597" s="17">
        <v>0.74321959980925401</v>
      </c>
      <c r="BL1597" s="17">
        <v>0.76920945534187002</v>
      </c>
      <c r="BM1597" s="17">
        <v>0.64710611634150295</v>
      </c>
      <c r="BN1597" s="17">
        <v>0.76561861656524999</v>
      </c>
      <c r="BO1597" s="17">
        <v>0.72284340416404103</v>
      </c>
      <c r="BP1597" s="17"/>
      <c r="BQ1597" s="17">
        <v>0.803298566129798</v>
      </c>
      <c r="BR1597" s="17">
        <v>0.76819113227321201</v>
      </c>
      <c r="BS1597" s="17">
        <v>0.76220757068544998</v>
      </c>
      <c r="BT1597" s="17"/>
      <c r="BU1597" s="17">
        <v>0.78966046260816003</v>
      </c>
      <c r="BV1597" s="17">
        <v>0.79197783599570604</v>
      </c>
      <c r="BW1597" s="17">
        <v>0.75708147911118395</v>
      </c>
      <c r="BX1597" s="17"/>
      <c r="BY1597" s="17">
        <v>0.589747440861349</v>
      </c>
      <c r="BZ1597" s="17"/>
      <c r="CA1597" s="17">
        <v>0.85757098771951301</v>
      </c>
    </row>
    <row r="1598" spans="2:79" x14ac:dyDescent="0.35">
      <c r="B1598" t="s">
        <v>594</v>
      </c>
      <c r="C1598" s="17">
        <v>0.121548197005252</v>
      </c>
      <c r="D1598" s="17">
        <v>0.12828717804829201</v>
      </c>
      <c r="E1598" s="17">
        <v>0.11480846296821701</v>
      </c>
      <c r="F1598" s="17"/>
      <c r="G1598" s="17">
        <v>0.20255673531435101</v>
      </c>
      <c r="H1598" s="17">
        <v>0.127217438788638</v>
      </c>
      <c r="I1598" s="17">
        <v>0.11008243555818401</v>
      </c>
      <c r="J1598" s="17">
        <v>9.3655020749498899E-2</v>
      </c>
      <c r="K1598" s="17">
        <v>8.5660418437801006E-2</v>
      </c>
      <c r="L1598" s="17">
        <v>0.11520881116915301</v>
      </c>
      <c r="M1598" s="17"/>
      <c r="N1598" s="17">
        <v>0.103188711654115</v>
      </c>
      <c r="O1598" s="17">
        <v>9.40721454685889E-2</v>
      </c>
      <c r="P1598" s="17">
        <v>0.15759847682424899</v>
      </c>
      <c r="Q1598" s="17">
        <v>0.13773649568476501</v>
      </c>
      <c r="R1598" s="17"/>
      <c r="S1598" s="17">
        <v>0.144762334525077</v>
      </c>
      <c r="T1598" s="17">
        <v>5.6562995385649698E-2</v>
      </c>
      <c r="U1598" s="17">
        <v>0.118127279692795</v>
      </c>
      <c r="V1598" s="17">
        <v>0.11703574910699401</v>
      </c>
      <c r="W1598" s="17">
        <v>7.3181449708893301E-2</v>
      </c>
      <c r="X1598" s="17">
        <v>0.12624577715067001</v>
      </c>
      <c r="Y1598" s="17">
        <v>0.10713129929443201</v>
      </c>
      <c r="Z1598" s="17">
        <v>5.5535100036709598E-2</v>
      </c>
      <c r="AA1598" s="17">
        <v>0.19899466381079101</v>
      </c>
      <c r="AB1598" s="17">
        <v>8.9197262583721001E-2</v>
      </c>
      <c r="AC1598" s="17">
        <v>0.18765001458081901</v>
      </c>
      <c r="AD1598" s="17">
        <v>0.20943098956315701</v>
      </c>
      <c r="AE1598" s="17"/>
      <c r="AF1598" s="17">
        <v>0.14281050176053101</v>
      </c>
      <c r="AG1598" s="17">
        <v>0.12899696773312699</v>
      </c>
      <c r="AH1598" s="17">
        <v>8.4842944894053196E-2</v>
      </c>
      <c r="AI1598" s="17">
        <v>8.2439442375074098E-2</v>
      </c>
      <c r="AJ1598" s="17">
        <v>0.14440744843147901</v>
      </c>
      <c r="AK1598" s="17">
        <v>0.129939276982456</v>
      </c>
      <c r="AL1598" s="17"/>
      <c r="AM1598" s="17">
        <v>0.10876309298251401</v>
      </c>
      <c r="AN1598" s="17">
        <v>0.10719208927485301</v>
      </c>
      <c r="AO1598" s="17">
        <v>0.120080405949844</v>
      </c>
      <c r="AP1598" s="17">
        <v>0.167465548936134</v>
      </c>
      <c r="AQ1598" s="17">
        <v>0.17439692230227499</v>
      </c>
      <c r="AR1598" s="17"/>
      <c r="AS1598" s="17">
        <v>0.12842008852960801</v>
      </c>
      <c r="AT1598" s="17">
        <v>0.11081029044207601</v>
      </c>
      <c r="AU1598" s="17">
        <v>0.10299881139641399</v>
      </c>
      <c r="AV1598" s="17">
        <v>0.13899332461229499</v>
      </c>
      <c r="AW1598" s="17">
        <v>7.5085156285404395E-2</v>
      </c>
      <c r="AX1598" s="17">
        <v>0.21083750824313099</v>
      </c>
      <c r="AY1598" s="17"/>
      <c r="AZ1598" s="17">
        <v>9.9111595907885902E-2</v>
      </c>
      <c r="BA1598" s="17">
        <v>0.121583346878716</v>
      </c>
      <c r="BB1598" s="17">
        <v>8.3525838405169403E-2</v>
      </c>
      <c r="BC1598" s="17">
        <v>0.16375204141604699</v>
      </c>
      <c r="BD1598" s="17">
        <v>0.15456866961462201</v>
      </c>
      <c r="BE1598" s="17"/>
      <c r="BF1598" s="17">
        <v>9.9116202399526704E-2</v>
      </c>
      <c r="BG1598" s="17"/>
      <c r="BH1598" s="17">
        <v>0.123624792105456</v>
      </c>
      <c r="BI1598" s="17"/>
      <c r="BJ1598" s="17">
        <v>9.6263904905559097E-2</v>
      </c>
      <c r="BK1598" s="17">
        <v>0.12455671522678601</v>
      </c>
      <c r="BL1598" s="17">
        <v>0.101011627341811</v>
      </c>
      <c r="BM1598" s="17">
        <v>0.188687927771933</v>
      </c>
      <c r="BN1598" s="17">
        <v>0.20764632126840299</v>
      </c>
      <c r="BO1598" s="17">
        <v>0.151296256860004</v>
      </c>
      <c r="BP1598" s="17"/>
      <c r="BQ1598" s="17">
        <v>9.2830873587517806E-2</v>
      </c>
      <c r="BR1598" s="17">
        <v>0.114718444244423</v>
      </c>
      <c r="BS1598" s="17">
        <v>0.13216640565701701</v>
      </c>
      <c r="BT1598" s="17"/>
      <c r="BU1598" s="17">
        <v>0.11201454198424</v>
      </c>
      <c r="BV1598" s="17">
        <v>0.106208981096879</v>
      </c>
      <c r="BW1598" s="17">
        <v>0.14616446424118601</v>
      </c>
      <c r="BX1598" s="17"/>
      <c r="BY1598" s="17">
        <v>0.25525604617431902</v>
      </c>
      <c r="BZ1598" s="17"/>
      <c r="CA1598" s="17">
        <v>4.8199183084204601E-2</v>
      </c>
    </row>
    <row r="1599" spans="2:79" x14ac:dyDescent="0.35">
      <c r="B1599" t="s">
        <v>202</v>
      </c>
      <c r="C1599" s="17">
        <v>0.62209246446801403</v>
      </c>
      <c r="D1599" s="17">
        <v>0.62803787439276204</v>
      </c>
      <c r="E1599" s="17">
        <v>0.61514596475055705</v>
      </c>
      <c r="F1599" s="17"/>
      <c r="G1599" s="17">
        <v>0.47856448302779497</v>
      </c>
      <c r="H1599" s="17">
        <v>0.62621934618456698</v>
      </c>
      <c r="I1599" s="17">
        <v>0.64914157953076101</v>
      </c>
      <c r="J1599" s="17">
        <v>0.67173097831761897</v>
      </c>
      <c r="K1599" s="17">
        <v>0.673527133358927</v>
      </c>
      <c r="L1599" s="17">
        <v>0.62515473308718705</v>
      </c>
      <c r="M1599" s="17"/>
      <c r="N1599" s="17">
        <v>0.68752056416219698</v>
      </c>
      <c r="O1599" s="17">
        <v>0.68933868180859803</v>
      </c>
      <c r="P1599" s="17">
        <v>0.51708464249233199</v>
      </c>
      <c r="Q1599" s="17">
        <v>0.57089510031696</v>
      </c>
      <c r="R1599" s="17"/>
      <c r="S1599" s="17">
        <v>0.59777271556822098</v>
      </c>
      <c r="T1599" s="17">
        <v>0.765310215056066</v>
      </c>
      <c r="U1599" s="17">
        <v>0.59353185275722697</v>
      </c>
      <c r="V1599" s="17">
        <v>0.55957823262932804</v>
      </c>
      <c r="W1599" s="17">
        <v>0.75616708083370798</v>
      </c>
      <c r="X1599" s="17">
        <v>0.61496818128757502</v>
      </c>
      <c r="Y1599" s="17">
        <v>0.70190043127118595</v>
      </c>
      <c r="Z1599" s="17">
        <v>0.75827423365447</v>
      </c>
      <c r="AA1599" s="17">
        <v>0.44705597430173299</v>
      </c>
      <c r="AB1599" s="17">
        <v>0.68901927051958201</v>
      </c>
      <c r="AC1599" s="17">
        <v>0.46176812579047699</v>
      </c>
      <c r="AD1599" s="17">
        <v>0.46495653932209202</v>
      </c>
      <c r="AE1599" s="17"/>
      <c r="AF1599" s="17">
        <v>0.54648495722411095</v>
      </c>
      <c r="AG1599" s="17">
        <v>0.60216764703592096</v>
      </c>
      <c r="AH1599" s="17">
        <v>0.77126812061864103</v>
      </c>
      <c r="AI1599" s="17">
        <v>0.69640563001715405</v>
      </c>
      <c r="AJ1599" s="17">
        <v>0.58630376587973199</v>
      </c>
      <c r="AK1599" s="17">
        <v>0.68566433501712298</v>
      </c>
      <c r="AL1599" s="17"/>
      <c r="AM1599" s="17">
        <v>0.60046181740452798</v>
      </c>
      <c r="AN1599" s="17">
        <v>0.65758018852111799</v>
      </c>
      <c r="AO1599" s="17">
        <v>0.65559710422121897</v>
      </c>
      <c r="AP1599" s="17">
        <v>0.5793919033885</v>
      </c>
      <c r="AQ1599" s="17">
        <v>0.47781432739739099</v>
      </c>
      <c r="AR1599" s="17"/>
      <c r="AS1599" s="17">
        <v>0.635389540401331</v>
      </c>
      <c r="AT1599" s="17">
        <v>0.63526724410763302</v>
      </c>
      <c r="AU1599" s="17">
        <v>0.68123918272103301</v>
      </c>
      <c r="AV1599" s="17">
        <v>0.59283071518912001</v>
      </c>
      <c r="AW1599" s="17">
        <v>0.67056689175969697</v>
      </c>
      <c r="AX1599" s="17">
        <v>0.39479431323932801</v>
      </c>
      <c r="AY1599" s="17"/>
      <c r="AZ1599" s="17">
        <v>0.66758041249352196</v>
      </c>
      <c r="BA1599" s="17">
        <v>0.65324454506271301</v>
      </c>
      <c r="BB1599" s="17">
        <v>0.62353400336213805</v>
      </c>
      <c r="BC1599" s="17">
        <v>0.55950000594788396</v>
      </c>
      <c r="BD1599" s="17">
        <v>0.57950956401600096</v>
      </c>
      <c r="BE1599" s="17"/>
      <c r="BF1599" s="17">
        <v>0.65867607226286895</v>
      </c>
      <c r="BG1599" s="17"/>
      <c r="BH1599" s="17">
        <v>0.63013997199215599</v>
      </c>
      <c r="BI1599" s="17"/>
      <c r="BJ1599" s="17">
        <v>0.67207522987508495</v>
      </c>
      <c r="BK1599" s="17">
        <v>0.61866288458246799</v>
      </c>
      <c r="BL1599" s="17">
        <v>0.668197828000059</v>
      </c>
      <c r="BM1599" s="17">
        <v>0.45841818856957101</v>
      </c>
      <c r="BN1599" s="17">
        <v>0.557972295296847</v>
      </c>
      <c r="BO1599" s="17">
        <v>0.571547147304036</v>
      </c>
      <c r="BP1599" s="17"/>
      <c r="BQ1599" s="17">
        <v>0.71046769254228004</v>
      </c>
      <c r="BR1599" s="17">
        <v>0.65347268802878899</v>
      </c>
      <c r="BS1599" s="17">
        <v>0.63004116502843399</v>
      </c>
      <c r="BT1599" s="17"/>
      <c r="BU1599" s="17">
        <v>0.67764592062391904</v>
      </c>
      <c r="BV1599" s="17">
        <v>0.685768854898827</v>
      </c>
      <c r="BW1599" s="17">
        <v>0.61091701486999805</v>
      </c>
      <c r="BX1599" s="17"/>
      <c r="BY1599" s="17">
        <v>0.33449139468702999</v>
      </c>
      <c r="BZ1599" s="17"/>
      <c r="CA1599" s="17">
        <v>0.809371804635308</v>
      </c>
    </row>
    <row r="1600" spans="2:79" x14ac:dyDescent="0.35">
      <c r="C1600" s="17"/>
      <c r="D1600" s="17"/>
      <c r="E1600" s="17"/>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17"/>
      <c r="AE1600" s="17"/>
      <c r="AF1600" s="17"/>
      <c r="AG1600" s="17"/>
      <c r="AH1600" s="17"/>
      <c r="AI1600" s="17"/>
      <c r="AJ1600" s="17"/>
      <c r="AK1600" s="17"/>
      <c r="AL1600" s="17"/>
      <c r="AM1600" s="17"/>
      <c r="AN1600" s="17"/>
      <c r="AO1600" s="17"/>
      <c r="AP1600" s="17"/>
      <c r="AQ1600" s="17"/>
      <c r="AR1600" s="17"/>
      <c r="AS1600" s="17"/>
      <c r="AT1600" s="17"/>
      <c r="AU1600" s="17"/>
      <c r="AV1600" s="17"/>
      <c r="AW1600" s="17"/>
      <c r="AX1600" s="17"/>
      <c r="AY1600" s="17"/>
      <c r="AZ1600" s="17"/>
      <c r="BA1600" s="17"/>
      <c r="BB1600" s="17"/>
      <c r="BC1600" s="17"/>
      <c r="BD1600" s="17"/>
      <c r="BE1600" s="17"/>
      <c r="BF1600" s="17"/>
      <c r="BG1600" s="17"/>
      <c r="BH1600" s="17"/>
      <c r="BI1600" s="17"/>
      <c r="BJ1600" s="17"/>
      <c r="BK1600" s="17"/>
      <c r="BL1600" s="17"/>
      <c r="BM1600" s="17"/>
      <c r="BN1600" s="17"/>
      <c r="BO1600" s="17"/>
      <c r="BP1600" s="17"/>
      <c r="BQ1600" s="17"/>
      <c r="BR1600" s="17"/>
      <c r="BS1600" s="17"/>
      <c r="BT1600" s="17"/>
      <c r="BU1600" s="17"/>
      <c r="BV1600" s="17"/>
      <c r="BW1600" s="17"/>
      <c r="BX1600" s="17"/>
      <c r="BY1600" s="17"/>
      <c r="BZ1600" s="17"/>
      <c r="CA1600" s="17"/>
    </row>
    <row r="1601" spans="2:79" x14ac:dyDescent="0.35">
      <c r="B1601" s="6" t="s">
        <v>642</v>
      </c>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c r="AP1601" s="17"/>
      <c r="AQ1601" s="17"/>
      <c r="AR1601" s="17"/>
      <c r="AS1601" s="17"/>
      <c r="AT1601" s="17"/>
      <c r="AU1601" s="17"/>
      <c r="AV1601" s="17"/>
      <c r="AW1601" s="17"/>
      <c r="AX1601" s="17"/>
      <c r="AY1601" s="17"/>
      <c r="AZ1601" s="17"/>
      <c r="BA1601" s="17"/>
      <c r="BB1601" s="17"/>
      <c r="BC1601" s="17"/>
      <c r="BD1601" s="17"/>
      <c r="BE1601" s="17"/>
      <c r="BF1601" s="17"/>
      <c r="BG1601" s="17"/>
      <c r="BH1601" s="17"/>
      <c r="BI1601" s="17"/>
      <c r="BJ1601" s="17"/>
      <c r="BK1601" s="17"/>
      <c r="BL1601" s="17"/>
      <c r="BM1601" s="17"/>
      <c r="BN1601" s="17"/>
      <c r="BO1601" s="17"/>
      <c r="BP1601" s="17"/>
      <c r="BQ1601" s="17"/>
      <c r="BR1601" s="17"/>
      <c r="BS1601" s="17"/>
      <c r="BT1601" s="17"/>
      <c r="BU1601" s="17"/>
      <c r="BV1601" s="17"/>
      <c r="BW1601" s="17"/>
      <c r="BX1601" s="17"/>
      <c r="BY1601" s="17"/>
      <c r="BZ1601" s="17"/>
      <c r="CA1601" s="17"/>
    </row>
    <row r="1602" spans="2:79" x14ac:dyDescent="0.35">
      <c r="B1602" s="24" t="s">
        <v>582</v>
      </c>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c r="BA1602" s="17"/>
      <c r="BB1602" s="17"/>
      <c r="BC1602" s="17"/>
      <c r="BD1602" s="17"/>
      <c r="BE1602" s="17"/>
      <c r="BF1602" s="17"/>
      <c r="BG1602" s="17"/>
      <c r="BH1602" s="17"/>
      <c r="BI1602" s="17"/>
      <c r="BJ1602" s="17"/>
      <c r="BK1602" s="17"/>
      <c r="BL1602" s="17"/>
      <c r="BM1602" s="17"/>
      <c r="BN1602" s="17"/>
      <c r="BO1602" s="17"/>
      <c r="BP1602" s="17"/>
      <c r="BQ1602" s="17"/>
      <c r="BR1602" s="17"/>
      <c r="BS1602" s="17"/>
      <c r="BT1602" s="17"/>
      <c r="BU1602" s="17"/>
      <c r="BV1602" s="17"/>
      <c r="BW1602" s="17"/>
      <c r="BX1602" s="17"/>
      <c r="BY1602" s="17"/>
      <c r="BZ1602" s="17"/>
      <c r="CA1602" s="17"/>
    </row>
    <row r="1603" spans="2:79" x14ac:dyDescent="0.35">
      <c r="B1603" t="s">
        <v>589</v>
      </c>
      <c r="C1603" s="17">
        <v>0.27737667988738401</v>
      </c>
      <c r="D1603" s="17">
        <v>0.31474527048593698</v>
      </c>
      <c r="E1603" s="17">
        <v>0.24003981186097301</v>
      </c>
      <c r="F1603" s="17"/>
      <c r="G1603" s="17">
        <v>0.35364759532713902</v>
      </c>
      <c r="H1603" s="17">
        <v>0.28396581224991801</v>
      </c>
      <c r="I1603" s="17">
        <v>0.23597404204700601</v>
      </c>
      <c r="J1603" s="17">
        <v>0.26131718919903701</v>
      </c>
      <c r="K1603" s="17">
        <v>0.26628850856706998</v>
      </c>
      <c r="L1603" s="17">
        <v>0.26601475006061498</v>
      </c>
      <c r="M1603" s="17"/>
      <c r="N1603" s="17">
        <v>0.30887715952992201</v>
      </c>
      <c r="O1603" s="17">
        <v>0.246035338869806</v>
      </c>
      <c r="P1603" s="17">
        <v>0.23066773197073201</v>
      </c>
      <c r="Q1603" s="17">
        <v>0.32236203753902998</v>
      </c>
      <c r="R1603" s="17"/>
      <c r="S1603" s="17">
        <v>0.290036632325332</v>
      </c>
      <c r="T1603" s="17">
        <v>0.36214346261845798</v>
      </c>
      <c r="U1603" s="17">
        <v>0.25105727984187798</v>
      </c>
      <c r="V1603" s="17">
        <v>0.239228386415829</v>
      </c>
      <c r="W1603" s="17">
        <v>0.14973444187971099</v>
      </c>
      <c r="X1603" s="17">
        <v>0.277797031502105</v>
      </c>
      <c r="Y1603" s="17">
        <v>0.241345964569296</v>
      </c>
      <c r="Z1603" s="17">
        <v>0.150786593440213</v>
      </c>
      <c r="AA1603" s="17">
        <v>0.25052516293772598</v>
      </c>
      <c r="AB1603" s="17">
        <v>0.32173751870609102</v>
      </c>
      <c r="AC1603" s="17">
        <v>0.337564408047974</v>
      </c>
      <c r="AD1603" s="17">
        <v>0.31569378578360102</v>
      </c>
      <c r="AE1603" s="17"/>
      <c r="AF1603" s="17">
        <v>0.33954647863930298</v>
      </c>
      <c r="AG1603" s="17">
        <v>0.27070558685458002</v>
      </c>
      <c r="AH1603" s="17">
        <v>0.22666553881323201</v>
      </c>
      <c r="AI1603" s="17">
        <v>0.24665881957852501</v>
      </c>
      <c r="AJ1603" s="17">
        <v>0.28703174265223802</v>
      </c>
      <c r="AK1603" s="17">
        <v>0.39840837091273901</v>
      </c>
      <c r="AL1603" s="17"/>
      <c r="AM1603" s="17">
        <v>0.28253071844565097</v>
      </c>
      <c r="AN1603" s="17">
        <v>0.20000618017401101</v>
      </c>
      <c r="AO1603" s="17">
        <v>0.37113201458489697</v>
      </c>
      <c r="AP1603" s="17">
        <v>0.317509431803989</v>
      </c>
      <c r="AQ1603" s="17">
        <v>0.41921541347513203</v>
      </c>
      <c r="AR1603" s="17"/>
      <c r="AS1603" s="17">
        <v>0.315110935879725</v>
      </c>
      <c r="AT1603" s="17">
        <v>0.25194893252233802</v>
      </c>
      <c r="AU1603" s="17">
        <v>0.290318446773844</v>
      </c>
      <c r="AV1603" s="17">
        <v>0.27040012065105001</v>
      </c>
      <c r="AW1603" s="17">
        <v>0.223952196288593</v>
      </c>
      <c r="AX1603" s="17">
        <v>0.31396761616554902</v>
      </c>
      <c r="AY1603" s="17"/>
      <c r="AZ1603" s="17">
        <v>0.25269979638985801</v>
      </c>
      <c r="BA1603" s="17">
        <v>0.26500994533052602</v>
      </c>
      <c r="BB1603" s="17">
        <v>0.239307317183478</v>
      </c>
      <c r="BC1603" s="17">
        <v>0.34247627173363698</v>
      </c>
      <c r="BD1603" s="17">
        <v>0.32993252767255399</v>
      </c>
      <c r="BE1603" s="17"/>
      <c r="BF1603" s="17">
        <v>0.27452151735288999</v>
      </c>
      <c r="BG1603" s="17"/>
      <c r="BH1603" s="17">
        <v>0.26937887384542702</v>
      </c>
      <c r="BI1603" s="17"/>
      <c r="BJ1603" s="17">
        <v>0.268097931270317</v>
      </c>
      <c r="BK1603" s="17">
        <v>0.31958061909201801</v>
      </c>
      <c r="BL1603" s="17">
        <v>0.29131993128990502</v>
      </c>
      <c r="BM1603" s="17">
        <v>0.23738033136169701</v>
      </c>
      <c r="BN1603" s="17">
        <v>0.255415101813528</v>
      </c>
      <c r="BO1603" s="17">
        <v>0.33532544130327802</v>
      </c>
      <c r="BP1603" s="17"/>
      <c r="BQ1603" s="17">
        <v>0.24241717730255899</v>
      </c>
      <c r="BR1603" s="17">
        <v>0.32989019900543198</v>
      </c>
      <c r="BS1603" s="17">
        <v>0.28569647021310801</v>
      </c>
      <c r="BT1603" s="17"/>
      <c r="BU1603" s="17">
        <v>0.59542685274836404</v>
      </c>
      <c r="BV1603" s="17">
        <v>0.27470700311282698</v>
      </c>
      <c r="BW1603" s="17">
        <v>0.27687297483513001</v>
      </c>
      <c r="BX1603" s="17"/>
      <c r="BY1603" s="17">
        <v>0.50744628823675297</v>
      </c>
      <c r="BZ1603" s="17"/>
      <c r="CA1603" s="17">
        <v>0.40097798232519</v>
      </c>
    </row>
    <row r="1604" spans="2:79" x14ac:dyDescent="0.35">
      <c r="B1604" t="s">
        <v>590</v>
      </c>
      <c r="C1604" s="17">
        <v>0.46656795129517498</v>
      </c>
      <c r="D1604" s="17">
        <v>0.47170840117007701</v>
      </c>
      <c r="E1604" s="17">
        <v>0.46227428729019798</v>
      </c>
      <c r="F1604" s="17"/>
      <c r="G1604" s="17">
        <v>0.359053396224985</v>
      </c>
      <c r="H1604" s="17">
        <v>0.47265902330370402</v>
      </c>
      <c r="I1604" s="17">
        <v>0.48379940887172201</v>
      </c>
      <c r="J1604" s="17">
        <v>0.50851739667731899</v>
      </c>
      <c r="K1604" s="17">
        <v>0.478827729655732</v>
      </c>
      <c r="L1604" s="17">
        <v>0.48436775048212399</v>
      </c>
      <c r="M1604" s="17"/>
      <c r="N1604" s="17">
        <v>0.49538448554786702</v>
      </c>
      <c r="O1604" s="17">
        <v>0.48300237076889502</v>
      </c>
      <c r="P1604" s="17">
        <v>0.48768634308224201</v>
      </c>
      <c r="Q1604" s="17">
        <v>0.38405803630454</v>
      </c>
      <c r="R1604" s="17"/>
      <c r="S1604" s="17">
        <v>0.45996807973672998</v>
      </c>
      <c r="T1604" s="17">
        <v>0.45932925149558501</v>
      </c>
      <c r="U1604" s="17">
        <v>0.51845347313068002</v>
      </c>
      <c r="V1604" s="17">
        <v>0.52355171992058103</v>
      </c>
      <c r="W1604" s="17">
        <v>0.60459622707863103</v>
      </c>
      <c r="X1604" s="17">
        <v>0.38044755449114098</v>
      </c>
      <c r="Y1604" s="17">
        <v>0.55492878964161896</v>
      </c>
      <c r="Z1604" s="17">
        <v>0.44590377550075899</v>
      </c>
      <c r="AA1604" s="17">
        <v>0.50783527923910399</v>
      </c>
      <c r="AB1604" s="17">
        <v>0.413357061160114</v>
      </c>
      <c r="AC1604" s="17">
        <v>0.30235367590420997</v>
      </c>
      <c r="AD1604" s="17">
        <v>0.31545372477744998</v>
      </c>
      <c r="AE1604" s="17"/>
      <c r="AF1604" s="17">
        <v>0.356721266049006</v>
      </c>
      <c r="AG1604" s="17">
        <v>0.49723157895409198</v>
      </c>
      <c r="AH1604" s="17">
        <v>0.47258365406189801</v>
      </c>
      <c r="AI1604" s="17">
        <v>0.54190217527064999</v>
      </c>
      <c r="AJ1604" s="17">
        <v>0.43259876580637302</v>
      </c>
      <c r="AK1604" s="17">
        <v>0.47874341186068098</v>
      </c>
      <c r="AL1604" s="17"/>
      <c r="AM1604" s="17">
        <v>0.45119049039950399</v>
      </c>
      <c r="AN1604" s="17">
        <v>0.50748794531990804</v>
      </c>
      <c r="AO1604" s="17">
        <v>0.45299312651645202</v>
      </c>
      <c r="AP1604" s="17">
        <v>0.39072259463662801</v>
      </c>
      <c r="AQ1604" s="17">
        <v>0.29026269917323699</v>
      </c>
      <c r="AR1604" s="17"/>
      <c r="AS1604" s="17">
        <v>0.406931928769942</v>
      </c>
      <c r="AT1604" s="17">
        <v>0.49972891625274102</v>
      </c>
      <c r="AU1604" s="17">
        <v>0.491687273820474</v>
      </c>
      <c r="AV1604" s="17">
        <v>0.475543475624292</v>
      </c>
      <c r="AW1604" s="17">
        <v>0.48952645625868901</v>
      </c>
      <c r="AX1604" s="17">
        <v>0.41306179552431199</v>
      </c>
      <c r="AY1604" s="17"/>
      <c r="AZ1604" s="17">
        <v>0.50143149752758598</v>
      </c>
      <c r="BA1604" s="17">
        <v>0.47275534308421502</v>
      </c>
      <c r="BB1604" s="17">
        <v>0.471391746915166</v>
      </c>
      <c r="BC1604" s="17">
        <v>0.43349472649698001</v>
      </c>
      <c r="BD1604" s="17">
        <v>0.43571057337755897</v>
      </c>
      <c r="BE1604" s="17"/>
      <c r="BF1604" s="17">
        <v>0.47436729857403298</v>
      </c>
      <c r="BG1604" s="17"/>
      <c r="BH1604" s="17">
        <v>0.48418521550063798</v>
      </c>
      <c r="BI1604" s="17"/>
      <c r="BJ1604" s="17">
        <v>0.40981802487350799</v>
      </c>
      <c r="BK1604" s="17">
        <v>0.39645208375002799</v>
      </c>
      <c r="BL1604" s="17">
        <v>0.51956115675950698</v>
      </c>
      <c r="BM1604" s="17">
        <v>0.50572468983213603</v>
      </c>
      <c r="BN1604" s="17">
        <v>0.60217005142903901</v>
      </c>
      <c r="BO1604" s="17">
        <v>0.363961206117415</v>
      </c>
      <c r="BP1604" s="17"/>
      <c r="BQ1604" s="17">
        <v>0.57861942287146095</v>
      </c>
      <c r="BR1604" s="17">
        <v>0.47059680945642601</v>
      </c>
      <c r="BS1604" s="17">
        <v>0.45160564983847601</v>
      </c>
      <c r="BT1604" s="17"/>
      <c r="BU1604" s="17">
        <v>0.33940397753875101</v>
      </c>
      <c r="BV1604" s="17">
        <v>0.46282278416639999</v>
      </c>
      <c r="BW1604" s="17">
        <v>0.48146110995279501</v>
      </c>
      <c r="BX1604" s="17"/>
      <c r="BY1604" s="17">
        <v>0.26555258971615298</v>
      </c>
      <c r="BZ1604" s="17"/>
      <c r="CA1604" s="17">
        <v>0.418011388205488</v>
      </c>
    </row>
    <row r="1605" spans="2:79" x14ac:dyDescent="0.35">
      <c r="B1605" t="s">
        <v>591</v>
      </c>
      <c r="C1605" s="17">
        <v>0.113461644916293</v>
      </c>
      <c r="D1605" s="17">
        <v>0.110676614928494</v>
      </c>
      <c r="E1605" s="17">
        <v>0.113631475410262</v>
      </c>
      <c r="F1605" s="17"/>
      <c r="G1605" s="17">
        <v>0.163717339346</v>
      </c>
      <c r="H1605" s="17">
        <v>0.121571911539108</v>
      </c>
      <c r="I1605" s="17">
        <v>0.14600280983552499</v>
      </c>
      <c r="J1605" s="17">
        <v>5.12504512223887E-2</v>
      </c>
      <c r="K1605" s="17">
        <v>0.12722983033704599</v>
      </c>
      <c r="L1605" s="17">
        <v>9.2361797436065804E-2</v>
      </c>
      <c r="M1605" s="17"/>
      <c r="N1605" s="17">
        <v>7.4805941120285602E-2</v>
      </c>
      <c r="O1605" s="17">
        <v>8.8528970844144406E-2</v>
      </c>
      <c r="P1605" s="17">
        <v>0.16929197636961801</v>
      </c>
      <c r="Q1605" s="17">
        <v>0.13361322017521099</v>
      </c>
      <c r="R1605" s="17"/>
      <c r="S1605" s="17">
        <v>0.12575546153334299</v>
      </c>
      <c r="T1605" s="17">
        <v>0.103482566195473</v>
      </c>
      <c r="U1605" s="17">
        <v>8.0590212544228698E-2</v>
      </c>
      <c r="V1605" s="17">
        <v>7.5206458544580398E-2</v>
      </c>
      <c r="W1605" s="17">
        <v>0.17592852965575201</v>
      </c>
      <c r="X1605" s="17">
        <v>0.124428258054309</v>
      </c>
      <c r="Y1605" s="17">
        <v>8.9536003543950304E-2</v>
      </c>
      <c r="Z1605" s="17">
        <v>0.14414557671317901</v>
      </c>
      <c r="AA1605" s="17">
        <v>7.2080870598210306E-2</v>
      </c>
      <c r="AB1605" s="17">
        <v>0.102480607403113</v>
      </c>
      <c r="AC1605" s="17">
        <v>0.184023768105956</v>
      </c>
      <c r="AD1605" s="17">
        <v>0.23716495886132499</v>
      </c>
      <c r="AE1605" s="17"/>
      <c r="AF1605" s="17">
        <v>6.2322211992187397E-2</v>
      </c>
      <c r="AG1605" s="17">
        <v>0.109348234233025</v>
      </c>
      <c r="AH1605" s="17">
        <v>0.13363303535614901</v>
      </c>
      <c r="AI1605" s="17">
        <v>0.119075882612448</v>
      </c>
      <c r="AJ1605" s="17">
        <v>0.22135572312027499</v>
      </c>
      <c r="AK1605" s="17">
        <v>3.2551003753852302E-2</v>
      </c>
      <c r="AL1605" s="17"/>
      <c r="AM1605" s="17">
        <v>0.114333460210717</v>
      </c>
      <c r="AN1605" s="17">
        <v>0.12422902477615901</v>
      </c>
      <c r="AO1605" s="17">
        <v>8.3304391083793894E-2</v>
      </c>
      <c r="AP1605" s="17">
        <v>0.121546587793294</v>
      </c>
      <c r="AQ1605" s="17">
        <v>0.24949016548346001</v>
      </c>
      <c r="AR1605" s="17"/>
      <c r="AS1605" s="17">
        <v>0.14457475372464401</v>
      </c>
      <c r="AT1605" s="17">
        <v>9.4747664410672505E-2</v>
      </c>
      <c r="AU1605" s="17">
        <v>0.106506652399862</v>
      </c>
      <c r="AV1605" s="17">
        <v>8.5341011580706505E-2</v>
      </c>
      <c r="AW1605" s="17">
        <v>0.13499195639348999</v>
      </c>
      <c r="AX1605" s="17">
        <v>0.147584742193338</v>
      </c>
      <c r="AY1605" s="17"/>
      <c r="AZ1605" s="17">
        <v>0.112214383435182</v>
      </c>
      <c r="BA1605" s="17">
        <v>0.141568501507469</v>
      </c>
      <c r="BB1605" s="17">
        <v>8.3339229239863005E-2</v>
      </c>
      <c r="BC1605" s="17">
        <v>0.13115944114773401</v>
      </c>
      <c r="BD1605" s="17">
        <v>0.10673292946931601</v>
      </c>
      <c r="BE1605" s="17"/>
      <c r="BF1605" s="17">
        <v>0.107416228966758</v>
      </c>
      <c r="BG1605" s="17"/>
      <c r="BH1605" s="17">
        <v>0.121058710422938</v>
      </c>
      <c r="BI1605" s="17"/>
      <c r="BJ1605" s="17">
        <v>0.14568009368409701</v>
      </c>
      <c r="BK1605" s="17">
        <v>0.139032553159705</v>
      </c>
      <c r="BL1605" s="17">
        <v>8.5413534845750594E-2</v>
      </c>
      <c r="BM1605" s="17">
        <v>9.7917639938794904E-2</v>
      </c>
      <c r="BN1605" s="17">
        <v>0.101467949363108</v>
      </c>
      <c r="BO1605" s="17">
        <v>0.13533907240424101</v>
      </c>
      <c r="BP1605" s="17"/>
      <c r="BQ1605" s="17">
        <v>7.60564212878556E-2</v>
      </c>
      <c r="BR1605" s="17">
        <v>9.9416495276041197E-2</v>
      </c>
      <c r="BS1605" s="17">
        <v>0.11595912753452101</v>
      </c>
      <c r="BT1605" s="17"/>
      <c r="BU1605" s="17">
        <v>5.3624444984727203E-2</v>
      </c>
      <c r="BV1605" s="17">
        <v>0.123905962828053</v>
      </c>
      <c r="BW1605" s="17">
        <v>0.116540614192555</v>
      </c>
      <c r="BX1605" s="17"/>
      <c r="BY1605" s="17">
        <v>8.8137079750271394E-2</v>
      </c>
      <c r="BZ1605" s="17"/>
      <c r="CA1605" s="17">
        <v>7.4688288105131895E-2</v>
      </c>
    </row>
    <row r="1606" spans="2:79" x14ac:dyDescent="0.35">
      <c r="B1606" t="s">
        <v>592</v>
      </c>
      <c r="C1606" s="17">
        <v>3.4126593938255498E-2</v>
      </c>
      <c r="D1606" s="17">
        <v>3.8174998188482398E-2</v>
      </c>
      <c r="E1606" s="17">
        <v>3.0098124002184701E-2</v>
      </c>
      <c r="F1606" s="17"/>
      <c r="G1606" s="17">
        <v>2.6796469962844401E-2</v>
      </c>
      <c r="H1606" s="17">
        <v>3.3447003049155301E-2</v>
      </c>
      <c r="I1606" s="17">
        <v>6.3519375117361498E-2</v>
      </c>
      <c r="J1606" s="17">
        <v>3.11848030978688E-2</v>
      </c>
      <c r="K1606" s="17">
        <v>1.6552385721179199E-2</v>
      </c>
      <c r="L1606" s="17">
        <v>3.4779680406232402E-2</v>
      </c>
      <c r="M1606" s="17"/>
      <c r="N1606" s="17">
        <v>4.43716279310589E-2</v>
      </c>
      <c r="O1606" s="17">
        <v>6.4821897342817805E-2</v>
      </c>
      <c r="P1606" s="17">
        <v>1.05431420942903E-2</v>
      </c>
      <c r="Q1606" s="17">
        <v>1.6033436365635301E-2</v>
      </c>
      <c r="R1606" s="17"/>
      <c r="S1606" s="17">
        <v>3.5526078687393901E-2</v>
      </c>
      <c r="T1606" s="17">
        <v>0</v>
      </c>
      <c r="U1606" s="17">
        <v>1.8238021888522402E-2</v>
      </c>
      <c r="V1606" s="17">
        <v>4.60370864365778E-2</v>
      </c>
      <c r="W1606" s="17">
        <v>2.0435207357146899E-2</v>
      </c>
      <c r="X1606" s="17">
        <v>2.68633979046836E-2</v>
      </c>
      <c r="Y1606" s="17">
        <v>6.1694227693332201E-2</v>
      </c>
      <c r="Z1606" s="17">
        <v>9.3365937985002506E-2</v>
      </c>
      <c r="AA1606" s="17">
        <v>4.02003256710141E-2</v>
      </c>
      <c r="AB1606" s="17">
        <v>3.0895542405329299E-2</v>
      </c>
      <c r="AC1606" s="17">
        <v>5.6041274759530503E-2</v>
      </c>
      <c r="AD1606" s="17">
        <v>7.0455190017175595E-2</v>
      </c>
      <c r="AE1606" s="17"/>
      <c r="AF1606" s="17">
        <v>3.4073852686094197E-2</v>
      </c>
      <c r="AG1606" s="17">
        <v>2.1355777045591599E-2</v>
      </c>
      <c r="AH1606" s="17">
        <v>4.9585528022148301E-2</v>
      </c>
      <c r="AI1606" s="17">
        <v>4.3455051712321502E-2</v>
      </c>
      <c r="AJ1606" s="17">
        <v>0</v>
      </c>
      <c r="AK1606" s="17">
        <v>3.55610876364722E-2</v>
      </c>
      <c r="AL1606" s="17"/>
      <c r="AM1606" s="17">
        <v>2.58058044319379E-2</v>
      </c>
      <c r="AN1606" s="17">
        <v>2.7984638469307599E-2</v>
      </c>
      <c r="AO1606" s="17">
        <v>3.1342660347668402E-2</v>
      </c>
      <c r="AP1606" s="17">
        <v>7.9719601118987696E-2</v>
      </c>
      <c r="AQ1606" s="17">
        <v>0</v>
      </c>
      <c r="AR1606" s="17"/>
      <c r="AS1606" s="17">
        <v>3.78029074715601E-2</v>
      </c>
      <c r="AT1606" s="17">
        <v>4.89728306344425E-2</v>
      </c>
      <c r="AU1606" s="17">
        <v>3.0124978307501198E-2</v>
      </c>
      <c r="AV1606" s="17">
        <v>3.7649932434972201E-2</v>
      </c>
      <c r="AW1606" s="17">
        <v>8.5150932928811599E-3</v>
      </c>
      <c r="AX1606" s="17">
        <v>2.39303810265011E-2</v>
      </c>
      <c r="AY1606" s="17"/>
      <c r="AZ1606" s="17">
        <v>2.6775926419087201E-2</v>
      </c>
      <c r="BA1606" s="17">
        <v>3.3469543507870299E-2</v>
      </c>
      <c r="BB1606" s="17">
        <v>4.2380333195963502E-2</v>
      </c>
      <c r="BC1606" s="17">
        <v>0</v>
      </c>
      <c r="BD1606" s="17">
        <v>3.6048031967608599E-2</v>
      </c>
      <c r="BE1606" s="17"/>
      <c r="BF1606" s="17">
        <v>3.17663521721432E-2</v>
      </c>
      <c r="BG1606" s="17"/>
      <c r="BH1606" s="17">
        <v>3.24315019200394E-2</v>
      </c>
      <c r="BI1606" s="17"/>
      <c r="BJ1606" s="17">
        <v>4.1707837522701602E-2</v>
      </c>
      <c r="BK1606" s="17">
        <v>3.8571285381982498E-2</v>
      </c>
      <c r="BL1606" s="17">
        <v>1.9135428478804901E-2</v>
      </c>
      <c r="BM1606" s="17">
        <v>2.9060859247473599E-2</v>
      </c>
      <c r="BN1606" s="17">
        <v>0</v>
      </c>
      <c r="BO1606" s="17">
        <v>3.75099939039817E-2</v>
      </c>
      <c r="BP1606" s="17"/>
      <c r="BQ1606" s="17">
        <v>1.96576637729712E-2</v>
      </c>
      <c r="BR1606" s="17">
        <v>1.84332373210448E-2</v>
      </c>
      <c r="BS1606" s="17">
        <v>4.6489924577000498E-2</v>
      </c>
      <c r="BT1606" s="17"/>
      <c r="BU1606" s="17">
        <v>5.4124176485907897E-3</v>
      </c>
      <c r="BV1606" s="17">
        <v>3.8497983007917499E-2</v>
      </c>
      <c r="BW1606" s="17">
        <v>3.2404069411495297E-2</v>
      </c>
      <c r="BX1606" s="17"/>
      <c r="BY1606" s="17">
        <v>0</v>
      </c>
      <c r="BZ1606" s="17"/>
      <c r="CA1606" s="17">
        <v>1.83908505283168E-2</v>
      </c>
    </row>
    <row r="1607" spans="2:79" x14ac:dyDescent="0.35">
      <c r="B1607" t="s">
        <v>136</v>
      </c>
      <c r="C1607" s="17">
        <v>0.108467129962892</v>
      </c>
      <c r="D1607" s="17">
        <v>6.4694715227008606E-2</v>
      </c>
      <c r="E1607" s="17">
        <v>0.153956301436382</v>
      </c>
      <c r="F1607" s="17"/>
      <c r="G1607" s="17">
        <v>9.6785199139031095E-2</v>
      </c>
      <c r="H1607" s="17">
        <v>8.8356249858115396E-2</v>
      </c>
      <c r="I1607" s="17">
        <v>7.0704364128385905E-2</v>
      </c>
      <c r="J1607" s="17">
        <v>0.147730159803387</v>
      </c>
      <c r="K1607" s="17">
        <v>0.111101545718973</v>
      </c>
      <c r="L1607" s="17">
        <v>0.122476021614962</v>
      </c>
      <c r="M1607" s="17"/>
      <c r="N1607" s="17">
        <v>7.6560785870866899E-2</v>
      </c>
      <c r="O1607" s="17">
        <v>0.117611422174338</v>
      </c>
      <c r="P1607" s="17">
        <v>0.10181080648311799</v>
      </c>
      <c r="Q1607" s="17">
        <v>0.143933269615584</v>
      </c>
      <c r="R1607" s="17"/>
      <c r="S1607" s="17">
        <v>8.8713747717200697E-2</v>
      </c>
      <c r="T1607" s="17">
        <v>7.5044719690484402E-2</v>
      </c>
      <c r="U1607" s="17">
        <v>0.13166101259469001</v>
      </c>
      <c r="V1607" s="17">
        <v>0.11597634868243201</v>
      </c>
      <c r="W1607" s="17">
        <v>4.9305594028758802E-2</v>
      </c>
      <c r="X1607" s="17">
        <v>0.190463758047761</v>
      </c>
      <c r="Y1607" s="17">
        <v>5.2495014551802603E-2</v>
      </c>
      <c r="Z1607" s="17">
        <v>0.16579811636084599</v>
      </c>
      <c r="AA1607" s="17">
        <v>0.12935836155394501</v>
      </c>
      <c r="AB1607" s="17">
        <v>0.131529270325353</v>
      </c>
      <c r="AC1607" s="17">
        <v>0.120016873182329</v>
      </c>
      <c r="AD1607" s="17">
        <v>6.12323405604474E-2</v>
      </c>
      <c r="AE1607" s="17"/>
      <c r="AF1607" s="17">
        <v>0.207336190633409</v>
      </c>
      <c r="AG1607" s="17">
        <v>0.101358822912712</v>
      </c>
      <c r="AH1607" s="17">
        <v>0.11753224374657301</v>
      </c>
      <c r="AI1607" s="17">
        <v>4.8908070826056499E-2</v>
      </c>
      <c r="AJ1607" s="17">
        <v>5.9013768421113701E-2</v>
      </c>
      <c r="AK1607" s="17">
        <v>5.4736125836255901E-2</v>
      </c>
      <c r="AL1607" s="17"/>
      <c r="AM1607" s="17">
        <v>0.12613952651218999</v>
      </c>
      <c r="AN1607" s="17">
        <v>0.140292211260614</v>
      </c>
      <c r="AO1607" s="17">
        <v>6.12278074671887E-2</v>
      </c>
      <c r="AP1607" s="17">
        <v>9.0501784647102096E-2</v>
      </c>
      <c r="AQ1607" s="17">
        <v>4.1031721868171403E-2</v>
      </c>
      <c r="AR1607" s="17"/>
      <c r="AS1607" s="17">
        <v>9.5579474154129193E-2</v>
      </c>
      <c r="AT1607" s="17">
        <v>0.104601656179806</v>
      </c>
      <c r="AU1607" s="17">
        <v>8.1362648698318399E-2</v>
      </c>
      <c r="AV1607" s="17">
        <v>0.13106545970897901</v>
      </c>
      <c r="AW1607" s="17">
        <v>0.143014297766347</v>
      </c>
      <c r="AX1607" s="17">
        <v>0.1014554650903</v>
      </c>
      <c r="AY1607" s="17"/>
      <c r="AZ1607" s="17">
        <v>0.106878396228287</v>
      </c>
      <c r="BA1607" s="17">
        <v>8.7196666569920006E-2</v>
      </c>
      <c r="BB1607" s="17">
        <v>0.16358137346553001</v>
      </c>
      <c r="BC1607" s="17">
        <v>9.2869560621649597E-2</v>
      </c>
      <c r="BD1607" s="17">
        <v>9.1575937512961697E-2</v>
      </c>
      <c r="BE1607" s="17"/>
      <c r="BF1607" s="17">
        <v>0.111928602934176</v>
      </c>
      <c r="BG1607" s="17"/>
      <c r="BH1607" s="17">
        <v>9.2945698310957003E-2</v>
      </c>
      <c r="BI1607" s="17"/>
      <c r="BJ1607" s="17">
        <v>0.134696112649376</v>
      </c>
      <c r="BK1607" s="17">
        <v>0.106363458616267</v>
      </c>
      <c r="BL1607" s="17">
        <v>8.4569948626033398E-2</v>
      </c>
      <c r="BM1607" s="17">
        <v>0.12991647961989899</v>
      </c>
      <c r="BN1607" s="17">
        <v>4.09468973943252E-2</v>
      </c>
      <c r="BO1607" s="17">
        <v>0.12786428627108301</v>
      </c>
      <c r="BP1607" s="17"/>
      <c r="BQ1607" s="17">
        <v>8.3249314765153404E-2</v>
      </c>
      <c r="BR1607" s="17">
        <v>8.1663258941055694E-2</v>
      </c>
      <c r="BS1607" s="17">
        <v>0.100248827836893</v>
      </c>
      <c r="BT1607" s="17"/>
      <c r="BU1607" s="17">
        <v>6.1323070795663596E-3</v>
      </c>
      <c r="BV1607" s="17">
        <v>0.100066266884802</v>
      </c>
      <c r="BW1607" s="17">
        <v>9.2721231608024895E-2</v>
      </c>
      <c r="BX1607" s="17"/>
      <c r="BY1607" s="17">
        <v>0.138864042296823</v>
      </c>
      <c r="BZ1607" s="17"/>
      <c r="CA1607" s="17">
        <v>8.7931490835872997E-2</v>
      </c>
    </row>
    <row r="1608" spans="2:79" x14ac:dyDescent="0.35">
      <c r="B1608" t="s">
        <v>593</v>
      </c>
      <c r="C1608" s="17">
        <v>0.74394463118255905</v>
      </c>
      <c r="D1608" s="17">
        <v>0.78645367165601499</v>
      </c>
      <c r="E1608" s="17">
        <v>0.70231409915117105</v>
      </c>
      <c r="F1608" s="17"/>
      <c r="G1608" s="17">
        <v>0.71270099155212496</v>
      </c>
      <c r="H1608" s="17">
        <v>0.75662483555362103</v>
      </c>
      <c r="I1608" s="17">
        <v>0.71977345091872802</v>
      </c>
      <c r="J1608" s="17">
        <v>0.769834585876356</v>
      </c>
      <c r="K1608" s="17">
        <v>0.74511623822280104</v>
      </c>
      <c r="L1608" s="17">
        <v>0.75038250054274003</v>
      </c>
      <c r="M1608" s="17"/>
      <c r="N1608" s="17">
        <v>0.80426164507778897</v>
      </c>
      <c r="O1608" s="17">
        <v>0.72903770963869996</v>
      </c>
      <c r="P1608" s="17">
        <v>0.71835407505297399</v>
      </c>
      <c r="Q1608" s="17">
        <v>0.70642007384356997</v>
      </c>
      <c r="R1608" s="17"/>
      <c r="S1608" s="17">
        <v>0.75000471206206298</v>
      </c>
      <c r="T1608" s="17">
        <v>0.82147271411404299</v>
      </c>
      <c r="U1608" s="17">
        <v>0.769510752972559</v>
      </c>
      <c r="V1608" s="17">
        <v>0.76278010633641002</v>
      </c>
      <c r="W1608" s="17">
        <v>0.754330668958342</v>
      </c>
      <c r="X1608" s="17">
        <v>0.65824458599324598</v>
      </c>
      <c r="Y1608" s="17">
        <v>0.79627475421091498</v>
      </c>
      <c r="Z1608" s="17">
        <v>0.59669036894097205</v>
      </c>
      <c r="AA1608" s="17">
        <v>0.75836044217683096</v>
      </c>
      <c r="AB1608" s="17">
        <v>0.73509457986620497</v>
      </c>
      <c r="AC1608" s="17">
        <v>0.63991808395218397</v>
      </c>
      <c r="AD1608" s="17">
        <v>0.63114751056105201</v>
      </c>
      <c r="AE1608" s="17"/>
      <c r="AF1608" s="17">
        <v>0.69626774468830899</v>
      </c>
      <c r="AG1608" s="17">
        <v>0.767937165808672</v>
      </c>
      <c r="AH1608" s="17">
        <v>0.69924919287512999</v>
      </c>
      <c r="AI1608" s="17">
        <v>0.78856099484917397</v>
      </c>
      <c r="AJ1608" s="17">
        <v>0.71963050845861098</v>
      </c>
      <c r="AK1608" s="17">
        <v>0.87715178277341999</v>
      </c>
      <c r="AL1608" s="17"/>
      <c r="AM1608" s="17">
        <v>0.73372120884515502</v>
      </c>
      <c r="AN1608" s="17">
        <v>0.70749412549391899</v>
      </c>
      <c r="AO1608" s="17">
        <v>0.82412514110134905</v>
      </c>
      <c r="AP1608" s="17">
        <v>0.708232026440617</v>
      </c>
      <c r="AQ1608" s="17">
        <v>0.70947811264836902</v>
      </c>
      <c r="AR1608" s="17"/>
      <c r="AS1608" s="17">
        <v>0.72204286464966705</v>
      </c>
      <c r="AT1608" s="17">
        <v>0.75167784877507904</v>
      </c>
      <c r="AU1608" s="17">
        <v>0.78200572059431805</v>
      </c>
      <c r="AV1608" s="17">
        <v>0.74594359627534201</v>
      </c>
      <c r="AW1608" s="17">
        <v>0.71347865254728204</v>
      </c>
      <c r="AX1608" s="17">
        <v>0.72702941168986002</v>
      </c>
      <c r="AY1608" s="17"/>
      <c r="AZ1608" s="17">
        <v>0.75413129391744305</v>
      </c>
      <c r="BA1608" s="17">
        <v>0.73776528841474098</v>
      </c>
      <c r="BB1608" s="17">
        <v>0.71069906409864303</v>
      </c>
      <c r="BC1608" s="17">
        <v>0.77597099823061599</v>
      </c>
      <c r="BD1608" s="17">
        <v>0.76564310105011302</v>
      </c>
      <c r="BE1608" s="17"/>
      <c r="BF1608" s="17">
        <v>0.74888881592692302</v>
      </c>
      <c r="BG1608" s="17"/>
      <c r="BH1608" s="17">
        <v>0.753564089346066</v>
      </c>
      <c r="BI1608" s="17"/>
      <c r="BJ1608" s="17">
        <v>0.67791595614382505</v>
      </c>
      <c r="BK1608" s="17">
        <v>0.71603270284204601</v>
      </c>
      <c r="BL1608" s="17">
        <v>0.81088108804941095</v>
      </c>
      <c r="BM1608" s="17">
        <v>0.74310502119383304</v>
      </c>
      <c r="BN1608" s="17">
        <v>0.85758515324256701</v>
      </c>
      <c r="BO1608" s="17">
        <v>0.69928664742069302</v>
      </c>
      <c r="BP1608" s="17"/>
      <c r="BQ1608" s="17">
        <v>0.82103660017402003</v>
      </c>
      <c r="BR1608" s="17">
        <v>0.80048700846185805</v>
      </c>
      <c r="BS1608" s="17">
        <v>0.73730212005158502</v>
      </c>
      <c r="BT1608" s="17"/>
      <c r="BU1608" s="17">
        <v>0.934830830287116</v>
      </c>
      <c r="BV1608" s="17">
        <v>0.73752978727922702</v>
      </c>
      <c r="BW1608" s="17">
        <v>0.75833408478792497</v>
      </c>
      <c r="BX1608" s="17"/>
      <c r="BY1608" s="17">
        <v>0.77299887795290501</v>
      </c>
      <c r="BZ1608" s="17"/>
      <c r="CA1608" s="17">
        <v>0.818989370530678</v>
      </c>
    </row>
    <row r="1609" spans="2:79" x14ac:dyDescent="0.35">
      <c r="B1609" t="s">
        <v>594</v>
      </c>
      <c r="C1609" s="17">
        <v>0.147588238854549</v>
      </c>
      <c r="D1609" s="17">
        <v>0.14885161311697701</v>
      </c>
      <c r="E1609" s="17">
        <v>0.14372959941244701</v>
      </c>
      <c r="F1609" s="17"/>
      <c r="G1609" s="17">
        <v>0.19051380930884501</v>
      </c>
      <c r="H1609" s="17">
        <v>0.155018914588263</v>
      </c>
      <c r="I1609" s="17">
        <v>0.20952218495288599</v>
      </c>
      <c r="J1609" s="17">
        <v>8.2435254320257501E-2</v>
      </c>
      <c r="K1609" s="17">
        <v>0.143782216058225</v>
      </c>
      <c r="L1609" s="17">
        <v>0.12714147784229801</v>
      </c>
      <c r="M1609" s="17"/>
      <c r="N1609" s="17">
        <v>0.119177569051344</v>
      </c>
      <c r="O1609" s="17">
        <v>0.153350868186962</v>
      </c>
      <c r="P1609" s="17">
        <v>0.17983511846390801</v>
      </c>
      <c r="Q1609" s="17">
        <v>0.149646656540846</v>
      </c>
      <c r="R1609" s="17"/>
      <c r="S1609" s="17">
        <v>0.16128154022073701</v>
      </c>
      <c r="T1609" s="17">
        <v>0.103482566195473</v>
      </c>
      <c r="U1609" s="17">
        <v>9.8828234432751197E-2</v>
      </c>
      <c r="V1609" s="17">
        <v>0.121243544981158</v>
      </c>
      <c r="W1609" s="17">
        <v>0.196363737012899</v>
      </c>
      <c r="X1609" s="17">
        <v>0.15129165595899299</v>
      </c>
      <c r="Y1609" s="17">
        <v>0.15123023123728299</v>
      </c>
      <c r="Z1609" s="17">
        <v>0.23751151469818199</v>
      </c>
      <c r="AA1609" s="17">
        <v>0.112281196269224</v>
      </c>
      <c r="AB1609" s="17">
        <v>0.13337614980844201</v>
      </c>
      <c r="AC1609" s="17">
        <v>0.24006504286548699</v>
      </c>
      <c r="AD1609" s="17">
        <v>0.30762014887850098</v>
      </c>
      <c r="AE1609" s="17"/>
      <c r="AF1609" s="17">
        <v>9.6396064678281504E-2</v>
      </c>
      <c r="AG1609" s="17">
        <v>0.130704011278616</v>
      </c>
      <c r="AH1609" s="17">
        <v>0.18321856337829701</v>
      </c>
      <c r="AI1609" s="17">
        <v>0.16253093432476901</v>
      </c>
      <c r="AJ1609" s="17">
        <v>0.22135572312027499</v>
      </c>
      <c r="AK1609" s="17">
        <v>6.8112091390324606E-2</v>
      </c>
      <c r="AL1609" s="17"/>
      <c r="AM1609" s="17">
        <v>0.140139264642655</v>
      </c>
      <c r="AN1609" s="17">
        <v>0.15221366324546701</v>
      </c>
      <c r="AO1609" s="17">
        <v>0.114647051431462</v>
      </c>
      <c r="AP1609" s="17">
        <v>0.20126618891228101</v>
      </c>
      <c r="AQ1609" s="17">
        <v>0.24949016548346001</v>
      </c>
      <c r="AR1609" s="17"/>
      <c r="AS1609" s="17">
        <v>0.18237766119620399</v>
      </c>
      <c r="AT1609" s="17">
        <v>0.143720495045115</v>
      </c>
      <c r="AU1609" s="17">
        <v>0.136631630707364</v>
      </c>
      <c r="AV1609" s="17">
        <v>0.122990944015679</v>
      </c>
      <c r="AW1609" s="17">
        <v>0.14350704968637101</v>
      </c>
      <c r="AX1609" s="17">
        <v>0.171515123219839</v>
      </c>
      <c r="AY1609" s="17"/>
      <c r="AZ1609" s="17">
        <v>0.138990309854269</v>
      </c>
      <c r="BA1609" s="17">
        <v>0.17503804501533901</v>
      </c>
      <c r="BB1609" s="17">
        <v>0.12571956243582699</v>
      </c>
      <c r="BC1609" s="17">
        <v>0.13115944114773401</v>
      </c>
      <c r="BD1609" s="17">
        <v>0.14278096143692501</v>
      </c>
      <c r="BE1609" s="17"/>
      <c r="BF1609" s="17">
        <v>0.139182581138901</v>
      </c>
      <c r="BG1609" s="17"/>
      <c r="BH1609" s="17">
        <v>0.15349021234297699</v>
      </c>
      <c r="BI1609" s="17"/>
      <c r="BJ1609" s="17">
        <v>0.187387931206799</v>
      </c>
      <c r="BK1609" s="17">
        <v>0.17760383854168801</v>
      </c>
      <c r="BL1609" s="17">
        <v>0.104548963324555</v>
      </c>
      <c r="BM1609" s="17">
        <v>0.126978499186268</v>
      </c>
      <c r="BN1609" s="17">
        <v>0.101467949363108</v>
      </c>
      <c r="BO1609" s="17">
        <v>0.172849066308223</v>
      </c>
      <c r="BP1609" s="17"/>
      <c r="BQ1609" s="17">
        <v>9.5714085060826806E-2</v>
      </c>
      <c r="BR1609" s="17">
        <v>0.117849732597086</v>
      </c>
      <c r="BS1609" s="17">
        <v>0.162449052111522</v>
      </c>
      <c r="BT1609" s="17"/>
      <c r="BU1609" s="17">
        <v>5.9036862633317998E-2</v>
      </c>
      <c r="BV1609" s="17">
        <v>0.16240394583597101</v>
      </c>
      <c r="BW1609" s="17">
        <v>0.14894468360405</v>
      </c>
      <c r="BX1609" s="17"/>
      <c r="BY1609" s="17">
        <v>8.8137079750271394E-2</v>
      </c>
      <c r="BZ1609" s="17"/>
      <c r="CA1609" s="17">
        <v>9.3079138633448702E-2</v>
      </c>
    </row>
    <row r="1610" spans="2:79" x14ac:dyDescent="0.35">
      <c r="B1610" t="s">
        <v>202</v>
      </c>
      <c r="C1610" s="17">
        <v>0.59635639232801096</v>
      </c>
      <c r="D1610" s="17">
        <v>0.63760205853903795</v>
      </c>
      <c r="E1610" s="17">
        <v>0.55858449973872404</v>
      </c>
      <c r="F1610" s="17"/>
      <c r="G1610" s="17">
        <v>0.52218718224327998</v>
      </c>
      <c r="H1610" s="17">
        <v>0.60160592096535803</v>
      </c>
      <c r="I1610" s="17">
        <v>0.51025126596584103</v>
      </c>
      <c r="J1610" s="17">
        <v>0.687399331556098</v>
      </c>
      <c r="K1610" s="17">
        <v>0.60133402216457599</v>
      </c>
      <c r="L1610" s="17">
        <v>0.62324102270044102</v>
      </c>
      <c r="M1610" s="17"/>
      <c r="N1610" s="17">
        <v>0.68508407602644406</v>
      </c>
      <c r="O1610" s="17">
        <v>0.57568684145173799</v>
      </c>
      <c r="P1610" s="17">
        <v>0.53851895658906601</v>
      </c>
      <c r="Q1610" s="17">
        <v>0.55677341730272401</v>
      </c>
      <c r="R1610" s="17"/>
      <c r="S1610" s="17">
        <v>0.58872317184132605</v>
      </c>
      <c r="T1610" s="17">
        <v>0.71799014791857096</v>
      </c>
      <c r="U1610" s="17">
        <v>0.67068251853980798</v>
      </c>
      <c r="V1610" s="17">
        <v>0.64153656135525206</v>
      </c>
      <c r="W1610" s="17">
        <v>0.557966931945443</v>
      </c>
      <c r="X1610" s="17">
        <v>0.50695293003425301</v>
      </c>
      <c r="Y1610" s="17">
        <v>0.64504452297363202</v>
      </c>
      <c r="Z1610" s="17">
        <v>0.35917885424279</v>
      </c>
      <c r="AA1610" s="17">
        <v>0.64607924590760601</v>
      </c>
      <c r="AB1610" s="17">
        <v>0.60171843005776304</v>
      </c>
      <c r="AC1610" s="17">
        <v>0.399853041086697</v>
      </c>
      <c r="AD1610" s="17">
        <v>0.32352736168255097</v>
      </c>
      <c r="AE1610" s="17"/>
      <c r="AF1610" s="17">
        <v>0.599871680010028</v>
      </c>
      <c r="AG1610" s="17">
        <v>0.63723315453005502</v>
      </c>
      <c r="AH1610" s="17">
        <v>0.51603062949683298</v>
      </c>
      <c r="AI1610" s="17">
        <v>0.62603006052440502</v>
      </c>
      <c r="AJ1610" s="17">
        <v>0.49827478533833602</v>
      </c>
      <c r="AK1610" s="17">
        <v>0.80903969138309495</v>
      </c>
      <c r="AL1610" s="17"/>
      <c r="AM1610" s="17">
        <v>0.59358194420249999</v>
      </c>
      <c r="AN1610" s="17">
        <v>0.55528046224845196</v>
      </c>
      <c r="AO1610" s="17">
        <v>0.70947808966988701</v>
      </c>
      <c r="AP1610" s="17">
        <v>0.50696583752833502</v>
      </c>
      <c r="AQ1610" s="17">
        <v>0.45998794716490898</v>
      </c>
      <c r="AR1610" s="17"/>
      <c r="AS1610" s="17">
        <v>0.53966520345346303</v>
      </c>
      <c r="AT1610" s="17">
        <v>0.60795735372996396</v>
      </c>
      <c r="AU1610" s="17">
        <v>0.64537408988695499</v>
      </c>
      <c r="AV1610" s="17">
        <v>0.62295265225966301</v>
      </c>
      <c r="AW1610" s="17">
        <v>0.56997160286091098</v>
      </c>
      <c r="AX1610" s="17">
        <v>0.55551428847002104</v>
      </c>
      <c r="AY1610" s="17"/>
      <c r="AZ1610" s="17">
        <v>0.61514098406317397</v>
      </c>
      <c r="BA1610" s="17">
        <v>0.56272724339940206</v>
      </c>
      <c r="BB1610" s="17">
        <v>0.58497950166281698</v>
      </c>
      <c r="BC1610" s="17">
        <v>0.64481155708288296</v>
      </c>
      <c r="BD1610" s="17">
        <v>0.62286213961318804</v>
      </c>
      <c r="BE1610" s="17"/>
      <c r="BF1610" s="17">
        <v>0.60970623478802199</v>
      </c>
      <c r="BG1610" s="17"/>
      <c r="BH1610" s="17">
        <v>0.60007387700308801</v>
      </c>
      <c r="BI1610" s="17"/>
      <c r="BJ1610" s="17">
        <v>0.49052802493702702</v>
      </c>
      <c r="BK1610" s="17">
        <v>0.53842886430035797</v>
      </c>
      <c r="BL1610" s="17">
        <v>0.70633212472485596</v>
      </c>
      <c r="BM1610" s="17">
        <v>0.61612652200756401</v>
      </c>
      <c r="BN1610" s="17">
        <v>0.75611720387945902</v>
      </c>
      <c r="BO1610" s="17">
        <v>0.52643758111246997</v>
      </c>
      <c r="BP1610" s="17"/>
      <c r="BQ1610" s="17">
        <v>0.72532251511319301</v>
      </c>
      <c r="BR1610" s="17">
        <v>0.68263727586477196</v>
      </c>
      <c r="BS1610" s="17">
        <v>0.57485306794006297</v>
      </c>
      <c r="BT1610" s="17"/>
      <c r="BU1610" s="17">
        <v>0.87579396765379702</v>
      </c>
      <c r="BV1610" s="17">
        <v>0.57512584144325596</v>
      </c>
      <c r="BW1610" s="17">
        <v>0.60938940118387397</v>
      </c>
      <c r="BX1610" s="17"/>
      <c r="BY1610" s="17">
        <v>0.68486179820263404</v>
      </c>
      <c r="BZ1610" s="17"/>
      <c r="CA1610" s="17">
        <v>0.72591023189723003</v>
      </c>
    </row>
    <row r="1611" spans="2:79" x14ac:dyDescent="0.35">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c r="BF1611" s="17"/>
      <c r="BG1611" s="17"/>
      <c r="BH1611" s="17"/>
      <c r="BI1611" s="17"/>
      <c r="BJ1611" s="17"/>
      <c r="BK1611" s="17"/>
      <c r="BL1611" s="17"/>
      <c r="BM1611" s="17"/>
      <c r="BN1611" s="17"/>
      <c r="BO1611" s="17"/>
      <c r="BP1611" s="17"/>
      <c r="BQ1611" s="17"/>
      <c r="BR1611" s="17"/>
      <c r="BS1611" s="17"/>
      <c r="BT1611" s="17"/>
      <c r="BU1611" s="17"/>
      <c r="BV1611" s="17"/>
      <c r="BW1611" s="17"/>
      <c r="BX1611" s="17"/>
      <c r="BY1611" s="17"/>
      <c r="BZ1611" s="17"/>
      <c r="CA1611" s="17"/>
    </row>
    <row r="1612" spans="2:79" x14ac:dyDescent="0.35">
      <c r="B1612" s="6" t="s">
        <v>643</v>
      </c>
      <c r="C1612" s="17"/>
      <c r="D1612" s="17"/>
      <c r="E1612" s="17"/>
      <c r="F1612" s="17"/>
      <c r="G1612" s="17"/>
      <c r="H1612" s="17"/>
      <c r="I1612" s="17"/>
      <c r="J1612" s="17"/>
      <c r="K1612" s="17"/>
      <c r="L1612" s="17"/>
      <c r="M1612" s="17"/>
      <c r="N1612" s="17"/>
      <c r="O1612" s="17"/>
      <c r="P1612" s="17"/>
      <c r="Q1612" s="17"/>
      <c r="R1612" s="17"/>
      <c r="S1612" s="17"/>
      <c r="T1612" s="17"/>
      <c r="U1612" s="17"/>
      <c r="V1612" s="17"/>
      <c r="W1612" s="17"/>
      <c r="X1612" s="17"/>
      <c r="Y1612" s="17"/>
      <c r="Z1612" s="17"/>
      <c r="AA1612" s="17"/>
      <c r="AB1612" s="17"/>
      <c r="AC1612" s="17"/>
      <c r="AD1612" s="17"/>
      <c r="AE1612" s="17"/>
      <c r="AF1612" s="17"/>
      <c r="AG1612" s="17"/>
      <c r="AH1612" s="17"/>
      <c r="AI1612" s="17"/>
      <c r="AJ1612" s="17"/>
      <c r="AK1612" s="17"/>
      <c r="AL1612" s="17"/>
      <c r="AM1612" s="17"/>
      <c r="AN1612" s="17"/>
      <c r="AO1612" s="17"/>
      <c r="AP1612" s="17"/>
      <c r="AQ1612" s="17"/>
      <c r="AR1612" s="17"/>
      <c r="AS1612" s="17"/>
      <c r="AT1612" s="17"/>
      <c r="AU1612" s="17"/>
      <c r="AV1612" s="17"/>
      <c r="AW1612" s="17"/>
      <c r="AX1612" s="17"/>
      <c r="AY1612" s="17"/>
      <c r="AZ1612" s="17"/>
      <c r="BA1612" s="17"/>
      <c r="BB1612" s="17"/>
      <c r="BC1612" s="17"/>
      <c r="BD1612" s="17"/>
      <c r="BE1612" s="17"/>
      <c r="BF1612" s="17"/>
      <c r="BG1612" s="17"/>
      <c r="BH1612" s="17"/>
      <c r="BI1612" s="17"/>
      <c r="BJ1612" s="17"/>
      <c r="BK1612" s="17"/>
      <c r="BL1612" s="17"/>
      <c r="BM1612" s="17"/>
      <c r="BN1612" s="17"/>
      <c r="BO1612" s="17"/>
      <c r="BP1612" s="17"/>
      <c r="BQ1612" s="17"/>
      <c r="BR1612" s="17"/>
      <c r="BS1612" s="17"/>
      <c r="BT1612" s="17"/>
      <c r="BU1612" s="17"/>
      <c r="BV1612" s="17"/>
      <c r="BW1612" s="17"/>
      <c r="BX1612" s="17"/>
      <c r="BY1612" s="17"/>
      <c r="BZ1612" s="17"/>
      <c r="CA1612" s="17"/>
    </row>
    <row r="1613" spans="2:79" x14ac:dyDescent="0.35">
      <c r="B1613" s="24" t="s">
        <v>582</v>
      </c>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c r="AP1613" s="17"/>
      <c r="AQ1613" s="17"/>
      <c r="AR1613" s="17"/>
      <c r="AS1613" s="17"/>
      <c r="AT1613" s="17"/>
      <c r="AU1613" s="17"/>
      <c r="AV1613" s="17"/>
      <c r="AW1613" s="17"/>
      <c r="AX1613" s="17"/>
      <c r="AY1613" s="17"/>
      <c r="AZ1613" s="17"/>
      <c r="BA1613" s="17"/>
      <c r="BB1613" s="17"/>
      <c r="BC1613" s="17"/>
      <c r="BD1613" s="17"/>
      <c r="BE1613" s="17"/>
      <c r="BF1613" s="17"/>
      <c r="BG1613" s="17"/>
      <c r="BH1613" s="17"/>
      <c r="BI1613" s="17"/>
      <c r="BJ1613" s="17"/>
      <c r="BK1613" s="17"/>
      <c r="BL1613" s="17"/>
      <c r="BM1613" s="17"/>
      <c r="BN1613" s="17"/>
      <c r="BO1613" s="17"/>
      <c r="BP1613" s="17"/>
      <c r="BQ1613" s="17"/>
      <c r="BR1613" s="17"/>
      <c r="BS1613" s="17"/>
      <c r="BT1613" s="17"/>
      <c r="BU1613" s="17"/>
      <c r="BV1613" s="17"/>
      <c r="BW1613" s="17"/>
      <c r="BX1613" s="17"/>
      <c r="BY1613" s="17"/>
      <c r="BZ1613" s="17"/>
      <c r="CA1613" s="17"/>
    </row>
    <row r="1614" spans="2:79" x14ac:dyDescent="0.35">
      <c r="B1614" t="s">
        <v>589</v>
      </c>
      <c r="C1614" s="17">
        <v>0.21557673704380201</v>
      </c>
      <c r="D1614" s="17">
        <v>0.21189319957303701</v>
      </c>
      <c r="E1614" s="17">
        <v>0.21850847251703701</v>
      </c>
      <c r="F1614" s="17"/>
      <c r="G1614" s="17">
        <v>0.25817623124496702</v>
      </c>
      <c r="H1614" s="17">
        <v>0.239351493172719</v>
      </c>
      <c r="I1614" s="17">
        <v>0.27939370337795799</v>
      </c>
      <c r="J1614" s="17">
        <v>0.17211167174226599</v>
      </c>
      <c r="K1614" s="17">
        <v>0.18190831350741499</v>
      </c>
      <c r="L1614" s="17">
        <v>0.17690339460796001</v>
      </c>
      <c r="M1614" s="17"/>
      <c r="N1614" s="17">
        <v>0.21311238250453701</v>
      </c>
      <c r="O1614" s="17">
        <v>0.193049313065391</v>
      </c>
      <c r="P1614" s="17">
        <v>0.178569208107309</v>
      </c>
      <c r="Q1614" s="17">
        <v>0.28076387175426698</v>
      </c>
      <c r="R1614" s="17"/>
      <c r="S1614" s="17">
        <v>0.2097160955854</v>
      </c>
      <c r="T1614" s="17">
        <v>0.151233176756365</v>
      </c>
      <c r="U1614" s="17">
        <v>0.22619338297056099</v>
      </c>
      <c r="V1614" s="17">
        <v>0.22580904341751201</v>
      </c>
      <c r="W1614" s="17">
        <v>0.165589091177785</v>
      </c>
      <c r="X1614" s="17">
        <v>0.28212924660989902</v>
      </c>
      <c r="Y1614" s="17">
        <v>0.168384450682038</v>
      </c>
      <c r="Z1614" s="17">
        <v>0.17858747387125801</v>
      </c>
      <c r="AA1614" s="17">
        <v>0.28308868660611403</v>
      </c>
      <c r="AB1614" s="17">
        <v>0.23073908652997899</v>
      </c>
      <c r="AC1614" s="17">
        <v>0.198660301801382</v>
      </c>
      <c r="AD1614" s="17">
        <v>0.18109221035015</v>
      </c>
      <c r="AE1614" s="17"/>
      <c r="AF1614" s="17">
        <v>0.28570680616961702</v>
      </c>
      <c r="AG1614" s="17">
        <v>0.20419942343797701</v>
      </c>
      <c r="AH1614" s="17">
        <v>0.220393305099295</v>
      </c>
      <c r="AI1614" s="17">
        <v>0.21484534410834</v>
      </c>
      <c r="AJ1614" s="17">
        <v>0.15329563931036999</v>
      </c>
      <c r="AK1614" s="17">
        <v>0.149002685134799</v>
      </c>
      <c r="AL1614" s="17"/>
      <c r="AM1614" s="17">
        <v>0.206509812877118</v>
      </c>
      <c r="AN1614" s="17">
        <v>0.25449987253822798</v>
      </c>
      <c r="AO1614" s="17">
        <v>0.18431073586421901</v>
      </c>
      <c r="AP1614" s="17">
        <v>0.179976935086295</v>
      </c>
      <c r="AQ1614" s="17">
        <v>0.28831521152249301</v>
      </c>
      <c r="AR1614" s="17"/>
      <c r="AS1614" s="17">
        <v>0.216298388698526</v>
      </c>
      <c r="AT1614" s="17">
        <v>0.220125120777623</v>
      </c>
      <c r="AU1614" s="17">
        <v>0.181790311262163</v>
      </c>
      <c r="AV1614" s="17">
        <v>0.19799144533888099</v>
      </c>
      <c r="AW1614" s="17">
        <v>0.25254867818069499</v>
      </c>
      <c r="AX1614" s="17">
        <v>0.25320040025108598</v>
      </c>
      <c r="AY1614" s="17"/>
      <c r="AZ1614" s="17">
        <v>0.1744431346558</v>
      </c>
      <c r="BA1614" s="17">
        <v>0.142281475685442</v>
      </c>
      <c r="BB1614" s="17">
        <v>0.25526660210306301</v>
      </c>
      <c r="BC1614" s="17">
        <v>0.34678889355815001</v>
      </c>
      <c r="BD1614" s="17">
        <v>0.26929288668770801</v>
      </c>
      <c r="BE1614" s="17"/>
      <c r="BF1614" s="17">
        <v>0.205391834857168</v>
      </c>
      <c r="BG1614" s="17"/>
      <c r="BH1614" s="17">
        <v>0.196173568962034</v>
      </c>
      <c r="BI1614" s="17"/>
      <c r="BJ1614" s="17">
        <v>0.22011662916042099</v>
      </c>
      <c r="BK1614" s="17">
        <v>0.31351876033887799</v>
      </c>
      <c r="BL1614" s="17">
        <v>0.17598159089975701</v>
      </c>
      <c r="BM1614" s="17">
        <v>0.19232014287888699</v>
      </c>
      <c r="BN1614" s="17">
        <v>0.11501757680069701</v>
      </c>
      <c r="BO1614" s="17">
        <v>0.25892446963304</v>
      </c>
      <c r="BP1614" s="17"/>
      <c r="BQ1614" s="17">
        <v>0.231826898910306</v>
      </c>
      <c r="BR1614" s="17">
        <v>0.21055209858951801</v>
      </c>
      <c r="BS1614" s="17">
        <v>0.21304484566053</v>
      </c>
      <c r="BT1614" s="17"/>
      <c r="BU1614" s="17">
        <v>0.21389399982295401</v>
      </c>
      <c r="BV1614" s="17">
        <v>0.20549586223869301</v>
      </c>
      <c r="BW1614" s="17">
        <v>0.215484266434146</v>
      </c>
      <c r="BX1614" s="17"/>
      <c r="BY1614" s="17">
        <v>0.35243527112144302</v>
      </c>
      <c r="BZ1614" s="17"/>
      <c r="CA1614" s="17">
        <v>0.33406453014179999</v>
      </c>
    </row>
    <row r="1615" spans="2:79" x14ac:dyDescent="0.35">
      <c r="B1615" t="s">
        <v>590</v>
      </c>
      <c r="C1615" s="17">
        <v>0.48794812504137702</v>
      </c>
      <c r="D1615" s="17">
        <v>0.49066317691557698</v>
      </c>
      <c r="E1615" s="17">
        <v>0.48614387277062698</v>
      </c>
      <c r="F1615" s="17"/>
      <c r="G1615" s="17">
        <v>0.46994046919572302</v>
      </c>
      <c r="H1615" s="17">
        <v>0.47729430517008098</v>
      </c>
      <c r="I1615" s="17">
        <v>0.51501890878280598</v>
      </c>
      <c r="J1615" s="17">
        <v>0.48132876516554501</v>
      </c>
      <c r="K1615" s="17">
        <v>0.49265175382133702</v>
      </c>
      <c r="L1615" s="17">
        <v>0.48530462944018798</v>
      </c>
      <c r="M1615" s="17"/>
      <c r="N1615" s="17">
        <v>0.48510615851065703</v>
      </c>
      <c r="O1615" s="17">
        <v>0.521465256116182</v>
      </c>
      <c r="P1615" s="17">
        <v>0.488610092947384</v>
      </c>
      <c r="Q1615" s="17">
        <v>0.44797254962529198</v>
      </c>
      <c r="R1615" s="17"/>
      <c r="S1615" s="17">
        <v>0.48667450216743602</v>
      </c>
      <c r="T1615" s="17">
        <v>0.55433856314582597</v>
      </c>
      <c r="U1615" s="17">
        <v>0.48557636365680901</v>
      </c>
      <c r="V1615" s="17">
        <v>0.58532008986480299</v>
      </c>
      <c r="W1615" s="17">
        <v>0.54332929074222502</v>
      </c>
      <c r="X1615" s="17">
        <v>0.51463059361506502</v>
      </c>
      <c r="Y1615" s="17">
        <v>0.49805111470078101</v>
      </c>
      <c r="Z1615" s="17">
        <v>0.299275429771867</v>
      </c>
      <c r="AA1615" s="17">
        <v>0.42047329509879899</v>
      </c>
      <c r="AB1615" s="17">
        <v>0.41306792814015297</v>
      </c>
      <c r="AC1615" s="17">
        <v>0.50033448400749203</v>
      </c>
      <c r="AD1615" s="17">
        <v>0.50450043676802303</v>
      </c>
      <c r="AE1615" s="17"/>
      <c r="AF1615" s="17">
        <v>0.41005309463318801</v>
      </c>
      <c r="AG1615" s="17">
        <v>0.50033410783856003</v>
      </c>
      <c r="AH1615" s="17">
        <v>0.50967490332435506</v>
      </c>
      <c r="AI1615" s="17">
        <v>0.50355755096944699</v>
      </c>
      <c r="AJ1615" s="17">
        <v>0.56582227662325801</v>
      </c>
      <c r="AK1615" s="17">
        <v>0.61044837105731597</v>
      </c>
      <c r="AL1615" s="17"/>
      <c r="AM1615" s="17">
        <v>0.39321920038726399</v>
      </c>
      <c r="AN1615" s="17">
        <v>0.50905255699894103</v>
      </c>
      <c r="AO1615" s="17">
        <v>0.54154989140009202</v>
      </c>
      <c r="AP1615" s="17">
        <v>0.51241666635154104</v>
      </c>
      <c r="AQ1615" s="17">
        <v>0.46004083172657501</v>
      </c>
      <c r="AR1615" s="17"/>
      <c r="AS1615" s="17">
        <v>0.50085211043830402</v>
      </c>
      <c r="AT1615" s="17">
        <v>0.54574014873319099</v>
      </c>
      <c r="AU1615" s="17">
        <v>0.475080249320744</v>
      </c>
      <c r="AV1615" s="17">
        <v>0.47332408777108698</v>
      </c>
      <c r="AW1615" s="17">
        <v>0.45408844467227899</v>
      </c>
      <c r="AX1615" s="17">
        <v>0.369452153609791</v>
      </c>
      <c r="AY1615" s="17"/>
      <c r="AZ1615" s="17">
        <v>0.54992117881343805</v>
      </c>
      <c r="BA1615" s="17">
        <v>0.51121914723537998</v>
      </c>
      <c r="BB1615" s="17">
        <v>0.48979875088661301</v>
      </c>
      <c r="BC1615" s="17">
        <v>0.39815810479310298</v>
      </c>
      <c r="BD1615" s="17">
        <v>0.43692769448595797</v>
      </c>
      <c r="BE1615" s="17"/>
      <c r="BF1615" s="17">
        <v>0.50176476902005696</v>
      </c>
      <c r="BG1615" s="17"/>
      <c r="BH1615" s="17">
        <v>0.51018597624974105</v>
      </c>
      <c r="BI1615" s="17"/>
      <c r="BJ1615" s="17">
        <v>0.512341249663953</v>
      </c>
      <c r="BK1615" s="17">
        <v>0.35023640851758298</v>
      </c>
      <c r="BL1615" s="17">
        <v>0.51016356593439705</v>
      </c>
      <c r="BM1615" s="17">
        <v>0.60308054407892797</v>
      </c>
      <c r="BN1615" s="17">
        <v>0.52072408004441395</v>
      </c>
      <c r="BO1615" s="17">
        <v>0.472850790699329</v>
      </c>
      <c r="BP1615" s="17"/>
      <c r="BQ1615" s="17">
        <v>0.538773028856804</v>
      </c>
      <c r="BR1615" s="17">
        <v>0.47437925606353498</v>
      </c>
      <c r="BS1615" s="17">
        <v>0.50094298693521699</v>
      </c>
      <c r="BT1615" s="17"/>
      <c r="BU1615" s="17">
        <v>0.52916565977125496</v>
      </c>
      <c r="BV1615" s="17">
        <v>0.51758894046078996</v>
      </c>
      <c r="BW1615" s="17">
        <v>0.489838933073939</v>
      </c>
      <c r="BX1615" s="17"/>
      <c r="BY1615" s="17">
        <v>0.41476327580140598</v>
      </c>
      <c r="BZ1615" s="17"/>
      <c r="CA1615" s="17">
        <v>0.45906275189212697</v>
      </c>
    </row>
    <row r="1616" spans="2:79" x14ac:dyDescent="0.35">
      <c r="B1616" t="s">
        <v>591</v>
      </c>
      <c r="C1616" s="17">
        <v>0.10837050819411</v>
      </c>
      <c r="D1616" s="17">
        <v>0.12070821681994701</v>
      </c>
      <c r="E1616" s="17">
        <v>9.6897635213517005E-2</v>
      </c>
      <c r="F1616" s="17"/>
      <c r="G1616" s="17">
        <v>8.9473814877036595E-2</v>
      </c>
      <c r="H1616" s="17">
        <v>0.122621362794493</v>
      </c>
      <c r="I1616" s="17">
        <v>9.9220604488431702E-2</v>
      </c>
      <c r="J1616" s="17">
        <v>0.124463819428101</v>
      </c>
      <c r="K1616" s="17">
        <v>0.108653146748552</v>
      </c>
      <c r="L1616" s="17">
        <v>0.10540892681906799</v>
      </c>
      <c r="M1616" s="17"/>
      <c r="N1616" s="17">
        <v>0.114294587308703</v>
      </c>
      <c r="O1616" s="17">
        <v>0.100304394533605</v>
      </c>
      <c r="P1616" s="17">
        <v>0.159644665139168</v>
      </c>
      <c r="Q1616" s="17">
        <v>6.4862908001526401E-2</v>
      </c>
      <c r="R1616" s="17"/>
      <c r="S1616" s="17">
        <v>0.14284024450470501</v>
      </c>
      <c r="T1616" s="17">
        <v>8.36053818829815E-2</v>
      </c>
      <c r="U1616" s="17">
        <v>0.12311384998651601</v>
      </c>
      <c r="V1616" s="17">
        <v>4.6693438720840197E-2</v>
      </c>
      <c r="W1616" s="17">
        <v>7.1684684334061999E-2</v>
      </c>
      <c r="X1616" s="17">
        <v>8.9784406524864704E-2</v>
      </c>
      <c r="Y1616" s="17">
        <v>0.123281001852011</v>
      </c>
      <c r="Z1616" s="17">
        <v>0.23352281796712801</v>
      </c>
      <c r="AA1616" s="17">
        <v>0.113972186110124</v>
      </c>
      <c r="AB1616" s="17">
        <v>0.12245073261535699</v>
      </c>
      <c r="AC1616" s="17">
        <v>7.3333317442667897E-2</v>
      </c>
      <c r="AD1616" s="17">
        <v>9.5580114648677203E-2</v>
      </c>
      <c r="AE1616" s="17"/>
      <c r="AF1616" s="17">
        <v>6.9609196052898198E-2</v>
      </c>
      <c r="AG1616" s="17">
        <v>0.11915682473375799</v>
      </c>
      <c r="AH1616" s="17">
        <v>9.8547422390160594E-2</v>
      </c>
      <c r="AI1616" s="17">
        <v>0.12203347755391</v>
      </c>
      <c r="AJ1616" s="17">
        <v>0.143541363343232</v>
      </c>
      <c r="AK1616" s="17">
        <v>0.12709843121898601</v>
      </c>
      <c r="AL1616" s="17"/>
      <c r="AM1616" s="17">
        <v>0.12282341831499401</v>
      </c>
      <c r="AN1616" s="17">
        <v>8.4936735203325398E-2</v>
      </c>
      <c r="AO1616" s="17">
        <v>8.2827834009107995E-2</v>
      </c>
      <c r="AP1616" s="17">
        <v>0.22731647445984901</v>
      </c>
      <c r="AQ1616" s="17">
        <v>3.2398568682399799E-2</v>
      </c>
      <c r="AR1616" s="17"/>
      <c r="AS1616" s="17">
        <v>0.14105759066626999</v>
      </c>
      <c r="AT1616" s="17">
        <v>9.1961255991318103E-2</v>
      </c>
      <c r="AU1616" s="17">
        <v>0.112631251405568</v>
      </c>
      <c r="AV1616" s="17">
        <v>0.105041067046444</v>
      </c>
      <c r="AW1616" s="17">
        <v>7.9205277263271701E-2</v>
      </c>
      <c r="AX1616" s="17">
        <v>8.7646426531759206E-2</v>
      </c>
      <c r="AY1616" s="17"/>
      <c r="AZ1616" s="17">
        <v>7.3509998841575802E-2</v>
      </c>
      <c r="BA1616" s="17">
        <v>0.124249973646772</v>
      </c>
      <c r="BB1616" s="17">
        <v>0.11289251818422701</v>
      </c>
      <c r="BC1616" s="17">
        <v>0.11269121090127</v>
      </c>
      <c r="BD1616" s="17">
        <v>0.108241602609659</v>
      </c>
      <c r="BE1616" s="17"/>
      <c r="BF1616" s="17">
        <v>0.110363225931257</v>
      </c>
      <c r="BG1616" s="17"/>
      <c r="BH1616" s="17">
        <v>0.10785081057467601</v>
      </c>
      <c r="BI1616" s="17"/>
      <c r="BJ1616" s="17">
        <v>0.102151568545871</v>
      </c>
      <c r="BK1616" s="17">
        <v>6.93230752975868E-2</v>
      </c>
      <c r="BL1616" s="17">
        <v>0.13540723227120299</v>
      </c>
      <c r="BM1616" s="17">
        <v>0.107540455739136</v>
      </c>
      <c r="BN1616" s="17">
        <v>6.8599637650733597E-2</v>
      </c>
      <c r="BO1616" s="17">
        <v>5.667828239705E-2</v>
      </c>
      <c r="BP1616" s="17"/>
      <c r="BQ1616" s="17">
        <v>7.8379124756910695E-2</v>
      </c>
      <c r="BR1616" s="17">
        <v>0.12262516890101099</v>
      </c>
      <c r="BS1616" s="17">
        <v>0.108764819537367</v>
      </c>
      <c r="BT1616" s="17"/>
      <c r="BU1616" s="17">
        <v>0.132564941234283</v>
      </c>
      <c r="BV1616" s="17">
        <v>8.0031840066730794E-2</v>
      </c>
      <c r="BW1616" s="17">
        <v>0.12914859212962301</v>
      </c>
      <c r="BX1616" s="17"/>
      <c r="BY1616" s="17">
        <v>8.5409002254661998E-2</v>
      </c>
      <c r="BZ1616" s="17"/>
      <c r="CA1616" s="17">
        <v>6.5213861206656398E-2</v>
      </c>
    </row>
    <row r="1617" spans="2:79" x14ac:dyDescent="0.35">
      <c r="B1617" t="s">
        <v>592</v>
      </c>
      <c r="C1617" s="17">
        <v>5.1746113825142402E-2</v>
      </c>
      <c r="D1617" s="17">
        <v>5.1586376151956499E-2</v>
      </c>
      <c r="E1617" s="17">
        <v>5.2248719166208497E-2</v>
      </c>
      <c r="F1617" s="17"/>
      <c r="G1617" s="17">
        <v>0.106191920895856</v>
      </c>
      <c r="H1617" s="17">
        <v>2.47957951987888E-2</v>
      </c>
      <c r="I1617" s="17">
        <v>3.08531273603108E-2</v>
      </c>
      <c r="J1617" s="17">
        <v>4.0503083961132801E-2</v>
      </c>
      <c r="K1617" s="17">
        <v>5.49617173335041E-2</v>
      </c>
      <c r="L1617" s="17">
        <v>6.085913913332E-2</v>
      </c>
      <c r="M1617" s="17"/>
      <c r="N1617" s="17">
        <v>3.4891640606989703E-2</v>
      </c>
      <c r="O1617" s="17">
        <v>4.8692119978612697E-2</v>
      </c>
      <c r="P1617" s="17">
        <v>6.4363011883166399E-2</v>
      </c>
      <c r="Q1617" s="17">
        <v>5.7416800833302299E-2</v>
      </c>
      <c r="R1617" s="17"/>
      <c r="S1617" s="17">
        <v>5.1273064101889497E-2</v>
      </c>
      <c r="T1617" s="17">
        <v>5.3168121873675103E-2</v>
      </c>
      <c r="U1617" s="17">
        <v>5.7491441750661197E-2</v>
      </c>
      <c r="V1617" s="17">
        <v>3.3135679726211197E-2</v>
      </c>
      <c r="W1617" s="17">
        <v>5.81232533149433E-2</v>
      </c>
      <c r="X1617" s="17">
        <v>0</v>
      </c>
      <c r="Y1617" s="17">
        <v>0.11193301605183199</v>
      </c>
      <c r="Z1617" s="17">
        <v>0.118880318651713</v>
      </c>
      <c r="AA1617" s="17">
        <v>4.8812421585017897E-2</v>
      </c>
      <c r="AB1617" s="17">
        <v>3.65957788452086E-2</v>
      </c>
      <c r="AC1617" s="17">
        <v>4.7670392179602901E-2</v>
      </c>
      <c r="AD1617" s="17">
        <v>4.66101099536795E-2</v>
      </c>
      <c r="AE1617" s="17"/>
      <c r="AF1617" s="17">
        <v>7.1480175454760805E-2</v>
      </c>
      <c r="AG1617" s="17">
        <v>4.8646694770219302E-2</v>
      </c>
      <c r="AH1617" s="17">
        <v>4.7981405174543697E-2</v>
      </c>
      <c r="AI1617" s="17">
        <v>6.5396982717072505E-2</v>
      </c>
      <c r="AJ1617" s="17">
        <v>0</v>
      </c>
      <c r="AK1617" s="17">
        <v>5.4913055864787702E-3</v>
      </c>
      <c r="AL1617" s="17"/>
      <c r="AM1617" s="17">
        <v>7.5967474801231394E-2</v>
      </c>
      <c r="AN1617" s="17">
        <v>4.5624077990604701E-2</v>
      </c>
      <c r="AO1617" s="17">
        <v>4.2863146613487599E-2</v>
      </c>
      <c r="AP1617" s="17">
        <v>3.3674836170795697E-2</v>
      </c>
      <c r="AQ1617" s="17">
        <v>0</v>
      </c>
      <c r="AR1617" s="17"/>
      <c r="AS1617" s="17">
        <v>4.2825223329359299E-2</v>
      </c>
      <c r="AT1617" s="17">
        <v>4.2506024416238498E-2</v>
      </c>
      <c r="AU1617" s="17">
        <v>5.1618586601329799E-2</v>
      </c>
      <c r="AV1617" s="17">
        <v>6.9536705488940295E-2</v>
      </c>
      <c r="AW1617" s="17">
        <v>4.8218940398271098E-2</v>
      </c>
      <c r="AX1617" s="17">
        <v>7.2056070675121695E-2</v>
      </c>
      <c r="AY1617" s="17"/>
      <c r="AZ1617" s="17">
        <v>4.2710478977442297E-2</v>
      </c>
      <c r="BA1617" s="17">
        <v>5.3453391875925099E-2</v>
      </c>
      <c r="BB1617" s="17">
        <v>4.9627864596160198E-2</v>
      </c>
      <c r="BC1617" s="17">
        <v>5.5432948468410799E-2</v>
      </c>
      <c r="BD1617" s="17">
        <v>5.4866965881249903E-2</v>
      </c>
      <c r="BE1617" s="17"/>
      <c r="BF1617" s="17">
        <v>5.3135131359172298E-2</v>
      </c>
      <c r="BG1617" s="17"/>
      <c r="BH1617" s="17">
        <v>5.7806605269026701E-2</v>
      </c>
      <c r="BI1617" s="17"/>
      <c r="BJ1617" s="17">
        <v>4.0739721458311298E-2</v>
      </c>
      <c r="BK1617" s="17">
        <v>5.9706155308845502E-2</v>
      </c>
      <c r="BL1617" s="17">
        <v>4.2785902040029397E-2</v>
      </c>
      <c r="BM1617" s="17">
        <v>0</v>
      </c>
      <c r="BN1617" s="17">
        <v>0.217842606850641</v>
      </c>
      <c r="BO1617" s="17">
        <v>0.135354522116265</v>
      </c>
      <c r="BP1617" s="17"/>
      <c r="BQ1617" s="17">
        <v>6.7135484927499295E-2</v>
      </c>
      <c r="BR1617" s="17">
        <v>5.91181701618416E-2</v>
      </c>
      <c r="BS1617" s="17">
        <v>4.5529728813265502E-2</v>
      </c>
      <c r="BT1617" s="17"/>
      <c r="BU1617" s="17">
        <v>7.7045318651326897E-2</v>
      </c>
      <c r="BV1617" s="17">
        <v>4.79680947256928E-2</v>
      </c>
      <c r="BW1617" s="17">
        <v>5.4065424684735602E-2</v>
      </c>
      <c r="BX1617" s="17"/>
      <c r="BY1617" s="17">
        <v>9.3682968774509906E-2</v>
      </c>
      <c r="BZ1617" s="17"/>
      <c r="CA1617" s="17">
        <v>3.0200959518394299E-2</v>
      </c>
    </row>
    <row r="1618" spans="2:79" x14ac:dyDescent="0.35">
      <c r="B1618" t="s">
        <v>136</v>
      </c>
      <c r="C1618" s="17">
        <v>0.13635851589556799</v>
      </c>
      <c r="D1618" s="17">
        <v>0.12514903053948301</v>
      </c>
      <c r="E1618" s="17">
        <v>0.14620130033261</v>
      </c>
      <c r="F1618" s="17"/>
      <c r="G1618" s="17">
        <v>7.6217563786416503E-2</v>
      </c>
      <c r="H1618" s="17">
        <v>0.13593704366391801</v>
      </c>
      <c r="I1618" s="17">
        <v>7.5513655990493506E-2</v>
      </c>
      <c r="J1618" s="17">
        <v>0.18159265970295499</v>
      </c>
      <c r="K1618" s="17">
        <v>0.16182506858919199</v>
      </c>
      <c r="L1618" s="17">
        <v>0.17152390999946401</v>
      </c>
      <c r="M1618" s="17"/>
      <c r="N1618" s="17">
        <v>0.15259523106911299</v>
      </c>
      <c r="O1618" s="17">
        <v>0.13648891630620899</v>
      </c>
      <c r="P1618" s="17">
        <v>0.108813021922972</v>
      </c>
      <c r="Q1618" s="17">
        <v>0.14898386978561201</v>
      </c>
      <c r="R1618" s="17"/>
      <c r="S1618" s="17">
        <v>0.10949609364057</v>
      </c>
      <c r="T1618" s="17">
        <v>0.157654756341153</v>
      </c>
      <c r="U1618" s="17">
        <v>0.107624961635453</v>
      </c>
      <c r="V1618" s="17">
        <v>0.109041748270633</v>
      </c>
      <c r="W1618" s="17">
        <v>0.161273680430984</v>
      </c>
      <c r="X1618" s="17">
        <v>0.113455753250171</v>
      </c>
      <c r="Y1618" s="17">
        <v>9.8350416713337399E-2</v>
      </c>
      <c r="Z1618" s="17">
        <v>0.16973395973803401</v>
      </c>
      <c r="AA1618" s="17">
        <v>0.13365341059994501</v>
      </c>
      <c r="AB1618" s="17">
        <v>0.19714647386930201</v>
      </c>
      <c r="AC1618" s="17">
        <v>0.180001504568856</v>
      </c>
      <c r="AD1618" s="17">
        <v>0.172217128279471</v>
      </c>
      <c r="AE1618" s="17"/>
      <c r="AF1618" s="17">
        <v>0.16315072768953601</v>
      </c>
      <c r="AG1618" s="17">
        <v>0.12766294921948601</v>
      </c>
      <c r="AH1618" s="17">
        <v>0.12340296401164599</v>
      </c>
      <c r="AI1618" s="17">
        <v>9.4166644651230105E-2</v>
      </c>
      <c r="AJ1618" s="17">
        <v>0.13734072072313999</v>
      </c>
      <c r="AK1618" s="17">
        <v>0.107959207002421</v>
      </c>
      <c r="AL1618" s="17"/>
      <c r="AM1618" s="17">
        <v>0.20148009361939201</v>
      </c>
      <c r="AN1618" s="17">
        <v>0.105886757268901</v>
      </c>
      <c r="AO1618" s="17">
        <v>0.14844839211309299</v>
      </c>
      <c r="AP1618" s="17">
        <v>4.6615087931519902E-2</v>
      </c>
      <c r="AQ1618" s="17">
        <v>0.219245388068532</v>
      </c>
      <c r="AR1618" s="17"/>
      <c r="AS1618" s="17">
        <v>9.8966686867541301E-2</v>
      </c>
      <c r="AT1618" s="17">
        <v>9.9667450081628903E-2</v>
      </c>
      <c r="AU1618" s="17">
        <v>0.17887960141019499</v>
      </c>
      <c r="AV1618" s="17">
        <v>0.15410669435464699</v>
      </c>
      <c r="AW1618" s="17">
        <v>0.165938659485483</v>
      </c>
      <c r="AX1618" s="17">
        <v>0.21764494893224101</v>
      </c>
      <c r="AY1618" s="17"/>
      <c r="AZ1618" s="17">
        <v>0.159415208711744</v>
      </c>
      <c r="BA1618" s="17">
        <v>0.168796011556481</v>
      </c>
      <c r="BB1618" s="17">
        <v>9.2414264229936302E-2</v>
      </c>
      <c r="BC1618" s="17">
        <v>8.6928842279066706E-2</v>
      </c>
      <c r="BD1618" s="17">
        <v>0.130670850335424</v>
      </c>
      <c r="BE1618" s="17"/>
      <c r="BF1618" s="17">
        <v>0.12934503883234499</v>
      </c>
      <c r="BG1618" s="17"/>
      <c r="BH1618" s="17">
        <v>0.12798303894452201</v>
      </c>
      <c r="BI1618" s="17"/>
      <c r="BJ1618" s="17">
        <v>0.124650831171444</v>
      </c>
      <c r="BK1618" s="17">
        <v>0.207215600537107</v>
      </c>
      <c r="BL1618" s="17">
        <v>0.13566170885461401</v>
      </c>
      <c r="BM1618" s="17">
        <v>9.7058857303049598E-2</v>
      </c>
      <c r="BN1618" s="17">
        <v>7.7816098653514507E-2</v>
      </c>
      <c r="BO1618" s="17">
        <v>7.6191935154314994E-2</v>
      </c>
      <c r="BP1618" s="17"/>
      <c r="BQ1618" s="17">
        <v>8.3885462548480602E-2</v>
      </c>
      <c r="BR1618" s="17">
        <v>0.133325306284094</v>
      </c>
      <c r="BS1618" s="17">
        <v>0.131717619053621</v>
      </c>
      <c r="BT1618" s="17"/>
      <c r="BU1618" s="17">
        <v>4.7330080520181297E-2</v>
      </c>
      <c r="BV1618" s="17">
        <v>0.148915262508094</v>
      </c>
      <c r="BW1618" s="17">
        <v>0.11146278367755599</v>
      </c>
      <c r="BX1618" s="17"/>
      <c r="BY1618" s="17">
        <v>5.3709482047978901E-2</v>
      </c>
      <c r="BZ1618" s="17"/>
      <c r="CA1618" s="17">
        <v>0.11145789724102299</v>
      </c>
    </row>
    <row r="1619" spans="2:79" x14ac:dyDescent="0.35">
      <c r="B1619" t="s">
        <v>593</v>
      </c>
      <c r="C1619" s="17">
        <v>0.70352486208517895</v>
      </c>
      <c r="D1619" s="17">
        <v>0.70255637648861402</v>
      </c>
      <c r="E1619" s="17">
        <v>0.70465234528766496</v>
      </c>
      <c r="F1619" s="17"/>
      <c r="G1619" s="17">
        <v>0.72811670044069099</v>
      </c>
      <c r="H1619" s="17">
        <v>0.71664579834279996</v>
      </c>
      <c r="I1619" s="17">
        <v>0.79441261216076398</v>
      </c>
      <c r="J1619" s="17">
        <v>0.65344043690781095</v>
      </c>
      <c r="K1619" s="17">
        <v>0.67456006732875196</v>
      </c>
      <c r="L1619" s="17">
        <v>0.66220802404814805</v>
      </c>
      <c r="M1619" s="17"/>
      <c r="N1619" s="17">
        <v>0.69821854101519398</v>
      </c>
      <c r="O1619" s="17">
        <v>0.71451456918157297</v>
      </c>
      <c r="P1619" s="17">
        <v>0.66717930105469403</v>
      </c>
      <c r="Q1619" s="17">
        <v>0.72873642137955996</v>
      </c>
      <c r="R1619" s="17"/>
      <c r="S1619" s="17">
        <v>0.69639059775283596</v>
      </c>
      <c r="T1619" s="17">
        <v>0.70557173990219002</v>
      </c>
      <c r="U1619" s="17">
        <v>0.71176974662737003</v>
      </c>
      <c r="V1619" s="17">
        <v>0.81112913328231595</v>
      </c>
      <c r="W1619" s="17">
        <v>0.70891838192001</v>
      </c>
      <c r="X1619" s="17">
        <v>0.79675984022496404</v>
      </c>
      <c r="Y1619" s="17">
        <v>0.66643556538282001</v>
      </c>
      <c r="Z1619" s="17">
        <v>0.477862903643126</v>
      </c>
      <c r="AA1619" s="17">
        <v>0.70356198170491302</v>
      </c>
      <c r="AB1619" s="17">
        <v>0.64380701467013302</v>
      </c>
      <c r="AC1619" s="17">
        <v>0.69899478580887298</v>
      </c>
      <c r="AD1619" s="17">
        <v>0.68559264711817203</v>
      </c>
      <c r="AE1619" s="17"/>
      <c r="AF1619" s="17">
        <v>0.69575990080280503</v>
      </c>
      <c r="AG1619" s="17">
        <v>0.70453353127653695</v>
      </c>
      <c r="AH1619" s="17">
        <v>0.73006820842364994</v>
      </c>
      <c r="AI1619" s="17">
        <v>0.71840289507778798</v>
      </c>
      <c r="AJ1619" s="17">
        <v>0.71911791593362695</v>
      </c>
      <c r="AK1619" s="17">
        <v>0.75945105619211495</v>
      </c>
      <c r="AL1619" s="17"/>
      <c r="AM1619" s="17">
        <v>0.59972901326438299</v>
      </c>
      <c r="AN1619" s="17">
        <v>0.76355242953716895</v>
      </c>
      <c r="AO1619" s="17">
        <v>0.725860627264311</v>
      </c>
      <c r="AP1619" s="17">
        <v>0.69239360143783601</v>
      </c>
      <c r="AQ1619" s="17">
        <v>0.74835604324906801</v>
      </c>
      <c r="AR1619" s="17"/>
      <c r="AS1619" s="17">
        <v>0.71715049913682904</v>
      </c>
      <c r="AT1619" s="17">
        <v>0.76586526951081502</v>
      </c>
      <c r="AU1619" s="17">
        <v>0.65687056058290705</v>
      </c>
      <c r="AV1619" s="17">
        <v>0.67131553310996805</v>
      </c>
      <c r="AW1619" s="17">
        <v>0.70663712285297398</v>
      </c>
      <c r="AX1619" s="17">
        <v>0.62265255386087803</v>
      </c>
      <c r="AY1619" s="17"/>
      <c r="AZ1619" s="17">
        <v>0.72436431346923802</v>
      </c>
      <c r="BA1619" s="17">
        <v>0.65350062292082201</v>
      </c>
      <c r="BB1619" s="17">
        <v>0.74506535298967602</v>
      </c>
      <c r="BC1619" s="17">
        <v>0.744946998351252</v>
      </c>
      <c r="BD1619" s="17">
        <v>0.70622058117366704</v>
      </c>
      <c r="BE1619" s="17"/>
      <c r="BF1619" s="17">
        <v>0.70715660387722501</v>
      </c>
      <c r="BG1619" s="17"/>
      <c r="BH1619" s="17">
        <v>0.70635954521177502</v>
      </c>
      <c r="BI1619" s="17"/>
      <c r="BJ1619" s="17">
        <v>0.73245787882437396</v>
      </c>
      <c r="BK1619" s="17">
        <v>0.66375516885646102</v>
      </c>
      <c r="BL1619" s="17">
        <v>0.686145156834154</v>
      </c>
      <c r="BM1619" s="17">
        <v>0.79540068695781396</v>
      </c>
      <c r="BN1619" s="17">
        <v>0.63574165684511097</v>
      </c>
      <c r="BO1619" s="17">
        <v>0.73177526033236995</v>
      </c>
      <c r="BP1619" s="17"/>
      <c r="BQ1619" s="17">
        <v>0.77059992776710895</v>
      </c>
      <c r="BR1619" s="17">
        <v>0.68493135465305299</v>
      </c>
      <c r="BS1619" s="17">
        <v>0.71398783259574705</v>
      </c>
      <c r="BT1619" s="17"/>
      <c r="BU1619" s="17">
        <v>0.74305965959420905</v>
      </c>
      <c r="BV1619" s="17">
        <v>0.72308480269948205</v>
      </c>
      <c r="BW1619" s="17">
        <v>0.70532319950808597</v>
      </c>
      <c r="BX1619" s="17"/>
      <c r="BY1619" s="17">
        <v>0.76719854692284895</v>
      </c>
      <c r="BZ1619" s="17"/>
      <c r="CA1619" s="17">
        <v>0.79312728203392702</v>
      </c>
    </row>
    <row r="1620" spans="2:79" x14ac:dyDescent="0.35">
      <c r="B1620" t="s">
        <v>594</v>
      </c>
      <c r="C1620" s="17">
        <v>0.160116622019252</v>
      </c>
      <c r="D1620" s="17">
        <v>0.172294592971903</v>
      </c>
      <c r="E1620" s="17">
        <v>0.14914635437972601</v>
      </c>
      <c r="F1620" s="17"/>
      <c r="G1620" s="17">
        <v>0.19566573577289301</v>
      </c>
      <c r="H1620" s="17">
        <v>0.14741715799328201</v>
      </c>
      <c r="I1620" s="17">
        <v>0.13007373184874299</v>
      </c>
      <c r="J1620" s="17">
        <v>0.16496690338923301</v>
      </c>
      <c r="K1620" s="17">
        <v>0.163614864082056</v>
      </c>
      <c r="L1620" s="17">
        <v>0.16626806595238799</v>
      </c>
      <c r="M1620" s="17"/>
      <c r="N1620" s="17">
        <v>0.149186227915693</v>
      </c>
      <c r="O1620" s="17">
        <v>0.14899651451221799</v>
      </c>
      <c r="P1620" s="17">
        <v>0.22400767702233501</v>
      </c>
      <c r="Q1620" s="17">
        <v>0.122279708834829</v>
      </c>
      <c r="R1620" s="17"/>
      <c r="S1620" s="17">
        <v>0.19411330860659401</v>
      </c>
      <c r="T1620" s="17">
        <v>0.13677350375665701</v>
      </c>
      <c r="U1620" s="17">
        <v>0.18060529173717799</v>
      </c>
      <c r="V1620" s="17">
        <v>7.98291184470514E-2</v>
      </c>
      <c r="W1620" s="17">
        <v>0.129807937649005</v>
      </c>
      <c r="X1620" s="17">
        <v>8.9784406524864704E-2</v>
      </c>
      <c r="Y1620" s="17">
        <v>0.235214017903843</v>
      </c>
      <c r="Z1620" s="17">
        <v>0.35240313661884098</v>
      </c>
      <c r="AA1620" s="17">
        <v>0.162784607695142</v>
      </c>
      <c r="AB1620" s="17">
        <v>0.159046511460566</v>
      </c>
      <c r="AC1620" s="17">
        <v>0.121003709622271</v>
      </c>
      <c r="AD1620" s="17">
        <v>0.142190224602357</v>
      </c>
      <c r="AE1620" s="17"/>
      <c r="AF1620" s="17">
        <v>0.14108937150765899</v>
      </c>
      <c r="AG1620" s="17">
        <v>0.16780351950397701</v>
      </c>
      <c r="AH1620" s="17">
        <v>0.14652882756470401</v>
      </c>
      <c r="AI1620" s="17">
        <v>0.18743046027098201</v>
      </c>
      <c r="AJ1620" s="17">
        <v>0.143541363343232</v>
      </c>
      <c r="AK1620" s="17">
        <v>0.13258973680546501</v>
      </c>
      <c r="AL1620" s="17"/>
      <c r="AM1620" s="17">
        <v>0.198790893116225</v>
      </c>
      <c r="AN1620" s="17">
        <v>0.13056081319393001</v>
      </c>
      <c r="AO1620" s="17">
        <v>0.12569098062259601</v>
      </c>
      <c r="AP1620" s="17">
        <v>0.26099131063064501</v>
      </c>
      <c r="AQ1620" s="17">
        <v>3.2398568682399799E-2</v>
      </c>
      <c r="AR1620" s="17"/>
      <c r="AS1620" s="17">
        <v>0.183882813995629</v>
      </c>
      <c r="AT1620" s="17">
        <v>0.13446728040755701</v>
      </c>
      <c r="AU1620" s="17">
        <v>0.16424983800689799</v>
      </c>
      <c r="AV1620" s="17">
        <v>0.17457777253538501</v>
      </c>
      <c r="AW1620" s="17">
        <v>0.12742421766154299</v>
      </c>
      <c r="AX1620" s="17">
        <v>0.15970249720688101</v>
      </c>
      <c r="AY1620" s="17"/>
      <c r="AZ1620" s="17">
        <v>0.11622047781901799</v>
      </c>
      <c r="BA1620" s="17">
        <v>0.177703365522697</v>
      </c>
      <c r="BB1620" s="17">
        <v>0.162520382780388</v>
      </c>
      <c r="BC1620" s="17">
        <v>0.168124159369681</v>
      </c>
      <c r="BD1620" s="17">
        <v>0.16310856849090899</v>
      </c>
      <c r="BE1620" s="17"/>
      <c r="BF1620" s="17">
        <v>0.16349835729043</v>
      </c>
      <c r="BG1620" s="17"/>
      <c r="BH1620" s="17">
        <v>0.165657415843703</v>
      </c>
      <c r="BI1620" s="17"/>
      <c r="BJ1620" s="17">
        <v>0.14289129000418299</v>
      </c>
      <c r="BK1620" s="17">
        <v>0.12902923060643201</v>
      </c>
      <c r="BL1620" s="17">
        <v>0.17819313431123199</v>
      </c>
      <c r="BM1620" s="17">
        <v>0.107540455739136</v>
      </c>
      <c r="BN1620" s="17">
        <v>0.28644224450137401</v>
      </c>
      <c r="BO1620" s="17">
        <v>0.192032804513316</v>
      </c>
      <c r="BP1620" s="17"/>
      <c r="BQ1620" s="17">
        <v>0.14551460968440999</v>
      </c>
      <c r="BR1620" s="17">
        <v>0.181743339062853</v>
      </c>
      <c r="BS1620" s="17">
        <v>0.154294548350632</v>
      </c>
      <c r="BT1620" s="17"/>
      <c r="BU1620" s="17">
        <v>0.20961025988561</v>
      </c>
      <c r="BV1620" s="17">
        <v>0.127999934792424</v>
      </c>
      <c r="BW1620" s="17">
        <v>0.18321401681435801</v>
      </c>
      <c r="BX1620" s="17"/>
      <c r="BY1620" s="17">
        <v>0.17909197102917199</v>
      </c>
      <c r="BZ1620" s="17"/>
      <c r="CA1620" s="17">
        <v>9.54148207250506E-2</v>
      </c>
    </row>
    <row r="1621" spans="2:79" x14ac:dyDescent="0.35">
      <c r="B1621" t="s">
        <v>202</v>
      </c>
      <c r="C1621" s="17">
        <v>0.54340824006592703</v>
      </c>
      <c r="D1621" s="17">
        <v>0.53026178351671105</v>
      </c>
      <c r="E1621" s="17">
        <v>0.55550599090793895</v>
      </c>
      <c r="F1621" s="17"/>
      <c r="G1621" s="17">
        <v>0.53245096466779795</v>
      </c>
      <c r="H1621" s="17">
        <v>0.56922864034951803</v>
      </c>
      <c r="I1621" s="17">
        <v>0.66433888031202104</v>
      </c>
      <c r="J1621" s="17">
        <v>0.48847353351857797</v>
      </c>
      <c r="K1621" s="17">
        <v>0.51094520324669601</v>
      </c>
      <c r="L1621" s="17">
        <v>0.49593995809576003</v>
      </c>
      <c r="M1621" s="17"/>
      <c r="N1621" s="17">
        <v>0.54903231309950096</v>
      </c>
      <c r="O1621" s="17">
        <v>0.56551805466935501</v>
      </c>
      <c r="P1621" s="17">
        <v>0.44317162403235899</v>
      </c>
      <c r="Q1621" s="17">
        <v>0.60645671254473099</v>
      </c>
      <c r="R1621" s="17"/>
      <c r="S1621" s="17">
        <v>0.50227728914624203</v>
      </c>
      <c r="T1621" s="17">
        <v>0.56879823614553404</v>
      </c>
      <c r="U1621" s="17">
        <v>0.53116445489019204</v>
      </c>
      <c r="V1621" s="17">
        <v>0.73130001483526397</v>
      </c>
      <c r="W1621" s="17">
        <v>0.579110444271005</v>
      </c>
      <c r="X1621" s="17">
        <v>0.70697543370009996</v>
      </c>
      <c r="Y1621" s="17">
        <v>0.43122154747897701</v>
      </c>
      <c r="Z1621" s="17">
        <v>0.12545976702428499</v>
      </c>
      <c r="AA1621" s="17">
        <v>0.54077737400977099</v>
      </c>
      <c r="AB1621" s="17">
        <v>0.48476050320956698</v>
      </c>
      <c r="AC1621" s="17">
        <v>0.57799107618660295</v>
      </c>
      <c r="AD1621" s="17">
        <v>0.54340242251581605</v>
      </c>
      <c r="AE1621" s="17"/>
      <c r="AF1621" s="17">
        <v>0.55467052929514604</v>
      </c>
      <c r="AG1621" s="17">
        <v>0.53673001177255897</v>
      </c>
      <c r="AH1621" s="17">
        <v>0.58353938085894497</v>
      </c>
      <c r="AI1621" s="17">
        <v>0.530972434806805</v>
      </c>
      <c r="AJ1621" s="17">
        <v>0.57557655259039497</v>
      </c>
      <c r="AK1621" s="17">
        <v>0.62686131938665002</v>
      </c>
      <c r="AL1621" s="17"/>
      <c r="AM1621" s="17">
        <v>0.400938120148157</v>
      </c>
      <c r="AN1621" s="17">
        <v>0.63299161634323897</v>
      </c>
      <c r="AO1621" s="17">
        <v>0.60016964664171601</v>
      </c>
      <c r="AP1621" s="17">
        <v>0.431402290807191</v>
      </c>
      <c r="AQ1621" s="17">
        <v>0.71595747456666803</v>
      </c>
      <c r="AR1621" s="17"/>
      <c r="AS1621" s="17">
        <v>0.53326768514120004</v>
      </c>
      <c r="AT1621" s="17">
        <v>0.63139798910325795</v>
      </c>
      <c r="AU1621" s="17">
        <v>0.49262072257600897</v>
      </c>
      <c r="AV1621" s="17">
        <v>0.49673776057458302</v>
      </c>
      <c r="AW1621" s="17">
        <v>0.57921290519143098</v>
      </c>
      <c r="AX1621" s="17">
        <v>0.46295005665399702</v>
      </c>
      <c r="AY1621" s="17"/>
      <c r="AZ1621" s="17">
        <v>0.60814383565022001</v>
      </c>
      <c r="BA1621" s="17">
        <v>0.47579725739812501</v>
      </c>
      <c r="BB1621" s="17">
        <v>0.58254497020928797</v>
      </c>
      <c r="BC1621" s="17">
        <v>0.57682283898157105</v>
      </c>
      <c r="BD1621" s="17">
        <v>0.54311201268275799</v>
      </c>
      <c r="BE1621" s="17"/>
      <c r="BF1621" s="17">
        <v>0.54365824658679496</v>
      </c>
      <c r="BG1621" s="17"/>
      <c r="BH1621" s="17">
        <v>0.54070212936807205</v>
      </c>
      <c r="BI1621" s="17"/>
      <c r="BJ1621" s="17">
        <v>0.58956658882019097</v>
      </c>
      <c r="BK1621" s="17">
        <v>0.53472593825002901</v>
      </c>
      <c r="BL1621" s="17">
        <v>0.50795202252292204</v>
      </c>
      <c r="BM1621" s="17">
        <v>0.68786023121867801</v>
      </c>
      <c r="BN1621" s="17">
        <v>0.34929941234373701</v>
      </c>
      <c r="BO1621" s="17">
        <v>0.539742455819054</v>
      </c>
      <c r="BP1621" s="17"/>
      <c r="BQ1621" s="17">
        <v>0.62508531808269896</v>
      </c>
      <c r="BR1621" s="17">
        <v>0.50318801559020099</v>
      </c>
      <c r="BS1621" s="17">
        <v>0.559693284245115</v>
      </c>
      <c r="BT1621" s="17"/>
      <c r="BU1621" s="17">
        <v>0.53344939970859895</v>
      </c>
      <c r="BV1621" s="17">
        <v>0.59508486790705895</v>
      </c>
      <c r="BW1621" s="17">
        <v>0.52210918269372797</v>
      </c>
      <c r="BX1621" s="17"/>
      <c r="BY1621" s="17">
        <v>0.58810657589367699</v>
      </c>
      <c r="BZ1621" s="17"/>
      <c r="CA1621" s="17">
        <v>0.69771246130887599</v>
      </c>
    </row>
    <row r="1622" spans="2:79" x14ac:dyDescent="0.35">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c r="BN1622" s="17"/>
      <c r="BO1622" s="17"/>
      <c r="BP1622" s="17"/>
      <c r="BQ1622" s="17"/>
      <c r="BR1622" s="17"/>
      <c r="BS1622" s="17"/>
      <c r="BT1622" s="17"/>
      <c r="BU1622" s="17"/>
      <c r="BV1622" s="17"/>
      <c r="BW1622" s="17"/>
      <c r="BX1622" s="17"/>
      <c r="BY1622" s="17"/>
      <c r="BZ1622" s="17"/>
      <c r="CA1622" s="17"/>
    </row>
    <row r="1623" spans="2:79" x14ac:dyDescent="0.35">
      <c r="B1623" s="6" t="s">
        <v>644</v>
      </c>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c r="AX1623" s="17"/>
      <c r="AY1623" s="17"/>
      <c r="AZ1623" s="17"/>
      <c r="BA1623" s="17"/>
      <c r="BB1623" s="17"/>
      <c r="BC1623" s="17"/>
      <c r="BD1623" s="17"/>
      <c r="BE1623" s="17"/>
      <c r="BF1623" s="17"/>
      <c r="BG1623" s="17"/>
      <c r="BH1623" s="17"/>
      <c r="BI1623" s="17"/>
      <c r="BJ1623" s="17"/>
      <c r="BK1623" s="17"/>
      <c r="BL1623" s="17"/>
      <c r="BM1623" s="17"/>
      <c r="BN1623" s="17"/>
      <c r="BO1623" s="17"/>
      <c r="BP1623" s="17"/>
      <c r="BQ1623" s="17"/>
      <c r="BR1623" s="17"/>
      <c r="BS1623" s="17"/>
      <c r="BT1623" s="17"/>
      <c r="BU1623" s="17"/>
      <c r="BV1623" s="17"/>
      <c r="BW1623" s="17"/>
      <c r="BX1623" s="17"/>
      <c r="BY1623" s="17"/>
      <c r="BZ1623" s="17"/>
      <c r="CA1623" s="17"/>
    </row>
    <row r="1624" spans="2:79" x14ac:dyDescent="0.35">
      <c r="B1624" s="24" t="s">
        <v>582</v>
      </c>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c r="BA1624" s="17"/>
      <c r="BB1624" s="17"/>
      <c r="BC1624" s="17"/>
      <c r="BD1624" s="17"/>
      <c r="BE1624" s="17"/>
      <c r="BF1624" s="17"/>
      <c r="BG1624" s="17"/>
      <c r="BH1624" s="17"/>
      <c r="BI1624" s="17"/>
      <c r="BJ1624" s="17"/>
      <c r="BK1624" s="17"/>
      <c r="BL1624" s="17"/>
      <c r="BM1624" s="17"/>
      <c r="BN1624" s="17"/>
      <c r="BO1624" s="17"/>
      <c r="BP1624" s="17"/>
      <c r="BQ1624" s="17"/>
      <c r="BR1624" s="17"/>
      <c r="BS1624" s="17"/>
      <c r="BT1624" s="17"/>
      <c r="BU1624" s="17"/>
      <c r="BV1624" s="17"/>
      <c r="BW1624" s="17"/>
      <c r="BX1624" s="17"/>
      <c r="BY1624" s="17"/>
      <c r="BZ1624" s="17"/>
      <c r="CA1624" s="17"/>
    </row>
    <row r="1625" spans="2:79" x14ac:dyDescent="0.35">
      <c r="B1625" t="s">
        <v>589</v>
      </c>
      <c r="C1625" s="17">
        <v>0.19363755437107899</v>
      </c>
      <c r="D1625" s="17">
        <v>0.21487539983885001</v>
      </c>
      <c r="E1625" s="17">
        <v>0.172436755197381</v>
      </c>
      <c r="F1625" s="17"/>
      <c r="G1625" s="17">
        <v>0.15172005686946299</v>
      </c>
      <c r="H1625" s="17">
        <v>0.25114844441488199</v>
      </c>
      <c r="I1625" s="17">
        <v>0.22571848452499499</v>
      </c>
      <c r="J1625" s="17">
        <v>0.25607190988387002</v>
      </c>
      <c r="K1625" s="17">
        <v>0.23191895268420601</v>
      </c>
      <c r="L1625" s="17">
        <v>7.1839610058852699E-2</v>
      </c>
      <c r="M1625" s="17"/>
      <c r="N1625" s="17">
        <v>0.21745973413922301</v>
      </c>
      <c r="O1625" s="17">
        <v>0.203130299273795</v>
      </c>
      <c r="P1625" s="17">
        <v>0.22004035871105401</v>
      </c>
      <c r="Q1625" s="17">
        <v>0.13038693074187099</v>
      </c>
      <c r="R1625" s="17"/>
      <c r="S1625" s="17">
        <v>0.27546756215819901</v>
      </c>
      <c r="T1625" s="17">
        <v>0.23082919252335701</v>
      </c>
      <c r="U1625" s="17">
        <v>0.17931383280660501</v>
      </c>
      <c r="V1625" s="17">
        <v>0.23609982249276101</v>
      </c>
      <c r="W1625" s="17">
        <v>0.21995169645033</v>
      </c>
      <c r="X1625" s="17">
        <v>0.249186104786046</v>
      </c>
      <c r="Y1625" s="17">
        <v>0.19386463456790001</v>
      </c>
      <c r="Z1625" s="17">
        <v>0.184341232963291</v>
      </c>
      <c r="AA1625" s="17">
        <v>0.14338499214415201</v>
      </c>
      <c r="AB1625" s="17">
        <v>8.0224151243377798E-2</v>
      </c>
      <c r="AC1625" s="17">
        <v>6.3532973970614207E-2</v>
      </c>
      <c r="AD1625" s="17">
        <v>0</v>
      </c>
      <c r="AE1625" s="17"/>
      <c r="AF1625" s="17">
        <v>0.130484331051716</v>
      </c>
      <c r="AG1625" s="17">
        <v>0.18293740566185401</v>
      </c>
      <c r="AH1625" s="17">
        <v>0.240186933642168</v>
      </c>
      <c r="AI1625" s="17">
        <v>0.150721181137417</v>
      </c>
      <c r="AJ1625" s="17">
        <v>0.32796230970645901</v>
      </c>
      <c r="AK1625" s="17">
        <v>0.31519769429016897</v>
      </c>
      <c r="AL1625" s="17"/>
      <c r="AM1625" s="17">
        <v>0.17756377850748301</v>
      </c>
      <c r="AN1625" s="17">
        <v>0.16330256251856701</v>
      </c>
      <c r="AO1625" s="17">
        <v>0.24013985946649699</v>
      </c>
      <c r="AP1625" s="17">
        <v>0.23199500334564199</v>
      </c>
      <c r="AQ1625" s="17">
        <v>9.0789289116639096E-2</v>
      </c>
      <c r="AR1625" s="17"/>
      <c r="AS1625" s="17">
        <v>0.30402126959554798</v>
      </c>
      <c r="AT1625" s="17">
        <v>0.189341084754685</v>
      </c>
      <c r="AU1625" s="17">
        <v>0.169656260003437</v>
      </c>
      <c r="AV1625" s="17">
        <v>0.125142841351566</v>
      </c>
      <c r="AW1625" s="17">
        <v>0.157233394981414</v>
      </c>
      <c r="AX1625" s="17">
        <v>0.18993386255476999</v>
      </c>
      <c r="AY1625" s="17"/>
      <c r="AZ1625" s="17">
        <v>0.16423527793443199</v>
      </c>
      <c r="BA1625" s="17">
        <v>0.17115251980297799</v>
      </c>
      <c r="BB1625" s="17">
        <v>0.19720387543293399</v>
      </c>
      <c r="BC1625" s="17">
        <v>0.178529527873693</v>
      </c>
      <c r="BD1625" s="17">
        <v>0.25498736751935502</v>
      </c>
      <c r="BE1625" s="17"/>
      <c r="BF1625" s="17">
        <v>0.18014801832792701</v>
      </c>
      <c r="BG1625" s="17"/>
      <c r="BH1625" s="17">
        <v>0.20163231176742599</v>
      </c>
      <c r="BI1625" s="17"/>
      <c r="BJ1625" s="17">
        <v>0.18716913138812999</v>
      </c>
      <c r="BK1625" s="17">
        <v>0.159585985261149</v>
      </c>
      <c r="BL1625" s="17">
        <v>0.19788950794103699</v>
      </c>
      <c r="BM1625" s="17">
        <v>0.16094683224217901</v>
      </c>
      <c r="BN1625" s="17">
        <v>0.30032802645245199</v>
      </c>
      <c r="BO1625" s="17">
        <v>0.24945777156992699</v>
      </c>
      <c r="BP1625" s="17"/>
      <c r="BQ1625" s="17">
        <v>0.278924168257285</v>
      </c>
      <c r="BR1625" s="17">
        <v>0.14111952310456199</v>
      </c>
      <c r="BS1625" s="17">
        <v>0.17947713064180601</v>
      </c>
      <c r="BT1625" s="17"/>
      <c r="BU1625" s="17">
        <v>0.27918766416198498</v>
      </c>
      <c r="BV1625" s="17">
        <v>0.188774107479183</v>
      </c>
      <c r="BW1625" s="17">
        <v>0.16857409080930999</v>
      </c>
      <c r="BX1625" s="17"/>
      <c r="BY1625" s="17">
        <v>0.33335789760749701</v>
      </c>
      <c r="BZ1625" s="17"/>
      <c r="CA1625" s="17">
        <v>0.31579223426501901</v>
      </c>
    </row>
    <row r="1626" spans="2:79" x14ac:dyDescent="0.35">
      <c r="B1626" t="s">
        <v>590</v>
      </c>
      <c r="C1626" s="17">
        <v>0.47900920968903399</v>
      </c>
      <c r="D1626" s="17">
        <v>0.44997204050802703</v>
      </c>
      <c r="E1626" s="17">
        <v>0.50534453204859897</v>
      </c>
      <c r="F1626" s="17"/>
      <c r="G1626" s="17">
        <v>0.47364121212010402</v>
      </c>
      <c r="H1626" s="17">
        <v>0.44812648453030701</v>
      </c>
      <c r="I1626" s="17">
        <v>0.43448044274286002</v>
      </c>
      <c r="J1626" s="17">
        <v>0.48774452484873998</v>
      </c>
      <c r="K1626" s="17">
        <v>0.52633609580543295</v>
      </c>
      <c r="L1626" s="17">
        <v>0.50347680682050999</v>
      </c>
      <c r="M1626" s="17"/>
      <c r="N1626" s="17">
        <v>0.48196993569019098</v>
      </c>
      <c r="O1626" s="17">
        <v>0.46766493617225802</v>
      </c>
      <c r="P1626" s="17">
        <v>0.53426441387435897</v>
      </c>
      <c r="Q1626" s="17">
        <v>0.44636948976362201</v>
      </c>
      <c r="R1626" s="17"/>
      <c r="S1626" s="17">
        <v>0.39316456201168498</v>
      </c>
      <c r="T1626" s="17">
        <v>0.45296036930037897</v>
      </c>
      <c r="U1626" s="17">
        <v>0.484462567522216</v>
      </c>
      <c r="V1626" s="17">
        <v>0.40919050360922199</v>
      </c>
      <c r="W1626" s="17">
        <v>0.51705215927889903</v>
      </c>
      <c r="X1626" s="17">
        <v>0.44663973251891398</v>
      </c>
      <c r="Y1626" s="17">
        <v>0.54218614224733197</v>
      </c>
      <c r="Z1626" s="17">
        <v>0.57255012698816599</v>
      </c>
      <c r="AA1626" s="17">
        <v>0.51918197913105801</v>
      </c>
      <c r="AB1626" s="17">
        <v>0.49743217446495902</v>
      </c>
      <c r="AC1626" s="17">
        <v>0.58780407687513503</v>
      </c>
      <c r="AD1626" s="17">
        <v>0.54927871256569605</v>
      </c>
      <c r="AE1626" s="17"/>
      <c r="AF1626" s="17">
        <v>0.49061016908839999</v>
      </c>
      <c r="AG1626" s="17">
        <v>0.45803991816814799</v>
      </c>
      <c r="AH1626" s="17">
        <v>0.50448292948268403</v>
      </c>
      <c r="AI1626" s="17">
        <v>0.56057153874420695</v>
      </c>
      <c r="AJ1626" s="17">
        <v>0.43343802884088101</v>
      </c>
      <c r="AK1626" s="17">
        <v>0.49161693758325598</v>
      </c>
      <c r="AL1626" s="17"/>
      <c r="AM1626" s="17">
        <v>0.46479454179676899</v>
      </c>
      <c r="AN1626" s="17">
        <v>0.51746486554301896</v>
      </c>
      <c r="AO1626" s="17">
        <v>0.44747581778801598</v>
      </c>
      <c r="AP1626" s="17">
        <v>0.42152762428359403</v>
      </c>
      <c r="AQ1626" s="17">
        <v>0.71487356486735198</v>
      </c>
      <c r="AR1626" s="17"/>
      <c r="AS1626" s="17">
        <v>0.41220937651686401</v>
      </c>
      <c r="AT1626" s="17">
        <v>0.49223215677461002</v>
      </c>
      <c r="AU1626" s="17">
        <v>0.50525074323292496</v>
      </c>
      <c r="AV1626" s="17">
        <v>0.51428232061065005</v>
      </c>
      <c r="AW1626" s="17">
        <v>0.44905174683257398</v>
      </c>
      <c r="AX1626" s="17">
        <v>0.50719894443499602</v>
      </c>
      <c r="AY1626" s="17"/>
      <c r="AZ1626" s="17">
        <v>0.47645042471243998</v>
      </c>
      <c r="BA1626" s="17">
        <v>0.49318885404038698</v>
      </c>
      <c r="BB1626" s="17">
        <v>0.44771107282740402</v>
      </c>
      <c r="BC1626" s="17">
        <v>0.53100764666962896</v>
      </c>
      <c r="BD1626" s="17">
        <v>0.47836509465044902</v>
      </c>
      <c r="BE1626" s="17"/>
      <c r="BF1626" s="17">
        <v>0.486230165030414</v>
      </c>
      <c r="BG1626" s="17"/>
      <c r="BH1626" s="17">
        <v>0.47792361604572098</v>
      </c>
      <c r="BI1626" s="17"/>
      <c r="BJ1626" s="17">
        <v>0.474115449926579</v>
      </c>
      <c r="BK1626" s="17">
        <v>0.511830094021684</v>
      </c>
      <c r="BL1626" s="17">
        <v>0.53218511743779595</v>
      </c>
      <c r="BM1626" s="17">
        <v>0.36778556789179301</v>
      </c>
      <c r="BN1626" s="17">
        <v>0.29907947753497899</v>
      </c>
      <c r="BO1626" s="17">
        <v>0.46149392351830898</v>
      </c>
      <c r="BP1626" s="17"/>
      <c r="BQ1626" s="17">
        <v>0.46563555180015198</v>
      </c>
      <c r="BR1626" s="17">
        <v>0.54590850859940998</v>
      </c>
      <c r="BS1626" s="17">
        <v>0.47199276122449302</v>
      </c>
      <c r="BT1626" s="17"/>
      <c r="BU1626" s="17">
        <v>0.25311948175277599</v>
      </c>
      <c r="BV1626" s="17">
        <v>0.50745549374687104</v>
      </c>
      <c r="BW1626" s="17">
        <v>0.51265183932105096</v>
      </c>
      <c r="BX1626" s="17"/>
      <c r="BY1626" s="17">
        <v>0.35264835727554</v>
      </c>
      <c r="BZ1626" s="17"/>
      <c r="CA1626" s="17">
        <v>0.50490869687168805</v>
      </c>
    </row>
    <row r="1627" spans="2:79" x14ac:dyDescent="0.35">
      <c r="B1627" t="s">
        <v>591</v>
      </c>
      <c r="C1627" s="17">
        <v>0.14283107201766601</v>
      </c>
      <c r="D1627" s="17">
        <v>0.15943277618304</v>
      </c>
      <c r="E1627" s="17">
        <v>0.12815958727153201</v>
      </c>
      <c r="F1627" s="17"/>
      <c r="G1627" s="17">
        <v>0.261739809046796</v>
      </c>
      <c r="H1627" s="17">
        <v>0.11061166620167601</v>
      </c>
      <c r="I1627" s="17">
        <v>0.13040102726469299</v>
      </c>
      <c r="J1627" s="17">
        <v>9.5192401521649705E-2</v>
      </c>
      <c r="K1627" s="17">
        <v>0.104972502822949</v>
      </c>
      <c r="L1627" s="17">
        <v>0.17045744541795299</v>
      </c>
      <c r="M1627" s="17"/>
      <c r="N1627" s="17">
        <v>0.14066062924289599</v>
      </c>
      <c r="O1627" s="17">
        <v>0.15011566352321201</v>
      </c>
      <c r="P1627" s="17">
        <v>0.14013041519641301</v>
      </c>
      <c r="Q1627" s="17">
        <v>0.14553160798939899</v>
      </c>
      <c r="R1627" s="17"/>
      <c r="S1627" s="17">
        <v>0.158699317415362</v>
      </c>
      <c r="T1627" s="17">
        <v>9.8225624817178198E-2</v>
      </c>
      <c r="U1627" s="17">
        <v>0.12658636867537401</v>
      </c>
      <c r="V1627" s="17">
        <v>0.247890772601388</v>
      </c>
      <c r="W1627" s="17">
        <v>0.111160852499276</v>
      </c>
      <c r="X1627" s="17">
        <v>0.12817359053510399</v>
      </c>
      <c r="Y1627" s="17">
        <v>0.116917650066283</v>
      </c>
      <c r="Z1627" s="17">
        <v>0.14898491257299001</v>
      </c>
      <c r="AA1627" s="17">
        <v>0.160308417665005</v>
      </c>
      <c r="AB1627" s="17">
        <v>0.15476165825031299</v>
      </c>
      <c r="AC1627" s="17">
        <v>9.5368892107903599E-2</v>
      </c>
      <c r="AD1627" s="17">
        <v>0.13565450715293301</v>
      </c>
      <c r="AE1627" s="17"/>
      <c r="AF1627" s="17">
        <v>0.11434646233340801</v>
      </c>
      <c r="AG1627" s="17">
        <v>0.163121986895223</v>
      </c>
      <c r="AH1627" s="17">
        <v>0.14203718628178399</v>
      </c>
      <c r="AI1627" s="17">
        <v>0.16934234799959899</v>
      </c>
      <c r="AJ1627" s="17">
        <v>0.12800886255966601</v>
      </c>
      <c r="AK1627" s="17">
        <v>9.7364479873744705E-2</v>
      </c>
      <c r="AL1627" s="17"/>
      <c r="AM1627" s="17">
        <v>0.109214012457653</v>
      </c>
      <c r="AN1627" s="17">
        <v>0.13672422479666399</v>
      </c>
      <c r="AO1627" s="17">
        <v>0.18463132994395601</v>
      </c>
      <c r="AP1627" s="17">
        <v>0.14304827458336</v>
      </c>
      <c r="AQ1627" s="17">
        <v>0</v>
      </c>
      <c r="AR1627" s="17"/>
      <c r="AS1627" s="17">
        <v>0.142299629867329</v>
      </c>
      <c r="AT1627" s="17">
        <v>0.124773102024531</v>
      </c>
      <c r="AU1627" s="17">
        <v>0.13659363906168601</v>
      </c>
      <c r="AV1627" s="17">
        <v>0.15167335160759801</v>
      </c>
      <c r="AW1627" s="17">
        <v>0.17698563672874501</v>
      </c>
      <c r="AX1627" s="17">
        <v>0.147643025358528</v>
      </c>
      <c r="AY1627" s="17"/>
      <c r="AZ1627" s="17">
        <v>0.155508495619226</v>
      </c>
      <c r="BA1627" s="17">
        <v>0.168812112605285</v>
      </c>
      <c r="BB1627" s="17">
        <v>0.13907887219804799</v>
      </c>
      <c r="BC1627" s="17">
        <v>6.8892472870214203E-2</v>
      </c>
      <c r="BD1627" s="17">
        <v>0.12257780577061</v>
      </c>
      <c r="BE1627" s="17"/>
      <c r="BF1627" s="17">
        <v>0.14584231382198901</v>
      </c>
      <c r="BG1627" s="17"/>
      <c r="BH1627" s="17">
        <v>0.15189102517852601</v>
      </c>
      <c r="BI1627" s="17"/>
      <c r="BJ1627" s="17">
        <v>0.161360788652397</v>
      </c>
      <c r="BK1627" s="17">
        <v>0.135409319909333</v>
      </c>
      <c r="BL1627" s="17">
        <v>9.6917911361705106E-2</v>
      </c>
      <c r="BM1627" s="17">
        <v>0.21539632447863699</v>
      </c>
      <c r="BN1627" s="17">
        <v>0.168872609590657</v>
      </c>
      <c r="BO1627" s="17">
        <v>0.1305350370758</v>
      </c>
      <c r="BP1627" s="17"/>
      <c r="BQ1627" s="17">
        <v>8.8135314548608595E-2</v>
      </c>
      <c r="BR1627" s="17">
        <v>0.11714666651698299</v>
      </c>
      <c r="BS1627" s="17">
        <v>0.17873339263120899</v>
      </c>
      <c r="BT1627" s="17"/>
      <c r="BU1627" s="17">
        <v>0.23750348569854199</v>
      </c>
      <c r="BV1627" s="17">
        <v>0.14442062086785201</v>
      </c>
      <c r="BW1627" s="17">
        <v>0.151134417236826</v>
      </c>
      <c r="BX1627" s="17"/>
      <c r="BY1627" s="17">
        <v>0.22322138910761999</v>
      </c>
      <c r="BZ1627" s="17"/>
      <c r="CA1627" s="17">
        <v>7.5073057493878104E-2</v>
      </c>
    </row>
    <row r="1628" spans="2:79" x14ac:dyDescent="0.35">
      <c r="B1628" t="s">
        <v>592</v>
      </c>
      <c r="C1628" s="17">
        <v>4.8489945826819501E-2</v>
      </c>
      <c r="D1628" s="17">
        <v>4.8209262688876001E-2</v>
      </c>
      <c r="E1628" s="17">
        <v>4.9081855879189402E-2</v>
      </c>
      <c r="F1628" s="17"/>
      <c r="G1628" s="17">
        <v>7.1701857391696003E-2</v>
      </c>
      <c r="H1628" s="17">
        <v>4.0176092524965103E-2</v>
      </c>
      <c r="I1628" s="17">
        <v>6.9633138283307194E-2</v>
      </c>
      <c r="J1628" s="17">
        <v>1.29980354086875E-2</v>
      </c>
      <c r="K1628" s="17">
        <v>5.6434372586192098E-2</v>
      </c>
      <c r="L1628" s="17">
        <v>4.6367971204093798E-2</v>
      </c>
      <c r="M1628" s="17"/>
      <c r="N1628" s="17">
        <v>4.0563169865211197E-2</v>
      </c>
      <c r="O1628" s="17">
        <v>6.3046927447318199E-2</v>
      </c>
      <c r="P1628" s="17">
        <v>2.7408153170015E-2</v>
      </c>
      <c r="Q1628" s="17">
        <v>6.2770117465008907E-2</v>
      </c>
      <c r="R1628" s="17"/>
      <c r="S1628" s="17">
        <v>5.00222410664595E-2</v>
      </c>
      <c r="T1628" s="17">
        <v>6.26042076816299E-2</v>
      </c>
      <c r="U1628" s="17">
        <v>1.42780721570917E-2</v>
      </c>
      <c r="V1628" s="17">
        <v>2.04914654762837E-2</v>
      </c>
      <c r="W1628" s="17">
        <v>3.0631245070661901E-2</v>
      </c>
      <c r="X1628" s="17">
        <v>2.0306520053357799E-2</v>
      </c>
      <c r="Y1628" s="17">
        <v>4.7817430719313901E-2</v>
      </c>
      <c r="Z1628" s="17">
        <v>7.2936443883911295E-2</v>
      </c>
      <c r="AA1628" s="17">
        <v>5.2427882068465201E-2</v>
      </c>
      <c r="AB1628" s="17">
        <v>7.7873660279271506E-2</v>
      </c>
      <c r="AC1628" s="17">
        <v>7.5307491588438996E-2</v>
      </c>
      <c r="AD1628" s="17">
        <v>0.12949444305039201</v>
      </c>
      <c r="AE1628" s="17"/>
      <c r="AF1628" s="17">
        <v>6.6708746774117297E-2</v>
      </c>
      <c r="AG1628" s="17">
        <v>6.3129885562244095E-2</v>
      </c>
      <c r="AH1628" s="17">
        <v>2.3751282713163801E-2</v>
      </c>
      <c r="AI1628" s="17">
        <v>4.0360836113210299E-2</v>
      </c>
      <c r="AJ1628" s="17">
        <v>5.4930405407722802E-2</v>
      </c>
      <c r="AK1628" s="17">
        <v>1.08059796682077E-2</v>
      </c>
      <c r="AL1628" s="17"/>
      <c r="AM1628" s="17">
        <v>2.7767327034516998E-2</v>
      </c>
      <c r="AN1628" s="17">
        <v>5.9808364880356499E-2</v>
      </c>
      <c r="AO1628" s="17">
        <v>2.2279569238125602E-2</v>
      </c>
      <c r="AP1628" s="17">
        <v>9.6280668160846794E-2</v>
      </c>
      <c r="AQ1628" s="17">
        <v>8.3041857977123101E-2</v>
      </c>
      <c r="AR1628" s="17"/>
      <c r="AS1628" s="17">
        <v>7.6385261624485501E-2</v>
      </c>
      <c r="AT1628" s="17">
        <v>3.7273421090884502E-2</v>
      </c>
      <c r="AU1628" s="17">
        <v>3.5239777037426798E-2</v>
      </c>
      <c r="AV1628" s="17">
        <v>2.8362783521430401E-2</v>
      </c>
      <c r="AW1628" s="17">
        <v>3.8057430774438697E-2</v>
      </c>
      <c r="AX1628" s="17">
        <v>8.5656028779880503E-2</v>
      </c>
      <c r="AY1628" s="17"/>
      <c r="AZ1628" s="17">
        <v>5.1812046596378197E-2</v>
      </c>
      <c r="BA1628" s="17">
        <v>3.8803855338873101E-2</v>
      </c>
      <c r="BB1628" s="17">
        <v>5.6297446517312902E-2</v>
      </c>
      <c r="BC1628" s="17">
        <v>5.1562886323101298E-2</v>
      </c>
      <c r="BD1628" s="17">
        <v>5.0577014338394399E-2</v>
      </c>
      <c r="BE1628" s="17"/>
      <c r="BF1628" s="17">
        <v>5.2376445976863799E-2</v>
      </c>
      <c r="BG1628" s="17"/>
      <c r="BH1628" s="17">
        <v>4.3106986711436798E-2</v>
      </c>
      <c r="BI1628" s="17"/>
      <c r="BJ1628" s="17">
        <v>5.3537116518214002E-2</v>
      </c>
      <c r="BK1628" s="17">
        <v>2.8647156219676301E-2</v>
      </c>
      <c r="BL1628" s="17">
        <v>3.5329268047366101E-2</v>
      </c>
      <c r="BM1628" s="17">
        <v>8.4663000787380996E-2</v>
      </c>
      <c r="BN1628" s="17">
        <v>9.8468565891835502E-2</v>
      </c>
      <c r="BO1628" s="17">
        <v>0.100766499571604</v>
      </c>
      <c r="BP1628" s="17"/>
      <c r="BQ1628" s="17">
        <v>9.6183475220434897E-2</v>
      </c>
      <c r="BR1628" s="17">
        <v>6.1594137791344997E-2</v>
      </c>
      <c r="BS1628" s="17">
        <v>3.3342689536064903E-2</v>
      </c>
      <c r="BT1628" s="17"/>
      <c r="BU1628" s="17">
        <v>0.12528195609645601</v>
      </c>
      <c r="BV1628" s="17">
        <v>3.4503036449843198E-2</v>
      </c>
      <c r="BW1628" s="17">
        <v>4.8870387683383802E-2</v>
      </c>
      <c r="BX1628" s="17"/>
      <c r="BY1628" s="17">
        <v>4.5978281582854802E-2</v>
      </c>
      <c r="BZ1628" s="17"/>
      <c r="CA1628" s="17">
        <v>1.10678364706639E-2</v>
      </c>
    </row>
    <row r="1629" spans="2:79" x14ac:dyDescent="0.35">
      <c r="B1629" t="s">
        <v>136</v>
      </c>
      <c r="C1629" s="17">
        <v>0.136032218095402</v>
      </c>
      <c r="D1629" s="17">
        <v>0.127510520781207</v>
      </c>
      <c r="E1629" s="17">
        <v>0.14497726960329799</v>
      </c>
      <c r="F1629" s="17"/>
      <c r="G1629" s="17">
        <v>4.11970645719405E-2</v>
      </c>
      <c r="H1629" s="17">
        <v>0.14993731232817101</v>
      </c>
      <c r="I1629" s="17">
        <v>0.139766907184145</v>
      </c>
      <c r="J1629" s="17">
        <v>0.147993128337053</v>
      </c>
      <c r="K1629" s="17">
        <v>8.0338076101219805E-2</v>
      </c>
      <c r="L1629" s="17">
        <v>0.20785816649859101</v>
      </c>
      <c r="M1629" s="17"/>
      <c r="N1629" s="17">
        <v>0.119346531062479</v>
      </c>
      <c r="O1629" s="17">
        <v>0.11604217358341699</v>
      </c>
      <c r="P1629" s="17">
        <v>7.8156659048159605E-2</v>
      </c>
      <c r="Q1629" s="17">
        <v>0.214941854040099</v>
      </c>
      <c r="R1629" s="17"/>
      <c r="S1629" s="17">
        <v>0.12264631734829499</v>
      </c>
      <c r="T1629" s="17">
        <v>0.15538060567745601</v>
      </c>
      <c r="U1629" s="17">
        <v>0.19535915883871299</v>
      </c>
      <c r="V1629" s="17">
        <v>8.6327435820344994E-2</v>
      </c>
      <c r="W1629" s="17">
        <v>0.121204046700833</v>
      </c>
      <c r="X1629" s="17">
        <v>0.155694052106578</v>
      </c>
      <c r="Y1629" s="17">
        <v>9.9214142399171396E-2</v>
      </c>
      <c r="Z1629" s="17">
        <v>2.1187283591642299E-2</v>
      </c>
      <c r="AA1629" s="17">
        <v>0.124696728991321</v>
      </c>
      <c r="AB1629" s="17">
        <v>0.18970835576207901</v>
      </c>
      <c r="AC1629" s="17">
        <v>0.177986565457909</v>
      </c>
      <c r="AD1629" s="17">
        <v>0.18557233723097899</v>
      </c>
      <c r="AE1629" s="17"/>
      <c r="AF1629" s="17">
        <v>0.19785029075235799</v>
      </c>
      <c r="AG1629" s="17">
        <v>0.13277080371253</v>
      </c>
      <c r="AH1629" s="17">
        <v>8.9541667880200002E-2</v>
      </c>
      <c r="AI1629" s="17">
        <v>7.9004096005566002E-2</v>
      </c>
      <c r="AJ1629" s="17">
        <v>5.5660393485271201E-2</v>
      </c>
      <c r="AK1629" s="17">
        <v>8.5014908584622795E-2</v>
      </c>
      <c r="AL1629" s="17"/>
      <c r="AM1629" s="17">
        <v>0.220660340203579</v>
      </c>
      <c r="AN1629" s="17">
        <v>0.122699982261394</v>
      </c>
      <c r="AO1629" s="17">
        <v>0.105473423563406</v>
      </c>
      <c r="AP1629" s="17">
        <v>0.107148429626558</v>
      </c>
      <c r="AQ1629" s="17">
        <v>0.111295288038886</v>
      </c>
      <c r="AR1629" s="17"/>
      <c r="AS1629" s="17">
        <v>6.5084462395773202E-2</v>
      </c>
      <c r="AT1629" s="17">
        <v>0.15638023535529</v>
      </c>
      <c r="AU1629" s="17">
        <v>0.153259580664525</v>
      </c>
      <c r="AV1629" s="17">
        <v>0.18053870290875701</v>
      </c>
      <c r="AW1629" s="17">
        <v>0.17867179068282801</v>
      </c>
      <c r="AX1629" s="17">
        <v>6.9568138871825294E-2</v>
      </c>
      <c r="AY1629" s="17"/>
      <c r="AZ1629" s="17">
        <v>0.151993755137524</v>
      </c>
      <c r="BA1629" s="17">
        <v>0.12804265821247601</v>
      </c>
      <c r="BB1629" s="17">
        <v>0.159708733024301</v>
      </c>
      <c r="BC1629" s="17">
        <v>0.17000746626336199</v>
      </c>
      <c r="BD1629" s="17">
        <v>9.3492717721191304E-2</v>
      </c>
      <c r="BE1629" s="17"/>
      <c r="BF1629" s="17">
        <v>0.13540305684280701</v>
      </c>
      <c r="BG1629" s="17"/>
      <c r="BH1629" s="17">
        <v>0.12544606029689001</v>
      </c>
      <c r="BI1629" s="17"/>
      <c r="BJ1629" s="17">
        <v>0.12381751351468</v>
      </c>
      <c r="BK1629" s="17">
        <v>0.16452744458815799</v>
      </c>
      <c r="BL1629" s="17">
        <v>0.13767819521209601</v>
      </c>
      <c r="BM1629" s="17">
        <v>0.17120827460001001</v>
      </c>
      <c r="BN1629" s="17">
        <v>0.13325132053007799</v>
      </c>
      <c r="BO1629" s="17">
        <v>5.7746768264359601E-2</v>
      </c>
      <c r="BP1629" s="17"/>
      <c r="BQ1629" s="17">
        <v>7.1121490173519597E-2</v>
      </c>
      <c r="BR1629" s="17">
        <v>0.13423116398770099</v>
      </c>
      <c r="BS1629" s="17">
        <v>0.136454025966428</v>
      </c>
      <c r="BT1629" s="17"/>
      <c r="BU1629" s="17">
        <v>0.104907412290242</v>
      </c>
      <c r="BV1629" s="17">
        <v>0.12484674145624999</v>
      </c>
      <c r="BW1629" s="17">
        <v>0.11876926494943001</v>
      </c>
      <c r="BX1629" s="17"/>
      <c r="BY1629" s="17">
        <v>4.47940744264885E-2</v>
      </c>
      <c r="BZ1629" s="17"/>
      <c r="CA1629" s="17">
        <v>9.3158174898750196E-2</v>
      </c>
    </row>
    <row r="1630" spans="2:79" x14ac:dyDescent="0.35">
      <c r="B1630" t="s">
        <v>593</v>
      </c>
      <c r="C1630" s="17">
        <v>0.67264676406011303</v>
      </c>
      <c r="D1630" s="17">
        <v>0.66484744034687704</v>
      </c>
      <c r="E1630" s="17">
        <v>0.67778128724597997</v>
      </c>
      <c r="F1630" s="17"/>
      <c r="G1630" s="17">
        <v>0.62536126898956801</v>
      </c>
      <c r="H1630" s="17">
        <v>0.69927492894518795</v>
      </c>
      <c r="I1630" s="17">
        <v>0.66019892726785501</v>
      </c>
      <c r="J1630" s="17">
        <v>0.74381643473261005</v>
      </c>
      <c r="K1630" s="17">
        <v>0.75825504848963898</v>
      </c>
      <c r="L1630" s="17">
        <v>0.57531641687936297</v>
      </c>
      <c r="M1630" s="17"/>
      <c r="N1630" s="17">
        <v>0.69942966982941301</v>
      </c>
      <c r="O1630" s="17">
        <v>0.67079523544605302</v>
      </c>
      <c r="P1630" s="17">
        <v>0.75430477258541295</v>
      </c>
      <c r="Q1630" s="17">
        <v>0.57675642050549303</v>
      </c>
      <c r="R1630" s="17"/>
      <c r="S1630" s="17">
        <v>0.66863212416988405</v>
      </c>
      <c r="T1630" s="17">
        <v>0.68378956182373596</v>
      </c>
      <c r="U1630" s="17">
        <v>0.66377640032882101</v>
      </c>
      <c r="V1630" s="17">
        <v>0.645290326101983</v>
      </c>
      <c r="W1630" s="17">
        <v>0.73700385572923</v>
      </c>
      <c r="X1630" s="17">
        <v>0.69582583730495995</v>
      </c>
      <c r="Y1630" s="17">
        <v>0.73605077681523201</v>
      </c>
      <c r="Z1630" s="17">
        <v>0.75689135995145596</v>
      </c>
      <c r="AA1630" s="17">
        <v>0.66256697127520903</v>
      </c>
      <c r="AB1630" s="17">
        <v>0.57765632570833603</v>
      </c>
      <c r="AC1630" s="17">
        <v>0.651337050845749</v>
      </c>
      <c r="AD1630" s="17">
        <v>0.54927871256569605</v>
      </c>
      <c r="AE1630" s="17"/>
      <c r="AF1630" s="17">
        <v>0.62109450014011602</v>
      </c>
      <c r="AG1630" s="17">
        <v>0.64097732383000305</v>
      </c>
      <c r="AH1630" s="17">
        <v>0.74466986312485195</v>
      </c>
      <c r="AI1630" s="17">
        <v>0.71129271988162401</v>
      </c>
      <c r="AJ1630" s="17">
        <v>0.76140033854734002</v>
      </c>
      <c r="AK1630" s="17">
        <v>0.80681463187342495</v>
      </c>
      <c r="AL1630" s="17"/>
      <c r="AM1630" s="17">
        <v>0.642358320304252</v>
      </c>
      <c r="AN1630" s="17">
        <v>0.68076742806158597</v>
      </c>
      <c r="AO1630" s="17">
        <v>0.687615677254513</v>
      </c>
      <c r="AP1630" s="17">
        <v>0.65352262762923496</v>
      </c>
      <c r="AQ1630" s="17">
        <v>0.80566285398399096</v>
      </c>
      <c r="AR1630" s="17"/>
      <c r="AS1630" s="17">
        <v>0.71623064611241205</v>
      </c>
      <c r="AT1630" s="17">
        <v>0.68157324152929499</v>
      </c>
      <c r="AU1630" s="17">
        <v>0.67490700323636199</v>
      </c>
      <c r="AV1630" s="17">
        <v>0.63942516196221499</v>
      </c>
      <c r="AW1630" s="17">
        <v>0.60628514181398796</v>
      </c>
      <c r="AX1630" s="17">
        <v>0.69713280698976599</v>
      </c>
      <c r="AY1630" s="17"/>
      <c r="AZ1630" s="17">
        <v>0.64068570264687197</v>
      </c>
      <c r="BA1630" s="17">
        <v>0.664341373843365</v>
      </c>
      <c r="BB1630" s="17">
        <v>0.64491494826033802</v>
      </c>
      <c r="BC1630" s="17">
        <v>0.70953717454332199</v>
      </c>
      <c r="BD1630" s="17">
        <v>0.73335246216980399</v>
      </c>
      <c r="BE1630" s="17"/>
      <c r="BF1630" s="17">
        <v>0.66637818335834098</v>
      </c>
      <c r="BG1630" s="17"/>
      <c r="BH1630" s="17">
        <v>0.679555927813147</v>
      </c>
      <c r="BI1630" s="17"/>
      <c r="BJ1630" s="17">
        <v>0.66128458131470802</v>
      </c>
      <c r="BK1630" s="17">
        <v>0.67141607928283298</v>
      </c>
      <c r="BL1630" s="17">
        <v>0.73007462537883305</v>
      </c>
      <c r="BM1630" s="17">
        <v>0.52873240013397205</v>
      </c>
      <c r="BN1630" s="17">
        <v>0.59940750398743003</v>
      </c>
      <c r="BO1630" s="17">
        <v>0.71095169508823597</v>
      </c>
      <c r="BP1630" s="17"/>
      <c r="BQ1630" s="17">
        <v>0.74455972005743698</v>
      </c>
      <c r="BR1630" s="17">
        <v>0.68702803170397098</v>
      </c>
      <c r="BS1630" s="17">
        <v>0.651469891866298</v>
      </c>
      <c r="BT1630" s="17"/>
      <c r="BU1630" s="17">
        <v>0.53230714591476103</v>
      </c>
      <c r="BV1630" s="17">
        <v>0.69622960122605404</v>
      </c>
      <c r="BW1630" s="17">
        <v>0.68122593013036103</v>
      </c>
      <c r="BX1630" s="17"/>
      <c r="BY1630" s="17">
        <v>0.68600625488303701</v>
      </c>
      <c r="BZ1630" s="17"/>
      <c r="CA1630" s="17">
        <v>0.82070093113670795</v>
      </c>
    </row>
    <row r="1631" spans="2:79" x14ac:dyDescent="0.35">
      <c r="B1631" t="s">
        <v>594</v>
      </c>
      <c r="C1631" s="17">
        <v>0.19132101784448499</v>
      </c>
      <c r="D1631" s="17">
        <v>0.20764203887191601</v>
      </c>
      <c r="E1631" s="17">
        <v>0.17724144315072199</v>
      </c>
      <c r="F1631" s="17"/>
      <c r="G1631" s="17">
        <v>0.33344166643849199</v>
      </c>
      <c r="H1631" s="17">
        <v>0.15078775872664099</v>
      </c>
      <c r="I1631" s="17">
        <v>0.20003416554799999</v>
      </c>
      <c r="J1631" s="17">
        <v>0.108190436930337</v>
      </c>
      <c r="K1631" s="17">
        <v>0.161406875409141</v>
      </c>
      <c r="L1631" s="17">
        <v>0.21682541662204699</v>
      </c>
      <c r="M1631" s="17"/>
      <c r="N1631" s="17">
        <v>0.18122379910810699</v>
      </c>
      <c r="O1631" s="17">
        <v>0.21316259097053</v>
      </c>
      <c r="P1631" s="17">
        <v>0.167538568366428</v>
      </c>
      <c r="Q1631" s="17">
        <v>0.208301725454408</v>
      </c>
      <c r="R1631" s="17"/>
      <c r="S1631" s="17">
        <v>0.208721558481821</v>
      </c>
      <c r="T1631" s="17">
        <v>0.160829832498808</v>
      </c>
      <c r="U1631" s="17">
        <v>0.14086444083246499</v>
      </c>
      <c r="V1631" s="17">
        <v>0.26838223807767198</v>
      </c>
      <c r="W1631" s="17">
        <v>0.14179209756993799</v>
      </c>
      <c r="X1631" s="17">
        <v>0.148480110588462</v>
      </c>
      <c r="Y1631" s="17">
        <v>0.16473508078559701</v>
      </c>
      <c r="Z1631" s="17">
        <v>0.221921356456901</v>
      </c>
      <c r="AA1631" s="17">
        <v>0.21273629973347</v>
      </c>
      <c r="AB1631" s="17">
        <v>0.23263531852958499</v>
      </c>
      <c r="AC1631" s="17">
        <v>0.170676383696343</v>
      </c>
      <c r="AD1631" s="17">
        <v>0.26514895020332602</v>
      </c>
      <c r="AE1631" s="17"/>
      <c r="AF1631" s="17">
        <v>0.18105520910752601</v>
      </c>
      <c r="AG1631" s="17">
        <v>0.226251872457467</v>
      </c>
      <c r="AH1631" s="17">
        <v>0.16578846899494801</v>
      </c>
      <c r="AI1631" s="17">
        <v>0.20970318411281</v>
      </c>
      <c r="AJ1631" s="17">
        <v>0.18293926796738899</v>
      </c>
      <c r="AK1631" s="17">
        <v>0.10817045954195199</v>
      </c>
      <c r="AL1631" s="17"/>
      <c r="AM1631" s="17">
        <v>0.13698133949217001</v>
      </c>
      <c r="AN1631" s="17">
        <v>0.19653258967702</v>
      </c>
      <c r="AO1631" s="17">
        <v>0.206910899182081</v>
      </c>
      <c r="AP1631" s="17">
        <v>0.23932894274420699</v>
      </c>
      <c r="AQ1631" s="17">
        <v>8.3041857977123101E-2</v>
      </c>
      <c r="AR1631" s="17"/>
      <c r="AS1631" s="17">
        <v>0.218684891491815</v>
      </c>
      <c r="AT1631" s="17">
        <v>0.16204652311541501</v>
      </c>
      <c r="AU1631" s="17">
        <v>0.17183341609911301</v>
      </c>
      <c r="AV1631" s="17">
        <v>0.180036135129028</v>
      </c>
      <c r="AW1631" s="17">
        <v>0.215043067503184</v>
      </c>
      <c r="AX1631" s="17">
        <v>0.23329905413840801</v>
      </c>
      <c r="AY1631" s="17"/>
      <c r="AZ1631" s="17">
        <v>0.207320542215604</v>
      </c>
      <c r="BA1631" s="17">
        <v>0.20761596794415901</v>
      </c>
      <c r="BB1631" s="17">
        <v>0.19537631871536101</v>
      </c>
      <c r="BC1631" s="17">
        <v>0.120455359193316</v>
      </c>
      <c r="BD1631" s="17">
        <v>0.17315482010900499</v>
      </c>
      <c r="BE1631" s="17"/>
      <c r="BF1631" s="17">
        <v>0.19821875979885201</v>
      </c>
      <c r="BG1631" s="17"/>
      <c r="BH1631" s="17">
        <v>0.19499801188996299</v>
      </c>
      <c r="BI1631" s="17"/>
      <c r="BJ1631" s="17">
        <v>0.214897905170611</v>
      </c>
      <c r="BK1631" s="17">
        <v>0.164056476129009</v>
      </c>
      <c r="BL1631" s="17">
        <v>0.13224717940907099</v>
      </c>
      <c r="BM1631" s="17">
        <v>0.30005932526601797</v>
      </c>
      <c r="BN1631" s="17">
        <v>0.26734117548249198</v>
      </c>
      <c r="BO1631" s="17">
        <v>0.23130153664740399</v>
      </c>
      <c r="BP1631" s="17"/>
      <c r="BQ1631" s="17">
        <v>0.18431878976904301</v>
      </c>
      <c r="BR1631" s="17">
        <v>0.17874080430832801</v>
      </c>
      <c r="BS1631" s="17">
        <v>0.212076082167274</v>
      </c>
      <c r="BT1631" s="17"/>
      <c r="BU1631" s="17">
        <v>0.362785441794997</v>
      </c>
      <c r="BV1631" s="17">
        <v>0.178923657317695</v>
      </c>
      <c r="BW1631" s="17">
        <v>0.20000480492021</v>
      </c>
      <c r="BX1631" s="17"/>
      <c r="BY1631" s="17">
        <v>0.26919967069047401</v>
      </c>
      <c r="BZ1631" s="17"/>
      <c r="CA1631" s="17">
        <v>8.6140893964541998E-2</v>
      </c>
    </row>
    <row r="1632" spans="2:79" x14ac:dyDescent="0.35">
      <c r="B1632" t="s">
        <v>202</v>
      </c>
      <c r="C1632" s="17">
        <v>0.48132574621562801</v>
      </c>
      <c r="D1632" s="17">
        <v>0.45720540147496103</v>
      </c>
      <c r="E1632" s="17">
        <v>0.50053984409525798</v>
      </c>
      <c r="F1632" s="17"/>
      <c r="G1632" s="17">
        <v>0.29191960255107602</v>
      </c>
      <c r="H1632" s="17">
        <v>0.54848717021854698</v>
      </c>
      <c r="I1632" s="17">
        <v>0.46016476171985499</v>
      </c>
      <c r="J1632" s="17">
        <v>0.63562599780227302</v>
      </c>
      <c r="K1632" s="17">
        <v>0.59684817308049798</v>
      </c>
      <c r="L1632" s="17">
        <v>0.35849100025731601</v>
      </c>
      <c r="M1632" s="17"/>
      <c r="N1632" s="17">
        <v>0.51820587072130597</v>
      </c>
      <c r="O1632" s="17">
        <v>0.45763264447552299</v>
      </c>
      <c r="P1632" s="17">
        <v>0.58676620421898495</v>
      </c>
      <c r="Q1632" s="17">
        <v>0.36845469505108502</v>
      </c>
      <c r="R1632" s="17"/>
      <c r="S1632" s="17">
        <v>0.45991056568806299</v>
      </c>
      <c r="T1632" s="17">
        <v>0.52295972932492796</v>
      </c>
      <c r="U1632" s="17">
        <v>0.52291195949635605</v>
      </c>
      <c r="V1632" s="17">
        <v>0.37690808802431203</v>
      </c>
      <c r="W1632" s="17">
        <v>0.59521175815929195</v>
      </c>
      <c r="X1632" s="17">
        <v>0.54734572671649795</v>
      </c>
      <c r="Y1632" s="17">
        <v>0.57131569602963606</v>
      </c>
      <c r="Z1632" s="17">
        <v>0.53497000349455504</v>
      </c>
      <c r="AA1632" s="17">
        <v>0.449830671541739</v>
      </c>
      <c r="AB1632" s="17">
        <v>0.345021007178752</v>
      </c>
      <c r="AC1632" s="17">
        <v>0.48066066714940597</v>
      </c>
      <c r="AD1632" s="17">
        <v>0.28412976236236998</v>
      </c>
      <c r="AE1632" s="17"/>
      <c r="AF1632" s="17">
        <v>0.44003929103259098</v>
      </c>
      <c r="AG1632" s="17">
        <v>0.41472545137253602</v>
      </c>
      <c r="AH1632" s="17">
        <v>0.57888139412990403</v>
      </c>
      <c r="AI1632" s="17">
        <v>0.50158953576881504</v>
      </c>
      <c r="AJ1632" s="17">
        <v>0.578461070579951</v>
      </c>
      <c r="AK1632" s="17">
        <v>0.69864417233147202</v>
      </c>
      <c r="AL1632" s="17"/>
      <c r="AM1632" s="17">
        <v>0.50537698081208204</v>
      </c>
      <c r="AN1632" s="17">
        <v>0.48423483838456499</v>
      </c>
      <c r="AO1632" s="17">
        <v>0.480704778072432</v>
      </c>
      <c r="AP1632" s="17">
        <v>0.414193684885028</v>
      </c>
      <c r="AQ1632" s="17">
        <v>0.72262099600686802</v>
      </c>
      <c r="AR1632" s="17"/>
      <c r="AS1632" s="17">
        <v>0.49754575462059702</v>
      </c>
      <c r="AT1632" s="17">
        <v>0.51952671841387998</v>
      </c>
      <c r="AU1632" s="17">
        <v>0.50307358713724903</v>
      </c>
      <c r="AV1632" s="17">
        <v>0.459389026833187</v>
      </c>
      <c r="AW1632" s="17">
        <v>0.39124207431080399</v>
      </c>
      <c r="AX1632" s="17">
        <v>0.46383375285135803</v>
      </c>
      <c r="AY1632" s="17"/>
      <c r="AZ1632" s="17">
        <v>0.43336516043126699</v>
      </c>
      <c r="BA1632" s="17">
        <v>0.45672540589920602</v>
      </c>
      <c r="BB1632" s="17">
        <v>0.44953862954497598</v>
      </c>
      <c r="BC1632" s="17">
        <v>0.58908181535000703</v>
      </c>
      <c r="BD1632" s="17">
        <v>0.56019764206080003</v>
      </c>
      <c r="BE1632" s="17"/>
      <c r="BF1632" s="17">
        <v>0.46815942355948797</v>
      </c>
      <c r="BG1632" s="17"/>
      <c r="BH1632" s="17">
        <v>0.48455791592318498</v>
      </c>
      <c r="BI1632" s="17"/>
      <c r="BJ1632" s="17">
        <v>0.44638667614409699</v>
      </c>
      <c r="BK1632" s="17">
        <v>0.507359603153824</v>
      </c>
      <c r="BL1632" s="17">
        <v>0.59782744596976101</v>
      </c>
      <c r="BM1632" s="17">
        <v>0.22867307486795399</v>
      </c>
      <c r="BN1632" s="17">
        <v>0.332066328504938</v>
      </c>
      <c r="BO1632" s="17">
        <v>0.47965015844083198</v>
      </c>
      <c r="BP1632" s="17"/>
      <c r="BQ1632" s="17">
        <v>0.56024093028839395</v>
      </c>
      <c r="BR1632" s="17">
        <v>0.50828722739564303</v>
      </c>
      <c r="BS1632" s="17">
        <v>0.43939380969902497</v>
      </c>
      <c r="BT1632" s="17"/>
      <c r="BU1632" s="17">
        <v>0.169521704119763</v>
      </c>
      <c r="BV1632" s="17">
        <v>0.51730594390835904</v>
      </c>
      <c r="BW1632" s="17">
        <v>0.48122112521015098</v>
      </c>
      <c r="BX1632" s="17"/>
      <c r="BY1632" s="17">
        <v>0.416806584192563</v>
      </c>
      <c r="BZ1632" s="17"/>
      <c r="CA1632" s="17">
        <v>0.734560037172166</v>
      </c>
    </row>
    <row r="1633" spans="2:79" x14ac:dyDescent="0.35">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c r="AY1633" s="17"/>
      <c r="AZ1633" s="17"/>
      <c r="BA1633" s="17"/>
      <c r="BB1633" s="17"/>
      <c r="BC1633" s="17"/>
      <c r="BD1633" s="17"/>
      <c r="BE1633" s="17"/>
      <c r="BF1633" s="17"/>
      <c r="BG1633" s="17"/>
      <c r="BH1633" s="17"/>
      <c r="BI1633" s="17"/>
      <c r="BJ1633" s="17"/>
      <c r="BK1633" s="17"/>
      <c r="BL1633" s="17"/>
      <c r="BM1633" s="17"/>
      <c r="BN1633" s="17"/>
      <c r="BO1633" s="17"/>
      <c r="BP1633" s="17"/>
      <c r="BQ1633" s="17"/>
      <c r="BR1633" s="17"/>
      <c r="BS1633" s="17"/>
      <c r="BT1633" s="17"/>
      <c r="BU1633" s="17"/>
      <c r="BV1633" s="17"/>
      <c r="BW1633" s="17"/>
      <c r="BX1633" s="17"/>
      <c r="BY1633" s="17"/>
      <c r="BZ1633" s="17"/>
      <c r="CA1633" s="17"/>
    </row>
    <row r="1634" spans="2:79" x14ac:dyDescent="0.35">
      <c r="B1634" s="6" t="s">
        <v>645</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c r="BI1634" s="17"/>
      <c r="BJ1634" s="17"/>
      <c r="BK1634" s="17"/>
      <c r="BL1634" s="17"/>
      <c r="BM1634" s="17"/>
      <c r="BN1634" s="17"/>
      <c r="BO1634" s="17"/>
      <c r="BP1634" s="17"/>
      <c r="BQ1634" s="17"/>
      <c r="BR1634" s="17"/>
      <c r="BS1634" s="17"/>
      <c r="BT1634" s="17"/>
      <c r="BU1634" s="17"/>
      <c r="BV1634" s="17"/>
      <c r="BW1634" s="17"/>
      <c r="BX1634" s="17"/>
      <c r="BY1634" s="17"/>
      <c r="BZ1634" s="17"/>
      <c r="CA1634" s="17"/>
    </row>
    <row r="1635" spans="2:79" x14ac:dyDescent="0.35">
      <c r="B1635" s="24" t="s">
        <v>646</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c r="BI1635" s="17"/>
      <c r="BJ1635" s="17"/>
      <c r="BK1635" s="17"/>
      <c r="BL1635" s="17"/>
      <c r="BM1635" s="17"/>
      <c r="BN1635" s="17"/>
      <c r="BO1635" s="17"/>
      <c r="BP1635" s="17"/>
      <c r="BQ1635" s="17"/>
      <c r="BR1635" s="17"/>
      <c r="BS1635" s="17"/>
      <c r="BT1635" s="17"/>
      <c r="BU1635" s="17"/>
      <c r="BV1635" s="17"/>
      <c r="BW1635" s="17"/>
      <c r="BX1635" s="17"/>
      <c r="BY1635" s="17"/>
      <c r="BZ1635" s="17"/>
      <c r="CA1635" s="17"/>
    </row>
    <row r="1636" spans="2:79" x14ac:dyDescent="0.35">
      <c r="B1636" t="s">
        <v>385</v>
      </c>
      <c r="C1636" s="17">
        <v>0.192766949266931</v>
      </c>
      <c r="D1636" s="17">
        <v>0.21112251662909301</v>
      </c>
      <c r="E1636" s="17">
        <v>0.17545349566364199</v>
      </c>
      <c r="F1636" s="17"/>
      <c r="G1636" s="17">
        <v>0.13017944273882101</v>
      </c>
      <c r="H1636" s="17">
        <v>0.26940207794148502</v>
      </c>
      <c r="I1636" s="17">
        <v>0.21819881321558901</v>
      </c>
      <c r="J1636" s="17">
        <v>0.256067420066587</v>
      </c>
      <c r="K1636" s="17">
        <v>9.5183964644666094E-2</v>
      </c>
      <c r="L1636" s="17">
        <v>0.14164979402783801</v>
      </c>
      <c r="M1636" s="17"/>
      <c r="N1636" s="17">
        <v>0.21568657622970799</v>
      </c>
      <c r="O1636" s="17">
        <v>0.19676938611585101</v>
      </c>
      <c r="P1636" s="17">
        <v>0.19951664397598601</v>
      </c>
      <c r="Q1636" s="17">
        <v>0.146111339864887</v>
      </c>
      <c r="R1636" s="17"/>
      <c r="S1636" s="17">
        <v>0.30325876490785902</v>
      </c>
      <c r="T1636" s="17">
        <v>0.20467065593493</v>
      </c>
      <c r="U1636" s="17">
        <v>0.13259128152132499</v>
      </c>
      <c r="V1636" s="17">
        <v>0.19775385452626601</v>
      </c>
      <c r="W1636" s="17">
        <v>0.16369494534315299</v>
      </c>
      <c r="X1636" s="17">
        <v>0.206469895554347</v>
      </c>
      <c r="Y1636" s="17">
        <v>0.184562960351072</v>
      </c>
      <c r="Z1636" s="17">
        <v>0.18799882702919801</v>
      </c>
      <c r="AA1636" s="17">
        <v>0.24205673268809499</v>
      </c>
      <c r="AB1636" s="17">
        <v>0.14036209600649899</v>
      </c>
      <c r="AC1636" s="17">
        <v>0.10929690828505</v>
      </c>
      <c r="AD1636" s="17">
        <v>3.4702509746263301E-2</v>
      </c>
      <c r="AE1636" s="17"/>
      <c r="AF1636" s="17">
        <v>0.116425445635032</v>
      </c>
      <c r="AG1636" s="17">
        <v>0.194266016564035</v>
      </c>
      <c r="AH1636" s="17">
        <v>0.19446671319418701</v>
      </c>
      <c r="AI1636" s="17">
        <v>0.25625266785456802</v>
      </c>
      <c r="AJ1636" s="17">
        <v>0.238247535129995</v>
      </c>
      <c r="AK1636" s="17">
        <v>0.38858392588866703</v>
      </c>
      <c r="AL1636" s="17"/>
      <c r="AM1636" s="17">
        <v>0.191446302273968</v>
      </c>
      <c r="AN1636" s="17">
        <v>0.16801641217839899</v>
      </c>
      <c r="AO1636" s="17">
        <v>0.20283000605930901</v>
      </c>
      <c r="AP1636" s="17">
        <v>0.29231535407115999</v>
      </c>
      <c r="AQ1636" s="17">
        <v>2.3417219638787502E-2</v>
      </c>
      <c r="AR1636" s="17"/>
      <c r="AS1636" s="17">
        <v>0.21573086777548001</v>
      </c>
      <c r="AT1636" s="17">
        <v>0.23684457507137099</v>
      </c>
      <c r="AU1636" s="17">
        <v>0.21805758084878701</v>
      </c>
      <c r="AV1636" s="17">
        <v>0.174231336699633</v>
      </c>
      <c r="AW1636" s="17">
        <v>0.11246283318224699</v>
      </c>
      <c r="AX1636" s="17">
        <v>0.10531436548683</v>
      </c>
      <c r="AY1636" s="17"/>
      <c r="AZ1636" s="17">
        <v>0.16012647181468201</v>
      </c>
      <c r="BA1636" s="17">
        <v>0.191992397514336</v>
      </c>
      <c r="BB1636" s="17">
        <v>0.24205725615757601</v>
      </c>
      <c r="BC1636" s="17">
        <v>0.14131443226669699</v>
      </c>
      <c r="BD1636" s="17">
        <v>0.20033578792506099</v>
      </c>
      <c r="BE1636" s="17"/>
      <c r="BF1636" s="17">
        <v>0.19292854519001101</v>
      </c>
      <c r="BG1636" s="17"/>
      <c r="BH1636" s="17">
        <v>0.18257692096928099</v>
      </c>
      <c r="BI1636" s="17"/>
      <c r="BJ1636" s="17">
        <v>0.22885439435136301</v>
      </c>
      <c r="BK1636" s="17">
        <v>0.15731038946388501</v>
      </c>
      <c r="BL1636" s="17">
        <v>0.20576875971365599</v>
      </c>
      <c r="BM1636" s="17">
        <v>0.18887258773193699</v>
      </c>
      <c r="BN1636" s="17">
        <v>0.224224943290149</v>
      </c>
      <c r="BO1636" s="17">
        <v>0</v>
      </c>
      <c r="BP1636" s="17"/>
      <c r="BQ1636" s="17">
        <v>0.215074186150228</v>
      </c>
      <c r="BR1636" s="17">
        <v>0.20417833954884201</v>
      </c>
      <c r="BS1636" s="17">
        <v>0.194192980522292</v>
      </c>
      <c r="BT1636" s="17"/>
      <c r="BU1636" s="17">
        <v>0.202480481860945</v>
      </c>
      <c r="BV1636" s="17">
        <v>0.22810028048912601</v>
      </c>
      <c r="BW1636" s="17">
        <v>0.16869580567655701</v>
      </c>
      <c r="BX1636" s="17"/>
      <c r="BY1636" s="17">
        <v>7.3922618696072598E-2</v>
      </c>
      <c r="BZ1636" s="17"/>
      <c r="CA1636" s="17">
        <v>0.24325779936376901</v>
      </c>
    </row>
    <row r="1637" spans="2:79" x14ac:dyDescent="0.35">
      <c r="B1637" t="s">
        <v>386</v>
      </c>
      <c r="C1637" s="17">
        <v>0.50549616049689705</v>
      </c>
      <c r="D1637" s="17">
        <v>0.49608774009707102</v>
      </c>
      <c r="E1637" s="17">
        <v>0.51343159513287295</v>
      </c>
      <c r="F1637" s="17"/>
      <c r="G1637" s="17">
        <v>0.57717473039431599</v>
      </c>
      <c r="H1637" s="17">
        <v>0.43379923600472498</v>
      </c>
      <c r="I1637" s="17">
        <v>0.48303602050062699</v>
      </c>
      <c r="J1637" s="17">
        <v>0.51705734038886597</v>
      </c>
      <c r="K1637" s="17">
        <v>0.60161686393315905</v>
      </c>
      <c r="L1637" s="17">
        <v>0.47157461105526999</v>
      </c>
      <c r="M1637" s="17"/>
      <c r="N1637" s="17">
        <v>0.49416573720462298</v>
      </c>
      <c r="O1637" s="17">
        <v>0.53128501426351404</v>
      </c>
      <c r="P1637" s="17">
        <v>0.49426695228937401</v>
      </c>
      <c r="Q1637" s="17">
        <v>0.50924120809109497</v>
      </c>
      <c r="R1637" s="17"/>
      <c r="S1637" s="17">
        <v>0.45940665000937098</v>
      </c>
      <c r="T1637" s="17">
        <v>0.51997835029974004</v>
      </c>
      <c r="U1637" s="17">
        <v>0.56282516359186296</v>
      </c>
      <c r="V1637" s="17">
        <v>0.54043991855642404</v>
      </c>
      <c r="W1637" s="17">
        <v>0.578615044085243</v>
      </c>
      <c r="X1637" s="17">
        <v>0.43846855524983702</v>
      </c>
      <c r="Y1637" s="17">
        <v>0.48395258269163799</v>
      </c>
      <c r="Z1637" s="17">
        <v>0.53413182939016901</v>
      </c>
      <c r="AA1637" s="17">
        <v>0.415704592738187</v>
      </c>
      <c r="AB1637" s="17">
        <v>0.42519494730520602</v>
      </c>
      <c r="AC1637" s="17">
        <v>0.52537189525009997</v>
      </c>
      <c r="AD1637" s="17">
        <v>0.82293422409808603</v>
      </c>
      <c r="AE1637" s="17"/>
      <c r="AF1637" s="17">
        <v>0.50030374548274004</v>
      </c>
      <c r="AG1637" s="17">
        <v>0.51791654461558101</v>
      </c>
      <c r="AH1637" s="17">
        <v>0.56642361442585798</v>
      </c>
      <c r="AI1637" s="17">
        <v>0.54447410016581299</v>
      </c>
      <c r="AJ1637" s="17">
        <v>0.44340133890320699</v>
      </c>
      <c r="AK1637" s="17">
        <v>0.41330751420205802</v>
      </c>
      <c r="AL1637" s="17"/>
      <c r="AM1637" s="17">
        <v>0.47754675083421599</v>
      </c>
      <c r="AN1637" s="17">
        <v>0.53803086161845204</v>
      </c>
      <c r="AO1637" s="17">
        <v>0.48284653555075902</v>
      </c>
      <c r="AP1637" s="17">
        <v>0.50202465820819797</v>
      </c>
      <c r="AQ1637" s="17">
        <v>0.63441430456211201</v>
      </c>
      <c r="AR1637" s="17"/>
      <c r="AS1637" s="17">
        <v>0.51331401135662902</v>
      </c>
      <c r="AT1637" s="17">
        <v>0.42807836282588901</v>
      </c>
      <c r="AU1637" s="17">
        <v>0.52427179387468803</v>
      </c>
      <c r="AV1637" s="17">
        <v>0.52879680193741196</v>
      </c>
      <c r="AW1637" s="17">
        <v>0.54248297658405698</v>
      </c>
      <c r="AX1637" s="17">
        <v>0.55621174818097996</v>
      </c>
      <c r="AY1637" s="17"/>
      <c r="AZ1637" s="17">
        <v>0.54278709863379304</v>
      </c>
      <c r="BA1637" s="17">
        <v>0.52352030093280999</v>
      </c>
      <c r="BB1637" s="17">
        <v>0.40297402249080699</v>
      </c>
      <c r="BC1637" s="17">
        <v>0.52204315886074903</v>
      </c>
      <c r="BD1637" s="17">
        <v>0.51564213352180099</v>
      </c>
      <c r="BE1637" s="17"/>
      <c r="BF1637" s="17">
        <v>0.50671631435989495</v>
      </c>
      <c r="BG1637" s="17"/>
      <c r="BH1637" s="17">
        <v>0.53687300542197602</v>
      </c>
      <c r="BI1637" s="17"/>
      <c r="BJ1637" s="17">
        <v>0.469194783217393</v>
      </c>
      <c r="BK1637" s="17">
        <v>0.42974947527687302</v>
      </c>
      <c r="BL1637" s="17">
        <v>0.572662196762177</v>
      </c>
      <c r="BM1637" s="17">
        <v>0.46957326919702003</v>
      </c>
      <c r="BN1637" s="17">
        <v>0.53170337990626104</v>
      </c>
      <c r="BO1637" s="17">
        <v>0.52178955197462995</v>
      </c>
      <c r="BP1637" s="17"/>
      <c r="BQ1637" s="17">
        <v>0.53853346329100404</v>
      </c>
      <c r="BR1637" s="17">
        <v>0.50306496609394202</v>
      </c>
      <c r="BS1637" s="17">
        <v>0.50626290007855901</v>
      </c>
      <c r="BT1637" s="17"/>
      <c r="BU1637" s="17">
        <v>0.52937213691156104</v>
      </c>
      <c r="BV1637" s="17">
        <v>0.48679038242303502</v>
      </c>
      <c r="BW1637" s="17">
        <v>0.53809965943997196</v>
      </c>
      <c r="BX1637" s="17"/>
      <c r="BY1637" s="17">
        <v>0.61814656026695902</v>
      </c>
      <c r="BZ1637" s="17"/>
      <c r="CA1637" s="17">
        <v>0.52173894040734403</v>
      </c>
    </row>
    <row r="1638" spans="2:79" x14ac:dyDescent="0.35">
      <c r="B1638" t="s">
        <v>387</v>
      </c>
      <c r="C1638" s="17">
        <v>0.130519253045072</v>
      </c>
      <c r="D1638" s="17">
        <v>0.138703183725258</v>
      </c>
      <c r="E1638" s="17">
        <v>0.12290570865438299</v>
      </c>
      <c r="F1638" s="17"/>
      <c r="G1638" s="17">
        <v>0.15406879159328299</v>
      </c>
      <c r="H1638" s="17">
        <v>0.143827415900768</v>
      </c>
      <c r="I1638" s="17">
        <v>0.117938090499389</v>
      </c>
      <c r="J1638" s="17">
        <v>9.3652999310103902E-2</v>
      </c>
      <c r="K1638" s="17">
        <v>0.11103619889423801</v>
      </c>
      <c r="L1638" s="17">
        <v>0.160295902976691</v>
      </c>
      <c r="M1638" s="17"/>
      <c r="N1638" s="17">
        <v>0.156087494399333</v>
      </c>
      <c r="O1638" s="17">
        <v>0.107376535895589</v>
      </c>
      <c r="P1638" s="17">
        <v>0.14727490448387401</v>
      </c>
      <c r="Q1638" s="17">
        <v>0.11266615207293799</v>
      </c>
      <c r="R1638" s="17"/>
      <c r="S1638" s="17">
        <v>9.9023121472919695E-2</v>
      </c>
      <c r="T1638" s="17">
        <v>0.12896480378469699</v>
      </c>
      <c r="U1638" s="17">
        <v>0.11159775231302101</v>
      </c>
      <c r="V1638" s="17">
        <v>0.171935118312012</v>
      </c>
      <c r="W1638" s="17">
        <v>0.184733400628628</v>
      </c>
      <c r="X1638" s="17">
        <v>0.14300696738506999</v>
      </c>
      <c r="Y1638" s="17">
        <v>0.16474089873605499</v>
      </c>
      <c r="Z1638" s="17">
        <v>0</v>
      </c>
      <c r="AA1638" s="17">
        <v>0.18170349714478401</v>
      </c>
      <c r="AB1638" s="17">
        <v>0.13672791345534799</v>
      </c>
      <c r="AC1638" s="17">
        <v>7.1020261425258302E-2</v>
      </c>
      <c r="AD1638" s="17">
        <v>5.4466031483829003E-2</v>
      </c>
      <c r="AE1638" s="17"/>
      <c r="AF1638" s="17">
        <v>0.109115889557674</v>
      </c>
      <c r="AG1638" s="17">
        <v>0.14624670830821601</v>
      </c>
      <c r="AH1638" s="17">
        <v>0.12352082581562999</v>
      </c>
      <c r="AI1638" s="17">
        <v>8.1393917139452293E-2</v>
      </c>
      <c r="AJ1638" s="17">
        <v>0.147719452555578</v>
      </c>
      <c r="AK1638" s="17">
        <v>4.9752442885298301E-2</v>
      </c>
      <c r="AL1638" s="17"/>
      <c r="AM1638" s="17">
        <v>0.10800183543490301</v>
      </c>
      <c r="AN1638" s="17">
        <v>0.14123182137412199</v>
      </c>
      <c r="AO1638" s="17">
        <v>0.16188427287443199</v>
      </c>
      <c r="AP1638" s="17">
        <v>8.5477700984273805E-2</v>
      </c>
      <c r="AQ1638" s="17">
        <v>5.5533550777963001E-2</v>
      </c>
      <c r="AR1638" s="17"/>
      <c r="AS1638" s="17">
        <v>0.123188889403747</v>
      </c>
      <c r="AT1638" s="17">
        <v>0.129997695871964</v>
      </c>
      <c r="AU1638" s="17">
        <v>0.12340962358610399</v>
      </c>
      <c r="AV1638" s="17">
        <v>0.108475316760394</v>
      </c>
      <c r="AW1638" s="17">
        <v>0.15071929183559599</v>
      </c>
      <c r="AX1638" s="17">
        <v>0.18970241687992601</v>
      </c>
      <c r="AY1638" s="17"/>
      <c r="AZ1638" s="17">
        <v>0.133187659430518</v>
      </c>
      <c r="BA1638" s="17">
        <v>0.126779974768225</v>
      </c>
      <c r="BB1638" s="17">
        <v>0.15634805956883699</v>
      </c>
      <c r="BC1638" s="17">
        <v>0.16218027638425001</v>
      </c>
      <c r="BD1638" s="17">
        <v>0.108026369116541</v>
      </c>
      <c r="BE1638" s="17"/>
      <c r="BF1638" s="17">
        <v>0.131464098088385</v>
      </c>
      <c r="BG1638" s="17"/>
      <c r="BH1638" s="17">
        <v>0.12841094756519</v>
      </c>
      <c r="BI1638" s="17"/>
      <c r="BJ1638" s="17">
        <v>0.137636623624075</v>
      </c>
      <c r="BK1638" s="17">
        <v>0.17083418946822199</v>
      </c>
      <c r="BL1638" s="17">
        <v>8.9191588212604006E-2</v>
      </c>
      <c r="BM1638" s="17">
        <v>0.12966585273261</v>
      </c>
      <c r="BN1638" s="17">
        <v>0.14352103013591799</v>
      </c>
      <c r="BO1638" s="17">
        <v>0.25884452405793301</v>
      </c>
      <c r="BP1638" s="17"/>
      <c r="BQ1638" s="17">
        <v>0.107238527155744</v>
      </c>
      <c r="BR1638" s="17">
        <v>0.124689764868488</v>
      </c>
      <c r="BS1638" s="17">
        <v>0.15139807870060801</v>
      </c>
      <c r="BT1638" s="17"/>
      <c r="BU1638" s="17">
        <v>0.180885651804707</v>
      </c>
      <c r="BV1638" s="17">
        <v>0.13597511837120199</v>
      </c>
      <c r="BW1638" s="17">
        <v>0.133597847389369</v>
      </c>
      <c r="BX1638" s="17"/>
      <c r="BY1638" s="17">
        <v>0.166342768712607</v>
      </c>
      <c r="BZ1638" s="17"/>
      <c r="CA1638" s="17">
        <v>5.3419937203390701E-2</v>
      </c>
    </row>
    <row r="1639" spans="2:79" x14ac:dyDescent="0.35">
      <c r="B1639" t="s">
        <v>388</v>
      </c>
      <c r="C1639" s="17">
        <v>4.9065500549263903E-2</v>
      </c>
      <c r="D1639" s="17">
        <v>4.7808719009920099E-2</v>
      </c>
      <c r="E1639" s="17">
        <v>5.0398657669112099E-2</v>
      </c>
      <c r="F1639" s="17"/>
      <c r="G1639" s="17">
        <v>5.5706480532483803E-2</v>
      </c>
      <c r="H1639" s="17">
        <v>3.4932203303494801E-2</v>
      </c>
      <c r="I1639" s="17">
        <v>8.3373811800612804E-2</v>
      </c>
      <c r="J1639" s="17">
        <v>2.0263263167135798E-2</v>
      </c>
      <c r="K1639" s="17">
        <v>5.2901745041742498E-2</v>
      </c>
      <c r="L1639" s="17">
        <v>4.7909778275083997E-2</v>
      </c>
      <c r="M1639" s="17"/>
      <c r="N1639" s="17">
        <v>5.0320603288053802E-2</v>
      </c>
      <c r="O1639" s="17">
        <v>4.4737326801463403E-2</v>
      </c>
      <c r="P1639" s="17">
        <v>4.5677912651722503E-2</v>
      </c>
      <c r="Q1639" s="17">
        <v>5.7716987494271697E-2</v>
      </c>
      <c r="R1639" s="17"/>
      <c r="S1639" s="17">
        <v>9.6994761696811704E-2</v>
      </c>
      <c r="T1639" s="17">
        <v>2.6832236628887899E-2</v>
      </c>
      <c r="U1639" s="17">
        <v>7.4526952667450894E-2</v>
      </c>
      <c r="V1639" s="17">
        <v>2.9498459465163499E-2</v>
      </c>
      <c r="W1639" s="17">
        <v>2.4666504501833698E-2</v>
      </c>
      <c r="X1639" s="17">
        <v>5.1443968783557399E-2</v>
      </c>
      <c r="Y1639" s="17">
        <v>0</v>
      </c>
      <c r="Z1639" s="17">
        <v>9.4087665980135599E-2</v>
      </c>
      <c r="AA1639" s="17">
        <v>7.6395029402623105E-2</v>
      </c>
      <c r="AB1639" s="17">
        <v>6.3840512631165899E-2</v>
      </c>
      <c r="AC1639" s="17">
        <v>2.0720027427377798E-2</v>
      </c>
      <c r="AD1639" s="17">
        <v>0</v>
      </c>
      <c r="AE1639" s="17"/>
      <c r="AF1639" s="17">
        <v>7.4926054411644197E-2</v>
      </c>
      <c r="AG1639" s="17">
        <v>4.2483353681170101E-2</v>
      </c>
      <c r="AH1639" s="17">
        <v>3.52889296289313E-2</v>
      </c>
      <c r="AI1639" s="17">
        <v>2.01822363167019E-2</v>
      </c>
      <c r="AJ1639" s="17">
        <v>2.6337216254067802E-2</v>
      </c>
      <c r="AK1639" s="17">
        <v>9.2232245543480695E-2</v>
      </c>
      <c r="AL1639" s="17"/>
      <c r="AM1639" s="17">
        <v>7.1411597493319504E-2</v>
      </c>
      <c r="AN1639" s="17">
        <v>3.1708990526466203E-2</v>
      </c>
      <c r="AO1639" s="17">
        <v>5.1341627654860403E-2</v>
      </c>
      <c r="AP1639" s="17">
        <v>3.1939417235765599E-2</v>
      </c>
      <c r="AQ1639" s="17">
        <v>0.20719583058303501</v>
      </c>
      <c r="AR1639" s="17"/>
      <c r="AS1639" s="17">
        <v>3.7453833058106699E-2</v>
      </c>
      <c r="AT1639" s="17">
        <v>8.0303949575108696E-2</v>
      </c>
      <c r="AU1639" s="17">
        <v>4.5442421790892903E-2</v>
      </c>
      <c r="AV1639" s="17">
        <v>3.4116826655125498E-2</v>
      </c>
      <c r="AW1639" s="17">
        <v>4.0724514479821901E-2</v>
      </c>
      <c r="AX1639" s="17">
        <v>4.5785134421810501E-2</v>
      </c>
      <c r="AY1639" s="17"/>
      <c r="AZ1639" s="17">
        <v>3.0851094001843299E-2</v>
      </c>
      <c r="BA1639" s="17">
        <v>3.7977753269775198E-2</v>
      </c>
      <c r="BB1639" s="17">
        <v>3.94136855027604E-2</v>
      </c>
      <c r="BC1639" s="17">
        <v>4.6100327278110899E-2</v>
      </c>
      <c r="BD1639" s="17">
        <v>8.3887985710564203E-2</v>
      </c>
      <c r="BE1639" s="17"/>
      <c r="BF1639" s="17">
        <v>4.2060539663170401E-2</v>
      </c>
      <c r="BG1639" s="17"/>
      <c r="BH1639" s="17">
        <v>3.6793429293473699E-2</v>
      </c>
      <c r="BI1639" s="17"/>
      <c r="BJ1639" s="17">
        <v>3.4585525776988701E-2</v>
      </c>
      <c r="BK1639" s="17">
        <v>0.100839958816096</v>
      </c>
      <c r="BL1639" s="17">
        <v>5.0282610181913198E-2</v>
      </c>
      <c r="BM1639" s="17">
        <v>1.6450172804969802E-2</v>
      </c>
      <c r="BN1639" s="17">
        <v>0</v>
      </c>
      <c r="BO1639" s="17">
        <v>9.7165222781499694E-2</v>
      </c>
      <c r="BP1639" s="17"/>
      <c r="BQ1639" s="17">
        <v>5.7471555196487702E-2</v>
      </c>
      <c r="BR1639" s="17">
        <v>3.5731257149413199E-2</v>
      </c>
      <c r="BS1639" s="17">
        <v>5.7355000805931297E-2</v>
      </c>
      <c r="BT1639" s="17"/>
      <c r="BU1639" s="17">
        <v>4.8862845373568803E-2</v>
      </c>
      <c r="BV1639" s="17">
        <v>3.5644896808708797E-2</v>
      </c>
      <c r="BW1639" s="17">
        <v>6.1176999146177899E-2</v>
      </c>
      <c r="BX1639" s="17"/>
      <c r="BY1639" s="17">
        <v>3.7559731698125397E-2</v>
      </c>
      <c r="BZ1639" s="17"/>
      <c r="CA1639" s="17">
        <v>4.0132188700548403E-2</v>
      </c>
    </row>
    <row r="1640" spans="2:79" x14ac:dyDescent="0.35">
      <c r="B1640" t="s">
        <v>136</v>
      </c>
      <c r="C1640" s="17">
        <v>0.122152136641836</v>
      </c>
      <c r="D1640" s="17">
        <v>0.10627784053865801</v>
      </c>
      <c r="E1640" s="17">
        <v>0.137810542879991</v>
      </c>
      <c r="F1640" s="17"/>
      <c r="G1640" s="17">
        <v>8.2870554741096697E-2</v>
      </c>
      <c r="H1640" s="17">
        <v>0.118039066849527</v>
      </c>
      <c r="I1640" s="17">
        <v>9.7453263983781499E-2</v>
      </c>
      <c r="J1640" s="17">
        <v>0.112958977067307</v>
      </c>
      <c r="K1640" s="17">
        <v>0.13926122748619499</v>
      </c>
      <c r="L1640" s="17">
        <v>0.17856991366511701</v>
      </c>
      <c r="M1640" s="17"/>
      <c r="N1640" s="17">
        <v>8.3739588878283394E-2</v>
      </c>
      <c r="O1640" s="17">
        <v>0.119831736923582</v>
      </c>
      <c r="P1640" s="17">
        <v>0.113263586599043</v>
      </c>
      <c r="Q1640" s="17">
        <v>0.17426431247680699</v>
      </c>
      <c r="R1640" s="17"/>
      <c r="S1640" s="17">
        <v>4.1316701913039502E-2</v>
      </c>
      <c r="T1640" s="17">
        <v>0.119553953351745</v>
      </c>
      <c r="U1640" s="17">
        <v>0.11845884990633999</v>
      </c>
      <c r="V1640" s="17">
        <v>6.0372649140134897E-2</v>
      </c>
      <c r="W1640" s="17">
        <v>4.8290105441142199E-2</v>
      </c>
      <c r="X1640" s="17">
        <v>0.16061061302718899</v>
      </c>
      <c r="Y1640" s="17">
        <v>0.16674355822123499</v>
      </c>
      <c r="Z1640" s="17">
        <v>0.18378167760049799</v>
      </c>
      <c r="AA1640" s="17">
        <v>8.4140148026310202E-2</v>
      </c>
      <c r="AB1640" s="17">
        <v>0.23387453060178201</v>
      </c>
      <c r="AC1640" s="17">
        <v>0.273590907612214</v>
      </c>
      <c r="AD1640" s="17">
        <v>8.78972346718222E-2</v>
      </c>
      <c r="AE1640" s="17"/>
      <c r="AF1640" s="17">
        <v>0.199228864912911</v>
      </c>
      <c r="AG1640" s="17">
        <v>9.9087376830997997E-2</v>
      </c>
      <c r="AH1640" s="17">
        <v>8.0299916935394705E-2</v>
      </c>
      <c r="AI1640" s="17">
        <v>9.76970785234655E-2</v>
      </c>
      <c r="AJ1640" s="17">
        <v>0.144294457157153</v>
      </c>
      <c r="AK1640" s="17">
        <v>5.61238714804956E-2</v>
      </c>
      <c r="AL1640" s="17"/>
      <c r="AM1640" s="17">
        <v>0.151593513963594</v>
      </c>
      <c r="AN1640" s="17">
        <v>0.121011914302562</v>
      </c>
      <c r="AO1640" s="17">
        <v>0.101097557860639</v>
      </c>
      <c r="AP1640" s="17">
        <v>8.8242869500602603E-2</v>
      </c>
      <c r="AQ1640" s="17">
        <v>7.9439094438102195E-2</v>
      </c>
      <c r="AR1640" s="17"/>
      <c r="AS1640" s="17">
        <v>0.110312398406037</v>
      </c>
      <c r="AT1640" s="17">
        <v>0.12477541665566701</v>
      </c>
      <c r="AU1640" s="17">
        <v>8.88185798995276E-2</v>
      </c>
      <c r="AV1640" s="17">
        <v>0.15437971794743499</v>
      </c>
      <c r="AW1640" s="17">
        <v>0.153610383918277</v>
      </c>
      <c r="AX1640" s="17">
        <v>0.102986335030454</v>
      </c>
      <c r="AY1640" s="17"/>
      <c r="AZ1640" s="17">
        <v>0.13304767611916399</v>
      </c>
      <c r="BA1640" s="17">
        <v>0.119729573514854</v>
      </c>
      <c r="BB1640" s="17">
        <v>0.15920697628001901</v>
      </c>
      <c r="BC1640" s="17">
        <v>0.128361805210194</v>
      </c>
      <c r="BD1640" s="17">
        <v>9.2107723726032695E-2</v>
      </c>
      <c r="BE1640" s="17"/>
      <c r="BF1640" s="17">
        <v>0.12683050269853899</v>
      </c>
      <c r="BG1640" s="17"/>
      <c r="BH1640" s="17">
        <v>0.11534569675008</v>
      </c>
      <c r="BI1640" s="17"/>
      <c r="BJ1640" s="17">
        <v>0.12972867303017999</v>
      </c>
      <c r="BK1640" s="17">
        <v>0.14126598697492501</v>
      </c>
      <c r="BL1640" s="17">
        <v>8.2094845129649402E-2</v>
      </c>
      <c r="BM1640" s="17">
        <v>0.19543811753346299</v>
      </c>
      <c r="BN1640" s="17">
        <v>0.10055064666767199</v>
      </c>
      <c r="BO1640" s="17">
        <v>0.122200701185938</v>
      </c>
      <c r="BP1640" s="17"/>
      <c r="BQ1640" s="17">
        <v>8.1682268206536193E-2</v>
      </c>
      <c r="BR1640" s="17">
        <v>0.13233567233931501</v>
      </c>
      <c r="BS1640" s="17">
        <v>9.0791039892610698E-2</v>
      </c>
      <c r="BT1640" s="17"/>
      <c r="BU1640" s="17">
        <v>3.8398884049218297E-2</v>
      </c>
      <c r="BV1640" s="17">
        <v>0.113489321907929</v>
      </c>
      <c r="BW1640" s="17">
        <v>9.8429688347924399E-2</v>
      </c>
      <c r="BX1640" s="17"/>
      <c r="BY1640" s="17">
        <v>0.104028320626235</v>
      </c>
      <c r="BZ1640" s="17"/>
      <c r="CA1640" s="17">
        <v>0.14145113432494699</v>
      </c>
    </row>
    <row r="1641" spans="2:79" x14ac:dyDescent="0.35">
      <c r="B1641" t="s">
        <v>389</v>
      </c>
      <c r="C1641" s="17">
        <v>0.69826310976382799</v>
      </c>
      <c r="D1641" s="17">
        <v>0.707210256726163</v>
      </c>
      <c r="E1641" s="17">
        <v>0.68888509079651405</v>
      </c>
      <c r="F1641" s="17"/>
      <c r="G1641" s="17">
        <v>0.70735417313313598</v>
      </c>
      <c r="H1641" s="17">
        <v>0.70320131394620999</v>
      </c>
      <c r="I1641" s="17">
        <v>0.70123483371621698</v>
      </c>
      <c r="J1641" s="17">
        <v>0.77312476045545298</v>
      </c>
      <c r="K1641" s="17">
        <v>0.69680082857782499</v>
      </c>
      <c r="L1641" s="17">
        <v>0.61322440508310805</v>
      </c>
      <c r="M1641" s="17"/>
      <c r="N1641" s="17">
        <v>0.70985231343432997</v>
      </c>
      <c r="O1641" s="17">
        <v>0.72805440037936497</v>
      </c>
      <c r="P1641" s="17">
        <v>0.69378359626536001</v>
      </c>
      <c r="Q1641" s="17">
        <v>0.65535254795598297</v>
      </c>
      <c r="R1641" s="17"/>
      <c r="S1641" s="17">
        <v>0.76266541491722895</v>
      </c>
      <c r="T1641" s="17">
        <v>0.72464900623466999</v>
      </c>
      <c r="U1641" s="17">
        <v>0.69541644511318801</v>
      </c>
      <c r="V1641" s="17">
        <v>0.73819377308268996</v>
      </c>
      <c r="W1641" s="17">
        <v>0.74230998942839599</v>
      </c>
      <c r="X1641" s="17">
        <v>0.64493845080418399</v>
      </c>
      <c r="Y1641" s="17">
        <v>0.66851554304271099</v>
      </c>
      <c r="Z1641" s="17">
        <v>0.72213065641936602</v>
      </c>
      <c r="AA1641" s="17">
        <v>0.65776132542628196</v>
      </c>
      <c r="AB1641" s="17">
        <v>0.56555704331170498</v>
      </c>
      <c r="AC1641" s="17">
        <v>0.63466880353514998</v>
      </c>
      <c r="AD1641" s="17">
        <v>0.85763673384434902</v>
      </c>
      <c r="AE1641" s="17"/>
      <c r="AF1641" s="17">
        <v>0.61672919111777202</v>
      </c>
      <c r="AG1641" s="17">
        <v>0.71218256117961598</v>
      </c>
      <c r="AH1641" s="17">
        <v>0.76089032762004405</v>
      </c>
      <c r="AI1641" s="17">
        <v>0.80072676802038001</v>
      </c>
      <c r="AJ1641" s="17">
        <v>0.68164887403320196</v>
      </c>
      <c r="AK1641" s="17">
        <v>0.80189144009072499</v>
      </c>
      <c r="AL1641" s="17"/>
      <c r="AM1641" s="17">
        <v>0.66899305310818402</v>
      </c>
      <c r="AN1641" s="17">
        <v>0.70604727379684995</v>
      </c>
      <c r="AO1641" s="17">
        <v>0.68567654161006897</v>
      </c>
      <c r="AP1641" s="17">
        <v>0.79434001227935802</v>
      </c>
      <c r="AQ1641" s="17">
        <v>0.65783152420089996</v>
      </c>
      <c r="AR1641" s="17"/>
      <c r="AS1641" s="17">
        <v>0.72904487913210902</v>
      </c>
      <c r="AT1641" s="17">
        <v>0.66492293789725998</v>
      </c>
      <c r="AU1641" s="17">
        <v>0.74232937472347504</v>
      </c>
      <c r="AV1641" s="17">
        <v>0.70302813863704505</v>
      </c>
      <c r="AW1641" s="17">
        <v>0.65494580976630501</v>
      </c>
      <c r="AX1641" s="17">
        <v>0.661526113667809</v>
      </c>
      <c r="AY1641" s="17"/>
      <c r="AZ1641" s="17">
        <v>0.70291357044847502</v>
      </c>
      <c r="BA1641" s="17">
        <v>0.71551269844714604</v>
      </c>
      <c r="BB1641" s="17">
        <v>0.64503127864838306</v>
      </c>
      <c r="BC1641" s="17">
        <v>0.66335759112744497</v>
      </c>
      <c r="BD1641" s="17">
        <v>0.71597792144686201</v>
      </c>
      <c r="BE1641" s="17"/>
      <c r="BF1641" s="17">
        <v>0.69964485954990596</v>
      </c>
      <c r="BG1641" s="17"/>
      <c r="BH1641" s="17">
        <v>0.71944992639125704</v>
      </c>
      <c r="BI1641" s="17"/>
      <c r="BJ1641" s="17">
        <v>0.69804917756875595</v>
      </c>
      <c r="BK1641" s="17">
        <v>0.587059864740757</v>
      </c>
      <c r="BL1641" s="17">
        <v>0.77843095647583305</v>
      </c>
      <c r="BM1641" s="17">
        <v>0.65844585692895696</v>
      </c>
      <c r="BN1641" s="17">
        <v>0.75592832319641001</v>
      </c>
      <c r="BO1641" s="17">
        <v>0.52178955197462995</v>
      </c>
      <c r="BP1641" s="17"/>
      <c r="BQ1641" s="17">
        <v>0.75360764944123204</v>
      </c>
      <c r="BR1641" s="17">
        <v>0.70724330564278404</v>
      </c>
      <c r="BS1641" s="17">
        <v>0.70045588060085096</v>
      </c>
      <c r="BT1641" s="17"/>
      <c r="BU1641" s="17">
        <v>0.73185261877250596</v>
      </c>
      <c r="BV1641" s="17">
        <v>0.71489066291215997</v>
      </c>
      <c r="BW1641" s="17">
        <v>0.70679546511652902</v>
      </c>
      <c r="BX1641" s="17"/>
      <c r="BY1641" s="17">
        <v>0.69206917896303199</v>
      </c>
      <c r="BZ1641" s="17"/>
      <c r="CA1641" s="17">
        <v>0.76499673977111404</v>
      </c>
    </row>
    <row r="1642" spans="2:79" x14ac:dyDescent="0.35">
      <c r="B1642" t="s">
        <v>390</v>
      </c>
      <c r="C1642" s="17">
        <v>0.17958475359433501</v>
      </c>
      <c r="D1642" s="17">
        <v>0.18651190273517801</v>
      </c>
      <c r="E1642" s="17">
        <v>0.173304366323495</v>
      </c>
      <c r="F1642" s="17"/>
      <c r="G1642" s="17">
        <v>0.20977527212576699</v>
      </c>
      <c r="H1642" s="17">
        <v>0.178759619204263</v>
      </c>
      <c r="I1642" s="17">
        <v>0.20131190230000201</v>
      </c>
      <c r="J1642" s="17">
        <v>0.11391626247724</v>
      </c>
      <c r="K1642" s="17">
        <v>0.16393794393598099</v>
      </c>
      <c r="L1642" s="17">
        <v>0.20820568125177499</v>
      </c>
      <c r="M1642" s="17"/>
      <c r="N1642" s="17">
        <v>0.20640809768738599</v>
      </c>
      <c r="O1642" s="17">
        <v>0.15211386269705199</v>
      </c>
      <c r="P1642" s="17">
        <v>0.192952817135597</v>
      </c>
      <c r="Q1642" s="17">
        <v>0.17038313956720999</v>
      </c>
      <c r="R1642" s="17"/>
      <c r="S1642" s="17">
        <v>0.19601788316973101</v>
      </c>
      <c r="T1642" s="17">
        <v>0.155797040413585</v>
      </c>
      <c r="U1642" s="17">
        <v>0.18612470498047201</v>
      </c>
      <c r="V1642" s="17">
        <v>0.20143357777717499</v>
      </c>
      <c r="W1642" s="17">
        <v>0.209399905130461</v>
      </c>
      <c r="X1642" s="17">
        <v>0.19445093616862799</v>
      </c>
      <c r="Y1642" s="17">
        <v>0.16474089873605499</v>
      </c>
      <c r="Z1642" s="17">
        <v>9.4087665980135599E-2</v>
      </c>
      <c r="AA1642" s="17">
        <v>0.258098526547407</v>
      </c>
      <c r="AB1642" s="17">
        <v>0.20056842608651401</v>
      </c>
      <c r="AC1642" s="17">
        <v>9.1740288852636104E-2</v>
      </c>
      <c r="AD1642" s="17">
        <v>5.4466031483829003E-2</v>
      </c>
      <c r="AE1642" s="17"/>
      <c r="AF1642" s="17">
        <v>0.184041943969318</v>
      </c>
      <c r="AG1642" s="17">
        <v>0.18873006198938599</v>
      </c>
      <c r="AH1642" s="17">
        <v>0.158809755444561</v>
      </c>
      <c r="AI1642" s="17">
        <v>0.10157615345615401</v>
      </c>
      <c r="AJ1642" s="17">
        <v>0.17405666880964499</v>
      </c>
      <c r="AK1642" s="17">
        <v>0.14198468842877901</v>
      </c>
      <c r="AL1642" s="17"/>
      <c r="AM1642" s="17">
        <v>0.17941343292822201</v>
      </c>
      <c r="AN1642" s="17">
        <v>0.17294081190058799</v>
      </c>
      <c r="AO1642" s="17">
        <v>0.21322590052929299</v>
      </c>
      <c r="AP1642" s="17">
        <v>0.117417118220039</v>
      </c>
      <c r="AQ1642" s="17">
        <v>0.26272938136099799</v>
      </c>
      <c r="AR1642" s="17"/>
      <c r="AS1642" s="17">
        <v>0.16064272246185399</v>
      </c>
      <c r="AT1642" s="17">
        <v>0.210301645447073</v>
      </c>
      <c r="AU1642" s="17">
        <v>0.168852045376997</v>
      </c>
      <c r="AV1642" s="17">
        <v>0.14259214341552001</v>
      </c>
      <c r="AW1642" s="17">
        <v>0.19144380631541799</v>
      </c>
      <c r="AX1642" s="17">
        <v>0.23548755130173701</v>
      </c>
      <c r="AY1642" s="17"/>
      <c r="AZ1642" s="17">
        <v>0.16403875343236199</v>
      </c>
      <c r="BA1642" s="17">
        <v>0.16475772803800001</v>
      </c>
      <c r="BB1642" s="17">
        <v>0.19576174507159799</v>
      </c>
      <c r="BC1642" s="17">
        <v>0.20828060366236101</v>
      </c>
      <c r="BD1642" s="17">
        <v>0.191914354827105</v>
      </c>
      <c r="BE1642" s="17"/>
      <c r="BF1642" s="17">
        <v>0.17352463775155599</v>
      </c>
      <c r="BG1642" s="17"/>
      <c r="BH1642" s="17">
        <v>0.16520437685866399</v>
      </c>
      <c r="BI1642" s="17"/>
      <c r="BJ1642" s="17">
        <v>0.17222214940106401</v>
      </c>
      <c r="BK1642" s="17">
        <v>0.27167414828431702</v>
      </c>
      <c r="BL1642" s="17">
        <v>0.139474198394517</v>
      </c>
      <c r="BM1642" s="17">
        <v>0.14611602553757999</v>
      </c>
      <c r="BN1642" s="17">
        <v>0.14352103013591799</v>
      </c>
      <c r="BO1642" s="17">
        <v>0.35600974683943298</v>
      </c>
      <c r="BP1642" s="17"/>
      <c r="BQ1642" s="17">
        <v>0.164710082352232</v>
      </c>
      <c r="BR1642" s="17">
        <v>0.16042102201790201</v>
      </c>
      <c r="BS1642" s="17">
        <v>0.20875307950653901</v>
      </c>
      <c r="BT1642" s="17"/>
      <c r="BU1642" s="17">
        <v>0.229748497178276</v>
      </c>
      <c r="BV1642" s="17">
        <v>0.17162001517991099</v>
      </c>
      <c r="BW1642" s="17">
        <v>0.194774846535547</v>
      </c>
      <c r="BX1642" s="17"/>
      <c r="BY1642" s="17">
        <v>0.20390250041073299</v>
      </c>
      <c r="BZ1642" s="17"/>
      <c r="CA1642" s="17">
        <v>9.3552125903939104E-2</v>
      </c>
    </row>
    <row r="1643" spans="2:79" x14ac:dyDescent="0.35">
      <c r="B1643" t="s">
        <v>202</v>
      </c>
      <c r="C1643" s="17">
        <v>0.51867835616949298</v>
      </c>
      <c r="D1643" s="17">
        <v>0.52069835399098496</v>
      </c>
      <c r="E1643" s="17">
        <v>0.51558072447301895</v>
      </c>
      <c r="F1643" s="17"/>
      <c r="G1643" s="17">
        <v>0.49757890100736901</v>
      </c>
      <c r="H1643" s="17">
        <v>0.52444169474194702</v>
      </c>
      <c r="I1643" s="17">
        <v>0.49992293141621502</v>
      </c>
      <c r="J1643" s="17">
        <v>0.65920849797821301</v>
      </c>
      <c r="K1643" s="17">
        <v>0.53286288464184395</v>
      </c>
      <c r="L1643" s="17">
        <v>0.40501872383133403</v>
      </c>
      <c r="M1643" s="17"/>
      <c r="N1643" s="17">
        <v>0.50344421574694398</v>
      </c>
      <c r="O1643" s="17">
        <v>0.57594053768231301</v>
      </c>
      <c r="P1643" s="17">
        <v>0.50083077912976404</v>
      </c>
      <c r="Q1643" s="17">
        <v>0.484969408388773</v>
      </c>
      <c r="R1643" s="17"/>
      <c r="S1643" s="17">
        <v>0.56664753174749805</v>
      </c>
      <c r="T1643" s="17">
        <v>0.56885196582108399</v>
      </c>
      <c r="U1643" s="17">
        <v>0.50929174013271605</v>
      </c>
      <c r="V1643" s="17">
        <v>0.536760195305515</v>
      </c>
      <c r="W1643" s="17">
        <v>0.53291008429793496</v>
      </c>
      <c r="X1643" s="17">
        <v>0.45048751463555597</v>
      </c>
      <c r="Y1643" s="17">
        <v>0.50377464430665597</v>
      </c>
      <c r="Z1643" s="17">
        <v>0.62804299043923095</v>
      </c>
      <c r="AA1643" s="17">
        <v>0.39966279887887501</v>
      </c>
      <c r="AB1643" s="17">
        <v>0.36498861722519099</v>
      </c>
      <c r="AC1643" s="17">
        <v>0.54292851468251402</v>
      </c>
      <c r="AD1643" s="17">
        <v>0.80317070236052002</v>
      </c>
      <c r="AE1643" s="17"/>
      <c r="AF1643" s="17">
        <v>0.43268724714845402</v>
      </c>
      <c r="AG1643" s="17">
        <v>0.52345249919022896</v>
      </c>
      <c r="AH1643" s="17">
        <v>0.60208057217548305</v>
      </c>
      <c r="AI1643" s="17">
        <v>0.699150614564226</v>
      </c>
      <c r="AJ1643" s="17">
        <v>0.50759220522355697</v>
      </c>
      <c r="AK1643" s="17">
        <v>0.65990675166194601</v>
      </c>
      <c r="AL1643" s="17"/>
      <c r="AM1643" s="17">
        <v>0.48957962017996198</v>
      </c>
      <c r="AN1643" s="17">
        <v>0.53310646189626298</v>
      </c>
      <c r="AO1643" s="17">
        <v>0.472450641080776</v>
      </c>
      <c r="AP1643" s="17">
        <v>0.67692289405931905</v>
      </c>
      <c r="AQ1643" s="17">
        <v>0.39510214283990203</v>
      </c>
      <c r="AR1643" s="17"/>
      <c r="AS1643" s="17">
        <v>0.56840215667025495</v>
      </c>
      <c r="AT1643" s="17">
        <v>0.45462129245018701</v>
      </c>
      <c r="AU1643" s="17">
        <v>0.57347732934647899</v>
      </c>
      <c r="AV1643" s="17">
        <v>0.56043599522152598</v>
      </c>
      <c r="AW1643" s="17">
        <v>0.46350200345088599</v>
      </c>
      <c r="AX1643" s="17">
        <v>0.42603856236607301</v>
      </c>
      <c r="AY1643" s="17"/>
      <c r="AZ1643" s="17">
        <v>0.53887481701611295</v>
      </c>
      <c r="BA1643" s="17">
        <v>0.55075497040914601</v>
      </c>
      <c r="BB1643" s="17">
        <v>0.44926953357678501</v>
      </c>
      <c r="BC1643" s="17">
        <v>0.45507698746508501</v>
      </c>
      <c r="BD1643" s="17">
        <v>0.52406356661975695</v>
      </c>
      <c r="BE1643" s="17"/>
      <c r="BF1643" s="17">
        <v>0.52612022179835005</v>
      </c>
      <c r="BG1643" s="17"/>
      <c r="BH1643" s="17">
        <v>0.55424554953259297</v>
      </c>
      <c r="BI1643" s="17"/>
      <c r="BJ1643" s="17">
        <v>0.525827028167692</v>
      </c>
      <c r="BK1643" s="17">
        <v>0.31538571645643998</v>
      </c>
      <c r="BL1643" s="17">
        <v>0.63895675808131602</v>
      </c>
      <c r="BM1643" s="17">
        <v>0.512329831391377</v>
      </c>
      <c r="BN1643" s="17">
        <v>0.61240729306049302</v>
      </c>
      <c r="BO1643" s="17">
        <v>0.16577980513519699</v>
      </c>
      <c r="BP1643" s="17"/>
      <c r="BQ1643" s="17">
        <v>0.58889756708899998</v>
      </c>
      <c r="BR1643" s="17">
        <v>0.54682228362488206</v>
      </c>
      <c r="BS1643" s="17">
        <v>0.49170280109431203</v>
      </c>
      <c r="BT1643" s="17"/>
      <c r="BU1643" s="17">
        <v>0.50210412159423101</v>
      </c>
      <c r="BV1643" s="17">
        <v>0.54327064773224998</v>
      </c>
      <c r="BW1643" s="17">
        <v>0.51202061858098102</v>
      </c>
      <c r="BX1643" s="17"/>
      <c r="BY1643" s="17">
        <v>0.488166678552299</v>
      </c>
      <c r="BZ1643" s="17"/>
      <c r="CA1643" s="17">
        <v>0.67144461386717402</v>
      </c>
    </row>
    <row r="1644" spans="2:79" x14ac:dyDescent="0.35">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c r="BA1644" s="17"/>
      <c r="BB1644" s="17"/>
      <c r="BC1644" s="17"/>
      <c r="BD1644" s="17"/>
      <c r="BE1644" s="17"/>
      <c r="BF1644" s="17"/>
      <c r="BG1644" s="17"/>
      <c r="BH1644" s="17"/>
      <c r="BI1644" s="17"/>
      <c r="BJ1644" s="17"/>
      <c r="BK1644" s="17"/>
      <c r="BL1644" s="17"/>
      <c r="BM1644" s="17"/>
      <c r="BN1644" s="17"/>
      <c r="BO1644" s="17"/>
      <c r="BP1644" s="17"/>
      <c r="BQ1644" s="17"/>
      <c r="BR1644" s="17"/>
      <c r="BS1644" s="17"/>
      <c r="BT1644" s="17"/>
      <c r="BU1644" s="17"/>
      <c r="BV1644" s="17"/>
      <c r="BW1644" s="17"/>
      <c r="BX1644" s="17"/>
      <c r="BY1644" s="17"/>
      <c r="BZ1644" s="17"/>
      <c r="CA1644" s="17"/>
    </row>
    <row r="1645" spans="2:79" x14ac:dyDescent="0.35">
      <c r="B1645" s="6" t="s">
        <v>647</v>
      </c>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c r="AX1645" s="17"/>
      <c r="AY1645" s="17"/>
      <c r="AZ1645" s="17"/>
      <c r="BA1645" s="17"/>
      <c r="BB1645" s="17"/>
      <c r="BC1645" s="17"/>
      <c r="BD1645" s="17"/>
      <c r="BE1645" s="17"/>
      <c r="BF1645" s="17"/>
      <c r="BG1645" s="17"/>
      <c r="BH1645" s="17"/>
      <c r="BI1645" s="17"/>
      <c r="BJ1645" s="17"/>
      <c r="BK1645" s="17"/>
      <c r="BL1645" s="17"/>
      <c r="BM1645" s="17"/>
      <c r="BN1645" s="17"/>
      <c r="BO1645" s="17"/>
      <c r="BP1645" s="17"/>
      <c r="BQ1645" s="17"/>
      <c r="BR1645" s="17"/>
      <c r="BS1645" s="17"/>
      <c r="BT1645" s="17"/>
      <c r="BU1645" s="17"/>
      <c r="BV1645" s="17"/>
      <c r="BW1645" s="17"/>
      <c r="BX1645" s="17"/>
      <c r="BY1645" s="17"/>
      <c r="BZ1645" s="17"/>
      <c r="CA1645" s="17"/>
    </row>
    <row r="1646" spans="2:79" x14ac:dyDescent="0.35">
      <c r="B1646" s="24" t="s">
        <v>648</v>
      </c>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c r="BA1646" s="17"/>
      <c r="BB1646" s="17"/>
      <c r="BC1646" s="17"/>
      <c r="BD1646" s="17"/>
      <c r="BE1646" s="17"/>
      <c r="BF1646" s="17"/>
      <c r="BG1646" s="17"/>
      <c r="BH1646" s="17"/>
      <c r="BI1646" s="17"/>
      <c r="BJ1646" s="17"/>
      <c r="BK1646" s="17"/>
      <c r="BL1646" s="17"/>
      <c r="BM1646" s="17"/>
      <c r="BN1646" s="17"/>
      <c r="BO1646" s="17"/>
      <c r="BP1646" s="17"/>
      <c r="BQ1646" s="17"/>
      <c r="BR1646" s="17"/>
      <c r="BS1646" s="17"/>
      <c r="BT1646" s="17"/>
      <c r="BU1646" s="17"/>
      <c r="BV1646" s="17"/>
      <c r="BW1646" s="17"/>
      <c r="BX1646" s="17"/>
      <c r="BY1646" s="17"/>
      <c r="BZ1646" s="17"/>
      <c r="CA1646" s="17"/>
    </row>
    <row r="1647" spans="2:79" x14ac:dyDescent="0.35">
      <c r="B1647" t="s">
        <v>385</v>
      </c>
      <c r="C1647" s="17">
        <v>0.216770698470481</v>
      </c>
      <c r="D1647" s="17">
        <v>0.25201337026610698</v>
      </c>
      <c r="E1647" s="17">
        <v>0.18411071368958701</v>
      </c>
      <c r="F1647" s="17"/>
      <c r="G1647" s="17">
        <v>0.16617642673663199</v>
      </c>
      <c r="H1647" s="17">
        <v>0.30547736145722698</v>
      </c>
      <c r="I1647" s="17">
        <v>0.254903424210632</v>
      </c>
      <c r="J1647" s="17">
        <v>0.24175538571744801</v>
      </c>
      <c r="K1647" s="17">
        <v>0.15725873219224901</v>
      </c>
      <c r="L1647" s="17">
        <v>0.17434641379421101</v>
      </c>
      <c r="M1647" s="17"/>
      <c r="N1647" s="17">
        <v>0.250114080909773</v>
      </c>
      <c r="O1647" s="17">
        <v>0.19194975824634899</v>
      </c>
      <c r="P1647" s="17">
        <v>0.19090393055204299</v>
      </c>
      <c r="Q1647" s="17">
        <v>0.22075612963236901</v>
      </c>
      <c r="R1647" s="17"/>
      <c r="S1647" s="17">
        <v>0.21225419306919299</v>
      </c>
      <c r="T1647" s="17">
        <v>0.26214900063093199</v>
      </c>
      <c r="U1647" s="17">
        <v>0.19019417900580701</v>
      </c>
      <c r="V1647" s="17">
        <v>0.117735899724629</v>
      </c>
      <c r="W1647" s="17">
        <v>0.186953921894668</v>
      </c>
      <c r="X1647" s="17">
        <v>0.33798790892802399</v>
      </c>
      <c r="Y1647" s="17">
        <v>0.34400654836280797</v>
      </c>
      <c r="Z1647" s="17">
        <v>0.22055241180128499</v>
      </c>
      <c r="AA1647" s="17">
        <v>0.19834973453449001</v>
      </c>
      <c r="AB1647" s="17">
        <v>0.1808206126853</v>
      </c>
      <c r="AC1647" s="17">
        <v>0.186533813742711</v>
      </c>
      <c r="AD1647" s="17">
        <v>4.7529255078550998E-2</v>
      </c>
      <c r="AE1647" s="17"/>
      <c r="AF1647" s="17">
        <v>0.214689457472895</v>
      </c>
      <c r="AG1647" s="17">
        <v>0.19816329161834001</v>
      </c>
      <c r="AH1647" s="17">
        <v>0.28744362721268701</v>
      </c>
      <c r="AI1647" s="17">
        <v>0.203408700359376</v>
      </c>
      <c r="AJ1647" s="17">
        <v>0.294074403112698</v>
      </c>
      <c r="AK1647" s="17">
        <v>0.24066547966357299</v>
      </c>
      <c r="AL1647" s="17"/>
      <c r="AM1647" s="17">
        <v>0.19084887183277899</v>
      </c>
      <c r="AN1647" s="17">
        <v>0.24555862430203501</v>
      </c>
      <c r="AO1647" s="17">
        <v>0.20298704438215701</v>
      </c>
      <c r="AP1647" s="17">
        <v>0.28483581480778503</v>
      </c>
      <c r="AQ1647" s="17">
        <v>8.7350212212547199E-2</v>
      </c>
      <c r="AR1647" s="17"/>
      <c r="AS1647" s="17">
        <v>0.276341418043415</v>
      </c>
      <c r="AT1647" s="17">
        <v>0.22402212119697501</v>
      </c>
      <c r="AU1647" s="17">
        <v>0.166275587112762</v>
      </c>
      <c r="AV1647" s="17">
        <v>0.22662682104934001</v>
      </c>
      <c r="AW1647" s="17">
        <v>0.177316913982517</v>
      </c>
      <c r="AX1647" s="17">
        <v>0.117673575202244</v>
      </c>
      <c r="AY1647" s="17"/>
      <c r="AZ1647" s="17">
        <v>0.23194025983060099</v>
      </c>
      <c r="BA1647" s="17">
        <v>0.22328468017665301</v>
      </c>
      <c r="BB1647" s="17">
        <v>0.18285992686764199</v>
      </c>
      <c r="BC1647" s="17">
        <v>0.27182213402804201</v>
      </c>
      <c r="BD1647" s="17">
        <v>0.20531531845144699</v>
      </c>
      <c r="BE1647" s="17"/>
      <c r="BF1647" s="17">
        <v>0.22411924365146599</v>
      </c>
      <c r="BG1647" s="17"/>
      <c r="BH1647" s="17">
        <v>0.23465338793462101</v>
      </c>
      <c r="BI1647" s="17"/>
      <c r="BJ1647" s="17">
        <v>0.20186339812939599</v>
      </c>
      <c r="BK1647" s="17">
        <v>0.24340854389962099</v>
      </c>
      <c r="BL1647" s="17">
        <v>0.19338116587967499</v>
      </c>
      <c r="BM1647" s="17">
        <v>0.207962236798793</v>
      </c>
      <c r="BN1647" s="17">
        <v>0.25271222192207898</v>
      </c>
      <c r="BO1647" s="17">
        <v>0.129215472612313</v>
      </c>
      <c r="BP1647" s="17"/>
      <c r="BQ1647" s="17">
        <v>0.29245490496342302</v>
      </c>
      <c r="BR1647" s="17">
        <v>0.231187966441322</v>
      </c>
      <c r="BS1647" s="17">
        <v>0.202743899332882</v>
      </c>
      <c r="BT1647" s="17"/>
      <c r="BU1647" s="17">
        <v>0.34716909442954702</v>
      </c>
      <c r="BV1647" s="17">
        <v>0.246589047338649</v>
      </c>
      <c r="BW1647" s="17">
        <v>0.19860859747937601</v>
      </c>
      <c r="BX1647" s="17"/>
      <c r="BY1647" s="17">
        <v>0.17704084608107501</v>
      </c>
      <c r="BZ1647" s="17"/>
      <c r="CA1647" s="17">
        <v>0.337316158211177</v>
      </c>
    </row>
    <row r="1648" spans="2:79" x14ac:dyDescent="0.35">
      <c r="B1648" t="s">
        <v>386</v>
      </c>
      <c r="C1648" s="17">
        <v>0.51497653318995495</v>
      </c>
      <c r="D1648" s="17">
        <v>0.49727625258930402</v>
      </c>
      <c r="E1648" s="17">
        <v>0.53400972685764003</v>
      </c>
      <c r="F1648" s="17"/>
      <c r="G1648" s="17">
        <v>0.52828539934583296</v>
      </c>
      <c r="H1648" s="17">
        <v>0.40167920988221101</v>
      </c>
      <c r="I1648" s="17">
        <v>0.46342853957282198</v>
      </c>
      <c r="J1648" s="17">
        <v>0.51125528447762802</v>
      </c>
      <c r="K1648" s="17">
        <v>0.60805957777522801</v>
      </c>
      <c r="L1648" s="17">
        <v>0.57383298369575098</v>
      </c>
      <c r="M1648" s="17"/>
      <c r="N1648" s="17">
        <v>0.54817288546966803</v>
      </c>
      <c r="O1648" s="17">
        <v>0.53608412648085302</v>
      </c>
      <c r="P1648" s="17">
        <v>0.50014821578108404</v>
      </c>
      <c r="Q1648" s="17">
        <v>0.47735457849511198</v>
      </c>
      <c r="R1648" s="17"/>
      <c r="S1648" s="17">
        <v>0.52491364386298101</v>
      </c>
      <c r="T1648" s="17">
        <v>0.55265891756933005</v>
      </c>
      <c r="U1648" s="17">
        <v>0.59406821823710299</v>
      </c>
      <c r="V1648" s="17">
        <v>0.48497842227492399</v>
      </c>
      <c r="W1648" s="17">
        <v>0.574738113078061</v>
      </c>
      <c r="X1648" s="17">
        <v>0.44714718214043803</v>
      </c>
      <c r="Y1648" s="17">
        <v>0.45894485269118901</v>
      </c>
      <c r="Z1648" s="17">
        <v>0.55290909027847501</v>
      </c>
      <c r="AA1648" s="17">
        <v>0.42667853569318098</v>
      </c>
      <c r="AB1648" s="17">
        <v>0.54074716399415501</v>
      </c>
      <c r="AC1648" s="17">
        <v>0.55179882643063005</v>
      </c>
      <c r="AD1648" s="17">
        <v>0.60515657914375498</v>
      </c>
      <c r="AE1648" s="17"/>
      <c r="AF1648" s="17">
        <v>0.42680659021353001</v>
      </c>
      <c r="AG1648" s="17">
        <v>0.52150892760516998</v>
      </c>
      <c r="AH1648" s="17">
        <v>0.55072342209545599</v>
      </c>
      <c r="AI1648" s="17">
        <v>0.55608003968715902</v>
      </c>
      <c r="AJ1648" s="17">
        <v>0.49797100651318399</v>
      </c>
      <c r="AK1648" s="17">
        <v>0.64353264023134804</v>
      </c>
      <c r="AL1648" s="17"/>
      <c r="AM1648" s="17">
        <v>0.49468280644650298</v>
      </c>
      <c r="AN1648" s="17">
        <v>0.47848788243343399</v>
      </c>
      <c r="AO1648" s="17">
        <v>0.56890569724853401</v>
      </c>
      <c r="AP1648" s="17">
        <v>0.48416662790027398</v>
      </c>
      <c r="AQ1648" s="17">
        <v>0.70536521762044502</v>
      </c>
      <c r="AR1648" s="17"/>
      <c r="AS1648" s="17">
        <v>0.45820957391012401</v>
      </c>
      <c r="AT1648" s="17">
        <v>0.52986707871359695</v>
      </c>
      <c r="AU1648" s="17">
        <v>0.54385489292313705</v>
      </c>
      <c r="AV1648" s="17">
        <v>0.54913290329102005</v>
      </c>
      <c r="AW1648" s="17">
        <v>0.47749670641810299</v>
      </c>
      <c r="AX1648" s="17">
        <v>0.57909557525603705</v>
      </c>
      <c r="AY1648" s="17"/>
      <c r="AZ1648" s="17">
        <v>0.50686189105785096</v>
      </c>
      <c r="BA1648" s="17">
        <v>0.53336165670094504</v>
      </c>
      <c r="BB1648" s="17">
        <v>0.58559004554429395</v>
      </c>
      <c r="BC1648" s="17">
        <v>0.430216429609872</v>
      </c>
      <c r="BD1648" s="17">
        <v>0.48056579897590002</v>
      </c>
      <c r="BE1648" s="17"/>
      <c r="BF1648" s="17">
        <v>0.53347126603828698</v>
      </c>
      <c r="BG1648" s="17"/>
      <c r="BH1648" s="17">
        <v>0.51479775574822995</v>
      </c>
      <c r="BI1648" s="17"/>
      <c r="BJ1648" s="17">
        <v>0.60500399260240101</v>
      </c>
      <c r="BK1648" s="17">
        <v>0.47288137082374898</v>
      </c>
      <c r="BL1648" s="17">
        <v>0.57236759961426498</v>
      </c>
      <c r="BM1648" s="17">
        <v>0.39545185059028398</v>
      </c>
      <c r="BN1648" s="17">
        <v>0.335864841900188</v>
      </c>
      <c r="BO1648" s="17">
        <v>0.46097060728950101</v>
      </c>
      <c r="BP1648" s="17"/>
      <c r="BQ1648" s="17">
        <v>0.52643311371528301</v>
      </c>
      <c r="BR1648" s="17">
        <v>0.49706685853350002</v>
      </c>
      <c r="BS1648" s="17">
        <v>0.54660585446838506</v>
      </c>
      <c r="BT1648" s="17"/>
      <c r="BU1648" s="17">
        <v>0.43917266412377898</v>
      </c>
      <c r="BV1648" s="17">
        <v>0.530856371612211</v>
      </c>
      <c r="BW1648" s="17">
        <v>0.54503148914819999</v>
      </c>
      <c r="BX1648" s="17"/>
      <c r="BY1648" s="17">
        <v>0.44641935511402098</v>
      </c>
      <c r="BZ1648" s="17"/>
      <c r="CA1648" s="17">
        <v>0.54881207754648897</v>
      </c>
    </row>
    <row r="1649" spans="2:79" x14ac:dyDescent="0.35">
      <c r="B1649" t="s">
        <v>387</v>
      </c>
      <c r="C1649" s="17">
        <v>0.101177203235074</v>
      </c>
      <c r="D1649" s="17">
        <v>9.1719894040196898E-2</v>
      </c>
      <c r="E1649" s="17">
        <v>0.11162644935721699</v>
      </c>
      <c r="F1649" s="17"/>
      <c r="G1649" s="17">
        <v>0.16785206860256099</v>
      </c>
      <c r="H1649" s="17">
        <v>0.112966836388525</v>
      </c>
      <c r="I1649" s="17">
        <v>8.1791337081287802E-2</v>
      </c>
      <c r="J1649" s="17">
        <v>9.0727820336100204E-2</v>
      </c>
      <c r="K1649" s="17">
        <v>6.11281985174131E-2</v>
      </c>
      <c r="L1649" s="17">
        <v>9.54062712227009E-2</v>
      </c>
      <c r="M1649" s="17"/>
      <c r="N1649" s="17">
        <v>0.100438939574405</v>
      </c>
      <c r="O1649" s="17">
        <v>8.9841473516128506E-2</v>
      </c>
      <c r="P1649" s="17">
        <v>0.110911124920716</v>
      </c>
      <c r="Q1649" s="17">
        <v>0.103472669211878</v>
      </c>
      <c r="R1649" s="17"/>
      <c r="S1649" s="17">
        <v>0.12077417928364099</v>
      </c>
      <c r="T1649" s="17">
        <v>2.38076342353521E-2</v>
      </c>
      <c r="U1649" s="17">
        <v>9.4039982598318E-2</v>
      </c>
      <c r="V1649" s="17">
        <v>0.133742069710026</v>
      </c>
      <c r="W1649" s="17">
        <v>0.11346367876936</v>
      </c>
      <c r="X1649" s="17">
        <v>8.1100174017769394E-2</v>
      </c>
      <c r="Y1649" s="17">
        <v>6.2095624763919402E-2</v>
      </c>
      <c r="Z1649" s="17">
        <v>8.0844718551666597E-2</v>
      </c>
      <c r="AA1649" s="17">
        <v>0.164445628610037</v>
      </c>
      <c r="AB1649" s="17">
        <v>8.3899215024388907E-2</v>
      </c>
      <c r="AC1649" s="17">
        <v>0.12336290958834201</v>
      </c>
      <c r="AD1649" s="17">
        <v>0.15662181623087201</v>
      </c>
      <c r="AE1649" s="17"/>
      <c r="AF1649" s="17">
        <v>0.13757133315245701</v>
      </c>
      <c r="AG1649" s="17">
        <v>9.2515947534045503E-2</v>
      </c>
      <c r="AH1649" s="17">
        <v>6.7961269365819602E-2</v>
      </c>
      <c r="AI1649" s="17">
        <v>0.109521305073376</v>
      </c>
      <c r="AJ1649" s="17">
        <v>0.114359031969128</v>
      </c>
      <c r="AK1649" s="17">
        <v>7.8830450733871502E-2</v>
      </c>
      <c r="AL1649" s="17"/>
      <c r="AM1649" s="17">
        <v>9.8011073441336694E-2</v>
      </c>
      <c r="AN1649" s="17">
        <v>0.11807414803767501</v>
      </c>
      <c r="AO1649" s="17">
        <v>9.0008634672971002E-2</v>
      </c>
      <c r="AP1649" s="17">
        <v>9.5583435963245894E-2</v>
      </c>
      <c r="AQ1649" s="17">
        <v>0.131384505424604</v>
      </c>
      <c r="AR1649" s="17"/>
      <c r="AS1649" s="17">
        <v>0.121904252222697</v>
      </c>
      <c r="AT1649" s="17">
        <v>8.0875768844864096E-2</v>
      </c>
      <c r="AU1649" s="17">
        <v>0.102323800766991</v>
      </c>
      <c r="AV1649" s="17">
        <v>5.8042435269595197E-2</v>
      </c>
      <c r="AW1649" s="17">
        <v>0.108004262480083</v>
      </c>
      <c r="AX1649" s="17">
        <v>0.21274332130503301</v>
      </c>
      <c r="AY1649" s="17"/>
      <c r="AZ1649" s="17">
        <v>0.103966079459582</v>
      </c>
      <c r="BA1649" s="17">
        <v>0.10458690517366501</v>
      </c>
      <c r="BB1649" s="17">
        <v>5.8946622591792702E-2</v>
      </c>
      <c r="BC1649" s="17">
        <v>0.121361311428809</v>
      </c>
      <c r="BD1649" s="17">
        <v>0.118504249638618</v>
      </c>
      <c r="BE1649" s="17"/>
      <c r="BF1649" s="17">
        <v>8.7117148957677207E-2</v>
      </c>
      <c r="BG1649" s="17"/>
      <c r="BH1649" s="17">
        <v>0.101600329802018</v>
      </c>
      <c r="BI1649" s="17"/>
      <c r="BJ1649" s="17">
        <v>8.5003700385707995E-2</v>
      </c>
      <c r="BK1649" s="17">
        <v>0.11327956765071399</v>
      </c>
      <c r="BL1649" s="17">
        <v>7.9250374242058205E-2</v>
      </c>
      <c r="BM1649" s="17">
        <v>0.15397561330567899</v>
      </c>
      <c r="BN1649" s="17">
        <v>0.17075248827011699</v>
      </c>
      <c r="BO1649" s="17">
        <v>0.14979488140313099</v>
      </c>
      <c r="BP1649" s="17"/>
      <c r="BQ1649" s="17">
        <v>9.3611766079305006E-2</v>
      </c>
      <c r="BR1649" s="17">
        <v>0.11063031935201</v>
      </c>
      <c r="BS1649" s="17">
        <v>9.88306237547322E-2</v>
      </c>
      <c r="BT1649" s="17"/>
      <c r="BU1649" s="17">
        <v>7.7257415063681098E-2</v>
      </c>
      <c r="BV1649" s="17">
        <v>8.5185906577080306E-2</v>
      </c>
      <c r="BW1649" s="17">
        <v>0.113532652614883</v>
      </c>
      <c r="BX1649" s="17"/>
      <c r="BY1649" s="17">
        <v>0.12889801264752301</v>
      </c>
      <c r="BZ1649" s="17"/>
      <c r="CA1649" s="17">
        <v>3.1834275381743903E-2</v>
      </c>
    </row>
    <row r="1650" spans="2:79" x14ac:dyDescent="0.35">
      <c r="B1650" t="s">
        <v>388</v>
      </c>
      <c r="C1650" s="17">
        <v>4.4741213439667402E-2</v>
      </c>
      <c r="D1650" s="17">
        <v>3.7191917332496098E-2</v>
      </c>
      <c r="E1650" s="17">
        <v>4.5673839573393403E-2</v>
      </c>
      <c r="F1650" s="17"/>
      <c r="G1650" s="17">
        <v>4.41689738921026E-2</v>
      </c>
      <c r="H1650" s="17">
        <v>4.1082969454526101E-2</v>
      </c>
      <c r="I1650" s="17">
        <v>4.5241942585960399E-2</v>
      </c>
      <c r="J1650" s="17">
        <v>3.6398074718904397E-2</v>
      </c>
      <c r="K1650" s="17">
        <v>5.0263879041553002E-2</v>
      </c>
      <c r="L1650" s="17">
        <v>5.0128601882802597E-2</v>
      </c>
      <c r="M1650" s="17"/>
      <c r="N1650" s="17">
        <v>3.3274601959057501E-2</v>
      </c>
      <c r="O1650" s="17">
        <v>4.1617119265701899E-2</v>
      </c>
      <c r="P1650" s="17">
        <v>5.3094009302036997E-2</v>
      </c>
      <c r="Q1650" s="17">
        <v>5.3649882258381298E-2</v>
      </c>
      <c r="R1650" s="17"/>
      <c r="S1650" s="17">
        <v>4.29961487106525E-2</v>
      </c>
      <c r="T1650" s="17">
        <v>2.3954599770163499E-2</v>
      </c>
      <c r="U1650" s="17">
        <v>4.6446449114553298E-2</v>
      </c>
      <c r="V1650" s="17">
        <v>6.6139138071619294E-2</v>
      </c>
      <c r="W1650" s="17">
        <v>0</v>
      </c>
      <c r="X1650" s="17">
        <v>4.9471590203141597E-2</v>
      </c>
      <c r="Y1650" s="17">
        <v>3.59310675706348E-2</v>
      </c>
      <c r="Z1650" s="17">
        <v>0</v>
      </c>
      <c r="AA1650" s="17">
        <v>4.5813665692330502E-2</v>
      </c>
      <c r="AB1650" s="17">
        <v>9.0563112793168907E-2</v>
      </c>
      <c r="AC1650" s="17">
        <v>3.7720902013146602E-2</v>
      </c>
      <c r="AD1650" s="17">
        <v>9.8653628850278605E-2</v>
      </c>
      <c r="AE1650" s="17"/>
      <c r="AF1650" s="17">
        <v>4.59739576213999E-2</v>
      </c>
      <c r="AG1650" s="17">
        <v>4.7090787384764202E-2</v>
      </c>
      <c r="AH1650" s="17">
        <v>3.4380587045357999E-2</v>
      </c>
      <c r="AI1650" s="17">
        <v>2.6384948625745301E-2</v>
      </c>
      <c r="AJ1650" s="17">
        <v>3.3911528106422201E-2</v>
      </c>
      <c r="AK1650" s="17">
        <v>3.6971429371207599E-2</v>
      </c>
      <c r="AL1650" s="17"/>
      <c r="AM1650" s="17">
        <v>3.06080646368002E-2</v>
      </c>
      <c r="AN1650" s="17">
        <v>3.3673367967201003E-2</v>
      </c>
      <c r="AO1650" s="17">
        <v>4.8004865104320803E-2</v>
      </c>
      <c r="AP1650" s="17">
        <v>7.9377289012963106E-2</v>
      </c>
      <c r="AQ1650" s="17">
        <v>0</v>
      </c>
      <c r="AR1650" s="17"/>
      <c r="AS1650" s="17">
        <v>4.0295575695623899E-2</v>
      </c>
      <c r="AT1650" s="17">
        <v>4.4835835256731599E-2</v>
      </c>
      <c r="AU1650" s="17">
        <v>6.7055069437073997E-2</v>
      </c>
      <c r="AV1650" s="17">
        <v>6.03696985064218E-2</v>
      </c>
      <c r="AW1650" s="17">
        <v>2.2785811601876E-2</v>
      </c>
      <c r="AX1650" s="17">
        <v>9.3876366392995503E-3</v>
      </c>
      <c r="AY1650" s="17"/>
      <c r="AZ1650" s="17">
        <v>5.8740016162667302E-2</v>
      </c>
      <c r="BA1650" s="17">
        <v>3.38758953019693E-2</v>
      </c>
      <c r="BB1650" s="17">
        <v>1.2091915913297E-2</v>
      </c>
      <c r="BC1650" s="17">
        <v>4.8154724950954297E-2</v>
      </c>
      <c r="BD1650" s="17">
        <v>6.8900510840829904E-2</v>
      </c>
      <c r="BE1650" s="17"/>
      <c r="BF1650" s="17">
        <v>3.5316897676201699E-2</v>
      </c>
      <c r="BG1650" s="17"/>
      <c r="BH1650" s="17">
        <v>5.2648675713412703E-2</v>
      </c>
      <c r="BI1650" s="17"/>
      <c r="BJ1650" s="17">
        <v>1.9730496776334899E-2</v>
      </c>
      <c r="BK1650" s="17">
        <v>4.7012135838670498E-2</v>
      </c>
      <c r="BL1650" s="17">
        <v>2.1883564245479901E-2</v>
      </c>
      <c r="BM1650" s="17">
        <v>9.8249860932577801E-2</v>
      </c>
      <c r="BN1650" s="17">
        <v>0.13248513222456701</v>
      </c>
      <c r="BO1650" s="17">
        <v>9.7281858544317298E-2</v>
      </c>
      <c r="BP1650" s="17"/>
      <c r="BQ1650" s="17">
        <v>4.8392344084408699E-2</v>
      </c>
      <c r="BR1650" s="17">
        <v>2.7092702077177899E-2</v>
      </c>
      <c r="BS1650" s="17">
        <v>5.1526458896956E-2</v>
      </c>
      <c r="BT1650" s="17"/>
      <c r="BU1650" s="17">
        <v>7.7350926458547006E-2</v>
      </c>
      <c r="BV1650" s="17">
        <v>4.1606746303060098E-2</v>
      </c>
      <c r="BW1650" s="17">
        <v>4.8181486952772003E-2</v>
      </c>
      <c r="BX1650" s="17"/>
      <c r="BY1650" s="17">
        <v>0.162363812971375</v>
      </c>
      <c r="BZ1650" s="17"/>
      <c r="CA1650" s="17">
        <v>2.6697723069492401E-2</v>
      </c>
    </row>
    <row r="1651" spans="2:79" x14ac:dyDescent="0.35">
      <c r="B1651" t="s">
        <v>136</v>
      </c>
      <c r="C1651" s="17">
        <v>0.122334351664822</v>
      </c>
      <c r="D1651" s="17">
        <v>0.121798565771896</v>
      </c>
      <c r="E1651" s="17">
        <v>0.124579270522163</v>
      </c>
      <c r="F1651" s="17"/>
      <c r="G1651" s="17">
        <v>9.3517131422870395E-2</v>
      </c>
      <c r="H1651" s="17">
        <v>0.13879362281751201</v>
      </c>
      <c r="I1651" s="17">
        <v>0.15463475654929801</v>
      </c>
      <c r="J1651" s="17">
        <v>0.11986343474992001</v>
      </c>
      <c r="K1651" s="17">
        <v>0.12328961247355701</v>
      </c>
      <c r="L1651" s="17">
        <v>0.106285729404535</v>
      </c>
      <c r="M1651" s="17"/>
      <c r="N1651" s="17">
        <v>6.7999492087096103E-2</v>
      </c>
      <c r="O1651" s="17">
        <v>0.14050752249096701</v>
      </c>
      <c r="P1651" s="17">
        <v>0.14494271944411999</v>
      </c>
      <c r="Q1651" s="17">
        <v>0.14476674040225901</v>
      </c>
      <c r="R1651" s="17"/>
      <c r="S1651" s="17">
        <v>9.9061835073532806E-2</v>
      </c>
      <c r="T1651" s="17">
        <v>0.13742984779422199</v>
      </c>
      <c r="U1651" s="17">
        <v>7.5251171044218801E-2</v>
      </c>
      <c r="V1651" s="17">
        <v>0.197404470218802</v>
      </c>
      <c r="W1651" s="17">
        <v>0.12484428625791</v>
      </c>
      <c r="X1651" s="17">
        <v>8.4293144710627696E-2</v>
      </c>
      <c r="Y1651" s="17">
        <v>9.9021906611448704E-2</v>
      </c>
      <c r="Z1651" s="17">
        <v>0.145693779368573</v>
      </c>
      <c r="AA1651" s="17">
        <v>0.164712435469961</v>
      </c>
      <c r="AB1651" s="17">
        <v>0.10396989550298801</v>
      </c>
      <c r="AC1651" s="17">
        <v>0.100583548225171</v>
      </c>
      <c r="AD1651" s="17">
        <v>9.2038720696543994E-2</v>
      </c>
      <c r="AE1651" s="17"/>
      <c r="AF1651" s="17">
        <v>0.17495866153971801</v>
      </c>
      <c r="AG1651" s="17">
        <v>0.14072104585768</v>
      </c>
      <c r="AH1651" s="17">
        <v>5.9491094280678503E-2</v>
      </c>
      <c r="AI1651" s="17">
        <v>0.104605006254344</v>
      </c>
      <c r="AJ1651" s="17">
        <v>5.9684030298566899E-2</v>
      </c>
      <c r="AK1651" s="17">
        <v>0</v>
      </c>
      <c r="AL1651" s="17"/>
      <c r="AM1651" s="17">
        <v>0.18584918364258199</v>
      </c>
      <c r="AN1651" s="17">
        <v>0.124205977259655</v>
      </c>
      <c r="AO1651" s="17">
        <v>9.00937585920175E-2</v>
      </c>
      <c r="AP1651" s="17">
        <v>5.6036832315732199E-2</v>
      </c>
      <c r="AQ1651" s="17">
        <v>7.5900064742404794E-2</v>
      </c>
      <c r="AR1651" s="17"/>
      <c r="AS1651" s="17">
        <v>0.10324918012813999</v>
      </c>
      <c r="AT1651" s="17">
        <v>0.120399195987833</v>
      </c>
      <c r="AU1651" s="17">
        <v>0.120490649760036</v>
      </c>
      <c r="AV1651" s="17">
        <v>0.10582814188362299</v>
      </c>
      <c r="AW1651" s="17">
        <v>0.214396305517421</v>
      </c>
      <c r="AX1651" s="17">
        <v>8.1099891597387105E-2</v>
      </c>
      <c r="AY1651" s="17"/>
      <c r="AZ1651" s="17">
        <v>9.8491753489299103E-2</v>
      </c>
      <c r="BA1651" s="17">
        <v>0.104890862646767</v>
      </c>
      <c r="BB1651" s="17">
        <v>0.160511489082975</v>
      </c>
      <c r="BC1651" s="17">
        <v>0.12844539998232199</v>
      </c>
      <c r="BD1651" s="17">
        <v>0.12671412209320501</v>
      </c>
      <c r="BE1651" s="17"/>
      <c r="BF1651" s="17">
        <v>0.11997544367636701</v>
      </c>
      <c r="BG1651" s="17"/>
      <c r="BH1651" s="17">
        <v>9.6299850801718795E-2</v>
      </c>
      <c r="BI1651" s="17"/>
      <c r="BJ1651" s="17">
        <v>8.8398412106159896E-2</v>
      </c>
      <c r="BK1651" s="17">
        <v>0.123418381787246</v>
      </c>
      <c r="BL1651" s="17">
        <v>0.13311729601852099</v>
      </c>
      <c r="BM1651" s="17">
        <v>0.14436043837266599</v>
      </c>
      <c r="BN1651" s="17">
        <v>0.108185315683048</v>
      </c>
      <c r="BO1651" s="17">
        <v>0.16273718015073699</v>
      </c>
      <c r="BP1651" s="17"/>
      <c r="BQ1651" s="17">
        <v>3.91078711575805E-2</v>
      </c>
      <c r="BR1651" s="17">
        <v>0.13402215359599001</v>
      </c>
      <c r="BS1651" s="17">
        <v>0.100293163547044</v>
      </c>
      <c r="BT1651" s="17"/>
      <c r="BU1651" s="17">
        <v>5.9049899924446099E-2</v>
      </c>
      <c r="BV1651" s="17">
        <v>9.5761928168999894E-2</v>
      </c>
      <c r="BW1651" s="17">
        <v>9.4645773804768796E-2</v>
      </c>
      <c r="BX1651" s="17"/>
      <c r="BY1651" s="17">
        <v>8.5277973186005995E-2</v>
      </c>
      <c r="BZ1651" s="17"/>
      <c r="CA1651" s="17">
        <v>5.5339765791098401E-2</v>
      </c>
    </row>
    <row r="1652" spans="2:79" x14ac:dyDescent="0.35">
      <c r="B1652" t="s">
        <v>389</v>
      </c>
      <c r="C1652" s="17">
        <v>0.73174723166043598</v>
      </c>
      <c r="D1652" s="17">
        <v>0.74928962285541101</v>
      </c>
      <c r="E1652" s="17">
        <v>0.71812044054722701</v>
      </c>
      <c r="F1652" s="17"/>
      <c r="G1652" s="17">
        <v>0.69446182608246498</v>
      </c>
      <c r="H1652" s="17">
        <v>0.70715657133943799</v>
      </c>
      <c r="I1652" s="17">
        <v>0.71833196378345399</v>
      </c>
      <c r="J1652" s="17">
        <v>0.75301067019507595</v>
      </c>
      <c r="K1652" s="17">
        <v>0.76531830996747696</v>
      </c>
      <c r="L1652" s="17">
        <v>0.74817939748996098</v>
      </c>
      <c r="M1652" s="17"/>
      <c r="N1652" s="17">
        <v>0.79828696637944097</v>
      </c>
      <c r="O1652" s="17">
        <v>0.72803388472720298</v>
      </c>
      <c r="P1652" s="17">
        <v>0.69105214633312695</v>
      </c>
      <c r="Q1652" s="17">
        <v>0.69811070812748099</v>
      </c>
      <c r="R1652" s="17"/>
      <c r="S1652" s="17">
        <v>0.73716783693217303</v>
      </c>
      <c r="T1652" s="17">
        <v>0.81480791820026299</v>
      </c>
      <c r="U1652" s="17">
        <v>0.78426239724291003</v>
      </c>
      <c r="V1652" s="17">
        <v>0.60271432199955299</v>
      </c>
      <c r="W1652" s="17">
        <v>0.76169203497272997</v>
      </c>
      <c r="X1652" s="17">
        <v>0.78513509106846102</v>
      </c>
      <c r="Y1652" s="17">
        <v>0.80295140105399698</v>
      </c>
      <c r="Z1652" s="17">
        <v>0.77346150207976005</v>
      </c>
      <c r="AA1652" s="17">
        <v>0.62502827022767204</v>
      </c>
      <c r="AB1652" s="17">
        <v>0.72156777667945404</v>
      </c>
      <c r="AC1652" s="17">
        <v>0.73833264017334099</v>
      </c>
      <c r="AD1652" s="17">
        <v>0.65268583422230597</v>
      </c>
      <c r="AE1652" s="17"/>
      <c r="AF1652" s="17">
        <v>0.64149604768642499</v>
      </c>
      <c r="AG1652" s="17">
        <v>0.71967221922351099</v>
      </c>
      <c r="AH1652" s="17">
        <v>0.83816704930814401</v>
      </c>
      <c r="AI1652" s="17">
        <v>0.75948874004653399</v>
      </c>
      <c r="AJ1652" s="17">
        <v>0.79204540962588199</v>
      </c>
      <c r="AK1652" s="17">
        <v>0.88419811989492103</v>
      </c>
      <c r="AL1652" s="17"/>
      <c r="AM1652" s="17">
        <v>0.68553167827928196</v>
      </c>
      <c r="AN1652" s="17">
        <v>0.724046506735469</v>
      </c>
      <c r="AO1652" s="17">
        <v>0.77189274163069099</v>
      </c>
      <c r="AP1652" s="17">
        <v>0.76900244270805895</v>
      </c>
      <c r="AQ1652" s="17">
        <v>0.79271542983299204</v>
      </c>
      <c r="AR1652" s="17"/>
      <c r="AS1652" s="17">
        <v>0.73455099195353901</v>
      </c>
      <c r="AT1652" s="17">
        <v>0.75388919991057102</v>
      </c>
      <c r="AU1652" s="17">
        <v>0.71013048003589896</v>
      </c>
      <c r="AV1652" s="17">
        <v>0.77575972434036</v>
      </c>
      <c r="AW1652" s="17">
        <v>0.65481362040061997</v>
      </c>
      <c r="AX1652" s="17">
        <v>0.69676915045828103</v>
      </c>
      <c r="AY1652" s="17"/>
      <c r="AZ1652" s="17">
        <v>0.73880215088845202</v>
      </c>
      <c r="BA1652" s="17">
        <v>0.75664633687759897</v>
      </c>
      <c r="BB1652" s="17">
        <v>0.76844997241193502</v>
      </c>
      <c r="BC1652" s="17">
        <v>0.70203856363791495</v>
      </c>
      <c r="BD1652" s="17">
        <v>0.68588111742734703</v>
      </c>
      <c r="BE1652" s="17"/>
      <c r="BF1652" s="17">
        <v>0.75759050968975306</v>
      </c>
      <c r="BG1652" s="17"/>
      <c r="BH1652" s="17">
        <v>0.74945114368285104</v>
      </c>
      <c r="BI1652" s="17"/>
      <c r="BJ1652" s="17">
        <v>0.80686739073179703</v>
      </c>
      <c r="BK1652" s="17">
        <v>0.71628991472337</v>
      </c>
      <c r="BL1652" s="17">
        <v>0.76574876549394</v>
      </c>
      <c r="BM1652" s="17">
        <v>0.60341408738907798</v>
      </c>
      <c r="BN1652" s="17">
        <v>0.58857706382226804</v>
      </c>
      <c r="BO1652" s="17">
        <v>0.59018607990181504</v>
      </c>
      <c r="BP1652" s="17"/>
      <c r="BQ1652" s="17">
        <v>0.81888801867870598</v>
      </c>
      <c r="BR1652" s="17">
        <v>0.72825482497482197</v>
      </c>
      <c r="BS1652" s="17">
        <v>0.749349753801268</v>
      </c>
      <c r="BT1652" s="17"/>
      <c r="BU1652" s="17">
        <v>0.786341758553326</v>
      </c>
      <c r="BV1652" s="17">
        <v>0.77744541895085995</v>
      </c>
      <c r="BW1652" s="17">
        <v>0.74364008662757697</v>
      </c>
      <c r="BX1652" s="17"/>
      <c r="BY1652" s="17">
        <v>0.62346020119509504</v>
      </c>
      <c r="BZ1652" s="17"/>
      <c r="CA1652" s="17">
        <v>0.88612823575766497</v>
      </c>
    </row>
    <row r="1653" spans="2:79" x14ac:dyDescent="0.35">
      <c r="B1653" t="s">
        <v>390</v>
      </c>
      <c r="C1653" s="17">
        <v>0.14591841667474201</v>
      </c>
      <c r="D1653" s="17">
        <v>0.128911811372693</v>
      </c>
      <c r="E1653" s="17">
        <v>0.15730028893060999</v>
      </c>
      <c r="F1653" s="17"/>
      <c r="G1653" s="17">
        <v>0.212021042494664</v>
      </c>
      <c r="H1653" s="17">
        <v>0.154049805843051</v>
      </c>
      <c r="I1653" s="17">
        <v>0.12703327966724801</v>
      </c>
      <c r="J1653" s="17">
        <v>0.12712589505500499</v>
      </c>
      <c r="K1653" s="17">
        <v>0.111392077558966</v>
      </c>
      <c r="L1653" s="17">
        <v>0.145534873105503</v>
      </c>
      <c r="M1653" s="17"/>
      <c r="N1653" s="17">
        <v>0.13371354153346199</v>
      </c>
      <c r="O1653" s="17">
        <v>0.13145859278183</v>
      </c>
      <c r="P1653" s="17">
        <v>0.16400513422275301</v>
      </c>
      <c r="Q1653" s="17">
        <v>0.157122551470259</v>
      </c>
      <c r="R1653" s="17"/>
      <c r="S1653" s="17">
        <v>0.163770327994294</v>
      </c>
      <c r="T1653" s="17">
        <v>4.7762234005515602E-2</v>
      </c>
      <c r="U1653" s="17">
        <v>0.14048643171287101</v>
      </c>
      <c r="V1653" s="17">
        <v>0.199881207781645</v>
      </c>
      <c r="W1653" s="17">
        <v>0.11346367876936</v>
      </c>
      <c r="X1653" s="17">
        <v>0.13057176422091099</v>
      </c>
      <c r="Y1653" s="17">
        <v>9.8026692334554202E-2</v>
      </c>
      <c r="Z1653" s="17">
        <v>8.0844718551666597E-2</v>
      </c>
      <c r="AA1653" s="17">
        <v>0.210259294302368</v>
      </c>
      <c r="AB1653" s="17">
        <v>0.17446232781755799</v>
      </c>
      <c r="AC1653" s="17">
        <v>0.16108381160148799</v>
      </c>
      <c r="AD1653" s="17">
        <v>0.25527544508115002</v>
      </c>
      <c r="AE1653" s="17"/>
      <c r="AF1653" s="17">
        <v>0.18354529077385701</v>
      </c>
      <c r="AG1653" s="17">
        <v>0.13960673491881001</v>
      </c>
      <c r="AH1653" s="17">
        <v>0.102341856411178</v>
      </c>
      <c r="AI1653" s="17">
        <v>0.13590625369912099</v>
      </c>
      <c r="AJ1653" s="17">
        <v>0.14827056007555101</v>
      </c>
      <c r="AK1653" s="17">
        <v>0.115801880105079</v>
      </c>
      <c r="AL1653" s="17"/>
      <c r="AM1653" s="17">
        <v>0.12861913807813699</v>
      </c>
      <c r="AN1653" s="17">
        <v>0.15174751600487599</v>
      </c>
      <c r="AO1653" s="17">
        <v>0.13801349977729199</v>
      </c>
      <c r="AP1653" s="17">
        <v>0.17496072497620899</v>
      </c>
      <c r="AQ1653" s="17">
        <v>0.131384505424604</v>
      </c>
      <c r="AR1653" s="17"/>
      <c r="AS1653" s="17">
        <v>0.16219982791832099</v>
      </c>
      <c r="AT1653" s="17">
        <v>0.12571160410159599</v>
      </c>
      <c r="AU1653" s="17">
        <v>0.169378870204065</v>
      </c>
      <c r="AV1653" s="17">
        <v>0.118412133776017</v>
      </c>
      <c r="AW1653" s="17">
        <v>0.130790074081959</v>
      </c>
      <c r="AX1653" s="17">
        <v>0.22213095794433199</v>
      </c>
      <c r="AY1653" s="17"/>
      <c r="AZ1653" s="17">
        <v>0.162706095622249</v>
      </c>
      <c r="BA1653" s="17">
        <v>0.138462800475634</v>
      </c>
      <c r="BB1653" s="17">
        <v>7.1038538505089704E-2</v>
      </c>
      <c r="BC1653" s="17">
        <v>0.16951603637976301</v>
      </c>
      <c r="BD1653" s="17">
        <v>0.18740476047944801</v>
      </c>
      <c r="BE1653" s="17"/>
      <c r="BF1653" s="17">
        <v>0.122434046633879</v>
      </c>
      <c r="BG1653" s="17"/>
      <c r="BH1653" s="17">
        <v>0.15424900551543</v>
      </c>
      <c r="BI1653" s="17"/>
      <c r="BJ1653" s="17">
        <v>0.10473419716204301</v>
      </c>
      <c r="BK1653" s="17">
        <v>0.16029170348938501</v>
      </c>
      <c r="BL1653" s="17">
        <v>0.101133938487538</v>
      </c>
      <c r="BM1653" s="17">
        <v>0.25222547423825697</v>
      </c>
      <c r="BN1653" s="17">
        <v>0.303237620494684</v>
      </c>
      <c r="BO1653" s="17">
        <v>0.247076739947448</v>
      </c>
      <c r="BP1653" s="17"/>
      <c r="BQ1653" s="17">
        <v>0.142004110163714</v>
      </c>
      <c r="BR1653" s="17">
        <v>0.13772302142918799</v>
      </c>
      <c r="BS1653" s="17">
        <v>0.15035708265168801</v>
      </c>
      <c r="BT1653" s="17"/>
      <c r="BU1653" s="17">
        <v>0.15460834152222799</v>
      </c>
      <c r="BV1653" s="17">
        <v>0.12679265288013999</v>
      </c>
      <c r="BW1653" s="17">
        <v>0.16171413956765501</v>
      </c>
      <c r="BX1653" s="17"/>
      <c r="BY1653" s="17">
        <v>0.29126182561889902</v>
      </c>
      <c r="BZ1653" s="17"/>
      <c r="CA1653" s="17">
        <v>5.85319984512363E-2</v>
      </c>
    </row>
    <row r="1654" spans="2:79" x14ac:dyDescent="0.35">
      <c r="B1654" t="s">
        <v>202</v>
      </c>
      <c r="C1654" s="17">
        <v>0.58582881498569395</v>
      </c>
      <c r="D1654" s="17">
        <v>0.62037781148271798</v>
      </c>
      <c r="E1654" s="17">
        <v>0.56082015161661602</v>
      </c>
      <c r="F1654" s="17"/>
      <c r="G1654" s="17">
        <v>0.48244078358780101</v>
      </c>
      <c r="H1654" s="17">
        <v>0.55310676549638704</v>
      </c>
      <c r="I1654" s="17">
        <v>0.59129868411620601</v>
      </c>
      <c r="J1654" s="17">
        <v>0.62588477514007101</v>
      </c>
      <c r="K1654" s="17">
        <v>0.653926232408511</v>
      </c>
      <c r="L1654" s="17">
        <v>0.60264452438445804</v>
      </c>
      <c r="M1654" s="17"/>
      <c r="N1654" s="17">
        <v>0.66457342484597903</v>
      </c>
      <c r="O1654" s="17">
        <v>0.59657529194537295</v>
      </c>
      <c r="P1654" s="17">
        <v>0.52704701211037397</v>
      </c>
      <c r="Q1654" s="17">
        <v>0.540988156657222</v>
      </c>
      <c r="R1654" s="17"/>
      <c r="S1654" s="17">
        <v>0.57339750893788</v>
      </c>
      <c r="T1654" s="17">
        <v>0.76704568419474695</v>
      </c>
      <c r="U1654" s="17">
        <v>0.64377596553003902</v>
      </c>
      <c r="V1654" s="17">
        <v>0.40283311421790802</v>
      </c>
      <c r="W1654" s="17">
        <v>0.64822835620337005</v>
      </c>
      <c r="X1654" s="17">
        <v>0.65456332684755003</v>
      </c>
      <c r="Y1654" s="17">
        <v>0.70492470871944302</v>
      </c>
      <c r="Z1654" s="17">
        <v>0.69261678352809397</v>
      </c>
      <c r="AA1654" s="17">
        <v>0.41476897592530398</v>
      </c>
      <c r="AB1654" s="17">
        <v>0.54710544886189705</v>
      </c>
      <c r="AC1654" s="17">
        <v>0.577248828571853</v>
      </c>
      <c r="AD1654" s="17">
        <v>0.39741038914115601</v>
      </c>
      <c r="AE1654" s="17"/>
      <c r="AF1654" s="17">
        <v>0.45795075691256798</v>
      </c>
      <c r="AG1654" s="17">
        <v>0.58006548430470095</v>
      </c>
      <c r="AH1654" s="17">
        <v>0.73582519289696602</v>
      </c>
      <c r="AI1654" s="17">
        <v>0.62358248634741298</v>
      </c>
      <c r="AJ1654" s="17">
        <v>0.64377484955033204</v>
      </c>
      <c r="AK1654" s="17">
        <v>0.76839623978984195</v>
      </c>
      <c r="AL1654" s="17"/>
      <c r="AM1654" s="17">
        <v>0.556912540201145</v>
      </c>
      <c r="AN1654" s="17">
        <v>0.57229899073059298</v>
      </c>
      <c r="AO1654" s="17">
        <v>0.63387924185339894</v>
      </c>
      <c r="AP1654" s="17">
        <v>0.59404171773184999</v>
      </c>
      <c r="AQ1654" s="17">
        <v>0.66133092440838803</v>
      </c>
      <c r="AR1654" s="17"/>
      <c r="AS1654" s="17">
        <v>0.57235116403521902</v>
      </c>
      <c r="AT1654" s="17">
        <v>0.62817759580897603</v>
      </c>
      <c r="AU1654" s="17">
        <v>0.54075160983183401</v>
      </c>
      <c r="AV1654" s="17">
        <v>0.657347590564343</v>
      </c>
      <c r="AW1654" s="17">
        <v>0.52402354631865999</v>
      </c>
      <c r="AX1654" s="17">
        <v>0.47463819251394901</v>
      </c>
      <c r="AY1654" s="17"/>
      <c r="AZ1654" s="17">
        <v>0.576096055266203</v>
      </c>
      <c r="BA1654" s="17">
        <v>0.618183536401964</v>
      </c>
      <c r="BB1654" s="17">
        <v>0.69741143390684601</v>
      </c>
      <c r="BC1654" s="17">
        <v>0.53252252725815097</v>
      </c>
      <c r="BD1654" s="17">
        <v>0.49847635694789899</v>
      </c>
      <c r="BE1654" s="17"/>
      <c r="BF1654" s="17">
        <v>0.63515646305587503</v>
      </c>
      <c r="BG1654" s="17"/>
      <c r="BH1654" s="17">
        <v>0.59520213816741996</v>
      </c>
      <c r="BI1654" s="17"/>
      <c r="BJ1654" s="17">
        <v>0.70213319356975401</v>
      </c>
      <c r="BK1654" s="17">
        <v>0.55599821123398496</v>
      </c>
      <c r="BL1654" s="17">
        <v>0.66461482700640195</v>
      </c>
      <c r="BM1654" s="17">
        <v>0.35118861315082101</v>
      </c>
      <c r="BN1654" s="17">
        <v>0.28533944332758399</v>
      </c>
      <c r="BO1654" s="17">
        <v>0.34310933995436599</v>
      </c>
      <c r="BP1654" s="17"/>
      <c r="BQ1654" s="17">
        <v>0.67688390851499203</v>
      </c>
      <c r="BR1654" s="17">
        <v>0.59053180354563395</v>
      </c>
      <c r="BS1654" s="17">
        <v>0.59899267114957999</v>
      </c>
      <c r="BT1654" s="17"/>
      <c r="BU1654" s="17">
        <v>0.63173341703109798</v>
      </c>
      <c r="BV1654" s="17">
        <v>0.65065276607071898</v>
      </c>
      <c r="BW1654" s="17">
        <v>0.58192594705992196</v>
      </c>
      <c r="BX1654" s="17"/>
      <c r="BY1654" s="17">
        <v>0.33219837557619603</v>
      </c>
      <c r="BZ1654" s="17"/>
      <c r="CA1654" s="17">
        <v>0.82759623730642895</v>
      </c>
    </row>
    <row r="1655" spans="2:79" x14ac:dyDescent="0.35">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c r="BA1655" s="17"/>
      <c r="BB1655" s="17"/>
      <c r="BC1655" s="17"/>
      <c r="BD1655" s="17"/>
      <c r="BE1655" s="17"/>
      <c r="BF1655" s="17"/>
      <c r="BG1655" s="17"/>
      <c r="BH1655" s="17"/>
      <c r="BI1655" s="17"/>
      <c r="BJ1655" s="17"/>
      <c r="BK1655" s="17"/>
      <c r="BL1655" s="17"/>
      <c r="BM1655" s="17"/>
      <c r="BN1655" s="17"/>
      <c r="BO1655" s="17"/>
      <c r="BP1655" s="17"/>
      <c r="BQ1655" s="17"/>
      <c r="BR1655" s="17"/>
      <c r="BS1655" s="17"/>
      <c r="BT1655" s="17"/>
      <c r="BU1655" s="17"/>
      <c r="BV1655" s="17"/>
      <c r="BW1655" s="17"/>
      <c r="BX1655" s="17"/>
      <c r="BY1655" s="17"/>
      <c r="BZ1655" s="17"/>
      <c r="CA1655" s="17"/>
    </row>
    <row r="1656" spans="2:79" x14ac:dyDescent="0.35">
      <c r="B1656" s="6" t="s">
        <v>649</v>
      </c>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c r="BA1656" s="17"/>
      <c r="BB1656" s="17"/>
      <c r="BC1656" s="17"/>
      <c r="BD1656" s="17"/>
      <c r="BE1656" s="17"/>
      <c r="BF1656" s="17"/>
      <c r="BG1656" s="17"/>
      <c r="BH1656" s="17"/>
      <c r="BI1656" s="17"/>
      <c r="BJ1656" s="17"/>
      <c r="BK1656" s="17"/>
      <c r="BL1656" s="17"/>
      <c r="BM1656" s="17"/>
      <c r="BN1656" s="17"/>
      <c r="BO1656" s="17"/>
      <c r="BP1656" s="17"/>
      <c r="BQ1656" s="17"/>
      <c r="BR1656" s="17"/>
      <c r="BS1656" s="17"/>
      <c r="BT1656" s="17"/>
      <c r="BU1656" s="17"/>
      <c r="BV1656" s="17"/>
      <c r="BW1656" s="17"/>
      <c r="BX1656" s="17"/>
      <c r="BY1656" s="17"/>
      <c r="BZ1656" s="17"/>
      <c r="CA1656" s="17"/>
    </row>
    <row r="1657" spans="2:79" x14ac:dyDescent="0.35">
      <c r="B1657" s="24" t="s">
        <v>650</v>
      </c>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c r="BH1657" s="17"/>
      <c r="BI1657" s="17"/>
      <c r="BJ1657" s="17"/>
      <c r="BK1657" s="17"/>
      <c r="BL1657" s="17"/>
      <c r="BM1657" s="17"/>
      <c r="BN1657" s="17"/>
      <c r="BO1657" s="17"/>
      <c r="BP1657" s="17"/>
      <c r="BQ1657" s="17"/>
      <c r="BR1657" s="17"/>
      <c r="BS1657" s="17"/>
      <c r="BT1657" s="17"/>
      <c r="BU1657" s="17"/>
      <c r="BV1657" s="17"/>
      <c r="BW1657" s="17"/>
      <c r="BX1657" s="17"/>
      <c r="BY1657" s="17"/>
      <c r="BZ1657" s="17"/>
      <c r="CA1657" s="17"/>
    </row>
    <row r="1658" spans="2:79" x14ac:dyDescent="0.35">
      <c r="B1658" t="s">
        <v>385</v>
      </c>
      <c r="C1658" s="17">
        <v>0.26084697110405503</v>
      </c>
      <c r="D1658" s="17">
        <v>0.27009383257883501</v>
      </c>
      <c r="E1658" s="17">
        <v>0.25149445324148101</v>
      </c>
      <c r="F1658" s="17"/>
      <c r="G1658" s="17">
        <v>0.31979486179163902</v>
      </c>
      <c r="H1658" s="17">
        <v>0.249640955967765</v>
      </c>
      <c r="I1658" s="17">
        <v>0.20291551893573301</v>
      </c>
      <c r="J1658" s="17">
        <v>0.223460134909229</v>
      </c>
      <c r="K1658" s="17">
        <v>0.28662140259725599</v>
      </c>
      <c r="L1658" s="17">
        <v>0.28233161009575802</v>
      </c>
      <c r="M1658" s="17"/>
      <c r="N1658" s="17">
        <v>0.27943772144247597</v>
      </c>
      <c r="O1658" s="17">
        <v>0.22356827068155</v>
      </c>
      <c r="P1658" s="17">
        <v>0.21382279765510401</v>
      </c>
      <c r="Q1658" s="17">
        <v>0.31620311373050197</v>
      </c>
      <c r="R1658" s="17"/>
      <c r="S1658" s="17">
        <v>0.23294946462392299</v>
      </c>
      <c r="T1658" s="17">
        <v>0.27366176382067903</v>
      </c>
      <c r="U1658" s="17">
        <v>0.25917862271648501</v>
      </c>
      <c r="V1658" s="17">
        <v>0.190755542363648</v>
      </c>
      <c r="W1658" s="17">
        <v>0.21991286367298701</v>
      </c>
      <c r="X1658" s="17">
        <v>0.26988742973449498</v>
      </c>
      <c r="Y1658" s="17">
        <v>0.241538867643354</v>
      </c>
      <c r="Z1658" s="17">
        <v>0.15644890413456899</v>
      </c>
      <c r="AA1658" s="17">
        <v>0.301984088040263</v>
      </c>
      <c r="AB1658" s="17">
        <v>0.33836781780775099</v>
      </c>
      <c r="AC1658" s="17">
        <v>0.27457815535176699</v>
      </c>
      <c r="AD1658" s="17">
        <v>0.34122805867414202</v>
      </c>
      <c r="AE1658" s="17"/>
      <c r="AF1658" s="17">
        <v>0.27393673670639201</v>
      </c>
      <c r="AG1658" s="17">
        <v>0.28733682766658403</v>
      </c>
      <c r="AH1658" s="17">
        <v>0.17125885208750599</v>
      </c>
      <c r="AI1658" s="17">
        <v>0.21582275117070401</v>
      </c>
      <c r="AJ1658" s="17">
        <v>0.27365738764137199</v>
      </c>
      <c r="AK1658" s="17">
        <v>0.45508373161237697</v>
      </c>
      <c r="AL1658" s="17"/>
      <c r="AM1658" s="17">
        <v>0.277933538525586</v>
      </c>
      <c r="AN1658" s="17">
        <v>0.22063208872491399</v>
      </c>
      <c r="AO1658" s="17">
        <v>0.27177578649602002</v>
      </c>
      <c r="AP1658" s="17">
        <v>0.33516243454536798</v>
      </c>
      <c r="AQ1658" s="17">
        <v>0.42128374338381702</v>
      </c>
      <c r="AR1658" s="17"/>
      <c r="AS1658" s="17">
        <v>0.302911173353971</v>
      </c>
      <c r="AT1658" s="17">
        <v>0.218693490756451</v>
      </c>
      <c r="AU1658" s="17">
        <v>0.21864088372236601</v>
      </c>
      <c r="AV1658" s="17">
        <v>0.28936272445392902</v>
      </c>
      <c r="AW1658" s="17">
        <v>0.225916305082735</v>
      </c>
      <c r="AX1658" s="17">
        <v>0.33807697060522102</v>
      </c>
      <c r="AY1658" s="17"/>
      <c r="AZ1658" s="17">
        <v>0.246490651574617</v>
      </c>
      <c r="BA1658" s="17">
        <v>0.19506820331555599</v>
      </c>
      <c r="BB1658" s="17">
        <v>0.25120144355949697</v>
      </c>
      <c r="BC1658" s="17">
        <v>0.30370776221719198</v>
      </c>
      <c r="BD1658" s="17">
        <v>0.34671688278162199</v>
      </c>
      <c r="BE1658" s="17"/>
      <c r="BF1658" s="17">
        <v>0.25805326634041598</v>
      </c>
      <c r="BG1658" s="17"/>
      <c r="BH1658" s="17">
        <v>0.257156252805953</v>
      </c>
      <c r="BI1658" s="17"/>
      <c r="BJ1658" s="17">
        <v>0.21635824766228001</v>
      </c>
      <c r="BK1658" s="17">
        <v>0.34308187258391798</v>
      </c>
      <c r="BL1658" s="17">
        <v>0.26378874632274002</v>
      </c>
      <c r="BM1658" s="17">
        <v>0.20524117941681699</v>
      </c>
      <c r="BN1658" s="17">
        <v>0.28600622906412099</v>
      </c>
      <c r="BO1658" s="17">
        <v>0.33532544130327802</v>
      </c>
      <c r="BP1658" s="17"/>
      <c r="BQ1658" s="17">
        <v>0.190469333794305</v>
      </c>
      <c r="BR1658" s="17">
        <v>0.33623179420404598</v>
      </c>
      <c r="BS1658" s="17">
        <v>0.26388888093856799</v>
      </c>
      <c r="BT1658" s="17"/>
      <c r="BU1658" s="17">
        <v>0.47746774639713802</v>
      </c>
      <c r="BV1658" s="17">
        <v>0.297413701671705</v>
      </c>
      <c r="BW1658" s="17">
        <v>0.243903951765576</v>
      </c>
      <c r="BX1658" s="17"/>
      <c r="BY1658" s="17">
        <v>0.30310547709271701</v>
      </c>
      <c r="BZ1658" s="17"/>
      <c r="CA1658" s="17">
        <v>0.35748114495821698</v>
      </c>
    </row>
    <row r="1659" spans="2:79" x14ac:dyDescent="0.35">
      <c r="B1659" t="s">
        <v>386</v>
      </c>
      <c r="C1659" s="17">
        <v>0.46280697321077402</v>
      </c>
      <c r="D1659" s="17">
        <v>0.46981040947082298</v>
      </c>
      <c r="E1659" s="17">
        <v>0.457472114989045</v>
      </c>
      <c r="F1659" s="17"/>
      <c r="G1659" s="17">
        <v>0.417801571537737</v>
      </c>
      <c r="H1659" s="17">
        <v>0.47542803699185399</v>
      </c>
      <c r="I1659" s="17">
        <v>0.44894433831218999</v>
      </c>
      <c r="J1659" s="17">
        <v>0.51701939387713802</v>
      </c>
      <c r="K1659" s="17">
        <v>0.43758877065267399</v>
      </c>
      <c r="L1659" s="17">
        <v>0.465370391235567</v>
      </c>
      <c r="M1659" s="17"/>
      <c r="N1659" s="17">
        <v>0.48059557986792001</v>
      </c>
      <c r="O1659" s="17">
        <v>0.47855129187416501</v>
      </c>
      <c r="P1659" s="17">
        <v>0.49388232021047401</v>
      </c>
      <c r="Q1659" s="17">
        <v>0.39527885620285003</v>
      </c>
      <c r="R1659" s="17"/>
      <c r="S1659" s="17">
        <v>0.50430240553940897</v>
      </c>
      <c r="T1659" s="17">
        <v>0.48724434701909197</v>
      </c>
      <c r="U1659" s="17">
        <v>0.46578105215438298</v>
      </c>
      <c r="V1659" s="17">
        <v>0.57376373909519496</v>
      </c>
      <c r="W1659" s="17">
        <v>0.42529301986696699</v>
      </c>
      <c r="X1659" s="17">
        <v>0.37182530781295697</v>
      </c>
      <c r="Y1659" s="17">
        <v>0.50653525005174205</v>
      </c>
      <c r="Z1659" s="17">
        <v>0.38234659589297598</v>
      </c>
      <c r="AA1659" s="17">
        <v>0.48170627600212101</v>
      </c>
      <c r="AB1659" s="17">
        <v>0.37041712923947401</v>
      </c>
      <c r="AC1659" s="17">
        <v>0.454499239537208</v>
      </c>
      <c r="AD1659" s="17">
        <v>0.41983552824061998</v>
      </c>
      <c r="AE1659" s="17"/>
      <c r="AF1659" s="17">
        <v>0.397655286956068</v>
      </c>
      <c r="AG1659" s="17">
        <v>0.45356218399926401</v>
      </c>
      <c r="AH1659" s="17">
        <v>0.52932987674563803</v>
      </c>
      <c r="AI1659" s="17">
        <v>0.51521804713240804</v>
      </c>
      <c r="AJ1659" s="17">
        <v>0.49192017022947698</v>
      </c>
      <c r="AK1659" s="17">
        <v>0.37776325641902198</v>
      </c>
      <c r="AL1659" s="17"/>
      <c r="AM1659" s="17">
        <v>0.42548753550735002</v>
      </c>
      <c r="AN1659" s="17">
        <v>0.49492392676125702</v>
      </c>
      <c r="AO1659" s="17">
        <v>0.50023152589252695</v>
      </c>
      <c r="AP1659" s="17">
        <v>0.368757125560013</v>
      </c>
      <c r="AQ1659" s="17">
        <v>0.34540603672456099</v>
      </c>
      <c r="AR1659" s="17"/>
      <c r="AS1659" s="17">
        <v>0.44725308704974698</v>
      </c>
      <c r="AT1659" s="17">
        <v>0.50157349367487702</v>
      </c>
      <c r="AU1659" s="17">
        <v>0.472242698218096</v>
      </c>
      <c r="AV1659" s="17">
        <v>0.40845573333476998</v>
      </c>
      <c r="AW1659" s="17">
        <v>0.52556659764568803</v>
      </c>
      <c r="AX1659" s="17">
        <v>0.44276547998738303</v>
      </c>
      <c r="AY1659" s="17"/>
      <c r="AZ1659" s="17">
        <v>0.49447246264542999</v>
      </c>
      <c r="BA1659" s="17">
        <v>0.471747925327061</v>
      </c>
      <c r="BB1659" s="17">
        <v>0.46912922149597502</v>
      </c>
      <c r="BC1659" s="17">
        <v>0.46663109379748702</v>
      </c>
      <c r="BD1659" s="17">
        <v>0.41472985820581898</v>
      </c>
      <c r="BE1659" s="17"/>
      <c r="BF1659" s="17">
        <v>0.470744018559479</v>
      </c>
      <c r="BG1659" s="17"/>
      <c r="BH1659" s="17">
        <v>0.46103752139064402</v>
      </c>
      <c r="BI1659" s="17"/>
      <c r="BJ1659" s="17">
        <v>0.44580658341051399</v>
      </c>
      <c r="BK1659" s="17">
        <v>0.42143577757457601</v>
      </c>
      <c r="BL1659" s="17">
        <v>0.50858520197592505</v>
      </c>
      <c r="BM1659" s="17">
        <v>0.45114296889279198</v>
      </c>
      <c r="BN1659" s="17">
        <v>0.59834951137596404</v>
      </c>
      <c r="BO1659" s="17">
        <v>0.43425348116915402</v>
      </c>
      <c r="BP1659" s="17"/>
      <c r="BQ1659" s="17">
        <v>0.50905169997501798</v>
      </c>
      <c r="BR1659" s="17">
        <v>0.44705861958697801</v>
      </c>
      <c r="BS1659" s="17">
        <v>0.47852208463039098</v>
      </c>
      <c r="BT1659" s="17"/>
      <c r="BU1659" s="17">
        <v>0.3574879275235</v>
      </c>
      <c r="BV1659" s="17">
        <v>0.43335417407492399</v>
      </c>
      <c r="BW1659" s="17">
        <v>0.50266609288743402</v>
      </c>
      <c r="BX1659" s="17"/>
      <c r="BY1659" s="17">
        <v>0.41779488576588197</v>
      </c>
      <c r="BZ1659" s="17"/>
      <c r="CA1659" s="17">
        <v>0.478113180611491</v>
      </c>
    </row>
    <row r="1660" spans="2:79" x14ac:dyDescent="0.35">
      <c r="B1660" t="s">
        <v>387</v>
      </c>
      <c r="C1660" s="17">
        <v>0.121517936244893</v>
      </c>
      <c r="D1660" s="17">
        <v>0.13265307471166399</v>
      </c>
      <c r="E1660" s="17">
        <v>0.107393852580979</v>
      </c>
      <c r="F1660" s="17"/>
      <c r="G1660" s="17">
        <v>0.14846885941287599</v>
      </c>
      <c r="H1660" s="17">
        <v>0.154834634297568</v>
      </c>
      <c r="I1660" s="17">
        <v>0.17853535989236299</v>
      </c>
      <c r="J1660" s="17">
        <v>7.7047059160009507E-2</v>
      </c>
      <c r="K1660" s="17">
        <v>0.130564522498962</v>
      </c>
      <c r="L1660" s="17">
        <v>6.7033381530771805E-2</v>
      </c>
      <c r="M1660" s="17"/>
      <c r="N1660" s="17">
        <v>0.122893429648107</v>
      </c>
      <c r="O1660" s="17">
        <v>0.125821444916449</v>
      </c>
      <c r="P1660" s="17">
        <v>0.127021741582659</v>
      </c>
      <c r="Q1660" s="17">
        <v>0.10940724808213501</v>
      </c>
      <c r="R1660" s="17"/>
      <c r="S1660" s="17">
        <v>0.14730216522577599</v>
      </c>
      <c r="T1660" s="17">
        <v>0.12777014722947699</v>
      </c>
      <c r="U1660" s="17">
        <v>7.9376935996535294E-2</v>
      </c>
      <c r="V1660" s="17">
        <v>0.1131328822423</v>
      </c>
      <c r="W1660" s="17">
        <v>0.297707077883414</v>
      </c>
      <c r="X1660" s="17">
        <v>0.13566490762622499</v>
      </c>
      <c r="Y1660" s="17">
        <v>4.4742884387403203E-2</v>
      </c>
      <c r="Z1660" s="17">
        <v>0.227699753881724</v>
      </c>
      <c r="AA1660" s="17">
        <v>7.0969842351591705E-2</v>
      </c>
      <c r="AB1660" s="17">
        <v>8.65786384622413E-2</v>
      </c>
      <c r="AC1660" s="17">
        <v>0.13959585209528999</v>
      </c>
      <c r="AD1660" s="17">
        <v>6.9292422958503797E-2</v>
      </c>
      <c r="AE1660" s="17"/>
      <c r="AF1660" s="17">
        <v>0.12647844876115899</v>
      </c>
      <c r="AG1660" s="17">
        <v>9.5358229688294896E-2</v>
      </c>
      <c r="AH1660" s="17">
        <v>0.13982107711797601</v>
      </c>
      <c r="AI1660" s="17">
        <v>0.185832678892666</v>
      </c>
      <c r="AJ1660" s="17">
        <v>0.175408673708038</v>
      </c>
      <c r="AK1660" s="17">
        <v>7.7492291133762797E-2</v>
      </c>
      <c r="AL1660" s="17"/>
      <c r="AM1660" s="17">
        <v>0.10299817657239201</v>
      </c>
      <c r="AN1660" s="17">
        <v>0.12362987375807399</v>
      </c>
      <c r="AO1660" s="17">
        <v>0.12620399434087201</v>
      </c>
      <c r="AP1660" s="17">
        <v>0.10706990654699899</v>
      </c>
      <c r="AQ1660" s="17">
        <v>0.23331021989162201</v>
      </c>
      <c r="AR1660" s="17"/>
      <c r="AS1660" s="17">
        <v>0.114939835913309</v>
      </c>
      <c r="AT1660" s="17">
        <v>0.11379049659311399</v>
      </c>
      <c r="AU1660" s="17">
        <v>0.147291128849833</v>
      </c>
      <c r="AV1660" s="17">
        <v>0.13142862708807301</v>
      </c>
      <c r="AW1660" s="17">
        <v>8.2383304696325502E-2</v>
      </c>
      <c r="AX1660" s="17">
        <v>0.12576203555375901</v>
      </c>
      <c r="AY1660" s="17"/>
      <c r="AZ1660" s="17">
        <v>7.94741304938303E-2</v>
      </c>
      <c r="BA1660" s="17">
        <v>0.17453732995954699</v>
      </c>
      <c r="BB1660" s="17">
        <v>9.6884438248796598E-2</v>
      </c>
      <c r="BC1660" s="17">
        <v>0.124121913643481</v>
      </c>
      <c r="BD1660" s="17">
        <v>0.120355113405576</v>
      </c>
      <c r="BE1660" s="17"/>
      <c r="BF1660" s="17">
        <v>0.11368095969052899</v>
      </c>
      <c r="BG1660" s="17"/>
      <c r="BH1660" s="17">
        <v>0.134420420671514</v>
      </c>
      <c r="BI1660" s="17"/>
      <c r="BJ1660" s="17">
        <v>0.154865565717346</v>
      </c>
      <c r="BK1660" s="17">
        <v>7.3442116784488296E-2</v>
      </c>
      <c r="BL1660" s="17">
        <v>0.10847276980902699</v>
      </c>
      <c r="BM1660" s="17">
        <v>0.19398921767698599</v>
      </c>
      <c r="BN1660" s="17">
        <v>7.4697362165589795E-2</v>
      </c>
      <c r="BO1660" s="17">
        <v>0.102913571348436</v>
      </c>
      <c r="BP1660" s="17"/>
      <c r="BQ1660" s="17">
        <v>0.181351352358674</v>
      </c>
      <c r="BR1660" s="17">
        <v>9.6405980704359406E-2</v>
      </c>
      <c r="BS1660" s="17">
        <v>0.11280213511307199</v>
      </c>
      <c r="BT1660" s="17"/>
      <c r="BU1660" s="17">
        <v>0.114594721560978</v>
      </c>
      <c r="BV1660" s="17">
        <v>0.126026812229839</v>
      </c>
      <c r="BW1660" s="17">
        <v>0.13289598453722301</v>
      </c>
      <c r="BX1660" s="17"/>
      <c r="BY1660" s="17">
        <v>0.173266520300182</v>
      </c>
      <c r="BZ1660" s="17"/>
      <c r="CA1660" s="17">
        <v>7.9898731501111597E-2</v>
      </c>
    </row>
    <row r="1661" spans="2:79" x14ac:dyDescent="0.35">
      <c r="B1661" t="s">
        <v>388</v>
      </c>
      <c r="C1661" s="17">
        <v>3.9579967456284802E-2</v>
      </c>
      <c r="D1661" s="17">
        <v>4.1311861513689097E-2</v>
      </c>
      <c r="E1661" s="17">
        <v>3.79577003126279E-2</v>
      </c>
      <c r="F1661" s="17"/>
      <c r="G1661" s="17">
        <v>1.4859811946774101E-2</v>
      </c>
      <c r="H1661" s="17">
        <v>4.8277852691288897E-2</v>
      </c>
      <c r="I1661" s="17">
        <v>6.4364402764363005E-2</v>
      </c>
      <c r="J1661" s="17">
        <v>3.8543630160900101E-2</v>
      </c>
      <c r="K1661" s="17">
        <v>2.08325722223822E-2</v>
      </c>
      <c r="L1661" s="17">
        <v>4.8638045502848302E-2</v>
      </c>
      <c r="M1661" s="17"/>
      <c r="N1661" s="17">
        <v>4.5274158369704297E-2</v>
      </c>
      <c r="O1661" s="17">
        <v>5.3351651130725403E-2</v>
      </c>
      <c r="P1661" s="17">
        <v>1.09026423593531E-2</v>
      </c>
      <c r="Q1661" s="17">
        <v>4.9314122343594599E-2</v>
      </c>
      <c r="R1661" s="17"/>
      <c r="S1661" s="17">
        <v>1.21337786945711E-2</v>
      </c>
      <c r="T1661" s="17">
        <v>2.16466909390826E-2</v>
      </c>
      <c r="U1661" s="17">
        <v>3.9856395870920699E-2</v>
      </c>
      <c r="V1661" s="17">
        <v>4.60370864365778E-2</v>
      </c>
      <c r="W1661" s="17">
        <v>0</v>
      </c>
      <c r="X1661" s="17">
        <v>6.1426229777589103E-2</v>
      </c>
      <c r="Y1661" s="17">
        <v>6.2192410533114598E-2</v>
      </c>
      <c r="Z1661" s="17">
        <v>2.2362861279388802E-2</v>
      </c>
      <c r="AA1661" s="17">
        <v>5.5673665450674002E-2</v>
      </c>
      <c r="AB1661" s="17">
        <v>5.2097156222615598E-2</v>
      </c>
      <c r="AC1661" s="17">
        <v>7.6867683615692295E-2</v>
      </c>
      <c r="AD1661" s="17">
        <v>5.5592635988514397E-2</v>
      </c>
      <c r="AE1661" s="17"/>
      <c r="AF1661" s="17">
        <v>3.87762392065727E-2</v>
      </c>
      <c r="AG1661" s="17">
        <v>4.6724682380294397E-2</v>
      </c>
      <c r="AH1661" s="17">
        <v>3.7185185279500203E-2</v>
      </c>
      <c r="AI1661" s="17">
        <v>2.7356474765293699E-2</v>
      </c>
      <c r="AJ1661" s="17">
        <v>0</v>
      </c>
      <c r="AK1661" s="17">
        <v>1.99595791774974E-2</v>
      </c>
      <c r="AL1661" s="17"/>
      <c r="AM1661" s="17">
        <v>6.3759328453570296E-2</v>
      </c>
      <c r="AN1661" s="17">
        <v>3.2222936491939101E-2</v>
      </c>
      <c r="AO1661" s="17">
        <v>2.4877852845982099E-2</v>
      </c>
      <c r="AP1661" s="17">
        <v>6.4005855096163397E-2</v>
      </c>
      <c r="AQ1661" s="17">
        <v>0</v>
      </c>
      <c r="AR1661" s="17"/>
      <c r="AS1661" s="17">
        <v>3.54560709624962E-2</v>
      </c>
      <c r="AT1661" s="17">
        <v>6.4662667649332706E-2</v>
      </c>
      <c r="AU1661" s="17">
        <v>3.5559322890033399E-2</v>
      </c>
      <c r="AV1661" s="17">
        <v>2.6620086230531199E-2</v>
      </c>
      <c r="AW1661" s="17">
        <v>4.5347829116012102E-2</v>
      </c>
      <c r="AX1661" s="17">
        <v>2.39303810265011E-2</v>
      </c>
      <c r="AY1661" s="17"/>
      <c r="AZ1661" s="17">
        <v>4.4140354241782802E-2</v>
      </c>
      <c r="BA1661" s="17">
        <v>5.7952917975219599E-2</v>
      </c>
      <c r="BB1661" s="17">
        <v>3.5606172877641E-2</v>
      </c>
      <c r="BC1661" s="17">
        <v>0</v>
      </c>
      <c r="BD1661" s="17">
        <v>2.56045653094805E-2</v>
      </c>
      <c r="BE1661" s="17"/>
      <c r="BF1661" s="17">
        <v>4.1988670306659599E-2</v>
      </c>
      <c r="BG1661" s="17"/>
      <c r="BH1661" s="17">
        <v>3.4272864928553297E-2</v>
      </c>
      <c r="BI1661" s="17"/>
      <c r="BJ1661" s="17">
        <v>5.9560586969129699E-2</v>
      </c>
      <c r="BK1661" s="17">
        <v>4.1161202973216002E-2</v>
      </c>
      <c r="BL1661" s="17">
        <v>2.4289725982024401E-2</v>
      </c>
      <c r="BM1661" s="17">
        <v>2.9060859247473599E-2</v>
      </c>
      <c r="BN1661" s="17">
        <v>0</v>
      </c>
      <c r="BO1661" s="17">
        <v>0</v>
      </c>
      <c r="BP1661" s="17"/>
      <c r="BQ1661" s="17">
        <v>2.26831522320835E-2</v>
      </c>
      <c r="BR1661" s="17">
        <v>3.4666787389650497E-2</v>
      </c>
      <c r="BS1661" s="17">
        <v>4.2982890457275297E-2</v>
      </c>
      <c r="BT1661" s="17"/>
      <c r="BU1661" s="17">
        <v>2.52853306693261E-2</v>
      </c>
      <c r="BV1661" s="17">
        <v>5.4335572177255501E-2</v>
      </c>
      <c r="BW1661" s="17">
        <v>2.94191053039871E-2</v>
      </c>
      <c r="BX1661" s="17"/>
      <c r="BY1661" s="17">
        <v>0</v>
      </c>
      <c r="BZ1661" s="17"/>
      <c r="CA1661" s="17">
        <v>0</v>
      </c>
    </row>
    <row r="1662" spans="2:79" x14ac:dyDescent="0.35">
      <c r="B1662" t="s">
        <v>136</v>
      </c>
      <c r="C1662" s="17">
        <v>0.11524815198399301</v>
      </c>
      <c r="D1662" s="17">
        <v>8.6130821724989606E-2</v>
      </c>
      <c r="E1662" s="17">
        <v>0.14568187887586601</v>
      </c>
      <c r="F1662" s="17"/>
      <c r="G1662" s="17">
        <v>9.9074895310973896E-2</v>
      </c>
      <c r="H1662" s="17">
        <v>7.1818520051524004E-2</v>
      </c>
      <c r="I1662" s="17">
        <v>0.105240380095351</v>
      </c>
      <c r="J1662" s="17">
        <v>0.14392978189272301</v>
      </c>
      <c r="K1662" s="17">
        <v>0.124392732028726</v>
      </c>
      <c r="L1662" s="17">
        <v>0.13662657163505501</v>
      </c>
      <c r="M1662" s="17"/>
      <c r="N1662" s="17">
        <v>7.1799110671793398E-2</v>
      </c>
      <c r="O1662" s="17">
        <v>0.118707341397111</v>
      </c>
      <c r="P1662" s="17">
        <v>0.15437049819241</v>
      </c>
      <c r="Q1662" s="17">
        <v>0.12979665964091899</v>
      </c>
      <c r="R1662" s="17"/>
      <c r="S1662" s="17">
        <v>0.10331218591632201</v>
      </c>
      <c r="T1662" s="17">
        <v>8.9677050991669394E-2</v>
      </c>
      <c r="U1662" s="17">
        <v>0.15580699326167599</v>
      </c>
      <c r="V1662" s="17">
        <v>7.6310749862279204E-2</v>
      </c>
      <c r="W1662" s="17">
        <v>5.7087038576631097E-2</v>
      </c>
      <c r="X1662" s="17">
        <v>0.16119612504873401</v>
      </c>
      <c r="Y1662" s="17">
        <v>0.144990587384386</v>
      </c>
      <c r="Z1662" s="17">
        <v>0.211141884811342</v>
      </c>
      <c r="AA1662" s="17">
        <v>8.9666128155350397E-2</v>
      </c>
      <c r="AB1662" s="17">
        <v>0.152539258267918</v>
      </c>
      <c r="AC1662" s="17">
        <v>5.44590694000429E-2</v>
      </c>
      <c r="AD1662" s="17">
        <v>0.11405135413822</v>
      </c>
      <c r="AE1662" s="17"/>
      <c r="AF1662" s="17">
        <v>0.163153288369809</v>
      </c>
      <c r="AG1662" s="17">
        <v>0.117018076265562</v>
      </c>
      <c r="AH1662" s="17">
        <v>0.122405008769379</v>
      </c>
      <c r="AI1662" s="17">
        <v>5.5770048038928897E-2</v>
      </c>
      <c r="AJ1662" s="17">
        <v>5.9013768421113701E-2</v>
      </c>
      <c r="AK1662" s="17">
        <v>6.9701141657340898E-2</v>
      </c>
      <c r="AL1662" s="17"/>
      <c r="AM1662" s="17">
        <v>0.12982142094110199</v>
      </c>
      <c r="AN1662" s="17">
        <v>0.128591174263817</v>
      </c>
      <c r="AO1662" s="17">
        <v>7.6910840424598503E-2</v>
      </c>
      <c r="AP1662" s="17">
        <v>0.125004678251456</v>
      </c>
      <c r="AQ1662" s="17">
        <v>0</v>
      </c>
      <c r="AR1662" s="17"/>
      <c r="AS1662" s="17">
        <v>9.9439832720476407E-2</v>
      </c>
      <c r="AT1662" s="17">
        <v>0.101279851326225</v>
      </c>
      <c r="AU1662" s="17">
        <v>0.12626596631967199</v>
      </c>
      <c r="AV1662" s="17">
        <v>0.14413282889269699</v>
      </c>
      <c r="AW1662" s="17">
        <v>0.120785963459239</v>
      </c>
      <c r="AX1662" s="17">
        <v>6.9465132827135706E-2</v>
      </c>
      <c r="AY1662" s="17"/>
      <c r="AZ1662" s="17">
        <v>0.13542240104434</v>
      </c>
      <c r="BA1662" s="17">
        <v>0.10069362342261701</v>
      </c>
      <c r="BB1662" s="17">
        <v>0.147178723818091</v>
      </c>
      <c r="BC1662" s="17">
        <v>0.105539230341841</v>
      </c>
      <c r="BD1662" s="17">
        <v>9.2593580297502504E-2</v>
      </c>
      <c r="BE1662" s="17"/>
      <c r="BF1662" s="17">
        <v>0.115533085102915</v>
      </c>
      <c r="BG1662" s="17"/>
      <c r="BH1662" s="17">
        <v>0.113112940203336</v>
      </c>
      <c r="BI1662" s="17"/>
      <c r="BJ1662" s="17">
        <v>0.123409016240731</v>
      </c>
      <c r="BK1662" s="17">
        <v>0.12087903008380101</v>
      </c>
      <c r="BL1662" s="17">
        <v>9.4863555910282296E-2</v>
      </c>
      <c r="BM1662" s="17">
        <v>0.120565774765931</v>
      </c>
      <c r="BN1662" s="17">
        <v>4.09468973943252E-2</v>
      </c>
      <c r="BO1662" s="17">
        <v>0.12750750617913201</v>
      </c>
      <c r="BP1662" s="17"/>
      <c r="BQ1662" s="17">
        <v>9.6444461639918599E-2</v>
      </c>
      <c r="BR1662" s="17">
        <v>8.5636818114966401E-2</v>
      </c>
      <c r="BS1662" s="17">
        <v>0.101804008860694</v>
      </c>
      <c r="BT1662" s="17"/>
      <c r="BU1662" s="17">
        <v>2.51642738490582E-2</v>
      </c>
      <c r="BV1662" s="17">
        <v>8.8869739846276302E-2</v>
      </c>
      <c r="BW1662" s="17">
        <v>9.1114865505779394E-2</v>
      </c>
      <c r="BX1662" s="17"/>
      <c r="BY1662" s="17">
        <v>0.105833116841219</v>
      </c>
      <c r="BZ1662" s="17"/>
      <c r="CA1662" s="17">
        <v>8.4506942929179901E-2</v>
      </c>
    </row>
    <row r="1663" spans="2:79" x14ac:dyDescent="0.35">
      <c r="B1663" t="s">
        <v>389</v>
      </c>
      <c r="C1663" s="17">
        <v>0.72365394431482999</v>
      </c>
      <c r="D1663" s="17">
        <v>0.73990424204965699</v>
      </c>
      <c r="E1663" s="17">
        <v>0.70896656823052595</v>
      </c>
      <c r="F1663" s="17"/>
      <c r="G1663" s="17">
        <v>0.73759643332937697</v>
      </c>
      <c r="H1663" s="17">
        <v>0.72506899295961902</v>
      </c>
      <c r="I1663" s="17">
        <v>0.65185985724792295</v>
      </c>
      <c r="J1663" s="17">
        <v>0.74047952878636703</v>
      </c>
      <c r="K1663" s="17">
        <v>0.72421017324992998</v>
      </c>
      <c r="L1663" s="17">
        <v>0.74770200133132403</v>
      </c>
      <c r="M1663" s="17"/>
      <c r="N1663" s="17">
        <v>0.76003330131039604</v>
      </c>
      <c r="O1663" s="17">
        <v>0.70211956255571495</v>
      </c>
      <c r="P1663" s="17">
        <v>0.70770511786557699</v>
      </c>
      <c r="Q1663" s="17">
        <v>0.711481969933352</v>
      </c>
      <c r="R1663" s="17"/>
      <c r="S1663" s="17">
        <v>0.73725187016333205</v>
      </c>
      <c r="T1663" s="17">
        <v>0.760906110839771</v>
      </c>
      <c r="U1663" s="17">
        <v>0.72495967487086799</v>
      </c>
      <c r="V1663" s="17">
        <v>0.76451928145884296</v>
      </c>
      <c r="W1663" s="17">
        <v>0.64520588353995501</v>
      </c>
      <c r="X1663" s="17">
        <v>0.64171273754745195</v>
      </c>
      <c r="Y1663" s="17">
        <v>0.74807411769509602</v>
      </c>
      <c r="Z1663" s="17">
        <v>0.53879550002754495</v>
      </c>
      <c r="AA1663" s="17">
        <v>0.78369036404238401</v>
      </c>
      <c r="AB1663" s="17">
        <v>0.70878494704722494</v>
      </c>
      <c r="AC1663" s="17">
        <v>0.72907739488897505</v>
      </c>
      <c r="AD1663" s="17">
        <v>0.76106358691476195</v>
      </c>
      <c r="AE1663" s="17"/>
      <c r="AF1663" s="17">
        <v>0.67159202366245996</v>
      </c>
      <c r="AG1663" s="17">
        <v>0.74089901166584804</v>
      </c>
      <c r="AH1663" s="17">
        <v>0.70058872883314405</v>
      </c>
      <c r="AI1663" s="17">
        <v>0.73104079830311197</v>
      </c>
      <c r="AJ1663" s="17">
        <v>0.76557755787084902</v>
      </c>
      <c r="AK1663" s="17">
        <v>0.832846988031399</v>
      </c>
      <c r="AL1663" s="17"/>
      <c r="AM1663" s="17">
        <v>0.70342107403293597</v>
      </c>
      <c r="AN1663" s="17">
        <v>0.71555601548617098</v>
      </c>
      <c r="AO1663" s="17">
        <v>0.77200731238854803</v>
      </c>
      <c r="AP1663" s="17">
        <v>0.70391956010538104</v>
      </c>
      <c r="AQ1663" s="17">
        <v>0.76668978010837796</v>
      </c>
      <c r="AR1663" s="17"/>
      <c r="AS1663" s="17">
        <v>0.75016426040371798</v>
      </c>
      <c r="AT1663" s="17">
        <v>0.72026698443132797</v>
      </c>
      <c r="AU1663" s="17">
        <v>0.69088358194046195</v>
      </c>
      <c r="AV1663" s="17">
        <v>0.697818457788698</v>
      </c>
      <c r="AW1663" s="17">
        <v>0.751482902728423</v>
      </c>
      <c r="AX1663" s="17">
        <v>0.78084245059260404</v>
      </c>
      <c r="AY1663" s="17"/>
      <c r="AZ1663" s="17">
        <v>0.74096311422004602</v>
      </c>
      <c r="BA1663" s="17">
        <v>0.66681612864261697</v>
      </c>
      <c r="BB1663" s="17">
        <v>0.72033066505547205</v>
      </c>
      <c r="BC1663" s="17">
        <v>0.770338856014679</v>
      </c>
      <c r="BD1663" s="17">
        <v>0.76144674098744103</v>
      </c>
      <c r="BE1663" s="17"/>
      <c r="BF1663" s="17">
        <v>0.72879728489989604</v>
      </c>
      <c r="BG1663" s="17"/>
      <c r="BH1663" s="17">
        <v>0.71819377419659702</v>
      </c>
      <c r="BI1663" s="17"/>
      <c r="BJ1663" s="17">
        <v>0.662164831072794</v>
      </c>
      <c r="BK1663" s="17">
        <v>0.76451765015849404</v>
      </c>
      <c r="BL1663" s="17">
        <v>0.77237394829866601</v>
      </c>
      <c r="BM1663" s="17">
        <v>0.65638414830960901</v>
      </c>
      <c r="BN1663" s="17">
        <v>0.88435574044008503</v>
      </c>
      <c r="BO1663" s="17">
        <v>0.76957892247243198</v>
      </c>
      <c r="BP1663" s="17"/>
      <c r="BQ1663" s="17">
        <v>0.69952103376932395</v>
      </c>
      <c r="BR1663" s="17">
        <v>0.78329041379102404</v>
      </c>
      <c r="BS1663" s="17">
        <v>0.74241096556895803</v>
      </c>
      <c r="BT1663" s="17"/>
      <c r="BU1663" s="17">
        <v>0.83495567392063696</v>
      </c>
      <c r="BV1663" s="17">
        <v>0.73076787574662905</v>
      </c>
      <c r="BW1663" s="17">
        <v>0.74657004465301102</v>
      </c>
      <c r="BX1663" s="17"/>
      <c r="BY1663" s="17">
        <v>0.72090036285860004</v>
      </c>
      <c r="BZ1663" s="17"/>
      <c r="CA1663" s="17">
        <v>0.83559432556970803</v>
      </c>
    </row>
    <row r="1664" spans="2:79" x14ac:dyDescent="0.35">
      <c r="B1664" t="s">
        <v>390</v>
      </c>
      <c r="C1664" s="17">
        <v>0.16109790370117799</v>
      </c>
      <c r="D1664" s="17">
        <v>0.173964936225353</v>
      </c>
      <c r="E1664" s="17">
        <v>0.14535155289360699</v>
      </c>
      <c r="F1664" s="17"/>
      <c r="G1664" s="17">
        <v>0.16332867135965001</v>
      </c>
      <c r="H1664" s="17">
        <v>0.20311248698885701</v>
      </c>
      <c r="I1664" s="17">
        <v>0.242899762656726</v>
      </c>
      <c r="J1664" s="17">
        <v>0.11559068932091</v>
      </c>
      <c r="K1664" s="17">
        <v>0.15139709472134399</v>
      </c>
      <c r="L1664" s="17">
        <v>0.11567142703362</v>
      </c>
      <c r="M1664" s="17"/>
      <c r="N1664" s="17">
        <v>0.16816758801781101</v>
      </c>
      <c r="O1664" s="17">
        <v>0.17917309604717399</v>
      </c>
      <c r="P1664" s="17">
        <v>0.13792438394201201</v>
      </c>
      <c r="Q1664" s="17">
        <v>0.15872137042572901</v>
      </c>
      <c r="R1664" s="17"/>
      <c r="S1664" s="17">
        <v>0.15943594392034699</v>
      </c>
      <c r="T1664" s="17">
        <v>0.14941683816856</v>
      </c>
      <c r="U1664" s="17">
        <v>0.11923333186745599</v>
      </c>
      <c r="V1664" s="17">
        <v>0.159169968678878</v>
      </c>
      <c r="W1664" s="17">
        <v>0.297707077883414</v>
      </c>
      <c r="X1664" s="17">
        <v>0.19709113740381501</v>
      </c>
      <c r="Y1664" s="17">
        <v>0.106935294920518</v>
      </c>
      <c r="Z1664" s="17">
        <v>0.250062615161113</v>
      </c>
      <c r="AA1664" s="17">
        <v>0.12664350780226599</v>
      </c>
      <c r="AB1664" s="17">
        <v>0.138675794684857</v>
      </c>
      <c r="AC1664" s="17">
        <v>0.21646353571098201</v>
      </c>
      <c r="AD1664" s="17">
        <v>0.124885058947018</v>
      </c>
      <c r="AE1664" s="17"/>
      <c r="AF1664" s="17">
        <v>0.16525468796773099</v>
      </c>
      <c r="AG1664" s="17">
        <v>0.142082912068589</v>
      </c>
      <c r="AH1664" s="17">
        <v>0.17700626239747699</v>
      </c>
      <c r="AI1664" s="17">
        <v>0.21318915365796001</v>
      </c>
      <c r="AJ1664" s="17">
        <v>0.175408673708038</v>
      </c>
      <c r="AK1664" s="17">
        <v>9.7451870311260194E-2</v>
      </c>
      <c r="AL1664" s="17"/>
      <c r="AM1664" s="17">
        <v>0.16675750502596201</v>
      </c>
      <c r="AN1664" s="17">
        <v>0.15585281025001299</v>
      </c>
      <c r="AO1664" s="17">
        <v>0.151081847186854</v>
      </c>
      <c r="AP1664" s="17">
        <v>0.17107576164316299</v>
      </c>
      <c r="AQ1664" s="17">
        <v>0.23331021989162201</v>
      </c>
      <c r="AR1664" s="17"/>
      <c r="AS1664" s="17">
        <v>0.15039590687580601</v>
      </c>
      <c r="AT1664" s="17">
        <v>0.178453164242447</v>
      </c>
      <c r="AU1664" s="17">
        <v>0.182850451739866</v>
      </c>
      <c r="AV1664" s="17">
        <v>0.15804871331860401</v>
      </c>
      <c r="AW1664" s="17">
        <v>0.127731133812338</v>
      </c>
      <c r="AX1664" s="17">
        <v>0.14969241658026</v>
      </c>
      <c r="AY1664" s="17"/>
      <c r="AZ1664" s="17">
        <v>0.123614484735613</v>
      </c>
      <c r="BA1664" s="17">
        <v>0.232490247934766</v>
      </c>
      <c r="BB1664" s="17">
        <v>0.13249061112643801</v>
      </c>
      <c r="BC1664" s="17">
        <v>0.124121913643481</v>
      </c>
      <c r="BD1664" s="17">
        <v>0.145959678715056</v>
      </c>
      <c r="BE1664" s="17"/>
      <c r="BF1664" s="17">
        <v>0.155669629997189</v>
      </c>
      <c r="BG1664" s="17"/>
      <c r="BH1664" s="17">
        <v>0.16869328560006699</v>
      </c>
      <c r="BI1664" s="17"/>
      <c r="BJ1664" s="17">
        <v>0.214426152686475</v>
      </c>
      <c r="BK1664" s="17">
        <v>0.11460331975770401</v>
      </c>
      <c r="BL1664" s="17">
        <v>0.13276249579105201</v>
      </c>
      <c r="BM1664" s="17">
        <v>0.22305007692445999</v>
      </c>
      <c r="BN1664" s="17">
        <v>7.4697362165589795E-2</v>
      </c>
      <c r="BO1664" s="17">
        <v>0.102913571348436</v>
      </c>
      <c r="BP1664" s="17"/>
      <c r="BQ1664" s="17">
        <v>0.204034504590758</v>
      </c>
      <c r="BR1664" s="17">
        <v>0.13107276809401</v>
      </c>
      <c r="BS1664" s="17">
        <v>0.15578502557034801</v>
      </c>
      <c r="BT1664" s="17"/>
      <c r="BU1664" s="17">
        <v>0.139880052230304</v>
      </c>
      <c r="BV1664" s="17">
        <v>0.18036238440709501</v>
      </c>
      <c r="BW1664" s="17">
        <v>0.16231508984120999</v>
      </c>
      <c r="BX1664" s="17"/>
      <c r="BY1664" s="17">
        <v>0.173266520300182</v>
      </c>
      <c r="BZ1664" s="17"/>
      <c r="CA1664" s="17">
        <v>7.9898731501111597E-2</v>
      </c>
    </row>
    <row r="1665" spans="2:79" x14ac:dyDescent="0.35">
      <c r="B1665" t="s">
        <v>202</v>
      </c>
      <c r="C1665" s="17">
        <v>0.56255604061365205</v>
      </c>
      <c r="D1665" s="17">
        <v>0.56593930582430396</v>
      </c>
      <c r="E1665" s="17">
        <v>0.56361501533691905</v>
      </c>
      <c r="F1665" s="17"/>
      <c r="G1665" s="17">
        <v>0.57426776196972695</v>
      </c>
      <c r="H1665" s="17">
        <v>0.52195650597076204</v>
      </c>
      <c r="I1665" s="17">
        <v>0.40896009459119698</v>
      </c>
      <c r="J1665" s="17">
        <v>0.62488883946545704</v>
      </c>
      <c r="K1665" s="17">
        <v>0.57281307852858598</v>
      </c>
      <c r="L1665" s="17">
        <v>0.63203057429770404</v>
      </c>
      <c r="M1665" s="17"/>
      <c r="N1665" s="17">
        <v>0.59186571329258497</v>
      </c>
      <c r="O1665" s="17">
        <v>0.52294646650854004</v>
      </c>
      <c r="P1665" s="17">
        <v>0.56978073392356499</v>
      </c>
      <c r="Q1665" s="17">
        <v>0.55276059950762302</v>
      </c>
      <c r="R1665" s="17"/>
      <c r="S1665" s="17">
        <v>0.57781592624298495</v>
      </c>
      <c r="T1665" s="17">
        <v>0.611489272671211</v>
      </c>
      <c r="U1665" s="17">
        <v>0.60572634300341199</v>
      </c>
      <c r="V1665" s="17">
        <v>0.60534931277996495</v>
      </c>
      <c r="W1665" s="17">
        <v>0.34749880565654001</v>
      </c>
      <c r="X1665" s="17">
        <v>0.444621600143637</v>
      </c>
      <c r="Y1665" s="17">
        <v>0.64113882277457901</v>
      </c>
      <c r="Z1665" s="17">
        <v>0.288732884866432</v>
      </c>
      <c r="AA1665" s="17">
        <v>0.65704685624011805</v>
      </c>
      <c r="AB1665" s="17">
        <v>0.57010915236236803</v>
      </c>
      <c r="AC1665" s="17">
        <v>0.51261385917799296</v>
      </c>
      <c r="AD1665" s="17">
        <v>0.63617852796774399</v>
      </c>
      <c r="AE1665" s="17"/>
      <c r="AF1665" s="17">
        <v>0.50633733569472905</v>
      </c>
      <c r="AG1665" s="17">
        <v>0.59881609959725901</v>
      </c>
      <c r="AH1665" s="17">
        <v>0.52358246643566797</v>
      </c>
      <c r="AI1665" s="17">
        <v>0.51785164464515199</v>
      </c>
      <c r="AJ1665" s="17">
        <v>0.59016888416281099</v>
      </c>
      <c r="AK1665" s="17">
        <v>0.73539511772013899</v>
      </c>
      <c r="AL1665" s="17"/>
      <c r="AM1665" s="17">
        <v>0.53666356900697398</v>
      </c>
      <c r="AN1665" s="17">
        <v>0.55970320523615802</v>
      </c>
      <c r="AO1665" s="17">
        <v>0.620925465201694</v>
      </c>
      <c r="AP1665" s="17">
        <v>0.53284379846221797</v>
      </c>
      <c r="AQ1665" s="17">
        <v>0.53337956021675603</v>
      </c>
      <c r="AR1665" s="17"/>
      <c r="AS1665" s="17">
        <v>0.59976835352791202</v>
      </c>
      <c r="AT1665" s="17">
        <v>0.54181382018888102</v>
      </c>
      <c r="AU1665" s="17">
        <v>0.50803313020059504</v>
      </c>
      <c r="AV1665" s="17">
        <v>0.53976974447009396</v>
      </c>
      <c r="AW1665" s="17">
        <v>0.62375176891608597</v>
      </c>
      <c r="AX1665" s="17">
        <v>0.63115003401234504</v>
      </c>
      <c r="AY1665" s="17"/>
      <c r="AZ1665" s="17">
        <v>0.61734862948443303</v>
      </c>
      <c r="BA1665" s="17">
        <v>0.43432588070785</v>
      </c>
      <c r="BB1665" s="17">
        <v>0.58784005392903405</v>
      </c>
      <c r="BC1665" s="17">
        <v>0.64621694237119798</v>
      </c>
      <c r="BD1665" s="17">
        <v>0.61548706227238503</v>
      </c>
      <c r="BE1665" s="17"/>
      <c r="BF1665" s="17">
        <v>0.57312765490270701</v>
      </c>
      <c r="BG1665" s="17"/>
      <c r="BH1665" s="17">
        <v>0.54950048859653</v>
      </c>
      <c r="BI1665" s="17"/>
      <c r="BJ1665" s="17">
        <v>0.44773867838631898</v>
      </c>
      <c r="BK1665" s="17">
        <v>0.64991433040079005</v>
      </c>
      <c r="BL1665" s="17">
        <v>0.63961145250761398</v>
      </c>
      <c r="BM1665" s="17">
        <v>0.43333407138514901</v>
      </c>
      <c r="BN1665" s="17">
        <v>0.80965837827449505</v>
      </c>
      <c r="BO1665" s="17">
        <v>0.66666535112399605</v>
      </c>
      <c r="BP1665" s="17"/>
      <c r="BQ1665" s="17">
        <v>0.495486529178566</v>
      </c>
      <c r="BR1665" s="17">
        <v>0.65221764569701401</v>
      </c>
      <c r="BS1665" s="17">
        <v>0.58662593999861101</v>
      </c>
      <c r="BT1665" s="17"/>
      <c r="BU1665" s="17">
        <v>0.69507562169033299</v>
      </c>
      <c r="BV1665" s="17">
        <v>0.55040549133953498</v>
      </c>
      <c r="BW1665" s="17">
        <v>0.58425495481180101</v>
      </c>
      <c r="BX1665" s="17"/>
      <c r="BY1665" s="17">
        <v>0.54763384255841796</v>
      </c>
      <c r="BZ1665" s="17"/>
      <c r="CA1665" s="17">
        <v>0.75569559406859699</v>
      </c>
    </row>
    <row r="1666" spans="2:79" x14ac:dyDescent="0.35">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c r="BA1666" s="17"/>
      <c r="BB1666" s="17"/>
      <c r="BC1666" s="17"/>
      <c r="BD1666" s="17"/>
      <c r="BE1666" s="17"/>
      <c r="BF1666" s="17"/>
      <c r="BG1666" s="17"/>
      <c r="BH1666" s="17"/>
      <c r="BI1666" s="17"/>
      <c r="BJ1666" s="17"/>
      <c r="BK1666" s="17"/>
      <c r="BL1666" s="17"/>
      <c r="BM1666" s="17"/>
      <c r="BN1666" s="17"/>
      <c r="BO1666" s="17"/>
      <c r="BP1666" s="17"/>
      <c r="BQ1666" s="17"/>
      <c r="BR1666" s="17"/>
      <c r="BS1666" s="17"/>
      <c r="BT1666" s="17"/>
      <c r="BU1666" s="17"/>
      <c r="BV1666" s="17"/>
      <c r="BW1666" s="17"/>
      <c r="BX1666" s="17"/>
      <c r="BY1666" s="17"/>
      <c r="BZ1666" s="17"/>
      <c r="CA1666" s="17"/>
    </row>
    <row r="1667" spans="2:79" x14ac:dyDescent="0.35">
      <c r="B1667" s="6" t="s">
        <v>651</v>
      </c>
      <c r="C1667" s="17"/>
      <c r="D1667" s="17"/>
      <c r="E1667" s="17"/>
      <c r="F1667" s="17"/>
      <c r="G1667" s="17"/>
      <c r="H1667" s="17"/>
      <c r="I1667" s="17"/>
      <c r="J1667" s="17"/>
      <c r="K1667" s="17"/>
      <c r="L1667" s="17"/>
      <c r="M1667" s="17"/>
      <c r="N1667" s="17"/>
      <c r="O1667" s="17"/>
      <c r="P1667" s="17"/>
      <c r="Q1667" s="17"/>
      <c r="R1667" s="17"/>
      <c r="S1667" s="17"/>
      <c r="T1667" s="17"/>
      <c r="U1667" s="17"/>
      <c r="V1667" s="17"/>
      <c r="W1667" s="17"/>
      <c r="X1667" s="17"/>
      <c r="Y1667" s="17"/>
      <c r="Z1667" s="17"/>
      <c r="AA1667" s="17"/>
      <c r="AB1667" s="17"/>
      <c r="AC1667" s="17"/>
      <c r="AD1667" s="17"/>
      <c r="AE1667" s="17"/>
      <c r="AF1667" s="17"/>
      <c r="AG1667" s="17"/>
      <c r="AH1667" s="17"/>
      <c r="AI1667" s="17"/>
      <c r="AJ1667" s="17"/>
      <c r="AK1667" s="17"/>
      <c r="AL1667" s="17"/>
      <c r="AM1667" s="17"/>
      <c r="AN1667" s="17"/>
      <c r="AO1667" s="17"/>
      <c r="AP1667" s="17"/>
      <c r="AQ1667" s="17"/>
      <c r="AR1667" s="17"/>
      <c r="AS1667" s="17"/>
      <c r="AT1667" s="17"/>
      <c r="AU1667" s="17"/>
      <c r="AV1667" s="17"/>
      <c r="AW1667" s="17"/>
      <c r="AX1667" s="17"/>
      <c r="AY1667" s="17"/>
      <c r="AZ1667" s="17"/>
      <c r="BA1667" s="17"/>
      <c r="BB1667" s="17"/>
      <c r="BC1667" s="17"/>
      <c r="BD1667" s="17"/>
      <c r="BE1667" s="17"/>
      <c r="BF1667" s="17"/>
      <c r="BG1667" s="17"/>
      <c r="BH1667" s="17"/>
      <c r="BI1667" s="17"/>
      <c r="BJ1667" s="17"/>
      <c r="BK1667" s="17"/>
      <c r="BL1667" s="17"/>
      <c r="BM1667" s="17"/>
      <c r="BN1667" s="17"/>
      <c r="BO1667" s="17"/>
      <c r="BP1667" s="17"/>
      <c r="BQ1667" s="17"/>
      <c r="BR1667" s="17"/>
      <c r="BS1667" s="17"/>
      <c r="BT1667" s="17"/>
      <c r="BU1667" s="17"/>
      <c r="BV1667" s="17"/>
      <c r="BW1667" s="17"/>
      <c r="BX1667" s="17"/>
      <c r="BY1667" s="17"/>
      <c r="BZ1667" s="17"/>
      <c r="CA1667" s="17"/>
    </row>
    <row r="1668" spans="2:79" x14ac:dyDescent="0.35">
      <c r="B1668" s="24" t="s">
        <v>652</v>
      </c>
      <c r="C1668" s="17"/>
      <c r="D1668" s="17"/>
      <c r="E1668" s="17"/>
      <c r="F1668" s="17"/>
      <c r="G1668" s="17"/>
      <c r="H1668" s="17"/>
      <c r="I1668" s="17"/>
      <c r="J1668" s="17"/>
      <c r="K1668" s="17"/>
      <c r="L1668" s="17"/>
      <c r="M1668" s="17"/>
      <c r="N1668" s="17"/>
      <c r="O1668" s="17"/>
      <c r="P1668" s="17"/>
      <c r="Q1668" s="17"/>
      <c r="R1668" s="17"/>
      <c r="S1668" s="17"/>
      <c r="T1668" s="17"/>
      <c r="U1668" s="17"/>
      <c r="V1668" s="17"/>
      <c r="W1668" s="17"/>
      <c r="X1668" s="17"/>
      <c r="Y1668" s="17"/>
      <c r="Z1668" s="17"/>
      <c r="AA1668" s="17"/>
      <c r="AB1668" s="17"/>
      <c r="AC1668" s="17"/>
      <c r="AD1668" s="17"/>
      <c r="AE1668" s="17"/>
      <c r="AF1668" s="17"/>
      <c r="AG1668" s="17"/>
      <c r="AH1668" s="17"/>
      <c r="AI1668" s="17"/>
      <c r="AJ1668" s="17"/>
      <c r="AK1668" s="17"/>
      <c r="AL1668" s="17"/>
      <c r="AM1668" s="17"/>
      <c r="AN1668" s="17"/>
      <c r="AO1668" s="17"/>
      <c r="AP1668" s="17"/>
      <c r="AQ1668" s="17"/>
      <c r="AR1668" s="17"/>
      <c r="AS1668" s="17"/>
      <c r="AT1668" s="17"/>
      <c r="AU1668" s="17"/>
      <c r="AV1668" s="17"/>
      <c r="AW1668" s="17"/>
      <c r="AX1668" s="17"/>
      <c r="AY1668" s="17"/>
      <c r="AZ1668" s="17"/>
      <c r="BA1668" s="17"/>
      <c r="BB1668" s="17"/>
      <c r="BC1668" s="17"/>
      <c r="BD1668" s="17"/>
      <c r="BE1668" s="17"/>
      <c r="BF1668" s="17"/>
      <c r="BG1668" s="17"/>
      <c r="BH1668" s="17"/>
      <c r="BI1668" s="17"/>
      <c r="BJ1668" s="17"/>
      <c r="BK1668" s="17"/>
      <c r="BL1668" s="17"/>
      <c r="BM1668" s="17"/>
      <c r="BN1668" s="17"/>
      <c r="BO1668" s="17"/>
      <c r="BP1668" s="17"/>
      <c r="BQ1668" s="17"/>
      <c r="BR1668" s="17"/>
      <c r="BS1668" s="17"/>
      <c r="BT1668" s="17"/>
      <c r="BU1668" s="17"/>
      <c r="BV1668" s="17"/>
      <c r="BW1668" s="17"/>
      <c r="BX1668" s="17"/>
      <c r="BY1668" s="17"/>
      <c r="BZ1668" s="17"/>
      <c r="CA1668" s="17"/>
    </row>
    <row r="1669" spans="2:79" x14ac:dyDescent="0.35">
      <c r="B1669" t="s">
        <v>385</v>
      </c>
      <c r="C1669" s="17">
        <v>0.19274394329800101</v>
      </c>
      <c r="D1669" s="17">
        <v>0.17651046489157399</v>
      </c>
      <c r="E1669" s="17">
        <v>0.20792815370461101</v>
      </c>
      <c r="F1669" s="17"/>
      <c r="G1669" s="17">
        <v>0.270349455959774</v>
      </c>
      <c r="H1669" s="17">
        <v>0.243716400086986</v>
      </c>
      <c r="I1669" s="17">
        <v>0.15945729139525899</v>
      </c>
      <c r="J1669" s="17">
        <v>0.176579374772314</v>
      </c>
      <c r="K1669" s="17">
        <v>0.19549877775782701</v>
      </c>
      <c r="L1669" s="17">
        <v>0.151561130393017</v>
      </c>
      <c r="M1669" s="17"/>
      <c r="N1669" s="17">
        <v>0.19095896715185601</v>
      </c>
      <c r="O1669" s="17">
        <v>0.16439277818822601</v>
      </c>
      <c r="P1669" s="17">
        <v>0.15048506996792799</v>
      </c>
      <c r="Q1669" s="17">
        <v>0.26856623112015898</v>
      </c>
      <c r="R1669" s="17"/>
      <c r="S1669" s="17">
        <v>0.18282841735765801</v>
      </c>
      <c r="T1669" s="17">
        <v>7.0303639024409698E-2</v>
      </c>
      <c r="U1669" s="17">
        <v>0.22200996644275101</v>
      </c>
      <c r="V1669" s="17">
        <v>0.17413936064319699</v>
      </c>
      <c r="W1669" s="17">
        <v>0.13205504873162899</v>
      </c>
      <c r="X1669" s="17">
        <v>0.28356437059925399</v>
      </c>
      <c r="Y1669" s="17">
        <v>0.22425188275185201</v>
      </c>
      <c r="Z1669" s="17">
        <v>0.15704707315472699</v>
      </c>
      <c r="AA1669" s="17">
        <v>0.23661634157415601</v>
      </c>
      <c r="AB1669" s="17">
        <v>0.197332114029487</v>
      </c>
      <c r="AC1669" s="17">
        <v>0.193224413720434</v>
      </c>
      <c r="AD1669" s="17">
        <v>0.22064917531586101</v>
      </c>
      <c r="AE1669" s="17"/>
      <c r="AF1669" s="17">
        <v>0.244558856485738</v>
      </c>
      <c r="AG1669" s="17">
        <v>0.18836059834192201</v>
      </c>
      <c r="AH1669" s="17">
        <v>0.147026459239921</v>
      </c>
      <c r="AI1669" s="17">
        <v>0.206106912971116</v>
      </c>
      <c r="AJ1669" s="17">
        <v>0.190794531439202</v>
      </c>
      <c r="AK1669" s="17">
        <v>0.170676790091049</v>
      </c>
      <c r="AL1669" s="17"/>
      <c r="AM1669" s="17">
        <v>0.199164184744199</v>
      </c>
      <c r="AN1669" s="17">
        <v>0.20391669553779701</v>
      </c>
      <c r="AO1669" s="17">
        <v>0.18353743635821601</v>
      </c>
      <c r="AP1669" s="17">
        <v>0.17271441903302701</v>
      </c>
      <c r="AQ1669" s="17">
        <v>0.13557838090621599</v>
      </c>
      <c r="AR1669" s="17"/>
      <c r="AS1669" s="17">
        <v>0.19490106563375101</v>
      </c>
      <c r="AT1669" s="17">
        <v>0.20784613015871001</v>
      </c>
      <c r="AU1669" s="17">
        <v>0.19782865253504101</v>
      </c>
      <c r="AV1669" s="17">
        <v>0.153229646570573</v>
      </c>
      <c r="AW1669" s="17">
        <v>0.212234403718919</v>
      </c>
      <c r="AX1669" s="17">
        <v>0.209460066290133</v>
      </c>
      <c r="AY1669" s="17"/>
      <c r="AZ1669" s="17">
        <v>0.174760787648683</v>
      </c>
      <c r="BA1669" s="17">
        <v>0.11813856229783901</v>
      </c>
      <c r="BB1669" s="17">
        <v>0.213664106710342</v>
      </c>
      <c r="BC1669" s="17">
        <v>0.32282823986505499</v>
      </c>
      <c r="BD1669" s="17">
        <v>0.24459367134701501</v>
      </c>
      <c r="BE1669" s="17"/>
      <c r="BF1669" s="17">
        <v>0.18251914807338901</v>
      </c>
      <c r="BG1669" s="17"/>
      <c r="BH1669" s="17">
        <v>0.171126144433149</v>
      </c>
      <c r="BI1669" s="17"/>
      <c r="BJ1669" s="17">
        <v>0.174388015302406</v>
      </c>
      <c r="BK1669" s="17">
        <v>0.261511362355208</v>
      </c>
      <c r="BL1669" s="17">
        <v>0.168219853103797</v>
      </c>
      <c r="BM1669" s="17">
        <v>0.218800515068656</v>
      </c>
      <c r="BN1669" s="17">
        <v>0.18202054853164601</v>
      </c>
      <c r="BO1669" s="17">
        <v>0.24887447382279199</v>
      </c>
      <c r="BP1669" s="17"/>
      <c r="BQ1669" s="17">
        <v>0.22719458549044999</v>
      </c>
      <c r="BR1669" s="17">
        <v>0.187370023778757</v>
      </c>
      <c r="BS1669" s="17">
        <v>0.18064241192470101</v>
      </c>
      <c r="BT1669" s="17"/>
      <c r="BU1669" s="17">
        <v>0.131384604175631</v>
      </c>
      <c r="BV1669" s="17">
        <v>0.183559813465383</v>
      </c>
      <c r="BW1669" s="17">
        <v>0.19717508751075699</v>
      </c>
      <c r="BX1669" s="17"/>
      <c r="BY1669" s="17">
        <v>0.210793303361028</v>
      </c>
      <c r="BZ1669" s="17"/>
      <c r="CA1669" s="17">
        <v>0.27702344963347902</v>
      </c>
    </row>
    <row r="1670" spans="2:79" x14ac:dyDescent="0.35">
      <c r="B1670" t="s">
        <v>386</v>
      </c>
      <c r="C1670" s="17">
        <v>0.45627711192697801</v>
      </c>
      <c r="D1670" s="17">
        <v>0.48868735904356903</v>
      </c>
      <c r="E1670" s="17">
        <v>0.42276537966840999</v>
      </c>
      <c r="F1670" s="17"/>
      <c r="G1670" s="17">
        <v>0.417671428234832</v>
      </c>
      <c r="H1670" s="17">
        <v>0.46824441173468301</v>
      </c>
      <c r="I1670" s="17">
        <v>0.51569207946236395</v>
      </c>
      <c r="J1670" s="17">
        <v>0.40925892571505701</v>
      </c>
      <c r="K1670" s="17">
        <v>0.45628904782489499</v>
      </c>
      <c r="L1670" s="17">
        <v>0.45765654739898998</v>
      </c>
      <c r="M1670" s="17"/>
      <c r="N1670" s="17">
        <v>0.44794398704677502</v>
      </c>
      <c r="O1670" s="17">
        <v>0.517734198029982</v>
      </c>
      <c r="P1670" s="17">
        <v>0.48017336027217999</v>
      </c>
      <c r="Q1670" s="17">
        <v>0.37195011707494602</v>
      </c>
      <c r="R1670" s="17"/>
      <c r="S1670" s="17">
        <v>0.50578939842750403</v>
      </c>
      <c r="T1670" s="17">
        <v>0.55574202256733796</v>
      </c>
      <c r="U1670" s="17">
        <v>0.45342427590533702</v>
      </c>
      <c r="V1670" s="17">
        <v>0.51655339181104898</v>
      </c>
      <c r="W1670" s="17">
        <v>0.401391156824835</v>
      </c>
      <c r="X1670" s="17">
        <v>0.48309129045621602</v>
      </c>
      <c r="Y1670" s="17">
        <v>0.35721873861715198</v>
      </c>
      <c r="Z1670" s="17">
        <v>0.448699971174148</v>
      </c>
      <c r="AA1670" s="17">
        <v>0.39055167684598802</v>
      </c>
      <c r="AB1670" s="17">
        <v>0.42870242988738499</v>
      </c>
      <c r="AC1670" s="17">
        <v>0.42784793148698502</v>
      </c>
      <c r="AD1670" s="17">
        <v>0.45770426430130001</v>
      </c>
      <c r="AE1670" s="17"/>
      <c r="AF1670" s="17">
        <v>0.39009760824863099</v>
      </c>
      <c r="AG1670" s="17">
        <v>0.46814926151154701</v>
      </c>
      <c r="AH1670" s="17">
        <v>0.52657885916020497</v>
      </c>
      <c r="AI1670" s="17">
        <v>0.474711997377947</v>
      </c>
      <c r="AJ1670" s="17">
        <v>0.52765492563906402</v>
      </c>
      <c r="AK1670" s="17">
        <v>0.46972969233695899</v>
      </c>
      <c r="AL1670" s="17"/>
      <c r="AM1670" s="17">
        <v>0.38944755448149998</v>
      </c>
      <c r="AN1670" s="17">
        <v>0.454541830057754</v>
      </c>
      <c r="AO1670" s="17">
        <v>0.49699379011755701</v>
      </c>
      <c r="AP1670" s="17">
        <v>0.52551394881883196</v>
      </c>
      <c r="AQ1670" s="17">
        <v>0.50116660242465205</v>
      </c>
      <c r="AR1670" s="17"/>
      <c r="AS1670" s="17">
        <v>0.45766983774932801</v>
      </c>
      <c r="AT1670" s="17">
        <v>0.49068751171205799</v>
      </c>
      <c r="AU1670" s="17">
        <v>0.427593425957427</v>
      </c>
      <c r="AV1670" s="17">
        <v>0.46536415520468899</v>
      </c>
      <c r="AW1670" s="17">
        <v>0.438274079318621</v>
      </c>
      <c r="AX1670" s="17">
        <v>0.395200720778417</v>
      </c>
      <c r="AY1670" s="17"/>
      <c r="AZ1670" s="17">
        <v>0.480939037390336</v>
      </c>
      <c r="BA1670" s="17">
        <v>0.50522882618501896</v>
      </c>
      <c r="BB1670" s="17">
        <v>0.43862951828101299</v>
      </c>
      <c r="BC1670" s="17">
        <v>0.39909244292635299</v>
      </c>
      <c r="BD1670" s="17">
        <v>0.41113770376383502</v>
      </c>
      <c r="BE1670" s="17"/>
      <c r="BF1670" s="17">
        <v>0.47312768804329203</v>
      </c>
      <c r="BG1670" s="17"/>
      <c r="BH1670" s="17">
        <v>0.487384672989913</v>
      </c>
      <c r="BI1670" s="17"/>
      <c r="BJ1670" s="17">
        <v>0.48951834936620597</v>
      </c>
      <c r="BK1670" s="17">
        <v>0.32727400890113001</v>
      </c>
      <c r="BL1670" s="17">
        <v>0.46441789008129802</v>
      </c>
      <c r="BM1670" s="17">
        <v>0.475939586390911</v>
      </c>
      <c r="BN1670" s="17">
        <v>0.51491839395533701</v>
      </c>
      <c r="BO1670" s="17">
        <v>0.52157706156218098</v>
      </c>
      <c r="BP1670" s="17"/>
      <c r="BQ1670" s="17">
        <v>0.51809089792492202</v>
      </c>
      <c r="BR1670" s="17">
        <v>0.46542114246969502</v>
      </c>
      <c r="BS1670" s="17">
        <v>0.45520658588545199</v>
      </c>
      <c r="BT1670" s="17"/>
      <c r="BU1670" s="17">
        <v>0.54145186241979804</v>
      </c>
      <c r="BV1670" s="17">
        <v>0.515574678696894</v>
      </c>
      <c r="BW1670" s="17">
        <v>0.430588698431985</v>
      </c>
      <c r="BX1670" s="17"/>
      <c r="BY1670" s="17">
        <v>0.59072923567783897</v>
      </c>
      <c r="BZ1670" s="17"/>
      <c r="CA1670" s="17">
        <v>0.456379993121453</v>
      </c>
    </row>
    <row r="1671" spans="2:79" x14ac:dyDescent="0.35">
      <c r="B1671" t="s">
        <v>387</v>
      </c>
      <c r="C1671" s="17">
        <v>0.157433690656229</v>
      </c>
      <c r="D1671" s="17">
        <v>0.16307276459140199</v>
      </c>
      <c r="E1671" s="17">
        <v>0.15290870994206501</v>
      </c>
      <c r="F1671" s="17"/>
      <c r="G1671" s="17">
        <v>0.17516042382962499</v>
      </c>
      <c r="H1671" s="17">
        <v>0.137646572086809</v>
      </c>
      <c r="I1671" s="17">
        <v>0.20038894437359001</v>
      </c>
      <c r="J1671" s="17">
        <v>0.15432838646149</v>
      </c>
      <c r="K1671" s="17">
        <v>0.13749519311237299</v>
      </c>
      <c r="L1671" s="17">
        <v>0.139916869481302</v>
      </c>
      <c r="M1671" s="17"/>
      <c r="N1671" s="17">
        <v>0.17448804644878199</v>
      </c>
      <c r="O1671" s="17">
        <v>0.14026689464345601</v>
      </c>
      <c r="P1671" s="17">
        <v>0.19955819360472399</v>
      </c>
      <c r="Q1671" s="17">
        <v>0.117304105706384</v>
      </c>
      <c r="R1671" s="17"/>
      <c r="S1671" s="17">
        <v>0.15340275916735399</v>
      </c>
      <c r="T1671" s="17">
        <v>0.15596371530403</v>
      </c>
      <c r="U1671" s="17">
        <v>0.122650188480424</v>
      </c>
      <c r="V1671" s="17">
        <v>0.15543574539292401</v>
      </c>
      <c r="W1671" s="17">
        <v>0.24624605523562501</v>
      </c>
      <c r="X1671" s="17">
        <v>8.7732928830934503E-2</v>
      </c>
      <c r="Y1671" s="17">
        <v>0.20465698724647999</v>
      </c>
      <c r="Z1671" s="17">
        <v>0.27686914149758202</v>
      </c>
      <c r="AA1671" s="17">
        <v>0.167871459165955</v>
      </c>
      <c r="AB1671" s="17">
        <v>0.133942619496839</v>
      </c>
      <c r="AC1671" s="17">
        <v>0.13068437188128301</v>
      </c>
      <c r="AD1671" s="17">
        <v>0.12285174963942599</v>
      </c>
      <c r="AE1671" s="17"/>
      <c r="AF1671" s="17">
        <v>0.13894202508308401</v>
      </c>
      <c r="AG1671" s="17">
        <v>0.13474417479115799</v>
      </c>
      <c r="AH1671" s="17">
        <v>0.18083915371096901</v>
      </c>
      <c r="AI1671" s="17">
        <v>0.15970998103217501</v>
      </c>
      <c r="AJ1671" s="17">
        <v>0.16421854454853499</v>
      </c>
      <c r="AK1671" s="17">
        <v>0.21946991182112499</v>
      </c>
      <c r="AL1671" s="17"/>
      <c r="AM1671" s="17">
        <v>0.14606947889674399</v>
      </c>
      <c r="AN1671" s="17">
        <v>0.14374353397699599</v>
      </c>
      <c r="AO1671" s="17">
        <v>0.16911524305928999</v>
      </c>
      <c r="AP1671" s="17">
        <v>0.19224883920588801</v>
      </c>
      <c r="AQ1671" s="17">
        <v>0.22423102268552</v>
      </c>
      <c r="AR1671" s="17"/>
      <c r="AS1671" s="17">
        <v>0.19016044676809599</v>
      </c>
      <c r="AT1671" s="17">
        <v>0.12974178613487999</v>
      </c>
      <c r="AU1671" s="17">
        <v>0.16315636859320201</v>
      </c>
      <c r="AV1671" s="17">
        <v>0.16690169706406099</v>
      </c>
      <c r="AW1671" s="17">
        <v>0.12202544740572301</v>
      </c>
      <c r="AX1671" s="17">
        <v>0.14675538040727701</v>
      </c>
      <c r="AY1671" s="17"/>
      <c r="AZ1671" s="17">
        <v>0.177153353131942</v>
      </c>
      <c r="BA1671" s="17">
        <v>0.13859460431301601</v>
      </c>
      <c r="BB1671" s="17">
        <v>0.17537086241826</v>
      </c>
      <c r="BC1671" s="17">
        <v>8.6693905746714303E-2</v>
      </c>
      <c r="BD1671" s="17">
        <v>0.16809919561481801</v>
      </c>
      <c r="BE1671" s="17"/>
      <c r="BF1671" s="17">
        <v>0.15258758250771201</v>
      </c>
      <c r="BG1671" s="17"/>
      <c r="BH1671" s="17">
        <v>0.15381527193113401</v>
      </c>
      <c r="BI1671" s="17"/>
      <c r="BJ1671" s="17">
        <v>0.167568892444111</v>
      </c>
      <c r="BK1671" s="17">
        <v>0.15617423006863401</v>
      </c>
      <c r="BL1671" s="17">
        <v>0.17871031484237701</v>
      </c>
      <c r="BM1671" s="17">
        <v>0.104824244310377</v>
      </c>
      <c r="BN1671" s="17">
        <v>2.6267489339139999E-2</v>
      </c>
      <c r="BO1671" s="17">
        <v>0.117051771609613</v>
      </c>
      <c r="BP1671" s="17"/>
      <c r="BQ1671" s="17">
        <v>0.109787930733745</v>
      </c>
      <c r="BR1671" s="17">
        <v>0.17516719539612499</v>
      </c>
      <c r="BS1671" s="17">
        <v>0.16714642766533</v>
      </c>
      <c r="BT1671" s="17"/>
      <c r="BU1671" s="17">
        <v>0.14649511735404599</v>
      </c>
      <c r="BV1671" s="17">
        <v>0.151095238939639</v>
      </c>
      <c r="BW1671" s="17">
        <v>0.17822743191755899</v>
      </c>
      <c r="BX1671" s="17"/>
      <c r="BY1671" s="17">
        <v>0.16386263853222399</v>
      </c>
      <c r="BZ1671" s="17"/>
      <c r="CA1671" s="17">
        <v>8.2421946963421894E-2</v>
      </c>
    </row>
    <row r="1672" spans="2:79" x14ac:dyDescent="0.35">
      <c r="B1672" t="s">
        <v>388</v>
      </c>
      <c r="C1672" s="17">
        <v>5.2417901894959797E-2</v>
      </c>
      <c r="D1672" s="17">
        <v>6.4097315231398E-2</v>
      </c>
      <c r="E1672" s="17">
        <v>4.1222959167642299E-2</v>
      </c>
      <c r="F1672" s="17"/>
      <c r="G1672" s="17">
        <v>4.9780824262888802E-2</v>
      </c>
      <c r="H1672" s="17">
        <v>3.9176801928021497E-2</v>
      </c>
      <c r="I1672" s="17">
        <v>2.3929248068865601E-2</v>
      </c>
      <c r="J1672" s="17">
        <v>5.8029880019519801E-2</v>
      </c>
      <c r="K1672" s="17">
        <v>7.0185142632530104E-2</v>
      </c>
      <c r="L1672" s="17">
        <v>7.0362807940095196E-2</v>
      </c>
      <c r="M1672" s="17"/>
      <c r="N1672" s="17">
        <v>4.57856287422699E-2</v>
      </c>
      <c r="O1672" s="17">
        <v>5.0476004268762899E-2</v>
      </c>
      <c r="P1672" s="17">
        <v>5.0871990995076999E-2</v>
      </c>
      <c r="Q1672" s="17">
        <v>5.9861748863438403E-2</v>
      </c>
      <c r="R1672" s="17"/>
      <c r="S1672" s="17">
        <v>5.6303855408915499E-2</v>
      </c>
      <c r="T1672" s="17">
        <v>7.1452468710343706E-2</v>
      </c>
      <c r="U1672" s="17">
        <v>5.7491441750661197E-2</v>
      </c>
      <c r="V1672" s="17">
        <v>5.6243367415773904E-3</v>
      </c>
      <c r="W1672" s="17">
        <v>7.2925157330947801E-2</v>
      </c>
      <c r="X1672" s="17">
        <v>0</v>
      </c>
      <c r="Y1672" s="17">
        <v>0.103305148609019</v>
      </c>
      <c r="Z1672" s="17">
        <v>8.8738807072126696E-2</v>
      </c>
      <c r="AA1672" s="17">
        <v>5.4572116955211601E-2</v>
      </c>
      <c r="AB1672" s="17">
        <v>5.9127084997441202E-2</v>
      </c>
      <c r="AC1672" s="17">
        <v>2.5521647232532699E-2</v>
      </c>
      <c r="AD1672" s="17">
        <v>4.5684496005766101E-2</v>
      </c>
      <c r="AE1672" s="17"/>
      <c r="AF1672" s="17">
        <v>6.4741655688988001E-2</v>
      </c>
      <c r="AG1672" s="17">
        <v>4.9833734031008103E-2</v>
      </c>
      <c r="AH1672" s="17">
        <v>5.3804954036796797E-2</v>
      </c>
      <c r="AI1672" s="17">
        <v>6.8596003634632793E-2</v>
      </c>
      <c r="AJ1672" s="17">
        <v>6.0818213525647702E-3</v>
      </c>
      <c r="AK1672" s="17">
        <v>2.2289505972592501E-2</v>
      </c>
      <c r="AL1672" s="17"/>
      <c r="AM1672" s="17">
        <v>7.1848905000877095E-2</v>
      </c>
      <c r="AN1672" s="17">
        <v>4.7941935884456097E-2</v>
      </c>
      <c r="AO1672" s="17">
        <v>3.6085117721325902E-2</v>
      </c>
      <c r="AP1672" s="17">
        <v>5.8149018264532101E-2</v>
      </c>
      <c r="AQ1672" s="17">
        <v>0</v>
      </c>
      <c r="AR1672" s="17"/>
      <c r="AS1672" s="17">
        <v>4.8319557930387599E-2</v>
      </c>
      <c r="AT1672" s="17">
        <v>6.9250316691932406E-2</v>
      </c>
      <c r="AU1672" s="17">
        <v>5.8672960929465501E-2</v>
      </c>
      <c r="AV1672" s="17">
        <v>4.39977851907579E-2</v>
      </c>
      <c r="AW1672" s="17">
        <v>3.7638454525929899E-2</v>
      </c>
      <c r="AX1672" s="17">
        <v>5.1241344911220399E-2</v>
      </c>
      <c r="AY1672" s="17"/>
      <c r="AZ1672" s="17">
        <v>5.2504205322929397E-2</v>
      </c>
      <c r="BA1672" s="17">
        <v>5.1614684712808598E-2</v>
      </c>
      <c r="BB1672" s="17">
        <v>4.9322836323943797E-2</v>
      </c>
      <c r="BC1672" s="17">
        <v>3.7221949125588898E-2</v>
      </c>
      <c r="BD1672" s="17">
        <v>5.39586494758365E-2</v>
      </c>
      <c r="BE1672" s="17"/>
      <c r="BF1672" s="17">
        <v>5.4901240469685503E-2</v>
      </c>
      <c r="BG1672" s="17"/>
      <c r="BH1672" s="17">
        <v>5.6294986386689901E-2</v>
      </c>
      <c r="BI1672" s="17"/>
      <c r="BJ1672" s="17">
        <v>4.0655846403274402E-2</v>
      </c>
      <c r="BK1672" s="17">
        <v>6.7091142944996296E-2</v>
      </c>
      <c r="BL1672" s="17">
        <v>4.8385935847501602E-2</v>
      </c>
      <c r="BM1672" s="17">
        <v>1.51772954651109E-2</v>
      </c>
      <c r="BN1672" s="17">
        <v>0.1956495449748</v>
      </c>
      <c r="BO1672" s="17">
        <v>8.0322619816884294E-2</v>
      </c>
      <c r="BP1672" s="17"/>
      <c r="BQ1672" s="17">
        <v>5.5205401358514698E-2</v>
      </c>
      <c r="BR1672" s="17">
        <v>4.7699469147857998E-2</v>
      </c>
      <c r="BS1672" s="17">
        <v>5.78891768584208E-2</v>
      </c>
      <c r="BT1672" s="17"/>
      <c r="BU1672" s="17">
        <v>8.9077082477433997E-2</v>
      </c>
      <c r="BV1672" s="17">
        <v>3.3089962803282302E-2</v>
      </c>
      <c r="BW1672" s="17">
        <v>6.2494230767472E-2</v>
      </c>
      <c r="BX1672" s="17"/>
      <c r="BY1672" s="17">
        <v>2.3357984461853401E-2</v>
      </c>
      <c r="BZ1672" s="17"/>
      <c r="CA1672" s="17">
        <v>3.0436587081422401E-2</v>
      </c>
    </row>
    <row r="1673" spans="2:79" x14ac:dyDescent="0.35">
      <c r="B1673" t="s">
        <v>136</v>
      </c>
      <c r="C1673" s="17">
        <v>0.14112735222383199</v>
      </c>
      <c r="D1673" s="17">
        <v>0.107632096242057</v>
      </c>
      <c r="E1673" s="17">
        <v>0.175174797517271</v>
      </c>
      <c r="F1673" s="17"/>
      <c r="G1673" s="17">
        <v>8.7037867712879205E-2</v>
      </c>
      <c r="H1673" s="17">
        <v>0.1112158141635</v>
      </c>
      <c r="I1673" s="17">
        <v>0.100532436699921</v>
      </c>
      <c r="J1673" s="17">
        <v>0.20180343303161999</v>
      </c>
      <c r="K1673" s="17">
        <v>0.14053183867237401</v>
      </c>
      <c r="L1673" s="17">
        <v>0.180502644786597</v>
      </c>
      <c r="M1673" s="17"/>
      <c r="N1673" s="17">
        <v>0.14082337061031699</v>
      </c>
      <c r="O1673" s="17">
        <v>0.12713012486957301</v>
      </c>
      <c r="P1673" s="17">
        <v>0.118911385160091</v>
      </c>
      <c r="Q1673" s="17">
        <v>0.18231779723507199</v>
      </c>
      <c r="R1673" s="17"/>
      <c r="S1673" s="17">
        <v>0.101675569638569</v>
      </c>
      <c r="T1673" s="17">
        <v>0.14653815439387799</v>
      </c>
      <c r="U1673" s="17">
        <v>0.144424127420827</v>
      </c>
      <c r="V1673" s="17">
        <v>0.14824716541125299</v>
      </c>
      <c r="W1673" s="17">
        <v>0.14738258187696199</v>
      </c>
      <c r="X1673" s="17">
        <v>0.14561141011359499</v>
      </c>
      <c r="Y1673" s="17">
        <v>0.110567242775497</v>
      </c>
      <c r="Z1673" s="17">
        <v>2.86450071014154E-2</v>
      </c>
      <c r="AA1673" s="17">
        <v>0.15038840545868901</v>
      </c>
      <c r="AB1673" s="17">
        <v>0.18089575158884799</v>
      </c>
      <c r="AC1673" s="17">
        <v>0.22272163567876599</v>
      </c>
      <c r="AD1673" s="17">
        <v>0.153110314737646</v>
      </c>
      <c r="AE1673" s="17"/>
      <c r="AF1673" s="17">
        <v>0.16165985449355899</v>
      </c>
      <c r="AG1673" s="17">
        <v>0.15891223132436599</v>
      </c>
      <c r="AH1673" s="17">
        <v>9.1750573852109094E-2</v>
      </c>
      <c r="AI1673" s="17">
        <v>9.0875104984129706E-2</v>
      </c>
      <c r="AJ1673" s="17">
        <v>0.111250177020634</v>
      </c>
      <c r="AK1673" s="17">
        <v>0.117834099778276</v>
      </c>
      <c r="AL1673" s="17"/>
      <c r="AM1673" s="17">
        <v>0.19346987687667999</v>
      </c>
      <c r="AN1673" s="17">
        <v>0.149856004542996</v>
      </c>
      <c r="AO1673" s="17">
        <v>0.11426841274361101</v>
      </c>
      <c r="AP1673" s="17">
        <v>5.1373774677721001E-2</v>
      </c>
      <c r="AQ1673" s="17">
        <v>0.13902399398361101</v>
      </c>
      <c r="AR1673" s="17"/>
      <c r="AS1673" s="17">
        <v>0.108949091918438</v>
      </c>
      <c r="AT1673" s="17">
        <v>0.10247425530241901</v>
      </c>
      <c r="AU1673" s="17">
        <v>0.15274859198486401</v>
      </c>
      <c r="AV1673" s="17">
        <v>0.17050671596991801</v>
      </c>
      <c r="AW1673" s="17">
        <v>0.189827615030808</v>
      </c>
      <c r="AX1673" s="17">
        <v>0.197342487612953</v>
      </c>
      <c r="AY1673" s="17"/>
      <c r="AZ1673" s="17">
        <v>0.11464261650611</v>
      </c>
      <c r="BA1673" s="17">
        <v>0.18642332249131799</v>
      </c>
      <c r="BB1673" s="17">
        <v>0.12301267626644</v>
      </c>
      <c r="BC1673" s="17">
        <v>0.154163462336288</v>
      </c>
      <c r="BD1673" s="17">
        <v>0.122210779798496</v>
      </c>
      <c r="BE1673" s="17"/>
      <c r="BF1673" s="17">
        <v>0.13686434090592101</v>
      </c>
      <c r="BG1673" s="17"/>
      <c r="BH1673" s="17">
        <v>0.13137892425911399</v>
      </c>
      <c r="BI1673" s="17"/>
      <c r="BJ1673" s="17">
        <v>0.12786889648400299</v>
      </c>
      <c r="BK1673" s="17">
        <v>0.18794925573003199</v>
      </c>
      <c r="BL1673" s="17">
        <v>0.14026600612502599</v>
      </c>
      <c r="BM1673" s="17">
        <v>0.18525835876494501</v>
      </c>
      <c r="BN1673" s="17">
        <v>8.1144023199076806E-2</v>
      </c>
      <c r="BO1673" s="17">
        <v>3.2174073188530203E-2</v>
      </c>
      <c r="BP1673" s="17"/>
      <c r="BQ1673" s="17">
        <v>8.97211844923686E-2</v>
      </c>
      <c r="BR1673" s="17">
        <v>0.12434216920756599</v>
      </c>
      <c r="BS1673" s="17">
        <v>0.13911539766609601</v>
      </c>
      <c r="BT1673" s="17"/>
      <c r="BU1673" s="17">
        <v>9.1591333573091196E-2</v>
      </c>
      <c r="BV1673" s="17">
        <v>0.116680306094802</v>
      </c>
      <c r="BW1673" s="17">
        <v>0.13151455137222701</v>
      </c>
      <c r="BX1673" s="17"/>
      <c r="BY1673" s="17">
        <v>1.12568379670565E-2</v>
      </c>
      <c r="BZ1673" s="17"/>
      <c r="CA1673" s="17">
        <v>0.15373802320022401</v>
      </c>
    </row>
    <row r="1674" spans="2:79" x14ac:dyDescent="0.35">
      <c r="B1674" t="s">
        <v>389</v>
      </c>
      <c r="C1674" s="17">
        <v>0.64902105522497999</v>
      </c>
      <c r="D1674" s="17">
        <v>0.66519782393514304</v>
      </c>
      <c r="E1674" s="17">
        <v>0.63069353337302103</v>
      </c>
      <c r="F1674" s="17"/>
      <c r="G1674" s="17">
        <v>0.68802088419460605</v>
      </c>
      <c r="H1674" s="17">
        <v>0.71196081182166904</v>
      </c>
      <c r="I1674" s="17">
        <v>0.67514937085762405</v>
      </c>
      <c r="J1674" s="17">
        <v>0.58583830048736996</v>
      </c>
      <c r="K1674" s="17">
        <v>0.65178782558272197</v>
      </c>
      <c r="L1674" s="17">
        <v>0.60921767779200597</v>
      </c>
      <c r="M1674" s="17"/>
      <c r="N1674" s="17">
        <v>0.63890295419863097</v>
      </c>
      <c r="O1674" s="17">
        <v>0.68212697621820795</v>
      </c>
      <c r="P1674" s="17">
        <v>0.63065843024010804</v>
      </c>
      <c r="Q1674" s="17">
        <v>0.64051634819510495</v>
      </c>
      <c r="R1674" s="17"/>
      <c r="S1674" s="17">
        <v>0.68861781578516201</v>
      </c>
      <c r="T1674" s="17">
        <v>0.62604566159174702</v>
      </c>
      <c r="U1674" s="17">
        <v>0.67543424234808802</v>
      </c>
      <c r="V1674" s="17">
        <v>0.690692752454246</v>
      </c>
      <c r="W1674" s="17">
        <v>0.53344620555646505</v>
      </c>
      <c r="X1674" s="17">
        <v>0.766655661055471</v>
      </c>
      <c r="Y1674" s="17">
        <v>0.58147062136900396</v>
      </c>
      <c r="Z1674" s="17">
        <v>0.60574704432887605</v>
      </c>
      <c r="AA1674" s="17">
        <v>0.62716801842014402</v>
      </c>
      <c r="AB1674" s="17">
        <v>0.62603454391687197</v>
      </c>
      <c r="AC1674" s="17">
        <v>0.62107234520741905</v>
      </c>
      <c r="AD1674" s="17">
        <v>0.67835343961716199</v>
      </c>
      <c r="AE1674" s="17"/>
      <c r="AF1674" s="17">
        <v>0.63465646473436899</v>
      </c>
      <c r="AG1674" s="17">
        <v>0.65650985985346799</v>
      </c>
      <c r="AH1674" s="17">
        <v>0.67360531840012605</v>
      </c>
      <c r="AI1674" s="17">
        <v>0.68081891034906294</v>
      </c>
      <c r="AJ1674" s="17">
        <v>0.71844945707826602</v>
      </c>
      <c r="AK1674" s="17">
        <v>0.64040648242800702</v>
      </c>
      <c r="AL1674" s="17"/>
      <c r="AM1674" s="17">
        <v>0.58861173922569898</v>
      </c>
      <c r="AN1674" s="17">
        <v>0.65845852559555096</v>
      </c>
      <c r="AO1674" s="17">
        <v>0.68053122647577302</v>
      </c>
      <c r="AP1674" s="17">
        <v>0.69822836785185904</v>
      </c>
      <c r="AQ1674" s="17">
        <v>0.63674498333086904</v>
      </c>
      <c r="AR1674" s="17"/>
      <c r="AS1674" s="17">
        <v>0.65257090338307899</v>
      </c>
      <c r="AT1674" s="17">
        <v>0.69853364187076905</v>
      </c>
      <c r="AU1674" s="17">
        <v>0.625422078492469</v>
      </c>
      <c r="AV1674" s="17">
        <v>0.61859380177526302</v>
      </c>
      <c r="AW1674" s="17">
        <v>0.65050848303753905</v>
      </c>
      <c r="AX1674" s="17">
        <v>0.60466078706854998</v>
      </c>
      <c r="AY1674" s="17"/>
      <c r="AZ1674" s="17">
        <v>0.65569982503901902</v>
      </c>
      <c r="BA1674" s="17">
        <v>0.623367388482858</v>
      </c>
      <c r="BB1674" s="17">
        <v>0.65229362499135601</v>
      </c>
      <c r="BC1674" s="17">
        <v>0.72192068279140797</v>
      </c>
      <c r="BD1674" s="17">
        <v>0.65573137511085</v>
      </c>
      <c r="BE1674" s="17"/>
      <c r="BF1674" s="17">
        <v>0.65564683611668095</v>
      </c>
      <c r="BG1674" s="17"/>
      <c r="BH1674" s="17">
        <v>0.65851081742306194</v>
      </c>
      <c r="BI1674" s="17"/>
      <c r="BJ1674" s="17">
        <v>0.66390636466861097</v>
      </c>
      <c r="BK1674" s="17">
        <v>0.58878537125633801</v>
      </c>
      <c r="BL1674" s="17">
        <v>0.63263774318509503</v>
      </c>
      <c r="BM1674" s="17">
        <v>0.69474010145956699</v>
      </c>
      <c r="BN1674" s="17">
        <v>0.69693894248698396</v>
      </c>
      <c r="BO1674" s="17">
        <v>0.77045153538497302</v>
      </c>
      <c r="BP1674" s="17"/>
      <c r="BQ1674" s="17">
        <v>0.74528548341537204</v>
      </c>
      <c r="BR1674" s="17">
        <v>0.65279116624845201</v>
      </c>
      <c r="BS1674" s="17">
        <v>0.63584899781015303</v>
      </c>
      <c r="BT1674" s="17"/>
      <c r="BU1674" s="17">
        <v>0.67283646659542895</v>
      </c>
      <c r="BV1674" s="17">
        <v>0.69913449216227697</v>
      </c>
      <c r="BW1674" s="17">
        <v>0.62776378594274196</v>
      </c>
      <c r="BX1674" s="17"/>
      <c r="BY1674" s="17">
        <v>0.80152253903886606</v>
      </c>
      <c r="BZ1674" s="17"/>
      <c r="CA1674" s="17">
        <v>0.73340344275493197</v>
      </c>
    </row>
    <row r="1675" spans="2:79" x14ac:dyDescent="0.35">
      <c r="B1675" t="s">
        <v>390</v>
      </c>
      <c r="C1675" s="17">
        <v>0.20985159255118899</v>
      </c>
      <c r="D1675" s="17">
        <v>0.22717007982279999</v>
      </c>
      <c r="E1675" s="17">
        <v>0.194131669109708</v>
      </c>
      <c r="F1675" s="17"/>
      <c r="G1675" s="17">
        <v>0.22494124809251401</v>
      </c>
      <c r="H1675" s="17">
        <v>0.176823374014831</v>
      </c>
      <c r="I1675" s="17">
        <v>0.22431819244245599</v>
      </c>
      <c r="J1675" s="17">
        <v>0.21235826648101</v>
      </c>
      <c r="K1675" s="17">
        <v>0.20768033574490399</v>
      </c>
      <c r="L1675" s="17">
        <v>0.210279677421397</v>
      </c>
      <c r="M1675" s="17"/>
      <c r="N1675" s="17">
        <v>0.22027367519105201</v>
      </c>
      <c r="O1675" s="17">
        <v>0.19074289891221899</v>
      </c>
      <c r="P1675" s="17">
        <v>0.25043018459980099</v>
      </c>
      <c r="Q1675" s="17">
        <v>0.17716585456982201</v>
      </c>
      <c r="R1675" s="17"/>
      <c r="S1675" s="17">
        <v>0.20970661457626899</v>
      </c>
      <c r="T1675" s="17">
        <v>0.227416184014374</v>
      </c>
      <c r="U1675" s="17">
        <v>0.18014163023108501</v>
      </c>
      <c r="V1675" s="17">
        <v>0.16106008213450199</v>
      </c>
      <c r="W1675" s="17">
        <v>0.31917121256657299</v>
      </c>
      <c r="X1675" s="17">
        <v>8.7732928830934503E-2</v>
      </c>
      <c r="Y1675" s="17">
        <v>0.30796213585549898</v>
      </c>
      <c r="Z1675" s="17">
        <v>0.36560794856970902</v>
      </c>
      <c r="AA1675" s="17">
        <v>0.222443576121167</v>
      </c>
      <c r="AB1675" s="17">
        <v>0.19306970449427999</v>
      </c>
      <c r="AC1675" s="17">
        <v>0.15620601911381601</v>
      </c>
      <c r="AD1675" s="17">
        <v>0.16853624564519201</v>
      </c>
      <c r="AE1675" s="17"/>
      <c r="AF1675" s="17">
        <v>0.203683680772072</v>
      </c>
      <c r="AG1675" s="17">
        <v>0.18457790882216599</v>
      </c>
      <c r="AH1675" s="17">
        <v>0.23464410774776501</v>
      </c>
      <c r="AI1675" s="17">
        <v>0.22830598466680799</v>
      </c>
      <c r="AJ1675" s="17">
        <v>0.17030036590110001</v>
      </c>
      <c r="AK1675" s="17">
        <v>0.24175941779371701</v>
      </c>
      <c r="AL1675" s="17"/>
      <c r="AM1675" s="17">
        <v>0.217918383897622</v>
      </c>
      <c r="AN1675" s="17">
        <v>0.19168546986145299</v>
      </c>
      <c r="AO1675" s="17">
        <v>0.20520036078061499</v>
      </c>
      <c r="AP1675" s="17">
        <v>0.25039785747041998</v>
      </c>
      <c r="AQ1675" s="17">
        <v>0.22423102268552</v>
      </c>
      <c r="AR1675" s="17"/>
      <c r="AS1675" s="17">
        <v>0.23848000469848399</v>
      </c>
      <c r="AT1675" s="17">
        <v>0.19899210282681201</v>
      </c>
      <c r="AU1675" s="17">
        <v>0.22182932952266801</v>
      </c>
      <c r="AV1675" s="17">
        <v>0.210899482254819</v>
      </c>
      <c r="AW1675" s="17">
        <v>0.159663901931653</v>
      </c>
      <c r="AX1675" s="17">
        <v>0.19799672531849699</v>
      </c>
      <c r="AY1675" s="17"/>
      <c r="AZ1675" s="17">
        <v>0.22965755845487101</v>
      </c>
      <c r="BA1675" s="17">
        <v>0.19020928902582501</v>
      </c>
      <c r="BB1675" s="17">
        <v>0.22469369874220399</v>
      </c>
      <c r="BC1675" s="17">
        <v>0.123915854872303</v>
      </c>
      <c r="BD1675" s="17">
        <v>0.22205784509065499</v>
      </c>
      <c r="BE1675" s="17"/>
      <c r="BF1675" s="17">
        <v>0.20748882297739701</v>
      </c>
      <c r="BG1675" s="17"/>
      <c r="BH1675" s="17">
        <v>0.21011025831782401</v>
      </c>
      <c r="BI1675" s="17"/>
      <c r="BJ1675" s="17">
        <v>0.20822473884738499</v>
      </c>
      <c r="BK1675" s="17">
        <v>0.22326537301363</v>
      </c>
      <c r="BL1675" s="17">
        <v>0.22709625068987799</v>
      </c>
      <c r="BM1675" s="17">
        <v>0.120001539775488</v>
      </c>
      <c r="BN1675" s="17">
        <v>0.22191703431394</v>
      </c>
      <c r="BO1675" s="17">
        <v>0.19737439142649699</v>
      </c>
      <c r="BP1675" s="17"/>
      <c r="BQ1675" s="17">
        <v>0.164993332092259</v>
      </c>
      <c r="BR1675" s="17">
        <v>0.22286666454398299</v>
      </c>
      <c r="BS1675" s="17">
        <v>0.22503560452375099</v>
      </c>
      <c r="BT1675" s="17"/>
      <c r="BU1675" s="17">
        <v>0.23557219983148001</v>
      </c>
      <c r="BV1675" s="17">
        <v>0.184185201742921</v>
      </c>
      <c r="BW1675" s="17">
        <v>0.24072166268503101</v>
      </c>
      <c r="BX1675" s="17"/>
      <c r="BY1675" s="17">
        <v>0.18722062299407699</v>
      </c>
      <c r="BZ1675" s="17"/>
      <c r="CA1675" s="17">
        <v>0.112858534044844</v>
      </c>
    </row>
    <row r="1676" spans="2:79" x14ac:dyDescent="0.35">
      <c r="B1676" t="s">
        <v>202</v>
      </c>
      <c r="C1676" s="17">
        <v>0.43916946267379098</v>
      </c>
      <c r="D1676" s="17">
        <v>0.43802774411234202</v>
      </c>
      <c r="E1676" s="17">
        <v>0.436561864263314</v>
      </c>
      <c r="F1676" s="17"/>
      <c r="G1676" s="17">
        <v>0.46307963610209202</v>
      </c>
      <c r="H1676" s="17">
        <v>0.53513743780683798</v>
      </c>
      <c r="I1676" s="17">
        <v>0.45083117841516801</v>
      </c>
      <c r="J1676" s="17">
        <v>0.37348003400636098</v>
      </c>
      <c r="K1676" s="17">
        <v>0.444107489837819</v>
      </c>
      <c r="L1676" s="17">
        <v>0.398938000370609</v>
      </c>
      <c r="M1676" s="17"/>
      <c r="N1676" s="17">
        <v>0.41862927900757901</v>
      </c>
      <c r="O1676" s="17">
        <v>0.49138407730598899</v>
      </c>
      <c r="P1676" s="17">
        <v>0.38022824564030699</v>
      </c>
      <c r="Q1676" s="17">
        <v>0.46335049362528302</v>
      </c>
      <c r="R1676" s="17"/>
      <c r="S1676" s="17">
        <v>0.47891120120889202</v>
      </c>
      <c r="T1676" s="17">
        <v>0.39862947757737299</v>
      </c>
      <c r="U1676" s="17">
        <v>0.49529261211700198</v>
      </c>
      <c r="V1676" s="17">
        <v>0.52963267031974404</v>
      </c>
      <c r="W1676" s="17">
        <v>0.214274992989892</v>
      </c>
      <c r="X1676" s="17">
        <v>0.67892273222453603</v>
      </c>
      <c r="Y1676" s="17">
        <v>0.27350848551350498</v>
      </c>
      <c r="Z1676" s="17">
        <v>0.240139095759167</v>
      </c>
      <c r="AA1676" s="17">
        <v>0.40472444229897703</v>
      </c>
      <c r="AB1676" s="17">
        <v>0.43296483942259201</v>
      </c>
      <c r="AC1676" s="17">
        <v>0.46486632609360301</v>
      </c>
      <c r="AD1676" s="17">
        <v>0.50981719397196901</v>
      </c>
      <c r="AE1676" s="17"/>
      <c r="AF1676" s="17">
        <v>0.43097278396229699</v>
      </c>
      <c r="AG1676" s="17">
        <v>0.47193195103130298</v>
      </c>
      <c r="AH1676" s="17">
        <v>0.43896121065235999</v>
      </c>
      <c r="AI1676" s="17">
        <v>0.45251292568225499</v>
      </c>
      <c r="AJ1676" s="17">
        <v>0.54814909117716604</v>
      </c>
      <c r="AK1676" s="17">
        <v>0.39864706463429</v>
      </c>
      <c r="AL1676" s="17"/>
      <c r="AM1676" s="17">
        <v>0.37069335532807701</v>
      </c>
      <c r="AN1676" s="17">
        <v>0.466773055734098</v>
      </c>
      <c r="AO1676" s="17">
        <v>0.47533086569515798</v>
      </c>
      <c r="AP1676" s="17">
        <v>0.44783051038143901</v>
      </c>
      <c r="AQ1676" s="17">
        <v>0.41251396064534901</v>
      </c>
      <c r="AR1676" s="17"/>
      <c r="AS1676" s="17">
        <v>0.41409089868459498</v>
      </c>
      <c r="AT1676" s="17">
        <v>0.49954153904395598</v>
      </c>
      <c r="AU1676" s="17">
        <v>0.40359274896980102</v>
      </c>
      <c r="AV1676" s="17">
        <v>0.40769431952044399</v>
      </c>
      <c r="AW1676" s="17">
        <v>0.49084458110588602</v>
      </c>
      <c r="AX1676" s="17">
        <v>0.40666406175005299</v>
      </c>
      <c r="AY1676" s="17"/>
      <c r="AZ1676" s="17">
        <v>0.42604226658414801</v>
      </c>
      <c r="BA1676" s="17">
        <v>0.43315809945703299</v>
      </c>
      <c r="BB1676" s="17">
        <v>0.427599926249152</v>
      </c>
      <c r="BC1676" s="17">
        <v>0.59800482791910503</v>
      </c>
      <c r="BD1676" s="17">
        <v>0.43367353002019499</v>
      </c>
      <c r="BE1676" s="17"/>
      <c r="BF1676" s="17">
        <v>0.44815801313928399</v>
      </c>
      <c r="BG1676" s="17"/>
      <c r="BH1676" s="17">
        <v>0.44840055910523802</v>
      </c>
      <c r="BI1676" s="17"/>
      <c r="BJ1676" s="17">
        <v>0.45568162582122601</v>
      </c>
      <c r="BK1676" s="17">
        <v>0.36551999824270798</v>
      </c>
      <c r="BL1676" s="17">
        <v>0.40554149249521698</v>
      </c>
      <c r="BM1676" s="17">
        <v>0.57473856168408</v>
      </c>
      <c r="BN1676" s="17">
        <v>0.47502190817304402</v>
      </c>
      <c r="BO1676" s="17">
        <v>0.57307714395847598</v>
      </c>
      <c r="BP1676" s="17"/>
      <c r="BQ1676" s="17">
        <v>0.58029215132311296</v>
      </c>
      <c r="BR1676" s="17">
        <v>0.429924501704469</v>
      </c>
      <c r="BS1676" s="17">
        <v>0.41081339328640298</v>
      </c>
      <c r="BT1676" s="17"/>
      <c r="BU1676" s="17">
        <v>0.43726426676394903</v>
      </c>
      <c r="BV1676" s="17">
        <v>0.514949290419356</v>
      </c>
      <c r="BW1676" s="17">
        <v>0.38704212325770998</v>
      </c>
      <c r="BX1676" s="17"/>
      <c r="BY1676" s="17">
        <v>0.61430191604478901</v>
      </c>
      <c r="BZ1676" s="17"/>
      <c r="CA1676" s="17">
        <v>0.62054490871008705</v>
      </c>
    </row>
    <row r="1677" spans="2:79" x14ac:dyDescent="0.35">
      <c r="C1677" s="17"/>
      <c r="D1677" s="17"/>
      <c r="E1677" s="17"/>
      <c r="F1677" s="17"/>
      <c r="G1677" s="17"/>
      <c r="H1677" s="17"/>
      <c r="I1677" s="17"/>
      <c r="J1677" s="17"/>
      <c r="K1677" s="17"/>
      <c r="L1677" s="17"/>
      <c r="M1677" s="17"/>
      <c r="N1677" s="17"/>
      <c r="O1677" s="17"/>
      <c r="P1677" s="17"/>
      <c r="Q1677" s="17"/>
      <c r="R1677" s="17"/>
      <c r="S1677" s="17"/>
      <c r="T1677" s="17"/>
      <c r="U1677" s="17"/>
      <c r="V1677" s="17"/>
      <c r="W1677" s="17"/>
      <c r="X1677" s="17"/>
      <c r="Y1677" s="17"/>
      <c r="Z1677" s="17"/>
      <c r="AA1677" s="17"/>
      <c r="AB1677" s="17"/>
      <c r="AC1677" s="17"/>
      <c r="AD1677" s="17"/>
      <c r="AE1677" s="17"/>
      <c r="AF1677" s="17"/>
      <c r="AG1677" s="17"/>
      <c r="AH1677" s="17"/>
      <c r="AI1677" s="17"/>
      <c r="AJ1677" s="17"/>
      <c r="AK1677" s="17"/>
      <c r="AL1677" s="17"/>
      <c r="AM1677" s="17"/>
      <c r="AN1677" s="17"/>
      <c r="AO1677" s="17"/>
      <c r="AP1677" s="17"/>
      <c r="AQ1677" s="17"/>
      <c r="AR1677" s="17"/>
      <c r="AS1677" s="17"/>
      <c r="AT1677" s="17"/>
      <c r="AU1677" s="17"/>
      <c r="AV1677" s="17"/>
      <c r="AW1677" s="17"/>
      <c r="AX1677" s="17"/>
      <c r="AY1677" s="17"/>
      <c r="AZ1677" s="17"/>
      <c r="BA1677" s="17"/>
      <c r="BB1677" s="17"/>
      <c r="BC1677" s="17"/>
      <c r="BD1677" s="17"/>
      <c r="BE1677" s="17"/>
      <c r="BF1677" s="17"/>
      <c r="BG1677" s="17"/>
      <c r="BH1677" s="17"/>
      <c r="BI1677" s="17"/>
      <c r="BJ1677" s="17"/>
      <c r="BK1677" s="17"/>
      <c r="BL1677" s="17"/>
      <c r="BM1677" s="17"/>
      <c r="BN1677" s="17"/>
      <c r="BO1677" s="17"/>
      <c r="BP1677" s="17"/>
      <c r="BQ1677" s="17"/>
      <c r="BR1677" s="17"/>
      <c r="BS1677" s="17"/>
      <c r="BT1677" s="17"/>
      <c r="BU1677" s="17"/>
      <c r="BV1677" s="17"/>
      <c r="BW1677" s="17"/>
      <c r="BX1677" s="17"/>
      <c r="BY1677" s="17"/>
      <c r="BZ1677" s="17"/>
      <c r="CA1677" s="17"/>
    </row>
    <row r="1678" spans="2:79" x14ac:dyDescent="0.35">
      <c r="B1678" s="6" t="s">
        <v>653</v>
      </c>
      <c r="C1678" s="17"/>
      <c r="D1678" s="17"/>
      <c r="E1678" s="17"/>
      <c r="F1678" s="17"/>
      <c r="G1678" s="17"/>
      <c r="H1678" s="17"/>
      <c r="I1678" s="17"/>
      <c r="J1678" s="17"/>
      <c r="K1678" s="17"/>
      <c r="L1678" s="17"/>
      <c r="M1678" s="17"/>
      <c r="N1678" s="17"/>
      <c r="O1678" s="17"/>
      <c r="P1678" s="17"/>
      <c r="Q1678" s="17"/>
      <c r="R1678" s="17"/>
      <c r="S1678" s="17"/>
      <c r="T1678" s="17"/>
      <c r="U1678" s="17"/>
      <c r="V1678" s="17"/>
      <c r="W1678" s="17"/>
      <c r="X1678" s="17"/>
      <c r="Y1678" s="17"/>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c r="BH1678" s="17"/>
      <c r="BI1678" s="17"/>
      <c r="BJ1678" s="17"/>
      <c r="BK1678" s="17"/>
      <c r="BL1678" s="17"/>
      <c r="BM1678" s="17"/>
      <c r="BN1678" s="17"/>
      <c r="BO1678" s="17"/>
      <c r="BP1678" s="17"/>
      <c r="BQ1678" s="17"/>
      <c r="BR1678" s="17"/>
      <c r="BS1678" s="17"/>
      <c r="BT1678" s="17"/>
      <c r="BU1678" s="17"/>
      <c r="BV1678" s="17"/>
      <c r="BW1678" s="17"/>
      <c r="BX1678" s="17"/>
      <c r="BY1678" s="17"/>
      <c r="BZ1678" s="17"/>
      <c r="CA1678" s="17"/>
    </row>
    <row r="1679" spans="2:79" x14ac:dyDescent="0.35">
      <c r="B1679" s="24" t="s">
        <v>654</v>
      </c>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c r="BH1679" s="17"/>
      <c r="BI1679" s="17"/>
      <c r="BJ1679" s="17"/>
      <c r="BK1679" s="17"/>
      <c r="BL1679" s="17"/>
      <c r="BM1679" s="17"/>
      <c r="BN1679" s="17"/>
      <c r="BO1679" s="17"/>
      <c r="BP1679" s="17"/>
      <c r="BQ1679" s="17"/>
      <c r="BR1679" s="17"/>
      <c r="BS1679" s="17"/>
      <c r="BT1679" s="17"/>
      <c r="BU1679" s="17"/>
      <c r="BV1679" s="17"/>
      <c r="BW1679" s="17"/>
      <c r="BX1679" s="17"/>
      <c r="BY1679" s="17"/>
      <c r="BZ1679" s="17"/>
      <c r="CA1679" s="17"/>
    </row>
    <row r="1680" spans="2:79" x14ac:dyDescent="0.35">
      <c r="B1680" t="s">
        <v>385</v>
      </c>
      <c r="C1680" s="17">
        <v>0.16679941609635199</v>
      </c>
      <c r="D1680" s="17">
        <v>0.19882165531533399</v>
      </c>
      <c r="E1680" s="17">
        <v>0.13526005018682999</v>
      </c>
      <c r="F1680" s="17"/>
      <c r="G1680" s="17">
        <v>0.23108454580302201</v>
      </c>
      <c r="H1680" s="17">
        <v>0.196599209661692</v>
      </c>
      <c r="I1680" s="17">
        <v>0.16120055574474501</v>
      </c>
      <c r="J1680" s="17">
        <v>0.20643948605940199</v>
      </c>
      <c r="K1680" s="17">
        <v>0.18032143411117799</v>
      </c>
      <c r="L1680" s="17">
        <v>6.7971541669536603E-2</v>
      </c>
      <c r="M1680" s="17"/>
      <c r="N1680" s="17">
        <v>0.195945457390027</v>
      </c>
      <c r="O1680" s="17">
        <v>0.150598632015603</v>
      </c>
      <c r="P1680" s="17">
        <v>0.25440298232254399</v>
      </c>
      <c r="Q1680" s="17">
        <v>7.5747927151304795E-2</v>
      </c>
      <c r="R1680" s="17"/>
      <c r="S1680" s="17">
        <v>0.24238874096415</v>
      </c>
      <c r="T1680" s="17">
        <v>0.246070364229004</v>
      </c>
      <c r="U1680" s="17">
        <v>0.192230455634992</v>
      </c>
      <c r="V1680" s="17">
        <v>0.139467917229637</v>
      </c>
      <c r="W1680" s="17">
        <v>0.163596926168944</v>
      </c>
      <c r="X1680" s="17">
        <v>0.15355706197678701</v>
      </c>
      <c r="Y1680" s="17">
        <v>0.131619598914059</v>
      </c>
      <c r="Z1680" s="17">
        <v>0.207647689919189</v>
      </c>
      <c r="AA1680" s="17">
        <v>0.13446983787591901</v>
      </c>
      <c r="AB1680" s="17">
        <v>7.0921381333024405E-2</v>
      </c>
      <c r="AC1680" s="17">
        <v>8.7633099953665902E-2</v>
      </c>
      <c r="AD1680" s="17">
        <v>1.2208832960371599E-2</v>
      </c>
      <c r="AE1680" s="17"/>
      <c r="AF1680" s="17">
        <v>0.11815410194690799</v>
      </c>
      <c r="AG1680" s="17">
        <v>0.13226681444451299</v>
      </c>
      <c r="AH1680" s="17">
        <v>0.231809998276643</v>
      </c>
      <c r="AI1680" s="17">
        <v>0.10909377729377399</v>
      </c>
      <c r="AJ1680" s="17">
        <v>0.35210695118784602</v>
      </c>
      <c r="AK1680" s="17">
        <v>0.33923185825878899</v>
      </c>
      <c r="AL1680" s="17"/>
      <c r="AM1680" s="17">
        <v>0.126261839410299</v>
      </c>
      <c r="AN1680" s="17">
        <v>0.156465707479433</v>
      </c>
      <c r="AO1680" s="17">
        <v>0.18156165017874801</v>
      </c>
      <c r="AP1680" s="17">
        <v>0.21910826990258001</v>
      </c>
      <c r="AQ1680" s="17">
        <v>0.17341922016681799</v>
      </c>
      <c r="AR1680" s="17"/>
      <c r="AS1680" s="17">
        <v>0.28987348495731002</v>
      </c>
      <c r="AT1680" s="17">
        <v>0.149895368867664</v>
      </c>
      <c r="AU1680" s="17">
        <v>0.15523183130065801</v>
      </c>
      <c r="AV1680" s="17">
        <v>0.10631070641651399</v>
      </c>
      <c r="AW1680" s="17">
        <v>0.105325149186976</v>
      </c>
      <c r="AX1680" s="17">
        <v>0.16416246222879</v>
      </c>
      <c r="AY1680" s="17"/>
      <c r="AZ1680" s="17">
        <v>0.12073823927322599</v>
      </c>
      <c r="BA1680" s="17">
        <v>0.14258540040833001</v>
      </c>
      <c r="BB1680" s="17">
        <v>0.17686094997851101</v>
      </c>
      <c r="BC1680" s="17">
        <v>0.17071615487651201</v>
      </c>
      <c r="BD1680" s="17">
        <v>0.23224062186786401</v>
      </c>
      <c r="BE1680" s="17"/>
      <c r="BF1680" s="17">
        <v>0.150969285168814</v>
      </c>
      <c r="BG1680" s="17"/>
      <c r="BH1680" s="17">
        <v>0.178002265824977</v>
      </c>
      <c r="BI1680" s="17"/>
      <c r="BJ1680" s="17">
        <v>0.16938851886822001</v>
      </c>
      <c r="BK1680" s="17">
        <v>0.14947256026104</v>
      </c>
      <c r="BL1680" s="17">
        <v>0.14772774163507399</v>
      </c>
      <c r="BM1680" s="17">
        <v>0.12511108429343801</v>
      </c>
      <c r="BN1680" s="17">
        <v>0.38740915730403103</v>
      </c>
      <c r="BO1680" s="17">
        <v>0.242681955445855</v>
      </c>
      <c r="BP1680" s="17"/>
      <c r="BQ1680" s="17">
        <v>0.202184496392212</v>
      </c>
      <c r="BR1680" s="17">
        <v>0.18282344234560199</v>
      </c>
      <c r="BS1680" s="17">
        <v>0.14188980285924399</v>
      </c>
      <c r="BT1680" s="17"/>
      <c r="BU1680" s="17">
        <v>0.20641798317499699</v>
      </c>
      <c r="BV1680" s="17">
        <v>0.18671427798772</v>
      </c>
      <c r="BW1680" s="17">
        <v>0.14953137922411999</v>
      </c>
      <c r="BX1680" s="17"/>
      <c r="BY1680" s="17">
        <v>0.19631852921248</v>
      </c>
      <c r="BZ1680" s="17"/>
      <c r="CA1680" s="17">
        <v>0.28122035982180799</v>
      </c>
    </row>
    <row r="1681" spans="2:79" x14ac:dyDescent="0.35">
      <c r="B1681" t="s">
        <v>386</v>
      </c>
      <c r="C1681" s="17">
        <v>0.48489913950323899</v>
      </c>
      <c r="D1681" s="17">
        <v>0.46618936833181102</v>
      </c>
      <c r="E1681" s="17">
        <v>0.50349328076959998</v>
      </c>
      <c r="F1681" s="17"/>
      <c r="G1681" s="17">
        <v>0.38625203709043998</v>
      </c>
      <c r="H1681" s="17">
        <v>0.475845035121441</v>
      </c>
      <c r="I1681" s="17">
        <v>0.52505220760193805</v>
      </c>
      <c r="J1681" s="17">
        <v>0.49119922425224499</v>
      </c>
      <c r="K1681" s="17">
        <v>0.53085986374990102</v>
      </c>
      <c r="L1681" s="17">
        <v>0.48519196045103302</v>
      </c>
      <c r="M1681" s="17"/>
      <c r="N1681" s="17">
        <v>0.49894260153318698</v>
      </c>
      <c r="O1681" s="17">
        <v>0.53889415685773701</v>
      </c>
      <c r="P1681" s="17">
        <v>0.4208842067636</v>
      </c>
      <c r="Q1681" s="17">
        <v>0.46784499238468702</v>
      </c>
      <c r="R1681" s="17"/>
      <c r="S1681" s="17">
        <v>0.45913808903959102</v>
      </c>
      <c r="T1681" s="17">
        <v>0.379881385722939</v>
      </c>
      <c r="U1681" s="17">
        <v>0.49867874368295301</v>
      </c>
      <c r="V1681" s="17">
        <v>0.50189643530526995</v>
      </c>
      <c r="W1681" s="17">
        <v>0.46117144667450799</v>
      </c>
      <c r="X1681" s="17">
        <v>0.48941572522619098</v>
      </c>
      <c r="Y1681" s="17">
        <v>0.58957829505641401</v>
      </c>
      <c r="Z1681" s="17">
        <v>0.47503470055269198</v>
      </c>
      <c r="AA1681" s="17">
        <v>0.50904002388817304</v>
      </c>
      <c r="AB1681" s="17">
        <v>0.53980119705488405</v>
      </c>
      <c r="AC1681" s="17">
        <v>0.54683306805651699</v>
      </c>
      <c r="AD1681" s="17">
        <v>0.48159256166791298</v>
      </c>
      <c r="AE1681" s="17"/>
      <c r="AF1681" s="17">
        <v>0.52041077173516104</v>
      </c>
      <c r="AG1681" s="17">
        <v>0.48451601272806999</v>
      </c>
      <c r="AH1681" s="17">
        <v>0.443640595079761</v>
      </c>
      <c r="AI1681" s="17">
        <v>0.55940730469933098</v>
      </c>
      <c r="AJ1681" s="17">
        <v>0.438611056935097</v>
      </c>
      <c r="AK1681" s="17">
        <v>0.495964252358921</v>
      </c>
      <c r="AL1681" s="17"/>
      <c r="AM1681" s="17">
        <v>0.46493353094702999</v>
      </c>
      <c r="AN1681" s="17">
        <v>0.48127244985272599</v>
      </c>
      <c r="AO1681" s="17">
        <v>0.492472998308916</v>
      </c>
      <c r="AP1681" s="17">
        <v>0.47923551324463098</v>
      </c>
      <c r="AQ1681" s="17">
        <v>0.64681051038926396</v>
      </c>
      <c r="AR1681" s="17"/>
      <c r="AS1681" s="17">
        <v>0.376988569263976</v>
      </c>
      <c r="AT1681" s="17">
        <v>0.53566118325365197</v>
      </c>
      <c r="AU1681" s="17">
        <v>0.480980494587469</v>
      </c>
      <c r="AV1681" s="17">
        <v>0.534054058736946</v>
      </c>
      <c r="AW1681" s="17">
        <v>0.49553696854751</v>
      </c>
      <c r="AX1681" s="17">
        <v>0.47059210225936998</v>
      </c>
      <c r="AY1681" s="17"/>
      <c r="AZ1681" s="17">
        <v>0.55163844997974298</v>
      </c>
      <c r="BA1681" s="17">
        <v>0.46223920093660997</v>
      </c>
      <c r="BB1681" s="17">
        <v>0.40517586367375902</v>
      </c>
      <c r="BC1681" s="17">
        <v>0.53294636063232403</v>
      </c>
      <c r="BD1681" s="17">
        <v>0.51910940552516405</v>
      </c>
      <c r="BE1681" s="17"/>
      <c r="BF1681" s="17">
        <v>0.49460918005286603</v>
      </c>
      <c r="BG1681" s="17"/>
      <c r="BH1681" s="17">
        <v>0.48365111988589599</v>
      </c>
      <c r="BI1681" s="17"/>
      <c r="BJ1681" s="17">
        <v>0.44926122163798099</v>
      </c>
      <c r="BK1681" s="17">
        <v>0.49706109923396802</v>
      </c>
      <c r="BL1681" s="17">
        <v>0.56722081065536401</v>
      </c>
      <c r="BM1681" s="17">
        <v>0.38462968806424702</v>
      </c>
      <c r="BN1681" s="17">
        <v>0.40268259508668902</v>
      </c>
      <c r="BO1681" s="17">
        <v>0.293459983496896</v>
      </c>
      <c r="BP1681" s="17"/>
      <c r="BQ1681" s="17">
        <v>0.57921479895378103</v>
      </c>
      <c r="BR1681" s="17">
        <v>0.446895295202976</v>
      </c>
      <c r="BS1681" s="17">
        <v>0.50632811690598001</v>
      </c>
      <c r="BT1681" s="17"/>
      <c r="BU1681" s="17">
        <v>0.52201294738978798</v>
      </c>
      <c r="BV1681" s="17">
        <v>0.50125044190363799</v>
      </c>
      <c r="BW1681" s="17">
        <v>0.487995271895456</v>
      </c>
      <c r="BX1681" s="17"/>
      <c r="BY1681" s="17">
        <v>0.39021407841752997</v>
      </c>
      <c r="BZ1681" s="17"/>
      <c r="CA1681" s="17">
        <v>0.50571250010121005</v>
      </c>
    </row>
    <row r="1682" spans="2:79" x14ac:dyDescent="0.35">
      <c r="B1682" t="s">
        <v>387</v>
      </c>
      <c r="C1682" s="17">
        <v>0.15847305214916099</v>
      </c>
      <c r="D1682" s="17">
        <v>0.16316634586472201</v>
      </c>
      <c r="E1682" s="17">
        <v>0.15512315880786501</v>
      </c>
      <c r="F1682" s="17"/>
      <c r="G1682" s="17">
        <v>0.19471969900587299</v>
      </c>
      <c r="H1682" s="17">
        <v>0.159544260002001</v>
      </c>
      <c r="I1682" s="17">
        <v>0.12677083669842401</v>
      </c>
      <c r="J1682" s="17">
        <v>0.121320263682988</v>
      </c>
      <c r="K1682" s="17">
        <v>0.13377909985224501</v>
      </c>
      <c r="L1682" s="17">
        <v>0.203853395121458</v>
      </c>
      <c r="M1682" s="17"/>
      <c r="N1682" s="17">
        <v>0.13143702102830401</v>
      </c>
      <c r="O1682" s="17">
        <v>0.16162466313926199</v>
      </c>
      <c r="P1682" s="17">
        <v>0.15131939667267399</v>
      </c>
      <c r="Q1682" s="17">
        <v>0.194211502788186</v>
      </c>
      <c r="R1682" s="17"/>
      <c r="S1682" s="17">
        <v>0.12643427148049699</v>
      </c>
      <c r="T1682" s="17">
        <v>9.2099480482334503E-2</v>
      </c>
      <c r="U1682" s="17">
        <v>0.16277110354219701</v>
      </c>
      <c r="V1682" s="17">
        <v>0.226590502609786</v>
      </c>
      <c r="W1682" s="17">
        <v>0.22989300338461999</v>
      </c>
      <c r="X1682" s="17">
        <v>0.162981597909857</v>
      </c>
      <c r="Y1682" s="17">
        <v>0.13643840047115</v>
      </c>
      <c r="Z1682" s="17">
        <v>0.16895347094615801</v>
      </c>
      <c r="AA1682" s="17">
        <v>0.183317160637022</v>
      </c>
      <c r="AB1682" s="17">
        <v>0.13083073457244801</v>
      </c>
      <c r="AC1682" s="17">
        <v>0.122276492192013</v>
      </c>
      <c r="AD1682" s="17">
        <v>0.272465793406799</v>
      </c>
      <c r="AE1682" s="17"/>
      <c r="AF1682" s="17">
        <v>0.13670425268720801</v>
      </c>
      <c r="AG1682" s="17">
        <v>0.196803265237913</v>
      </c>
      <c r="AH1682" s="17">
        <v>0.16456437947810601</v>
      </c>
      <c r="AI1682" s="17">
        <v>0.13203951326461499</v>
      </c>
      <c r="AJ1682" s="17">
        <v>9.9526341080752298E-2</v>
      </c>
      <c r="AK1682" s="17">
        <v>9.0138050894552194E-2</v>
      </c>
      <c r="AL1682" s="17"/>
      <c r="AM1682" s="17">
        <v>0.15375842645159701</v>
      </c>
      <c r="AN1682" s="17">
        <v>0.18245022186825</v>
      </c>
      <c r="AO1682" s="17">
        <v>0.186938148868523</v>
      </c>
      <c r="AP1682" s="17">
        <v>6.6876571899659995E-2</v>
      </c>
      <c r="AQ1682" s="17">
        <v>8.0842133234206595E-2</v>
      </c>
      <c r="AR1682" s="17"/>
      <c r="AS1682" s="17">
        <v>0.177114638519454</v>
      </c>
      <c r="AT1682" s="17">
        <v>0.14454921023883299</v>
      </c>
      <c r="AU1682" s="17">
        <v>0.19242041076226701</v>
      </c>
      <c r="AV1682" s="17">
        <v>0.12836203416109099</v>
      </c>
      <c r="AW1682" s="17">
        <v>0.158227980193618</v>
      </c>
      <c r="AX1682" s="17">
        <v>0.15931302537092701</v>
      </c>
      <c r="AY1682" s="17"/>
      <c r="AZ1682" s="17">
        <v>0.14910891813341701</v>
      </c>
      <c r="BA1682" s="17">
        <v>0.207413840069434</v>
      </c>
      <c r="BB1682" s="17">
        <v>0.159743541299945</v>
      </c>
      <c r="BC1682" s="17">
        <v>9.3220713477136993E-2</v>
      </c>
      <c r="BD1682" s="17">
        <v>0.118731598932307</v>
      </c>
      <c r="BE1682" s="17"/>
      <c r="BF1682" s="17">
        <v>0.16677690054414199</v>
      </c>
      <c r="BG1682" s="17"/>
      <c r="BH1682" s="17">
        <v>0.16878195914639699</v>
      </c>
      <c r="BI1682" s="17"/>
      <c r="BJ1682" s="17">
        <v>0.17649047796926801</v>
      </c>
      <c r="BK1682" s="17">
        <v>0.14760164988163499</v>
      </c>
      <c r="BL1682" s="17">
        <v>0.138017092879299</v>
      </c>
      <c r="BM1682" s="17">
        <v>0.19173275247973001</v>
      </c>
      <c r="BN1682" s="17">
        <v>4.9928854781513203E-2</v>
      </c>
      <c r="BO1682" s="17">
        <v>0.340371138068921</v>
      </c>
      <c r="BP1682" s="17"/>
      <c r="BQ1682" s="17">
        <v>7.6094081067269601E-2</v>
      </c>
      <c r="BR1682" s="17">
        <v>0.17427625180975001</v>
      </c>
      <c r="BS1682" s="17">
        <v>0.18466441236692299</v>
      </c>
      <c r="BT1682" s="17"/>
      <c r="BU1682" s="17">
        <v>0.13203338178422799</v>
      </c>
      <c r="BV1682" s="17">
        <v>0.13271507377672101</v>
      </c>
      <c r="BW1682" s="17">
        <v>0.18865551810412001</v>
      </c>
      <c r="BX1682" s="17"/>
      <c r="BY1682" s="17">
        <v>0.30715818321187899</v>
      </c>
      <c r="BZ1682" s="17"/>
      <c r="CA1682" s="17">
        <v>0.117732798932202</v>
      </c>
    </row>
    <row r="1683" spans="2:79" x14ac:dyDescent="0.35">
      <c r="B1683" t="s">
        <v>388</v>
      </c>
      <c r="C1683" s="17">
        <v>5.1212811970929903E-2</v>
      </c>
      <c r="D1683" s="17">
        <v>5.2169629861419597E-2</v>
      </c>
      <c r="E1683" s="17">
        <v>5.0657575250011001E-2</v>
      </c>
      <c r="F1683" s="17"/>
      <c r="G1683" s="17">
        <v>6.67178401128799E-2</v>
      </c>
      <c r="H1683" s="17">
        <v>2.51911991826805E-2</v>
      </c>
      <c r="I1683" s="17">
        <v>7.11385110491074E-2</v>
      </c>
      <c r="J1683" s="17">
        <v>1.29980354086875E-2</v>
      </c>
      <c r="K1683" s="17">
        <v>6.9420735403446399E-2</v>
      </c>
      <c r="L1683" s="17">
        <v>6.5055375438488702E-2</v>
      </c>
      <c r="M1683" s="17"/>
      <c r="N1683" s="17">
        <v>4.6384252395795897E-2</v>
      </c>
      <c r="O1683" s="17">
        <v>5.2381817753618699E-2</v>
      </c>
      <c r="P1683" s="17">
        <v>6.7331402547979397E-2</v>
      </c>
      <c r="Q1683" s="17">
        <v>4.4224485074782903E-2</v>
      </c>
      <c r="R1683" s="17"/>
      <c r="S1683" s="17">
        <v>7.6622000619685104E-2</v>
      </c>
      <c r="T1683" s="17">
        <v>7.3476172711822205E-2</v>
      </c>
      <c r="U1683" s="17">
        <v>0</v>
      </c>
      <c r="V1683" s="17">
        <v>1.81677549279467E-2</v>
      </c>
      <c r="W1683" s="17">
        <v>4.0155101615609402E-2</v>
      </c>
      <c r="X1683" s="17">
        <v>0</v>
      </c>
      <c r="Y1683" s="17">
        <v>8.2612094968486899E-2</v>
      </c>
      <c r="Z1683" s="17">
        <v>3.10084598920756E-2</v>
      </c>
      <c r="AA1683" s="17">
        <v>5.1357659984963201E-2</v>
      </c>
      <c r="AB1683" s="17">
        <v>8.02181564783674E-2</v>
      </c>
      <c r="AC1683" s="17">
        <v>0.100908516183214</v>
      </c>
      <c r="AD1683" s="17">
        <v>3.2863563182464597E-2</v>
      </c>
      <c r="AE1683" s="17"/>
      <c r="AF1683" s="17">
        <v>3.1691994367530403E-2</v>
      </c>
      <c r="AG1683" s="17">
        <v>5.56339924027663E-2</v>
      </c>
      <c r="AH1683" s="17">
        <v>5.1819885408890799E-2</v>
      </c>
      <c r="AI1683" s="17">
        <v>8.66441263033218E-2</v>
      </c>
      <c r="AJ1683" s="17">
        <v>5.3966528078278599E-2</v>
      </c>
      <c r="AK1683" s="17">
        <v>1.08059796682077E-2</v>
      </c>
      <c r="AL1683" s="17"/>
      <c r="AM1683" s="17">
        <v>5.6701543834706401E-2</v>
      </c>
      <c r="AN1683" s="17">
        <v>4.8467466056753901E-2</v>
      </c>
      <c r="AO1683" s="17">
        <v>3.2633022647982603E-2</v>
      </c>
      <c r="AP1683" s="17">
        <v>8.55342527307731E-2</v>
      </c>
      <c r="AQ1683" s="17">
        <v>0</v>
      </c>
      <c r="AR1683" s="17"/>
      <c r="AS1683" s="17">
        <v>6.6683778541327204E-2</v>
      </c>
      <c r="AT1683" s="17">
        <v>2.6038141035910001E-2</v>
      </c>
      <c r="AU1683" s="17">
        <v>2.47380017209574E-2</v>
      </c>
      <c r="AV1683" s="17">
        <v>6.4127655637361003E-2</v>
      </c>
      <c r="AW1683" s="17">
        <v>3.80226859530629E-2</v>
      </c>
      <c r="AX1683" s="17">
        <v>0.11847137351761</v>
      </c>
      <c r="AY1683" s="17"/>
      <c r="AZ1683" s="17">
        <v>3.3014963394846199E-2</v>
      </c>
      <c r="BA1683" s="17">
        <v>6.07014152902371E-2</v>
      </c>
      <c r="BB1683" s="17">
        <v>4.99008731100384E-2</v>
      </c>
      <c r="BC1683" s="17">
        <v>7.3323216412654504E-2</v>
      </c>
      <c r="BD1683" s="17">
        <v>4.8550432385470702E-2</v>
      </c>
      <c r="BE1683" s="17"/>
      <c r="BF1683" s="17">
        <v>5.2335607087739697E-2</v>
      </c>
      <c r="BG1683" s="17"/>
      <c r="BH1683" s="17">
        <v>5.2179059739386802E-2</v>
      </c>
      <c r="BI1683" s="17"/>
      <c r="BJ1683" s="17">
        <v>4.8608116186616999E-2</v>
      </c>
      <c r="BK1683" s="17">
        <v>4.1412050595502299E-2</v>
      </c>
      <c r="BL1683" s="17">
        <v>4.12607863084406E-2</v>
      </c>
      <c r="BM1683" s="17">
        <v>0.12577757545043999</v>
      </c>
      <c r="BN1683" s="17">
        <v>2.6728072297689899E-2</v>
      </c>
      <c r="BO1683" s="17">
        <v>4.5735772250727197E-2</v>
      </c>
      <c r="BP1683" s="17"/>
      <c r="BQ1683" s="17">
        <v>9.1698211824144393E-2</v>
      </c>
      <c r="BR1683" s="17">
        <v>6.8348590955360597E-2</v>
      </c>
      <c r="BS1683" s="17">
        <v>3.6569670851164499E-2</v>
      </c>
      <c r="BT1683" s="17"/>
      <c r="BU1683" s="17">
        <v>0.13953568765098701</v>
      </c>
      <c r="BV1683" s="17">
        <v>5.5927674594496303E-2</v>
      </c>
      <c r="BW1683" s="17">
        <v>4.8385912693843999E-2</v>
      </c>
      <c r="BX1683" s="17"/>
      <c r="BY1683" s="17">
        <v>5.9095395099679399E-2</v>
      </c>
      <c r="BZ1683" s="17"/>
      <c r="CA1683" s="17">
        <v>5.4900196797861801E-3</v>
      </c>
    </row>
    <row r="1684" spans="2:79" x14ac:dyDescent="0.35">
      <c r="B1684" t="s">
        <v>136</v>
      </c>
      <c r="C1684" s="17">
        <v>0.13861558028031801</v>
      </c>
      <c r="D1684" s="17">
        <v>0.119653000626713</v>
      </c>
      <c r="E1684" s="17">
        <v>0.155465934985694</v>
      </c>
      <c r="F1684" s="17"/>
      <c r="G1684" s="17">
        <v>0.121225877987785</v>
      </c>
      <c r="H1684" s="17">
        <v>0.14282029603218599</v>
      </c>
      <c r="I1684" s="17">
        <v>0.115837888905786</v>
      </c>
      <c r="J1684" s="17">
        <v>0.16804299059667699</v>
      </c>
      <c r="K1684" s="17">
        <v>8.5618866883229103E-2</v>
      </c>
      <c r="L1684" s="17">
        <v>0.177927727319484</v>
      </c>
      <c r="M1684" s="17"/>
      <c r="N1684" s="17">
        <v>0.12729066765268601</v>
      </c>
      <c r="O1684" s="17">
        <v>9.6500730233779197E-2</v>
      </c>
      <c r="P1684" s="17">
        <v>0.10606201169320199</v>
      </c>
      <c r="Q1684" s="17">
        <v>0.21797109260104</v>
      </c>
      <c r="R1684" s="17"/>
      <c r="S1684" s="17">
        <v>9.5416897896076797E-2</v>
      </c>
      <c r="T1684" s="17">
        <v>0.20847259685390099</v>
      </c>
      <c r="U1684" s="17">
        <v>0.14631969713985801</v>
      </c>
      <c r="V1684" s="17">
        <v>0.11387738992736</v>
      </c>
      <c r="W1684" s="17">
        <v>0.105183522156319</v>
      </c>
      <c r="X1684" s="17">
        <v>0.19404561488716601</v>
      </c>
      <c r="Y1684" s="17">
        <v>5.9751610589889599E-2</v>
      </c>
      <c r="Z1684" s="17">
        <v>0.117355678689886</v>
      </c>
      <c r="AA1684" s="17">
        <v>0.121815317613923</v>
      </c>
      <c r="AB1684" s="17">
        <v>0.17822853056127499</v>
      </c>
      <c r="AC1684" s="17">
        <v>0.14234882361459</v>
      </c>
      <c r="AD1684" s="17">
        <v>0.20086924878245099</v>
      </c>
      <c r="AE1684" s="17"/>
      <c r="AF1684" s="17">
        <v>0.19303887926319299</v>
      </c>
      <c r="AG1684" s="17">
        <v>0.13077991518673801</v>
      </c>
      <c r="AH1684" s="17">
        <v>0.1081651417566</v>
      </c>
      <c r="AI1684" s="17">
        <v>0.112815278438959</v>
      </c>
      <c r="AJ1684" s="17">
        <v>5.5789122718026198E-2</v>
      </c>
      <c r="AK1684" s="17">
        <v>6.3859858819530602E-2</v>
      </c>
      <c r="AL1684" s="17"/>
      <c r="AM1684" s="17">
        <v>0.198344659356368</v>
      </c>
      <c r="AN1684" s="17">
        <v>0.131344154742837</v>
      </c>
      <c r="AO1684" s="17">
        <v>0.10639417999582999</v>
      </c>
      <c r="AP1684" s="17">
        <v>0.149245392222356</v>
      </c>
      <c r="AQ1684" s="17">
        <v>9.8928136209711595E-2</v>
      </c>
      <c r="AR1684" s="17"/>
      <c r="AS1684" s="17">
        <v>8.9339528717932895E-2</v>
      </c>
      <c r="AT1684" s="17">
        <v>0.143856096603942</v>
      </c>
      <c r="AU1684" s="17">
        <v>0.146629261628649</v>
      </c>
      <c r="AV1684" s="17">
        <v>0.16714554504808801</v>
      </c>
      <c r="AW1684" s="17">
        <v>0.20288721611883301</v>
      </c>
      <c r="AX1684" s="17">
        <v>8.7461036623303207E-2</v>
      </c>
      <c r="AY1684" s="17"/>
      <c r="AZ1684" s="17">
        <v>0.14549942921876799</v>
      </c>
      <c r="BA1684" s="17">
        <v>0.12706014329539</v>
      </c>
      <c r="BB1684" s="17">
        <v>0.20831877193774501</v>
      </c>
      <c r="BC1684" s="17">
        <v>0.12979355460137301</v>
      </c>
      <c r="BD1684" s="17">
        <v>8.1367941289194598E-2</v>
      </c>
      <c r="BE1684" s="17"/>
      <c r="BF1684" s="17">
        <v>0.135309027146439</v>
      </c>
      <c r="BG1684" s="17"/>
      <c r="BH1684" s="17">
        <v>0.11738559540334299</v>
      </c>
      <c r="BI1684" s="17"/>
      <c r="BJ1684" s="17">
        <v>0.15625166533791399</v>
      </c>
      <c r="BK1684" s="17">
        <v>0.16445264002785501</v>
      </c>
      <c r="BL1684" s="17">
        <v>0.105773568521823</v>
      </c>
      <c r="BM1684" s="17">
        <v>0.17274889971214599</v>
      </c>
      <c r="BN1684" s="17">
        <v>0.13325132053007799</v>
      </c>
      <c r="BO1684" s="17">
        <v>7.7751150737600305E-2</v>
      </c>
      <c r="BP1684" s="17"/>
      <c r="BQ1684" s="17">
        <v>5.08084117625935E-2</v>
      </c>
      <c r="BR1684" s="17">
        <v>0.127656419686312</v>
      </c>
      <c r="BS1684" s="17">
        <v>0.13054799701668801</v>
      </c>
      <c r="BT1684" s="17"/>
      <c r="BU1684" s="17">
        <v>0</v>
      </c>
      <c r="BV1684" s="17">
        <v>0.123392531737426</v>
      </c>
      <c r="BW1684" s="17">
        <v>0.12543191808245899</v>
      </c>
      <c r="BX1684" s="17"/>
      <c r="BY1684" s="17">
        <v>4.72138140584311E-2</v>
      </c>
      <c r="BZ1684" s="17"/>
      <c r="CA1684" s="17">
        <v>8.9844321464993507E-2</v>
      </c>
    </row>
    <row r="1685" spans="2:79" x14ac:dyDescent="0.35">
      <c r="B1685" t="s">
        <v>389</v>
      </c>
      <c r="C1685" s="17">
        <v>0.651698555599591</v>
      </c>
      <c r="D1685" s="17">
        <v>0.66501102364714604</v>
      </c>
      <c r="E1685" s="17">
        <v>0.63875333095643005</v>
      </c>
      <c r="F1685" s="17"/>
      <c r="G1685" s="17">
        <v>0.61733658289346205</v>
      </c>
      <c r="H1685" s="17">
        <v>0.67244424478313303</v>
      </c>
      <c r="I1685" s="17">
        <v>0.68625276334668295</v>
      </c>
      <c r="J1685" s="17">
        <v>0.69763871031164704</v>
      </c>
      <c r="K1685" s="17">
        <v>0.71118129786107898</v>
      </c>
      <c r="L1685" s="17">
        <v>0.55316350212056997</v>
      </c>
      <c r="M1685" s="17"/>
      <c r="N1685" s="17">
        <v>0.69488805892321404</v>
      </c>
      <c r="O1685" s="17">
        <v>0.68949278887333998</v>
      </c>
      <c r="P1685" s="17">
        <v>0.67528718908614405</v>
      </c>
      <c r="Q1685" s="17">
        <v>0.54359291953599198</v>
      </c>
      <c r="R1685" s="17"/>
      <c r="S1685" s="17">
        <v>0.70152683000374105</v>
      </c>
      <c r="T1685" s="17">
        <v>0.62595174995194303</v>
      </c>
      <c r="U1685" s="17">
        <v>0.69090919931794503</v>
      </c>
      <c r="V1685" s="17">
        <v>0.64136435253490798</v>
      </c>
      <c r="W1685" s="17">
        <v>0.62476837284345199</v>
      </c>
      <c r="X1685" s="17">
        <v>0.64297278720297701</v>
      </c>
      <c r="Y1685" s="17">
        <v>0.72119789397047396</v>
      </c>
      <c r="Z1685" s="17">
        <v>0.68268239047188095</v>
      </c>
      <c r="AA1685" s="17">
        <v>0.64350986176409197</v>
      </c>
      <c r="AB1685" s="17">
        <v>0.610722578387909</v>
      </c>
      <c r="AC1685" s="17">
        <v>0.63446616801018296</v>
      </c>
      <c r="AD1685" s="17">
        <v>0.49380139462828498</v>
      </c>
      <c r="AE1685" s="17"/>
      <c r="AF1685" s="17">
        <v>0.63856487368206805</v>
      </c>
      <c r="AG1685" s="17">
        <v>0.61678282717258304</v>
      </c>
      <c r="AH1685" s="17">
        <v>0.67545059335640401</v>
      </c>
      <c r="AI1685" s="17">
        <v>0.66850108199310498</v>
      </c>
      <c r="AJ1685" s="17">
        <v>0.79071800812294302</v>
      </c>
      <c r="AK1685" s="17">
        <v>0.83519611061770904</v>
      </c>
      <c r="AL1685" s="17"/>
      <c r="AM1685" s="17">
        <v>0.59119537035732905</v>
      </c>
      <c r="AN1685" s="17">
        <v>0.63773815733215899</v>
      </c>
      <c r="AO1685" s="17">
        <v>0.67403464848766503</v>
      </c>
      <c r="AP1685" s="17">
        <v>0.69834378314721102</v>
      </c>
      <c r="AQ1685" s="17">
        <v>0.82022973055608195</v>
      </c>
      <c r="AR1685" s="17"/>
      <c r="AS1685" s="17">
        <v>0.66686205422128597</v>
      </c>
      <c r="AT1685" s="17">
        <v>0.68555655212131605</v>
      </c>
      <c r="AU1685" s="17">
        <v>0.63621232588812704</v>
      </c>
      <c r="AV1685" s="17">
        <v>0.64036476515345997</v>
      </c>
      <c r="AW1685" s="17">
        <v>0.60086211773448595</v>
      </c>
      <c r="AX1685" s="17">
        <v>0.63475456448816003</v>
      </c>
      <c r="AY1685" s="17"/>
      <c r="AZ1685" s="17">
        <v>0.67237668925296901</v>
      </c>
      <c r="BA1685" s="17">
        <v>0.60482460134493998</v>
      </c>
      <c r="BB1685" s="17">
        <v>0.582036813652271</v>
      </c>
      <c r="BC1685" s="17">
        <v>0.70366251550883596</v>
      </c>
      <c r="BD1685" s="17">
        <v>0.75135002739302803</v>
      </c>
      <c r="BE1685" s="17"/>
      <c r="BF1685" s="17">
        <v>0.64557846522168005</v>
      </c>
      <c r="BG1685" s="17"/>
      <c r="BH1685" s="17">
        <v>0.66165338571087295</v>
      </c>
      <c r="BI1685" s="17"/>
      <c r="BJ1685" s="17">
        <v>0.61864974050620103</v>
      </c>
      <c r="BK1685" s="17">
        <v>0.64653365949500796</v>
      </c>
      <c r="BL1685" s="17">
        <v>0.71494855229043797</v>
      </c>
      <c r="BM1685" s="17">
        <v>0.509740772357685</v>
      </c>
      <c r="BN1685" s="17">
        <v>0.79009175239071905</v>
      </c>
      <c r="BO1685" s="17">
        <v>0.53614193894275097</v>
      </c>
      <c r="BP1685" s="17"/>
      <c r="BQ1685" s="17">
        <v>0.78139929534599295</v>
      </c>
      <c r="BR1685" s="17">
        <v>0.62971873754857799</v>
      </c>
      <c r="BS1685" s="17">
        <v>0.64821791976522503</v>
      </c>
      <c r="BT1685" s="17"/>
      <c r="BU1685" s="17">
        <v>0.72843093056478503</v>
      </c>
      <c r="BV1685" s="17">
        <v>0.68796471989135699</v>
      </c>
      <c r="BW1685" s="17">
        <v>0.63752665111957696</v>
      </c>
      <c r="BX1685" s="17"/>
      <c r="BY1685" s="17">
        <v>0.58653260763001003</v>
      </c>
      <c r="BZ1685" s="17"/>
      <c r="CA1685" s="17">
        <v>0.78693285992301798</v>
      </c>
    </row>
    <row r="1686" spans="2:79" x14ac:dyDescent="0.35">
      <c r="B1686" t="s">
        <v>390</v>
      </c>
      <c r="C1686" s="17">
        <v>0.20968586412009099</v>
      </c>
      <c r="D1686" s="17">
        <v>0.21533597572614199</v>
      </c>
      <c r="E1686" s="17">
        <v>0.205780734057876</v>
      </c>
      <c r="F1686" s="17"/>
      <c r="G1686" s="17">
        <v>0.261437539118753</v>
      </c>
      <c r="H1686" s="17">
        <v>0.18473545918468101</v>
      </c>
      <c r="I1686" s="17">
        <v>0.19790934774753099</v>
      </c>
      <c r="J1686" s="17">
        <v>0.134318299091676</v>
      </c>
      <c r="K1686" s="17">
        <v>0.20319983525569199</v>
      </c>
      <c r="L1686" s="17">
        <v>0.268908770559946</v>
      </c>
      <c r="M1686" s="17"/>
      <c r="N1686" s="17">
        <v>0.17782127342410001</v>
      </c>
      <c r="O1686" s="17">
        <v>0.21400648089288099</v>
      </c>
      <c r="P1686" s="17">
        <v>0.218650799220653</v>
      </c>
      <c r="Q1686" s="17">
        <v>0.23843598786296799</v>
      </c>
      <c r="R1686" s="17"/>
      <c r="S1686" s="17">
        <v>0.20305627210018201</v>
      </c>
      <c r="T1686" s="17">
        <v>0.16557565319415701</v>
      </c>
      <c r="U1686" s="17">
        <v>0.16277110354219701</v>
      </c>
      <c r="V1686" s="17">
        <v>0.244758257537732</v>
      </c>
      <c r="W1686" s="17">
        <v>0.27004810500022902</v>
      </c>
      <c r="X1686" s="17">
        <v>0.162981597909857</v>
      </c>
      <c r="Y1686" s="17">
        <v>0.21905049543963701</v>
      </c>
      <c r="Z1686" s="17">
        <v>0.19996193083823299</v>
      </c>
      <c r="AA1686" s="17">
        <v>0.234674820621985</v>
      </c>
      <c r="AB1686" s="17">
        <v>0.21104889105081601</v>
      </c>
      <c r="AC1686" s="17">
        <v>0.22318500837522701</v>
      </c>
      <c r="AD1686" s="17">
        <v>0.30532935658926402</v>
      </c>
      <c r="AE1686" s="17"/>
      <c r="AF1686" s="17">
        <v>0.16839624705473899</v>
      </c>
      <c r="AG1686" s="17">
        <v>0.25243725764067898</v>
      </c>
      <c r="AH1686" s="17">
        <v>0.216384264886996</v>
      </c>
      <c r="AI1686" s="17">
        <v>0.21868363956793599</v>
      </c>
      <c r="AJ1686" s="17">
        <v>0.15349286915903099</v>
      </c>
      <c r="AK1686" s="17">
        <v>0.10094403056276</v>
      </c>
      <c r="AL1686" s="17"/>
      <c r="AM1686" s="17">
        <v>0.21045997028630301</v>
      </c>
      <c r="AN1686" s="17">
        <v>0.230917687925004</v>
      </c>
      <c r="AO1686" s="17">
        <v>0.21957117151650499</v>
      </c>
      <c r="AP1686" s="17">
        <v>0.15241082463043301</v>
      </c>
      <c r="AQ1686" s="17">
        <v>8.0842133234206595E-2</v>
      </c>
      <c r="AR1686" s="17"/>
      <c r="AS1686" s="17">
        <v>0.24379841706078101</v>
      </c>
      <c r="AT1686" s="17">
        <v>0.170587351274743</v>
      </c>
      <c r="AU1686" s="17">
        <v>0.21715841248322501</v>
      </c>
      <c r="AV1686" s="17">
        <v>0.19248968979845199</v>
      </c>
      <c r="AW1686" s="17">
        <v>0.19625066614668099</v>
      </c>
      <c r="AX1686" s="17">
        <v>0.27778439888853701</v>
      </c>
      <c r="AY1686" s="17"/>
      <c r="AZ1686" s="17">
        <v>0.182123881528263</v>
      </c>
      <c r="BA1686" s="17">
        <v>0.26811525535967101</v>
      </c>
      <c r="BB1686" s="17">
        <v>0.20964441440998399</v>
      </c>
      <c r="BC1686" s="17">
        <v>0.166543929889791</v>
      </c>
      <c r="BD1686" s="17">
        <v>0.167282031317778</v>
      </c>
      <c r="BE1686" s="17"/>
      <c r="BF1686" s="17">
        <v>0.219112507631882</v>
      </c>
      <c r="BG1686" s="17"/>
      <c r="BH1686" s="17">
        <v>0.22096101888578401</v>
      </c>
      <c r="BI1686" s="17"/>
      <c r="BJ1686" s="17">
        <v>0.22509859415588501</v>
      </c>
      <c r="BK1686" s="17">
        <v>0.189013700477137</v>
      </c>
      <c r="BL1686" s="17">
        <v>0.17927787918773899</v>
      </c>
      <c r="BM1686" s="17">
        <v>0.31751032793016898</v>
      </c>
      <c r="BN1686" s="17">
        <v>7.6656927079203102E-2</v>
      </c>
      <c r="BO1686" s="17">
        <v>0.386106910319649</v>
      </c>
      <c r="BP1686" s="17"/>
      <c r="BQ1686" s="17">
        <v>0.16779229289141401</v>
      </c>
      <c r="BR1686" s="17">
        <v>0.24262484276511001</v>
      </c>
      <c r="BS1686" s="17">
        <v>0.22123408321808799</v>
      </c>
      <c r="BT1686" s="17"/>
      <c r="BU1686" s="17">
        <v>0.27156906943521503</v>
      </c>
      <c r="BV1686" s="17">
        <v>0.188642748371217</v>
      </c>
      <c r="BW1686" s="17">
        <v>0.237041430797964</v>
      </c>
      <c r="BX1686" s="17"/>
      <c r="BY1686" s="17">
        <v>0.36625357831155902</v>
      </c>
      <c r="BZ1686" s="17"/>
      <c r="CA1686" s="17">
        <v>0.123222818611988</v>
      </c>
    </row>
    <row r="1687" spans="2:79" x14ac:dyDescent="0.35">
      <c r="B1687" t="s">
        <v>202</v>
      </c>
      <c r="C1687" s="17">
        <v>0.44201269147950001</v>
      </c>
      <c r="D1687" s="17">
        <v>0.44967504792100399</v>
      </c>
      <c r="E1687" s="17">
        <v>0.432972596898554</v>
      </c>
      <c r="F1687" s="17"/>
      <c r="G1687" s="17">
        <v>0.35589904377470899</v>
      </c>
      <c r="H1687" s="17">
        <v>0.48770878559845199</v>
      </c>
      <c r="I1687" s="17">
        <v>0.48834341559915201</v>
      </c>
      <c r="J1687" s="17">
        <v>0.56332041121997101</v>
      </c>
      <c r="K1687" s="17">
        <v>0.50798146260538701</v>
      </c>
      <c r="L1687" s="17">
        <v>0.28425473156062397</v>
      </c>
      <c r="M1687" s="17"/>
      <c r="N1687" s="17">
        <v>0.517066785499114</v>
      </c>
      <c r="O1687" s="17">
        <v>0.47548630798045999</v>
      </c>
      <c r="P1687" s="17">
        <v>0.45663638986549099</v>
      </c>
      <c r="Q1687" s="17">
        <v>0.30515693167302299</v>
      </c>
      <c r="R1687" s="17"/>
      <c r="S1687" s="17">
        <v>0.49847055790355899</v>
      </c>
      <c r="T1687" s="17">
        <v>0.46037609675778601</v>
      </c>
      <c r="U1687" s="17">
        <v>0.52813809577574899</v>
      </c>
      <c r="V1687" s="17">
        <v>0.39660609499717497</v>
      </c>
      <c r="W1687" s="17">
        <v>0.35472026784322302</v>
      </c>
      <c r="X1687" s="17">
        <v>0.47999118929312101</v>
      </c>
      <c r="Y1687" s="17">
        <v>0.50214739853083701</v>
      </c>
      <c r="Z1687" s="17">
        <v>0.48272045963364701</v>
      </c>
      <c r="AA1687" s="17">
        <v>0.408835041142106</v>
      </c>
      <c r="AB1687" s="17">
        <v>0.39967368733709302</v>
      </c>
      <c r="AC1687" s="17">
        <v>0.41128115963495598</v>
      </c>
      <c r="AD1687" s="17">
        <v>0.18847203803902099</v>
      </c>
      <c r="AE1687" s="17"/>
      <c r="AF1687" s="17">
        <v>0.47016862662733</v>
      </c>
      <c r="AG1687" s="17">
        <v>0.364345569531904</v>
      </c>
      <c r="AH1687" s="17">
        <v>0.45906632846940798</v>
      </c>
      <c r="AI1687" s="17">
        <v>0.44981744242516802</v>
      </c>
      <c r="AJ1687" s="17">
        <v>0.63722513896391197</v>
      </c>
      <c r="AK1687" s="17">
        <v>0.73425208005495002</v>
      </c>
      <c r="AL1687" s="17"/>
      <c r="AM1687" s="17">
        <v>0.38073540007102602</v>
      </c>
      <c r="AN1687" s="17">
        <v>0.40682046940715499</v>
      </c>
      <c r="AO1687" s="17">
        <v>0.45446347697116002</v>
      </c>
      <c r="AP1687" s="17">
        <v>0.54593295851677803</v>
      </c>
      <c r="AQ1687" s="17">
        <v>0.73938759732187498</v>
      </c>
      <c r="AR1687" s="17"/>
      <c r="AS1687" s="17">
        <v>0.42306363716050399</v>
      </c>
      <c r="AT1687" s="17">
        <v>0.51496920084657305</v>
      </c>
      <c r="AU1687" s="17">
        <v>0.419053913404902</v>
      </c>
      <c r="AV1687" s="17">
        <v>0.44787507535500798</v>
      </c>
      <c r="AW1687" s="17">
        <v>0.40461145158780498</v>
      </c>
      <c r="AX1687" s="17">
        <v>0.35697016559962302</v>
      </c>
      <c r="AY1687" s="17"/>
      <c r="AZ1687" s="17">
        <v>0.49025280772470597</v>
      </c>
      <c r="BA1687" s="17">
        <v>0.33670934598526903</v>
      </c>
      <c r="BB1687" s="17">
        <v>0.37239239924228701</v>
      </c>
      <c r="BC1687" s="17">
        <v>0.53711858561904502</v>
      </c>
      <c r="BD1687" s="17">
        <v>0.58406799607524995</v>
      </c>
      <c r="BE1687" s="17"/>
      <c r="BF1687" s="17">
        <v>0.42646595758979799</v>
      </c>
      <c r="BG1687" s="17"/>
      <c r="BH1687" s="17">
        <v>0.440692366825089</v>
      </c>
      <c r="BI1687" s="17"/>
      <c r="BJ1687" s="17">
        <v>0.39355114635031602</v>
      </c>
      <c r="BK1687" s="17">
        <v>0.45751995901787101</v>
      </c>
      <c r="BL1687" s="17">
        <v>0.535670673102699</v>
      </c>
      <c r="BM1687" s="17">
        <v>0.192230444427515</v>
      </c>
      <c r="BN1687" s="17">
        <v>0.71343482531151603</v>
      </c>
      <c r="BO1687" s="17">
        <v>0.150035028623103</v>
      </c>
      <c r="BP1687" s="17"/>
      <c r="BQ1687" s="17">
        <v>0.613607002454579</v>
      </c>
      <c r="BR1687" s="17">
        <v>0.38709389478346701</v>
      </c>
      <c r="BS1687" s="17">
        <v>0.42698383654713701</v>
      </c>
      <c r="BT1687" s="17"/>
      <c r="BU1687" s="17">
        <v>0.45686186112957</v>
      </c>
      <c r="BV1687" s="17">
        <v>0.49932197152014002</v>
      </c>
      <c r="BW1687" s="17">
        <v>0.40048522032161199</v>
      </c>
      <c r="BX1687" s="17"/>
      <c r="BY1687" s="17">
        <v>0.220279029318452</v>
      </c>
      <c r="BZ1687" s="17"/>
      <c r="CA1687" s="17">
        <v>0.66371004131102995</v>
      </c>
    </row>
    <row r="1688" spans="2:79" x14ac:dyDescent="0.35">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c r="BA1688" s="17"/>
      <c r="BB1688" s="17"/>
      <c r="BC1688" s="17"/>
      <c r="BD1688" s="17"/>
      <c r="BE1688" s="17"/>
      <c r="BF1688" s="17"/>
      <c r="BG1688" s="17"/>
      <c r="BH1688" s="17"/>
      <c r="BI1688" s="17"/>
      <c r="BJ1688" s="17"/>
      <c r="BK1688" s="17"/>
      <c r="BL1688" s="17"/>
      <c r="BM1688" s="17"/>
      <c r="BN1688" s="17"/>
      <c r="BO1688" s="17"/>
      <c r="BP1688" s="17"/>
      <c r="BQ1688" s="17"/>
      <c r="BR1688" s="17"/>
      <c r="BS1688" s="17"/>
      <c r="BT1688" s="17"/>
      <c r="BU1688" s="17"/>
      <c r="BV1688" s="17"/>
      <c r="BW1688" s="17"/>
      <c r="BX1688" s="17"/>
      <c r="BY1688" s="17"/>
      <c r="BZ1688" s="17"/>
      <c r="CA1688" s="17"/>
    </row>
    <row r="1689" spans="2:79" x14ac:dyDescent="0.35">
      <c r="B1689" s="6" t="s">
        <v>659</v>
      </c>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c r="AX1689" s="17"/>
      <c r="AY1689" s="17"/>
      <c r="AZ1689" s="17"/>
      <c r="BA1689" s="17"/>
      <c r="BB1689" s="17"/>
      <c r="BC1689" s="17"/>
      <c r="BD1689" s="17"/>
      <c r="BE1689" s="17"/>
      <c r="BF1689" s="17"/>
      <c r="BG1689" s="17"/>
      <c r="BH1689" s="17"/>
      <c r="BI1689" s="17"/>
      <c r="BJ1689" s="17"/>
      <c r="BK1689" s="17"/>
      <c r="BL1689" s="17"/>
      <c r="BM1689" s="17"/>
      <c r="BN1689" s="17"/>
      <c r="BO1689" s="17"/>
      <c r="BP1689" s="17"/>
      <c r="BQ1689" s="17"/>
      <c r="BR1689" s="17"/>
      <c r="BS1689" s="17"/>
      <c r="BT1689" s="17"/>
      <c r="BU1689" s="17"/>
      <c r="BV1689" s="17"/>
      <c r="BW1689" s="17"/>
      <c r="BX1689" s="17"/>
      <c r="BY1689" s="17"/>
      <c r="BZ1689" s="17"/>
      <c r="CA1689" s="17"/>
    </row>
    <row r="1690" spans="2:79" x14ac:dyDescent="0.35">
      <c r="B1690" s="24" t="s">
        <v>582</v>
      </c>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c r="BF1690" s="17"/>
      <c r="BG1690" s="17"/>
      <c r="BH1690" s="17"/>
      <c r="BI1690" s="17"/>
      <c r="BJ1690" s="17"/>
      <c r="BK1690" s="17"/>
      <c r="BL1690" s="17"/>
      <c r="BM1690" s="17"/>
      <c r="BN1690" s="17"/>
      <c r="BO1690" s="17"/>
      <c r="BP1690" s="17"/>
      <c r="BQ1690" s="17"/>
      <c r="BR1690" s="17"/>
      <c r="BS1690" s="17"/>
      <c r="BT1690" s="17"/>
      <c r="BU1690" s="17"/>
      <c r="BV1690" s="17"/>
      <c r="BW1690" s="17"/>
      <c r="BX1690" s="17"/>
      <c r="BY1690" s="17"/>
      <c r="BZ1690" s="17"/>
      <c r="CA1690" s="17"/>
    </row>
    <row r="1691" spans="2:79" x14ac:dyDescent="0.35">
      <c r="B1691" t="s">
        <v>655</v>
      </c>
      <c r="C1691" s="17">
        <v>0.17054296915616701</v>
      </c>
      <c r="D1691" s="17">
        <v>0.21382552969948901</v>
      </c>
      <c r="E1691" s="17">
        <v>0.13016465336805</v>
      </c>
      <c r="F1691" s="17"/>
      <c r="G1691" s="17">
        <v>0.13087396500832499</v>
      </c>
      <c r="H1691" s="17">
        <v>0.211890001587766</v>
      </c>
      <c r="I1691" s="17">
        <v>0.17666889800890601</v>
      </c>
      <c r="J1691" s="17">
        <v>0.121864214204824</v>
      </c>
      <c r="K1691" s="17">
        <v>0.17732583860055701</v>
      </c>
      <c r="L1691" s="17">
        <v>0.18240730562118701</v>
      </c>
      <c r="M1691" s="17"/>
      <c r="N1691" s="17">
        <v>0.1057084124076</v>
      </c>
      <c r="O1691" s="17">
        <v>0.154898647942638</v>
      </c>
      <c r="P1691" s="17">
        <v>0.21805642468245401</v>
      </c>
      <c r="Q1691" s="17">
        <v>0.217814937844268</v>
      </c>
      <c r="R1691" s="17"/>
      <c r="S1691" s="17">
        <v>0.114547646422179</v>
      </c>
      <c r="T1691" s="17">
        <v>0.14918262028725099</v>
      </c>
      <c r="U1691" s="17">
        <v>0.13716619667732799</v>
      </c>
      <c r="V1691" s="17">
        <v>0.25696697507264099</v>
      </c>
      <c r="W1691" s="17">
        <v>0.15622184232203401</v>
      </c>
      <c r="X1691" s="17">
        <v>0.26214820466904998</v>
      </c>
      <c r="Y1691" s="17">
        <v>0.18594522146293899</v>
      </c>
      <c r="Z1691" s="17">
        <v>0.122362940378816</v>
      </c>
      <c r="AA1691" s="17">
        <v>0.17910294302097199</v>
      </c>
      <c r="AB1691" s="17">
        <v>0.132220712038678</v>
      </c>
      <c r="AC1691" s="17">
        <v>0.124447011721011</v>
      </c>
      <c r="AD1691" s="17">
        <v>0.25653896156253098</v>
      </c>
      <c r="AE1691" s="17"/>
      <c r="AF1691" s="17">
        <v>0.222928172637334</v>
      </c>
      <c r="AG1691" s="17">
        <v>0.182230822587611</v>
      </c>
      <c r="AH1691" s="17">
        <v>0.16587715896053801</v>
      </c>
      <c r="AI1691" s="17">
        <v>0.141797158485025</v>
      </c>
      <c r="AJ1691" s="17">
        <v>5.34328919017013E-2</v>
      </c>
      <c r="AK1691" s="17">
        <v>0.166672734335854</v>
      </c>
      <c r="AL1691" s="17"/>
      <c r="AM1691" s="17">
        <v>0.19521934189394</v>
      </c>
      <c r="AN1691" s="17">
        <v>0.19213177043763699</v>
      </c>
      <c r="AO1691" s="17">
        <v>0.137031864575552</v>
      </c>
      <c r="AP1691" s="17">
        <v>0.14943683114419501</v>
      </c>
      <c r="AQ1691" s="17">
        <v>0.28444654725498802</v>
      </c>
      <c r="AR1691" s="17"/>
      <c r="AS1691" s="17">
        <v>0.188463838517655</v>
      </c>
      <c r="AT1691" s="17">
        <v>0.14285892192042199</v>
      </c>
      <c r="AU1691" s="17">
        <v>0.22720108992125801</v>
      </c>
      <c r="AV1691" s="17">
        <v>0.12062976150148901</v>
      </c>
      <c r="AW1691" s="17">
        <v>0.16080292681553701</v>
      </c>
      <c r="AX1691" s="17">
        <v>0.274396165362494</v>
      </c>
      <c r="AY1691" s="17"/>
      <c r="AZ1691" s="17">
        <v>0.188260833359117</v>
      </c>
      <c r="BA1691" s="17">
        <v>0.15162913770717201</v>
      </c>
      <c r="BB1691" s="17">
        <v>0.17554712661184399</v>
      </c>
      <c r="BC1691" s="17">
        <v>0.27592466283106698</v>
      </c>
      <c r="BD1691" s="17">
        <v>0.14631941680920299</v>
      </c>
      <c r="BE1691" s="17"/>
      <c r="BF1691" s="17">
        <v>0.17775387423531999</v>
      </c>
      <c r="BG1691" s="17"/>
      <c r="BH1691" s="17">
        <v>0.186745450231146</v>
      </c>
      <c r="BI1691" s="17"/>
      <c r="BJ1691" s="17">
        <v>0.181613018944836</v>
      </c>
      <c r="BK1691" s="17">
        <v>0.20564762534566</v>
      </c>
      <c r="BL1691" s="17">
        <v>0.14514272395098199</v>
      </c>
      <c r="BM1691" s="17">
        <v>0.19583102414290901</v>
      </c>
      <c r="BN1691" s="17">
        <v>8.3138366705518593E-2</v>
      </c>
      <c r="BO1691" s="17">
        <v>0.13163103654077901</v>
      </c>
      <c r="BP1691" s="17"/>
      <c r="BQ1691" s="17">
        <v>0.20350507223480299</v>
      </c>
      <c r="BR1691" s="17">
        <v>0.18002665148574001</v>
      </c>
      <c r="BS1691" s="17">
        <v>0.166668977953567</v>
      </c>
      <c r="BT1691" s="17"/>
      <c r="BU1691" s="17">
        <v>0.31257787972656698</v>
      </c>
      <c r="BV1691" s="17">
        <v>0.16550784018019299</v>
      </c>
      <c r="BW1691" s="17">
        <v>0.16356649228588699</v>
      </c>
      <c r="BX1691" s="17"/>
      <c r="BY1691" s="17">
        <v>0.221318932861194</v>
      </c>
      <c r="BZ1691" s="17"/>
      <c r="CA1691" s="17">
        <v>9.6503944812034906E-2</v>
      </c>
    </row>
    <row r="1692" spans="2:79" x14ac:dyDescent="0.35">
      <c r="B1692" t="s">
        <v>656</v>
      </c>
      <c r="C1692" s="17">
        <v>0.36050359766802997</v>
      </c>
      <c r="D1692" s="17">
        <v>0.36909992139813202</v>
      </c>
      <c r="E1692" s="17">
        <v>0.349113253517915</v>
      </c>
      <c r="F1692" s="17"/>
      <c r="G1692" s="17">
        <v>0.38014803299237099</v>
      </c>
      <c r="H1692" s="17">
        <v>0.36900975930540703</v>
      </c>
      <c r="I1692" s="17">
        <v>0.32471769281448898</v>
      </c>
      <c r="J1692" s="17">
        <v>0.41306430755130602</v>
      </c>
      <c r="K1692" s="17">
        <v>0.30301672008054298</v>
      </c>
      <c r="L1692" s="17">
        <v>0.37531303275029398</v>
      </c>
      <c r="M1692" s="17"/>
      <c r="N1692" s="17">
        <v>0.342127293023408</v>
      </c>
      <c r="O1692" s="17">
        <v>0.40487563712980001</v>
      </c>
      <c r="P1692" s="17">
        <v>0.38788793681091999</v>
      </c>
      <c r="Q1692" s="17">
        <v>0.310354400594964</v>
      </c>
      <c r="R1692" s="17"/>
      <c r="S1692" s="17">
        <v>0.42050954609798702</v>
      </c>
      <c r="T1692" s="17">
        <v>0.432759842581594</v>
      </c>
      <c r="U1692" s="17">
        <v>0.40747122113768502</v>
      </c>
      <c r="V1692" s="17">
        <v>0.35741333439134898</v>
      </c>
      <c r="W1692" s="17">
        <v>0.30019943165698798</v>
      </c>
      <c r="X1692" s="17">
        <v>0.239855481441136</v>
      </c>
      <c r="Y1692" s="17">
        <v>0.414841447093108</v>
      </c>
      <c r="Z1692" s="17">
        <v>0.24663571239667201</v>
      </c>
      <c r="AA1692" s="17">
        <v>0.28652595854047302</v>
      </c>
      <c r="AB1692" s="17">
        <v>0.39355856739468098</v>
      </c>
      <c r="AC1692" s="17">
        <v>0.48722930279820398</v>
      </c>
      <c r="AD1692" s="17">
        <v>7.1594028382821306E-2</v>
      </c>
      <c r="AE1692" s="17"/>
      <c r="AF1692" s="17">
        <v>0.31967923285435401</v>
      </c>
      <c r="AG1692" s="17">
        <v>0.38507821473536702</v>
      </c>
      <c r="AH1692" s="17">
        <v>0.40422456899839498</v>
      </c>
      <c r="AI1692" s="17">
        <v>0.28147845759367701</v>
      </c>
      <c r="AJ1692" s="17">
        <v>0.43493862040652698</v>
      </c>
      <c r="AK1692" s="17">
        <v>0.34419867754142203</v>
      </c>
      <c r="AL1692" s="17"/>
      <c r="AM1692" s="17">
        <v>0.27837422692368302</v>
      </c>
      <c r="AN1692" s="17">
        <v>0.39539046405525402</v>
      </c>
      <c r="AO1692" s="17">
        <v>0.41204991869736302</v>
      </c>
      <c r="AP1692" s="17">
        <v>0.31173173912327201</v>
      </c>
      <c r="AQ1692" s="17">
        <v>0.26495615350377599</v>
      </c>
      <c r="AR1692" s="17"/>
      <c r="AS1692" s="17">
        <v>0.35277321605364897</v>
      </c>
      <c r="AT1692" s="17">
        <v>0.39678593423825498</v>
      </c>
      <c r="AU1692" s="17">
        <v>0.24295181191472701</v>
      </c>
      <c r="AV1692" s="17">
        <v>0.410644871337081</v>
      </c>
      <c r="AW1692" s="17">
        <v>0.34151977565390401</v>
      </c>
      <c r="AX1692" s="17">
        <v>0.37442273135536303</v>
      </c>
      <c r="AY1692" s="17"/>
      <c r="AZ1692" s="17">
        <v>0.33030217295046599</v>
      </c>
      <c r="BA1692" s="17">
        <v>0.36145368957649798</v>
      </c>
      <c r="BB1692" s="17">
        <v>0.36595934056754498</v>
      </c>
      <c r="BC1692" s="17">
        <v>0.26327196990517499</v>
      </c>
      <c r="BD1692" s="17">
        <v>0.42240718181736803</v>
      </c>
      <c r="BE1692" s="17"/>
      <c r="BF1692" s="17">
        <v>0.34697665317423099</v>
      </c>
      <c r="BG1692" s="17"/>
      <c r="BH1692" s="17">
        <v>0.35908963687858197</v>
      </c>
      <c r="BI1692" s="17"/>
      <c r="BJ1692" s="17">
        <v>0.34637475617230301</v>
      </c>
      <c r="BK1692" s="17">
        <v>0.37175442242828299</v>
      </c>
      <c r="BL1692" s="17">
        <v>0.34782331100918801</v>
      </c>
      <c r="BM1692" s="17">
        <v>0.37453266032244997</v>
      </c>
      <c r="BN1692" s="17">
        <v>0.37355937625324298</v>
      </c>
      <c r="BO1692" s="17">
        <v>0.37711641776939703</v>
      </c>
      <c r="BP1692" s="17"/>
      <c r="BQ1692" s="17">
        <v>0.28503784045959502</v>
      </c>
      <c r="BR1692" s="17">
        <v>0.39778948137185899</v>
      </c>
      <c r="BS1692" s="17">
        <v>0.37869434141536801</v>
      </c>
      <c r="BT1692" s="17"/>
      <c r="BU1692" s="17">
        <v>0.32236941071276498</v>
      </c>
      <c r="BV1692" s="17">
        <v>0.37526555811253698</v>
      </c>
      <c r="BW1692" s="17">
        <v>0.36046898173284603</v>
      </c>
      <c r="BX1692" s="17"/>
      <c r="BY1692" s="17">
        <v>0.31224429853699398</v>
      </c>
      <c r="BZ1692" s="17"/>
      <c r="CA1692" s="17">
        <v>0.40907537238373198</v>
      </c>
    </row>
    <row r="1693" spans="2:79" x14ac:dyDescent="0.35">
      <c r="B1693" t="s">
        <v>657</v>
      </c>
      <c r="C1693" s="17">
        <v>0.24591728414102701</v>
      </c>
      <c r="D1693" s="17">
        <v>0.21191705083098</v>
      </c>
      <c r="E1693" s="17">
        <v>0.27953779452780197</v>
      </c>
      <c r="F1693" s="17"/>
      <c r="G1693" s="17">
        <v>0.33485743114809602</v>
      </c>
      <c r="H1693" s="17">
        <v>0.210556570348753</v>
      </c>
      <c r="I1693" s="17">
        <v>0.26154640745617003</v>
      </c>
      <c r="J1693" s="17">
        <v>0.25273897701849002</v>
      </c>
      <c r="K1693" s="17">
        <v>0.28649208904185602</v>
      </c>
      <c r="L1693" s="17">
        <v>0.17839835367694801</v>
      </c>
      <c r="M1693" s="17"/>
      <c r="N1693" s="17">
        <v>0.32845872736741499</v>
      </c>
      <c r="O1693" s="17">
        <v>0.23548178739282999</v>
      </c>
      <c r="P1693" s="17">
        <v>0.19213953706773701</v>
      </c>
      <c r="Q1693" s="17">
        <v>0.20438205273042401</v>
      </c>
      <c r="R1693" s="17"/>
      <c r="S1693" s="17">
        <v>0.28591842695661401</v>
      </c>
      <c r="T1693" s="17">
        <v>0.216691398892534</v>
      </c>
      <c r="U1693" s="17">
        <v>0.209497449840883</v>
      </c>
      <c r="V1693" s="17">
        <v>0.221753275009445</v>
      </c>
      <c r="W1693" s="17">
        <v>0.27866537620481402</v>
      </c>
      <c r="X1693" s="17">
        <v>0.34143512869783099</v>
      </c>
      <c r="Y1693" s="17">
        <v>0.157791760410531</v>
      </c>
      <c r="Z1693" s="17">
        <v>0.31808507051527102</v>
      </c>
      <c r="AA1693" s="17">
        <v>0.24237566389474699</v>
      </c>
      <c r="AB1693" s="17">
        <v>0.160957568771469</v>
      </c>
      <c r="AC1693" s="17">
        <v>0.25414343836633102</v>
      </c>
      <c r="AD1693" s="17">
        <v>0.402871331788274</v>
      </c>
      <c r="AE1693" s="17"/>
      <c r="AF1693" s="17">
        <v>0.168738905260228</v>
      </c>
      <c r="AG1693" s="17">
        <v>0.255746441014221</v>
      </c>
      <c r="AH1693" s="17">
        <v>0.25292305813431099</v>
      </c>
      <c r="AI1693" s="17">
        <v>0.30961083507937698</v>
      </c>
      <c r="AJ1693" s="17">
        <v>0.22098912745431201</v>
      </c>
      <c r="AK1693" s="17">
        <v>0.39362009824505401</v>
      </c>
      <c r="AL1693" s="17"/>
      <c r="AM1693" s="17">
        <v>0.230383915841055</v>
      </c>
      <c r="AN1693" s="17">
        <v>0.23581099859006099</v>
      </c>
      <c r="AO1693" s="17">
        <v>0.27252248085978498</v>
      </c>
      <c r="AP1693" s="17">
        <v>0.288899562809463</v>
      </c>
      <c r="AQ1693" s="17">
        <v>0.133669106947709</v>
      </c>
      <c r="AR1693" s="17"/>
      <c r="AS1693" s="17">
        <v>0.30839587924909301</v>
      </c>
      <c r="AT1693" s="17">
        <v>0.209027118107391</v>
      </c>
      <c r="AU1693" s="17">
        <v>0.33444917040312999</v>
      </c>
      <c r="AV1693" s="17">
        <v>0.222342195873202</v>
      </c>
      <c r="AW1693" s="17">
        <v>0.163662279904879</v>
      </c>
      <c r="AX1693" s="17">
        <v>0.19553502660488001</v>
      </c>
      <c r="AY1693" s="17"/>
      <c r="AZ1693" s="17">
        <v>0.26306697496100701</v>
      </c>
      <c r="BA1693" s="17">
        <v>0.25361110145231502</v>
      </c>
      <c r="BB1693" s="17">
        <v>0.244537870836634</v>
      </c>
      <c r="BC1693" s="17">
        <v>0.13583143887782301</v>
      </c>
      <c r="BD1693" s="17">
        <v>0.25116826061556502</v>
      </c>
      <c r="BE1693" s="17"/>
      <c r="BF1693" s="17">
        <v>0.25010051741564598</v>
      </c>
      <c r="BG1693" s="17"/>
      <c r="BH1693" s="17">
        <v>0.23888752491272799</v>
      </c>
      <c r="BI1693" s="17"/>
      <c r="BJ1693" s="17">
        <v>0.25280189815679099</v>
      </c>
      <c r="BK1693" s="17">
        <v>0.193325351492485</v>
      </c>
      <c r="BL1693" s="17">
        <v>0.290108076601997</v>
      </c>
      <c r="BM1693" s="17">
        <v>0.148888996478902</v>
      </c>
      <c r="BN1693" s="17">
        <v>0.32475390387581299</v>
      </c>
      <c r="BO1693" s="17">
        <v>0.246814435530233</v>
      </c>
      <c r="BP1693" s="17"/>
      <c r="BQ1693" s="17">
        <v>0.33900210395577901</v>
      </c>
      <c r="BR1693" s="17">
        <v>0.21815856185260399</v>
      </c>
      <c r="BS1693" s="17">
        <v>0.22919336083300401</v>
      </c>
      <c r="BT1693" s="17"/>
      <c r="BU1693" s="17">
        <v>0.229084447162062</v>
      </c>
      <c r="BV1693" s="17">
        <v>0.24874903409232901</v>
      </c>
      <c r="BW1693" s="17">
        <v>0.24687822612326499</v>
      </c>
      <c r="BX1693" s="17"/>
      <c r="BY1693" s="17">
        <v>0.34795848345146502</v>
      </c>
      <c r="BZ1693" s="17"/>
      <c r="CA1693" s="17">
        <v>0.25444492582014</v>
      </c>
    </row>
    <row r="1694" spans="2:79" x14ac:dyDescent="0.35">
      <c r="B1694" t="s">
        <v>658</v>
      </c>
      <c r="C1694" s="17">
        <v>0.10260492335799</v>
      </c>
      <c r="D1694" s="17">
        <v>0.111244318868769</v>
      </c>
      <c r="E1694" s="17">
        <v>9.4888453572447504E-2</v>
      </c>
      <c r="F1694" s="17"/>
      <c r="G1694" s="17">
        <v>0.13066510280488999</v>
      </c>
      <c r="H1694" s="17">
        <v>8.6523924241127495E-2</v>
      </c>
      <c r="I1694" s="17">
        <v>0.13915323841486801</v>
      </c>
      <c r="J1694" s="17">
        <v>9.8626316198478295E-2</v>
      </c>
      <c r="K1694" s="17">
        <v>7.5795065352592506E-2</v>
      </c>
      <c r="L1694" s="17">
        <v>8.9777994199804201E-2</v>
      </c>
      <c r="M1694" s="17"/>
      <c r="N1694" s="17">
        <v>0.127285617031485</v>
      </c>
      <c r="O1694" s="17">
        <v>0.100209394015999</v>
      </c>
      <c r="P1694" s="17">
        <v>7.7714793197006499E-2</v>
      </c>
      <c r="Q1694" s="17">
        <v>0.10005771786616401</v>
      </c>
      <c r="R1694" s="17"/>
      <c r="S1694" s="17">
        <v>0.124246069613584</v>
      </c>
      <c r="T1694" s="17">
        <v>7.6576514998751302E-2</v>
      </c>
      <c r="U1694" s="17">
        <v>0.137393421404991</v>
      </c>
      <c r="V1694" s="17">
        <v>3.94231465629317E-2</v>
      </c>
      <c r="W1694" s="17">
        <v>6.4638699447806605E-2</v>
      </c>
      <c r="X1694" s="17">
        <v>6.0377096654672197E-2</v>
      </c>
      <c r="Y1694" s="17">
        <v>0.15533903667538701</v>
      </c>
      <c r="Z1694" s="17">
        <v>0.125171261671952</v>
      </c>
      <c r="AA1694" s="17">
        <v>0.115203632009756</v>
      </c>
      <c r="AB1694" s="17">
        <v>0.13012147955226</v>
      </c>
      <c r="AC1694" s="17">
        <v>8.9301367626501996E-2</v>
      </c>
      <c r="AD1694" s="17">
        <v>0.18081718814197101</v>
      </c>
      <c r="AE1694" s="17"/>
      <c r="AF1694" s="17">
        <v>0.13874893689282999</v>
      </c>
      <c r="AG1694" s="17">
        <v>6.3412173168572006E-2</v>
      </c>
      <c r="AH1694" s="17">
        <v>8.1105219292086903E-2</v>
      </c>
      <c r="AI1694" s="17">
        <v>0.143981817353389</v>
      </c>
      <c r="AJ1694" s="17">
        <v>0.214654857469564</v>
      </c>
      <c r="AK1694" s="17">
        <v>7.7504386007010206E-2</v>
      </c>
      <c r="AL1694" s="17"/>
      <c r="AM1694" s="17">
        <v>0.104914205107606</v>
      </c>
      <c r="AN1694" s="17">
        <v>9.5066239745710698E-2</v>
      </c>
      <c r="AO1694" s="17">
        <v>0.100616395923456</v>
      </c>
      <c r="AP1694" s="17">
        <v>0.119053942174151</v>
      </c>
      <c r="AQ1694" s="17">
        <v>5.3547612287972501E-2</v>
      </c>
      <c r="AR1694" s="17"/>
      <c r="AS1694" s="17">
        <v>8.5877198215542905E-2</v>
      </c>
      <c r="AT1694" s="17">
        <v>0.132214869865483</v>
      </c>
      <c r="AU1694" s="17">
        <v>0.108003056622969</v>
      </c>
      <c r="AV1694" s="17">
        <v>8.5160073947128295E-2</v>
      </c>
      <c r="AW1694" s="17">
        <v>0.110067204347022</v>
      </c>
      <c r="AX1694" s="17">
        <v>8.7194913819051797E-2</v>
      </c>
      <c r="AY1694" s="17"/>
      <c r="AZ1694" s="17">
        <v>6.5718867335780001E-2</v>
      </c>
      <c r="BA1694" s="17">
        <v>0.113497117518374</v>
      </c>
      <c r="BB1694" s="17">
        <v>0.110659913879564</v>
      </c>
      <c r="BC1694" s="17">
        <v>0.138669371173443</v>
      </c>
      <c r="BD1694" s="17">
        <v>9.8480599378203401E-2</v>
      </c>
      <c r="BE1694" s="17"/>
      <c r="BF1694" s="17">
        <v>0.108278870621838</v>
      </c>
      <c r="BG1694" s="17"/>
      <c r="BH1694" s="17">
        <v>9.4051652572013505E-2</v>
      </c>
      <c r="BI1694" s="17"/>
      <c r="BJ1694" s="17">
        <v>9.0130168475785505E-2</v>
      </c>
      <c r="BK1694" s="17">
        <v>7.7867388311331998E-2</v>
      </c>
      <c r="BL1694" s="17">
        <v>0.122305347285835</v>
      </c>
      <c r="BM1694" s="17">
        <v>0.12564955501327599</v>
      </c>
      <c r="BN1694" s="17">
        <v>0.18089952778142901</v>
      </c>
      <c r="BO1694" s="17">
        <v>0.13850179636957899</v>
      </c>
      <c r="BP1694" s="17"/>
      <c r="BQ1694" s="17">
        <v>8.4628329194654697E-2</v>
      </c>
      <c r="BR1694" s="17">
        <v>9.2901268117039498E-2</v>
      </c>
      <c r="BS1694" s="17">
        <v>0.117826243990817</v>
      </c>
      <c r="BT1694" s="17"/>
      <c r="BU1694" s="17">
        <v>7.9671017043011702E-2</v>
      </c>
      <c r="BV1694" s="17">
        <v>0.116251701545783</v>
      </c>
      <c r="BW1694" s="17">
        <v>0.10441275937483201</v>
      </c>
      <c r="BX1694" s="17"/>
      <c r="BY1694" s="17">
        <v>7.4109284677608203E-2</v>
      </c>
      <c r="BZ1694" s="17"/>
      <c r="CA1694" s="17">
        <v>0.113311466823645</v>
      </c>
    </row>
    <row r="1695" spans="2:79" x14ac:dyDescent="0.35">
      <c r="B1695" t="s">
        <v>136</v>
      </c>
      <c r="C1695" s="17">
        <v>0.12043122567678601</v>
      </c>
      <c r="D1695" s="17">
        <v>9.3913179202629996E-2</v>
      </c>
      <c r="E1695" s="17">
        <v>0.14629584501378501</v>
      </c>
      <c r="F1695" s="17"/>
      <c r="G1695" s="17">
        <v>2.3455468046319101E-2</v>
      </c>
      <c r="H1695" s="17">
        <v>0.122019744516946</v>
      </c>
      <c r="I1695" s="17">
        <v>9.7913763305568002E-2</v>
      </c>
      <c r="J1695" s="17">
        <v>0.113706185026902</v>
      </c>
      <c r="K1695" s="17">
        <v>0.15737028692445101</v>
      </c>
      <c r="L1695" s="17">
        <v>0.17410331375176699</v>
      </c>
      <c r="M1695" s="17"/>
      <c r="N1695" s="17">
        <v>9.6419950170092097E-2</v>
      </c>
      <c r="O1695" s="17">
        <v>0.104534533518733</v>
      </c>
      <c r="P1695" s="17">
        <v>0.124201308241882</v>
      </c>
      <c r="Q1695" s="17">
        <v>0.16739089096418</v>
      </c>
      <c r="R1695" s="17"/>
      <c r="S1695" s="17">
        <v>5.4778310909635801E-2</v>
      </c>
      <c r="T1695" s="17">
        <v>0.124789623239871</v>
      </c>
      <c r="U1695" s="17">
        <v>0.10847171093911299</v>
      </c>
      <c r="V1695" s="17">
        <v>0.124443268963633</v>
      </c>
      <c r="W1695" s="17">
        <v>0.20027465036835701</v>
      </c>
      <c r="X1695" s="17">
        <v>9.6184088537311099E-2</v>
      </c>
      <c r="Y1695" s="17">
        <v>8.6082534358035701E-2</v>
      </c>
      <c r="Z1695" s="17">
        <v>0.18774501503728899</v>
      </c>
      <c r="AA1695" s="17">
        <v>0.17679180253405199</v>
      </c>
      <c r="AB1695" s="17">
        <v>0.183141672242913</v>
      </c>
      <c r="AC1695" s="17">
        <v>4.48788794879523E-2</v>
      </c>
      <c r="AD1695" s="17">
        <v>8.81784901244035E-2</v>
      </c>
      <c r="AE1695" s="17"/>
      <c r="AF1695" s="17">
        <v>0.149904752355254</v>
      </c>
      <c r="AG1695" s="17">
        <v>0.113532348494229</v>
      </c>
      <c r="AH1695" s="17">
        <v>9.5869994614668705E-2</v>
      </c>
      <c r="AI1695" s="17">
        <v>0.123131731488531</v>
      </c>
      <c r="AJ1695" s="17">
        <v>7.5984502767896298E-2</v>
      </c>
      <c r="AK1695" s="17">
        <v>1.80041038706595E-2</v>
      </c>
      <c r="AL1695" s="17"/>
      <c r="AM1695" s="17">
        <v>0.19110831023371599</v>
      </c>
      <c r="AN1695" s="17">
        <v>8.1600527171337103E-2</v>
      </c>
      <c r="AO1695" s="17">
        <v>7.7779339943843395E-2</v>
      </c>
      <c r="AP1695" s="17">
        <v>0.13087792474891799</v>
      </c>
      <c r="AQ1695" s="17">
        <v>0.26338058000555498</v>
      </c>
      <c r="AR1695" s="17"/>
      <c r="AS1695" s="17">
        <v>6.4489867964060199E-2</v>
      </c>
      <c r="AT1695" s="17">
        <v>0.11911315586844901</v>
      </c>
      <c r="AU1695" s="17">
        <v>8.7394871137916899E-2</v>
      </c>
      <c r="AV1695" s="17">
        <v>0.16122309734110099</v>
      </c>
      <c r="AW1695" s="17">
        <v>0.22394781327865801</v>
      </c>
      <c r="AX1695" s="17">
        <v>6.8451162858210596E-2</v>
      </c>
      <c r="AY1695" s="17"/>
      <c r="AZ1695" s="17">
        <v>0.15265115139363</v>
      </c>
      <c r="BA1695" s="17">
        <v>0.119808953745641</v>
      </c>
      <c r="BB1695" s="17">
        <v>0.103295748104413</v>
      </c>
      <c r="BC1695" s="17">
        <v>0.186302557212492</v>
      </c>
      <c r="BD1695" s="17">
        <v>8.1624541379660798E-2</v>
      </c>
      <c r="BE1695" s="17"/>
      <c r="BF1695" s="17">
        <v>0.116890084552966</v>
      </c>
      <c r="BG1695" s="17"/>
      <c r="BH1695" s="17">
        <v>0.121225735405531</v>
      </c>
      <c r="BI1695" s="17"/>
      <c r="BJ1695" s="17">
        <v>0.12908015825028299</v>
      </c>
      <c r="BK1695" s="17">
        <v>0.15140521242224</v>
      </c>
      <c r="BL1695" s="17">
        <v>9.4620541151997806E-2</v>
      </c>
      <c r="BM1695" s="17">
        <v>0.155097764042463</v>
      </c>
      <c r="BN1695" s="17">
        <v>3.7648825383996401E-2</v>
      </c>
      <c r="BO1695" s="17">
        <v>0.105936313790012</v>
      </c>
      <c r="BP1695" s="17"/>
      <c r="BQ1695" s="17">
        <v>8.7826654155167799E-2</v>
      </c>
      <c r="BR1695" s="17">
        <v>0.111124037172757</v>
      </c>
      <c r="BS1695" s="17">
        <v>0.107617075807244</v>
      </c>
      <c r="BT1695" s="17"/>
      <c r="BU1695" s="17">
        <v>5.6297245355594501E-2</v>
      </c>
      <c r="BV1695" s="17">
        <v>9.4225866069157102E-2</v>
      </c>
      <c r="BW1695" s="17">
        <v>0.124673540483169</v>
      </c>
      <c r="BX1695" s="17"/>
      <c r="BY1695" s="17">
        <v>4.4369000472738999E-2</v>
      </c>
      <c r="BZ1695" s="17"/>
      <c r="CA1695" s="17">
        <v>0.126664290160448</v>
      </c>
    </row>
    <row r="1696" spans="2:79" x14ac:dyDescent="0.35">
      <c r="C1696" s="17"/>
      <c r="D1696" s="17"/>
      <c r="E1696" s="17"/>
      <c r="F1696" s="17"/>
      <c r="G1696" s="17"/>
      <c r="H1696" s="17"/>
      <c r="I1696" s="17"/>
      <c r="J1696" s="17"/>
      <c r="K1696" s="17"/>
      <c r="L1696" s="17"/>
      <c r="M1696" s="17"/>
      <c r="N1696" s="17"/>
      <c r="O1696" s="17"/>
      <c r="P1696" s="17"/>
      <c r="Q1696" s="17"/>
      <c r="R1696" s="17"/>
      <c r="S1696" s="17"/>
      <c r="T1696" s="17"/>
      <c r="U1696" s="17"/>
      <c r="V1696" s="17"/>
      <c r="W1696" s="17"/>
      <c r="X1696" s="17"/>
      <c r="Y1696" s="17"/>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c r="BA1696" s="17"/>
      <c r="BB1696" s="17"/>
      <c r="BC1696" s="17"/>
      <c r="BD1696" s="17"/>
      <c r="BE1696" s="17"/>
      <c r="BF1696" s="17"/>
      <c r="BG1696" s="17"/>
      <c r="BH1696" s="17"/>
      <c r="BI1696" s="17"/>
      <c r="BJ1696" s="17"/>
      <c r="BK1696" s="17"/>
      <c r="BL1696" s="17"/>
      <c r="BM1696" s="17"/>
      <c r="BN1696" s="17"/>
      <c r="BO1696" s="17"/>
      <c r="BP1696" s="17"/>
      <c r="BQ1696" s="17"/>
      <c r="BR1696" s="17"/>
      <c r="BS1696" s="17"/>
      <c r="BT1696" s="17"/>
      <c r="BU1696" s="17"/>
      <c r="BV1696" s="17"/>
      <c r="BW1696" s="17"/>
      <c r="BX1696" s="17"/>
      <c r="BY1696" s="17"/>
      <c r="BZ1696" s="17"/>
      <c r="CA1696" s="17"/>
    </row>
    <row r="1697" spans="2:79" x14ac:dyDescent="0.35">
      <c r="B1697" s="6" t="s">
        <v>660</v>
      </c>
      <c r="C1697" s="17"/>
      <c r="D1697" s="17"/>
      <c r="E1697" s="17"/>
      <c r="F1697" s="17"/>
      <c r="G1697" s="17"/>
      <c r="H1697" s="17"/>
      <c r="I1697" s="17"/>
      <c r="J1697" s="17"/>
      <c r="K1697" s="17"/>
      <c r="L1697" s="17"/>
      <c r="M1697" s="17"/>
      <c r="N1697" s="17"/>
      <c r="O1697" s="17"/>
      <c r="P1697" s="17"/>
      <c r="Q1697" s="17"/>
      <c r="R1697" s="17"/>
      <c r="S1697" s="17"/>
      <c r="T1697" s="17"/>
      <c r="U1697" s="17"/>
      <c r="V1697" s="17"/>
      <c r="W1697" s="17"/>
      <c r="X1697" s="17"/>
      <c r="Y1697" s="17"/>
      <c r="Z1697" s="17"/>
      <c r="AA1697" s="17"/>
      <c r="AB1697" s="17"/>
      <c r="AC1697" s="17"/>
      <c r="AD1697" s="17"/>
      <c r="AE1697" s="17"/>
      <c r="AF1697" s="17"/>
      <c r="AG1697" s="17"/>
      <c r="AH1697" s="17"/>
      <c r="AI1697" s="17"/>
      <c r="AJ1697" s="17"/>
      <c r="AK1697" s="17"/>
      <c r="AL1697" s="17"/>
      <c r="AM1697" s="17"/>
      <c r="AN1697" s="17"/>
      <c r="AO1697" s="17"/>
      <c r="AP1697" s="17"/>
      <c r="AQ1697" s="17"/>
      <c r="AR1697" s="17"/>
      <c r="AS1697" s="17"/>
      <c r="AT1697" s="17"/>
      <c r="AU1697" s="17"/>
      <c r="AV1697" s="17"/>
      <c r="AW1697" s="17"/>
      <c r="AX1697" s="17"/>
      <c r="AY1697" s="17"/>
      <c r="AZ1697" s="17"/>
      <c r="BA1697" s="17"/>
      <c r="BB1697" s="17"/>
      <c r="BC1697" s="17"/>
      <c r="BD1697" s="17"/>
      <c r="BE1697" s="17"/>
      <c r="BF1697" s="17"/>
      <c r="BG1697" s="17"/>
      <c r="BH1697" s="17"/>
      <c r="BI1697" s="17"/>
      <c r="BJ1697" s="17"/>
      <c r="BK1697" s="17"/>
      <c r="BL1697" s="17"/>
      <c r="BM1697" s="17"/>
      <c r="BN1697" s="17"/>
      <c r="BO1697" s="17"/>
      <c r="BP1697" s="17"/>
      <c r="BQ1697" s="17"/>
      <c r="BR1697" s="17"/>
      <c r="BS1697" s="17"/>
      <c r="BT1697" s="17"/>
      <c r="BU1697" s="17"/>
      <c r="BV1697" s="17"/>
      <c r="BW1697" s="17"/>
      <c r="BX1697" s="17"/>
      <c r="BY1697" s="17"/>
      <c r="BZ1697" s="17"/>
      <c r="CA1697" s="17"/>
    </row>
    <row r="1698" spans="2:79" x14ac:dyDescent="0.35">
      <c r="B1698" s="24" t="s">
        <v>582</v>
      </c>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c r="AX1698" s="17"/>
      <c r="AY1698" s="17"/>
      <c r="AZ1698" s="17"/>
      <c r="BA1698" s="17"/>
      <c r="BB1698" s="17"/>
      <c r="BC1698" s="17"/>
      <c r="BD1698" s="17"/>
      <c r="BE1698" s="17"/>
      <c r="BF1698" s="17"/>
      <c r="BG1698" s="17"/>
      <c r="BH1698" s="17"/>
      <c r="BI1698" s="17"/>
      <c r="BJ1698" s="17"/>
      <c r="BK1698" s="17"/>
      <c r="BL1698" s="17"/>
      <c r="BM1698" s="17"/>
      <c r="BN1698" s="17"/>
      <c r="BO1698" s="17"/>
      <c r="BP1698" s="17"/>
      <c r="BQ1698" s="17"/>
      <c r="BR1698" s="17"/>
      <c r="BS1698" s="17"/>
      <c r="BT1698" s="17"/>
      <c r="BU1698" s="17"/>
      <c r="BV1698" s="17"/>
      <c r="BW1698" s="17"/>
      <c r="BX1698" s="17"/>
      <c r="BY1698" s="17"/>
      <c r="BZ1698" s="17"/>
      <c r="CA1698" s="17"/>
    </row>
    <row r="1699" spans="2:79" x14ac:dyDescent="0.35">
      <c r="B1699" t="s">
        <v>655</v>
      </c>
      <c r="C1699" s="17">
        <v>0.35013033178177499</v>
      </c>
      <c r="D1699" s="17">
        <v>0.34592607454895502</v>
      </c>
      <c r="E1699" s="17">
        <v>0.35268902902693899</v>
      </c>
      <c r="F1699" s="17"/>
      <c r="G1699" s="17">
        <v>0.34577110390779697</v>
      </c>
      <c r="H1699" s="17">
        <v>0.377328347562777</v>
      </c>
      <c r="I1699" s="17">
        <v>0.44997833359709599</v>
      </c>
      <c r="J1699" s="17">
        <v>0.34052387670485101</v>
      </c>
      <c r="K1699" s="17">
        <v>0.28484970608909199</v>
      </c>
      <c r="L1699" s="17">
        <v>0.315928914794399</v>
      </c>
      <c r="M1699" s="17"/>
      <c r="N1699" s="17">
        <v>0.35529699694751798</v>
      </c>
      <c r="O1699" s="17">
        <v>0.32389883389165303</v>
      </c>
      <c r="P1699" s="17">
        <v>0.34440056807078001</v>
      </c>
      <c r="Q1699" s="17">
        <v>0.37449261853166499</v>
      </c>
      <c r="R1699" s="17"/>
      <c r="S1699" s="17">
        <v>0.32268620300332501</v>
      </c>
      <c r="T1699" s="17">
        <v>0.36374583675819</v>
      </c>
      <c r="U1699" s="17">
        <v>0.211476111171262</v>
      </c>
      <c r="V1699" s="17">
        <v>0.35353362975779501</v>
      </c>
      <c r="W1699" s="17">
        <v>0.43046478354054701</v>
      </c>
      <c r="X1699" s="17">
        <v>0.337669237404292</v>
      </c>
      <c r="Y1699" s="17">
        <v>0.323671567802789</v>
      </c>
      <c r="Z1699" s="17">
        <v>0.239965308525871</v>
      </c>
      <c r="AA1699" s="17">
        <v>0.36665368902962198</v>
      </c>
      <c r="AB1699" s="17">
        <v>0.390430792338197</v>
      </c>
      <c r="AC1699" s="17">
        <v>0.46851381768633699</v>
      </c>
      <c r="AD1699" s="17">
        <v>0.42739940277099497</v>
      </c>
      <c r="AE1699" s="17"/>
      <c r="AF1699" s="17">
        <v>0.31871328993179698</v>
      </c>
      <c r="AG1699" s="17">
        <v>0.3640388198758</v>
      </c>
      <c r="AH1699" s="17">
        <v>0.34358480210942999</v>
      </c>
      <c r="AI1699" s="17">
        <v>0.35988190722690599</v>
      </c>
      <c r="AJ1699" s="17">
        <v>0.27035444103908302</v>
      </c>
      <c r="AK1699" s="17">
        <v>0.33871039841324402</v>
      </c>
      <c r="AL1699" s="17"/>
      <c r="AM1699" s="17">
        <v>0.38168232067846303</v>
      </c>
      <c r="AN1699" s="17">
        <v>0.32825472680175799</v>
      </c>
      <c r="AO1699" s="17">
        <v>0.31872440737157998</v>
      </c>
      <c r="AP1699" s="17">
        <v>0.39481262477005302</v>
      </c>
      <c r="AQ1699" s="17">
        <v>0.478275970949257</v>
      </c>
      <c r="AR1699" s="17"/>
      <c r="AS1699" s="17">
        <v>0.427990221317882</v>
      </c>
      <c r="AT1699" s="17">
        <v>0.35845070873377699</v>
      </c>
      <c r="AU1699" s="17">
        <v>0.32662071337141801</v>
      </c>
      <c r="AV1699" s="17">
        <v>0.30066418353725899</v>
      </c>
      <c r="AW1699" s="17">
        <v>0.34220873441335098</v>
      </c>
      <c r="AX1699" s="17">
        <v>0.34712760836776502</v>
      </c>
      <c r="AY1699" s="17"/>
      <c r="AZ1699" s="17">
        <v>0.29709439577804703</v>
      </c>
      <c r="BA1699" s="17">
        <v>0.32703966506118898</v>
      </c>
      <c r="BB1699" s="17">
        <v>0.34572951290999299</v>
      </c>
      <c r="BC1699" s="17">
        <v>0.373629800772873</v>
      </c>
      <c r="BD1699" s="17">
        <v>0.41321498310601301</v>
      </c>
      <c r="BE1699" s="17"/>
      <c r="BF1699" s="17">
        <v>0.33261744093373302</v>
      </c>
      <c r="BG1699" s="17"/>
      <c r="BH1699" s="17">
        <v>0.35823384194899999</v>
      </c>
      <c r="BI1699" s="17"/>
      <c r="BJ1699" s="17">
        <v>0.36313535756477799</v>
      </c>
      <c r="BK1699" s="17">
        <v>0.30384837597167103</v>
      </c>
      <c r="BL1699" s="17">
        <v>0.31791790989972901</v>
      </c>
      <c r="BM1699" s="17">
        <v>0.52901474055359399</v>
      </c>
      <c r="BN1699" s="17">
        <v>0.52974527881201205</v>
      </c>
      <c r="BO1699" s="17">
        <v>0.37661253465299099</v>
      </c>
      <c r="BP1699" s="17"/>
      <c r="BQ1699" s="17">
        <v>0.41993083150826699</v>
      </c>
      <c r="BR1699" s="17">
        <v>0.36486457507867998</v>
      </c>
      <c r="BS1699" s="17">
        <v>0.33649073878609898</v>
      </c>
      <c r="BT1699" s="17"/>
      <c r="BU1699" s="17">
        <v>0.25647617084216301</v>
      </c>
      <c r="BV1699" s="17">
        <v>0.29271491612190498</v>
      </c>
      <c r="BW1699" s="17">
        <v>0.38734705762801003</v>
      </c>
      <c r="BX1699" s="17"/>
      <c r="BY1699" s="17">
        <v>0.48428351743549902</v>
      </c>
      <c r="BZ1699" s="17"/>
      <c r="CA1699" s="17">
        <v>0.27135873857251203</v>
      </c>
    </row>
    <row r="1700" spans="2:79" x14ac:dyDescent="0.35">
      <c r="B1700" t="s">
        <v>656</v>
      </c>
      <c r="C1700" s="17">
        <v>0.41558659987172503</v>
      </c>
      <c r="D1700" s="17">
        <v>0.39892089133648001</v>
      </c>
      <c r="E1700" s="17">
        <v>0.43089575028402799</v>
      </c>
      <c r="F1700" s="17"/>
      <c r="G1700" s="17">
        <v>0.36701096041831799</v>
      </c>
      <c r="H1700" s="17">
        <v>0.37512119727062199</v>
      </c>
      <c r="I1700" s="17">
        <v>0.39444707243379401</v>
      </c>
      <c r="J1700" s="17">
        <v>0.39105478858084303</v>
      </c>
      <c r="K1700" s="17">
        <v>0.52144990158120896</v>
      </c>
      <c r="L1700" s="17">
        <v>0.44769088600139101</v>
      </c>
      <c r="M1700" s="17"/>
      <c r="N1700" s="17">
        <v>0.45956236660522198</v>
      </c>
      <c r="O1700" s="17">
        <v>0.449361533585525</v>
      </c>
      <c r="P1700" s="17">
        <v>0.35781405947279399</v>
      </c>
      <c r="Q1700" s="17">
        <v>0.38258977027374302</v>
      </c>
      <c r="R1700" s="17"/>
      <c r="S1700" s="17">
        <v>0.43774265752828201</v>
      </c>
      <c r="T1700" s="17">
        <v>0.330340496663523</v>
      </c>
      <c r="U1700" s="17">
        <v>0.53208790987392895</v>
      </c>
      <c r="V1700" s="17">
        <v>0.40224506232420099</v>
      </c>
      <c r="W1700" s="17">
        <v>0.46660802796294798</v>
      </c>
      <c r="X1700" s="17">
        <v>0.35060974067464501</v>
      </c>
      <c r="Y1700" s="17">
        <v>0.415931850090271</v>
      </c>
      <c r="Z1700" s="17">
        <v>0.49984050381481798</v>
      </c>
      <c r="AA1700" s="17">
        <v>0.435726926596192</v>
      </c>
      <c r="AB1700" s="17">
        <v>0.41257417018454301</v>
      </c>
      <c r="AC1700" s="17">
        <v>0.39789767463382197</v>
      </c>
      <c r="AD1700" s="17">
        <v>0.372005063320197</v>
      </c>
      <c r="AE1700" s="17"/>
      <c r="AF1700" s="17">
        <v>0.39823680691836699</v>
      </c>
      <c r="AG1700" s="17">
        <v>0.42729422475878498</v>
      </c>
      <c r="AH1700" s="17">
        <v>0.40924608258603801</v>
      </c>
      <c r="AI1700" s="17">
        <v>0.408876806951601</v>
      </c>
      <c r="AJ1700" s="17">
        <v>0.54326864092541005</v>
      </c>
      <c r="AK1700" s="17">
        <v>0.44747026717962302</v>
      </c>
      <c r="AL1700" s="17"/>
      <c r="AM1700" s="17">
        <v>0.376479548144873</v>
      </c>
      <c r="AN1700" s="17">
        <v>0.42511083840399999</v>
      </c>
      <c r="AO1700" s="17">
        <v>0.46546637607304198</v>
      </c>
      <c r="AP1700" s="17">
        <v>0.377784066608988</v>
      </c>
      <c r="AQ1700" s="17">
        <v>0.30721430040660402</v>
      </c>
      <c r="AR1700" s="17"/>
      <c r="AS1700" s="17">
        <v>0.35059631995120399</v>
      </c>
      <c r="AT1700" s="17">
        <v>0.42186868468219102</v>
      </c>
      <c r="AU1700" s="17">
        <v>0.40046865607505899</v>
      </c>
      <c r="AV1700" s="17">
        <v>0.43302761762599501</v>
      </c>
      <c r="AW1700" s="17">
        <v>0.45687647767232098</v>
      </c>
      <c r="AX1700" s="17">
        <v>0.44662185860352699</v>
      </c>
      <c r="AY1700" s="17"/>
      <c r="AZ1700" s="17">
        <v>0.48422289834587001</v>
      </c>
      <c r="BA1700" s="17">
        <v>0.44093888399961301</v>
      </c>
      <c r="BB1700" s="17">
        <v>0.40487027967762002</v>
      </c>
      <c r="BC1700" s="17">
        <v>0.41513179096080899</v>
      </c>
      <c r="BD1700" s="17">
        <v>0.35028923984149901</v>
      </c>
      <c r="BE1700" s="17"/>
      <c r="BF1700" s="17">
        <v>0.43146460098703998</v>
      </c>
      <c r="BG1700" s="17"/>
      <c r="BH1700" s="17">
        <v>0.41214204104415803</v>
      </c>
      <c r="BI1700" s="17"/>
      <c r="BJ1700" s="17">
        <v>0.40722858340972601</v>
      </c>
      <c r="BK1700" s="17">
        <v>0.47683956676314398</v>
      </c>
      <c r="BL1700" s="17">
        <v>0.43546493603816</v>
      </c>
      <c r="BM1700" s="17">
        <v>0.19715691323544901</v>
      </c>
      <c r="BN1700" s="17">
        <v>0.44784037683644301</v>
      </c>
      <c r="BO1700" s="17">
        <v>0.472536190278115</v>
      </c>
      <c r="BP1700" s="17"/>
      <c r="BQ1700" s="17">
        <v>0.35866627721592598</v>
      </c>
      <c r="BR1700" s="17">
        <v>0.42217216672494301</v>
      </c>
      <c r="BS1700" s="17">
        <v>0.44005971797849203</v>
      </c>
      <c r="BT1700" s="17"/>
      <c r="BU1700" s="17">
        <v>0.326554941788255</v>
      </c>
      <c r="BV1700" s="17">
        <v>0.52672588662966202</v>
      </c>
      <c r="BW1700" s="17">
        <v>0.381764978305212</v>
      </c>
      <c r="BX1700" s="17"/>
      <c r="BY1700" s="17">
        <v>0.24871684546230799</v>
      </c>
      <c r="BZ1700" s="17"/>
      <c r="CA1700" s="17">
        <v>0.50870103347625895</v>
      </c>
    </row>
    <row r="1701" spans="2:79" x14ac:dyDescent="0.35">
      <c r="B1701" t="s">
        <v>657</v>
      </c>
      <c r="C1701" s="17">
        <v>0.12612286129859801</v>
      </c>
      <c r="D1701" s="17">
        <v>0.14648858632711301</v>
      </c>
      <c r="E1701" s="17">
        <v>0.108199132658409</v>
      </c>
      <c r="F1701" s="17"/>
      <c r="G1701" s="17">
        <v>0.143881880922548</v>
      </c>
      <c r="H1701" s="17">
        <v>0.165738846867656</v>
      </c>
      <c r="I1701" s="17">
        <v>9.3160917005716395E-2</v>
      </c>
      <c r="J1701" s="17">
        <v>0.15725844949814</v>
      </c>
      <c r="K1701" s="17">
        <v>8.0519820414636803E-2</v>
      </c>
      <c r="L1701" s="17">
        <v>0.10667809579878</v>
      </c>
      <c r="M1701" s="17"/>
      <c r="N1701" s="17">
        <v>0.11099224772902599</v>
      </c>
      <c r="O1701" s="17">
        <v>0.12720747597443899</v>
      </c>
      <c r="P1701" s="17">
        <v>0.145764395971999</v>
      </c>
      <c r="Q1701" s="17">
        <v>0.12847498965544901</v>
      </c>
      <c r="R1701" s="17"/>
      <c r="S1701" s="17">
        <v>0.144437222844292</v>
      </c>
      <c r="T1701" s="17">
        <v>0.18186461466749401</v>
      </c>
      <c r="U1701" s="17">
        <v>0.117861896352274</v>
      </c>
      <c r="V1701" s="17">
        <v>0.19573422440163299</v>
      </c>
      <c r="W1701" s="17">
        <v>2.88910582078598E-2</v>
      </c>
      <c r="X1701" s="17">
        <v>0.110118767877994</v>
      </c>
      <c r="Y1701" s="17">
        <v>0.11276054555085201</v>
      </c>
      <c r="Z1701" s="17">
        <v>0.176015355389747</v>
      </c>
      <c r="AA1701" s="17">
        <v>6.8762114275384201E-2</v>
      </c>
      <c r="AB1701" s="17">
        <v>0.10537895481731099</v>
      </c>
      <c r="AC1701" s="17">
        <v>9.1623718699692297E-2</v>
      </c>
      <c r="AD1701" s="17">
        <v>0.19405811280447899</v>
      </c>
      <c r="AE1701" s="17"/>
      <c r="AF1701" s="17">
        <v>0.12285275648444401</v>
      </c>
      <c r="AG1701" s="17">
        <v>0.10715917389306499</v>
      </c>
      <c r="AH1701" s="17">
        <v>0.13158207664979901</v>
      </c>
      <c r="AI1701" s="17">
        <v>0.16066556989115999</v>
      </c>
      <c r="AJ1701" s="17">
        <v>9.7052717678029393E-2</v>
      </c>
      <c r="AK1701" s="17">
        <v>0.14580257308314701</v>
      </c>
      <c r="AL1701" s="17"/>
      <c r="AM1701" s="17">
        <v>0.108231387890519</v>
      </c>
      <c r="AN1701" s="17">
        <v>0.15492042662070399</v>
      </c>
      <c r="AO1701" s="17">
        <v>9.45922488810126E-2</v>
      </c>
      <c r="AP1701" s="17">
        <v>0.15112000327435901</v>
      </c>
      <c r="AQ1701" s="17">
        <v>0.214509728644138</v>
      </c>
      <c r="AR1701" s="17"/>
      <c r="AS1701" s="17">
        <v>0.12738221894827201</v>
      </c>
      <c r="AT1701" s="17">
        <v>0.124105443435687</v>
      </c>
      <c r="AU1701" s="17">
        <v>0.141390357236756</v>
      </c>
      <c r="AV1701" s="17">
        <v>0.122009851166568</v>
      </c>
      <c r="AW1701" s="17">
        <v>0.111325577352566</v>
      </c>
      <c r="AX1701" s="17">
        <v>0.13265736010232501</v>
      </c>
      <c r="AY1701" s="17"/>
      <c r="AZ1701" s="17">
        <v>0.108179374786452</v>
      </c>
      <c r="BA1701" s="17">
        <v>0.137732558336741</v>
      </c>
      <c r="BB1701" s="17">
        <v>0.148835786221724</v>
      </c>
      <c r="BC1701" s="17">
        <v>6.8857339298767001E-2</v>
      </c>
      <c r="BD1701" s="17">
        <v>0.119328778627025</v>
      </c>
      <c r="BE1701" s="17"/>
      <c r="BF1701" s="17">
        <v>0.13253906065606799</v>
      </c>
      <c r="BG1701" s="17"/>
      <c r="BH1701" s="17">
        <v>0.12847698545385</v>
      </c>
      <c r="BI1701" s="17"/>
      <c r="BJ1701" s="17">
        <v>0.12610653706663999</v>
      </c>
      <c r="BK1701" s="17">
        <v>0.105934127652542</v>
      </c>
      <c r="BL1701" s="17">
        <v>0.14301166874878099</v>
      </c>
      <c r="BM1701" s="17">
        <v>0.162519851557029</v>
      </c>
      <c r="BN1701" s="17">
        <v>0</v>
      </c>
      <c r="BO1701" s="17">
        <v>4.1129191105995597E-2</v>
      </c>
      <c r="BP1701" s="17"/>
      <c r="BQ1701" s="17">
        <v>0.106594069548039</v>
      </c>
      <c r="BR1701" s="17">
        <v>0.12250253142055199</v>
      </c>
      <c r="BS1701" s="17">
        <v>0.13731414308417</v>
      </c>
      <c r="BT1701" s="17"/>
      <c r="BU1701" s="17">
        <v>0.33987714184950502</v>
      </c>
      <c r="BV1701" s="17">
        <v>9.4389357507239202E-2</v>
      </c>
      <c r="BW1701" s="17">
        <v>0.136706062133019</v>
      </c>
      <c r="BX1701" s="17"/>
      <c r="BY1701" s="17">
        <v>0.14450354440213301</v>
      </c>
      <c r="BZ1701" s="17"/>
      <c r="CA1701" s="17">
        <v>0.12537239373369399</v>
      </c>
    </row>
    <row r="1702" spans="2:79" x14ac:dyDescent="0.35">
      <c r="B1702" t="s">
        <v>658</v>
      </c>
      <c r="C1702" s="17">
        <v>4.44755015433888E-2</v>
      </c>
      <c r="D1702" s="17">
        <v>4.5076871706250098E-2</v>
      </c>
      <c r="E1702" s="17">
        <v>4.4140092355248101E-2</v>
      </c>
      <c r="F1702" s="17"/>
      <c r="G1702" s="17">
        <v>4.3512453880014901E-2</v>
      </c>
      <c r="H1702" s="17">
        <v>1.6656139915343801E-2</v>
      </c>
      <c r="I1702" s="17">
        <v>1.9816419312848998E-2</v>
      </c>
      <c r="J1702" s="17">
        <v>5.1932546752235402E-2</v>
      </c>
      <c r="K1702" s="17">
        <v>6.1060331438065801E-2</v>
      </c>
      <c r="L1702" s="17">
        <v>6.4531506621218399E-2</v>
      </c>
      <c r="M1702" s="17"/>
      <c r="N1702" s="17">
        <v>3.7022479665217697E-2</v>
      </c>
      <c r="O1702" s="17">
        <v>4.9878283442582903E-2</v>
      </c>
      <c r="P1702" s="17">
        <v>5.3902677876219003E-2</v>
      </c>
      <c r="Q1702" s="17">
        <v>4.0341143401841098E-2</v>
      </c>
      <c r="R1702" s="17"/>
      <c r="S1702" s="17">
        <v>3.3312987510328802E-2</v>
      </c>
      <c r="T1702" s="17">
        <v>3.3392836334083797E-2</v>
      </c>
      <c r="U1702" s="17">
        <v>5.7620169607052699E-2</v>
      </c>
      <c r="V1702" s="17">
        <v>2.1573222310769299E-2</v>
      </c>
      <c r="W1702" s="17">
        <v>4.7456581062580799E-2</v>
      </c>
      <c r="X1702" s="17">
        <v>4.3450749170593203E-2</v>
      </c>
      <c r="Y1702" s="17">
        <v>9.2672383656152699E-2</v>
      </c>
      <c r="Z1702" s="17">
        <v>6.0096265163286103E-2</v>
      </c>
      <c r="AA1702" s="17">
        <v>6.47033639265331E-2</v>
      </c>
      <c r="AB1702" s="17">
        <v>3.95546359506595E-2</v>
      </c>
      <c r="AC1702" s="17">
        <v>2.8187666155076101E-2</v>
      </c>
      <c r="AD1702" s="17">
        <v>0</v>
      </c>
      <c r="AE1702" s="17"/>
      <c r="AF1702" s="17">
        <v>6.0456351940876299E-2</v>
      </c>
      <c r="AG1702" s="17">
        <v>3.9072906147858799E-2</v>
      </c>
      <c r="AH1702" s="17">
        <v>7.4277285614385499E-2</v>
      </c>
      <c r="AI1702" s="17">
        <v>2.7261604452503099E-2</v>
      </c>
      <c r="AJ1702" s="17">
        <v>1.14854498310905E-2</v>
      </c>
      <c r="AK1702" s="17">
        <v>3.4157371226437201E-2</v>
      </c>
      <c r="AL1702" s="17"/>
      <c r="AM1702" s="17">
        <v>5.0909134589264798E-2</v>
      </c>
      <c r="AN1702" s="17">
        <v>3.78588657436029E-2</v>
      </c>
      <c r="AO1702" s="17">
        <v>5.7727830562179998E-2</v>
      </c>
      <c r="AP1702" s="17">
        <v>1.0567408892758E-2</v>
      </c>
      <c r="AQ1702" s="17">
        <v>0</v>
      </c>
      <c r="AR1702" s="17"/>
      <c r="AS1702" s="17">
        <v>4.1108833376641597E-2</v>
      </c>
      <c r="AT1702" s="17">
        <v>3.2968871534372897E-2</v>
      </c>
      <c r="AU1702" s="17">
        <v>7.8843062352685594E-2</v>
      </c>
      <c r="AV1702" s="17">
        <v>5.4089938357259802E-2</v>
      </c>
      <c r="AW1702" s="17">
        <v>2.8578841607867399E-2</v>
      </c>
      <c r="AX1702" s="17">
        <v>2.1124797314796401E-2</v>
      </c>
      <c r="AY1702" s="17"/>
      <c r="AZ1702" s="17">
        <v>2.5126704076780099E-2</v>
      </c>
      <c r="BA1702" s="17">
        <v>5.80712592959403E-2</v>
      </c>
      <c r="BB1702" s="17">
        <v>3.4800682403686098E-2</v>
      </c>
      <c r="BC1702" s="17">
        <v>6.5743430587152901E-2</v>
      </c>
      <c r="BD1702" s="17">
        <v>4.3047407714382702E-2</v>
      </c>
      <c r="BE1702" s="17"/>
      <c r="BF1702" s="17">
        <v>4.7769581415048203E-2</v>
      </c>
      <c r="BG1702" s="17"/>
      <c r="BH1702" s="17">
        <v>5.4010542372543303E-2</v>
      </c>
      <c r="BI1702" s="17"/>
      <c r="BJ1702" s="17">
        <v>4.2318288233784501E-2</v>
      </c>
      <c r="BK1702" s="17">
        <v>4.6457162669525799E-2</v>
      </c>
      <c r="BL1702" s="17">
        <v>5.24515444534474E-2</v>
      </c>
      <c r="BM1702" s="17">
        <v>1.0273030082124599E-2</v>
      </c>
      <c r="BN1702" s="17">
        <v>2.2414344351545299E-2</v>
      </c>
      <c r="BO1702" s="17">
        <v>4.2104428484921103E-2</v>
      </c>
      <c r="BP1702" s="17"/>
      <c r="BQ1702" s="17">
        <v>5.4476171252500503E-2</v>
      </c>
      <c r="BR1702" s="17">
        <v>6.1002847523512101E-2</v>
      </c>
      <c r="BS1702" s="17">
        <v>3.8507834812211303E-2</v>
      </c>
      <c r="BT1702" s="17"/>
      <c r="BU1702" s="17">
        <v>5.0367166308708397E-2</v>
      </c>
      <c r="BV1702" s="17">
        <v>3.5772343985027003E-2</v>
      </c>
      <c r="BW1702" s="17">
        <v>4.9405493643974202E-2</v>
      </c>
      <c r="BX1702" s="17"/>
      <c r="BY1702" s="17">
        <v>6.2951664562662296E-2</v>
      </c>
      <c r="BZ1702" s="17"/>
      <c r="CA1702" s="17">
        <v>5.6898429366099297E-2</v>
      </c>
    </row>
    <row r="1703" spans="2:79" x14ac:dyDescent="0.35">
      <c r="B1703" t="s">
        <v>136</v>
      </c>
      <c r="C1703" s="17">
        <v>6.3684705504513994E-2</v>
      </c>
      <c r="D1703" s="17">
        <v>6.3587576081202593E-2</v>
      </c>
      <c r="E1703" s="17">
        <v>6.4075995675376002E-2</v>
      </c>
      <c r="F1703" s="17"/>
      <c r="G1703" s="17">
        <v>9.9823600871321694E-2</v>
      </c>
      <c r="H1703" s="17">
        <v>6.5155468383600604E-2</v>
      </c>
      <c r="I1703" s="17">
        <v>4.2597257650544597E-2</v>
      </c>
      <c r="J1703" s="17">
        <v>5.9230338463929902E-2</v>
      </c>
      <c r="K1703" s="17">
        <v>5.2120240476997003E-2</v>
      </c>
      <c r="L1703" s="17">
        <v>6.5170596784210499E-2</v>
      </c>
      <c r="M1703" s="17"/>
      <c r="N1703" s="17">
        <v>3.7125909053015403E-2</v>
      </c>
      <c r="O1703" s="17">
        <v>4.9653873105799801E-2</v>
      </c>
      <c r="P1703" s="17">
        <v>9.8118298608208296E-2</v>
      </c>
      <c r="Q1703" s="17">
        <v>7.4101478137302099E-2</v>
      </c>
      <c r="R1703" s="17"/>
      <c r="S1703" s="17">
        <v>6.1820929113771801E-2</v>
      </c>
      <c r="T1703" s="17">
        <v>9.06562155767099E-2</v>
      </c>
      <c r="U1703" s="17">
        <v>8.0953912995483407E-2</v>
      </c>
      <c r="V1703" s="17">
        <v>2.69138612056024E-2</v>
      </c>
      <c r="W1703" s="17">
        <v>2.6579549226064699E-2</v>
      </c>
      <c r="X1703" s="17">
        <v>0.15815150487247601</v>
      </c>
      <c r="Y1703" s="17">
        <v>5.4963652899934601E-2</v>
      </c>
      <c r="Z1703" s="17">
        <v>2.4082567106278398E-2</v>
      </c>
      <c r="AA1703" s="17">
        <v>6.4153906172268904E-2</v>
      </c>
      <c r="AB1703" s="17">
        <v>5.2061446709288799E-2</v>
      </c>
      <c r="AC1703" s="17">
        <v>1.37771228250724E-2</v>
      </c>
      <c r="AD1703" s="17">
        <v>6.5374211043287E-3</v>
      </c>
      <c r="AE1703" s="17"/>
      <c r="AF1703" s="17">
        <v>9.9740794724515802E-2</v>
      </c>
      <c r="AG1703" s="17">
        <v>6.24348753244914E-2</v>
      </c>
      <c r="AH1703" s="17">
        <v>4.1309753040347202E-2</v>
      </c>
      <c r="AI1703" s="17">
        <v>4.3314111477829702E-2</v>
      </c>
      <c r="AJ1703" s="17">
        <v>7.7838750526387002E-2</v>
      </c>
      <c r="AK1703" s="17">
        <v>3.3859390097549E-2</v>
      </c>
      <c r="AL1703" s="17"/>
      <c r="AM1703" s="17">
        <v>8.2697608696879796E-2</v>
      </c>
      <c r="AN1703" s="17">
        <v>5.3855142429934402E-2</v>
      </c>
      <c r="AO1703" s="17">
        <v>6.3489137112185401E-2</v>
      </c>
      <c r="AP1703" s="17">
        <v>6.5715896453841002E-2</v>
      </c>
      <c r="AQ1703" s="17">
        <v>0</v>
      </c>
      <c r="AR1703" s="17"/>
      <c r="AS1703" s="17">
        <v>5.2922406406000197E-2</v>
      </c>
      <c r="AT1703" s="17">
        <v>6.2606291613973103E-2</v>
      </c>
      <c r="AU1703" s="17">
        <v>5.2677210964081997E-2</v>
      </c>
      <c r="AV1703" s="17">
        <v>9.0208409312918E-2</v>
      </c>
      <c r="AW1703" s="17">
        <v>6.1010368953894299E-2</v>
      </c>
      <c r="AX1703" s="17">
        <v>5.2468375611586501E-2</v>
      </c>
      <c r="AY1703" s="17"/>
      <c r="AZ1703" s="17">
        <v>8.5376627012850204E-2</v>
      </c>
      <c r="BA1703" s="17">
        <v>3.6217633306516998E-2</v>
      </c>
      <c r="BB1703" s="17">
        <v>6.5763738786977E-2</v>
      </c>
      <c r="BC1703" s="17">
        <v>7.6637638380398193E-2</v>
      </c>
      <c r="BD1703" s="17">
        <v>7.4119590711080499E-2</v>
      </c>
      <c r="BE1703" s="17"/>
      <c r="BF1703" s="17">
        <v>5.5609316008110699E-2</v>
      </c>
      <c r="BG1703" s="17"/>
      <c r="BH1703" s="17">
        <v>4.7136589180449801E-2</v>
      </c>
      <c r="BI1703" s="17"/>
      <c r="BJ1703" s="17">
        <v>6.1211233725070903E-2</v>
      </c>
      <c r="BK1703" s="17">
        <v>6.69207669431168E-2</v>
      </c>
      <c r="BL1703" s="17">
        <v>5.1153940859882702E-2</v>
      </c>
      <c r="BM1703" s="17">
        <v>0.101035464571803</v>
      </c>
      <c r="BN1703" s="17">
        <v>0</v>
      </c>
      <c r="BO1703" s="17">
        <v>6.7617655477977406E-2</v>
      </c>
      <c r="BP1703" s="17"/>
      <c r="BQ1703" s="17">
        <v>6.0332650475267501E-2</v>
      </c>
      <c r="BR1703" s="17">
        <v>2.9457879252313E-2</v>
      </c>
      <c r="BS1703" s="17">
        <v>4.76275653390279E-2</v>
      </c>
      <c r="BT1703" s="17"/>
      <c r="BU1703" s="17">
        <v>2.6724579211368601E-2</v>
      </c>
      <c r="BV1703" s="17">
        <v>5.0397495756166699E-2</v>
      </c>
      <c r="BW1703" s="17">
        <v>4.4776408289784603E-2</v>
      </c>
      <c r="BX1703" s="17"/>
      <c r="BY1703" s="17">
        <v>5.9544428137397701E-2</v>
      </c>
      <c r="BZ1703" s="17"/>
      <c r="CA1703" s="17">
        <v>3.7669404851435301E-2</v>
      </c>
    </row>
    <row r="1704" spans="2:79" x14ac:dyDescent="0.35">
      <c r="C1704" s="17"/>
      <c r="D1704" s="17"/>
      <c r="E1704" s="17"/>
      <c r="F1704" s="17"/>
      <c r="G1704" s="17"/>
      <c r="H1704" s="17"/>
      <c r="I1704" s="17"/>
      <c r="J1704" s="17"/>
      <c r="K1704" s="17"/>
      <c r="L1704" s="17"/>
      <c r="M1704" s="17"/>
      <c r="N1704" s="17"/>
      <c r="O1704" s="17"/>
      <c r="P1704" s="17"/>
      <c r="Q1704" s="17"/>
      <c r="R1704" s="17"/>
      <c r="S1704" s="17"/>
      <c r="T1704" s="17"/>
      <c r="U1704" s="17"/>
      <c r="V1704" s="17"/>
      <c r="W1704" s="17"/>
      <c r="X1704" s="17"/>
      <c r="Y1704" s="17"/>
      <c r="Z1704" s="17"/>
      <c r="AA1704" s="17"/>
      <c r="AB1704" s="17"/>
      <c r="AC1704" s="17"/>
      <c r="AD1704" s="17"/>
      <c r="AE1704" s="17"/>
      <c r="AF1704" s="17"/>
      <c r="AG1704" s="17"/>
      <c r="AH1704" s="17"/>
      <c r="AI1704" s="17"/>
      <c r="AJ1704" s="17"/>
      <c r="AK1704" s="17"/>
      <c r="AL1704" s="17"/>
      <c r="AM1704" s="17"/>
      <c r="AN1704" s="17"/>
      <c r="AO1704" s="17"/>
      <c r="AP1704" s="17"/>
      <c r="AQ1704" s="17"/>
      <c r="AR1704" s="17"/>
      <c r="AS1704" s="17"/>
      <c r="AT1704" s="17"/>
      <c r="AU1704" s="17"/>
      <c r="AV1704" s="17"/>
      <c r="AW1704" s="17"/>
      <c r="AX1704" s="17"/>
      <c r="AY1704" s="17"/>
      <c r="AZ1704" s="17"/>
      <c r="BA1704" s="17"/>
      <c r="BB1704" s="17"/>
      <c r="BC1704" s="17"/>
      <c r="BD1704" s="17"/>
      <c r="BE1704" s="17"/>
      <c r="BF1704" s="17"/>
      <c r="BG1704" s="17"/>
      <c r="BH1704" s="17"/>
      <c r="BI1704" s="17"/>
      <c r="BJ1704" s="17"/>
      <c r="BK1704" s="17"/>
      <c r="BL1704" s="17"/>
      <c r="BM1704" s="17"/>
      <c r="BN1704" s="17"/>
      <c r="BO1704" s="17"/>
      <c r="BP1704" s="17"/>
      <c r="BQ1704" s="17"/>
      <c r="BR1704" s="17"/>
      <c r="BS1704" s="17"/>
      <c r="BT1704" s="17"/>
      <c r="BU1704" s="17"/>
      <c r="BV1704" s="17"/>
      <c r="BW1704" s="17"/>
      <c r="BX1704" s="17"/>
      <c r="BY1704" s="17"/>
      <c r="BZ1704" s="17"/>
      <c r="CA1704" s="17"/>
    </row>
    <row r="1705" spans="2:79" x14ac:dyDescent="0.35">
      <c r="B1705" s="6" t="s">
        <v>661</v>
      </c>
      <c r="C1705" s="17"/>
      <c r="D1705" s="17"/>
      <c r="E1705" s="17"/>
      <c r="F1705" s="17"/>
      <c r="G1705" s="17"/>
      <c r="H1705" s="17"/>
      <c r="I1705" s="17"/>
      <c r="J1705" s="17"/>
      <c r="K1705" s="17"/>
      <c r="L1705" s="17"/>
      <c r="M1705" s="17"/>
      <c r="N1705" s="17"/>
      <c r="O1705" s="17"/>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c r="AQ1705" s="17"/>
      <c r="AR1705" s="17"/>
      <c r="AS1705" s="17"/>
      <c r="AT1705" s="17"/>
      <c r="AU1705" s="17"/>
      <c r="AV1705" s="17"/>
      <c r="AW1705" s="17"/>
      <c r="AX1705" s="17"/>
      <c r="AY1705" s="17"/>
      <c r="AZ1705" s="17"/>
      <c r="BA1705" s="17"/>
      <c r="BB1705" s="17"/>
      <c r="BC1705" s="17"/>
      <c r="BD1705" s="17"/>
      <c r="BE1705" s="17"/>
      <c r="BF1705" s="17"/>
      <c r="BG1705" s="17"/>
      <c r="BH1705" s="17"/>
      <c r="BI1705" s="17"/>
      <c r="BJ1705" s="17"/>
      <c r="BK1705" s="17"/>
      <c r="BL1705" s="17"/>
      <c r="BM1705" s="17"/>
      <c r="BN1705" s="17"/>
      <c r="BO1705" s="17"/>
      <c r="BP1705" s="17"/>
      <c r="BQ1705" s="17"/>
      <c r="BR1705" s="17"/>
      <c r="BS1705" s="17"/>
      <c r="BT1705" s="17"/>
      <c r="BU1705" s="17"/>
      <c r="BV1705" s="17"/>
      <c r="BW1705" s="17"/>
      <c r="BX1705" s="17"/>
      <c r="BY1705" s="17"/>
      <c r="BZ1705" s="17"/>
      <c r="CA1705" s="17"/>
    </row>
    <row r="1706" spans="2:79" x14ac:dyDescent="0.35">
      <c r="B1706" s="24" t="s">
        <v>582</v>
      </c>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c r="BN1706" s="17"/>
      <c r="BO1706" s="17"/>
      <c r="BP1706" s="17"/>
      <c r="BQ1706" s="17"/>
      <c r="BR1706" s="17"/>
      <c r="BS1706" s="17"/>
      <c r="BT1706" s="17"/>
      <c r="BU1706" s="17"/>
      <c r="BV1706" s="17"/>
      <c r="BW1706" s="17"/>
      <c r="BX1706" s="17"/>
      <c r="BY1706" s="17"/>
      <c r="BZ1706" s="17"/>
      <c r="CA1706" s="17"/>
    </row>
    <row r="1707" spans="2:79" x14ac:dyDescent="0.35">
      <c r="B1707" t="s">
        <v>655</v>
      </c>
      <c r="C1707" s="17">
        <v>0.203443682800585</v>
      </c>
      <c r="D1707" s="17">
        <v>0.22506368365899501</v>
      </c>
      <c r="E1707" s="17">
        <v>0.178635031821753</v>
      </c>
      <c r="F1707" s="17"/>
      <c r="G1707" s="17">
        <v>0.15645951311105999</v>
      </c>
      <c r="H1707" s="17">
        <v>0.163709786745939</v>
      </c>
      <c r="I1707" s="17">
        <v>0.25840032053667999</v>
      </c>
      <c r="J1707" s="17">
        <v>0.14733217979548599</v>
      </c>
      <c r="K1707" s="17">
        <v>0.26219256455270001</v>
      </c>
      <c r="L1707" s="17">
        <v>0.22922972709988901</v>
      </c>
      <c r="M1707" s="17"/>
      <c r="N1707" s="17">
        <v>0.232457959933037</v>
      </c>
      <c r="O1707" s="17">
        <v>0.195768645402601</v>
      </c>
      <c r="P1707" s="17">
        <v>0.16765143625420001</v>
      </c>
      <c r="Q1707" s="17">
        <v>0.211833308298436</v>
      </c>
      <c r="R1707" s="17"/>
      <c r="S1707" s="17">
        <v>0.17982424815470499</v>
      </c>
      <c r="T1707" s="17">
        <v>0.22203365323961399</v>
      </c>
      <c r="U1707" s="17">
        <v>0.210118410768944</v>
      </c>
      <c r="V1707" s="17">
        <v>0.189308908047436</v>
      </c>
      <c r="W1707" s="17">
        <v>0.108353662040844</v>
      </c>
      <c r="X1707" s="17">
        <v>0.27925502029841398</v>
      </c>
      <c r="Y1707" s="17">
        <v>0.18789528688493201</v>
      </c>
      <c r="Z1707" s="17">
        <v>0.12585580219685699</v>
      </c>
      <c r="AA1707" s="17">
        <v>0.195256853813739</v>
      </c>
      <c r="AB1707" s="17">
        <v>0.246423856461883</v>
      </c>
      <c r="AC1707" s="17">
        <v>0.26079645008195601</v>
      </c>
      <c r="AD1707" s="17">
        <v>0.26895139033785698</v>
      </c>
      <c r="AE1707" s="17"/>
      <c r="AF1707" s="17">
        <v>0.15866403216675101</v>
      </c>
      <c r="AG1707" s="17">
        <v>0.20417290790487</v>
      </c>
      <c r="AH1707" s="17">
        <v>0.207646751764196</v>
      </c>
      <c r="AI1707" s="17">
        <v>0.20978431573612999</v>
      </c>
      <c r="AJ1707" s="17">
        <v>0.19122677768302701</v>
      </c>
      <c r="AK1707" s="17">
        <v>0.21574673111631501</v>
      </c>
      <c r="AL1707" s="17"/>
      <c r="AM1707" s="17">
        <v>0.28541712357219401</v>
      </c>
      <c r="AN1707" s="17">
        <v>0.178175162130083</v>
      </c>
      <c r="AO1707" s="17">
        <v>0.201980668330239</v>
      </c>
      <c r="AP1707" s="17">
        <v>0.170214474470713</v>
      </c>
      <c r="AQ1707" s="17">
        <v>0.23572764712720501</v>
      </c>
      <c r="AR1707" s="17"/>
      <c r="AS1707" s="17">
        <v>0.183270528619597</v>
      </c>
      <c r="AT1707" s="17">
        <v>0.202806910903953</v>
      </c>
      <c r="AU1707" s="17">
        <v>0.21274580732463899</v>
      </c>
      <c r="AV1707" s="17">
        <v>0.19394411736860601</v>
      </c>
      <c r="AW1707" s="17">
        <v>0.210662313364812</v>
      </c>
      <c r="AX1707" s="17">
        <v>0.252254149823672</v>
      </c>
      <c r="AY1707" s="17"/>
      <c r="AZ1707" s="17">
        <v>0.24558526774285999</v>
      </c>
      <c r="BA1707" s="17">
        <v>0.164390022699307</v>
      </c>
      <c r="BB1707" s="17">
        <v>0.18400012278201799</v>
      </c>
      <c r="BC1707" s="17">
        <v>0.329227937618986</v>
      </c>
      <c r="BD1707" s="17">
        <v>0.18551916084696801</v>
      </c>
      <c r="BE1707" s="17"/>
      <c r="BF1707" s="17">
        <v>0.21321967969088801</v>
      </c>
      <c r="BG1707" s="17"/>
      <c r="BH1707" s="17">
        <v>0.22235485547866901</v>
      </c>
      <c r="BI1707" s="17"/>
      <c r="BJ1707" s="17">
        <v>0.190411521349348</v>
      </c>
      <c r="BK1707" s="17">
        <v>0.19135887077664701</v>
      </c>
      <c r="BL1707" s="17">
        <v>0.205910691310912</v>
      </c>
      <c r="BM1707" s="17">
        <v>0.17060860147102799</v>
      </c>
      <c r="BN1707" s="17">
        <v>0.349996388876465</v>
      </c>
      <c r="BO1707" s="17">
        <v>0.20249982418423201</v>
      </c>
      <c r="BP1707" s="17"/>
      <c r="BQ1707" s="17">
        <v>0.26154242429865798</v>
      </c>
      <c r="BR1707" s="17">
        <v>0.12930987494834101</v>
      </c>
      <c r="BS1707" s="17">
        <v>0.22996150029653201</v>
      </c>
      <c r="BT1707" s="17"/>
      <c r="BU1707" s="17">
        <v>0.18088896419032699</v>
      </c>
      <c r="BV1707" s="17">
        <v>0.22170477563635699</v>
      </c>
      <c r="BW1707" s="17">
        <v>0.20536212240955501</v>
      </c>
      <c r="BX1707" s="17"/>
      <c r="BY1707" s="17">
        <v>0.113145659082906</v>
      </c>
      <c r="BZ1707" s="17"/>
      <c r="CA1707" s="17">
        <v>0.15693328697301401</v>
      </c>
    </row>
    <row r="1708" spans="2:79" x14ac:dyDescent="0.35">
      <c r="B1708" t="s">
        <v>656</v>
      </c>
      <c r="C1708" s="17">
        <v>0.47816852462628001</v>
      </c>
      <c r="D1708" s="17">
        <v>0.49281896012377202</v>
      </c>
      <c r="E1708" s="17">
        <v>0.46598847792140402</v>
      </c>
      <c r="F1708" s="17"/>
      <c r="G1708" s="17">
        <v>0.45333212567521097</v>
      </c>
      <c r="H1708" s="17">
        <v>0.560965713931596</v>
      </c>
      <c r="I1708" s="17">
        <v>0.46997628601463998</v>
      </c>
      <c r="J1708" s="17">
        <v>0.48904317340767001</v>
      </c>
      <c r="K1708" s="17">
        <v>0.39401826065833301</v>
      </c>
      <c r="L1708" s="17">
        <v>0.48186210541229701</v>
      </c>
      <c r="M1708" s="17"/>
      <c r="N1708" s="17">
        <v>0.47945754515511602</v>
      </c>
      <c r="O1708" s="17">
        <v>0.50788980099124503</v>
      </c>
      <c r="P1708" s="17">
        <v>0.47595806543851998</v>
      </c>
      <c r="Q1708" s="17">
        <v>0.44588993352680301</v>
      </c>
      <c r="R1708" s="17"/>
      <c r="S1708" s="17">
        <v>0.494386705800061</v>
      </c>
      <c r="T1708" s="17">
        <v>0.42407321364307998</v>
      </c>
      <c r="U1708" s="17">
        <v>0.491143645399226</v>
      </c>
      <c r="V1708" s="17">
        <v>0.49062278725337799</v>
      </c>
      <c r="W1708" s="17">
        <v>0.48855114689416101</v>
      </c>
      <c r="X1708" s="17">
        <v>0.37896774718637799</v>
      </c>
      <c r="Y1708" s="17">
        <v>0.45509360705598501</v>
      </c>
      <c r="Z1708" s="17">
        <v>0.42530578756384602</v>
      </c>
      <c r="AA1708" s="17">
        <v>0.57201276246985899</v>
      </c>
      <c r="AB1708" s="17">
        <v>0.47711734487503199</v>
      </c>
      <c r="AC1708" s="17">
        <v>0.55676157577216501</v>
      </c>
      <c r="AD1708" s="17">
        <v>0.47077055917358301</v>
      </c>
      <c r="AE1708" s="17"/>
      <c r="AF1708" s="17">
        <v>0.54949564926788497</v>
      </c>
      <c r="AG1708" s="17">
        <v>0.47144573600172601</v>
      </c>
      <c r="AH1708" s="17">
        <v>0.46050227279085898</v>
      </c>
      <c r="AI1708" s="17">
        <v>0.459939618761327</v>
      </c>
      <c r="AJ1708" s="17">
        <v>0.43474587738640202</v>
      </c>
      <c r="AK1708" s="17">
        <v>0.60013367718992805</v>
      </c>
      <c r="AL1708" s="17"/>
      <c r="AM1708" s="17">
        <v>0.46163203827668597</v>
      </c>
      <c r="AN1708" s="17">
        <v>0.46464435857967501</v>
      </c>
      <c r="AO1708" s="17">
        <v>0.52674045729400198</v>
      </c>
      <c r="AP1708" s="17">
        <v>0.45182627849157297</v>
      </c>
      <c r="AQ1708" s="17">
        <v>0.51158409572278696</v>
      </c>
      <c r="AR1708" s="17"/>
      <c r="AS1708" s="17">
        <v>0.47192334462143198</v>
      </c>
      <c r="AT1708" s="17">
        <v>0.46432407439175599</v>
      </c>
      <c r="AU1708" s="17">
        <v>0.43537535998555499</v>
      </c>
      <c r="AV1708" s="17">
        <v>0.49905989267338702</v>
      </c>
      <c r="AW1708" s="17">
        <v>0.52697125980565296</v>
      </c>
      <c r="AX1708" s="17">
        <v>0.50529023862983902</v>
      </c>
      <c r="AY1708" s="17"/>
      <c r="AZ1708" s="17">
        <v>0.50212749500572096</v>
      </c>
      <c r="BA1708" s="17">
        <v>0.45498412444643899</v>
      </c>
      <c r="BB1708" s="17">
        <v>0.47388870823645002</v>
      </c>
      <c r="BC1708" s="17">
        <v>0.38946202797520602</v>
      </c>
      <c r="BD1708" s="17">
        <v>0.52576048116150897</v>
      </c>
      <c r="BE1708" s="17"/>
      <c r="BF1708" s="17">
        <v>0.46838279884379902</v>
      </c>
      <c r="BG1708" s="17"/>
      <c r="BH1708" s="17">
        <v>0.46979408075835399</v>
      </c>
      <c r="BI1708" s="17"/>
      <c r="BJ1708" s="17">
        <v>0.44807747931667102</v>
      </c>
      <c r="BK1708" s="17">
        <v>0.49583750968208101</v>
      </c>
      <c r="BL1708" s="17">
        <v>0.47755114339471699</v>
      </c>
      <c r="BM1708" s="17">
        <v>0.53011565063994404</v>
      </c>
      <c r="BN1708" s="17">
        <v>0.44864616088046899</v>
      </c>
      <c r="BO1708" s="17">
        <v>0.49059092970115598</v>
      </c>
      <c r="BP1708" s="17"/>
      <c r="BQ1708" s="17">
        <v>0.40779402484562699</v>
      </c>
      <c r="BR1708" s="17">
        <v>0.55569118253954097</v>
      </c>
      <c r="BS1708" s="17">
        <v>0.472043022319802</v>
      </c>
      <c r="BT1708" s="17"/>
      <c r="BU1708" s="17">
        <v>0.45131692602076801</v>
      </c>
      <c r="BV1708" s="17">
        <v>0.49472496536669902</v>
      </c>
      <c r="BW1708" s="17">
        <v>0.46907268900836402</v>
      </c>
      <c r="BX1708" s="17"/>
      <c r="BY1708" s="17">
        <v>0.53024484237043301</v>
      </c>
      <c r="BZ1708" s="17"/>
      <c r="CA1708" s="17">
        <v>0.53295803101283201</v>
      </c>
    </row>
    <row r="1709" spans="2:79" x14ac:dyDescent="0.35">
      <c r="B1709" t="s">
        <v>657</v>
      </c>
      <c r="C1709" s="17">
        <v>0.178141403587951</v>
      </c>
      <c r="D1709" s="17">
        <v>0.16012510405656599</v>
      </c>
      <c r="E1709" s="17">
        <v>0.196605429671664</v>
      </c>
      <c r="F1709" s="17"/>
      <c r="G1709" s="17">
        <v>0.243787538603813</v>
      </c>
      <c r="H1709" s="17">
        <v>0.179441866375354</v>
      </c>
      <c r="I1709" s="17">
        <v>0.15091531792575699</v>
      </c>
      <c r="J1709" s="17">
        <v>0.199908748239012</v>
      </c>
      <c r="K1709" s="17">
        <v>0.151085599991958</v>
      </c>
      <c r="L1709" s="17">
        <v>0.15165430414480599</v>
      </c>
      <c r="M1709" s="17"/>
      <c r="N1709" s="17">
        <v>0.17149804437632299</v>
      </c>
      <c r="O1709" s="17">
        <v>0.14054027862012999</v>
      </c>
      <c r="P1709" s="17">
        <v>0.21995634795900901</v>
      </c>
      <c r="Q1709" s="17">
        <v>0.18408716321865601</v>
      </c>
      <c r="R1709" s="17"/>
      <c r="S1709" s="17">
        <v>0.17442436164241901</v>
      </c>
      <c r="T1709" s="17">
        <v>0.16902339787995799</v>
      </c>
      <c r="U1709" s="17">
        <v>0.23346300612450799</v>
      </c>
      <c r="V1709" s="17">
        <v>0.16329823448571501</v>
      </c>
      <c r="W1709" s="17">
        <v>0.232945631945356</v>
      </c>
      <c r="X1709" s="17">
        <v>0.15196390733680601</v>
      </c>
      <c r="Y1709" s="17">
        <v>0.26857778560852003</v>
      </c>
      <c r="Z1709" s="17">
        <v>0.26332687499270202</v>
      </c>
      <c r="AA1709" s="17">
        <v>0.11725235432204401</v>
      </c>
      <c r="AB1709" s="17">
        <v>0.16509056817557599</v>
      </c>
      <c r="AC1709" s="17">
        <v>9.4288281101855803E-2</v>
      </c>
      <c r="AD1709" s="17">
        <v>0.104197639652017</v>
      </c>
      <c r="AE1709" s="17"/>
      <c r="AF1709" s="17">
        <v>0.16306545461174399</v>
      </c>
      <c r="AG1709" s="17">
        <v>0.19350074841588899</v>
      </c>
      <c r="AH1709" s="17">
        <v>0.159690172731666</v>
      </c>
      <c r="AI1709" s="17">
        <v>0.181722033329694</v>
      </c>
      <c r="AJ1709" s="17">
        <v>0.11504586535204001</v>
      </c>
      <c r="AK1709" s="17">
        <v>0.134449123318647</v>
      </c>
      <c r="AL1709" s="17"/>
      <c r="AM1709" s="17">
        <v>0.123762333290363</v>
      </c>
      <c r="AN1709" s="17">
        <v>0.204145487507496</v>
      </c>
      <c r="AO1709" s="17">
        <v>0.157290905724809</v>
      </c>
      <c r="AP1709" s="17">
        <v>0.20795347577458001</v>
      </c>
      <c r="AQ1709" s="17">
        <v>8.8851084755348905E-2</v>
      </c>
      <c r="AR1709" s="17"/>
      <c r="AS1709" s="17">
        <v>0.22561616356615799</v>
      </c>
      <c r="AT1709" s="17">
        <v>0.14057914070066499</v>
      </c>
      <c r="AU1709" s="17">
        <v>0.21177958875656799</v>
      </c>
      <c r="AV1709" s="17">
        <v>0.17180839980281301</v>
      </c>
      <c r="AW1709" s="17">
        <v>0.110290826490372</v>
      </c>
      <c r="AX1709" s="17">
        <v>0.18688735870122899</v>
      </c>
      <c r="AY1709" s="17"/>
      <c r="AZ1709" s="17">
        <v>0.13732459842238301</v>
      </c>
      <c r="BA1709" s="17">
        <v>0.19931890117162199</v>
      </c>
      <c r="BB1709" s="17">
        <v>0.220175769309191</v>
      </c>
      <c r="BC1709" s="17">
        <v>0.14170908452115799</v>
      </c>
      <c r="BD1709" s="17">
        <v>0.165011141463311</v>
      </c>
      <c r="BE1709" s="17"/>
      <c r="BF1709" s="17">
        <v>0.17964198011243801</v>
      </c>
      <c r="BG1709" s="17"/>
      <c r="BH1709" s="17">
        <v>0.175486430154841</v>
      </c>
      <c r="BI1709" s="17"/>
      <c r="BJ1709" s="17">
        <v>0.21186717629645599</v>
      </c>
      <c r="BK1709" s="17">
        <v>0.155611411084419</v>
      </c>
      <c r="BL1709" s="17">
        <v>0.167864045766042</v>
      </c>
      <c r="BM1709" s="17">
        <v>0.21077204777356301</v>
      </c>
      <c r="BN1709" s="17">
        <v>0.14062822635986</v>
      </c>
      <c r="BO1709" s="17">
        <v>4.5120529784506598E-2</v>
      </c>
      <c r="BP1709" s="17"/>
      <c r="BQ1709" s="17">
        <v>0.217263050780962</v>
      </c>
      <c r="BR1709" s="17">
        <v>0.16346603566332599</v>
      </c>
      <c r="BS1709" s="17">
        <v>0.17091460956437601</v>
      </c>
      <c r="BT1709" s="17"/>
      <c r="BU1709" s="17">
        <v>0.12425479379078699</v>
      </c>
      <c r="BV1709" s="17">
        <v>0.15178837345978999</v>
      </c>
      <c r="BW1709" s="17">
        <v>0.209607510058651</v>
      </c>
      <c r="BX1709" s="17"/>
      <c r="BY1709" s="17">
        <v>0.17762043045825399</v>
      </c>
      <c r="BZ1709" s="17"/>
      <c r="CA1709" s="17">
        <v>0.185982473666648</v>
      </c>
    </row>
    <row r="1710" spans="2:79" x14ac:dyDescent="0.35">
      <c r="B1710" t="s">
        <v>658</v>
      </c>
      <c r="C1710" s="17">
        <v>6.6894821130093901E-2</v>
      </c>
      <c r="D1710" s="17">
        <v>7.1242293924867903E-2</v>
      </c>
      <c r="E1710" s="17">
        <v>6.2939215225371895E-2</v>
      </c>
      <c r="F1710" s="17"/>
      <c r="G1710" s="17">
        <v>0.100235446399973</v>
      </c>
      <c r="H1710" s="17">
        <v>3.07160013611564E-2</v>
      </c>
      <c r="I1710" s="17">
        <v>6.8359373529224193E-2</v>
      </c>
      <c r="J1710" s="17">
        <v>6.2606716215483998E-2</v>
      </c>
      <c r="K1710" s="17">
        <v>0.103826989710306</v>
      </c>
      <c r="L1710" s="17">
        <v>4.8731453905409401E-2</v>
      </c>
      <c r="M1710" s="17"/>
      <c r="N1710" s="17">
        <v>5.2556883858718401E-2</v>
      </c>
      <c r="O1710" s="17">
        <v>7.58062220500825E-2</v>
      </c>
      <c r="P1710" s="17">
        <v>7.8787971604738397E-2</v>
      </c>
      <c r="Q1710" s="17">
        <v>6.4788618354317803E-2</v>
      </c>
      <c r="R1710" s="17"/>
      <c r="S1710" s="17">
        <v>0.108169962710939</v>
      </c>
      <c r="T1710" s="17">
        <v>8.6618216514601401E-2</v>
      </c>
      <c r="U1710" s="17">
        <v>1.8131026972060999E-2</v>
      </c>
      <c r="V1710" s="17">
        <v>8.3028146668887901E-2</v>
      </c>
      <c r="W1710" s="17">
        <v>4.3172893160613297E-2</v>
      </c>
      <c r="X1710" s="17">
        <v>2.7710546515244999E-2</v>
      </c>
      <c r="Y1710" s="17">
        <v>5.9266540345971702E-2</v>
      </c>
      <c r="Z1710" s="17">
        <v>0.13251857467088299</v>
      </c>
      <c r="AA1710" s="17">
        <v>5.4011497354448802E-2</v>
      </c>
      <c r="AB1710" s="17">
        <v>3.8167855852151399E-2</v>
      </c>
      <c r="AC1710" s="17">
        <v>4.6048368008107701E-2</v>
      </c>
      <c r="AD1710" s="17">
        <v>8.0608432709208602E-2</v>
      </c>
      <c r="AE1710" s="17"/>
      <c r="AF1710" s="17">
        <v>6.0330714169988503E-2</v>
      </c>
      <c r="AG1710" s="17">
        <v>5.84256964992644E-2</v>
      </c>
      <c r="AH1710" s="17">
        <v>9.1866709906827895E-2</v>
      </c>
      <c r="AI1710" s="17">
        <v>6.7411588840368894E-2</v>
      </c>
      <c r="AJ1710" s="17">
        <v>0.14170019180146901</v>
      </c>
      <c r="AK1710" s="17">
        <v>3.2383897481162001E-2</v>
      </c>
      <c r="AL1710" s="17"/>
      <c r="AM1710" s="17">
        <v>2.87814038053213E-2</v>
      </c>
      <c r="AN1710" s="17">
        <v>7.9495183232062006E-2</v>
      </c>
      <c r="AO1710" s="17">
        <v>4.5012493820143003E-2</v>
      </c>
      <c r="AP1710" s="17">
        <v>0.116876505798409</v>
      </c>
      <c r="AQ1710" s="17">
        <v>0.16383717239466</v>
      </c>
      <c r="AR1710" s="17"/>
      <c r="AS1710" s="17">
        <v>5.14447085519616E-2</v>
      </c>
      <c r="AT1710" s="17">
        <v>7.3606717987167405E-2</v>
      </c>
      <c r="AU1710" s="17">
        <v>0.117814876693367</v>
      </c>
      <c r="AV1710" s="17">
        <v>5.0509950338664199E-2</v>
      </c>
      <c r="AW1710" s="17">
        <v>6.3911170109113694E-2</v>
      </c>
      <c r="AX1710" s="17">
        <v>2.87888032887198E-2</v>
      </c>
      <c r="AY1710" s="17"/>
      <c r="AZ1710" s="17">
        <v>4.91061884138893E-2</v>
      </c>
      <c r="BA1710" s="17">
        <v>8.84387427302573E-2</v>
      </c>
      <c r="BB1710" s="17">
        <v>4.03134868399809E-2</v>
      </c>
      <c r="BC1710" s="17">
        <v>8.3066556541395706E-2</v>
      </c>
      <c r="BD1710" s="17">
        <v>6.6176453331996399E-2</v>
      </c>
      <c r="BE1710" s="17"/>
      <c r="BF1710" s="17">
        <v>6.3286924516197496E-2</v>
      </c>
      <c r="BG1710" s="17"/>
      <c r="BH1710" s="17">
        <v>6.0824467083864103E-2</v>
      </c>
      <c r="BI1710" s="17"/>
      <c r="BJ1710" s="17">
        <v>8.4236607361649493E-2</v>
      </c>
      <c r="BK1710" s="17">
        <v>5.6469714202980602E-2</v>
      </c>
      <c r="BL1710" s="17">
        <v>6.2140645017709599E-2</v>
      </c>
      <c r="BM1710" s="17">
        <v>5.1237287766099301E-2</v>
      </c>
      <c r="BN1710" s="17">
        <v>4.1243833150711701E-2</v>
      </c>
      <c r="BO1710" s="17">
        <v>0.17169830879519701</v>
      </c>
      <c r="BP1710" s="17"/>
      <c r="BQ1710" s="17">
        <v>7.6457611736008804E-2</v>
      </c>
      <c r="BR1710" s="17">
        <v>8.7784835121687901E-2</v>
      </c>
      <c r="BS1710" s="17">
        <v>4.8249392030993002E-2</v>
      </c>
      <c r="BT1710" s="17"/>
      <c r="BU1710" s="17">
        <v>0.20587902221620699</v>
      </c>
      <c r="BV1710" s="17">
        <v>6.0495588472250297E-2</v>
      </c>
      <c r="BW1710" s="17">
        <v>6.0918462817123702E-2</v>
      </c>
      <c r="BX1710" s="17"/>
      <c r="BY1710" s="17">
        <v>0.150410221034953</v>
      </c>
      <c r="BZ1710" s="17"/>
      <c r="CA1710" s="17">
        <v>3.65820441624874E-2</v>
      </c>
    </row>
    <row r="1711" spans="2:79" x14ac:dyDescent="0.35">
      <c r="B1711" t="s">
        <v>136</v>
      </c>
      <c r="C1711" s="17">
        <v>7.3351567855090199E-2</v>
      </c>
      <c r="D1711" s="17">
        <v>5.0749958235800099E-2</v>
      </c>
      <c r="E1711" s="17">
        <v>9.5831845359807405E-2</v>
      </c>
      <c r="F1711" s="17"/>
      <c r="G1711" s="17">
        <v>4.6185376209943403E-2</v>
      </c>
      <c r="H1711" s="17">
        <v>6.5166631585954607E-2</v>
      </c>
      <c r="I1711" s="17">
        <v>5.23487019936991E-2</v>
      </c>
      <c r="J1711" s="17">
        <v>0.101109182342348</v>
      </c>
      <c r="K1711" s="17">
        <v>8.8876585086703305E-2</v>
      </c>
      <c r="L1711" s="17">
        <v>8.8522409437598704E-2</v>
      </c>
      <c r="M1711" s="17"/>
      <c r="N1711" s="17">
        <v>6.40295666768044E-2</v>
      </c>
      <c r="O1711" s="17">
        <v>7.9995052935941197E-2</v>
      </c>
      <c r="P1711" s="17">
        <v>5.7646178743532797E-2</v>
      </c>
      <c r="Q1711" s="17">
        <v>9.3400976601787297E-2</v>
      </c>
      <c r="R1711" s="17"/>
      <c r="S1711" s="17">
        <v>4.3194721691874799E-2</v>
      </c>
      <c r="T1711" s="17">
        <v>9.8251518722745401E-2</v>
      </c>
      <c r="U1711" s="17">
        <v>4.7143910735261002E-2</v>
      </c>
      <c r="V1711" s="17">
        <v>7.3741923544582796E-2</v>
      </c>
      <c r="W1711" s="17">
        <v>0.12697666595902601</v>
      </c>
      <c r="X1711" s="17">
        <v>0.16210277866315601</v>
      </c>
      <c r="Y1711" s="17">
        <v>2.9166780104591901E-2</v>
      </c>
      <c r="Z1711" s="17">
        <v>5.29929605757124E-2</v>
      </c>
      <c r="AA1711" s="17">
        <v>6.1466532039909497E-2</v>
      </c>
      <c r="AB1711" s="17">
        <v>7.3200374635357501E-2</v>
      </c>
      <c r="AC1711" s="17">
        <v>4.2105325035915298E-2</v>
      </c>
      <c r="AD1711" s="17">
        <v>7.5471978127334902E-2</v>
      </c>
      <c r="AE1711" s="17"/>
      <c r="AF1711" s="17">
        <v>6.8444149783631905E-2</v>
      </c>
      <c r="AG1711" s="17">
        <v>7.2454911178250203E-2</v>
      </c>
      <c r="AH1711" s="17">
        <v>8.0294092806451806E-2</v>
      </c>
      <c r="AI1711" s="17">
        <v>8.1142443332479205E-2</v>
      </c>
      <c r="AJ1711" s="17">
        <v>0.117281287777062</v>
      </c>
      <c r="AK1711" s="17">
        <v>1.7286570893948802E-2</v>
      </c>
      <c r="AL1711" s="17"/>
      <c r="AM1711" s="17">
        <v>0.100407101055436</v>
      </c>
      <c r="AN1711" s="17">
        <v>7.3539808550683997E-2</v>
      </c>
      <c r="AO1711" s="17">
        <v>6.8975474830807501E-2</v>
      </c>
      <c r="AP1711" s="17">
        <v>5.3129265464725697E-2</v>
      </c>
      <c r="AQ1711" s="17">
        <v>0</v>
      </c>
      <c r="AR1711" s="17"/>
      <c r="AS1711" s="17">
        <v>6.7745254640850405E-2</v>
      </c>
      <c r="AT1711" s="17">
        <v>0.118683156016459</v>
      </c>
      <c r="AU1711" s="17">
        <v>2.22843672398708E-2</v>
      </c>
      <c r="AV1711" s="17">
        <v>8.4677639816530106E-2</v>
      </c>
      <c r="AW1711" s="17">
        <v>8.8164430230049495E-2</v>
      </c>
      <c r="AX1711" s="17">
        <v>2.67794495565402E-2</v>
      </c>
      <c r="AY1711" s="17"/>
      <c r="AZ1711" s="17">
        <v>6.58564504151469E-2</v>
      </c>
      <c r="BA1711" s="17">
        <v>9.2868208952374506E-2</v>
      </c>
      <c r="BB1711" s="17">
        <v>8.1621912832360102E-2</v>
      </c>
      <c r="BC1711" s="17">
        <v>5.6534393343254601E-2</v>
      </c>
      <c r="BD1711" s="17">
        <v>5.7532763196216301E-2</v>
      </c>
      <c r="BE1711" s="17"/>
      <c r="BF1711" s="17">
        <v>7.5468616836677493E-2</v>
      </c>
      <c r="BG1711" s="17"/>
      <c r="BH1711" s="17">
        <v>7.1540166524271698E-2</v>
      </c>
      <c r="BI1711" s="17"/>
      <c r="BJ1711" s="17">
        <v>6.5407215675875402E-2</v>
      </c>
      <c r="BK1711" s="17">
        <v>0.100722494253873</v>
      </c>
      <c r="BL1711" s="17">
        <v>8.6533474510619005E-2</v>
      </c>
      <c r="BM1711" s="17">
        <v>3.7266412349365799E-2</v>
      </c>
      <c r="BN1711" s="17">
        <v>1.94853907324949E-2</v>
      </c>
      <c r="BO1711" s="17">
        <v>9.0090407534907602E-2</v>
      </c>
      <c r="BP1711" s="17"/>
      <c r="BQ1711" s="17">
        <v>3.6942888338744102E-2</v>
      </c>
      <c r="BR1711" s="17">
        <v>6.3748071727104894E-2</v>
      </c>
      <c r="BS1711" s="17">
        <v>7.8831475788296607E-2</v>
      </c>
      <c r="BT1711" s="17"/>
      <c r="BU1711" s="17">
        <v>3.7660293781911901E-2</v>
      </c>
      <c r="BV1711" s="17">
        <v>7.12862970649039E-2</v>
      </c>
      <c r="BW1711" s="17">
        <v>5.5039215706306703E-2</v>
      </c>
      <c r="BX1711" s="17"/>
      <c r="BY1711" s="17">
        <v>2.8578847053453801E-2</v>
      </c>
      <c r="BZ1711" s="17"/>
      <c r="CA1711" s="17">
        <v>8.7544164185017398E-2</v>
      </c>
    </row>
    <row r="1712" spans="2:79" x14ac:dyDescent="0.35">
      <c r="C1712" s="17"/>
      <c r="D1712" s="17"/>
      <c r="E1712" s="17"/>
      <c r="F1712" s="17"/>
      <c r="G1712" s="17"/>
      <c r="H1712" s="17"/>
      <c r="I1712" s="17"/>
      <c r="J1712" s="17"/>
      <c r="K1712" s="17"/>
      <c r="L1712" s="17"/>
      <c r="M1712" s="17"/>
      <c r="N1712" s="17"/>
      <c r="O1712" s="17"/>
      <c r="P1712" s="17"/>
      <c r="Q1712" s="17"/>
      <c r="R1712" s="17"/>
      <c r="S1712" s="17"/>
      <c r="T1712" s="17"/>
      <c r="U1712" s="17"/>
      <c r="V1712" s="17"/>
      <c r="W1712" s="17"/>
      <c r="X1712" s="17"/>
      <c r="Y1712" s="17"/>
      <c r="Z1712" s="17"/>
      <c r="AA1712" s="17"/>
      <c r="AB1712" s="17"/>
      <c r="AC1712" s="17"/>
      <c r="AD1712" s="17"/>
      <c r="AE1712" s="17"/>
      <c r="AF1712" s="17"/>
      <c r="AG1712" s="17"/>
      <c r="AH1712" s="17"/>
      <c r="AI1712" s="17"/>
      <c r="AJ1712" s="17"/>
      <c r="AK1712" s="17"/>
      <c r="AL1712" s="17"/>
      <c r="AM1712" s="17"/>
      <c r="AN1712" s="17"/>
      <c r="AO1712" s="17"/>
      <c r="AP1712" s="17"/>
      <c r="AQ1712" s="17"/>
      <c r="AR1712" s="17"/>
      <c r="AS1712" s="17"/>
      <c r="AT1712" s="17"/>
      <c r="AU1712" s="17"/>
      <c r="AV1712" s="17"/>
      <c r="AW1712" s="17"/>
      <c r="AX1712" s="17"/>
      <c r="AY1712" s="17"/>
      <c r="AZ1712" s="17"/>
      <c r="BA1712" s="17"/>
      <c r="BB1712" s="17"/>
      <c r="BC1712" s="17"/>
      <c r="BD1712" s="17"/>
      <c r="BE1712" s="17"/>
      <c r="BF1712" s="17"/>
      <c r="BG1712" s="17"/>
      <c r="BH1712" s="17"/>
      <c r="BI1712" s="17"/>
      <c r="BJ1712" s="17"/>
      <c r="BK1712" s="17"/>
      <c r="BL1712" s="17"/>
      <c r="BM1712" s="17"/>
      <c r="BN1712" s="17"/>
      <c r="BO1712" s="17"/>
      <c r="BP1712" s="17"/>
      <c r="BQ1712" s="17"/>
      <c r="BR1712" s="17"/>
      <c r="BS1712" s="17"/>
      <c r="BT1712" s="17"/>
      <c r="BU1712" s="17"/>
      <c r="BV1712" s="17"/>
      <c r="BW1712" s="17"/>
      <c r="BX1712" s="17"/>
      <c r="BY1712" s="17"/>
      <c r="BZ1712" s="17"/>
      <c r="CA1712" s="17"/>
    </row>
    <row r="1713" spans="2:79" x14ac:dyDescent="0.35">
      <c r="B1713" s="6" t="s">
        <v>662</v>
      </c>
      <c r="C1713" s="17"/>
      <c r="D1713" s="17"/>
      <c r="E1713" s="17"/>
      <c r="F1713" s="17"/>
      <c r="G1713" s="17"/>
      <c r="H1713" s="17"/>
      <c r="I1713" s="17"/>
      <c r="J1713" s="17"/>
      <c r="K1713" s="17"/>
      <c r="L1713" s="17"/>
      <c r="M1713" s="17"/>
      <c r="N1713" s="17"/>
      <c r="O1713" s="17"/>
      <c r="P1713" s="17"/>
      <c r="Q1713" s="17"/>
      <c r="R1713" s="17"/>
      <c r="S1713" s="17"/>
      <c r="T1713" s="17"/>
      <c r="U1713" s="17"/>
      <c r="V1713" s="17"/>
      <c r="W1713" s="17"/>
      <c r="X1713" s="17"/>
      <c r="Y1713" s="17"/>
      <c r="Z1713" s="17"/>
      <c r="AA1713" s="17"/>
      <c r="AB1713" s="17"/>
      <c r="AC1713" s="17"/>
      <c r="AD1713" s="17"/>
      <c r="AE1713" s="17"/>
      <c r="AF1713" s="17"/>
      <c r="AG1713" s="17"/>
      <c r="AH1713" s="17"/>
      <c r="AI1713" s="17"/>
      <c r="AJ1713" s="17"/>
      <c r="AK1713" s="17"/>
      <c r="AL1713" s="17"/>
      <c r="AM1713" s="17"/>
      <c r="AN1713" s="17"/>
      <c r="AO1713" s="17"/>
      <c r="AP1713" s="17"/>
      <c r="AQ1713" s="17"/>
      <c r="AR1713" s="17"/>
      <c r="AS1713" s="17"/>
      <c r="AT1713" s="17"/>
      <c r="AU1713" s="17"/>
      <c r="AV1713" s="17"/>
      <c r="AW1713" s="17"/>
      <c r="AX1713" s="17"/>
      <c r="AY1713" s="17"/>
      <c r="AZ1713" s="17"/>
      <c r="BA1713" s="17"/>
      <c r="BB1713" s="17"/>
      <c r="BC1713" s="17"/>
      <c r="BD1713" s="17"/>
      <c r="BE1713" s="17"/>
      <c r="BF1713" s="17"/>
      <c r="BG1713" s="17"/>
      <c r="BH1713" s="17"/>
      <c r="BI1713" s="17"/>
      <c r="BJ1713" s="17"/>
      <c r="BK1713" s="17"/>
      <c r="BL1713" s="17"/>
      <c r="BM1713" s="17"/>
      <c r="BN1713" s="17"/>
      <c r="BO1713" s="17"/>
      <c r="BP1713" s="17"/>
      <c r="BQ1713" s="17"/>
      <c r="BR1713" s="17"/>
      <c r="BS1713" s="17"/>
      <c r="BT1713" s="17"/>
      <c r="BU1713" s="17"/>
      <c r="BV1713" s="17"/>
      <c r="BW1713" s="17"/>
      <c r="BX1713" s="17"/>
      <c r="BY1713" s="17"/>
      <c r="BZ1713" s="17"/>
      <c r="CA1713" s="17"/>
    </row>
    <row r="1714" spans="2:79" x14ac:dyDescent="0.35">
      <c r="B1714" s="24" t="s">
        <v>582</v>
      </c>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17"/>
      <c r="AH1714" s="17"/>
      <c r="AI1714" s="17"/>
      <c r="AJ1714" s="17"/>
      <c r="AK1714" s="17"/>
      <c r="AL1714" s="17"/>
      <c r="AM1714" s="17"/>
      <c r="AN1714" s="17"/>
      <c r="AO1714" s="17"/>
      <c r="AP1714" s="17"/>
      <c r="AQ1714" s="17"/>
      <c r="AR1714" s="17"/>
      <c r="AS1714" s="17"/>
      <c r="AT1714" s="17"/>
      <c r="AU1714" s="17"/>
      <c r="AV1714" s="17"/>
      <c r="AW1714" s="17"/>
      <c r="AX1714" s="17"/>
      <c r="AY1714" s="17"/>
      <c r="AZ1714" s="17"/>
      <c r="BA1714" s="17"/>
      <c r="BB1714" s="17"/>
      <c r="BC1714" s="17"/>
      <c r="BD1714" s="17"/>
      <c r="BE1714" s="17"/>
      <c r="BF1714" s="17"/>
      <c r="BG1714" s="17"/>
      <c r="BH1714" s="17"/>
      <c r="BI1714" s="17"/>
      <c r="BJ1714" s="17"/>
      <c r="BK1714" s="17"/>
      <c r="BL1714" s="17"/>
      <c r="BM1714" s="17"/>
      <c r="BN1714" s="17"/>
      <c r="BO1714" s="17"/>
      <c r="BP1714" s="17"/>
      <c r="BQ1714" s="17"/>
      <c r="BR1714" s="17"/>
      <c r="BS1714" s="17"/>
      <c r="BT1714" s="17"/>
      <c r="BU1714" s="17"/>
      <c r="BV1714" s="17"/>
      <c r="BW1714" s="17"/>
      <c r="BX1714" s="17"/>
      <c r="BY1714" s="17"/>
      <c r="BZ1714" s="17"/>
      <c r="CA1714" s="17"/>
    </row>
    <row r="1715" spans="2:79" x14ac:dyDescent="0.35">
      <c r="B1715" t="s">
        <v>655</v>
      </c>
      <c r="C1715" s="17">
        <v>0.227945366972372</v>
      </c>
      <c r="D1715" s="17">
        <v>0.245998437040928</v>
      </c>
      <c r="E1715" s="17">
        <v>0.21001319206181501</v>
      </c>
      <c r="F1715" s="17"/>
      <c r="G1715" s="17">
        <v>0.19773337318107201</v>
      </c>
      <c r="H1715" s="17">
        <v>0.26343300466677899</v>
      </c>
      <c r="I1715" s="17">
        <v>0.21693422108919599</v>
      </c>
      <c r="J1715" s="17">
        <v>0.16657598670666501</v>
      </c>
      <c r="K1715" s="17">
        <v>0.24377856234107401</v>
      </c>
      <c r="L1715" s="17">
        <v>0.26721137834536302</v>
      </c>
      <c r="M1715" s="17"/>
      <c r="N1715" s="17">
        <v>0.24915183614192399</v>
      </c>
      <c r="O1715" s="17">
        <v>0.185467426944675</v>
      </c>
      <c r="P1715" s="17">
        <v>0.22672859302093201</v>
      </c>
      <c r="Q1715" s="17">
        <v>0.25386220664259601</v>
      </c>
      <c r="R1715" s="17"/>
      <c r="S1715" s="17">
        <v>0.23385089604109699</v>
      </c>
      <c r="T1715" s="17">
        <v>0.14726275656541499</v>
      </c>
      <c r="U1715" s="17">
        <v>0.32373340472582901</v>
      </c>
      <c r="V1715" s="17">
        <v>0.234956357710567</v>
      </c>
      <c r="W1715" s="17">
        <v>0.33918479912480098</v>
      </c>
      <c r="X1715" s="17">
        <v>0.22550800546994501</v>
      </c>
      <c r="Y1715" s="17">
        <v>0.194720368560621</v>
      </c>
      <c r="Z1715" s="17">
        <v>0.253473493452543</v>
      </c>
      <c r="AA1715" s="17">
        <v>0.197989814601539</v>
      </c>
      <c r="AB1715" s="17">
        <v>0.22999326254562999</v>
      </c>
      <c r="AC1715" s="17">
        <v>0.17470573327932201</v>
      </c>
      <c r="AD1715" s="17">
        <v>0.258020817071207</v>
      </c>
      <c r="AE1715" s="17"/>
      <c r="AF1715" s="17">
        <v>0.18739377278852501</v>
      </c>
      <c r="AG1715" s="17">
        <v>0.20154295243959999</v>
      </c>
      <c r="AH1715" s="17">
        <v>0.23885628705970699</v>
      </c>
      <c r="AI1715" s="17">
        <v>0.24780737438591499</v>
      </c>
      <c r="AJ1715" s="17">
        <v>0.248232814131918</v>
      </c>
      <c r="AK1715" s="17">
        <v>0.37173824387406801</v>
      </c>
      <c r="AL1715" s="17"/>
      <c r="AM1715" s="17">
        <v>0.23329178551337701</v>
      </c>
      <c r="AN1715" s="17">
        <v>0.220186570737674</v>
      </c>
      <c r="AO1715" s="17">
        <v>0.194783176445913</v>
      </c>
      <c r="AP1715" s="17">
        <v>0.31609187081975398</v>
      </c>
      <c r="AQ1715" s="17">
        <v>0.28623957431594299</v>
      </c>
      <c r="AR1715" s="17"/>
      <c r="AS1715" s="17">
        <v>0.218755690783141</v>
      </c>
      <c r="AT1715" s="17">
        <v>0.25342477345611902</v>
      </c>
      <c r="AU1715" s="17">
        <v>0.19454360063914999</v>
      </c>
      <c r="AV1715" s="17">
        <v>0.20772350697182301</v>
      </c>
      <c r="AW1715" s="17">
        <v>0.22566298883052699</v>
      </c>
      <c r="AX1715" s="17">
        <v>0.29808818510287399</v>
      </c>
      <c r="AY1715" s="17"/>
      <c r="AZ1715" s="17">
        <v>0.25067997127371</v>
      </c>
      <c r="BA1715" s="17">
        <v>0.224561562090733</v>
      </c>
      <c r="BB1715" s="17">
        <v>0.20535169252739199</v>
      </c>
      <c r="BC1715" s="17">
        <v>0.22899850633213401</v>
      </c>
      <c r="BD1715" s="17">
        <v>0.23575053293102</v>
      </c>
      <c r="BE1715" s="17"/>
      <c r="BF1715" s="17">
        <v>0.22030167157542599</v>
      </c>
      <c r="BG1715" s="17"/>
      <c r="BH1715" s="17">
        <v>0.23978826853268501</v>
      </c>
      <c r="BI1715" s="17"/>
      <c r="BJ1715" s="17">
        <v>0.25837981720855002</v>
      </c>
      <c r="BK1715" s="17">
        <v>0.225803381412682</v>
      </c>
      <c r="BL1715" s="17">
        <v>0.21449884780141101</v>
      </c>
      <c r="BM1715" s="17">
        <v>0.106958234509219</v>
      </c>
      <c r="BN1715" s="17">
        <v>0.19526701011970701</v>
      </c>
      <c r="BO1715" s="17">
        <v>0.279926939204519</v>
      </c>
      <c r="BP1715" s="17"/>
      <c r="BQ1715" s="17">
        <v>0.18807006131717499</v>
      </c>
      <c r="BR1715" s="17">
        <v>0.216194990580344</v>
      </c>
      <c r="BS1715" s="17">
        <v>0.26063352892737701</v>
      </c>
      <c r="BT1715" s="17"/>
      <c r="BU1715" s="17">
        <v>0.21642498697374701</v>
      </c>
      <c r="BV1715" s="17">
        <v>0.18474487240958901</v>
      </c>
      <c r="BW1715" s="17">
        <v>0.27770191112183401</v>
      </c>
      <c r="BX1715" s="17"/>
      <c r="BY1715" s="17">
        <v>0.38884347797297197</v>
      </c>
      <c r="BZ1715" s="17"/>
      <c r="CA1715" s="17">
        <v>0.21346302438995399</v>
      </c>
    </row>
    <row r="1716" spans="2:79" x14ac:dyDescent="0.35">
      <c r="B1716" t="s">
        <v>656</v>
      </c>
      <c r="C1716" s="17">
        <v>0.45196091827370699</v>
      </c>
      <c r="D1716" s="17">
        <v>0.45699693124007401</v>
      </c>
      <c r="E1716" s="17">
        <v>0.445367468808328</v>
      </c>
      <c r="F1716" s="17"/>
      <c r="G1716" s="17">
        <v>0.49620814847551098</v>
      </c>
      <c r="H1716" s="17">
        <v>0.42933838174437999</v>
      </c>
      <c r="I1716" s="17">
        <v>0.44829359384427198</v>
      </c>
      <c r="J1716" s="17">
        <v>0.53189384969112097</v>
      </c>
      <c r="K1716" s="17">
        <v>0.43845919034180802</v>
      </c>
      <c r="L1716" s="17">
        <v>0.38827689254796599</v>
      </c>
      <c r="M1716" s="17"/>
      <c r="N1716" s="17">
        <v>0.43876087842869399</v>
      </c>
      <c r="O1716" s="17">
        <v>0.461478758426207</v>
      </c>
      <c r="P1716" s="17">
        <v>0.491169101863631</v>
      </c>
      <c r="Q1716" s="17">
        <v>0.42694600242279401</v>
      </c>
      <c r="R1716" s="17"/>
      <c r="S1716" s="17">
        <v>0.441449466850664</v>
      </c>
      <c r="T1716" s="17">
        <v>0.59450928063988795</v>
      </c>
      <c r="U1716" s="17">
        <v>0.30235073795946799</v>
      </c>
      <c r="V1716" s="17">
        <v>0.483830793527318</v>
      </c>
      <c r="W1716" s="17">
        <v>0.34797182275237798</v>
      </c>
      <c r="X1716" s="17">
        <v>0.39713094610515498</v>
      </c>
      <c r="Y1716" s="17">
        <v>0.45924129709273798</v>
      </c>
      <c r="Z1716" s="17">
        <v>0.43234353195610797</v>
      </c>
      <c r="AA1716" s="17">
        <v>0.48657182129809101</v>
      </c>
      <c r="AB1716" s="17">
        <v>0.44312456351318003</v>
      </c>
      <c r="AC1716" s="17">
        <v>0.45132344733434898</v>
      </c>
      <c r="AD1716" s="17">
        <v>0.51653866412319704</v>
      </c>
      <c r="AE1716" s="17"/>
      <c r="AF1716" s="17">
        <v>0.45726844090163499</v>
      </c>
      <c r="AG1716" s="17">
        <v>0.46994681352479001</v>
      </c>
      <c r="AH1716" s="17">
        <v>0.449742675380577</v>
      </c>
      <c r="AI1716" s="17">
        <v>0.48508749262832401</v>
      </c>
      <c r="AJ1716" s="17">
        <v>0.57347892605101802</v>
      </c>
      <c r="AK1716" s="17">
        <v>0.29483497609320902</v>
      </c>
      <c r="AL1716" s="17"/>
      <c r="AM1716" s="17">
        <v>0.45248527802502397</v>
      </c>
      <c r="AN1716" s="17">
        <v>0.46079229606472699</v>
      </c>
      <c r="AO1716" s="17">
        <v>0.45637861238735</v>
      </c>
      <c r="AP1716" s="17">
        <v>0.42945740894295698</v>
      </c>
      <c r="AQ1716" s="17">
        <v>0.319263248996424</v>
      </c>
      <c r="AR1716" s="17"/>
      <c r="AS1716" s="17">
        <v>0.46714468510233498</v>
      </c>
      <c r="AT1716" s="17">
        <v>0.45050248069146698</v>
      </c>
      <c r="AU1716" s="17">
        <v>0.498067921928665</v>
      </c>
      <c r="AV1716" s="17">
        <v>0.47342790383573302</v>
      </c>
      <c r="AW1716" s="17">
        <v>0.37093075514492602</v>
      </c>
      <c r="AX1716" s="17">
        <v>0.39251934920388498</v>
      </c>
      <c r="AY1716" s="17"/>
      <c r="AZ1716" s="17">
        <v>0.404561271709512</v>
      </c>
      <c r="BA1716" s="17">
        <v>0.48277993339284397</v>
      </c>
      <c r="BB1716" s="17">
        <v>0.47680180362166102</v>
      </c>
      <c r="BC1716" s="17">
        <v>0.421418950290053</v>
      </c>
      <c r="BD1716" s="17">
        <v>0.44063283259383001</v>
      </c>
      <c r="BE1716" s="17"/>
      <c r="BF1716" s="17">
        <v>0.46170310741537102</v>
      </c>
      <c r="BG1716" s="17"/>
      <c r="BH1716" s="17">
        <v>0.44235768735728898</v>
      </c>
      <c r="BI1716" s="17"/>
      <c r="BJ1716" s="17">
        <v>0.43230099983007803</v>
      </c>
      <c r="BK1716" s="17">
        <v>0.43236749438291899</v>
      </c>
      <c r="BL1716" s="17">
        <v>0.46719827150374799</v>
      </c>
      <c r="BM1716" s="17">
        <v>0.60228112704947501</v>
      </c>
      <c r="BN1716" s="17">
        <v>0.39359243731240701</v>
      </c>
      <c r="BO1716" s="17">
        <v>0.57468597451315995</v>
      </c>
      <c r="BP1716" s="17"/>
      <c r="BQ1716" s="17">
        <v>0.401496762178913</v>
      </c>
      <c r="BR1716" s="17">
        <v>0.51547056307005101</v>
      </c>
      <c r="BS1716" s="17">
        <v>0.45249997489072302</v>
      </c>
      <c r="BT1716" s="17"/>
      <c r="BU1716" s="17">
        <v>0.55817391307458397</v>
      </c>
      <c r="BV1716" s="17">
        <v>0.49460265512571899</v>
      </c>
      <c r="BW1716" s="17">
        <v>0.43714469593611099</v>
      </c>
      <c r="BX1716" s="17"/>
      <c r="BY1716" s="17">
        <v>0.35835782681411099</v>
      </c>
      <c r="BZ1716" s="17"/>
      <c r="CA1716" s="17">
        <v>0.42716824570018802</v>
      </c>
    </row>
    <row r="1717" spans="2:79" x14ac:dyDescent="0.35">
      <c r="B1717" t="s">
        <v>657</v>
      </c>
      <c r="C1717" s="17">
        <v>0.19511780206983201</v>
      </c>
      <c r="D1717" s="17">
        <v>0.18241644493859999</v>
      </c>
      <c r="E1717" s="17">
        <v>0.20914768873304501</v>
      </c>
      <c r="F1717" s="17"/>
      <c r="G1717" s="17">
        <v>0.228972284806124</v>
      </c>
      <c r="H1717" s="17">
        <v>0.12242360597395099</v>
      </c>
      <c r="I1717" s="17">
        <v>0.23001935806131499</v>
      </c>
      <c r="J1717" s="17">
        <v>0.17535194204879001</v>
      </c>
      <c r="K1717" s="17">
        <v>0.18146795595690901</v>
      </c>
      <c r="L1717" s="17">
        <v>0.230145618311202</v>
      </c>
      <c r="M1717" s="17"/>
      <c r="N1717" s="17">
        <v>0.21159763789712399</v>
      </c>
      <c r="O1717" s="17">
        <v>0.18063400841615199</v>
      </c>
      <c r="P1717" s="17">
        <v>0.19869302478963599</v>
      </c>
      <c r="Q1717" s="17">
        <v>0.18090189127186099</v>
      </c>
      <c r="R1717" s="17"/>
      <c r="S1717" s="17">
        <v>0.17784347052044799</v>
      </c>
      <c r="T1717" s="17">
        <v>0.14493928184110799</v>
      </c>
      <c r="U1717" s="17">
        <v>0.240915157564393</v>
      </c>
      <c r="V1717" s="17">
        <v>0.207827725103614</v>
      </c>
      <c r="W1717" s="17">
        <v>0.205763546088059</v>
      </c>
      <c r="X1717" s="17">
        <v>0.20541242595283901</v>
      </c>
      <c r="Y1717" s="17">
        <v>0.234225822776683</v>
      </c>
      <c r="Z1717" s="17">
        <v>0.106676830812433</v>
      </c>
      <c r="AA1717" s="17">
        <v>0.16703863373682901</v>
      </c>
      <c r="AB1717" s="17">
        <v>0.194950957966359</v>
      </c>
      <c r="AC1717" s="17">
        <v>0.32235621519269603</v>
      </c>
      <c r="AD1717" s="17">
        <v>0.191450514969214</v>
      </c>
      <c r="AE1717" s="17"/>
      <c r="AF1717" s="17">
        <v>0.219251210963714</v>
      </c>
      <c r="AG1717" s="17">
        <v>0.20642277992636901</v>
      </c>
      <c r="AH1717" s="17">
        <v>0.20134760158728701</v>
      </c>
      <c r="AI1717" s="17">
        <v>0.14543342913694399</v>
      </c>
      <c r="AJ1717" s="17">
        <v>0.16595569997193199</v>
      </c>
      <c r="AK1717" s="17">
        <v>0.25385987240577801</v>
      </c>
      <c r="AL1717" s="17"/>
      <c r="AM1717" s="17">
        <v>0.17877672705183201</v>
      </c>
      <c r="AN1717" s="17">
        <v>0.20977526537834101</v>
      </c>
      <c r="AO1717" s="17">
        <v>0.210175478029336</v>
      </c>
      <c r="AP1717" s="17">
        <v>0.15526724548690199</v>
      </c>
      <c r="AQ1717" s="17">
        <v>0.230797303902322</v>
      </c>
      <c r="AR1717" s="17"/>
      <c r="AS1717" s="17">
        <v>0.15692534200761801</v>
      </c>
      <c r="AT1717" s="17">
        <v>0.162989507245723</v>
      </c>
      <c r="AU1717" s="17">
        <v>0.23021645267824301</v>
      </c>
      <c r="AV1717" s="17">
        <v>0.18569184067552899</v>
      </c>
      <c r="AW1717" s="17">
        <v>0.31386097322469703</v>
      </c>
      <c r="AX1717" s="17">
        <v>0.16957498500996601</v>
      </c>
      <c r="AY1717" s="17"/>
      <c r="AZ1717" s="17">
        <v>0.210507213093997</v>
      </c>
      <c r="BA1717" s="17">
        <v>0.17668032895858099</v>
      </c>
      <c r="BB1717" s="17">
        <v>0.17093156544933799</v>
      </c>
      <c r="BC1717" s="17">
        <v>0.27577038768360201</v>
      </c>
      <c r="BD1717" s="17">
        <v>0.19545422033857801</v>
      </c>
      <c r="BE1717" s="17"/>
      <c r="BF1717" s="17">
        <v>0.19569996721211499</v>
      </c>
      <c r="BG1717" s="17"/>
      <c r="BH1717" s="17">
        <v>0.204981289577715</v>
      </c>
      <c r="BI1717" s="17"/>
      <c r="BJ1717" s="17">
        <v>0.19718962155519101</v>
      </c>
      <c r="BK1717" s="17">
        <v>0.20037170200274701</v>
      </c>
      <c r="BL1717" s="17">
        <v>0.18239352815054999</v>
      </c>
      <c r="BM1717" s="17">
        <v>0.161903175726759</v>
      </c>
      <c r="BN1717" s="17">
        <v>0.332857738807394</v>
      </c>
      <c r="BO1717" s="17">
        <v>0.11209967867375099</v>
      </c>
      <c r="BP1717" s="17"/>
      <c r="BQ1717" s="17">
        <v>0.26927792732046901</v>
      </c>
      <c r="BR1717" s="17">
        <v>0.14365316044384099</v>
      </c>
      <c r="BS1717" s="17">
        <v>0.19458812457025099</v>
      </c>
      <c r="BT1717" s="17"/>
      <c r="BU1717" s="17">
        <v>0.103605029077335</v>
      </c>
      <c r="BV1717" s="17">
        <v>0.19608569101369899</v>
      </c>
      <c r="BW1717" s="17">
        <v>0.20034731369859199</v>
      </c>
      <c r="BX1717" s="17"/>
      <c r="BY1717" s="17">
        <v>0.17395906782048001</v>
      </c>
      <c r="BZ1717" s="17"/>
      <c r="CA1717" s="17">
        <v>0.21661079095369301</v>
      </c>
    </row>
    <row r="1718" spans="2:79" x14ac:dyDescent="0.35">
      <c r="B1718" t="s">
        <v>658</v>
      </c>
      <c r="C1718" s="17">
        <v>5.2748659857962898E-2</v>
      </c>
      <c r="D1718" s="17">
        <v>6.3953062542496497E-2</v>
      </c>
      <c r="E1718" s="17">
        <v>4.14736876195742E-2</v>
      </c>
      <c r="F1718" s="17"/>
      <c r="G1718" s="17">
        <v>2.7203297211198098E-2</v>
      </c>
      <c r="H1718" s="17">
        <v>6.8113000009101504E-2</v>
      </c>
      <c r="I1718" s="17">
        <v>7.9047551043553196E-2</v>
      </c>
      <c r="J1718" s="17">
        <v>3.9445356086739998E-2</v>
      </c>
      <c r="K1718" s="17">
        <v>6.2602714552171299E-2</v>
      </c>
      <c r="L1718" s="17">
        <v>4.2169535974320403E-2</v>
      </c>
      <c r="M1718" s="17"/>
      <c r="N1718" s="17">
        <v>5.3033981283185802E-2</v>
      </c>
      <c r="O1718" s="17">
        <v>8.6428474125004706E-2</v>
      </c>
      <c r="P1718" s="17">
        <v>0</v>
      </c>
      <c r="Q1718" s="17">
        <v>6.1025322052751997E-2</v>
      </c>
      <c r="R1718" s="17"/>
      <c r="S1718" s="17">
        <v>7.4406283120735495E-2</v>
      </c>
      <c r="T1718" s="17">
        <v>4.2398554526642797E-2</v>
      </c>
      <c r="U1718" s="17">
        <v>6.7028222833935294E-2</v>
      </c>
      <c r="V1718" s="17">
        <v>3.1140956791685801E-2</v>
      </c>
      <c r="W1718" s="17">
        <v>4.3202475782336998E-2</v>
      </c>
      <c r="X1718" s="17">
        <v>8.5826275157318305E-2</v>
      </c>
      <c r="Y1718" s="17">
        <v>2.4893377103058299E-2</v>
      </c>
      <c r="Z1718" s="17">
        <v>0.123637727976005</v>
      </c>
      <c r="AA1718" s="17">
        <v>5.9245438484140399E-2</v>
      </c>
      <c r="AB1718" s="17">
        <v>3.1554903053971198E-2</v>
      </c>
      <c r="AC1718" s="17">
        <v>1.4813052922038401E-2</v>
      </c>
      <c r="AD1718" s="17">
        <v>3.39900038363826E-2</v>
      </c>
      <c r="AE1718" s="17"/>
      <c r="AF1718" s="17">
        <v>5.8335638533260403E-2</v>
      </c>
      <c r="AG1718" s="17">
        <v>5.6468059559617402E-2</v>
      </c>
      <c r="AH1718" s="17">
        <v>5.6482056705054198E-2</v>
      </c>
      <c r="AI1718" s="17">
        <v>7.47818712342294E-2</v>
      </c>
      <c r="AJ1718" s="17">
        <v>1.23325598451316E-2</v>
      </c>
      <c r="AK1718" s="17">
        <v>5.26325970957153E-2</v>
      </c>
      <c r="AL1718" s="17"/>
      <c r="AM1718" s="17">
        <v>3.5406944265694899E-2</v>
      </c>
      <c r="AN1718" s="17">
        <v>6.6784436415927503E-2</v>
      </c>
      <c r="AO1718" s="17">
        <v>4.8851742559295801E-2</v>
      </c>
      <c r="AP1718" s="17">
        <v>4.1209965450627703E-2</v>
      </c>
      <c r="AQ1718" s="17">
        <v>0.14203116473417801</v>
      </c>
      <c r="AR1718" s="17"/>
      <c r="AS1718" s="17">
        <v>7.0025064695011893E-2</v>
      </c>
      <c r="AT1718" s="17">
        <v>3.2412177650541198E-2</v>
      </c>
      <c r="AU1718" s="17">
        <v>4.8161071660112999E-2</v>
      </c>
      <c r="AV1718" s="17">
        <v>5.6781025187036302E-2</v>
      </c>
      <c r="AW1718" s="17">
        <v>2.2739470522914002E-2</v>
      </c>
      <c r="AX1718" s="17">
        <v>0.111071855864074</v>
      </c>
      <c r="AY1718" s="17"/>
      <c r="AZ1718" s="17">
        <v>6.2262448501640102E-2</v>
      </c>
      <c r="BA1718" s="17">
        <v>6.5695920755106899E-2</v>
      </c>
      <c r="BB1718" s="17">
        <v>3.9366215017934199E-2</v>
      </c>
      <c r="BC1718" s="17">
        <v>0</v>
      </c>
      <c r="BD1718" s="17">
        <v>5.8588413093327199E-2</v>
      </c>
      <c r="BE1718" s="17"/>
      <c r="BF1718" s="17">
        <v>5.5275210566300803E-2</v>
      </c>
      <c r="BG1718" s="17"/>
      <c r="BH1718" s="17">
        <v>5.8057921672331703E-2</v>
      </c>
      <c r="BI1718" s="17"/>
      <c r="BJ1718" s="17">
        <v>3.5787712925393698E-2</v>
      </c>
      <c r="BK1718" s="17">
        <v>5.8754215525485202E-2</v>
      </c>
      <c r="BL1718" s="17">
        <v>5.9920894619488997E-2</v>
      </c>
      <c r="BM1718" s="17">
        <v>6.9256201217057098E-2</v>
      </c>
      <c r="BN1718" s="17">
        <v>4.0607632644249401E-2</v>
      </c>
      <c r="BO1718" s="17">
        <v>0</v>
      </c>
      <c r="BP1718" s="17"/>
      <c r="BQ1718" s="17">
        <v>9.1302065347113701E-2</v>
      </c>
      <c r="BR1718" s="17">
        <v>5.4131115868759697E-2</v>
      </c>
      <c r="BS1718" s="17">
        <v>4.7017420648452199E-2</v>
      </c>
      <c r="BT1718" s="17"/>
      <c r="BU1718" s="17">
        <v>9.7519565430308694E-2</v>
      </c>
      <c r="BV1718" s="17">
        <v>6.9505084064627007E-2</v>
      </c>
      <c r="BW1718" s="17">
        <v>4.0283829035498701E-2</v>
      </c>
      <c r="BX1718" s="17"/>
      <c r="BY1718" s="17">
        <v>7.8839627392437106E-2</v>
      </c>
      <c r="BZ1718" s="17"/>
      <c r="CA1718" s="17">
        <v>7.0398660582832201E-2</v>
      </c>
    </row>
    <row r="1719" spans="2:79" x14ac:dyDescent="0.35">
      <c r="B1719" t="s">
        <v>136</v>
      </c>
      <c r="C1719" s="17">
        <v>7.2227252826126201E-2</v>
      </c>
      <c r="D1719" s="17">
        <v>5.0635124237902202E-2</v>
      </c>
      <c r="E1719" s="17">
        <v>9.3997962777238098E-2</v>
      </c>
      <c r="F1719" s="17"/>
      <c r="G1719" s="17">
        <v>4.9882896326094599E-2</v>
      </c>
      <c r="H1719" s="17">
        <v>0.116692007605788</v>
      </c>
      <c r="I1719" s="17">
        <v>2.57052759616638E-2</v>
      </c>
      <c r="J1719" s="17">
        <v>8.6732865466683906E-2</v>
      </c>
      <c r="K1719" s="17">
        <v>7.3691576808038395E-2</v>
      </c>
      <c r="L1719" s="17">
        <v>7.2196574821148801E-2</v>
      </c>
      <c r="M1719" s="17"/>
      <c r="N1719" s="17">
        <v>4.7455666249072402E-2</v>
      </c>
      <c r="O1719" s="17">
        <v>8.5991332087961503E-2</v>
      </c>
      <c r="P1719" s="17">
        <v>8.3409280325800805E-2</v>
      </c>
      <c r="Q1719" s="17">
        <v>7.7264577609996901E-2</v>
      </c>
      <c r="R1719" s="17"/>
      <c r="S1719" s="17">
        <v>7.2449883467054998E-2</v>
      </c>
      <c r="T1719" s="17">
        <v>7.0890126426946101E-2</v>
      </c>
      <c r="U1719" s="17">
        <v>6.59724769163747E-2</v>
      </c>
      <c r="V1719" s="17">
        <v>4.22441668668153E-2</v>
      </c>
      <c r="W1719" s="17">
        <v>6.3877356252424994E-2</v>
      </c>
      <c r="X1719" s="17">
        <v>8.61223473147434E-2</v>
      </c>
      <c r="Y1719" s="17">
        <v>8.6919134466899597E-2</v>
      </c>
      <c r="Z1719" s="17">
        <v>8.3868415802910198E-2</v>
      </c>
      <c r="AA1719" s="17">
        <v>8.9154291879399897E-2</v>
      </c>
      <c r="AB1719" s="17">
        <v>0.100376312920859</v>
      </c>
      <c r="AC1719" s="17">
        <v>3.6801551271595102E-2</v>
      </c>
      <c r="AD1719" s="17">
        <v>0</v>
      </c>
      <c r="AE1719" s="17"/>
      <c r="AF1719" s="17">
        <v>7.7750936812865906E-2</v>
      </c>
      <c r="AG1719" s="17">
        <v>6.56193945496234E-2</v>
      </c>
      <c r="AH1719" s="17">
        <v>5.3571379267374597E-2</v>
      </c>
      <c r="AI1719" s="17">
        <v>4.6889832614586402E-2</v>
      </c>
      <c r="AJ1719" s="17">
        <v>0</v>
      </c>
      <c r="AK1719" s="17">
        <v>2.6934310531229601E-2</v>
      </c>
      <c r="AL1719" s="17"/>
      <c r="AM1719" s="17">
        <v>0.10003926514407099</v>
      </c>
      <c r="AN1719" s="17">
        <v>4.2461431403330099E-2</v>
      </c>
      <c r="AO1719" s="17">
        <v>8.9810990578105293E-2</v>
      </c>
      <c r="AP1719" s="17">
        <v>5.7973509299758898E-2</v>
      </c>
      <c r="AQ1719" s="17">
        <v>2.1668708051134002E-2</v>
      </c>
      <c r="AR1719" s="17"/>
      <c r="AS1719" s="17">
        <v>8.7149217411893895E-2</v>
      </c>
      <c r="AT1719" s="17">
        <v>0.10067106095615</v>
      </c>
      <c r="AU1719" s="17">
        <v>2.9010953093829499E-2</v>
      </c>
      <c r="AV1719" s="17">
        <v>7.6375723329879103E-2</v>
      </c>
      <c r="AW1719" s="17">
        <v>6.6805812276936494E-2</v>
      </c>
      <c r="AX1719" s="17">
        <v>2.8745624819201201E-2</v>
      </c>
      <c r="AY1719" s="17"/>
      <c r="AZ1719" s="17">
        <v>7.1989095421140598E-2</v>
      </c>
      <c r="BA1719" s="17">
        <v>5.0282254802735599E-2</v>
      </c>
      <c r="BB1719" s="17">
        <v>0.10754872338367399</v>
      </c>
      <c r="BC1719" s="17">
        <v>7.3812155694211304E-2</v>
      </c>
      <c r="BD1719" s="17">
        <v>6.9574001043245098E-2</v>
      </c>
      <c r="BE1719" s="17"/>
      <c r="BF1719" s="17">
        <v>6.7020043230787293E-2</v>
      </c>
      <c r="BG1719" s="17"/>
      <c r="BH1719" s="17">
        <v>5.48148328599792E-2</v>
      </c>
      <c r="BI1719" s="17"/>
      <c r="BJ1719" s="17">
        <v>7.6341848480787303E-2</v>
      </c>
      <c r="BK1719" s="17">
        <v>8.2703206676167304E-2</v>
      </c>
      <c r="BL1719" s="17">
        <v>7.5988457924801897E-2</v>
      </c>
      <c r="BM1719" s="17">
        <v>5.9601261497489101E-2</v>
      </c>
      <c r="BN1719" s="17">
        <v>3.7675181116242601E-2</v>
      </c>
      <c r="BO1719" s="17">
        <v>3.3287407608569297E-2</v>
      </c>
      <c r="BP1719" s="17"/>
      <c r="BQ1719" s="17">
        <v>4.9853183836328599E-2</v>
      </c>
      <c r="BR1719" s="17">
        <v>7.0550170037003701E-2</v>
      </c>
      <c r="BS1719" s="17">
        <v>4.5260950963196503E-2</v>
      </c>
      <c r="BT1719" s="17"/>
      <c r="BU1719" s="17">
        <v>2.42765054440243E-2</v>
      </c>
      <c r="BV1719" s="17">
        <v>5.5061697386366001E-2</v>
      </c>
      <c r="BW1719" s="17">
        <v>4.4522250207964402E-2</v>
      </c>
      <c r="BX1719" s="17"/>
      <c r="BY1719" s="17">
        <v>0</v>
      </c>
      <c r="BZ1719" s="17"/>
      <c r="CA1719" s="17">
        <v>7.2359278373332697E-2</v>
      </c>
    </row>
    <row r="1720" spans="2:79" x14ac:dyDescent="0.35">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c r="BF1720" s="17"/>
      <c r="BG1720" s="17"/>
      <c r="BH1720" s="17"/>
      <c r="BI1720" s="17"/>
      <c r="BJ1720" s="17"/>
      <c r="BK1720" s="17"/>
      <c r="BL1720" s="17"/>
      <c r="BM1720" s="17"/>
      <c r="BN1720" s="17"/>
      <c r="BO1720" s="17"/>
      <c r="BP1720" s="17"/>
      <c r="BQ1720" s="17"/>
      <c r="BR1720" s="17"/>
      <c r="BS1720" s="17"/>
      <c r="BT1720" s="17"/>
      <c r="BU1720" s="17"/>
      <c r="BV1720" s="17"/>
      <c r="BW1720" s="17"/>
      <c r="BX1720" s="17"/>
      <c r="BY1720" s="17"/>
      <c r="BZ1720" s="17"/>
      <c r="CA1720" s="17"/>
    </row>
    <row r="1721" spans="2:79" x14ac:dyDescent="0.35">
      <c r="B1721" s="6" t="s">
        <v>663</v>
      </c>
      <c r="C1721" s="17"/>
      <c r="D1721" s="17"/>
      <c r="E1721" s="17"/>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c r="AP1721" s="17"/>
      <c r="AQ1721" s="17"/>
      <c r="AR1721" s="17"/>
      <c r="AS1721" s="17"/>
      <c r="AT1721" s="17"/>
      <c r="AU1721" s="17"/>
      <c r="AV1721" s="17"/>
      <c r="AW1721" s="17"/>
      <c r="AX1721" s="17"/>
      <c r="AY1721" s="17"/>
      <c r="AZ1721" s="17"/>
      <c r="BA1721" s="17"/>
      <c r="BB1721" s="17"/>
      <c r="BC1721" s="17"/>
      <c r="BD1721" s="17"/>
      <c r="BE1721" s="17"/>
      <c r="BF1721" s="17"/>
      <c r="BG1721" s="17"/>
      <c r="BH1721" s="17"/>
      <c r="BI1721" s="17"/>
      <c r="BJ1721" s="17"/>
      <c r="BK1721" s="17"/>
      <c r="BL1721" s="17"/>
      <c r="BM1721" s="17"/>
      <c r="BN1721" s="17"/>
      <c r="BO1721" s="17"/>
      <c r="BP1721" s="17"/>
      <c r="BQ1721" s="17"/>
      <c r="BR1721" s="17"/>
      <c r="BS1721" s="17"/>
      <c r="BT1721" s="17"/>
      <c r="BU1721" s="17"/>
      <c r="BV1721" s="17"/>
      <c r="BW1721" s="17"/>
      <c r="BX1721" s="17"/>
      <c r="BY1721" s="17"/>
      <c r="BZ1721" s="17"/>
      <c r="CA1721" s="17"/>
    </row>
    <row r="1722" spans="2:79" x14ac:dyDescent="0.35">
      <c r="B1722" s="24" t="s">
        <v>582</v>
      </c>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c r="BA1722" s="17"/>
      <c r="BB1722" s="17"/>
      <c r="BC1722" s="17"/>
      <c r="BD1722" s="17"/>
      <c r="BE1722" s="17"/>
      <c r="BF1722" s="17"/>
      <c r="BG1722" s="17"/>
      <c r="BH1722" s="17"/>
      <c r="BI1722" s="17"/>
      <c r="BJ1722" s="17"/>
      <c r="BK1722" s="17"/>
      <c r="BL1722" s="17"/>
      <c r="BM1722" s="17"/>
      <c r="BN1722" s="17"/>
      <c r="BO1722" s="17"/>
      <c r="BP1722" s="17"/>
      <c r="BQ1722" s="17"/>
      <c r="BR1722" s="17"/>
      <c r="BS1722" s="17"/>
      <c r="BT1722" s="17"/>
      <c r="BU1722" s="17"/>
      <c r="BV1722" s="17"/>
      <c r="BW1722" s="17"/>
      <c r="BX1722" s="17"/>
      <c r="BY1722" s="17"/>
      <c r="BZ1722" s="17"/>
      <c r="CA1722" s="17"/>
    </row>
    <row r="1723" spans="2:79" x14ac:dyDescent="0.35">
      <c r="B1723" t="s">
        <v>655</v>
      </c>
      <c r="C1723" s="17">
        <v>0.118543869693105</v>
      </c>
      <c r="D1723" s="17">
        <v>0.144952847160561</v>
      </c>
      <c r="E1723" s="17">
        <v>9.1912691332064603E-2</v>
      </c>
      <c r="F1723" s="17"/>
      <c r="G1723" s="17">
        <v>0.21218192078965301</v>
      </c>
      <c r="H1723" s="17">
        <v>7.5050709278788E-2</v>
      </c>
      <c r="I1723" s="17">
        <v>0.13816427799991499</v>
      </c>
      <c r="J1723" s="17">
        <v>0.11316460306315</v>
      </c>
      <c r="K1723" s="17">
        <v>7.5915432049412895E-2</v>
      </c>
      <c r="L1723" s="17">
        <v>0.10319795053283</v>
      </c>
      <c r="M1723" s="17"/>
      <c r="N1723" s="17">
        <v>0.11906749242333001</v>
      </c>
      <c r="O1723" s="17">
        <v>0.135679784253951</v>
      </c>
      <c r="P1723" s="17">
        <v>0.12368726120812799</v>
      </c>
      <c r="Q1723" s="17">
        <v>9.6593495177020802E-2</v>
      </c>
      <c r="R1723" s="17"/>
      <c r="S1723" s="17">
        <v>0.13741544503203801</v>
      </c>
      <c r="T1723" s="17">
        <v>9.7907930265013807E-2</v>
      </c>
      <c r="U1723" s="17">
        <v>8.4064572751363406E-2</v>
      </c>
      <c r="V1723" s="17">
        <v>0.150246531315232</v>
      </c>
      <c r="W1723" s="17">
        <v>9.8378504521763499E-2</v>
      </c>
      <c r="X1723" s="17">
        <v>7.6081619382548704E-2</v>
      </c>
      <c r="Y1723" s="17">
        <v>0.15127037805873</v>
      </c>
      <c r="Z1723" s="17">
        <v>0.14756933030288</v>
      </c>
      <c r="AA1723" s="17">
        <v>0.166452698069215</v>
      </c>
      <c r="AB1723" s="17">
        <v>0.120806688539412</v>
      </c>
      <c r="AC1723" s="17">
        <v>6.9998489258740706E-2</v>
      </c>
      <c r="AD1723" s="17">
        <v>7.4704938494317003E-2</v>
      </c>
      <c r="AE1723" s="17"/>
      <c r="AF1723" s="17">
        <v>0.121597252360264</v>
      </c>
      <c r="AG1723" s="17">
        <v>0.124589132044581</v>
      </c>
      <c r="AH1723" s="17">
        <v>0.122048812264165</v>
      </c>
      <c r="AI1723" s="17">
        <v>0.11116138369325</v>
      </c>
      <c r="AJ1723" s="17">
        <v>0.16643636981318399</v>
      </c>
      <c r="AK1723" s="17">
        <v>0.122150246092405</v>
      </c>
      <c r="AL1723" s="17"/>
      <c r="AM1723" s="17">
        <v>0.134072513332951</v>
      </c>
      <c r="AN1723" s="17">
        <v>0.11902888670723399</v>
      </c>
      <c r="AO1723" s="17">
        <v>0.102997007581072</v>
      </c>
      <c r="AP1723" s="17">
        <v>6.3133484032367904E-2</v>
      </c>
      <c r="AQ1723" s="17">
        <v>0.21707661770828601</v>
      </c>
      <c r="AR1723" s="17"/>
      <c r="AS1723" s="17">
        <v>7.3656767320721794E-2</v>
      </c>
      <c r="AT1723" s="17">
        <v>0.12615278412585901</v>
      </c>
      <c r="AU1723" s="17">
        <v>0.15180560675869501</v>
      </c>
      <c r="AV1723" s="17">
        <v>0.12971772549142099</v>
      </c>
      <c r="AW1723" s="17">
        <v>0.10765895764507701</v>
      </c>
      <c r="AX1723" s="17">
        <v>0.16833386384653401</v>
      </c>
      <c r="AY1723" s="17"/>
      <c r="AZ1723" s="17">
        <v>0.139667626907509</v>
      </c>
      <c r="BA1723" s="17">
        <v>0.139041212399176</v>
      </c>
      <c r="BB1723" s="17">
        <v>0.100006240978345</v>
      </c>
      <c r="BC1723" s="17">
        <v>8.9062243434868002E-2</v>
      </c>
      <c r="BD1723" s="17">
        <v>9.1952461662124896E-2</v>
      </c>
      <c r="BE1723" s="17"/>
      <c r="BF1723" s="17">
        <v>0.12738898401510201</v>
      </c>
      <c r="BG1723" s="17"/>
      <c r="BH1723" s="17">
        <v>0.12587625224648399</v>
      </c>
      <c r="BI1723" s="17"/>
      <c r="BJ1723" s="17">
        <v>9.5191002351948606E-2</v>
      </c>
      <c r="BK1723" s="17">
        <v>0.124206573991059</v>
      </c>
      <c r="BL1723" s="17">
        <v>0.106742987882589</v>
      </c>
      <c r="BM1723" s="17">
        <v>0.153262527830312</v>
      </c>
      <c r="BN1723" s="17">
        <v>0.190788814852378</v>
      </c>
      <c r="BO1723" s="17">
        <v>0.169163185167262</v>
      </c>
      <c r="BP1723" s="17"/>
      <c r="BQ1723" s="17">
        <v>0.14664769703876401</v>
      </c>
      <c r="BR1723" s="17">
        <v>0.14359119551443</v>
      </c>
      <c r="BS1723" s="17">
        <v>0.112379670634022</v>
      </c>
      <c r="BT1723" s="17"/>
      <c r="BU1723" s="17">
        <v>0.120490712869972</v>
      </c>
      <c r="BV1723" s="17">
        <v>0.103381620946686</v>
      </c>
      <c r="BW1723" s="17">
        <v>0.14901324996248499</v>
      </c>
      <c r="BX1723" s="17"/>
      <c r="BY1723" s="17">
        <v>6.5015376483363405E-2</v>
      </c>
      <c r="BZ1723" s="17"/>
      <c r="CA1723" s="17">
        <v>9.3271339791488203E-2</v>
      </c>
    </row>
    <row r="1724" spans="2:79" x14ac:dyDescent="0.35">
      <c r="B1724" t="s">
        <v>656</v>
      </c>
      <c r="C1724" s="17">
        <v>0.33335095878333099</v>
      </c>
      <c r="D1724" s="17">
        <v>0.327845478608628</v>
      </c>
      <c r="E1724" s="17">
        <v>0.33838692790164299</v>
      </c>
      <c r="F1724" s="17"/>
      <c r="G1724" s="17">
        <v>0.34848281472743398</v>
      </c>
      <c r="H1724" s="17">
        <v>0.37884374689266598</v>
      </c>
      <c r="I1724" s="17">
        <v>0.345295464129795</v>
      </c>
      <c r="J1724" s="17">
        <v>0.30944540681918697</v>
      </c>
      <c r="K1724" s="17">
        <v>0.33157541335542801</v>
      </c>
      <c r="L1724" s="17">
        <v>0.29478697976081403</v>
      </c>
      <c r="M1724" s="17"/>
      <c r="N1724" s="17">
        <v>0.32956672991430302</v>
      </c>
      <c r="O1724" s="17">
        <v>0.29273187984240501</v>
      </c>
      <c r="P1724" s="17">
        <v>0.31955817465188602</v>
      </c>
      <c r="Q1724" s="17">
        <v>0.40127687496283798</v>
      </c>
      <c r="R1724" s="17"/>
      <c r="S1724" s="17">
        <v>0.30868993161552999</v>
      </c>
      <c r="T1724" s="17">
        <v>0.34645314511376402</v>
      </c>
      <c r="U1724" s="17">
        <v>0.35566010196597803</v>
      </c>
      <c r="V1724" s="17">
        <v>0.34792956742307102</v>
      </c>
      <c r="W1724" s="17">
        <v>0.388665502838411</v>
      </c>
      <c r="X1724" s="17">
        <v>0.26307266011144498</v>
      </c>
      <c r="Y1724" s="17">
        <v>0.332819466916359</v>
      </c>
      <c r="Z1724" s="17">
        <v>0.421576342004232</v>
      </c>
      <c r="AA1724" s="17">
        <v>0.39460931400390498</v>
      </c>
      <c r="AB1724" s="17">
        <v>0.27436480470085001</v>
      </c>
      <c r="AC1724" s="17">
        <v>0.37356326801872802</v>
      </c>
      <c r="AD1724" s="17">
        <v>0.22906246754714801</v>
      </c>
      <c r="AE1724" s="17"/>
      <c r="AF1724" s="17">
        <v>0.36967792606483202</v>
      </c>
      <c r="AG1724" s="17">
        <v>0.30494583599691399</v>
      </c>
      <c r="AH1724" s="17">
        <v>0.33105381874962297</v>
      </c>
      <c r="AI1724" s="17">
        <v>0.34845879275749603</v>
      </c>
      <c r="AJ1724" s="17">
        <v>0.37243734321297101</v>
      </c>
      <c r="AK1724" s="17">
        <v>0.41143352837456099</v>
      </c>
      <c r="AL1724" s="17"/>
      <c r="AM1724" s="17">
        <v>0.38837954813248199</v>
      </c>
      <c r="AN1724" s="17">
        <v>0.317237113703429</v>
      </c>
      <c r="AO1724" s="17">
        <v>0.31717402100564301</v>
      </c>
      <c r="AP1724" s="17">
        <v>0.31562721174178399</v>
      </c>
      <c r="AQ1724" s="17">
        <v>0.44063365196050802</v>
      </c>
      <c r="AR1724" s="17"/>
      <c r="AS1724" s="17">
        <v>0.37527419579388499</v>
      </c>
      <c r="AT1724" s="17">
        <v>0.30014285918016698</v>
      </c>
      <c r="AU1724" s="17">
        <v>0.306794123067203</v>
      </c>
      <c r="AV1724" s="17">
        <v>0.34603088413069999</v>
      </c>
      <c r="AW1724" s="17">
        <v>0.34507405631156701</v>
      </c>
      <c r="AX1724" s="17">
        <v>0.30829220258020501</v>
      </c>
      <c r="AY1724" s="17"/>
      <c r="AZ1724" s="17">
        <v>0.30561275869682297</v>
      </c>
      <c r="BA1724" s="17">
        <v>0.39346947245411201</v>
      </c>
      <c r="BB1724" s="17">
        <v>0.253609337605264</v>
      </c>
      <c r="BC1724" s="17">
        <v>0.28057437247415301</v>
      </c>
      <c r="BD1724" s="17">
        <v>0.38084059942728998</v>
      </c>
      <c r="BE1724" s="17"/>
      <c r="BF1724" s="17">
        <v>0.33089404166383901</v>
      </c>
      <c r="BG1724" s="17"/>
      <c r="BH1724" s="17">
        <v>0.34739914469350902</v>
      </c>
      <c r="BI1724" s="17"/>
      <c r="BJ1724" s="17">
        <v>0.39324454993173102</v>
      </c>
      <c r="BK1724" s="17">
        <v>0.33542353808837999</v>
      </c>
      <c r="BL1724" s="17">
        <v>0.292983576818026</v>
      </c>
      <c r="BM1724" s="17">
        <v>0.27567303856983799</v>
      </c>
      <c r="BN1724" s="17">
        <v>0.33653221416416801</v>
      </c>
      <c r="BO1724" s="17">
        <v>0.35646230719123301</v>
      </c>
      <c r="BP1724" s="17"/>
      <c r="BQ1724" s="17">
        <v>0.320747498962346</v>
      </c>
      <c r="BR1724" s="17">
        <v>0.32932421606775297</v>
      </c>
      <c r="BS1724" s="17">
        <v>0.35743149834677801</v>
      </c>
      <c r="BT1724" s="17"/>
      <c r="BU1724" s="17">
        <v>0.30037406007467699</v>
      </c>
      <c r="BV1724" s="17">
        <v>0.340334428066914</v>
      </c>
      <c r="BW1724" s="17">
        <v>0.34689920633057902</v>
      </c>
      <c r="BX1724" s="17"/>
      <c r="BY1724" s="17">
        <v>0.504965911590467</v>
      </c>
      <c r="BZ1724" s="17"/>
      <c r="CA1724" s="17">
        <v>0.29706889960389798</v>
      </c>
    </row>
    <row r="1725" spans="2:79" x14ac:dyDescent="0.35">
      <c r="B1725" t="s">
        <v>657</v>
      </c>
      <c r="C1725" s="17">
        <v>0.31688442798350303</v>
      </c>
      <c r="D1725" s="17">
        <v>0.30459313910299501</v>
      </c>
      <c r="E1725" s="17">
        <v>0.32882229992496498</v>
      </c>
      <c r="F1725" s="17"/>
      <c r="G1725" s="17">
        <v>0.26505732425036199</v>
      </c>
      <c r="H1725" s="17">
        <v>0.35971772855390299</v>
      </c>
      <c r="I1725" s="17">
        <v>0.25968491955942402</v>
      </c>
      <c r="J1725" s="17">
        <v>0.31695765173803803</v>
      </c>
      <c r="K1725" s="17">
        <v>0.28100326859130498</v>
      </c>
      <c r="L1725" s="17">
        <v>0.396453042782483</v>
      </c>
      <c r="M1725" s="17"/>
      <c r="N1725" s="17">
        <v>0.33381795602299902</v>
      </c>
      <c r="O1725" s="17">
        <v>0.32125430934280103</v>
      </c>
      <c r="P1725" s="17">
        <v>0.30603491794051202</v>
      </c>
      <c r="Q1725" s="17">
        <v>0.30060582144354903</v>
      </c>
      <c r="R1725" s="17"/>
      <c r="S1725" s="17">
        <v>0.31515281878969897</v>
      </c>
      <c r="T1725" s="17">
        <v>0.30879767845919198</v>
      </c>
      <c r="U1725" s="17">
        <v>0.32334844783203998</v>
      </c>
      <c r="V1725" s="17">
        <v>0.38974872334358901</v>
      </c>
      <c r="W1725" s="17">
        <v>0.195930945691</v>
      </c>
      <c r="X1725" s="17">
        <v>0.28516086359001502</v>
      </c>
      <c r="Y1725" s="17">
        <v>0.35098263126972801</v>
      </c>
      <c r="Z1725" s="17">
        <v>0.21554001231936101</v>
      </c>
      <c r="AA1725" s="17">
        <v>0.26684990575350398</v>
      </c>
      <c r="AB1725" s="17">
        <v>0.36861595313169099</v>
      </c>
      <c r="AC1725" s="17">
        <v>0.24978682590415599</v>
      </c>
      <c r="AD1725" s="17">
        <v>0.56459477407231995</v>
      </c>
      <c r="AE1725" s="17"/>
      <c r="AF1725" s="17">
        <v>0.32932448422008198</v>
      </c>
      <c r="AG1725" s="17">
        <v>0.27667499535436002</v>
      </c>
      <c r="AH1725" s="17">
        <v>0.36674914829919403</v>
      </c>
      <c r="AI1725" s="17">
        <v>0.311844705703404</v>
      </c>
      <c r="AJ1725" s="17">
        <v>0.25502156846680302</v>
      </c>
      <c r="AK1725" s="17">
        <v>0.30440662046431399</v>
      </c>
      <c r="AL1725" s="17"/>
      <c r="AM1725" s="17">
        <v>0.28732208220538102</v>
      </c>
      <c r="AN1725" s="17">
        <v>0.353128135608202</v>
      </c>
      <c r="AO1725" s="17">
        <v>0.31054087444117101</v>
      </c>
      <c r="AP1725" s="17">
        <v>0.34527967264662102</v>
      </c>
      <c r="AQ1725" s="17">
        <v>0.176130334403058</v>
      </c>
      <c r="AR1725" s="17"/>
      <c r="AS1725" s="17">
        <v>0.36627567175277898</v>
      </c>
      <c r="AT1725" s="17">
        <v>0.30715404839295501</v>
      </c>
      <c r="AU1725" s="17">
        <v>0.31856799610529901</v>
      </c>
      <c r="AV1725" s="17">
        <v>0.29549677901327598</v>
      </c>
      <c r="AW1725" s="17">
        <v>0.26301507986095302</v>
      </c>
      <c r="AX1725" s="17">
        <v>0.30917177120976902</v>
      </c>
      <c r="AY1725" s="17"/>
      <c r="AZ1725" s="17">
        <v>0.33554595764174899</v>
      </c>
      <c r="BA1725" s="17">
        <v>0.25226269949548702</v>
      </c>
      <c r="BB1725" s="17">
        <v>0.39812266391520601</v>
      </c>
      <c r="BC1725" s="17">
        <v>0.28834407683351398</v>
      </c>
      <c r="BD1725" s="17">
        <v>0.307274275033872</v>
      </c>
      <c r="BE1725" s="17"/>
      <c r="BF1725" s="17">
        <v>0.31929768198325997</v>
      </c>
      <c r="BG1725" s="17"/>
      <c r="BH1725" s="17">
        <v>0.30613192656696903</v>
      </c>
      <c r="BI1725" s="17"/>
      <c r="BJ1725" s="17">
        <v>0.31368269344241101</v>
      </c>
      <c r="BK1725" s="17">
        <v>0.302365533186914</v>
      </c>
      <c r="BL1725" s="17">
        <v>0.34048523276182002</v>
      </c>
      <c r="BM1725" s="17">
        <v>0.33285504768812302</v>
      </c>
      <c r="BN1725" s="17">
        <v>0.28237208161747801</v>
      </c>
      <c r="BO1725" s="17">
        <v>0.32339167136032798</v>
      </c>
      <c r="BP1725" s="17"/>
      <c r="BQ1725" s="17">
        <v>0.32313810723914099</v>
      </c>
      <c r="BR1725" s="17">
        <v>0.33120935260818102</v>
      </c>
      <c r="BS1725" s="17">
        <v>0.32320533298065401</v>
      </c>
      <c r="BT1725" s="17"/>
      <c r="BU1725" s="17">
        <v>0.26129674388669399</v>
      </c>
      <c r="BV1725" s="17">
        <v>0.31500562276715599</v>
      </c>
      <c r="BW1725" s="17">
        <v>0.33778128894549297</v>
      </c>
      <c r="BX1725" s="17"/>
      <c r="BY1725" s="17">
        <v>0.26345980284325299</v>
      </c>
      <c r="BZ1725" s="17"/>
      <c r="CA1725" s="17">
        <v>0.350936550079544</v>
      </c>
    </row>
    <row r="1726" spans="2:79" x14ac:dyDescent="0.35">
      <c r="B1726" t="s">
        <v>658</v>
      </c>
      <c r="C1726" s="17">
        <v>0.120070007206315</v>
      </c>
      <c r="D1726" s="17">
        <v>0.122257327448967</v>
      </c>
      <c r="E1726" s="17">
        <v>0.11683502958068601</v>
      </c>
      <c r="F1726" s="17"/>
      <c r="G1726" s="17">
        <v>8.2222120460516301E-2</v>
      </c>
      <c r="H1726" s="17">
        <v>9.5912606938262202E-2</v>
      </c>
      <c r="I1726" s="17">
        <v>0.191538763983161</v>
      </c>
      <c r="J1726" s="17">
        <v>0.127944814471741</v>
      </c>
      <c r="K1726" s="17">
        <v>0.14675946080580399</v>
      </c>
      <c r="L1726" s="17">
        <v>7.8708088624329903E-2</v>
      </c>
      <c r="M1726" s="17"/>
      <c r="N1726" s="17">
        <v>0.14797372607574</v>
      </c>
      <c r="O1726" s="17">
        <v>0.133024876280121</v>
      </c>
      <c r="P1726" s="17">
        <v>9.0209741168174304E-2</v>
      </c>
      <c r="Q1726" s="17">
        <v>9.7649166276906701E-2</v>
      </c>
      <c r="R1726" s="17"/>
      <c r="S1726" s="17">
        <v>0.13799776228229199</v>
      </c>
      <c r="T1726" s="17">
        <v>0.128369055372133</v>
      </c>
      <c r="U1726" s="17">
        <v>0.130727650625242</v>
      </c>
      <c r="V1726" s="17">
        <v>6.09275658599348E-2</v>
      </c>
      <c r="W1726" s="17">
        <v>0.18042140754359601</v>
      </c>
      <c r="X1726" s="17">
        <v>0.18072407432096399</v>
      </c>
      <c r="Y1726" s="17">
        <v>8.1773107942352E-2</v>
      </c>
      <c r="Z1726" s="17">
        <v>0.160061372369078</v>
      </c>
      <c r="AA1726" s="17">
        <v>0.10286350102611699</v>
      </c>
      <c r="AB1726" s="17">
        <v>9.8814669361131494E-2</v>
      </c>
      <c r="AC1726" s="17">
        <v>9.6496375941081805E-2</v>
      </c>
      <c r="AD1726" s="17">
        <v>9.3536850552007805E-2</v>
      </c>
      <c r="AE1726" s="17"/>
      <c r="AF1726" s="17">
        <v>8.0050655643496393E-2</v>
      </c>
      <c r="AG1726" s="17">
        <v>0.16978528078386901</v>
      </c>
      <c r="AH1726" s="17">
        <v>0.132948325387067</v>
      </c>
      <c r="AI1726" s="17">
        <v>5.6384924915173898E-2</v>
      </c>
      <c r="AJ1726" s="17">
        <v>8.4395339633320396E-2</v>
      </c>
      <c r="AK1726" s="17">
        <v>0.14208062431802701</v>
      </c>
      <c r="AL1726" s="17"/>
      <c r="AM1726" s="17">
        <v>8.70823277775125E-2</v>
      </c>
      <c r="AN1726" s="17">
        <v>0.10819175157580101</v>
      </c>
      <c r="AO1726" s="17">
        <v>0.14215975747078999</v>
      </c>
      <c r="AP1726" s="17">
        <v>0.18719206723825599</v>
      </c>
      <c r="AQ1726" s="17">
        <v>5.4521600084434602E-2</v>
      </c>
      <c r="AR1726" s="17"/>
      <c r="AS1726" s="17">
        <v>0.112337852510578</v>
      </c>
      <c r="AT1726" s="17">
        <v>0.11509235535843799</v>
      </c>
      <c r="AU1726" s="17">
        <v>0.10035246067531201</v>
      </c>
      <c r="AV1726" s="17">
        <v>0.113735669371633</v>
      </c>
      <c r="AW1726" s="17">
        <v>0.159773653683357</v>
      </c>
      <c r="AX1726" s="17">
        <v>0.18033566684560101</v>
      </c>
      <c r="AY1726" s="17"/>
      <c r="AZ1726" s="17">
        <v>0.11825267704432001</v>
      </c>
      <c r="BA1726" s="17">
        <v>0.112176997786753</v>
      </c>
      <c r="BB1726" s="17">
        <v>0.106230786731547</v>
      </c>
      <c r="BC1726" s="17">
        <v>0.20692084965704599</v>
      </c>
      <c r="BD1726" s="17">
        <v>0.120693592478077</v>
      </c>
      <c r="BE1726" s="17"/>
      <c r="BF1726" s="17">
        <v>0.117722534440513</v>
      </c>
      <c r="BG1726" s="17"/>
      <c r="BH1726" s="17">
        <v>0.11879016716815501</v>
      </c>
      <c r="BI1726" s="17"/>
      <c r="BJ1726" s="17">
        <v>0.10450524324339899</v>
      </c>
      <c r="BK1726" s="17">
        <v>0.108850433157917</v>
      </c>
      <c r="BL1726" s="17">
        <v>0.12545189559953601</v>
      </c>
      <c r="BM1726" s="17">
        <v>0.168677545250325</v>
      </c>
      <c r="BN1726" s="17">
        <v>0.16452517272053799</v>
      </c>
      <c r="BO1726" s="17">
        <v>5.9569248049708499E-2</v>
      </c>
      <c r="BP1726" s="17"/>
      <c r="BQ1726" s="17">
        <v>0.133658048072963</v>
      </c>
      <c r="BR1726" s="17">
        <v>8.6860720326473503E-2</v>
      </c>
      <c r="BS1726" s="17">
        <v>0.12144152835734499</v>
      </c>
      <c r="BT1726" s="17"/>
      <c r="BU1726" s="17">
        <v>0.24801216241012999</v>
      </c>
      <c r="BV1726" s="17">
        <v>0.110914015196652</v>
      </c>
      <c r="BW1726" s="17">
        <v>9.5525920989225993E-2</v>
      </c>
      <c r="BX1726" s="17"/>
      <c r="BY1726" s="17">
        <v>0.11852447179650299</v>
      </c>
      <c r="BZ1726" s="17"/>
      <c r="CA1726" s="17">
        <v>0.13627567725852899</v>
      </c>
    </row>
    <row r="1727" spans="2:79" x14ac:dyDescent="0.35">
      <c r="B1727" t="s">
        <v>136</v>
      </c>
      <c r="C1727" s="17">
        <v>0.111150736333746</v>
      </c>
      <c r="D1727" s="17">
        <v>0.100351207678849</v>
      </c>
      <c r="E1727" s="17">
        <v>0.124043051260641</v>
      </c>
      <c r="F1727" s="17"/>
      <c r="G1727" s="17">
        <v>9.2055819772035002E-2</v>
      </c>
      <c r="H1727" s="17">
        <v>9.0475208336380702E-2</v>
      </c>
      <c r="I1727" s="17">
        <v>6.5316574327704102E-2</v>
      </c>
      <c r="J1727" s="17">
        <v>0.13248752390788299</v>
      </c>
      <c r="K1727" s="17">
        <v>0.16474642519804999</v>
      </c>
      <c r="L1727" s="17">
        <v>0.126853938299543</v>
      </c>
      <c r="M1727" s="17"/>
      <c r="N1727" s="17">
        <v>6.9574095563627397E-2</v>
      </c>
      <c r="O1727" s="17">
        <v>0.117309150280723</v>
      </c>
      <c r="P1727" s="17">
        <v>0.1605099050313</v>
      </c>
      <c r="Q1727" s="17">
        <v>0.103874642139686</v>
      </c>
      <c r="R1727" s="17"/>
      <c r="S1727" s="17">
        <v>0.10074404228044</v>
      </c>
      <c r="T1727" s="17">
        <v>0.118472190789898</v>
      </c>
      <c r="U1727" s="17">
        <v>0.106199226825377</v>
      </c>
      <c r="V1727" s="17">
        <v>5.1147612058173003E-2</v>
      </c>
      <c r="W1727" s="17">
        <v>0.13660363940522899</v>
      </c>
      <c r="X1727" s="17">
        <v>0.194960782595027</v>
      </c>
      <c r="Y1727" s="17">
        <v>8.3154415812831395E-2</v>
      </c>
      <c r="Z1727" s="17">
        <v>5.5252943004448801E-2</v>
      </c>
      <c r="AA1727" s="17">
        <v>6.9224581147258601E-2</v>
      </c>
      <c r="AB1727" s="17">
        <v>0.13739788426691599</v>
      </c>
      <c r="AC1727" s="17">
        <v>0.210155040877293</v>
      </c>
      <c r="AD1727" s="17">
        <v>3.8100969334206598E-2</v>
      </c>
      <c r="AE1727" s="17"/>
      <c r="AF1727" s="17">
        <v>9.9349681711326507E-2</v>
      </c>
      <c r="AG1727" s="17">
        <v>0.12400475582027599</v>
      </c>
      <c r="AH1727" s="17">
        <v>4.7199895299949703E-2</v>
      </c>
      <c r="AI1727" s="17">
        <v>0.17215019293067599</v>
      </c>
      <c r="AJ1727" s="17">
        <v>0.121709378873722</v>
      </c>
      <c r="AK1727" s="17">
        <v>1.9928980750693201E-2</v>
      </c>
      <c r="AL1727" s="17"/>
      <c r="AM1727" s="17">
        <v>0.103143528551674</v>
      </c>
      <c r="AN1727" s="17">
        <v>0.102414112405333</v>
      </c>
      <c r="AO1727" s="17">
        <v>0.12712833950132399</v>
      </c>
      <c r="AP1727" s="17">
        <v>8.8767564340971605E-2</v>
      </c>
      <c r="AQ1727" s="17">
        <v>0.111637795843714</v>
      </c>
      <c r="AR1727" s="17"/>
      <c r="AS1727" s="17">
        <v>7.2455512622035603E-2</v>
      </c>
      <c r="AT1727" s="17">
        <v>0.15145795294258199</v>
      </c>
      <c r="AU1727" s="17">
        <v>0.12247981339349</v>
      </c>
      <c r="AV1727" s="17">
        <v>0.11501894199297</v>
      </c>
      <c r="AW1727" s="17">
        <v>0.124478252499046</v>
      </c>
      <c r="AX1727" s="17">
        <v>3.3866495517890803E-2</v>
      </c>
      <c r="AY1727" s="17"/>
      <c r="AZ1727" s="17">
        <v>0.100920979709599</v>
      </c>
      <c r="BA1727" s="17">
        <v>0.103049617864472</v>
      </c>
      <c r="BB1727" s="17">
        <v>0.142030970769638</v>
      </c>
      <c r="BC1727" s="17">
        <v>0.135098457600419</v>
      </c>
      <c r="BD1727" s="17">
        <v>9.9239071398636705E-2</v>
      </c>
      <c r="BE1727" s="17"/>
      <c r="BF1727" s="17">
        <v>0.104696757897286</v>
      </c>
      <c r="BG1727" s="17"/>
      <c r="BH1727" s="17">
        <v>0.10180250932488299</v>
      </c>
      <c r="BI1727" s="17"/>
      <c r="BJ1727" s="17">
        <v>9.3376511030510104E-2</v>
      </c>
      <c r="BK1727" s="17">
        <v>0.129153921575729</v>
      </c>
      <c r="BL1727" s="17">
        <v>0.13433630693803</v>
      </c>
      <c r="BM1727" s="17">
        <v>6.9531840661401695E-2</v>
      </c>
      <c r="BN1727" s="17">
        <v>2.57817166454378E-2</v>
      </c>
      <c r="BO1727" s="17">
        <v>9.1413588231468404E-2</v>
      </c>
      <c r="BP1727" s="17"/>
      <c r="BQ1727" s="17">
        <v>7.5808648686785399E-2</v>
      </c>
      <c r="BR1727" s="17">
        <v>0.109014515483163</v>
      </c>
      <c r="BS1727" s="17">
        <v>8.5541969681200897E-2</v>
      </c>
      <c r="BT1727" s="17"/>
      <c r="BU1727" s="17">
        <v>6.9826320758527696E-2</v>
      </c>
      <c r="BV1727" s="17">
        <v>0.13036431302259199</v>
      </c>
      <c r="BW1727" s="17">
        <v>7.0780333772217E-2</v>
      </c>
      <c r="BX1727" s="17"/>
      <c r="BY1727" s="17">
        <v>4.8034437286413802E-2</v>
      </c>
      <c r="BZ1727" s="17"/>
      <c r="CA1727" s="17">
        <v>0.12244753326654</v>
      </c>
    </row>
    <row r="1728" spans="2:79" x14ac:dyDescent="0.35">
      <c r="C1728" s="17"/>
      <c r="D1728" s="17"/>
      <c r="E1728" s="17"/>
      <c r="F1728" s="17"/>
      <c r="G1728" s="17"/>
      <c r="H1728" s="17"/>
      <c r="I1728" s="17"/>
      <c r="J1728" s="17"/>
      <c r="K1728" s="17"/>
      <c r="L1728" s="17"/>
      <c r="M1728" s="17"/>
      <c r="N1728" s="17"/>
      <c r="O1728" s="17"/>
      <c r="P1728" s="17"/>
      <c r="Q1728" s="17"/>
      <c r="R1728" s="17"/>
      <c r="S1728" s="17"/>
      <c r="T1728" s="17"/>
      <c r="U1728" s="17"/>
      <c r="V1728" s="17"/>
      <c r="W1728" s="17"/>
      <c r="X1728" s="17"/>
      <c r="Y1728" s="17"/>
      <c r="Z1728" s="17"/>
      <c r="AA1728" s="17"/>
      <c r="AB1728" s="17"/>
      <c r="AC1728" s="17"/>
      <c r="AD1728" s="17"/>
      <c r="AE1728" s="17"/>
      <c r="AF1728" s="17"/>
      <c r="AG1728" s="17"/>
      <c r="AH1728" s="17"/>
      <c r="AI1728" s="17"/>
      <c r="AJ1728" s="17"/>
      <c r="AK1728" s="17"/>
      <c r="AL1728" s="17"/>
      <c r="AM1728" s="17"/>
      <c r="AN1728" s="17"/>
      <c r="AO1728" s="17"/>
      <c r="AP1728" s="17"/>
      <c r="AQ1728" s="17"/>
      <c r="AR1728" s="17"/>
      <c r="AS1728" s="17"/>
      <c r="AT1728" s="17"/>
      <c r="AU1728" s="17"/>
      <c r="AV1728" s="17"/>
      <c r="AW1728" s="17"/>
      <c r="AX1728" s="17"/>
      <c r="AY1728" s="17"/>
      <c r="AZ1728" s="17"/>
      <c r="BA1728" s="17"/>
      <c r="BB1728" s="17"/>
      <c r="BC1728" s="17"/>
      <c r="BD1728" s="17"/>
      <c r="BE1728" s="17"/>
      <c r="BF1728" s="17"/>
      <c r="BG1728" s="17"/>
      <c r="BH1728" s="17"/>
      <c r="BI1728" s="17"/>
      <c r="BJ1728" s="17"/>
      <c r="BK1728" s="17"/>
      <c r="BL1728" s="17"/>
      <c r="BM1728" s="17"/>
      <c r="BN1728" s="17"/>
      <c r="BO1728" s="17"/>
      <c r="BP1728" s="17"/>
      <c r="BQ1728" s="17"/>
      <c r="BR1728" s="17"/>
      <c r="BS1728" s="17"/>
      <c r="BT1728" s="17"/>
      <c r="BU1728" s="17"/>
      <c r="BV1728" s="17"/>
      <c r="BW1728" s="17"/>
      <c r="BX1728" s="17"/>
      <c r="BY1728" s="17"/>
      <c r="BZ1728" s="17"/>
      <c r="CA1728" s="17"/>
    </row>
    <row r="1729" spans="2:79" x14ac:dyDescent="0.35">
      <c r="B1729" s="6" t="s">
        <v>664</v>
      </c>
      <c r="C1729" s="17"/>
      <c r="D1729" s="17"/>
      <c r="E1729" s="17"/>
      <c r="F1729" s="17"/>
      <c r="G1729" s="17"/>
      <c r="H1729" s="17"/>
      <c r="I1729" s="17"/>
      <c r="J1729" s="17"/>
      <c r="K1729" s="17"/>
      <c r="L1729" s="17"/>
      <c r="M1729" s="17"/>
      <c r="N1729" s="17"/>
      <c r="O1729" s="17"/>
      <c r="P1729" s="17"/>
      <c r="Q1729" s="17"/>
      <c r="R1729" s="17"/>
      <c r="S1729" s="17"/>
      <c r="T1729" s="17"/>
      <c r="U1729" s="17"/>
      <c r="V1729" s="17"/>
      <c r="W1729" s="17"/>
      <c r="X1729" s="17"/>
      <c r="Y1729" s="17"/>
      <c r="Z1729" s="17"/>
      <c r="AA1729" s="17"/>
      <c r="AB1729" s="17"/>
      <c r="AC1729" s="17"/>
      <c r="AD1729" s="17"/>
      <c r="AE1729" s="17"/>
      <c r="AF1729" s="17"/>
      <c r="AG1729" s="17"/>
      <c r="AH1729" s="17"/>
      <c r="AI1729" s="17"/>
      <c r="AJ1729" s="17"/>
      <c r="AK1729" s="17"/>
      <c r="AL1729" s="17"/>
      <c r="AM1729" s="17"/>
      <c r="AN1729" s="17"/>
      <c r="AO1729" s="17"/>
      <c r="AP1729" s="17"/>
      <c r="AQ1729" s="17"/>
      <c r="AR1729" s="17"/>
      <c r="AS1729" s="17"/>
      <c r="AT1729" s="17"/>
      <c r="AU1729" s="17"/>
      <c r="AV1729" s="17"/>
      <c r="AW1729" s="17"/>
      <c r="AX1729" s="17"/>
      <c r="AY1729" s="17"/>
      <c r="AZ1729" s="17"/>
      <c r="BA1729" s="17"/>
      <c r="BB1729" s="17"/>
      <c r="BC1729" s="17"/>
      <c r="BD1729" s="17"/>
      <c r="BE1729" s="17"/>
      <c r="BF1729" s="17"/>
      <c r="BG1729" s="17"/>
      <c r="BH1729" s="17"/>
      <c r="BI1729" s="17"/>
      <c r="BJ1729" s="17"/>
      <c r="BK1729" s="17"/>
      <c r="BL1729" s="17"/>
      <c r="BM1729" s="17"/>
      <c r="BN1729" s="17"/>
      <c r="BO1729" s="17"/>
      <c r="BP1729" s="17"/>
      <c r="BQ1729" s="17"/>
      <c r="BR1729" s="17"/>
      <c r="BS1729" s="17"/>
      <c r="BT1729" s="17"/>
      <c r="BU1729" s="17"/>
      <c r="BV1729" s="17"/>
      <c r="BW1729" s="17"/>
      <c r="BX1729" s="17"/>
      <c r="BY1729" s="17"/>
      <c r="BZ1729" s="17"/>
      <c r="CA1729" s="17"/>
    </row>
    <row r="1730" spans="2:79" x14ac:dyDescent="0.35">
      <c r="B1730" s="24" t="s">
        <v>582</v>
      </c>
      <c r="C1730" s="17"/>
      <c r="D1730" s="17"/>
      <c r="E1730" s="17"/>
      <c r="F1730" s="17"/>
      <c r="G1730" s="17"/>
      <c r="H1730" s="17"/>
      <c r="I1730" s="17"/>
      <c r="J1730" s="17"/>
      <c r="K1730" s="17"/>
      <c r="L1730" s="17"/>
      <c r="M1730" s="17"/>
      <c r="N1730" s="17"/>
      <c r="O1730" s="17"/>
      <c r="P1730" s="17"/>
      <c r="Q1730" s="17"/>
      <c r="R1730" s="17"/>
      <c r="S1730" s="17"/>
      <c r="T1730" s="17"/>
      <c r="U1730" s="17"/>
      <c r="V1730" s="17"/>
      <c r="W1730" s="17"/>
      <c r="X1730" s="17"/>
      <c r="Y1730" s="17"/>
      <c r="Z1730" s="17"/>
      <c r="AA1730" s="17"/>
      <c r="AB1730" s="17"/>
      <c r="AC1730" s="17"/>
      <c r="AD1730" s="17"/>
      <c r="AE1730" s="17"/>
      <c r="AF1730" s="17"/>
      <c r="AG1730" s="17"/>
      <c r="AH1730" s="17"/>
      <c r="AI1730" s="17"/>
      <c r="AJ1730" s="17"/>
      <c r="AK1730" s="17"/>
      <c r="AL1730" s="17"/>
      <c r="AM1730" s="17"/>
      <c r="AN1730" s="17"/>
      <c r="AO1730" s="17"/>
      <c r="AP1730" s="17"/>
      <c r="AQ1730" s="17"/>
      <c r="AR1730" s="17"/>
      <c r="AS1730" s="17"/>
      <c r="AT1730" s="17"/>
      <c r="AU1730" s="17"/>
      <c r="AV1730" s="17"/>
      <c r="AW1730" s="17"/>
      <c r="AX1730" s="17"/>
      <c r="AY1730" s="17"/>
      <c r="AZ1730" s="17"/>
      <c r="BA1730" s="17"/>
      <c r="BB1730" s="17"/>
      <c r="BC1730" s="17"/>
      <c r="BD1730" s="17"/>
      <c r="BE1730" s="17"/>
      <c r="BF1730" s="17"/>
      <c r="BG1730" s="17"/>
      <c r="BH1730" s="17"/>
      <c r="BI1730" s="17"/>
      <c r="BJ1730" s="17"/>
      <c r="BK1730" s="17"/>
      <c r="BL1730" s="17"/>
      <c r="BM1730" s="17"/>
      <c r="BN1730" s="17"/>
      <c r="BO1730" s="17"/>
      <c r="BP1730" s="17"/>
      <c r="BQ1730" s="17"/>
      <c r="BR1730" s="17"/>
      <c r="BS1730" s="17"/>
      <c r="BT1730" s="17"/>
      <c r="BU1730" s="17"/>
      <c r="BV1730" s="17"/>
      <c r="BW1730" s="17"/>
      <c r="BX1730" s="17"/>
      <c r="BY1730" s="17"/>
      <c r="BZ1730" s="17"/>
      <c r="CA1730" s="17"/>
    </row>
    <row r="1731" spans="2:79" x14ac:dyDescent="0.35">
      <c r="B1731" t="s">
        <v>655</v>
      </c>
      <c r="C1731" s="17">
        <v>0.12947269320028801</v>
      </c>
      <c r="D1731" s="17">
        <v>0.13685151652723301</v>
      </c>
      <c r="E1731" s="17">
        <v>0.12196159061440601</v>
      </c>
      <c r="F1731" s="17"/>
      <c r="G1731" s="17">
        <v>0.121673651215852</v>
      </c>
      <c r="H1731" s="17">
        <v>0.12134552075357501</v>
      </c>
      <c r="I1731" s="17">
        <v>0.107692412079842</v>
      </c>
      <c r="J1731" s="17">
        <v>0.13632726498742401</v>
      </c>
      <c r="K1731" s="17">
        <v>0.13213856731420101</v>
      </c>
      <c r="L1731" s="17">
        <v>0.152604915404983</v>
      </c>
      <c r="M1731" s="17"/>
      <c r="N1731" s="17">
        <v>0.148688292742368</v>
      </c>
      <c r="O1731" s="17">
        <v>0.112763290303856</v>
      </c>
      <c r="P1731" s="17">
        <v>0.124145891863569</v>
      </c>
      <c r="Q1731" s="17">
        <v>0.13531987767018699</v>
      </c>
      <c r="R1731" s="17"/>
      <c r="S1731" s="17">
        <v>0.139188725107904</v>
      </c>
      <c r="T1731" s="17">
        <v>0.13467373233719199</v>
      </c>
      <c r="U1731" s="17">
        <v>9.5482677323684706E-2</v>
      </c>
      <c r="V1731" s="17">
        <v>0.15750716022012701</v>
      </c>
      <c r="W1731" s="17">
        <v>7.7145987237188907E-2</v>
      </c>
      <c r="X1731" s="17">
        <v>0.145345625344386</v>
      </c>
      <c r="Y1731" s="17">
        <v>0.113062286573412</v>
      </c>
      <c r="Z1731" s="17">
        <v>0.184397974759445</v>
      </c>
      <c r="AA1731" s="17">
        <v>9.1793572192171505E-2</v>
      </c>
      <c r="AB1731" s="17">
        <v>0.123615897238697</v>
      </c>
      <c r="AC1731" s="17">
        <v>0.19899058322621399</v>
      </c>
      <c r="AD1731" s="17">
        <v>8.9158505643362404E-2</v>
      </c>
      <c r="AE1731" s="17"/>
      <c r="AF1731" s="17">
        <v>9.7050387171243799E-2</v>
      </c>
      <c r="AG1731" s="17">
        <v>0.180981472656811</v>
      </c>
      <c r="AH1731" s="17">
        <v>0.113775728768337</v>
      </c>
      <c r="AI1731" s="17">
        <v>9.8604115943052698E-2</v>
      </c>
      <c r="AJ1731" s="17">
        <v>8.36475397327794E-2</v>
      </c>
      <c r="AK1731" s="17">
        <v>8.9829507303538697E-2</v>
      </c>
      <c r="AL1731" s="17"/>
      <c r="AM1731" s="17">
        <v>0.183958169387927</v>
      </c>
      <c r="AN1731" s="17">
        <v>9.6794147220598703E-2</v>
      </c>
      <c r="AO1731" s="17">
        <v>0.119693307061136</v>
      </c>
      <c r="AP1731" s="17">
        <v>0.124013410091801</v>
      </c>
      <c r="AQ1731" s="17">
        <v>0.13623710817863399</v>
      </c>
      <c r="AR1731" s="17"/>
      <c r="AS1731" s="17">
        <v>0.12792659614802401</v>
      </c>
      <c r="AT1731" s="17">
        <v>0.126156496905136</v>
      </c>
      <c r="AU1731" s="17">
        <v>0.100793741568892</v>
      </c>
      <c r="AV1731" s="17">
        <v>0.14379293467458501</v>
      </c>
      <c r="AW1731" s="17">
        <v>0.10080060194257701</v>
      </c>
      <c r="AX1731" s="17">
        <v>0.20186733149998101</v>
      </c>
      <c r="AY1731" s="17"/>
      <c r="AZ1731" s="17">
        <v>0.104789761124605</v>
      </c>
      <c r="BA1731" s="17">
        <v>0.13768154611240399</v>
      </c>
      <c r="BB1731" s="17">
        <v>0.15530146024768199</v>
      </c>
      <c r="BC1731" s="17">
        <v>0.15728894623482301</v>
      </c>
      <c r="BD1731" s="17">
        <v>0.106308290948483</v>
      </c>
      <c r="BE1731" s="17"/>
      <c r="BF1731" s="17">
        <v>0.13640418421383099</v>
      </c>
      <c r="BG1731" s="17"/>
      <c r="BH1731" s="17">
        <v>0.138417743752619</v>
      </c>
      <c r="BI1731" s="17"/>
      <c r="BJ1731" s="17">
        <v>0.131819724748554</v>
      </c>
      <c r="BK1731" s="17">
        <v>0.12653500084233699</v>
      </c>
      <c r="BL1731" s="17">
        <v>0.124626895533248</v>
      </c>
      <c r="BM1731" s="17">
        <v>0.14532380547713999</v>
      </c>
      <c r="BN1731" s="17">
        <v>0.141691367314704</v>
      </c>
      <c r="BO1731" s="17">
        <v>0.105997752075683</v>
      </c>
      <c r="BP1731" s="17"/>
      <c r="BQ1731" s="17">
        <v>0.141793643587379</v>
      </c>
      <c r="BR1731" s="17">
        <v>0.11662152593073601</v>
      </c>
      <c r="BS1731" s="17">
        <v>0.14223821512794499</v>
      </c>
      <c r="BT1731" s="17"/>
      <c r="BU1731" s="17">
        <v>0.22835189965840699</v>
      </c>
      <c r="BV1731" s="17">
        <v>0.12978874394554599</v>
      </c>
      <c r="BW1731" s="17">
        <v>0.13331630135713099</v>
      </c>
      <c r="BX1731" s="17"/>
      <c r="BY1731" s="17">
        <v>0.106230947539531</v>
      </c>
      <c r="BZ1731" s="17"/>
      <c r="CA1731" s="17">
        <v>7.6762958431984898E-2</v>
      </c>
    </row>
    <row r="1732" spans="2:79" x14ac:dyDescent="0.35">
      <c r="B1732" t="s">
        <v>656</v>
      </c>
      <c r="C1732" s="17">
        <v>0.38172582008956402</v>
      </c>
      <c r="D1732" s="17">
        <v>0.40242291491712401</v>
      </c>
      <c r="E1732" s="17">
        <v>0.366331662799804</v>
      </c>
      <c r="F1732" s="17"/>
      <c r="G1732" s="17">
        <v>0.36752976925751601</v>
      </c>
      <c r="H1732" s="17">
        <v>0.40425043524962501</v>
      </c>
      <c r="I1732" s="17">
        <v>0.45444556695310101</v>
      </c>
      <c r="J1732" s="17">
        <v>0.35903480360988599</v>
      </c>
      <c r="K1732" s="17">
        <v>0.34868414189522201</v>
      </c>
      <c r="L1732" s="17">
        <v>0.35149819264212401</v>
      </c>
      <c r="M1732" s="17"/>
      <c r="N1732" s="17">
        <v>0.37422508164259599</v>
      </c>
      <c r="O1732" s="17">
        <v>0.36816262099813402</v>
      </c>
      <c r="P1732" s="17">
        <v>0.390923186273683</v>
      </c>
      <c r="Q1732" s="17">
        <v>0.402430500170673</v>
      </c>
      <c r="R1732" s="17"/>
      <c r="S1732" s="17">
        <v>0.396445667599989</v>
      </c>
      <c r="T1732" s="17">
        <v>0.392749698989595</v>
      </c>
      <c r="U1732" s="17">
        <v>0.378087776165759</v>
      </c>
      <c r="V1732" s="17">
        <v>0.34024070230720499</v>
      </c>
      <c r="W1732" s="17">
        <v>0.37898533448279298</v>
      </c>
      <c r="X1732" s="17">
        <v>0.45272999525028101</v>
      </c>
      <c r="Y1732" s="17">
        <v>0.42346936621917203</v>
      </c>
      <c r="Z1732" s="17">
        <v>0.30766386657129602</v>
      </c>
      <c r="AA1732" s="17">
        <v>0.36936391244327399</v>
      </c>
      <c r="AB1732" s="17">
        <v>0.38687114320919402</v>
      </c>
      <c r="AC1732" s="17">
        <v>0.30543568951682198</v>
      </c>
      <c r="AD1732" s="17">
        <v>0.34134628832583103</v>
      </c>
      <c r="AE1732" s="17"/>
      <c r="AF1732" s="17">
        <v>0.33206365460891901</v>
      </c>
      <c r="AG1732" s="17">
        <v>0.39449365001263098</v>
      </c>
      <c r="AH1732" s="17">
        <v>0.342238966791999</v>
      </c>
      <c r="AI1732" s="17">
        <v>0.44930056063048501</v>
      </c>
      <c r="AJ1732" s="17">
        <v>0.49642310244361698</v>
      </c>
      <c r="AK1732" s="17">
        <v>0.44833744116672503</v>
      </c>
      <c r="AL1732" s="17"/>
      <c r="AM1732" s="17">
        <v>0.36050708554344402</v>
      </c>
      <c r="AN1732" s="17">
        <v>0.36051035977920998</v>
      </c>
      <c r="AO1732" s="17">
        <v>0.39798778091843501</v>
      </c>
      <c r="AP1732" s="17">
        <v>0.40432048634415002</v>
      </c>
      <c r="AQ1732" s="17">
        <v>0.54900781674848997</v>
      </c>
      <c r="AR1732" s="17"/>
      <c r="AS1732" s="17">
        <v>0.37304545511978798</v>
      </c>
      <c r="AT1732" s="17">
        <v>0.37664690030794801</v>
      </c>
      <c r="AU1732" s="17">
        <v>0.454557980783803</v>
      </c>
      <c r="AV1732" s="17">
        <v>0.34392044254274701</v>
      </c>
      <c r="AW1732" s="17">
        <v>0.37931365708092601</v>
      </c>
      <c r="AX1732" s="17">
        <v>0.40145551878727798</v>
      </c>
      <c r="AY1732" s="17"/>
      <c r="AZ1732" s="17">
        <v>0.43569881567146801</v>
      </c>
      <c r="BA1732" s="17">
        <v>0.40335963067142</v>
      </c>
      <c r="BB1732" s="17">
        <v>0.34018657913599099</v>
      </c>
      <c r="BC1732" s="17">
        <v>0.31977486098325503</v>
      </c>
      <c r="BD1732" s="17">
        <v>0.354397413504487</v>
      </c>
      <c r="BE1732" s="17"/>
      <c r="BF1732" s="17">
        <v>0.38032965295451798</v>
      </c>
      <c r="BG1732" s="17"/>
      <c r="BH1732" s="17">
        <v>0.36974611788808798</v>
      </c>
      <c r="BI1732" s="17"/>
      <c r="BJ1732" s="17">
        <v>0.39311996122002801</v>
      </c>
      <c r="BK1732" s="17">
        <v>0.35598502690211298</v>
      </c>
      <c r="BL1732" s="17">
        <v>0.36605067932908297</v>
      </c>
      <c r="BM1732" s="17">
        <v>0.37884870890539402</v>
      </c>
      <c r="BN1732" s="17">
        <v>0.40434767822545198</v>
      </c>
      <c r="BO1732" s="17">
        <v>0.39425791052498599</v>
      </c>
      <c r="BP1732" s="17"/>
      <c r="BQ1732" s="17">
        <v>0.32951840228127499</v>
      </c>
      <c r="BR1732" s="17">
        <v>0.425801180108274</v>
      </c>
      <c r="BS1732" s="17">
        <v>0.38130948218768801</v>
      </c>
      <c r="BT1732" s="17"/>
      <c r="BU1732" s="17">
        <v>0.50385734757032197</v>
      </c>
      <c r="BV1732" s="17">
        <v>0.403784489785042</v>
      </c>
      <c r="BW1732" s="17">
        <v>0.36684911187203001</v>
      </c>
      <c r="BX1732" s="17"/>
      <c r="BY1732" s="17">
        <v>0.45163995532138301</v>
      </c>
      <c r="BZ1732" s="17"/>
      <c r="CA1732" s="17">
        <v>0.361199909723878</v>
      </c>
    </row>
    <row r="1733" spans="2:79" x14ac:dyDescent="0.35">
      <c r="B1733" t="s">
        <v>657</v>
      </c>
      <c r="C1733" s="17">
        <v>0.30590912864669401</v>
      </c>
      <c r="D1733" s="17">
        <v>0.31031132597946498</v>
      </c>
      <c r="E1733" s="17">
        <v>0.2990691786222</v>
      </c>
      <c r="F1733" s="17"/>
      <c r="G1733" s="17">
        <v>0.32399647446480601</v>
      </c>
      <c r="H1733" s="17">
        <v>0.32060842738168799</v>
      </c>
      <c r="I1733" s="17">
        <v>0.29525140512276998</v>
      </c>
      <c r="J1733" s="17">
        <v>0.33199943693098499</v>
      </c>
      <c r="K1733" s="17">
        <v>0.30060982702434003</v>
      </c>
      <c r="L1733" s="17">
        <v>0.268209769546774</v>
      </c>
      <c r="M1733" s="17"/>
      <c r="N1733" s="17">
        <v>0.312165189621749</v>
      </c>
      <c r="O1733" s="17">
        <v>0.30243667746349601</v>
      </c>
      <c r="P1733" s="17">
        <v>0.32074847582465799</v>
      </c>
      <c r="Q1733" s="17">
        <v>0.28959184620332501</v>
      </c>
      <c r="R1733" s="17"/>
      <c r="S1733" s="17">
        <v>0.32037515819178503</v>
      </c>
      <c r="T1733" s="17">
        <v>0.27300792585192901</v>
      </c>
      <c r="U1733" s="17">
        <v>0.26057595130828798</v>
      </c>
      <c r="V1733" s="17">
        <v>0.36677908142847798</v>
      </c>
      <c r="W1733" s="17">
        <v>0.33195477789282202</v>
      </c>
      <c r="X1733" s="17">
        <v>0.23817966179792899</v>
      </c>
      <c r="Y1733" s="17">
        <v>0.30345139691798101</v>
      </c>
      <c r="Z1733" s="17">
        <v>0.35636045005219602</v>
      </c>
      <c r="AA1733" s="17">
        <v>0.33128520987277499</v>
      </c>
      <c r="AB1733" s="17">
        <v>0.243693718936415</v>
      </c>
      <c r="AC1733" s="17">
        <v>0.31009169917399498</v>
      </c>
      <c r="AD1733" s="17">
        <v>0.51616339288810098</v>
      </c>
      <c r="AE1733" s="17"/>
      <c r="AF1733" s="17">
        <v>0.352008224463501</v>
      </c>
      <c r="AG1733" s="17">
        <v>0.28073620326722398</v>
      </c>
      <c r="AH1733" s="17">
        <v>0.34076987526311397</v>
      </c>
      <c r="AI1733" s="17">
        <v>0.347179917869678</v>
      </c>
      <c r="AJ1733" s="17">
        <v>0.31024229740916598</v>
      </c>
      <c r="AK1733" s="17">
        <v>0.26407023787219702</v>
      </c>
      <c r="AL1733" s="17"/>
      <c r="AM1733" s="17">
        <v>0.21536141968688</v>
      </c>
      <c r="AN1733" s="17">
        <v>0.37168303420708798</v>
      </c>
      <c r="AO1733" s="17">
        <v>0.316743118540327</v>
      </c>
      <c r="AP1733" s="17">
        <v>0.28275592669690203</v>
      </c>
      <c r="AQ1733" s="17">
        <v>0.26889201798506501</v>
      </c>
      <c r="AR1733" s="17"/>
      <c r="AS1733" s="17">
        <v>0.340525041809913</v>
      </c>
      <c r="AT1733" s="17">
        <v>0.26070212611583199</v>
      </c>
      <c r="AU1733" s="17">
        <v>0.321409332699164</v>
      </c>
      <c r="AV1733" s="17">
        <v>0.33546470004546097</v>
      </c>
      <c r="AW1733" s="17">
        <v>0.282004972876988</v>
      </c>
      <c r="AX1733" s="17">
        <v>0.28087125500225102</v>
      </c>
      <c r="AY1733" s="17"/>
      <c r="AZ1733" s="17">
        <v>0.27353155249481498</v>
      </c>
      <c r="BA1733" s="17">
        <v>0.30057437978176199</v>
      </c>
      <c r="BB1733" s="17">
        <v>0.35009144617645999</v>
      </c>
      <c r="BC1733" s="17">
        <v>0.25393721753668203</v>
      </c>
      <c r="BD1733" s="17">
        <v>0.32813916187874198</v>
      </c>
      <c r="BE1733" s="17"/>
      <c r="BF1733" s="17">
        <v>0.30411416483027398</v>
      </c>
      <c r="BG1733" s="17"/>
      <c r="BH1733" s="17">
        <v>0.32436402794066899</v>
      </c>
      <c r="BI1733" s="17"/>
      <c r="BJ1733" s="17">
        <v>0.30283032502617802</v>
      </c>
      <c r="BK1733" s="17">
        <v>0.33637152738276099</v>
      </c>
      <c r="BL1733" s="17">
        <v>0.27682088315492398</v>
      </c>
      <c r="BM1733" s="17">
        <v>0.31894551356988599</v>
      </c>
      <c r="BN1733" s="17">
        <v>0.34467630472018501</v>
      </c>
      <c r="BO1733" s="17">
        <v>0.29574910860669801</v>
      </c>
      <c r="BP1733" s="17"/>
      <c r="BQ1733" s="17">
        <v>0.40917668558147902</v>
      </c>
      <c r="BR1733" s="17">
        <v>0.31389972957746098</v>
      </c>
      <c r="BS1733" s="17">
        <v>0.28820507651865601</v>
      </c>
      <c r="BT1733" s="17"/>
      <c r="BU1733" s="17">
        <v>0.11492831900183099</v>
      </c>
      <c r="BV1733" s="17">
        <v>0.33646714425204299</v>
      </c>
      <c r="BW1733" s="17">
        <v>0.30830219713630402</v>
      </c>
      <c r="BX1733" s="17"/>
      <c r="BY1733" s="17">
        <v>0.25528331552883199</v>
      </c>
      <c r="BZ1733" s="17"/>
      <c r="CA1733" s="17">
        <v>0.33406564035838898</v>
      </c>
    </row>
    <row r="1734" spans="2:79" x14ac:dyDescent="0.35">
      <c r="B1734" t="s">
        <v>658</v>
      </c>
      <c r="C1734" s="17">
        <v>9.4883898097977301E-2</v>
      </c>
      <c r="D1734" s="17">
        <v>5.95169243920151E-2</v>
      </c>
      <c r="E1734" s="17">
        <v>0.126529579990034</v>
      </c>
      <c r="F1734" s="17"/>
      <c r="G1734" s="17">
        <v>0.10198798565013301</v>
      </c>
      <c r="H1734" s="17">
        <v>5.8864182447145801E-2</v>
      </c>
      <c r="I1734" s="17">
        <v>0.126607252715987</v>
      </c>
      <c r="J1734" s="17">
        <v>8.6472657539108003E-2</v>
      </c>
      <c r="K1734" s="17">
        <v>0.113548872988484</v>
      </c>
      <c r="L1734" s="17">
        <v>9.6040198936472795E-2</v>
      </c>
      <c r="M1734" s="17"/>
      <c r="N1734" s="17">
        <v>8.9579939819793397E-2</v>
      </c>
      <c r="O1734" s="17">
        <v>0.13704778176374999</v>
      </c>
      <c r="P1734" s="17">
        <v>6.7042881680501307E-2</v>
      </c>
      <c r="Q1734" s="17">
        <v>7.4969824981038297E-2</v>
      </c>
      <c r="R1734" s="17"/>
      <c r="S1734" s="17">
        <v>8.6214581314142905E-2</v>
      </c>
      <c r="T1734" s="17">
        <v>7.1485390065974597E-2</v>
      </c>
      <c r="U1734" s="17">
        <v>0.18660980972799199</v>
      </c>
      <c r="V1734" s="17">
        <v>7.3919361486305596E-2</v>
      </c>
      <c r="W1734" s="17">
        <v>9.3349060598065997E-2</v>
      </c>
      <c r="X1734" s="17">
        <v>3.8135348112727702E-2</v>
      </c>
      <c r="Y1734" s="17">
        <v>0.108273124447946</v>
      </c>
      <c r="Z1734" s="17">
        <v>4.4318607579491499E-2</v>
      </c>
      <c r="AA1734" s="17">
        <v>0.12452644485360299</v>
      </c>
      <c r="AB1734" s="17">
        <v>0.14019122427890399</v>
      </c>
      <c r="AC1734" s="17">
        <v>0.11954361416345501</v>
      </c>
      <c r="AD1734" s="17">
        <v>2.5734606653434001E-2</v>
      </c>
      <c r="AE1734" s="17"/>
      <c r="AF1734" s="17">
        <v>0.111510544356065</v>
      </c>
      <c r="AG1734" s="17">
        <v>7.3354674363622099E-2</v>
      </c>
      <c r="AH1734" s="17">
        <v>0.11839166047501699</v>
      </c>
      <c r="AI1734" s="17">
        <v>6.5007434870892097E-2</v>
      </c>
      <c r="AJ1734" s="17">
        <v>6.8694082426357203E-2</v>
      </c>
      <c r="AK1734" s="17">
        <v>0.113794943644801</v>
      </c>
      <c r="AL1734" s="17"/>
      <c r="AM1734" s="17">
        <v>0.102011239315195</v>
      </c>
      <c r="AN1734" s="17">
        <v>8.3192929220715903E-2</v>
      </c>
      <c r="AO1734" s="17">
        <v>9.5412059906057195E-2</v>
      </c>
      <c r="AP1734" s="17">
        <v>0.124301757535856</v>
      </c>
      <c r="AQ1734" s="17">
        <v>3.0789242014876601E-2</v>
      </c>
      <c r="AR1734" s="17"/>
      <c r="AS1734" s="17">
        <v>9.2013167144087193E-2</v>
      </c>
      <c r="AT1734" s="17">
        <v>0.10998264524464101</v>
      </c>
      <c r="AU1734" s="17">
        <v>6.0490635210344097E-2</v>
      </c>
      <c r="AV1734" s="17">
        <v>8.6170210520263205E-2</v>
      </c>
      <c r="AW1734" s="17">
        <v>0.13731193813731801</v>
      </c>
      <c r="AX1734" s="17">
        <v>7.1707807719186695E-2</v>
      </c>
      <c r="AY1734" s="17"/>
      <c r="AZ1734" s="17">
        <v>8.0922511033986996E-2</v>
      </c>
      <c r="BA1734" s="17">
        <v>9.47370927265275E-2</v>
      </c>
      <c r="BB1734" s="17">
        <v>5.7613584192400903E-2</v>
      </c>
      <c r="BC1734" s="17">
        <v>0.11426409136249301</v>
      </c>
      <c r="BD1734" s="17">
        <v>0.14020242332114399</v>
      </c>
      <c r="BE1734" s="17"/>
      <c r="BF1734" s="17">
        <v>9.2519782009394494E-2</v>
      </c>
      <c r="BG1734" s="17"/>
      <c r="BH1734" s="17">
        <v>8.6404203402167604E-2</v>
      </c>
      <c r="BI1734" s="17"/>
      <c r="BJ1734" s="17">
        <v>8.0741773934973601E-2</v>
      </c>
      <c r="BK1734" s="17">
        <v>7.7387077634934298E-2</v>
      </c>
      <c r="BL1734" s="17">
        <v>0.135145042703468</v>
      </c>
      <c r="BM1734" s="17">
        <v>7.99847314382649E-2</v>
      </c>
      <c r="BN1734" s="17">
        <v>8.71849876119839E-2</v>
      </c>
      <c r="BO1734" s="17">
        <v>0.122954567126683</v>
      </c>
      <c r="BP1734" s="17"/>
      <c r="BQ1734" s="17">
        <v>8.5911461530920996E-2</v>
      </c>
      <c r="BR1734" s="17">
        <v>9.2771725401003896E-2</v>
      </c>
      <c r="BS1734" s="17">
        <v>9.9160693962946994E-2</v>
      </c>
      <c r="BT1734" s="17"/>
      <c r="BU1734" s="17">
        <v>0.115856531244653</v>
      </c>
      <c r="BV1734" s="17">
        <v>6.9248331808123897E-2</v>
      </c>
      <c r="BW1734" s="17">
        <v>0.114616054113345</v>
      </c>
      <c r="BX1734" s="17"/>
      <c r="BY1734" s="17">
        <v>0.10864992967786199</v>
      </c>
      <c r="BZ1734" s="17"/>
      <c r="CA1734" s="17">
        <v>0.130632067278039</v>
      </c>
    </row>
    <row r="1735" spans="2:79" x14ac:dyDescent="0.35">
      <c r="B1735" t="s">
        <v>136</v>
      </c>
      <c r="C1735" s="17">
        <v>8.8008459965476807E-2</v>
      </c>
      <c r="D1735" s="17">
        <v>9.0897318184162995E-2</v>
      </c>
      <c r="E1735" s="17">
        <v>8.6107987973555997E-2</v>
      </c>
      <c r="F1735" s="17"/>
      <c r="G1735" s="17">
        <v>8.4812119411692893E-2</v>
      </c>
      <c r="H1735" s="17">
        <v>9.4931434167966497E-2</v>
      </c>
      <c r="I1735" s="17">
        <v>1.6003363128299902E-2</v>
      </c>
      <c r="J1735" s="17">
        <v>8.6165836932596399E-2</v>
      </c>
      <c r="K1735" s="17">
        <v>0.105018590777753</v>
      </c>
      <c r="L1735" s="17">
        <v>0.13164692346964599</v>
      </c>
      <c r="M1735" s="17"/>
      <c r="N1735" s="17">
        <v>7.5341496173492603E-2</v>
      </c>
      <c r="O1735" s="17">
        <v>7.9589629470762896E-2</v>
      </c>
      <c r="P1735" s="17">
        <v>9.7139564357588998E-2</v>
      </c>
      <c r="Q1735" s="17">
        <v>9.7687950974777796E-2</v>
      </c>
      <c r="R1735" s="17"/>
      <c r="S1735" s="17">
        <v>5.7775867786179602E-2</v>
      </c>
      <c r="T1735" s="17">
        <v>0.12808325275530899</v>
      </c>
      <c r="U1735" s="17">
        <v>7.9243785474276393E-2</v>
      </c>
      <c r="V1735" s="17">
        <v>6.1553694557883502E-2</v>
      </c>
      <c r="W1735" s="17">
        <v>0.118564839789129</v>
      </c>
      <c r="X1735" s="17">
        <v>0.12560936949467599</v>
      </c>
      <c r="Y1735" s="17">
        <v>5.1743825841488802E-2</v>
      </c>
      <c r="Z1735" s="17">
        <v>0.107259101037572</v>
      </c>
      <c r="AA1735" s="17">
        <v>8.3030860638177106E-2</v>
      </c>
      <c r="AB1735" s="17">
        <v>0.105628016336789</v>
      </c>
      <c r="AC1735" s="17">
        <v>6.5938413919514202E-2</v>
      </c>
      <c r="AD1735" s="17">
        <v>2.7597206489271501E-2</v>
      </c>
      <c r="AE1735" s="17"/>
      <c r="AF1735" s="17">
        <v>0.107367189400271</v>
      </c>
      <c r="AG1735" s="17">
        <v>7.0433999699711605E-2</v>
      </c>
      <c r="AH1735" s="17">
        <v>8.4823768701533298E-2</v>
      </c>
      <c r="AI1735" s="17">
        <v>3.99079706858919E-2</v>
      </c>
      <c r="AJ1735" s="17">
        <v>4.0992977988080902E-2</v>
      </c>
      <c r="AK1735" s="17">
        <v>8.3967870012737394E-2</v>
      </c>
      <c r="AL1735" s="17"/>
      <c r="AM1735" s="17">
        <v>0.138162086066554</v>
      </c>
      <c r="AN1735" s="17">
        <v>8.7819529572387506E-2</v>
      </c>
      <c r="AO1735" s="17">
        <v>7.0163733574044498E-2</v>
      </c>
      <c r="AP1735" s="17">
        <v>6.4608419331291106E-2</v>
      </c>
      <c r="AQ1735" s="17">
        <v>1.50738150729345E-2</v>
      </c>
      <c r="AR1735" s="17"/>
      <c r="AS1735" s="17">
        <v>6.6489739778187895E-2</v>
      </c>
      <c r="AT1735" s="17">
        <v>0.12651183142644401</v>
      </c>
      <c r="AU1735" s="17">
        <v>6.2748309737796895E-2</v>
      </c>
      <c r="AV1735" s="17">
        <v>9.0651712216943597E-2</v>
      </c>
      <c r="AW1735" s="17">
        <v>0.10056882996219001</v>
      </c>
      <c r="AX1735" s="17">
        <v>4.4098086991303402E-2</v>
      </c>
      <c r="AY1735" s="17"/>
      <c r="AZ1735" s="17">
        <v>0.105057359675126</v>
      </c>
      <c r="BA1735" s="17">
        <v>6.3647350707886005E-2</v>
      </c>
      <c r="BB1735" s="17">
        <v>9.68069302474652E-2</v>
      </c>
      <c r="BC1735" s="17">
        <v>0.154734883882746</v>
      </c>
      <c r="BD1735" s="17">
        <v>7.0952710347143802E-2</v>
      </c>
      <c r="BE1735" s="17"/>
      <c r="BF1735" s="17">
        <v>8.6632215991982606E-2</v>
      </c>
      <c r="BG1735" s="17"/>
      <c r="BH1735" s="17">
        <v>8.1067907016456803E-2</v>
      </c>
      <c r="BI1735" s="17"/>
      <c r="BJ1735" s="17">
        <v>9.1488215070266402E-2</v>
      </c>
      <c r="BK1735" s="17">
        <v>0.10372136723785499</v>
      </c>
      <c r="BL1735" s="17">
        <v>9.7356499279277003E-2</v>
      </c>
      <c r="BM1735" s="17">
        <v>7.6897240609315506E-2</v>
      </c>
      <c r="BN1735" s="17">
        <v>2.2099662127675099E-2</v>
      </c>
      <c r="BO1735" s="17">
        <v>8.1040661665950295E-2</v>
      </c>
      <c r="BP1735" s="17"/>
      <c r="BQ1735" s="17">
        <v>3.3599807018945702E-2</v>
      </c>
      <c r="BR1735" s="17">
        <v>5.0905838982525702E-2</v>
      </c>
      <c r="BS1735" s="17">
        <v>8.9086532202764496E-2</v>
      </c>
      <c r="BT1735" s="17"/>
      <c r="BU1735" s="17">
        <v>3.70059025247877E-2</v>
      </c>
      <c r="BV1735" s="17">
        <v>6.0711290209245199E-2</v>
      </c>
      <c r="BW1735" s="17">
        <v>7.6916335521189705E-2</v>
      </c>
      <c r="BX1735" s="17"/>
      <c r="BY1735" s="17">
        <v>7.8195851932392896E-2</v>
      </c>
      <c r="BZ1735" s="17"/>
      <c r="CA1735" s="17">
        <v>9.7339424207708497E-2</v>
      </c>
    </row>
    <row r="1736" spans="2:79" x14ac:dyDescent="0.35">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c r="BN1736" s="17"/>
      <c r="BO1736" s="17"/>
      <c r="BP1736" s="17"/>
      <c r="BQ1736" s="17"/>
      <c r="BR1736" s="17"/>
      <c r="BS1736" s="17"/>
      <c r="BT1736" s="17"/>
      <c r="BU1736" s="17"/>
      <c r="BV1736" s="17"/>
      <c r="BW1736" s="17"/>
      <c r="BX1736" s="17"/>
      <c r="BY1736" s="17"/>
      <c r="BZ1736" s="17"/>
      <c r="CA1736" s="17"/>
    </row>
    <row r="1737" spans="2:79" x14ac:dyDescent="0.35">
      <c r="B1737" s="6" t="s">
        <v>665</v>
      </c>
      <c r="C1737" s="17"/>
      <c r="D1737" s="17"/>
      <c r="E1737" s="17"/>
      <c r="F1737" s="17"/>
      <c r="G1737" s="17"/>
      <c r="H1737" s="17"/>
      <c r="I1737" s="17"/>
      <c r="J1737" s="17"/>
      <c r="K1737" s="17"/>
      <c r="L1737" s="17"/>
      <c r="M1737" s="17"/>
      <c r="N1737" s="17"/>
      <c r="O1737" s="17"/>
      <c r="P1737" s="17"/>
      <c r="Q1737" s="17"/>
      <c r="R1737" s="17"/>
      <c r="S1737" s="17"/>
      <c r="T1737" s="17"/>
      <c r="U1737" s="17"/>
      <c r="V1737" s="17"/>
      <c r="W1737" s="17"/>
      <c r="X1737" s="17"/>
      <c r="Y1737" s="17"/>
      <c r="Z1737" s="17"/>
      <c r="AA1737" s="17"/>
      <c r="AB1737" s="17"/>
      <c r="AC1737" s="17"/>
      <c r="AD1737" s="17"/>
      <c r="AE1737" s="17"/>
      <c r="AF1737" s="17"/>
      <c r="AG1737" s="17"/>
      <c r="AH1737" s="17"/>
      <c r="AI1737" s="17"/>
      <c r="AJ1737" s="17"/>
      <c r="AK1737" s="17"/>
      <c r="AL1737" s="17"/>
      <c r="AM1737" s="17"/>
      <c r="AN1737" s="17"/>
      <c r="AO1737" s="17"/>
      <c r="AP1737" s="17"/>
      <c r="AQ1737" s="17"/>
      <c r="AR1737" s="17"/>
      <c r="AS1737" s="17"/>
      <c r="AT1737" s="17"/>
      <c r="AU1737" s="17"/>
      <c r="AV1737" s="17"/>
      <c r="AW1737" s="17"/>
      <c r="AX1737" s="17"/>
      <c r="AY1737" s="17"/>
      <c r="AZ1737" s="17"/>
      <c r="BA1737" s="17"/>
      <c r="BB1737" s="17"/>
      <c r="BC1737" s="17"/>
      <c r="BD1737" s="17"/>
      <c r="BE1737" s="17"/>
      <c r="BF1737" s="17"/>
      <c r="BG1737" s="17"/>
      <c r="BH1737" s="17"/>
      <c r="BI1737" s="17"/>
      <c r="BJ1737" s="17"/>
      <c r="BK1737" s="17"/>
      <c r="BL1737" s="17"/>
      <c r="BM1737" s="17"/>
      <c r="BN1737" s="17"/>
      <c r="BO1737" s="17"/>
      <c r="BP1737" s="17"/>
      <c r="BQ1737" s="17"/>
      <c r="BR1737" s="17"/>
      <c r="BS1737" s="17"/>
      <c r="BT1737" s="17"/>
      <c r="BU1737" s="17"/>
      <c r="BV1737" s="17"/>
      <c r="BW1737" s="17"/>
      <c r="BX1737" s="17"/>
      <c r="BY1737" s="17"/>
      <c r="BZ1737" s="17"/>
      <c r="CA1737" s="17"/>
    </row>
    <row r="1738" spans="2:79" x14ac:dyDescent="0.35">
      <c r="B1738" s="24" t="s">
        <v>582</v>
      </c>
      <c r="C1738" s="17"/>
      <c r="D1738" s="17"/>
      <c r="E1738" s="17"/>
      <c r="F1738" s="17"/>
      <c r="G1738" s="17"/>
      <c r="H1738" s="17"/>
      <c r="I1738" s="17"/>
      <c r="J1738" s="17"/>
      <c r="K1738" s="17"/>
      <c r="L1738" s="17"/>
      <c r="M1738" s="17"/>
      <c r="N1738" s="17"/>
      <c r="O1738" s="17"/>
      <c r="P1738" s="17"/>
      <c r="Q1738" s="17"/>
      <c r="R1738" s="17"/>
      <c r="S1738" s="17"/>
      <c r="T1738" s="17"/>
      <c r="U1738" s="17"/>
      <c r="V1738" s="17"/>
      <c r="W1738" s="17"/>
      <c r="X1738" s="17"/>
      <c r="Y1738" s="17"/>
      <c r="Z1738" s="17"/>
      <c r="AA1738" s="17"/>
      <c r="AB1738" s="17"/>
      <c r="AC1738" s="17"/>
      <c r="AD1738" s="17"/>
      <c r="AE1738" s="17"/>
      <c r="AF1738" s="17"/>
      <c r="AG1738" s="17"/>
      <c r="AH1738" s="17"/>
      <c r="AI1738" s="17"/>
      <c r="AJ1738" s="17"/>
      <c r="AK1738" s="17"/>
      <c r="AL1738" s="17"/>
      <c r="AM1738" s="17"/>
      <c r="AN1738" s="17"/>
      <c r="AO1738" s="17"/>
      <c r="AP1738" s="17"/>
      <c r="AQ1738" s="17"/>
      <c r="AR1738" s="17"/>
      <c r="AS1738" s="17"/>
      <c r="AT1738" s="17"/>
      <c r="AU1738" s="17"/>
      <c r="AV1738" s="17"/>
      <c r="AW1738" s="17"/>
      <c r="AX1738" s="17"/>
      <c r="AY1738" s="17"/>
      <c r="AZ1738" s="17"/>
      <c r="BA1738" s="17"/>
      <c r="BB1738" s="17"/>
      <c r="BC1738" s="17"/>
      <c r="BD1738" s="17"/>
      <c r="BE1738" s="17"/>
      <c r="BF1738" s="17"/>
      <c r="BG1738" s="17"/>
      <c r="BH1738" s="17"/>
      <c r="BI1738" s="17"/>
      <c r="BJ1738" s="17"/>
      <c r="BK1738" s="17"/>
      <c r="BL1738" s="17"/>
      <c r="BM1738" s="17"/>
      <c r="BN1738" s="17"/>
      <c r="BO1738" s="17"/>
      <c r="BP1738" s="17"/>
      <c r="BQ1738" s="17"/>
      <c r="BR1738" s="17"/>
      <c r="BS1738" s="17"/>
      <c r="BT1738" s="17"/>
      <c r="BU1738" s="17"/>
      <c r="BV1738" s="17"/>
      <c r="BW1738" s="17"/>
      <c r="BX1738" s="17"/>
      <c r="BY1738" s="17"/>
      <c r="BZ1738" s="17"/>
      <c r="CA1738" s="17"/>
    </row>
    <row r="1739" spans="2:79" x14ac:dyDescent="0.35">
      <c r="B1739" t="s">
        <v>655</v>
      </c>
      <c r="C1739" s="17">
        <v>0.32231148672597298</v>
      </c>
      <c r="D1739" s="17">
        <v>0.32625110118419298</v>
      </c>
      <c r="E1739" s="17">
        <v>0.31807399881459703</v>
      </c>
      <c r="F1739" s="17"/>
      <c r="G1739" s="17">
        <v>0.29323914514763699</v>
      </c>
      <c r="H1739" s="17">
        <v>0.287602537815424</v>
      </c>
      <c r="I1739" s="17">
        <v>0.401757915706414</v>
      </c>
      <c r="J1739" s="17">
        <v>0.30523568524301797</v>
      </c>
      <c r="K1739" s="17">
        <v>0.29488595654723898</v>
      </c>
      <c r="L1739" s="17">
        <v>0.33226696435868602</v>
      </c>
      <c r="M1739" s="17"/>
      <c r="N1739" s="17">
        <v>0.33464486579935399</v>
      </c>
      <c r="O1739" s="17">
        <v>0.28060987144777599</v>
      </c>
      <c r="P1739" s="17">
        <v>0.32525588225280899</v>
      </c>
      <c r="Q1739" s="17">
        <v>0.34021932701879498</v>
      </c>
      <c r="R1739" s="17"/>
      <c r="S1739" s="17">
        <v>0.33373883478184002</v>
      </c>
      <c r="T1739" s="17">
        <v>0.30758887804346902</v>
      </c>
      <c r="U1739" s="17">
        <v>0.30567324158223802</v>
      </c>
      <c r="V1739" s="17">
        <v>0.31689843219354302</v>
      </c>
      <c r="W1739" s="17">
        <v>0.38655927561909198</v>
      </c>
      <c r="X1739" s="17">
        <v>0.31041033279915597</v>
      </c>
      <c r="Y1739" s="17">
        <v>0.28062025966054299</v>
      </c>
      <c r="Z1739" s="17">
        <v>0.25701340721982802</v>
      </c>
      <c r="AA1739" s="17">
        <v>0.37618477822433699</v>
      </c>
      <c r="AB1739" s="17">
        <v>0.29047328140454898</v>
      </c>
      <c r="AC1739" s="17">
        <v>0.34998505446549699</v>
      </c>
      <c r="AD1739" s="17">
        <v>0.42216518783033702</v>
      </c>
      <c r="AE1739" s="17"/>
      <c r="AF1739" s="17">
        <v>0.342314294876428</v>
      </c>
      <c r="AG1739" s="17">
        <v>0.32132708079692601</v>
      </c>
      <c r="AH1739" s="17">
        <v>0.320606045256907</v>
      </c>
      <c r="AI1739" s="17">
        <v>0.25589344983022599</v>
      </c>
      <c r="AJ1739" s="17">
        <v>0.33887281036233602</v>
      </c>
      <c r="AK1739" s="17">
        <v>0.45879417386354698</v>
      </c>
      <c r="AL1739" s="17"/>
      <c r="AM1739" s="17">
        <v>0.33126430439390198</v>
      </c>
      <c r="AN1739" s="17">
        <v>0.31227417147984099</v>
      </c>
      <c r="AO1739" s="17">
        <v>0.35944589697250701</v>
      </c>
      <c r="AP1739" s="17">
        <v>0.26964129074131399</v>
      </c>
      <c r="AQ1739" s="17">
        <v>0.17652929339620699</v>
      </c>
      <c r="AR1739" s="17"/>
      <c r="AS1739" s="17">
        <v>0.36728817272761999</v>
      </c>
      <c r="AT1739" s="17">
        <v>0.31591828546939299</v>
      </c>
      <c r="AU1739" s="17">
        <v>0.27156892513055703</v>
      </c>
      <c r="AV1739" s="17">
        <v>0.33428487597114298</v>
      </c>
      <c r="AW1739" s="17">
        <v>0.35633581137554399</v>
      </c>
      <c r="AX1739" s="17">
        <v>0.23478423616709501</v>
      </c>
      <c r="AY1739" s="17"/>
      <c r="AZ1739" s="17">
        <v>0.33156443696719101</v>
      </c>
      <c r="BA1739" s="17">
        <v>0.33165393755797801</v>
      </c>
      <c r="BB1739" s="17">
        <v>0.285232238360696</v>
      </c>
      <c r="BC1739" s="17">
        <v>0.37317019072612501</v>
      </c>
      <c r="BD1739" s="17">
        <v>0.31957746741129101</v>
      </c>
      <c r="BE1739" s="17"/>
      <c r="BF1739" s="17">
        <v>0.31843759056311299</v>
      </c>
      <c r="BG1739" s="17"/>
      <c r="BH1739" s="17">
        <v>0.33448208835498699</v>
      </c>
      <c r="BI1739" s="17"/>
      <c r="BJ1739" s="17">
        <v>0.36468090475347797</v>
      </c>
      <c r="BK1739" s="17">
        <v>0.32467115082878401</v>
      </c>
      <c r="BL1739" s="17">
        <v>0.26864792487030498</v>
      </c>
      <c r="BM1739" s="17">
        <v>0.29433529054944801</v>
      </c>
      <c r="BN1739" s="17">
        <v>0.43091148556352199</v>
      </c>
      <c r="BO1739" s="17">
        <v>0.18550353059936101</v>
      </c>
      <c r="BP1739" s="17"/>
      <c r="BQ1739" s="17">
        <v>0.320084945427274</v>
      </c>
      <c r="BR1739" s="17">
        <v>0.33990260917389697</v>
      </c>
      <c r="BS1739" s="17">
        <v>0.31755872262353602</v>
      </c>
      <c r="BT1739" s="17"/>
      <c r="BU1739" s="17">
        <v>0.43056797355187698</v>
      </c>
      <c r="BV1739" s="17">
        <v>0.331332435609688</v>
      </c>
      <c r="BW1739" s="17">
        <v>0.32532801650709697</v>
      </c>
      <c r="BX1739" s="17"/>
      <c r="BY1739" s="17">
        <v>0.37414866415662901</v>
      </c>
      <c r="BZ1739" s="17"/>
      <c r="CA1739" s="17">
        <v>0.26965883691166198</v>
      </c>
    </row>
    <row r="1740" spans="2:79" x14ac:dyDescent="0.35">
      <c r="B1740" t="s">
        <v>656</v>
      </c>
      <c r="C1740" s="17">
        <v>0.43523025385895697</v>
      </c>
      <c r="D1740" s="17">
        <v>0.44221034024137901</v>
      </c>
      <c r="E1740" s="17">
        <v>0.42772240455554</v>
      </c>
      <c r="F1740" s="17"/>
      <c r="G1740" s="17">
        <v>0.383960222565701</v>
      </c>
      <c r="H1740" s="17">
        <v>0.44993347962522101</v>
      </c>
      <c r="I1740" s="17">
        <v>0.42445992518720399</v>
      </c>
      <c r="J1740" s="17">
        <v>0.459302020675389</v>
      </c>
      <c r="K1740" s="17">
        <v>0.45003431140432498</v>
      </c>
      <c r="L1740" s="17">
        <v>0.43183733516282602</v>
      </c>
      <c r="M1740" s="17"/>
      <c r="N1740" s="17">
        <v>0.42950150491786898</v>
      </c>
      <c r="O1740" s="17">
        <v>0.49517372984802099</v>
      </c>
      <c r="P1740" s="17">
        <v>0.38007656760879399</v>
      </c>
      <c r="Q1740" s="17">
        <v>0.433341267191588</v>
      </c>
      <c r="R1740" s="17"/>
      <c r="S1740" s="17">
        <v>0.37089649126556101</v>
      </c>
      <c r="T1740" s="17">
        <v>0.53724304638838805</v>
      </c>
      <c r="U1740" s="17">
        <v>0.49439351320696701</v>
      </c>
      <c r="V1740" s="17">
        <v>0.44884662188209401</v>
      </c>
      <c r="W1740" s="17">
        <v>0.37314467296426002</v>
      </c>
      <c r="X1740" s="17">
        <v>0.36739196571281901</v>
      </c>
      <c r="Y1740" s="17">
        <v>0.43126759657959801</v>
      </c>
      <c r="Z1740" s="17">
        <v>0.54231741654937105</v>
      </c>
      <c r="AA1740" s="17">
        <v>0.37537097123026397</v>
      </c>
      <c r="AB1740" s="17">
        <v>0.45722437308494401</v>
      </c>
      <c r="AC1740" s="17">
        <v>0.50026937953627504</v>
      </c>
      <c r="AD1740" s="17">
        <v>0.25240234999670802</v>
      </c>
      <c r="AE1740" s="17"/>
      <c r="AF1740" s="17">
        <v>0.40156786082950402</v>
      </c>
      <c r="AG1740" s="17">
        <v>0.44073628003639698</v>
      </c>
      <c r="AH1740" s="17">
        <v>0.42411621763848401</v>
      </c>
      <c r="AI1740" s="17">
        <v>0.53026897522193805</v>
      </c>
      <c r="AJ1740" s="17">
        <v>0.30742597768861402</v>
      </c>
      <c r="AK1740" s="17">
        <v>0.34472657961213199</v>
      </c>
      <c r="AL1740" s="17"/>
      <c r="AM1740" s="17">
        <v>0.43570118238609201</v>
      </c>
      <c r="AN1740" s="17">
        <v>0.43166735411366097</v>
      </c>
      <c r="AO1740" s="17">
        <v>0.38931981273799199</v>
      </c>
      <c r="AP1740" s="17">
        <v>0.54748853321025803</v>
      </c>
      <c r="AQ1740" s="17">
        <v>0.33541041439225999</v>
      </c>
      <c r="AR1740" s="17"/>
      <c r="AS1740" s="17">
        <v>0.36630279092288998</v>
      </c>
      <c r="AT1740" s="17">
        <v>0.42690575602063502</v>
      </c>
      <c r="AU1740" s="17">
        <v>0.49825502654929399</v>
      </c>
      <c r="AV1740" s="17">
        <v>0.42023704992204097</v>
      </c>
      <c r="AW1740" s="17">
        <v>0.43249409465279298</v>
      </c>
      <c r="AX1740" s="17">
        <v>0.55547311169802505</v>
      </c>
      <c r="AY1740" s="17"/>
      <c r="AZ1740" s="17">
        <v>0.448022838963688</v>
      </c>
      <c r="BA1740" s="17">
        <v>0.44819151388564499</v>
      </c>
      <c r="BB1740" s="17">
        <v>0.44056963601462201</v>
      </c>
      <c r="BC1740" s="17">
        <v>0.45943429348096798</v>
      </c>
      <c r="BD1740" s="17">
        <v>0.40538705613737103</v>
      </c>
      <c r="BE1740" s="17"/>
      <c r="BF1740" s="17">
        <v>0.43615475153375499</v>
      </c>
      <c r="BG1740" s="17"/>
      <c r="BH1740" s="17">
        <v>0.42491109283779199</v>
      </c>
      <c r="BI1740" s="17"/>
      <c r="BJ1740" s="17">
        <v>0.44995061671752901</v>
      </c>
      <c r="BK1740" s="17">
        <v>0.492187503622596</v>
      </c>
      <c r="BL1740" s="17">
        <v>0.44832041245215998</v>
      </c>
      <c r="BM1740" s="17">
        <v>0.30415001778724199</v>
      </c>
      <c r="BN1740" s="17">
        <v>0.30525459952683598</v>
      </c>
      <c r="BO1740" s="17">
        <v>0.57015616434984695</v>
      </c>
      <c r="BP1740" s="17"/>
      <c r="BQ1740" s="17">
        <v>0.46141052599610299</v>
      </c>
      <c r="BR1740" s="17">
        <v>0.41665815639236498</v>
      </c>
      <c r="BS1740" s="17">
        <v>0.45779467046094602</v>
      </c>
      <c r="BT1740" s="17"/>
      <c r="BU1740" s="17">
        <v>0.44292004420919001</v>
      </c>
      <c r="BV1740" s="17">
        <v>0.412368632089191</v>
      </c>
      <c r="BW1740" s="17">
        <v>0.464056535530742</v>
      </c>
      <c r="BX1740" s="17"/>
      <c r="BY1740" s="17">
        <v>0.37971848487000698</v>
      </c>
      <c r="BZ1740" s="17"/>
      <c r="CA1740" s="17">
        <v>0.47194280517023002</v>
      </c>
    </row>
    <row r="1741" spans="2:79" x14ac:dyDescent="0.35">
      <c r="B1741" t="s">
        <v>657</v>
      </c>
      <c r="C1741" s="17">
        <v>0.13899832948488</v>
      </c>
      <c r="D1741" s="17">
        <v>0.15296985190822199</v>
      </c>
      <c r="E1741" s="17">
        <v>0.12397042307416301</v>
      </c>
      <c r="F1741" s="17"/>
      <c r="G1741" s="17">
        <v>0.20060873661741699</v>
      </c>
      <c r="H1741" s="17">
        <v>0.15109282606830299</v>
      </c>
      <c r="I1741" s="17">
        <v>8.9529303218585501E-2</v>
      </c>
      <c r="J1741" s="17">
        <v>0.120098973930846</v>
      </c>
      <c r="K1741" s="17">
        <v>0.156342559832993</v>
      </c>
      <c r="L1741" s="17">
        <v>0.13970321503930599</v>
      </c>
      <c r="M1741" s="17"/>
      <c r="N1741" s="17">
        <v>0.153083452925111</v>
      </c>
      <c r="O1741" s="17">
        <v>0.13016632401267</v>
      </c>
      <c r="P1741" s="17">
        <v>0.15925000088359501</v>
      </c>
      <c r="Q1741" s="17">
        <v>0.11781337009514101</v>
      </c>
      <c r="R1741" s="17"/>
      <c r="S1741" s="17">
        <v>0.20424835929660301</v>
      </c>
      <c r="T1741" s="17">
        <v>7.2019540055107606E-2</v>
      </c>
      <c r="U1741" s="17">
        <v>0.100334279267904</v>
      </c>
      <c r="V1741" s="17">
        <v>0.17764255529466</v>
      </c>
      <c r="W1741" s="17">
        <v>9.2601154916257297E-2</v>
      </c>
      <c r="X1741" s="17">
        <v>0.118917931283736</v>
      </c>
      <c r="Y1741" s="17">
        <v>0.187874982642461</v>
      </c>
      <c r="Z1741" s="17">
        <v>2.37693479940045E-2</v>
      </c>
      <c r="AA1741" s="17">
        <v>0.12605939969536301</v>
      </c>
      <c r="AB1741" s="17">
        <v>0.17645871621572401</v>
      </c>
      <c r="AC1741" s="17">
        <v>7.7618120514022004E-2</v>
      </c>
      <c r="AD1741" s="17">
        <v>0.267531307690062</v>
      </c>
      <c r="AE1741" s="17"/>
      <c r="AF1741" s="17">
        <v>0.12885812394398799</v>
      </c>
      <c r="AG1741" s="17">
        <v>0.13426618627824599</v>
      </c>
      <c r="AH1741" s="17">
        <v>0.14092296773517399</v>
      </c>
      <c r="AI1741" s="17">
        <v>0.130259099116042</v>
      </c>
      <c r="AJ1741" s="17">
        <v>0.22402308275670599</v>
      </c>
      <c r="AK1741" s="17">
        <v>0.14071172838086901</v>
      </c>
      <c r="AL1741" s="17"/>
      <c r="AM1741" s="17">
        <v>0.16759269475404301</v>
      </c>
      <c r="AN1741" s="17">
        <v>0.13187425775797601</v>
      </c>
      <c r="AO1741" s="17">
        <v>0.119430118709655</v>
      </c>
      <c r="AP1741" s="17">
        <v>0.13885216171169201</v>
      </c>
      <c r="AQ1741" s="17">
        <v>0.37538492495096498</v>
      </c>
      <c r="AR1741" s="17"/>
      <c r="AS1741" s="17">
        <v>0.16621489076693699</v>
      </c>
      <c r="AT1741" s="17">
        <v>0.15220752900793399</v>
      </c>
      <c r="AU1741" s="17">
        <v>0.102488272520162</v>
      </c>
      <c r="AV1741" s="17">
        <v>0.116440034723654</v>
      </c>
      <c r="AW1741" s="17">
        <v>0.153551623160987</v>
      </c>
      <c r="AX1741" s="17">
        <v>0.142431610665717</v>
      </c>
      <c r="AY1741" s="17"/>
      <c r="AZ1741" s="17">
        <v>0.12519152323552801</v>
      </c>
      <c r="BA1741" s="17">
        <v>0.101901568062906</v>
      </c>
      <c r="BB1741" s="17">
        <v>0.133834686171899</v>
      </c>
      <c r="BC1741" s="17">
        <v>0.114958390572713</v>
      </c>
      <c r="BD1741" s="17">
        <v>0.194418599914497</v>
      </c>
      <c r="BE1741" s="17"/>
      <c r="BF1741" s="17">
        <v>0.14058305062934601</v>
      </c>
      <c r="BG1741" s="17"/>
      <c r="BH1741" s="17">
        <v>0.13621747002388199</v>
      </c>
      <c r="BI1741" s="17"/>
      <c r="BJ1741" s="17">
        <v>8.6977384946580805E-2</v>
      </c>
      <c r="BK1741" s="17">
        <v>0.11500750772056501</v>
      </c>
      <c r="BL1741" s="17">
        <v>0.18228817394265201</v>
      </c>
      <c r="BM1741" s="17">
        <v>0.25504322630342002</v>
      </c>
      <c r="BN1741" s="17">
        <v>3.7604269431055298E-2</v>
      </c>
      <c r="BO1741" s="17">
        <v>0.19721644166188801</v>
      </c>
      <c r="BP1741" s="17"/>
      <c r="BQ1741" s="17">
        <v>0.116416086705353</v>
      </c>
      <c r="BR1741" s="17">
        <v>0.129268465169667</v>
      </c>
      <c r="BS1741" s="17">
        <v>0.144800347450525</v>
      </c>
      <c r="BT1741" s="17"/>
      <c r="BU1741" s="17">
        <v>0.12651198223893201</v>
      </c>
      <c r="BV1741" s="17">
        <v>0.14320734287685699</v>
      </c>
      <c r="BW1741" s="17">
        <v>0.122739187891658</v>
      </c>
      <c r="BX1741" s="17"/>
      <c r="BY1741" s="17">
        <v>0.17518311416549801</v>
      </c>
      <c r="BZ1741" s="17"/>
      <c r="CA1741" s="17">
        <v>0.192046849849833</v>
      </c>
    </row>
    <row r="1742" spans="2:79" x14ac:dyDescent="0.35">
      <c r="B1742" t="s">
        <v>658</v>
      </c>
      <c r="C1742" s="17">
        <v>5.2814981825752998E-2</v>
      </c>
      <c r="D1742" s="17">
        <v>3.6126275781369802E-2</v>
      </c>
      <c r="E1742" s="17">
        <v>7.0765517562070293E-2</v>
      </c>
      <c r="F1742" s="17"/>
      <c r="G1742" s="17">
        <v>8.1267799606836597E-2</v>
      </c>
      <c r="H1742" s="17">
        <v>2.68522871902847E-2</v>
      </c>
      <c r="I1742" s="17">
        <v>6.1528409136949798E-2</v>
      </c>
      <c r="J1742" s="17">
        <v>4.95319570143615E-2</v>
      </c>
      <c r="K1742" s="17">
        <v>2.9463060962564899E-2</v>
      </c>
      <c r="L1742" s="17">
        <v>6.7988442952905903E-2</v>
      </c>
      <c r="M1742" s="17"/>
      <c r="N1742" s="17">
        <v>5.5464361823502797E-2</v>
      </c>
      <c r="O1742" s="17">
        <v>3.4898675897300301E-2</v>
      </c>
      <c r="P1742" s="17">
        <v>6.9027339563354495E-2</v>
      </c>
      <c r="Q1742" s="17">
        <v>5.32056597080982E-2</v>
      </c>
      <c r="R1742" s="17"/>
      <c r="S1742" s="17">
        <v>3.5792928376343403E-2</v>
      </c>
      <c r="T1742" s="17">
        <v>4.6240426218622899E-2</v>
      </c>
      <c r="U1742" s="17">
        <v>8.4742287174755904E-2</v>
      </c>
      <c r="V1742" s="17">
        <v>2.69367099797676E-2</v>
      </c>
      <c r="W1742" s="17">
        <v>5.9725611772380803E-2</v>
      </c>
      <c r="X1742" s="17">
        <v>5.6207162333963299E-2</v>
      </c>
      <c r="Y1742" s="17">
        <v>6.5333822207544995E-2</v>
      </c>
      <c r="Z1742" s="17">
        <v>0.14263686755384899</v>
      </c>
      <c r="AA1742" s="17">
        <v>6.3416164918789694E-2</v>
      </c>
      <c r="AB1742" s="17">
        <v>4.0897848845174001E-2</v>
      </c>
      <c r="AC1742" s="17">
        <v>1.5858157529166399E-2</v>
      </c>
      <c r="AD1742" s="17">
        <v>5.7901154482893798E-2</v>
      </c>
      <c r="AE1742" s="17"/>
      <c r="AF1742" s="17">
        <v>7.9045337035802604E-2</v>
      </c>
      <c r="AG1742" s="17">
        <v>5.7478479642004802E-2</v>
      </c>
      <c r="AH1742" s="17">
        <v>4.7599092295808901E-2</v>
      </c>
      <c r="AI1742" s="17">
        <v>4.5484407881470297E-2</v>
      </c>
      <c r="AJ1742" s="17">
        <v>4.5971572194667201E-2</v>
      </c>
      <c r="AK1742" s="17">
        <v>4.8341671898288099E-2</v>
      </c>
      <c r="AL1742" s="17"/>
      <c r="AM1742" s="17">
        <v>1.8741186720455699E-2</v>
      </c>
      <c r="AN1742" s="17">
        <v>6.3846150319841699E-2</v>
      </c>
      <c r="AO1742" s="17">
        <v>6.69202746873232E-2</v>
      </c>
      <c r="AP1742" s="17">
        <v>3.4041824720015199E-2</v>
      </c>
      <c r="AQ1742" s="17">
        <v>0.112675367260568</v>
      </c>
      <c r="AR1742" s="17"/>
      <c r="AS1742" s="17">
        <v>4.3589497036693799E-2</v>
      </c>
      <c r="AT1742" s="17">
        <v>4.5080264070956999E-2</v>
      </c>
      <c r="AU1742" s="17">
        <v>7.3351527702774297E-2</v>
      </c>
      <c r="AV1742" s="17">
        <v>7.0581047803012401E-2</v>
      </c>
      <c r="AW1742" s="17">
        <v>3.3507667414233402E-2</v>
      </c>
      <c r="AX1742" s="17">
        <v>4.1755221561379702E-2</v>
      </c>
      <c r="AY1742" s="17"/>
      <c r="AZ1742" s="17">
        <v>4.5528161970368297E-2</v>
      </c>
      <c r="BA1742" s="17">
        <v>7.6217550485337404E-2</v>
      </c>
      <c r="BB1742" s="17">
        <v>4.8072408053142897E-2</v>
      </c>
      <c r="BC1742" s="17">
        <v>5.2437125220194301E-2</v>
      </c>
      <c r="BD1742" s="17">
        <v>3.1328768030163101E-2</v>
      </c>
      <c r="BE1742" s="17"/>
      <c r="BF1742" s="17">
        <v>5.16703571358176E-2</v>
      </c>
      <c r="BG1742" s="17"/>
      <c r="BH1742" s="17">
        <v>5.7974464071028499E-2</v>
      </c>
      <c r="BI1742" s="17"/>
      <c r="BJ1742" s="17">
        <v>4.0385656702024701E-2</v>
      </c>
      <c r="BK1742" s="17">
        <v>3.76697389197648E-2</v>
      </c>
      <c r="BL1742" s="17">
        <v>5.6978217440515198E-2</v>
      </c>
      <c r="BM1742" s="17">
        <v>0.123329828229214</v>
      </c>
      <c r="BN1742" s="17">
        <v>6.0087572896668301E-2</v>
      </c>
      <c r="BO1742" s="17">
        <v>4.7123863388904001E-2</v>
      </c>
      <c r="BP1742" s="17"/>
      <c r="BQ1742" s="17">
        <v>8.22808232930511E-2</v>
      </c>
      <c r="BR1742" s="17">
        <v>5.1701845212368397E-2</v>
      </c>
      <c r="BS1742" s="17">
        <v>4.6183573346926098E-2</v>
      </c>
      <c r="BT1742" s="17"/>
      <c r="BU1742" s="17">
        <v>0</v>
      </c>
      <c r="BV1742" s="17">
        <v>4.1065804403724898E-2</v>
      </c>
      <c r="BW1742" s="17">
        <v>6.4284986187462298E-2</v>
      </c>
      <c r="BX1742" s="17"/>
      <c r="BY1742" s="17">
        <v>0</v>
      </c>
      <c r="BZ1742" s="17"/>
      <c r="CA1742" s="17">
        <v>4.2388686140589701E-2</v>
      </c>
    </row>
    <row r="1743" spans="2:79" x14ac:dyDescent="0.35">
      <c r="B1743" t="s">
        <v>136</v>
      </c>
      <c r="C1743" s="17">
        <v>5.0644948104436802E-2</v>
      </c>
      <c r="D1743" s="17">
        <v>4.24424308848355E-2</v>
      </c>
      <c r="E1743" s="17">
        <v>5.9467655993630297E-2</v>
      </c>
      <c r="F1743" s="17"/>
      <c r="G1743" s="17">
        <v>4.0924096062408703E-2</v>
      </c>
      <c r="H1743" s="17">
        <v>8.4518869300766797E-2</v>
      </c>
      <c r="I1743" s="17">
        <v>2.2724446750846301E-2</v>
      </c>
      <c r="J1743" s="17">
        <v>6.5831363136385004E-2</v>
      </c>
      <c r="K1743" s="17">
        <v>6.9274111252878398E-2</v>
      </c>
      <c r="L1743" s="17">
        <v>2.8204042486276799E-2</v>
      </c>
      <c r="M1743" s="17"/>
      <c r="N1743" s="17">
        <v>2.7305814534163801E-2</v>
      </c>
      <c r="O1743" s="17">
        <v>5.9151398794233E-2</v>
      </c>
      <c r="P1743" s="17">
        <v>6.6390209691447696E-2</v>
      </c>
      <c r="Q1743" s="17">
        <v>5.54203759863778E-2</v>
      </c>
      <c r="R1743" s="17"/>
      <c r="S1743" s="17">
        <v>5.5323386279652297E-2</v>
      </c>
      <c r="T1743" s="17">
        <v>3.69081092944131E-2</v>
      </c>
      <c r="U1743" s="17">
        <v>1.4856678768135401E-2</v>
      </c>
      <c r="V1743" s="17">
        <v>2.9675680649935102E-2</v>
      </c>
      <c r="W1743" s="17">
        <v>8.7969284728010397E-2</v>
      </c>
      <c r="X1743" s="17">
        <v>0.147072607870326</v>
      </c>
      <c r="Y1743" s="17">
        <v>3.4903338909852102E-2</v>
      </c>
      <c r="Z1743" s="17">
        <v>3.4262960682947603E-2</v>
      </c>
      <c r="AA1743" s="17">
        <v>5.8968685931245601E-2</v>
      </c>
      <c r="AB1743" s="17">
        <v>3.4945780449608901E-2</v>
      </c>
      <c r="AC1743" s="17">
        <v>5.62692879550395E-2</v>
      </c>
      <c r="AD1743" s="17">
        <v>0</v>
      </c>
      <c r="AE1743" s="17"/>
      <c r="AF1743" s="17">
        <v>4.8214383314277701E-2</v>
      </c>
      <c r="AG1743" s="17">
        <v>4.6191973246425898E-2</v>
      </c>
      <c r="AH1743" s="17">
        <v>6.6755677073625994E-2</v>
      </c>
      <c r="AI1743" s="17">
        <v>3.8094067950324502E-2</v>
      </c>
      <c r="AJ1743" s="17">
        <v>8.3706556997676998E-2</v>
      </c>
      <c r="AK1743" s="17">
        <v>7.4258462451641796E-3</v>
      </c>
      <c r="AL1743" s="17"/>
      <c r="AM1743" s="17">
        <v>4.6700631745507599E-2</v>
      </c>
      <c r="AN1743" s="17">
        <v>6.0338066328680599E-2</v>
      </c>
      <c r="AO1743" s="17">
        <v>6.4883896892523399E-2</v>
      </c>
      <c r="AP1743" s="17">
        <v>9.9761896167203292E-3</v>
      </c>
      <c r="AQ1743" s="17">
        <v>0</v>
      </c>
      <c r="AR1743" s="17"/>
      <c r="AS1743" s="17">
        <v>5.66046485458594E-2</v>
      </c>
      <c r="AT1743" s="17">
        <v>5.9888165431080997E-2</v>
      </c>
      <c r="AU1743" s="17">
        <v>5.4336248097212402E-2</v>
      </c>
      <c r="AV1743" s="17">
        <v>5.84569915801499E-2</v>
      </c>
      <c r="AW1743" s="17">
        <v>2.4110803396442601E-2</v>
      </c>
      <c r="AX1743" s="17">
        <v>2.55558199077843E-2</v>
      </c>
      <c r="AY1743" s="17"/>
      <c r="AZ1743" s="17">
        <v>4.9693038863223897E-2</v>
      </c>
      <c r="BA1743" s="17">
        <v>4.2035430008133902E-2</v>
      </c>
      <c r="BB1743" s="17">
        <v>9.2291031399640594E-2</v>
      </c>
      <c r="BC1743" s="17">
        <v>0</v>
      </c>
      <c r="BD1743" s="17">
        <v>4.92881085066776E-2</v>
      </c>
      <c r="BE1743" s="17"/>
      <c r="BF1743" s="17">
        <v>5.3154250137967901E-2</v>
      </c>
      <c r="BG1743" s="17"/>
      <c r="BH1743" s="17">
        <v>4.6414884712311699E-2</v>
      </c>
      <c r="BI1743" s="17"/>
      <c r="BJ1743" s="17">
        <v>5.80054368803875E-2</v>
      </c>
      <c r="BK1743" s="17">
        <v>3.0464098908290899E-2</v>
      </c>
      <c r="BL1743" s="17">
        <v>4.3765271294367303E-2</v>
      </c>
      <c r="BM1743" s="17">
        <v>2.3141637130676001E-2</v>
      </c>
      <c r="BN1743" s="17">
        <v>0.16614207258191799</v>
      </c>
      <c r="BO1743" s="17">
        <v>0</v>
      </c>
      <c r="BP1743" s="17"/>
      <c r="BQ1743" s="17">
        <v>1.9807618578218701E-2</v>
      </c>
      <c r="BR1743" s="17">
        <v>6.2468924051702603E-2</v>
      </c>
      <c r="BS1743" s="17">
        <v>3.3662686118067497E-2</v>
      </c>
      <c r="BT1743" s="17"/>
      <c r="BU1743" s="17">
        <v>0</v>
      </c>
      <c r="BV1743" s="17">
        <v>7.2025785020539204E-2</v>
      </c>
      <c r="BW1743" s="17">
        <v>2.3591273883041199E-2</v>
      </c>
      <c r="BX1743" s="17"/>
      <c r="BY1743" s="17">
        <v>7.0949736807865996E-2</v>
      </c>
      <c r="BZ1743" s="17"/>
      <c r="CA1743" s="17">
        <v>2.3962821927685899E-2</v>
      </c>
    </row>
    <row r="1744" spans="2:79" x14ac:dyDescent="0.35">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c r="BF1744" s="17"/>
      <c r="BG1744" s="17"/>
      <c r="BH1744" s="17"/>
      <c r="BI1744" s="17"/>
      <c r="BJ1744" s="17"/>
      <c r="BK1744" s="17"/>
      <c r="BL1744" s="17"/>
      <c r="BM1744" s="17"/>
      <c r="BN1744" s="17"/>
      <c r="BO1744" s="17"/>
      <c r="BP1744" s="17"/>
      <c r="BQ1744" s="17"/>
      <c r="BR1744" s="17"/>
      <c r="BS1744" s="17"/>
      <c r="BT1744" s="17"/>
      <c r="BU1744" s="17"/>
      <c r="BV1744" s="17"/>
      <c r="BW1744" s="17"/>
      <c r="BX1744" s="17"/>
      <c r="BY1744" s="17"/>
      <c r="BZ1744" s="17"/>
      <c r="CA1744" s="17"/>
    </row>
    <row r="1745" spans="2:79" x14ac:dyDescent="0.35">
      <c r="B1745" s="6" t="s">
        <v>666</v>
      </c>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c r="BF1745" s="17"/>
      <c r="BG1745" s="17"/>
      <c r="BH1745" s="17"/>
      <c r="BI1745" s="17"/>
      <c r="BJ1745" s="17"/>
      <c r="BK1745" s="17"/>
      <c r="BL1745" s="17"/>
      <c r="BM1745" s="17"/>
      <c r="BN1745" s="17"/>
      <c r="BO1745" s="17"/>
      <c r="BP1745" s="17"/>
      <c r="BQ1745" s="17"/>
      <c r="BR1745" s="17"/>
      <c r="BS1745" s="17"/>
      <c r="BT1745" s="17"/>
      <c r="BU1745" s="17"/>
      <c r="BV1745" s="17"/>
      <c r="BW1745" s="17"/>
      <c r="BX1745" s="17"/>
      <c r="BY1745" s="17"/>
      <c r="BZ1745" s="17"/>
      <c r="CA1745" s="17"/>
    </row>
    <row r="1746" spans="2:79" x14ac:dyDescent="0.35">
      <c r="B1746" s="24" t="s">
        <v>582</v>
      </c>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c r="BA1746" s="17"/>
      <c r="BB1746" s="17"/>
      <c r="BC1746" s="17"/>
      <c r="BD1746" s="17"/>
      <c r="BE1746" s="17"/>
      <c r="BF1746" s="17"/>
      <c r="BG1746" s="17"/>
      <c r="BH1746" s="17"/>
      <c r="BI1746" s="17"/>
      <c r="BJ1746" s="17"/>
      <c r="BK1746" s="17"/>
      <c r="BL1746" s="17"/>
      <c r="BM1746" s="17"/>
      <c r="BN1746" s="17"/>
      <c r="BO1746" s="17"/>
      <c r="BP1746" s="17"/>
      <c r="BQ1746" s="17"/>
      <c r="BR1746" s="17"/>
      <c r="BS1746" s="17"/>
      <c r="BT1746" s="17"/>
      <c r="BU1746" s="17"/>
      <c r="BV1746" s="17"/>
      <c r="BW1746" s="17"/>
      <c r="BX1746" s="17"/>
      <c r="BY1746" s="17"/>
      <c r="BZ1746" s="17"/>
      <c r="CA1746" s="17"/>
    </row>
    <row r="1747" spans="2:79" x14ac:dyDescent="0.35">
      <c r="B1747" t="s">
        <v>655</v>
      </c>
      <c r="C1747" s="17">
        <v>0.27103127907981001</v>
      </c>
      <c r="D1747" s="17">
        <v>0.27897921553989702</v>
      </c>
      <c r="E1747" s="17">
        <v>0.26392753267545099</v>
      </c>
      <c r="F1747" s="17"/>
      <c r="G1747" s="17">
        <v>0.25021349182536501</v>
      </c>
      <c r="H1747" s="17">
        <v>0.30219782281871599</v>
      </c>
      <c r="I1747" s="17">
        <v>0.213004477211962</v>
      </c>
      <c r="J1747" s="17">
        <v>0.238363388554934</v>
      </c>
      <c r="K1747" s="17">
        <v>0.28592501525570602</v>
      </c>
      <c r="L1747" s="17">
        <v>0.325046108530049</v>
      </c>
      <c r="M1747" s="17"/>
      <c r="N1747" s="17">
        <v>0.31732250013505298</v>
      </c>
      <c r="O1747" s="17">
        <v>0.21874763613137899</v>
      </c>
      <c r="P1747" s="17">
        <v>0.29333728910488199</v>
      </c>
      <c r="Q1747" s="17">
        <v>0.244642271639191</v>
      </c>
      <c r="R1747" s="17"/>
      <c r="S1747" s="17">
        <v>0.28604323552323302</v>
      </c>
      <c r="T1747" s="17">
        <v>0.27723372655263001</v>
      </c>
      <c r="U1747" s="17">
        <v>0.34160707996170803</v>
      </c>
      <c r="V1747" s="17">
        <v>0.21291233851022101</v>
      </c>
      <c r="W1747" s="17">
        <v>0.216146989700463</v>
      </c>
      <c r="X1747" s="17">
        <v>0.34532679704825298</v>
      </c>
      <c r="Y1747" s="17">
        <v>0.25064522552532098</v>
      </c>
      <c r="Z1747" s="17">
        <v>0.19184103570217301</v>
      </c>
      <c r="AA1747" s="17">
        <v>0.26905780408567898</v>
      </c>
      <c r="AB1747" s="17">
        <v>0.258551316341601</v>
      </c>
      <c r="AC1747" s="17">
        <v>0.27790979570582702</v>
      </c>
      <c r="AD1747" s="17">
        <v>0.22376284493524401</v>
      </c>
      <c r="AE1747" s="17"/>
      <c r="AF1747" s="17">
        <v>0.26040433256610901</v>
      </c>
      <c r="AG1747" s="17">
        <v>0.24427817126033699</v>
      </c>
      <c r="AH1747" s="17">
        <v>0.26369014005003799</v>
      </c>
      <c r="AI1747" s="17">
        <v>0.22594200566703601</v>
      </c>
      <c r="AJ1747" s="17">
        <v>0.44683757876705599</v>
      </c>
      <c r="AK1747" s="17">
        <v>0.280724910322949</v>
      </c>
      <c r="AL1747" s="17"/>
      <c r="AM1747" s="17">
        <v>0.255468042884339</v>
      </c>
      <c r="AN1747" s="17">
        <v>0.23794383172575501</v>
      </c>
      <c r="AO1747" s="17">
        <v>0.24813501661260801</v>
      </c>
      <c r="AP1747" s="17">
        <v>0.41415548951815601</v>
      </c>
      <c r="AQ1747" s="17">
        <v>0.41386111213066701</v>
      </c>
      <c r="AR1747" s="17"/>
      <c r="AS1747" s="17">
        <v>0.26890759814647602</v>
      </c>
      <c r="AT1747" s="17">
        <v>0.296979776912141</v>
      </c>
      <c r="AU1747" s="17">
        <v>0.21185258002100699</v>
      </c>
      <c r="AV1747" s="17">
        <v>0.30298585299164499</v>
      </c>
      <c r="AW1747" s="17">
        <v>0.29380560663472999</v>
      </c>
      <c r="AX1747" s="17">
        <v>0.207642762060571</v>
      </c>
      <c r="AY1747" s="17"/>
      <c r="AZ1747" s="17">
        <v>0.329607395160949</v>
      </c>
      <c r="BA1747" s="17">
        <v>0.19320214820633</v>
      </c>
      <c r="BB1747" s="17">
        <v>0.259046359481233</v>
      </c>
      <c r="BC1747" s="17">
        <v>0.29723218764277498</v>
      </c>
      <c r="BD1747" s="17">
        <v>0.32806512795820703</v>
      </c>
      <c r="BE1747" s="17"/>
      <c r="BF1747" s="17">
        <v>0.26282510054500602</v>
      </c>
      <c r="BG1747" s="17"/>
      <c r="BH1747" s="17">
        <v>0.28578865055755798</v>
      </c>
      <c r="BI1747" s="17"/>
      <c r="BJ1747" s="17">
        <v>0.24761589646646301</v>
      </c>
      <c r="BK1747" s="17">
        <v>0.25271330630807598</v>
      </c>
      <c r="BL1747" s="17">
        <v>0.27201188760421602</v>
      </c>
      <c r="BM1747" s="17">
        <v>0.34674731465304598</v>
      </c>
      <c r="BN1747" s="17">
        <v>0.45846801418807498</v>
      </c>
      <c r="BO1747" s="17">
        <v>0.22818176939692</v>
      </c>
      <c r="BP1747" s="17"/>
      <c r="BQ1747" s="17">
        <v>0.32215349001961702</v>
      </c>
      <c r="BR1747" s="17">
        <v>0.27154806127578002</v>
      </c>
      <c r="BS1747" s="17">
        <v>0.252485415182017</v>
      </c>
      <c r="BT1747" s="17"/>
      <c r="BU1747" s="17">
        <v>0.33311626738223599</v>
      </c>
      <c r="BV1747" s="17">
        <v>0.29786331999194499</v>
      </c>
      <c r="BW1747" s="17">
        <v>0.258371619115492</v>
      </c>
      <c r="BX1747" s="17"/>
      <c r="BY1747" s="17">
        <v>0.306734853221036</v>
      </c>
      <c r="BZ1747" s="17"/>
      <c r="CA1747" s="17">
        <v>0.25401338196490802</v>
      </c>
    </row>
    <row r="1748" spans="2:79" x14ac:dyDescent="0.35">
      <c r="B1748" t="s">
        <v>656</v>
      </c>
      <c r="C1748" s="17">
        <v>0.46622494161599798</v>
      </c>
      <c r="D1748" s="17">
        <v>0.43305622612948602</v>
      </c>
      <c r="E1748" s="17">
        <v>0.49828602991960202</v>
      </c>
      <c r="F1748" s="17"/>
      <c r="G1748" s="17">
        <v>0.40227174700595197</v>
      </c>
      <c r="H1748" s="17">
        <v>0.43854619441724002</v>
      </c>
      <c r="I1748" s="17">
        <v>0.50514131727187706</v>
      </c>
      <c r="J1748" s="17">
        <v>0.52156393878456897</v>
      </c>
      <c r="K1748" s="17">
        <v>0.45131541704352501</v>
      </c>
      <c r="L1748" s="17">
        <v>0.455880414260041</v>
      </c>
      <c r="M1748" s="17"/>
      <c r="N1748" s="17">
        <v>0.42968560602144801</v>
      </c>
      <c r="O1748" s="17">
        <v>0.52474321580685801</v>
      </c>
      <c r="P1748" s="17">
        <v>0.45917057552891299</v>
      </c>
      <c r="Q1748" s="17">
        <v>0.45395386307176699</v>
      </c>
      <c r="R1748" s="17"/>
      <c r="S1748" s="17">
        <v>0.38958123791100002</v>
      </c>
      <c r="T1748" s="17">
        <v>0.43357160743175699</v>
      </c>
      <c r="U1748" s="17">
        <v>0.44478590630380299</v>
      </c>
      <c r="V1748" s="17">
        <v>0.50099030087415597</v>
      </c>
      <c r="W1748" s="17">
        <v>0.47524816100953898</v>
      </c>
      <c r="X1748" s="17">
        <v>0.34209632473561002</v>
      </c>
      <c r="Y1748" s="17">
        <v>0.50021027630791104</v>
      </c>
      <c r="Z1748" s="17">
        <v>0.57027330159320999</v>
      </c>
      <c r="AA1748" s="17">
        <v>0.54613268585089503</v>
      </c>
      <c r="AB1748" s="17">
        <v>0.50913118505050603</v>
      </c>
      <c r="AC1748" s="17">
        <v>0.48407392292395901</v>
      </c>
      <c r="AD1748" s="17">
        <v>0.61810343719683003</v>
      </c>
      <c r="AE1748" s="17"/>
      <c r="AF1748" s="17">
        <v>0.41447271883208903</v>
      </c>
      <c r="AG1748" s="17">
        <v>0.53895980150253997</v>
      </c>
      <c r="AH1748" s="17">
        <v>0.50200274656349297</v>
      </c>
      <c r="AI1748" s="17">
        <v>0.50614808809642098</v>
      </c>
      <c r="AJ1748" s="17">
        <v>0.29993025837529103</v>
      </c>
      <c r="AK1748" s="17">
        <v>0.48165123542124799</v>
      </c>
      <c r="AL1748" s="17"/>
      <c r="AM1748" s="17">
        <v>0.45127435072597599</v>
      </c>
      <c r="AN1748" s="17">
        <v>0.46848757738036401</v>
      </c>
      <c r="AO1748" s="17">
        <v>0.50684992029742504</v>
      </c>
      <c r="AP1748" s="17">
        <v>0.41441641050920902</v>
      </c>
      <c r="AQ1748" s="17">
        <v>0.42590319822242501</v>
      </c>
      <c r="AR1748" s="17"/>
      <c r="AS1748" s="17">
        <v>0.490351630416197</v>
      </c>
      <c r="AT1748" s="17">
        <v>0.44669313943543498</v>
      </c>
      <c r="AU1748" s="17">
        <v>0.54329890920725399</v>
      </c>
      <c r="AV1748" s="17">
        <v>0.371203634617152</v>
      </c>
      <c r="AW1748" s="17">
        <v>0.44341168987327401</v>
      </c>
      <c r="AX1748" s="17">
        <v>0.57768858568326198</v>
      </c>
      <c r="AY1748" s="17"/>
      <c r="AZ1748" s="17">
        <v>0.45025332229016402</v>
      </c>
      <c r="BA1748" s="17">
        <v>0.47539334260687699</v>
      </c>
      <c r="BB1748" s="17">
        <v>0.49090480795005997</v>
      </c>
      <c r="BC1748" s="17">
        <v>0.44018890231937802</v>
      </c>
      <c r="BD1748" s="17">
        <v>0.45177596441263701</v>
      </c>
      <c r="BE1748" s="17"/>
      <c r="BF1748" s="17">
        <v>0.47085036834386601</v>
      </c>
      <c r="BG1748" s="17"/>
      <c r="BH1748" s="17">
        <v>0.45120329122771902</v>
      </c>
      <c r="BI1748" s="17"/>
      <c r="BJ1748" s="17">
        <v>0.46336438854791701</v>
      </c>
      <c r="BK1748" s="17">
        <v>0.496156509497718</v>
      </c>
      <c r="BL1748" s="17">
        <v>0.496041313507674</v>
      </c>
      <c r="BM1748" s="17">
        <v>0.31363687265141799</v>
      </c>
      <c r="BN1748" s="17">
        <v>0.368846701875779</v>
      </c>
      <c r="BO1748" s="17">
        <v>0.60207220975138198</v>
      </c>
      <c r="BP1748" s="17"/>
      <c r="BQ1748" s="17">
        <v>0.41858216507110602</v>
      </c>
      <c r="BR1748" s="17">
        <v>0.47290718684109301</v>
      </c>
      <c r="BS1748" s="17">
        <v>0.50064745587553405</v>
      </c>
      <c r="BT1748" s="17"/>
      <c r="BU1748" s="17">
        <v>0.38179066376534299</v>
      </c>
      <c r="BV1748" s="17">
        <v>0.45961842043075501</v>
      </c>
      <c r="BW1748" s="17">
        <v>0.49412611640944698</v>
      </c>
      <c r="BX1748" s="17"/>
      <c r="BY1748" s="17">
        <v>0.45905912227054102</v>
      </c>
      <c r="BZ1748" s="17"/>
      <c r="CA1748" s="17">
        <v>0.45502961679485299</v>
      </c>
    </row>
    <row r="1749" spans="2:79" x14ac:dyDescent="0.35">
      <c r="B1749" t="s">
        <v>657</v>
      </c>
      <c r="C1749" s="17">
        <v>0.13106306779302801</v>
      </c>
      <c r="D1749" s="17">
        <v>0.140138456266612</v>
      </c>
      <c r="E1749" s="17">
        <v>0.12237813479864899</v>
      </c>
      <c r="F1749" s="17"/>
      <c r="G1749" s="17">
        <v>0.14733749130401699</v>
      </c>
      <c r="H1749" s="17">
        <v>0.12045185108909399</v>
      </c>
      <c r="I1749" s="17">
        <v>0.19432816284502999</v>
      </c>
      <c r="J1749" s="17">
        <v>0.12288522281209401</v>
      </c>
      <c r="K1749" s="17">
        <v>0.117484495320962</v>
      </c>
      <c r="L1749" s="17">
        <v>9.5132778189352493E-2</v>
      </c>
      <c r="M1749" s="17"/>
      <c r="N1749" s="17">
        <v>0.13617346581981901</v>
      </c>
      <c r="O1749" s="17">
        <v>9.5666588634558597E-2</v>
      </c>
      <c r="P1749" s="17">
        <v>0.134621283142106</v>
      </c>
      <c r="Q1749" s="17">
        <v>0.16382918872179</v>
      </c>
      <c r="R1749" s="17"/>
      <c r="S1749" s="17">
        <v>0.13235332357392801</v>
      </c>
      <c r="T1749" s="17">
        <v>0.13850474264491999</v>
      </c>
      <c r="U1749" s="17">
        <v>0.108150363159115</v>
      </c>
      <c r="V1749" s="17">
        <v>0.21385548474333799</v>
      </c>
      <c r="W1749" s="17">
        <v>0.18170568804769199</v>
      </c>
      <c r="X1749" s="17">
        <v>0.18336569867770799</v>
      </c>
      <c r="Y1749" s="17">
        <v>0.11675881971221</v>
      </c>
      <c r="Z1749" s="17">
        <v>5.6699499448359503E-2</v>
      </c>
      <c r="AA1749" s="17">
        <v>6.8609721001498203E-2</v>
      </c>
      <c r="AB1749" s="17">
        <v>0.11035928705718</v>
      </c>
      <c r="AC1749" s="17">
        <v>7.5759901979432595E-2</v>
      </c>
      <c r="AD1749" s="17">
        <v>0.15813371786792599</v>
      </c>
      <c r="AE1749" s="17"/>
      <c r="AF1749" s="17">
        <v>0.112879010295122</v>
      </c>
      <c r="AG1749" s="17">
        <v>0.12970247796044501</v>
      </c>
      <c r="AH1749" s="17">
        <v>0.147358314882756</v>
      </c>
      <c r="AI1749" s="17">
        <v>0.16229577603032999</v>
      </c>
      <c r="AJ1749" s="17">
        <v>0.185594557038984</v>
      </c>
      <c r="AK1749" s="17">
        <v>0.14737935726019499</v>
      </c>
      <c r="AL1749" s="17"/>
      <c r="AM1749" s="17">
        <v>0.13909652870749001</v>
      </c>
      <c r="AN1749" s="17">
        <v>0.1618999207838</v>
      </c>
      <c r="AO1749" s="17">
        <v>0.11436764879866</v>
      </c>
      <c r="AP1749" s="17">
        <v>9.6258667363400094E-2</v>
      </c>
      <c r="AQ1749" s="17">
        <v>0.16023568964690801</v>
      </c>
      <c r="AR1749" s="17"/>
      <c r="AS1749" s="17">
        <v>0.13301903758626701</v>
      </c>
      <c r="AT1749" s="17">
        <v>0.120004227478377</v>
      </c>
      <c r="AU1749" s="17">
        <v>0.14827602816520599</v>
      </c>
      <c r="AV1749" s="17">
        <v>0.14691138958813699</v>
      </c>
      <c r="AW1749" s="17">
        <v>0.101835415155235</v>
      </c>
      <c r="AX1749" s="17">
        <v>0.11997163753751899</v>
      </c>
      <c r="AY1749" s="17"/>
      <c r="AZ1749" s="17">
        <v>8.5349807933188998E-2</v>
      </c>
      <c r="BA1749" s="17">
        <v>0.17735770004729701</v>
      </c>
      <c r="BB1749" s="17">
        <v>0.111494983735277</v>
      </c>
      <c r="BC1749" s="17">
        <v>0.20910267936556901</v>
      </c>
      <c r="BD1749" s="17">
        <v>0.100433863625406</v>
      </c>
      <c r="BE1749" s="17"/>
      <c r="BF1749" s="17">
        <v>0.13676674914460199</v>
      </c>
      <c r="BG1749" s="17"/>
      <c r="BH1749" s="17">
        <v>0.142208616776624</v>
      </c>
      <c r="BI1749" s="17"/>
      <c r="BJ1749" s="17">
        <v>0.141951714978128</v>
      </c>
      <c r="BK1749" s="17">
        <v>0.113537663741394</v>
      </c>
      <c r="BL1749" s="17">
        <v>0.131157166460211</v>
      </c>
      <c r="BM1749" s="17">
        <v>0.150972991181241</v>
      </c>
      <c r="BN1749" s="17">
        <v>4.1596470262483101E-2</v>
      </c>
      <c r="BO1749" s="17">
        <v>4.5188991681598102E-2</v>
      </c>
      <c r="BP1749" s="17"/>
      <c r="BQ1749" s="17">
        <v>9.8785374557160799E-2</v>
      </c>
      <c r="BR1749" s="17">
        <v>0.14247977347502599</v>
      </c>
      <c r="BS1749" s="17">
        <v>0.142293558488439</v>
      </c>
      <c r="BT1749" s="17"/>
      <c r="BU1749" s="17">
        <v>0.119853474602065</v>
      </c>
      <c r="BV1749" s="17">
        <v>0.118335175452108</v>
      </c>
      <c r="BW1749" s="17">
        <v>0.139821783982048</v>
      </c>
      <c r="BX1749" s="17"/>
      <c r="BY1749" s="17">
        <v>9.2985104285254194E-2</v>
      </c>
      <c r="BZ1749" s="17"/>
      <c r="CA1749" s="17">
        <v>0.19864732081831901</v>
      </c>
    </row>
    <row r="1750" spans="2:79" x14ac:dyDescent="0.35">
      <c r="B1750" t="s">
        <v>658</v>
      </c>
      <c r="C1750" s="17">
        <v>5.1773463743530701E-2</v>
      </c>
      <c r="D1750" s="17">
        <v>6.03168608443845E-2</v>
      </c>
      <c r="E1750" s="17">
        <v>4.3017882471886003E-2</v>
      </c>
      <c r="F1750" s="17"/>
      <c r="G1750" s="17">
        <v>0.118026556696485</v>
      </c>
      <c r="H1750" s="17">
        <v>3.80632472919031E-2</v>
      </c>
      <c r="I1750" s="17">
        <v>2.32208769269617E-2</v>
      </c>
      <c r="J1750" s="17">
        <v>2.92011720108072E-2</v>
      </c>
      <c r="K1750" s="17">
        <v>4.4054382538309997E-2</v>
      </c>
      <c r="L1750" s="17">
        <v>7.2525570210141693E-2</v>
      </c>
      <c r="M1750" s="17"/>
      <c r="N1750" s="17">
        <v>6.42286354016188E-2</v>
      </c>
      <c r="O1750" s="17">
        <v>5.91114991780608E-2</v>
      </c>
      <c r="P1750" s="17">
        <v>4.0537669032256203E-2</v>
      </c>
      <c r="Q1750" s="17">
        <v>4.0486211238728503E-2</v>
      </c>
      <c r="R1750" s="17"/>
      <c r="S1750" s="17">
        <v>9.4092253561462794E-2</v>
      </c>
      <c r="T1750" s="17">
        <v>4.4238685347298003E-2</v>
      </c>
      <c r="U1750" s="17">
        <v>5.1950685155392598E-2</v>
      </c>
      <c r="V1750" s="17">
        <v>1.54554762352224E-2</v>
      </c>
      <c r="W1750" s="17">
        <v>6.9977473838587101E-2</v>
      </c>
      <c r="X1750" s="17">
        <v>6.4508862048235499E-2</v>
      </c>
      <c r="Y1750" s="17">
        <v>3.5580365286044302E-2</v>
      </c>
      <c r="Z1750" s="17">
        <v>5.1287365889783901E-2</v>
      </c>
      <c r="AA1750" s="17">
        <v>2.6458745982341901E-2</v>
      </c>
      <c r="AB1750" s="17">
        <v>2.1642818512669401E-2</v>
      </c>
      <c r="AC1750" s="17">
        <v>0.130373646428186</v>
      </c>
      <c r="AD1750" s="17">
        <v>0</v>
      </c>
      <c r="AE1750" s="17"/>
      <c r="AF1750" s="17">
        <v>8.2780145479936701E-2</v>
      </c>
      <c r="AG1750" s="17">
        <v>3.7766191898036303E-2</v>
      </c>
      <c r="AH1750" s="17">
        <v>3.1224029344682699E-2</v>
      </c>
      <c r="AI1750" s="17">
        <v>3.6849223803329799E-2</v>
      </c>
      <c r="AJ1750" s="17">
        <v>4.38164117830021E-2</v>
      </c>
      <c r="AK1750" s="17">
        <v>7.0150804509734904E-2</v>
      </c>
      <c r="AL1750" s="17"/>
      <c r="AM1750" s="17">
        <v>6.2792011394969399E-2</v>
      </c>
      <c r="AN1750" s="17">
        <v>5.7721350577905499E-2</v>
      </c>
      <c r="AO1750" s="17">
        <v>4.0430573164198798E-2</v>
      </c>
      <c r="AP1750" s="17">
        <v>3.1246648976128801E-2</v>
      </c>
      <c r="AQ1750" s="17">
        <v>0</v>
      </c>
      <c r="AR1750" s="17"/>
      <c r="AS1750" s="17">
        <v>3.6717942014877498E-2</v>
      </c>
      <c r="AT1750" s="17">
        <v>6.9141631636431194E-2</v>
      </c>
      <c r="AU1750" s="17">
        <v>4.7881409538886303E-2</v>
      </c>
      <c r="AV1750" s="17">
        <v>5.6072938695161202E-2</v>
      </c>
      <c r="AW1750" s="17">
        <v>6.4255640504049805E-2</v>
      </c>
      <c r="AX1750" s="17">
        <v>2.5230858198538299E-2</v>
      </c>
      <c r="AY1750" s="17"/>
      <c r="AZ1750" s="17">
        <v>4.6358505776191702E-2</v>
      </c>
      <c r="BA1750" s="17">
        <v>6.4498220042883705E-2</v>
      </c>
      <c r="BB1750" s="17">
        <v>4.6387066591922398E-2</v>
      </c>
      <c r="BC1750" s="17">
        <v>3.02784699616712E-2</v>
      </c>
      <c r="BD1750" s="17">
        <v>5.1004776622555398E-2</v>
      </c>
      <c r="BE1750" s="17"/>
      <c r="BF1750" s="17">
        <v>5.0494575710848401E-2</v>
      </c>
      <c r="BG1750" s="17"/>
      <c r="BH1750" s="17">
        <v>5.5569318593274297E-2</v>
      </c>
      <c r="BI1750" s="17"/>
      <c r="BJ1750" s="17">
        <v>5.1874551751067602E-2</v>
      </c>
      <c r="BK1750" s="17">
        <v>4.6536303411174602E-2</v>
      </c>
      <c r="BL1750" s="17">
        <v>4.72565849929611E-2</v>
      </c>
      <c r="BM1750" s="17">
        <v>7.9308865296412095E-2</v>
      </c>
      <c r="BN1750" s="17">
        <v>6.4495282900678602E-2</v>
      </c>
      <c r="BO1750" s="17">
        <v>9.0349148204301899E-2</v>
      </c>
      <c r="BP1750" s="17"/>
      <c r="BQ1750" s="17">
        <v>7.7418799450915607E-2</v>
      </c>
      <c r="BR1750" s="17">
        <v>3.15054863103899E-2</v>
      </c>
      <c r="BS1750" s="17">
        <v>5.6206254610226297E-2</v>
      </c>
      <c r="BT1750" s="17"/>
      <c r="BU1750" s="17">
        <v>0.13798445643373</v>
      </c>
      <c r="BV1750" s="17">
        <v>5.3284552502717797E-2</v>
      </c>
      <c r="BW1750" s="17">
        <v>4.5973145506229898E-2</v>
      </c>
      <c r="BX1750" s="17"/>
      <c r="BY1750" s="17">
        <v>6.77687294552686E-2</v>
      </c>
      <c r="BZ1750" s="17"/>
      <c r="CA1750" s="17">
        <v>5.3401065166604401E-2</v>
      </c>
    </row>
    <row r="1751" spans="2:79" x14ac:dyDescent="0.35">
      <c r="B1751" t="s">
        <v>136</v>
      </c>
      <c r="C1751" s="17">
        <v>7.9907247767633194E-2</v>
      </c>
      <c r="D1751" s="17">
        <v>8.7509241219620906E-2</v>
      </c>
      <c r="E1751" s="17">
        <v>7.2390420134411798E-2</v>
      </c>
      <c r="F1751" s="17"/>
      <c r="G1751" s="17">
        <v>8.2150713168180803E-2</v>
      </c>
      <c r="H1751" s="17">
        <v>0.100740884383047</v>
      </c>
      <c r="I1751" s="17">
        <v>6.4305165744169696E-2</v>
      </c>
      <c r="J1751" s="17">
        <v>8.7986277837595606E-2</v>
      </c>
      <c r="K1751" s="17">
        <v>0.101220689841496</v>
      </c>
      <c r="L1751" s="17">
        <v>5.1415128810415399E-2</v>
      </c>
      <c r="M1751" s="17"/>
      <c r="N1751" s="17">
        <v>5.2589792622060802E-2</v>
      </c>
      <c r="O1751" s="17">
        <v>0.101731060249143</v>
      </c>
      <c r="P1751" s="17">
        <v>7.2333183191842398E-2</v>
      </c>
      <c r="Q1751" s="17">
        <v>9.7088465328523499E-2</v>
      </c>
      <c r="R1751" s="17"/>
      <c r="S1751" s="17">
        <v>9.7929949430376806E-2</v>
      </c>
      <c r="T1751" s="17">
        <v>0.106451238023396</v>
      </c>
      <c r="U1751" s="17">
        <v>5.3505965419980699E-2</v>
      </c>
      <c r="V1751" s="17">
        <v>5.6786399637063098E-2</v>
      </c>
      <c r="W1751" s="17">
        <v>5.69216874037193E-2</v>
      </c>
      <c r="X1751" s="17">
        <v>6.47023174901937E-2</v>
      </c>
      <c r="Y1751" s="17">
        <v>9.6805313168514498E-2</v>
      </c>
      <c r="Z1751" s="17">
        <v>0.129898797366474</v>
      </c>
      <c r="AA1751" s="17">
        <v>8.9741043079585095E-2</v>
      </c>
      <c r="AB1751" s="17">
        <v>0.100315393038044</v>
      </c>
      <c r="AC1751" s="17">
        <v>3.1882732962595202E-2</v>
      </c>
      <c r="AD1751" s="17">
        <v>0</v>
      </c>
      <c r="AE1751" s="17"/>
      <c r="AF1751" s="17">
        <v>0.129463792826743</v>
      </c>
      <c r="AG1751" s="17">
        <v>4.9293357378640698E-2</v>
      </c>
      <c r="AH1751" s="17">
        <v>5.5724769159029498E-2</v>
      </c>
      <c r="AI1751" s="17">
        <v>6.8764906402884296E-2</v>
      </c>
      <c r="AJ1751" s="17">
        <v>2.38211940356663E-2</v>
      </c>
      <c r="AK1751" s="17">
        <v>2.0093692485873602E-2</v>
      </c>
      <c r="AL1751" s="17"/>
      <c r="AM1751" s="17">
        <v>9.1369066287225797E-2</v>
      </c>
      <c r="AN1751" s="17">
        <v>7.3947319532175995E-2</v>
      </c>
      <c r="AO1751" s="17">
        <v>9.0216841127109093E-2</v>
      </c>
      <c r="AP1751" s="17">
        <v>4.3922783633106303E-2</v>
      </c>
      <c r="AQ1751" s="17">
        <v>0</v>
      </c>
      <c r="AR1751" s="17"/>
      <c r="AS1751" s="17">
        <v>7.1003791836182106E-2</v>
      </c>
      <c r="AT1751" s="17">
        <v>6.7181224537615603E-2</v>
      </c>
      <c r="AU1751" s="17">
        <v>4.8691073067646501E-2</v>
      </c>
      <c r="AV1751" s="17">
        <v>0.122826184107905</v>
      </c>
      <c r="AW1751" s="17">
        <v>9.6691647832710295E-2</v>
      </c>
      <c r="AX1751" s="17">
        <v>6.9466156520109304E-2</v>
      </c>
      <c r="AY1751" s="17"/>
      <c r="AZ1751" s="17">
        <v>8.8430968839506394E-2</v>
      </c>
      <c r="BA1751" s="17">
        <v>8.9548589096612299E-2</v>
      </c>
      <c r="BB1751" s="17">
        <v>9.2166782241507497E-2</v>
      </c>
      <c r="BC1751" s="17">
        <v>2.3197760710607401E-2</v>
      </c>
      <c r="BD1751" s="17">
        <v>6.8720267381194702E-2</v>
      </c>
      <c r="BE1751" s="17"/>
      <c r="BF1751" s="17">
        <v>7.9063206255677004E-2</v>
      </c>
      <c r="BG1751" s="17"/>
      <c r="BH1751" s="17">
        <v>6.5230122844824101E-2</v>
      </c>
      <c r="BI1751" s="17"/>
      <c r="BJ1751" s="17">
        <v>9.5193448256425103E-2</v>
      </c>
      <c r="BK1751" s="17">
        <v>9.1056217041637702E-2</v>
      </c>
      <c r="BL1751" s="17">
        <v>5.3533047434937898E-2</v>
      </c>
      <c r="BM1751" s="17">
        <v>0.109333956217882</v>
      </c>
      <c r="BN1751" s="17">
        <v>6.65935307729843E-2</v>
      </c>
      <c r="BO1751" s="17">
        <v>3.4207880965797799E-2</v>
      </c>
      <c r="BP1751" s="17"/>
      <c r="BQ1751" s="17">
        <v>8.3060170901200298E-2</v>
      </c>
      <c r="BR1751" s="17">
        <v>8.15594920977111E-2</v>
      </c>
      <c r="BS1751" s="17">
        <v>4.83673158437836E-2</v>
      </c>
      <c r="BT1751" s="17"/>
      <c r="BU1751" s="17">
        <v>2.7255137816626002E-2</v>
      </c>
      <c r="BV1751" s="17">
        <v>7.08985316224746E-2</v>
      </c>
      <c r="BW1751" s="17">
        <v>6.1707334986783803E-2</v>
      </c>
      <c r="BX1751" s="17"/>
      <c r="BY1751" s="17">
        <v>7.3452190767900702E-2</v>
      </c>
      <c r="BZ1751" s="17"/>
      <c r="CA1751" s="17">
        <v>3.8908615255315103E-2</v>
      </c>
    </row>
    <row r="1752" spans="2:79" x14ac:dyDescent="0.35">
      <c r="C1752" s="17"/>
      <c r="D1752" s="17"/>
      <c r="E1752" s="17"/>
      <c r="F1752" s="17"/>
      <c r="G1752" s="17"/>
      <c r="H1752" s="17"/>
      <c r="I1752" s="17"/>
      <c r="J1752" s="17"/>
      <c r="K1752" s="17"/>
      <c r="L1752" s="17"/>
      <c r="M1752" s="17"/>
      <c r="N1752" s="17"/>
      <c r="O1752" s="17"/>
      <c r="P1752" s="17"/>
      <c r="Q1752" s="17"/>
      <c r="R1752" s="17"/>
      <c r="S1752" s="17"/>
      <c r="T1752" s="17"/>
      <c r="U1752" s="17"/>
      <c r="V1752" s="17"/>
      <c r="W1752" s="17"/>
      <c r="X1752" s="17"/>
      <c r="Y1752" s="17"/>
      <c r="Z1752" s="17"/>
      <c r="AA1752" s="17"/>
      <c r="AB1752" s="17"/>
      <c r="AC1752" s="17"/>
      <c r="AD1752" s="17"/>
      <c r="AE1752" s="17"/>
      <c r="AF1752" s="17"/>
      <c r="AG1752" s="17"/>
      <c r="AH1752" s="17"/>
      <c r="AI1752" s="17"/>
      <c r="AJ1752" s="17"/>
      <c r="AK1752" s="17"/>
      <c r="AL1752" s="17"/>
      <c r="AM1752" s="17"/>
      <c r="AN1752" s="17"/>
      <c r="AO1752" s="17"/>
      <c r="AP1752" s="17"/>
      <c r="AQ1752" s="17"/>
      <c r="AR1752" s="17"/>
      <c r="AS1752" s="17"/>
      <c r="AT1752" s="17"/>
      <c r="AU1752" s="17"/>
      <c r="AV1752" s="17"/>
      <c r="AW1752" s="17"/>
      <c r="AX1752" s="17"/>
      <c r="AY1752" s="17"/>
      <c r="AZ1752" s="17"/>
      <c r="BA1752" s="17"/>
      <c r="BB1752" s="17"/>
      <c r="BC1752" s="17"/>
      <c r="BD1752" s="17"/>
      <c r="BE1752" s="17"/>
      <c r="BF1752" s="17"/>
      <c r="BG1752" s="17"/>
      <c r="BH1752" s="17"/>
      <c r="BI1752" s="17"/>
      <c r="BJ1752" s="17"/>
      <c r="BK1752" s="17"/>
      <c r="BL1752" s="17"/>
      <c r="BM1752" s="17"/>
      <c r="BN1752" s="17"/>
      <c r="BO1752" s="17"/>
      <c r="BP1752" s="17"/>
      <c r="BQ1752" s="17"/>
      <c r="BR1752" s="17"/>
      <c r="BS1752" s="17"/>
      <c r="BT1752" s="17"/>
      <c r="BU1752" s="17"/>
      <c r="BV1752" s="17"/>
      <c r="BW1752" s="17"/>
      <c r="BX1752" s="17"/>
      <c r="BY1752" s="17"/>
      <c r="BZ1752" s="17"/>
      <c r="CA1752" s="17"/>
    </row>
    <row r="1753" spans="2:79" x14ac:dyDescent="0.35">
      <c r="B1753" s="6" t="s">
        <v>667</v>
      </c>
      <c r="C1753" s="17"/>
      <c r="D1753" s="17"/>
      <c r="E1753" s="17"/>
      <c r="F1753" s="17"/>
      <c r="G1753" s="17"/>
      <c r="H1753" s="17"/>
      <c r="I1753" s="17"/>
      <c r="J1753" s="17"/>
      <c r="K1753" s="17"/>
      <c r="L1753" s="17"/>
      <c r="M1753" s="17"/>
      <c r="N1753" s="17"/>
      <c r="O1753" s="17"/>
      <c r="P1753" s="17"/>
      <c r="Q1753" s="17"/>
      <c r="R1753" s="17"/>
      <c r="S1753" s="17"/>
      <c r="T1753" s="17"/>
      <c r="U1753" s="17"/>
      <c r="V1753" s="17"/>
      <c r="W1753" s="17"/>
      <c r="X1753" s="17"/>
      <c r="Y1753" s="17"/>
      <c r="Z1753" s="17"/>
      <c r="AA1753" s="17"/>
      <c r="AB1753" s="17"/>
      <c r="AC1753" s="17"/>
      <c r="AD1753" s="17"/>
      <c r="AE1753" s="17"/>
      <c r="AF1753" s="17"/>
      <c r="AG1753" s="17"/>
      <c r="AH1753" s="17"/>
      <c r="AI1753" s="17"/>
      <c r="AJ1753" s="17"/>
      <c r="AK1753" s="17"/>
      <c r="AL1753" s="17"/>
      <c r="AM1753" s="17"/>
      <c r="AN1753" s="17"/>
      <c r="AO1753" s="17"/>
      <c r="AP1753" s="17"/>
      <c r="AQ1753" s="17"/>
      <c r="AR1753" s="17"/>
      <c r="AS1753" s="17"/>
      <c r="AT1753" s="17"/>
      <c r="AU1753" s="17"/>
      <c r="AV1753" s="17"/>
      <c r="AW1753" s="17"/>
      <c r="AX1753" s="17"/>
      <c r="AY1753" s="17"/>
      <c r="AZ1753" s="17"/>
      <c r="BA1753" s="17"/>
      <c r="BB1753" s="17"/>
      <c r="BC1753" s="17"/>
      <c r="BD1753" s="17"/>
      <c r="BE1753" s="17"/>
      <c r="BF1753" s="17"/>
      <c r="BG1753" s="17"/>
      <c r="BH1753" s="17"/>
      <c r="BI1753" s="17"/>
      <c r="BJ1753" s="17"/>
      <c r="BK1753" s="17"/>
      <c r="BL1753" s="17"/>
      <c r="BM1753" s="17"/>
      <c r="BN1753" s="17"/>
      <c r="BO1753" s="17"/>
      <c r="BP1753" s="17"/>
      <c r="BQ1753" s="17"/>
      <c r="BR1753" s="17"/>
      <c r="BS1753" s="17"/>
      <c r="BT1753" s="17"/>
      <c r="BU1753" s="17"/>
      <c r="BV1753" s="17"/>
      <c r="BW1753" s="17"/>
      <c r="BX1753" s="17"/>
      <c r="BY1753" s="17"/>
      <c r="BZ1753" s="17"/>
      <c r="CA1753" s="17"/>
    </row>
    <row r="1754" spans="2:79" x14ac:dyDescent="0.35">
      <c r="B1754" s="24" t="s">
        <v>582</v>
      </c>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c r="BA1754" s="17"/>
      <c r="BB1754" s="17"/>
      <c r="BC1754" s="17"/>
      <c r="BD1754" s="17"/>
      <c r="BE1754" s="17"/>
      <c r="BF1754" s="17"/>
      <c r="BG1754" s="17"/>
      <c r="BH1754" s="17"/>
      <c r="BI1754" s="17"/>
      <c r="BJ1754" s="17"/>
      <c r="BK1754" s="17"/>
      <c r="BL1754" s="17"/>
      <c r="BM1754" s="17"/>
      <c r="BN1754" s="17"/>
      <c r="BO1754" s="17"/>
      <c r="BP1754" s="17"/>
      <c r="BQ1754" s="17"/>
      <c r="BR1754" s="17"/>
      <c r="BS1754" s="17"/>
      <c r="BT1754" s="17"/>
      <c r="BU1754" s="17"/>
      <c r="BV1754" s="17"/>
      <c r="BW1754" s="17"/>
      <c r="BX1754" s="17"/>
      <c r="BY1754" s="17"/>
      <c r="BZ1754" s="17"/>
      <c r="CA1754" s="17"/>
    </row>
    <row r="1755" spans="2:79" x14ac:dyDescent="0.35">
      <c r="B1755" t="s">
        <v>655</v>
      </c>
      <c r="C1755" s="17">
        <v>0.22554634716449901</v>
      </c>
      <c r="D1755" s="17">
        <v>0.27969033043414199</v>
      </c>
      <c r="E1755" s="17">
        <v>0.180795556448621</v>
      </c>
      <c r="F1755" s="17"/>
      <c r="G1755" s="17">
        <v>0.20221424795263801</v>
      </c>
      <c r="H1755" s="17">
        <v>0.182379801396098</v>
      </c>
      <c r="I1755" s="17">
        <v>0.261643093220923</v>
      </c>
      <c r="J1755" s="17">
        <v>0.23057738625475799</v>
      </c>
      <c r="K1755" s="17">
        <v>0.25706652459805301</v>
      </c>
      <c r="L1755" s="17">
        <v>0.220896279122413</v>
      </c>
      <c r="M1755" s="17"/>
      <c r="N1755" s="17">
        <v>0.25038805039734002</v>
      </c>
      <c r="O1755" s="17">
        <v>0.22791642977538601</v>
      </c>
      <c r="P1755" s="17">
        <v>0.211230217618123</v>
      </c>
      <c r="Q1755" s="17">
        <v>0.20780198481582701</v>
      </c>
      <c r="R1755" s="17"/>
      <c r="S1755" s="17">
        <v>0.26396688551325898</v>
      </c>
      <c r="T1755" s="17">
        <v>0.22033569982582499</v>
      </c>
      <c r="U1755" s="17">
        <v>0.24267437939304201</v>
      </c>
      <c r="V1755" s="17">
        <v>0.188524295753591</v>
      </c>
      <c r="W1755" s="17">
        <v>0.25032048826275199</v>
      </c>
      <c r="X1755" s="17">
        <v>0.20082982342817099</v>
      </c>
      <c r="Y1755" s="17">
        <v>0.221581595767636</v>
      </c>
      <c r="Z1755" s="17">
        <v>0.27776064062088601</v>
      </c>
      <c r="AA1755" s="17">
        <v>0.154465540656849</v>
      </c>
      <c r="AB1755" s="17">
        <v>0.21452648177606301</v>
      </c>
      <c r="AC1755" s="17">
        <v>0.34379982863125003</v>
      </c>
      <c r="AD1755" s="17">
        <v>0.21719067449026999</v>
      </c>
      <c r="AE1755" s="17"/>
      <c r="AF1755" s="17">
        <v>0.19317876846336601</v>
      </c>
      <c r="AG1755" s="17">
        <v>0.20601911977693599</v>
      </c>
      <c r="AH1755" s="17">
        <v>0.25988484248805699</v>
      </c>
      <c r="AI1755" s="17">
        <v>0.24705384576048001</v>
      </c>
      <c r="AJ1755" s="17">
        <v>0.21373302960995899</v>
      </c>
      <c r="AK1755" s="17">
        <v>0.343902347220092</v>
      </c>
      <c r="AL1755" s="17"/>
      <c r="AM1755" s="17">
        <v>0.29264854414680902</v>
      </c>
      <c r="AN1755" s="17">
        <v>0.207818848448141</v>
      </c>
      <c r="AO1755" s="17">
        <v>0.16418923483072101</v>
      </c>
      <c r="AP1755" s="17">
        <v>0.25557808777195801</v>
      </c>
      <c r="AQ1755" s="17">
        <v>0.59435011112284597</v>
      </c>
      <c r="AR1755" s="17"/>
      <c r="AS1755" s="17">
        <v>0.217611134949562</v>
      </c>
      <c r="AT1755" s="17">
        <v>0.21360498805971501</v>
      </c>
      <c r="AU1755" s="17">
        <v>0.2281083141428</v>
      </c>
      <c r="AV1755" s="17">
        <v>0.17805483433535699</v>
      </c>
      <c r="AW1755" s="17">
        <v>0.28974011835289698</v>
      </c>
      <c r="AX1755" s="17">
        <v>0.31262092609290498</v>
      </c>
      <c r="AY1755" s="17"/>
      <c r="AZ1755" s="17">
        <v>0.215838837162107</v>
      </c>
      <c r="BA1755" s="17">
        <v>0.23158957772043801</v>
      </c>
      <c r="BB1755" s="17">
        <v>0.16567143452245101</v>
      </c>
      <c r="BC1755" s="17">
        <v>0.28338802182765399</v>
      </c>
      <c r="BD1755" s="17">
        <v>0.26003099029620202</v>
      </c>
      <c r="BE1755" s="17"/>
      <c r="BF1755" s="17">
        <v>0.222515129220375</v>
      </c>
      <c r="BG1755" s="17"/>
      <c r="BH1755" s="17">
        <v>0.24028006404487401</v>
      </c>
      <c r="BI1755" s="17"/>
      <c r="BJ1755" s="17">
        <v>0.225271934971708</v>
      </c>
      <c r="BK1755" s="17">
        <v>0.20635004461401801</v>
      </c>
      <c r="BL1755" s="17">
        <v>0.22151420722331799</v>
      </c>
      <c r="BM1755" s="17">
        <v>0.20990373913684701</v>
      </c>
      <c r="BN1755" s="17">
        <v>0.127953799019004</v>
      </c>
      <c r="BO1755" s="17">
        <v>0.27242733319070001</v>
      </c>
      <c r="BP1755" s="17"/>
      <c r="BQ1755" s="17">
        <v>0.26140529095482901</v>
      </c>
      <c r="BR1755" s="17">
        <v>0.22281961996800301</v>
      </c>
      <c r="BS1755" s="17">
        <v>0.224160193117587</v>
      </c>
      <c r="BT1755" s="17"/>
      <c r="BU1755" s="17">
        <v>0.38471053631746699</v>
      </c>
      <c r="BV1755" s="17">
        <v>0.22269193274232801</v>
      </c>
      <c r="BW1755" s="17">
        <v>0.22839898584398399</v>
      </c>
      <c r="BX1755" s="17"/>
      <c r="BY1755" s="17">
        <v>0.30275378212854998</v>
      </c>
      <c r="BZ1755" s="17"/>
      <c r="CA1755" s="17">
        <v>0.17628328624520601</v>
      </c>
    </row>
    <row r="1756" spans="2:79" x14ac:dyDescent="0.35">
      <c r="B1756" t="s">
        <v>656</v>
      </c>
      <c r="C1756" s="17">
        <v>0.464900496998157</v>
      </c>
      <c r="D1756" s="17">
        <v>0.457455448871954</v>
      </c>
      <c r="E1756" s="17">
        <v>0.46963338910527003</v>
      </c>
      <c r="F1756" s="17"/>
      <c r="G1756" s="17">
        <v>0.44520186235257497</v>
      </c>
      <c r="H1756" s="17">
        <v>0.54300312788524197</v>
      </c>
      <c r="I1756" s="17">
        <v>0.445627857931855</v>
      </c>
      <c r="J1756" s="17">
        <v>0.45642710364119299</v>
      </c>
      <c r="K1756" s="17">
        <v>0.46738015662622601</v>
      </c>
      <c r="L1756" s="17">
        <v>0.43952464955301601</v>
      </c>
      <c r="M1756" s="17"/>
      <c r="N1756" s="17">
        <v>0.43944096391044801</v>
      </c>
      <c r="O1756" s="17">
        <v>0.45583160290380897</v>
      </c>
      <c r="P1756" s="17">
        <v>0.486915961236774</v>
      </c>
      <c r="Q1756" s="17">
        <v>0.49159733115384402</v>
      </c>
      <c r="R1756" s="17"/>
      <c r="S1756" s="17">
        <v>0.41490081135469198</v>
      </c>
      <c r="T1756" s="17">
        <v>0.42723435496283901</v>
      </c>
      <c r="U1756" s="17">
        <v>0.51081922304131</v>
      </c>
      <c r="V1756" s="17">
        <v>0.61412407356495602</v>
      </c>
      <c r="W1756" s="17">
        <v>0.47518371961404399</v>
      </c>
      <c r="X1756" s="17">
        <v>0.40522401269355002</v>
      </c>
      <c r="Y1756" s="17">
        <v>0.42435022218069401</v>
      </c>
      <c r="Z1756" s="17">
        <v>0.41929592955869599</v>
      </c>
      <c r="AA1756" s="17">
        <v>0.50825771603852499</v>
      </c>
      <c r="AB1756" s="17">
        <v>0.48706338140261601</v>
      </c>
      <c r="AC1756" s="17">
        <v>0.346349817398862</v>
      </c>
      <c r="AD1756" s="17">
        <v>0.58773538543147896</v>
      </c>
      <c r="AE1756" s="17"/>
      <c r="AF1756" s="17">
        <v>0.43786043749443998</v>
      </c>
      <c r="AG1756" s="17">
        <v>0.52685579533112104</v>
      </c>
      <c r="AH1756" s="17">
        <v>0.44016982954114398</v>
      </c>
      <c r="AI1756" s="17">
        <v>0.466281201608855</v>
      </c>
      <c r="AJ1756" s="17">
        <v>0.43677295205238598</v>
      </c>
      <c r="AK1756" s="17">
        <v>0.35426280249723002</v>
      </c>
      <c r="AL1756" s="17"/>
      <c r="AM1756" s="17">
        <v>0.45821937981079303</v>
      </c>
      <c r="AN1756" s="17">
        <v>0.47530627169456502</v>
      </c>
      <c r="AO1756" s="17">
        <v>0.485148639371285</v>
      </c>
      <c r="AP1756" s="17">
        <v>0.426907039785066</v>
      </c>
      <c r="AQ1756" s="17">
        <v>0.15144985056819699</v>
      </c>
      <c r="AR1756" s="17"/>
      <c r="AS1756" s="17">
        <v>0.46285009452012599</v>
      </c>
      <c r="AT1756" s="17">
        <v>0.44605114522018602</v>
      </c>
      <c r="AU1756" s="17">
        <v>0.53240353303732302</v>
      </c>
      <c r="AV1756" s="17">
        <v>0.52482293956985804</v>
      </c>
      <c r="AW1756" s="17">
        <v>0.37443877940641501</v>
      </c>
      <c r="AX1756" s="17">
        <v>0.357092430373734</v>
      </c>
      <c r="AY1756" s="17"/>
      <c r="AZ1756" s="17">
        <v>0.45582417985520801</v>
      </c>
      <c r="BA1756" s="17">
        <v>0.48363096330836303</v>
      </c>
      <c r="BB1756" s="17">
        <v>0.472435904289769</v>
      </c>
      <c r="BC1756" s="17">
        <v>0.39909849954093402</v>
      </c>
      <c r="BD1756" s="17">
        <v>0.45789045647350402</v>
      </c>
      <c r="BE1756" s="17"/>
      <c r="BF1756" s="17">
        <v>0.46661380259069801</v>
      </c>
      <c r="BG1756" s="17"/>
      <c r="BH1756" s="17">
        <v>0.43004785256526101</v>
      </c>
      <c r="BI1756" s="17"/>
      <c r="BJ1756" s="17">
        <v>0.48503183629936902</v>
      </c>
      <c r="BK1756" s="17">
        <v>0.43595565021926203</v>
      </c>
      <c r="BL1756" s="17">
        <v>0.50855851596556101</v>
      </c>
      <c r="BM1756" s="17">
        <v>0.53063480018346498</v>
      </c>
      <c r="BN1756" s="17">
        <v>0.410084246980227</v>
      </c>
      <c r="BO1756" s="17">
        <v>0.24341209755068599</v>
      </c>
      <c r="BP1756" s="17"/>
      <c r="BQ1756" s="17">
        <v>0.45794612267775497</v>
      </c>
      <c r="BR1756" s="17">
        <v>0.50861699484969602</v>
      </c>
      <c r="BS1756" s="17">
        <v>0.456507264691069</v>
      </c>
      <c r="BT1756" s="17"/>
      <c r="BU1756" s="17">
        <v>0.38725144627663299</v>
      </c>
      <c r="BV1756" s="17">
        <v>0.47628206733040501</v>
      </c>
      <c r="BW1756" s="17">
        <v>0.47232578029279498</v>
      </c>
      <c r="BX1756" s="17"/>
      <c r="BY1756" s="17">
        <v>0.494264926701937</v>
      </c>
      <c r="BZ1756" s="17"/>
      <c r="CA1756" s="17">
        <v>0.50577064188281695</v>
      </c>
    </row>
    <row r="1757" spans="2:79" x14ac:dyDescent="0.35">
      <c r="B1757" t="s">
        <v>657</v>
      </c>
      <c r="C1757" s="17">
        <v>0.19147447907453799</v>
      </c>
      <c r="D1757" s="17">
        <v>0.18609117268213399</v>
      </c>
      <c r="E1757" s="17">
        <v>0.19652664399563999</v>
      </c>
      <c r="F1757" s="17"/>
      <c r="G1757" s="17">
        <v>0.25443413217084998</v>
      </c>
      <c r="H1757" s="17">
        <v>0.16047706427392799</v>
      </c>
      <c r="I1757" s="17">
        <v>0.19456354367843601</v>
      </c>
      <c r="J1757" s="17">
        <v>0.19690841776326201</v>
      </c>
      <c r="K1757" s="17">
        <v>0.13976768764454001</v>
      </c>
      <c r="L1757" s="17">
        <v>0.20069148334179401</v>
      </c>
      <c r="M1757" s="17"/>
      <c r="N1757" s="17">
        <v>0.20459737370372999</v>
      </c>
      <c r="O1757" s="17">
        <v>0.15316724279667501</v>
      </c>
      <c r="P1757" s="17">
        <v>0.205712289704087</v>
      </c>
      <c r="Q1757" s="17">
        <v>0.19445307231025799</v>
      </c>
      <c r="R1757" s="17"/>
      <c r="S1757" s="17">
        <v>0.20353952930035499</v>
      </c>
      <c r="T1757" s="17">
        <v>0.22948890425632501</v>
      </c>
      <c r="U1757" s="17">
        <v>0.109009125307511</v>
      </c>
      <c r="V1757" s="17">
        <v>9.1648757463414707E-2</v>
      </c>
      <c r="W1757" s="17">
        <v>0.14045978299987599</v>
      </c>
      <c r="X1757" s="17">
        <v>0.23767734711166499</v>
      </c>
      <c r="Y1757" s="17">
        <v>0.24765264144898599</v>
      </c>
      <c r="Z1757" s="17">
        <v>0.14237548742179901</v>
      </c>
      <c r="AA1757" s="17">
        <v>0.22664947250478501</v>
      </c>
      <c r="AB1757" s="17">
        <v>0.212571004495334</v>
      </c>
      <c r="AC1757" s="17">
        <v>0.202221374021926</v>
      </c>
      <c r="AD1757" s="17">
        <v>0.151014461240011</v>
      </c>
      <c r="AE1757" s="17"/>
      <c r="AF1757" s="17">
        <v>0.19432469828193</v>
      </c>
      <c r="AG1757" s="17">
        <v>0.187120320758454</v>
      </c>
      <c r="AH1757" s="17">
        <v>0.20266582221299001</v>
      </c>
      <c r="AI1757" s="17">
        <v>0.19719879502214799</v>
      </c>
      <c r="AJ1757" s="17">
        <v>0.15796739622419501</v>
      </c>
      <c r="AK1757" s="17">
        <v>0.21239911040948101</v>
      </c>
      <c r="AL1757" s="17"/>
      <c r="AM1757" s="17">
        <v>0.106741618789916</v>
      </c>
      <c r="AN1757" s="17">
        <v>0.21196275698421799</v>
      </c>
      <c r="AO1757" s="17">
        <v>0.21402336746495801</v>
      </c>
      <c r="AP1757" s="17">
        <v>0.23609877725400499</v>
      </c>
      <c r="AQ1757" s="17">
        <v>0.21809610339487201</v>
      </c>
      <c r="AR1757" s="17"/>
      <c r="AS1757" s="17">
        <v>0.22721521417509</v>
      </c>
      <c r="AT1757" s="17">
        <v>0.184388954672185</v>
      </c>
      <c r="AU1757" s="17">
        <v>0.14815090394511399</v>
      </c>
      <c r="AV1757" s="17">
        <v>0.17485472806108501</v>
      </c>
      <c r="AW1757" s="17">
        <v>0.20441269513312799</v>
      </c>
      <c r="AX1757" s="17">
        <v>0.24127751538358899</v>
      </c>
      <c r="AY1757" s="17"/>
      <c r="AZ1757" s="17">
        <v>0.202782768735536</v>
      </c>
      <c r="BA1757" s="17">
        <v>0.15379478228263299</v>
      </c>
      <c r="BB1757" s="17">
        <v>0.23810746429683599</v>
      </c>
      <c r="BC1757" s="17">
        <v>0.203015696804308</v>
      </c>
      <c r="BD1757" s="17">
        <v>0.18883059617661799</v>
      </c>
      <c r="BE1757" s="17"/>
      <c r="BF1757" s="17">
        <v>0.18223062095564799</v>
      </c>
      <c r="BG1757" s="17"/>
      <c r="BH1757" s="17">
        <v>0.19622823404130099</v>
      </c>
      <c r="BI1757" s="17"/>
      <c r="BJ1757" s="17">
        <v>0.178153674728983</v>
      </c>
      <c r="BK1757" s="17">
        <v>0.24821260331175199</v>
      </c>
      <c r="BL1757" s="17">
        <v>0.15590694149200299</v>
      </c>
      <c r="BM1757" s="17">
        <v>0.14327247712653299</v>
      </c>
      <c r="BN1757" s="17">
        <v>0.39960142107229901</v>
      </c>
      <c r="BO1757" s="17">
        <v>0.28344441718721203</v>
      </c>
      <c r="BP1757" s="17"/>
      <c r="BQ1757" s="17">
        <v>0.22354765505163701</v>
      </c>
      <c r="BR1757" s="17">
        <v>0.166776731327162</v>
      </c>
      <c r="BS1757" s="17">
        <v>0.201599159183907</v>
      </c>
      <c r="BT1757" s="17"/>
      <c r="BU1757" s="17">
        <v>0.122934830680652</v>
      </c>
      <c r="BV1757" s="17">
        <v>0.22765204471585301</v>
      </c>
      <c r="BW1757" s="17">
        <v>0.199740611585244</v>
      </c>
      <c r="BX1757" s="17"/>
      <c r="BY1757" s="17">
        <v>0.15836285953896101</v>
      </c>
      <c r="BZ1757" s="17"/>
      <c r="CA1757" s="17">
        <v>0.191127710281534</v>
      </c>
    </row>
    <row r="1758" spans="2:79" x14ac:dyDescent="0.35">
      <c r="B1758" t="s">
        <v>658</v>
      </c>
      <c r="C1758" s="17">
        <v>4.5142276106248401E-2</v>
      </c>
      <c r="D1758" s="17">
        <v>3.2944479329446302E-2</v>
      </c>
      <c r="E1758" s="17">
        <v>5.5494338776330601E-2</v>
      </c>
      <c r="F1758" s="17"/>
      <c r="G1758" s="17">
        <v>3.323948609783E-2</v>
      </c>
      <c r="H1758" s="17">
        <v>7.0267687500445805E-2</v>
      </c>
      <c r="I1758" s="17">
        <v>6.9786161771560702E-3</v>
      </c>
      <c r="J1758" s="17">
        <v>1.46930266015485E-2</v>
      </c>
      <c r="K1758" s="17">
        <v>7.0351591640163705E-2</v>
      </c>
      <c r="L1758" s="17">
        <v>6.72038954390108E-2</v>
      </c>
      <c r="M1758" s="17"/>
      <c r="N1758" s="17">
        <v>4.6530528573208801E-2</v>
      </c>
      <c r="O1758" s="17">
        <v>7.8257542639413605E-2</v>
      </c>
      <c r="P1758" s="17">
        <v>1.5820537020709E-2</v>
      </c>
      <c r="Q1758" s="17">
        <v>3.49284926153259E-2</v>
      </c>
      <c r="R1758" s="17"/>
      <c r="S1758" s="17">
        <v>4.6259446339638403E-2</v>
      </c>
      <c r="T1758" s="17">
        <v>6.5293403807745495E-2</v>
      </c>
      <c r="U1758" s="17">
        <v>6.93168618064193E-2</v>
      </c>
      <c r="V1758" s="17">
        <v>2.4091844187725701E-2</v>
      </c>
      <c r="W1758" s="17">
        <v>3.9195382338263203E-2</v>
      </c>
      <c r="X1758" s="17">
        <v>3.8474516976158502E-2</v>
      </c>
      <c r="Y1758" s="17">
        <v>4.7883736904672701E-2</v>
      </c>
      <c r="Z1758" s="17">
        <v>6.02691349797728E-2</v>
      </c>
      <c r="AA1758" s="17">
        <v>2.8172805186030801E-2</v>
      </c>
      <c r="AB1758" s="17">
        <v>4.0054574440711803E-2</v>
      </c>
      <c r="AC1758" s="17">
        <v>5.1610767222333001E-2</v>
      </c>
      <c r="AD1758" s="17">
        <v>4.4059478838239699E-2</v>
      </c>
      <c r="AE1758" s="17"/>
      <c r="AF1758" s="17">
        <v>5.06809137171398E-2</v>
      </c>
      <c r="AG1758" s="17">
        <v>4.2254999735886999E-2</v>
      </c>
      <c r="AH1758" s="17">
        <v>5.0472890665222397E-2</v>
      </c>
      <c r="AI1758" s="17">
        <v>3.76811621103516E-2</v>
      </c>
      <c r="AJ1758" s="17">
        <v>4.9829008624447897E-2</v>
      </c>
      <c r="AK1758" s="17">
        <v>6.7923388757842498E-2</v>
      </c>
      <c r="AL1758" s="17"/>
      <c r="AM1758" s="17">
        <v>4.1541541302769602E-2</v>
      </c>
      <c r="AN1758" s="17">
        <v>4.2447188982148498E-2</v>
      </c>
      <c r="AO1758" s="17">
        <v>6.2028884030013803E-2</v>
      </c>
      <c r="AP1758" s="17">
        <v>3.5562081757551503E-2</v>
      </c>
      <c r="AQ1758" s="17">
        <v>0</v>
      </c>
      <c r="AR1758" s="17"/>
      <c r="AS1758" s="17">
        <v>3.66793859975479E-2</v>
      </c>
      <c r="AT1758" s="17">
        <v>5.5305488938613097E-2</v>
      </c>
      <c r="AU1758" s="17">
        <v>4.5520559359908397E-2</v>
      </c>
      <c r="AV1758" s="17">
        <v>5.6249593688330699E-2</v>
      </c>
      <c r="AW1758" s="17">
        <v>1.6566799421401299E-2</v>
      </c>
      <c r="AX1758" s="17">
        <v>4.77277976555174E-2</v>
      </c>
      <c r="AY1758" s="17"/>
      <c r="AZ1758" s="17">
        <v>3.7173889489525401E-2</v>
      </c>
      <c r="BA1758" s="17">
        <v>4.8889066543073997E-2</v>
      </c>
      <c r="BB1758" s="17">
        <v>5.4857894383333002E-2</v>
      </c>
      <c r="BC1758" s="17">
        <v>8.6403030924519897E-2</v>
      </c>
      <c r="BD1758" s="17">
        <v>2.7438914179532699E-2</v>
      </c>
      <c r="BE1758" s="17"/>
      <c r="BF1758" s="17">
        <v>4.9188383860253801E-2</v>
      </c>
      <c r="BG1758" s="17"/>
      <c r="BH1758" s="17">
        <v>6.0110633903375503E-2</v>
      </c>
      <c r="BI1758" s="17"/>
      <c r="BJ1758" s="17">
        <v>3.9313768971809299E-2</v>
      </c>
      <c r="BK1758" s="17">
        <v>4.5225606718804698E-2</v>
      </c>
      <c r="BL1758" s="17">
        <v>5.3309036107025497E-2</v>
      </c>
      <c r="BM1758" s="17">
        <v>4.1296416185898299E-2</v>
      </c>
      <c r="BN1758" s="17">
        <v>2.8769464706501598E-2</v>
      </c>
      <c r="BO1758" s="17">
        <v>3.8128334604394597E-2</v>
      </c>
      <c r="BP1758" s="17"/>
      <c r="BQ1758" s="17">
        <v>2.8430442009938401E-2</v>
      </c>
      <c r="BR1758" s="17">
        <v>3.2232643939165799E-2</v>
      </c>
      <c r="BS1758" s="17">
        <v>5.7722975476411503E-2</v>
      </c>
      <c r="BT1758" s="17"/>
      <c r="BU1758" s="17">
        <v>5.5431357766889601E-2</v>
      </c>
      <c r="BV1758" s="17">
        <v>1.82969220687293E-2</v>
      </c>
      <c r="BW1758" s="17">
        <v>5.5668483799853299E-2</v>
      </c>
      <c r="BX1758" s="17"/>
      <c r="BY1758" s="17">
        <v>0</v>
      </c>
      <c r="BZ1758" s="17"/>
      <c r="CA1758" s="17">
        <v>5.7670930043652001E-2</v>
      </c>
    </row>
    <row r="1759" spans="2:79" x14ac:dyDescent="0.35">
      <c r="B1759" t="s">
        <v>136</v>
      </c>
      <c r="C1759" s="17">
        <v>7.2936400656557807E-2</v>
      </c>
      <c r="D1759" s="17">
        <v>4.3818568682323297E-2</v>
      </c>
      <c r="E1759" s="17">
        <v>9.7550071674138594E-2</v>
      </c>
      <c r="F1759" s="17"/>
      <c r="G1759" s="17">
        <v>6.4910271426106197E-2</v>
      </c>
      <c r="H1759" s="17">
        <v>4.3872318944284998E-2</v>
      </c>
      <c r="I1759" s="17">
        <v>9.1186888991629897E-2</v>
      </c>
      <c r="J1759" s="17">
        <v>0.10139406573923899</v>
      </c>
      <c r="K1759" s="17">
        <v>6.5434039491017795E-2</v>
      </c>
      <c r="L1759" s="17">
        <v>7.1683692543765706E-2</v>
      </c>
      <c r="M1759" s="17"/>
      <c r="N1759" s="17">
        <v>5.9043083415274297E-2</v>
      </c>
      <c r="O1759" s="17">
        <v>8.4827181884715802E-2</v>
      </c>
      <c r="P1759" s="17">
        <v>8.0320994420306505E-2</v>
      </c>
      <c r="Q1759" s="17">
        <v>7.1219119104745099E-2</v>
      </c>
      <c r="R1759" s="17"/>
      <c r="S1759" s="17">
        <v>7.1333327492055107E-2</v>
      </c>
      <c r="T1759" s="17">
        <v>5.7647637147265299E-2</v>
      </c>
      <c r="U1759" s="17">
        <v>6.8180410451717494E-2</v>
      </c>
      <c r="V1759" s="17">
        <v>8.1611029030312698E-2</v>
      </c>
      <c r="W1759" s="17">
        <v>9.4840626785064205E-2</v>
      </c>
      <c r="X1759" s="17">
        <v>0.117794299790455</v>
      </c>
      <c r="Y1759" s="17">
        <v>5.8531803698011003E-2</v>
      </c>
      <c r="Z1759" s="17">
        <v>0.100298807418847</v>
      </c>
      <c r="AA1759" s="17">
        <v>8.2454465613810299E-2</v>
      </c>
      <c r="AB1759" s="17">
        <v>4.57845578852751E-2</v>
      </c>
      <c r="AC1759" s="17">
        <v>5.6018212725628798E-2</v>
      </c>
      <c r="AD1759" s="17">
        <v>0</v>
      </c>
      <c r="AE1759" s="17"/>
      <c r="AF1759" s="17">
        <v>0.123955182043125</v>
      </c>
      <c r="AG1759" s="17">
        <v>3.7749764397601797E-2</v>
      </c>
      <c r="AH1759" s="17">
        <v>4.6806615092586101E-2</v>
      </c>
      <c r="AI1759" s="17">
        <v>5.1784995498164198E-2</v>
      </c>
      <c r="AJ1759" s="17">
        <v>0.141697613489012</v>
      </c>
      <c r="AK1759" s="17">
        <v>2.1512351115353798E-2</v>
      </c>
      <c r="AL1759" s="17"/>
      <c r="AM1759" s="17">
        <v>0.100848915949713</v>
      </c>
      <c r="AN1759" s="17">
        <v>6.2464933890928102E-2</v>
      </c>
      <c r="AO1759" s="17">
        <v>7.4609874303023196E-2</v>
      </c>
      <c r="AP1759" s="17">
        <v>4.5854013431419503E-2</v>
      </c>
      <c r="AQ1759" s="17">
        <v>3.6103934914085603E-2</v>
      </c>
      <c r="AR1759" s="17"/>
      <c r="AS1759" s="17">
        <v>5.5644170357674001E-2</v>
      </c>
      <c r="AT1759" s="17">
        <v>0.100649423109301</v>
      </c>
      <c r="AU1759" s="17">
        <v>4.58166895148545E-2</v>
      </c>
      <c r="AV1759" s="17">
        <v>6.6017904345368902E-2</v>
      </c>
      <c r="AW1759" s="17">
        <v>0.114841607686158</v>
      </c>
      <c r="AX1759" s="17">
        <v>4.1281330494254899E-2</v>
      </c>
      <c r="AY1759" s="17"/>
      <c r="AZ1759" s="17">
        <v>8.8380324757622794E-2</v>
      </c>
      <c r="BA1759" s="17">
        <v>8.2095610145491604E-2</v>
      </c>
      <c r="BB1759" s="17">
        <v>6.8927302507611907E-2</v>
      </c>
      <c r="BC1759" s="17">
        <v>2.8094750902583399E-2</v>
      </c>
      <c r="BD1759" s="17">
        <v>6.5809042874142298E-2</v>
      </c>
      <c r="BE1759" s="17"/>
      <c r="BF1759" s="17">
        <v>7.9452063373024795E-2</v>
      </c>
      <c r="BG1759" s="17"/>
      <c r="BH1759" s="17">
        <v>7.3333215445188296E-2</v>
      </c>
      <c r="BI1759" s="17"/>
      <c r="BJ1759" s="17">
        <v>7.2228785028130807E-2</v>
      </c>
      <c r="BK1759" s="17">
        <v>6.4256095136162802E-2</v>
      </c>
      <c r="BL1759" s="17">
        <v>6.0711299212092298E-2</v>
      </c>
      <c r="BM1759" s="17">
        <v>7.4892567367256593E-2</v>
      </c>
      <c r="BN1759" s="17">
        <v>3.3591068221968397E-2</v>
      </c>
      <c r="BO1759" s="17">
        <v>0.16258781746700701</v>
      </c>
      <c r="BP1759" s="17"/>
      <c r="BQ1759" s="17">
        <v>2.8670489305840201E-2</v>
      </c>
      <c r="BR1759" s="17">
        <v>6.9554009915973394E-2</v>
      </c>
      <c r="BS1759" s="17">
        <v>6.0010407531025899E-2</v>
      </c>
      <c r="BT1759" s="17"/>
      <c r="BU1759" s="17">
        <v>4.9671828958357901E-2</v>
      </c>
      <c r="BV1759" s="17">
        <v>5.5077033142685299E-2</v>
      </c>
      <c r="BW1759" s="17">
        <v>4.3866138478122797E-2</v>
      </c>
      <c r="BX1759" s="17"/>
      <c r="BY1759" s="17">
        <v>4.4618431630551403E-2</v>
      </c>
      <c r="BZ1759" s="17"/>
      <c r="CA1759" s="17">
        <v>6.9147431546791094E-2</v>
      </c>
    </row>
    <row r="1760" spans="2:79" x14ac:dyDescent="0.35">
      <c r="C1760" s="17"/>
      <c r="D1760" s="17"/>
      <c r="E1760" s="17"/>
      <c r="F1760" s="17"/>
      <c r="G1760" s="17"/>
      <c r="H1760" s="17"/>
      <c r="I1760" s="17"/>
      <c r="J1760" s="17"/>
      <c r="K1760" s="17"/>
      <c r="L1760" s="17"/>
      <c r="M1760" s="17"/>
      <c r="N1760" s="17"/>
      <c r="O1760" s="17"/>
      <c r="P1760" s="17"/>
      <c r="Q1760" s="17"/>
      <c r="R1760" s="17"/>
      <c r="S1760" s="17"/>
      <c r="T1760" s="17"/>
      <c r="U1760" s="17"/>
      <c r="V1760" s="17"/>
      <c r="W1760" s="17"/>
      <c r="X1760" s="17"/>
      <c r="Y1760" s="17"/>
      <c r="Z1760" s="17"/>
      <c r="AA1760" s="17"/>
      <c r="AB1760" s="17"/>
      <c r="AC1760" s="17"/>
      <c r="AD1760" s="17"/>
      <c r="AE1760" s="17"/>
      <c r="AF1760" s="17"/>
      <c r="AG1760" s="17"/>
      <c r="AH1760" s="17"/>
      <c r="AI1760" s="17"/>
      <c r="AJ1760" s="17"/>
      <c r="AK1760" s="17"/>
      <c r="AL1760" s="17"/>
      <c r="AM1760" s="17"/>
      <c r="AN1760" s="17"/>
      <c r="AO1760" s="17"/>
      <c r="AP1760" s="17"/>
      <c r="AQ1760" s="17"/>
      <c r="AR1760" s="17"/>
      <c r="AS1760" s="17"/>
      <c r="AT1760" s="17"/>
      <c r="AU1760" s="17"/>
      <c r="AV1760" s="17"/>
      <c r="AW1760" s="17"/>
      <c r="AX1760" s="17"/>
      <c r="AY1760" s="17"/>
      <c r="AZ1760" s="17"/>
      <c r="BA1760" s="17"/>
      <c r="BB1760" s="17"/>
      <c r="BC1760" s="17"/>
      <c r="BD1760" s="17"/>
      <c r="BE1760" s="17"/>
      <c r="BF1760" s="17"/>
      <c r="BG1760" s="17"/>
      <c r="BH1760" s="17"/>
      <c r="BI1760" s="17"/>
      <c r="BJ1760" s="17"/>
      <c r="BK1760" s="17"/>
      <c r="BL1760" s="17"/>
      <c r="BM1760" s="17"/>
      <c r="BN1760" s="17"/>
      <c r="BO1760" s="17"/>
      <c r="BP1760" s="17"/>
      <c r="BQ1760" s="17"/>
      <c r="BR1760" s="17"/>
      <c r="BS1760" s="17"/>
      <c r="BT1760" s="17"/>
      <c r="BU1760" s="17"/>
      <c r="BV1760" s="17"/>
      <c r="BW1760" s="17"/>
      <c r="BX1760" s="17"/>
      <c r="BY1760" s="17"/>
      <c r="BZ1760" s="17"/>
      <c r="CA1760" s="17"/>
    </row>
    <row r="1761" spans="2:79" x14ac:dyDescent="0.35">
      <c r="B1761" s="6" t="s">
        <v>668</v>
      </c>
      <c r="C1761" s="17"/>
      <c r="D1761" s="17"/>
      <c r="E1761" s="17"/>
      <c r="F1761" s="17"/>
      <c r="G1761" s="17"/>
      <c r="H1761" s="17"/>
      <c r="I1761" s="17"/>
      <c r="J1761" s="17"/>
      <c r="K1761" s="17"/>
      <c r="L1761" s="17"/>
      <c r="M1761" s="17"/>
      <c r="N1761" s="17"/>
      <c r="O1761" s="17"/>
      <c r="P1761" s="17"/>
      <c r="Q1761" s="17"/>
      <c r="R1761" s="17"/>
      <c r="S1761" s="17"/>
      <c r="T1761" s="17"/>
      <c r="U1761" s="17"/>
      <c r="V1761" s="17"/>
      <c r="W1761" s="17"/>
      <c r="X1761" s="17"/>
      <c r="Y1761" s="17"/>
      <c r="Z1761" s="17"/>
      <c r="AA1761" s="17"/>
      <c r="AB1761" s="17"/>
      <c r="AC1761" s="17"/>
      <c r="AD1761" s="17"/>
      <c r="AE1761" s="17"/>
      <c r="AF1761" s="17"/>
      <c r="AG1761" s="17"/>
      <c r="AH1761" s="17"/>
      <c r="AI1761" s="17"/>
      <c r="AJ1761" s="17"/>
      <c r="AK1761" s="17"/>
      <c r="AL1761" s="17"/>
      <c r="AM1761" s="17"/>
      <c r="AN1761" s="17"/>
      <c r="AO1761" s="17"/>
      <c r="AP1761" s="17"/>
      <c r="AQ1761" s="17"/>
      <c r="AR1761" s="17"/>
      <c r="AS1761" s="17"/>
      <c r="AT1761" s="17"/>
      <c r="AU1761" s="17"/>
      <c r="AV1761" s="17"/>
      <c r="AW1761" s="17"/>
      <c r="AX1761" s="17"/>
      <c r="AY1761" s="17"/>
      <c r="AZ1761" s="17"/>
      <c r="BA1761" s="17"/>
      <c r="BB1761" s="17"/>
      <c r="BC1761" s="17"/>
      <c r="BD1761" s="17"/>
      <c r="BE1761" s="17"/>
      <c r="BF1761" s="17"/>
      <c r="BG1761" s="17"/>
      <c r="BH1761" s="17"/>
      <c r="BI1761" s="17"/>
      <c r="BJ1761" s="17"/>
      <c r="BK1761" s="17"/>
      <c r="BL1761" s="17"/>
      <c r="BM1761" s="17"/>
      <c r="BN1761" s="17"/>
      <c r="BO1761" s="17"/>
      <c r="BP1761" s="17"/>
      <c r="BQ1761" s="17"/>
      <c r="BR1761" s="17"/>
      <c r="BS1761" s="17"/>
      <c r="BT1761" s="17"/>
      <c r="BU1761" s="17"/>
      <c r="BV1761" s="17"/>
      <c r="BW1761" s="17"/>
      <c r="BX1761" s="17"/>
      <c r="BY1761" s="17"/>
      <c r="BZ1761" s="17"/>
      <c r="CA1761" s="17"/>
    </row>
    <row r="1762" spans="2:79" x14ac:dyDescent="0.35">
      <c r="B1762" s="24" t="s">
        <v>582</v>
      </c>
      <c r="C1762" s="17"/>
      <c r="D1762" s="17"/>
      <c r="E1762" s="17"/>
      <c r="F1762" s="17"/>
      <c r="G1762" s="17"/>
      <c r="H1762" s="17"/>
      <c r="I1762" s="17"/>
      <c r="J1762" s="17"/>
      <c r="K1762" s="17"/>
      <c r="L1762" s="17"/>
      <c r="M1762" s="17"/>
      <c r="N1762" s="17"/>
      <c r="O1762" s="17"/>
      <c r="P1762" s="17"/>
      <c r="Q1762" s="17"/>
      <c r="R1762" s="17"/>
      <c r="S1762" s="17"/>
      <c r="T1762" s="17"/>
      <c r="U1762" s="17"/>
      <c r="V1762" s="17"/>
      <c r="W1762" s="17"/>
      <c r="X1762" s="17"/>
      <c r="Y1762" s="17"/>
      <c r="Z1762" s="17"/>
      <c r="AA1762" s="17"/>
      <c r="AB1762" s="17"/>
      <c r="AC1762" s="17"/>
      <c r="AD1762" s="17"/>
      <c r="AE1762" s="17"/>
      <c r="AF1762" s="17"/>
      <c r="AG1762" s="17"/>
      <c r="AH1762" s="17"/>
      <c r="AI1762" s="17"/>
      <c r="AJ1762" s="17"/>
      <c r="AK1762" s="17"/>
      <c r="AL1762" s="17"/>
      <c r="AM1762" s="17"/>
      <c r="AN1762" s="17"/>
      <c r="AO1762" s="17"/>
      <c r="AP1762" s="17"/>
      <c r="AQ1762" s="17"/>
      <c r="AR1762" s="17"/>
      <c r="AS1762" s="17"/>
      <c r="AT1762" s="17"/>
      <c r="AU1762" s="17"/>
      <c r="AV1762" s="17"/>
      <c r="AW1762" s="17"/>
      <c r="AX1762" s="17"/>
      <c r="AY1762" s="17"/>
      <c r="AZ1762" s="17"/>
      <c r="BA1762" s="17"/>
      <c r="BB1762" s="17"/>
      <c r="BC1762" s="17"/>
      <c r="BD1762" s="17"/>
      <c r="BE1762" s="17"/>
      <c r="BF1762" s="17"/>
      <c r="BG1762" s="17"/>
      <c r="BH1762" s="17"/>
      <c r="BI1762" s="17"/>
      <c r="BJ1762" s="17"/>
      <c r="BK1762" s="17"/>
      <c r="BL1762" s="17"/>
      <c r="BM1762" s="17"/>
      <c r="BN1762" s="17"/>
      <c r="BO1762" s="17"/>
      <c r="BP1762" s="17"/>
      <c r="BQ1762" s="17"/>
      <c r="BR1762" s="17"/>
      <c r="BS1762" s="17"/>
      <c r="BT1762" s="17"/>
      <c r="BU1762" s="17"/>
      <c r="BV1762" s="17"/>
      <c r="BW1762" s="17"/>
      <c r="BX1762" s="17"/>
      <c r="BY1762" s="17"/>
      <c r="BZ1762" s="17"/>
      <c r="CA1762" s="17"/>
    </row>
    <row r="1763" spans="2:79" x14ac:dyDescent="0.35">
      <c r="B1763" t="s">
        <v>655</v>
      </c>
      <c r="C1763" s="17">
        <v>0.111566471938451</v>
      </c>
      <c r="D1763" s="17">
        <v>0.131034672048878</v>
      </c>
      <c r="E1763" s="17">
        <v>8.8046914885247296E-2</v>
      </c>
      <c r="F1763" s="17"/>
      <c r="G1763" s="17">
        <v>9.5678005426103704E-2</v>
      </c>
      <c r="H1763" s="17">
        <v>0.15691871655926201</v>
      </c>
      <c r="I1763" s="17">
        <v>0.114025564799976</v>
      </c>
      <c r="J1763" s="17">
        <v>0.116368657393425</v>
      </c>
      <c r="K1763" s="17">
        <v>9.2010337369119094E-2</v>
      </c>
      <c r="L1763" s="17">
        <v>9.7791565780470005E-2</v>
      </c>
      <c r="M1763" s="17"/>
      <c r="N1763" s="17">
        <v>8.5477640902130295E-2</v>
      </c>
      <c r="O1763" s="17">
        <v>0.101539172075085</v>
      </c>
      <c r="P1763" s="17">
        <v>0.117397357963976</v>
      </c>
      <c r="Q1763" s="17">
        <v>0.14502716433282301</v>
      </c>
      <c r="R1763" s="17"/>
      <c r="S1763" s="17">
        <v>0.15387117500942399</v>
      </c>
      <c r="T1763" s="17">
        <v>8.1533615520260894E-2</v>
      </c>
      <c r="U1763" s="17">
        <v>0.154941552620106</v>
      </c>
      <c r="V1763" s="17">
        <v>5.04204649890094E-2</v>
      </c>
      <c r="W1763" s="17">
        <v>6.2573384827888504E-2</v>
      </c>
      <c r="X1763" s="17">
        <v>0.18104658101787499</v>
      </c>
      <c r="Y1763" s="17">
        <v>4.7240520375735499E-2</v>
      </c>
      <c r="Z1763" s="17">
        <v>0.14396507759939201</v>
      </c>
      <c r="AA1763" s="17">
        <v>0.127117557274746</v>
      </c>
      <c r="AB1763" s="17">
        <v>5.26768255697867E-2</v>
      </c>
      <c r="AC1763" s="17">
        <v>0.129951023235337</v>
      </c>
      <c r="AD1763" s="17">
        <v>0.19024806707987699</v>
      </c>
      <c r="AE1763" s="17"/>
      <c r="AF1763" s="17">
        <v>0.12771554348891101</v>
      </c>
      <c r="AG1763" s="17">
        <v>0.13482335720545</v>
      </c>
      <c r="AH1763" s="17">
        <v>0.118520048194347</v>
      </c>
      <c r="AI1763" s="17">
        <v>6.5177007155115596E-2</v>
      </c>
      <c r="AJ1763" s="17">
        <v>1.9911195542660201E-2</v>
      </c>
      <c r="AK1763" s="17">
        <v>9.1800149157758207E-2</v>
      </c>
      <c r="AL1763" s="17"/>
      <c r="AM1763" s="17">
        <v>0.123377834337192</v>
      </c>
      <c r="AN1763" s="17">
        <v>0.10234151572013001</v>
      </c>
      <c r="AO1763" s="17">
        <v>0.100833591637443</v>
      </c>
      <c r="AP1763" s="17">
        <v>9.3371738205325197E-2</v>
      </c>
      <c r="AQ1763" s="17">
        <v>5.24951654962586E-2</v>
      </c>
      <c r="AR1763" s="17"/>
      <c r="AS1763" s="17">
        <v>0.13847121724749201</v>
      </c>
      <c r="AT1763" s="17">
        <v>0.101117944086072</v>
      </c>
      <c r="AU1763" s="17">
        <v>0.140286054819836</v>
      </c>
      <c r="AV1763" s="17">
        <v>8.1257007236294906E-2</v>
      </c>
      <c r="AW1763" s="17">
        <v>9.6822857398285306E-2</v>
      </c>
      <c r="AX1763" s="17">
        <v>9.8265892202469701E-2</v>
      </c>
      <c r="AY1763" s="17"/>
      <c r="AZ1763" s="17">
        <v>3.8361315403626903E-2</v>
      </c>
      <c r="BA1763" s="17">
        <v>8.4541323931353093E-2</v>
      </c>
      <c r="BB1763" s="17">
        <v>8.3913947037412007E-2</v>
      </c>
      <c r="BC1763" s="17">
        <v>0.14396668696399001</v>
      </c>
      <c r="BD1763" s="17">
        <v>0.20633555288375899</v>
      </c>
      <c r="BE1763" s="17"/>
      <c r="BF1763" s="17">
        <v>8.7712693784363194E-2</v>
      </c>
      <c r="BG1763" s="17"/>
      <c r="BH1763" s="17">
        <v>9.7586156414647199E-2</v>
      </c>
      <c r="BI1763" s="17"/>
      <c r="BJ1763" s="17">
        <v>7.0573233960390197E-2</v>
      </c>
      <c r="BK1763" s="17">
        <v>0.14561080382222599</v>
      </c>
      <c r="BL1763" s="17">
        <v>9.8879337756314606E-2</v>
      </c>
      <c r="BM1763" s="17">
        <v>0.18924791451762399</v>
      </c>
      <c r="BN1763" s="17">
        <v>0.18764020591222699</v>
      </c>
      <c r="BO1763" s="17">
        <v>0.15269574133581301</v>
      </c>
      <c r="BP1763" s="17"/>
      <c r="BQ1763" s="17">
        <v>8.6720897645989295E-2</v>
      </c>
      <c r="BR1763" s="17">
        <v>0.10080194446183501</v>
      </c>
      <c r="BS1763" s="17">
        <v>0.121970605240261</v>
      </c>
      <c r="BT1763" s="17"/>
      <c r="BU1763" s="17">
        <v>5.9130868405499602E-2</v>
      </c>
      <c r="BV1763" s="17">
        <v>6.9728331102177105E-2</v>
      </c>
      <c r="BW1763" s="17">
        <v>0.14868642841622101</v>
      </c>
      <c r="BX1763" s="17"/>
      <c r="BY1763" s="17">
        <v>0.16790785304734099</v>
      </c>
      <c r="BZ1763" s="17"/>
      <c r="CA1763" s="17">
        <v>0.115241130346521</v>
      </c>
    </row>
    <row r="1764" spans="2:79" x14ac:dyDescent="0.35">
      <c r="B1764" t="s">
        <v>656</v>
      </c>
      <c r="C1764" s="17">
        <v>0.365634205061038</v>
      </c>
      <c r="D1764" s="17">
        <v>0.38043114175405601</v>
      </c>
      <c r="E1764" s="17">
        <v>0.34938097031881399</v>
      </c>
      <c r="F1764" s="17"/>
      <c r="G1764" s="17">
        <v>0.36780944047009301</v>
      </c>
      <c r="H1764" s="17">
        <v>0.39610317491732999</v>
      </c>
      <c r="I1764" s="17">
        <v>0.45728760684030101</v>
      </c>
      <c r="J1764" s="17">
        <v>0.38630743948371898</v>
      </c>
      <c r="K1764" s="17">
        <v>0.30511646497742101</v>
      </c>
      <c r="L1764" s="17">
        <v>0.28955462436838503</v>
      </c>
      <c r="M1764" s="17"/>
      <c r="N1764" s="17">
        <v>0.395617687452959</v>
      </c>
      <c r="O1764" s="17">
        <v>0.31833511649221402</v>
      </c>
      <c r="P1764" s="17">
        <v>0.31626431576980402</v>
      </c>
      <c r="Q1764" s="17">
        <v>0.43888587475934898</v>
      </c>
      <c r="R1764" s="17"/>
      <c r="S1764" s="17">
        <v>0.31161234727754999</v>
      </c>
      <c r="T1764" s="17">
        <v>0.45512621970767098</v>
      </c>
      <c r="U1764" s="17">
        <v>0.21225233758525</v>
      </c>
      <c r="V1764" s="17">
        <v>0.42637739614048797</v>
      </c>
      <c r="W1764" s="17">
        <v>0.47410437625637297</v>
      </c>
      <c r="X1764" s="17">
        <v>0.30164195124933801</v>
      </c>
      <c r="Y1764" s="17">
        <v>0.272812631135601</v>
      </c>
      <c r="Z1764" s="17">
        <v>0.20133069419958899</v>
      </c>
      <c r="AA1764" s="17">
        <v>0.44804774011432302</v>
      </c>
      <c r="AB1764" s="17">
        <v>0.45397027563766401</v>
      </c>
      <c r="AC1764" s="17">
        <v>0.23391656410475101</v>
      </c>
      <c r="AD1764" s="17">
        <v>0.37026192798152302</v>
      </c>
      <c r="AE1764" s="17"/>
      <c r="AF1764" s="17">
        <v>0.34570159202089501</v>
      </c>
      <c r="AG1764" s="17">
        <v>0.35955428643321402</v>
      </c>
      <c r="AH1764" s="17">
        <v>0.337403677136143</v>
      </c>
      <c r="AI1764" s="17">
        <v>0.37071981338225202</v>
      </c>
      <c r="AJ1764" s="17">
        <v>0.48480314163827298</v>
      </c>
      <c r="AK1764" s="17">
        <v>0.457906936118749</v>
      </c>
      <c r="AL1764" s="17"/>
      <c r="AM1764" s="17">
        <v>0.39707813173895001</v>
      </c>
      <c r="AN1764" s="17">
        <v>0.34530177433526099</v>
      </c>
      <c r="AO1764" s="17">
        <v>0.34323604931855101</v>
      </c>
      <c r="AP1764" s="17">
        <v>0.42011104899948698</v>
      </c>
      <c r="AQ1764" s="17">
        <v>0.53565212264435103</v>
      </c>
      <c r="AR1764" s="17"/>
      <c r="AS1764" s="17">
        <v>0.356195215875172</v>
      </c>
      <c r="AT1764" s="17">
        <v>0.40846860810746399</v>
      </c>
      <c r="AU1764" s="17">
        <v>0.25911604934700899</v>
      </c>
      <c r="AV1764" s="17">
        <v>0.39060625225825801</v>
      </c>
      <c r="AW1764" s="17">
        <v>0.37804438815769598</v>
      </c>
      <c r="AX1764" s="17">
        <v>0.39457147353023098</v>
      </c>
      <c r="AY1764" s="17"/>
      <c r="AZ1764" s="17">
        <v>0.36381625830737602</v>
      </c>
      <c r="BA1764" s="17">
        <v>0.36158670459936099</v>
      </c>
      <c r="BB1764" s="17">
        <v>0.450969809406223</v>
      </c>
      <c r="BC1764" s="17">
        <v>0.30408754204556299</v>
      </c>
      <c r="BD1764" s="17">
        <v>0.32542177186249099</v>
      </c>
      <c r="BE1764" s="17"/>
      <c r="BF1764" s="17">
        <v>0.36978810741965201</v>
      </c>
      <c r="BG1764" s="17"/>
      <c r="BH1764" s="17">
        <v>0.38502751674225</v>
      </c>
      <c r="BI1764" s="17"/>
      <c r="BJ1764" s="17">
        <v>0.46568445206804099</v>
      </c>
      <c r="BK1764" s="17">
        <v>0.35285393951121102</v>
      </c>
      <c r="BL1764" s="17">
        <v>0.31966131313502499</v>
      </c>
      <c r="BM1764" s="17">
        <v>0.24688963554173901</v>
      </c>
      <c r="BN1764" s="17">
        <v>0.31275831894946798</v>
      </c>
      <c r="BO1764" s="17">
        <v>0.290921077904708</v>
      </c>
      <c r="BP1764" s="17"/>
      <c r="BQ1764" s="17">
        <v>0.41093886042178801</v>
      </c>
      <c r="BR1764" s="17">
        <v>0.35629456324471798</v>
      </c>
      <c r="BS1764" s="17">
        <v>0.37813018288552702</v>
      </c>
      <c r="BT1764" s="17"/>
      <c r="BU1764" s="17">
        <v>0.38357860299214303</v>
      </c>
      <c r="BV1764" s="17">
        <v>0.39533964630012802</v>
      </c>
      <c r="BW1764" s="17">
        <v>0.36133648462646401</v>
      </c>
      <c r="BX1764" s="17"/>
      <c r="BY1764" s="17">
        <v>0.51951196681026801</v>
      </c>
      <c r="BZ1764" s="17"/>
      <c r="CA1764" s="17">
        <v>0.358939316139463</v>
      </c>
    </row>
    <row r="1765" spans="2:79" x14ac:dyDescent="0.35">
      <c r="B1765" t="s">
        <v>657</v>
      </c>
      <c r="C1765" s="17">
        <v>0.33958984743423998</v>
      </c>
      <c r="D1765" s="17">
        <v>0.344416658177155</v>
      </c>
      <c r="E1765" s="17">
        <v>0.335769645439433</v>
      </c>
      <c r="F1765" s="17"/>
      <c r="G1765" s="17">
        <v>0.358955575792616</v>
      </c>
      <c r="H1765" s="17">
        <v>0.30022406901267801</v>
      </c>
      <c r="I1765" s="17">
        <v>0.22412395917397401</v>
      </c>
      <c r="J1765" s="17">
        <v>0.30642196125976101</v>
      </c>
      <c r="K1765" s="17">
        <v>0.42624334037260098</v>
      </c>
      <c r="L1765" s="17">
        <v>0.41769462776960398</v>
      </c>
      <c r="M1765" s="17"/>
      <c r="N1765" s="17">
        <v>0.349366879723292</v>
      </c>
      <c r="O1765" s="17">
        <v>0.34834529767412697</v>
      </c>
      <c r="P1765" s="17">
        <v>0.32847122973554899</v>
      </c>
      <c r="Q1765" s="17">
        <v>0.32079170949420299</v>
      </c>
      <c r="R1765" s="17"/>
      <c r="S1765" s="17">
        <v>0.33901573147180603</v>
      </c>
      <c r="T1765" s="17">
        <v>0.27696869818377401</v>
      </c>
      <c r="U1765" s="17">
        <v>0.44849846169184399</v>
      </c>
      <c r="V1765" s="17">
        <v>0.27182311281590099</v>
      </c>
      <c r="W1765" s="17">
        <v>0.35899958348858102</v>
      </c>
      <c r="X1765" s="17">
        <v>0.27529423557205202</v>
      </c>
      <c r="Y1765" s="17">
        <v>0.44363742258934902</v>
      </c>
      <c r="Z1765" s="17">
        <v>0.51223482639395501</v>
      </c>
      <c r="AA1765" s="17">
        <v>0.27597544413563901</v>
      </c>
      <c r="AB1765" s="17">
        <v>0.33045615074055601</v>
      </c>
      <c r="AC1765" s="17">
        <v>0.36620514198714399</v>
      </c>
      <c r="AD1765" s="17">
        <v>0.36944792016928002</v>
      </c>
      <c r="AE1765" s="17"/>
      <c r="AF1765" s="17">
        <v>0.33609086686088702</v>
      </c>
      <c r="AG1765" s="17">
        <v>0.34845630434041203</v>
      </c>
      <c r="AH1765" s="17">
        <v>0.32619954235758603</v>
      </c>
      <c r="AI1765" s="17">
        <v>0.37751050031893901</v>
      </c>
      <c r="AJ1765" s="17">
        <v>0.31106465106796599</v>
      </c>
      <c r="AK1765" s="17">
        <v>0.33746718677559301</v>
      </c>
      <c r="AL1765" s="17"/>
      <c r="AM1765" s="17">
        <v>0.32553835393772002</v>
      </c>
      <c r="AN1765" s="17">
        <v>0.36780762235361097</v>
      </c>
      <c r="AO1765" s="17">
        <v>0.32027544798959001</v>
      </c>
      <c r="AP1765" s="17">
        <v>0.35902933466168302</v>
      </c>
      <c r="AQ1765" s="17">
        <v>0.253917301370155</v>
      </c>
      <c r="AR1765" s="17"/>
      <c r="AS1765" s="17">
        <v>0.329715633736054</v>
      </c>
      <c r="AT1765" s="17">
        <v>0.315923148502393</v>
      </c>
      <c r="AU1765" s="17">
        <v>0.37072773530889203</v>
      </c>
      <c r="AV1765" s="17">
        <v>0.35257178694601798</v>
      </c>
      <c r="AW1765" s="17">
        <v>0.31682205300499999</v>
      </c>
      <c r="AX1765" s="17">
        <v>0.38175314693010998</v>
      </c>
      <c r="AY1765" s="17"/>
      <c r="AZ1765" s="17">
        <v>0.39264259096701298</v>
      </c>
      <c r="BA1765" s="17">
        <v>0.356436868001693</v>
      </c>
      <c r="BB1765" s="17">
        <v>0.314288958539715</v>
      </c>
      <c r="BC1765" s="17">
        <v>0.350690501936188</v>
      </c>
      <c r="BD1765" s="17">
        <v>0.29515868720474803</v>
      </c>
      <c r="BE1765" s="17"/>
      <c r="BF1765" s="17">
        <v>0.34660321993701199</v>
      </c>
      <c r="BG1765" s="17"/>
      <c r="BH1765" s="17">
        <v>0.34387858507146901</v>
      </c>
      <c r="BI1765" s="17"/>
      <c r="BJ1765" s="17">
        <v>0.28203887219637402</v>
      </c>
      <c r="BK1765" s="17">
        <v>0.31973778686954002</v>
      </c>
      <c r="BL1765" s="17">
        <v>0.41539474086764699</v>
      </c>
      <c r="BM1765" s="17">
        <v>0.35445961154926803</v>
      </c>
      <c r="BN1765" s="17">
        <v>0.27940390346677102</v>
      </c>
      <c r="BO1765" s="17">
        <v>0.26814125640054398</v>
      </c>
      <c r="BP1765" s="17"/>
      <c r="BQ1765" s="17">
        <v>0.33533079823606399</v>
      </c>
      <c r="BR1765" s="17">
        <v>0.36618515957069298</v>
      </c>
      <c r="BS1765" s="17">
        <v>0.341007555411866</v>
      </c>
      <c r="BT1765" s="17"/>
      <c r="BU1765" s="17">
        <v>0.26118365032185598</v>
      </c>
      <c r="BV1765" s="17">
        <v>0.36080830514407097</v>
      </c>
      <c r="BW1765" s="17">
        <v>0.34073320824367997</v>
      </c>
      <c r="BX1765" s="17"/>
      <c r="BY1765" s="17">
        <v>0.205619537454377</v>
      </c>
      <c r="BZ1765" s="17"/>
      <c r="CA1765" s="17">
        <v>0.30978741618956002</v>
      </c>
    </row>
    <row r="1766" spans="2:79" x14ac:dyDescent="0.35">
      <c r="B1766" t="s">
        <v>658</v>
      </c>
      <c r="C1766" s="17">
        <v>9.8321537028456404E-2</v>
      </c>
      <c r="D1766" s="17">
        <v>8.1471567419005297E-2</v>
      </c>
      <c r="E1766" s="17">
        <v>0.11743944108356499</v>
      </c>
      <c r="F1766" s="17"/>
      <c r="G1766" s="17">
        <v>0.104731247284972</v>
      </c>
      <c r="H1766" s="17">
        <v>0.100525352587692</v>
      </c>
      <c r="I1766" s="17">
        <v>9.3019103244014106E-2</v>
      </c>
      <c r="J1766" s="17">
        <v>0.12239263728045</v>
      </c>
      <c r="K1766" s="17">
        <v>7.5820915321767504E-2</v>
      </c>
      <c r="L1766" s="17">
        <v>9.5300856885773597E-2</v>
      </c>
      <c r="M1766" s="17"/>
      <c r="N1766" s="17">
        <v>9.5837678454093203E-2</v>
      </c>
      <c r="O1766" s="17">
        <v>0.13440657739569101</v>
      </c>
      <c r="P1766" s="17">
        <v>0.116383043253937</v>
      </c>
      <c r="Q1766" s="17">
        <v>4.7194467106785702E-2</v>
      </c>
      <c r="R1766" s="17"/>
      <c r="S1766" s="17">
        <v>0.12349439895308099</v>
      </c>
      <c r="T1766" s="17">
        <v>0.119145098488691</v>
      </c>
      <c r="U1766" s="17">
        <v>0.12755617607323999</v>
      </c>
      <c r="V1766" s="17">
        <v>0.114949200143232</v>
      </c>
      <c r="W1766" s="17">
        <v>4.4202452541858499E-2</v>
      </c>
      <c r="X1766" s="17">
        <v>8.3865735638709402E-2</v>
      </c>
      <c r="Y1766" s="17">
        <v>9.81369157512645E-2</v>
      </c>
      <c r="Z1766" s="17">
        <v>9.4603864987959793E-2</v>
      </c>
      <c r="AA1766" s="17">
        <v>9.6152004217051695E-2</v>
      </c>
      <c r="AB1766" s="17">
        <v>9.8869644827882394E-2</v>
      </c>
      <c r="AC1766" s="17">
        <v>5.6041224766400499E-2</v>
      </c>
      <c r="AD1766" s="17">
        <v>6.3358754523790001E-2</v>
      </c>
      <c r="AE1766" s="17"/>
      <c r="AF1766" s="17">
        <v>0.108281711592637</v>
      </c>
      <c r="AG1766" s="17">
        <v>8.1995284848122602E-2</v>
      </c>
      <c r="AH1766" s="17">
        <v>0.108388623249523</v>
      </c>
      <c r="AI1766" s="17">
        <v>0.12629273101129601</v>
      </c>
      <c r="AJ1766" s="17">
        <v>0.149740579365291</v>
      </c>
      <c r="AK1766" s="17">
        <v>9.6952205137294994E-2</v>
      </c>
      <c r="AL1766" s="17"/>
      <c r="AM1766" s="17">
        <v>8.3154604503168597E-2</v>
      </c>
      <c r="AN1766" s="17">
        <v>0.105650998992931</v>
      </c>
      <c r="AO1766" s="17">
        <v>0.12722867238955601</v>
      </c>
      <c r="AP1766" s="17">
        <v>4.9188547263025899E-2</v>
      </c>
      <c r="AQ1766" s="17">
        <v>8.1024620237542005E-2</v>
      </c>
      <c r="AR1766" s="17"/>
      <c r="AS1766" s="17">
        <v>9.7994007936840904E-2</v>
      </c>
      <c r="AT1766" s="17">
        <v>9.4816283877077301E-2</v>
      </c>
      <c r="AU1766" s="17">
        <v>0.131827930190516</v>
      </c>
      <c r="AV1766" s="17">
        <v>8.1904550417418107E-2</v>
      </c>
      <c r="AW1766" s="17">
        <v>8.2229363681444997E-2</v>
      </c>
      <c r="AX1766" s="17">
        <v>0.11417399505343299</v>
      </c>
      <c r="AY1766" s="17"/>
      <c r="AZ1766" s="17">
        <v>0.12217977056516501</v>
      </c>
      <c r="BA1766" s="17">
        <v>0.11178195111780501</v>
      </c>
      <c r="BB1766" s="17">
        <v>7.1984803913692205E-2</v>
      </c>
      <c r="BC1766" s="17">
        <v>7.1713325176323894E-2</v>
      </c>
      <c r="BD1766" s="17">
        <v>9.3153329002657603E-2</v>
      </c>
      <c r="BE1766" s="17"/>
      <c r="BF1766" s="17">
        <v>0.10812937426411499</v>
      </c>
      <c r="BG1766" s="17"/>
      <c r="BH1766" s="17">
        <v>0.106927184321327</v>
      </c>
      <c r="BI1766" s="17"/>
      <c r="BJ1766" s="17">
        <v>8.79536438377959E-2</v>
      </c>
      <c r="BK1766" s="17">
        <v>9.7801263965322099E-2</v>
      </c>
      <c r="BL1766" s="17">
        <v>9.2572255348038299E-2</v>
      </c>
      <c r="BM1766" s="17">
        <v>0.124582409405356</v>
      </c>
      <c r="BN1766" s="17">
        <v>0.116692806322995</v>
      </c>
      <c r="BO1766" s="17">
        <v>0.16314593251684001</v>
      </c>
      <c r="BP1766" s="17"/>
      <c r="BQ1766" s="17">
        <v>0.12891249601945001</v>
      </c>
      <c r="BR1766" s="17">
        <v>8.6722011524475506E-2</v>
      </c>
      <c r="BS1766" s="17">
        <v>9.7099020609482098E-2</v>
      </c>
      <c r="BT1766" s="17"/>
      <c r="BU1766" s="17">
        <v>0.23319137721345301</v>
      </c>
      <c r="BV1766" s="17">
        <v>8.9010931910406002E-2</v>
      </c>
      <c r="BW1766" s="17">
        <v>9.3886973606734106E-2</v>
      </c>
      <c r="BX1766" s="17"/>
      <c r="BY1766" s="17">
        <v>9.5493172037912202E-2</v>
      </c>
      <c r="BZ1766" s="17"/>
      <c r="CA1766" s="17">
        <v>0.120574757989694</v>
      </c>
    </row>
    <row r="1767" spans="2:79" x14ac:dyDescent="0.35">
      <c r="B1767" t="s">
        <v>136</v>
      </c>
      <c r="C1767" s="17">
        <v>8.4887938537813498E-2</v>
      </c>
      <c r="D1767" s="17">
        <v>6.2645960600906395E-2</v>
      </c>
      <c r="E1767" s="17">
        <v>0.109363028272941</v>
      </c>
      <c r="F1767" s="17"/>
      <c r="G1767" s="17">
        <v>7.2825731026215201E-2</v>
      </c>
      <c r="H1767" s="17">
        <v>4.6228686923036798E-2</v>
      </c>
      <c r="I1767" s="17">
        <v>0.111543765941735</v>
      </c>
      <c r="J1767" s="17">
        <v>6.8509304582645106E-2</v>
      </c>
      <c r="K1767" s="17">
        <v>0.100808941959091</v>
      </c>
      <c r="L1767" s="17">
        <v>9.9658325195767006E-2</v>
      </c>
      <c r="M1767" s="17"/>
      <c r="N1767" s="17">
        <v>7.3700113467525294E-2</v>
      </c>
      <c r="O1767" s="17">
        <v>9.7373836362882202E-2</v>
      </c>
      <c r="P1767" s="17">
        <v>0.12148405327673301</v>
      </c>
      <c r="Q1767" s="17">
        <v>4.81007843068392E-2</v>
      </c>
      <c r="R1767" s="17"/>
      <c r="S1767" s="17">
        <v>7.2006347288139094E-2</v>
      </c>
      <c r="T1767" s="17">
        <v>6.7226368099602904E-2</v>
      </c>
      <c r="U1767" s="17">
        <v>5.67514720295604E-2</v>
      </c>
      <c r="V1767" s="17">
        <v>0.13642982591136801</v>
      </c>
      <c r="W1767" s="17">
        <v>6.0120202885299803E-2</v>
      </c>
      <c r="X1767" s="17">
        <v>0.15815149652202501</v>
      </c>
      <c r="Y1767" s="17">
        <v>0.13817251014805099</v>
      </c>
      <c r="Z1767" s="17">
        <v>4.7865536819103799E-2</v>
      </c>
      <c r="AA1767" s="17">
        <v>5.2707254258239099E-2</v>
      </c>
      <c r="AB1767" s="17">
        <v>6.4027103224110593E-2</v>
      </c>
      <c r="AC1767" s="17">
        <v>0.21388604590636701</v>
      </c>
      <c r="AD1767" s="17">
        <v>6.68333024552997E-3</v>
      </c>
      <c r="AE1767" s="17"/>
      <c r="AF1767" s="17">
        <v>8.2210286036669897E-2</v>
      </c>
      <c r="AG1767" s="17">
        <v>7.5170767172800801E-2</v>
      </c>
      <c r="AH1767" s="17">
        <v>0.109488109062401</v>
      </c>
      <c r="AI1767" s="17">
        <v>6.02999481323978E-2</v>
      </c>
      <c r="AJ1767" s="17">
        <v>3.448043238581E-2</v>
      </c>
      <c r="AK1767" s="17">
        <v>1.5873522810604199E-2</v>
      </c>
      <c r="AL1767" s="17"/>
      <c r="AM1767" s="17">
        <v>7.0851075482970094E-2</v>
      </c>
      <c r="AN1767" s="17">
        <v>7.8898088598066796E-2</v>
      </c>
      <c r="AO1767" s="17">
        <v>0.10842623866485999</v>
      </c>
      <c r="AP1767" s="17">
        <v>7.8299330870478995E-2</v>
      </c>
      <c r="AQ1767" s="17">
        <v>7.6910790251693006E-2</v>
      </c>
      <c r="AR1767" s="17"/>
      <c r="AS1767" s="17">
        <v>7.7623925204440905E-2</v>
      </c>
      <c r="AT1767" s="17">
        <v>7.9674015426994302E-2</v>
      </c>
      <c r="AU1767" s="17">
        <v>9.8042230333747704E-2</v>
      </c>
      <c r="AV1767" s="17">
        <v>9.3660403142011406E-2</v>
      </c>
      <c r="AW1767" s="17">
        <v>0.12608133775757399</v>
      </c>
      <c r="AX1767" s="17">
        <v>1.1235492283755999E-2</v>
      </c>
      <c r="AY1767" s="17"/>
      <c r="AZ1767" s="17">
        <v>8.3000064756819605E-2</v>
      </c>
      <c r="BA1767" s="17">
        <v>8.56531523497885E-2</v>
      </c>
      <c r="BB1767" s="17">
        <v>7.8842481102957607E-2</v>
      </c>
      <c r="BC1767" s="17">
        <v>0.129541943877935</v>
      </c>
      <c r="BD1767" s="17">
        <v>7.9930659046344901E-2</v>
      </c>
      <c r="BE1767" s="17"/>
      <c r="BF1767" s="17">
        <v>8.7766604594857398E-2</v>
      </c>
      <c r="BG1767" s="17"/>
      <c r="BH1767" s="17">
        <v>6.6580557450307096E-2</v>
      </c>
      <c r="BI1767" s="17"/>
      <c r="BJ1767" s="17">
        <v>9.3749797937399099E-2</v>
      </c>
      <c r="BK1767" s="17">
        <v>8.3996205831700199E-2</v>
      </c>
      <c r="BL1767" s="17">
        <v>7.3492352892974996E-2</v>
      </c>
      <c r="BM1767" s="17">
        <v>8.4820428986013094E-2</v>
      </c>
      <c r="BN1767" s="17">
        <v>0.10350476534854</v>
      </c>
      <c r="BO1767" s="17">
        <v>0.12509599184209599</v>
      </c>
      <c r="BP1767" s="17"/>
      <c r="BQ1767" s="17">
        <v>3.8096947676708001E-2</v>
      </c>
      <c r="BR1767" s="17">
        <v>8.9996321198278495E-2</v>
      </c>
      <c r="BS1767" s="17">
        <v>6.17926358528628E-2</v>
      </c>
      <c r="BT1767" s="17"/>
      <c r="BU1767" s="17">
        <v>6.2915501067048393E-2</v>
      </c>
      <c r="BV1767" s="17">
        <v>8.5112785543217898E-2</v>
      </c>
      <c r="BW1767" s="17">
        <v>5.5356905106901201E-2</v>
      </c>
      <c r="BX1767" s="17"/>
      <c r="BY1767" s="17">
        <v>1.1467470650101799E-2</v>
      </c>
      <c r="BZ1767" s="17"/>
      <c r="CA1767" s="17">
        <v>9.5457379334761894E-2</v>
      </c>
    </row>
    <row r="1768" spans="2:79" x14ac:dyDescent="0.35">
      <c r="C1768" s="17"/>
      <c r="D1768" s="17"/>
      <c r="E1768" s="17"/>
      <c r="F1768" s="17"/>
      <c r="G1768" s="17"/>
      <c r="H1768" s="17"/>
      <c r="I1768" s="17"/>
      <c r="J1768" s="17"/>
      <c r="K1768" s="17"/>
      <c r="L1768" s="17"/>
      <c r="M1768" s="17"/>
      <c r="N1768" s="17"/>
      <c r="O1768" s="17"/>
      <c r="P1768" s="17"/>
      <c r="Q1768" s="17"/>
      <c r="R1768" s="17"/>
      <c r="S1768" s="17"/>
      <c r="T1768" s="17"/>
      <c r="U1768" s="17"/>
      <c r="V1768" s="17"/>
      <c r="W1768" s="17"/>
      <c r="X1768" s="17"/>
      <c r="Y1768" s="17"/>
      <c r="Z1768" s="17"/>
      <c r="AA1768" s="17"/>
      <c r="AB1768" s="17"/>
      <c r="AC1768" s="17"/>
      <c r="AD1768" s="17"/>
      <c r="AE1768" s="17"/>
      <c r="AF1768" s="17"/>
      <c r="AG1768" s="17"/>
      <c r="AH1768" s="17"/>
      <c r="AI1768" s="17"/>
      <c r="AJ1768" s="17"/>
      <c r="AK1768" s="17"/>
      <c r="AL1768" s="17"/>
      <c r="AM1768" s="17"/>
      <c r="AN1768" s="17"/>
      <c r="AO1768" s="17"/>
      <c r="AP1768" s="17"/>
      <c r="AQ1768" s="17"/>
      <c r="AR1768" s="17"/>
      <c r="AS1768" s="17"/>
      <c r="AT1768" s="17"/>
      <c r="AU1768" s="17"/>
      <c r="AV1768" s="17"/>
      <c r="AW1768" s="17"/>
      <c r="AX1768" s="17"/>
      <c r="AY1768" s="17"/>
      <c r="AZ1768" s="17"/>
      <c r="BA1768" s="17"/>
      <c r="BB1768" s="17"/>
      <c r="BC1768" s="17"/>
      <c r="BD1768" s="17"/>
      <c r="BE1768" s="17"/>
      <c r="BF1768" s="17"/>
      <c r="BG1768" s="17"/>
      <c r="BH1768" s="17"/>
      <c r="BI1768" s="17"/>
      <c r="BJ1768" s="17"/>
      <c r="BK1768" s="17"/>
      <c r="BL1768" s="17"/>
      <c r="BM1768" s="17"/>
      <c r="BN1768" s="17"/>
      <c r="BO1768" s="17"/>
      <c r="BP1768" s="17"/>
      <c r="BQ1768" s="17"/>
      <c r="BR1768" s="17"/>
      <c r="BS1768" s="17"/>
      <c r="BT1768" s="17"/>
      <c r="BU1768" s="17"/>
      <c r="BV1768" s="17"/>
      <c r="BW1768" s="17"/>
      <c r="BX1768" s="17"/>
      <c r="BY1768" s="17"/>
      <c r="BZ1768" s="17"/>
      <c r="CA1768" s="17"/>
    </row>
    <row r="1769" spans="2:79" x14ac:dyDescent="0.35">
      <c r="B1769" s="6" t="s">
        <v>669</v>
      </c>
      <c r="C1769" s="17"/>
      <c r="D1769" s="17"/>
      <c r="E1769" s="17"/>
      <c r="F1769" s="17"/>
      <c r="G1769" s="17"/>
      <c r="H1769" s="17"/>
      <c r="I1769" s="17"/>
      <c r="J1769" s="17"/>
      <c r="K1769" s="17"/>
      <c r="L1769" s="17"/>
      <c r="M1769" s="17"/>
      <c r="N1769" s="17"/>
      <c r="O1769" s="17"/>
      <c r="P1769" s="17"/>
      <c r="Q1769" s="17"/>
      <c r="R1769" s="17"/>
      <c r="S1769" s="17"/>
      <c r="T1769" s="17"/>
      <c r="U1769" s="17"/>
      <c r="V1769" s="17"/>
      <c r="W1769" s="17"/>
      <c r="X1769" s="17"/>
      <c r="Y1769" s="17"/>
      <c r="Z1769" s="17"/>
      <c r="AA1769" s="17"/>
      <c r="AB1769" s="17"/>
      <c r="AC1769" s="17"/>
      <c r="AD1769" s="17"/>
      <c r="AE1769" s="17"/>
      <c r="AF1769" s="17"/>
      <c r="AG1769" s="17"/>
      <c r="AH1769" s="17"/>
      <c r="AI1769" s="17"/>
      <c r="AJ1769" s="17"/>
      <c r="AK1769" s="17"/>
      <c r="AL1769" s="17"/>
      <c r="AM1769" s="17"/>
      <c r="AN1769" s="17"/>
      <c r="AO1769" s="17"/>
      <c r="AP1769" s="17"/>
      <c r="AQ1769" s="17"/>
      <c r="AR1769" s="17"/>
      <c r="AS1769" s="17"/>
      <c r="AT1769" s="17"/>
      <c r="AU1769" s="17"/>
      <c r="AV1769" s="17"/>
      <c r="AW1769" s="17"/>
      <c r="AX1769" s="17"/>
      <c r="AY1769" s="17"/>
      <c r="AZ1769" s="17"/>
      <c r="BA1769" s="17"/>
      <c r="BB1769" s="17"/>
      <c r="BC1769" s="17"/>
      <c r="BD1769" s="17"/>
      <c r="BE1769" s="17"/>
      <c r="BF1769" s="17"/>
      <c r="BG1769" s="17"/>
      <c r="BH1769" s="17"/>
      <c r="BI1769" s="17"/>
      <c r="BJ1769" s="17"/>
      <c r="BK1769" s="17"/>
      <c r="BL1769" s="17"/>
      <c r="BM1769" s="17"/>
      <c r="BN1769" s="17"/>
      <c r="BO1769" s="17"/>
      <c r="BP1769" s="17"/>
      <c r="BQ1769" s="17"/>
      <c r="BR1769" s="17"/>
      <c r="BS1769" s="17"/>
      <c r="BT1769" s="17"/>
      <c r="BU1769" s="17"/>
      <c r="BV1769" s="17"/>
      <c r="BW1769" s="17"/>
      <c r="BX1769" s="17"/>
      <c r="BY1769" s="17"/>
      <c r="BZ1769" s="17"/>
      <c r="CA1769" s="17"/>
    </row>
    <row r="1770" spans="2:79" x14ac:dyDescent="0.35">
      <c r="B1770" s="24" t="s">
        <v>582</v>
      </c>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c r="BA1770" s="17"/>
      <c r="BB1770" s="17"/>
      <c r="BC1770" s="17"/>
      <c r="BD1770" s="17"/>
      <c r="BE1770" s="17"/>
      <c r="BF1770" s="17"/>
      <c r="BG1770" s="17"/>
      <c r="BH1770" s="17"/>
      <c r="BI1770" s="17"/>
      <c r="BJ1770" s="17"/>
      <c r="BK1770" s="17"/>
      <c r="BL1770" s="17"/>
      <c r="BM1770" s="17"/>
      <c r="BN1770" s="17"/>
      <c r="BO1770" s="17"/>
      <c r="BP1770" s="17"/>
      <c r="BQ1770" s="17"/>
      <c r="BR1770" s="17"/>
      <c r="BS1770" s="17"/>
      <c r="BT1770" s="17"/>
      <c r="BU1770" s="17"/>
      <c r="BV1770" s="17"/>
      <c r="BW1770" s="17"/>
      <c r="BX1770" s="17"/>
      <c r="BY1770" s="17"/>
      <c r="BZ1770" s="17"/>
      <c r="CA1770" s="17"/>
    </row>
    <row r="1771" spans="2:79" x14ac:dyDescent="0.35">
      <c r="B1771" t="s">
        <v>655</v>
      </c>
      <c r="C1771" s="17">
        <v>0.190609221736948</v>
      </c>
      <c r="D1771" s="17">
        <v>0.19919568320393499</v>
      </c>
      <c r="E1771" s="17">
        <v>0.18257202365391101</v>
      </c>
      <c r="F1771" s="17"/>
      <c r="G1771" s="17">
        <v>0.20840442317045199</v>
      </c>
      <c r="H1771" s="17">
        <v>0.15267591411576201</v>
      </c>
      <c r="I1771" s="17">
        <v>0.170183201496348</v>
      </c>
      <c r="J1771" s="17">
        <v>0.20235503535159399</v>
      </c>
      <c r="K1771" s="17">
        <v>0.160182448390602</v>
      </c>
      <c r="L1771" s="17">
        <v>0.23354903075344999</v>
      </c>
      <c r="M1771" s="17"/>
      <c r="N1771" s="17">
        <v>0.16134869395793899</v>
      </c>
      <c r="O1771" s="17">
        <v>0.236152052399763</v>
      </c>
      <c r="P1771" s="17">
        <v>0.16799140365547799</v>
      </c>
      <c r="Q1771" s="17">
        <v>0.201278159718905</v>
      </c>
      <c r="R1771" s="17"/>
      <c r="S1771" s="17">
        <v>0.194536806338097</v>
      </c>
      <c r="T1771" s="17">
        <v>0.22783206334182601</v>
      </c>
      <c r="U1771" s="17">
        <v>0.13996054869646901</v>
      </c>
      <c r="V1771" s="17">
        <v>0.31496656139169499</v>
      </c>
      <c r="W1771" s="17">
        <v>0.15409797709752901</v>
      </c>
      <c r="X1771" s="17">
        <v>0.24051942336950699</v>
      </c>
      <c r="Y1771" s="17">
        <v>0.16011300557100699</v>
      </c>
      <c r="Z1771" s="17">
        <v>6.9456812451987204E-2</v>
      </c>
      <c r="AA1771" s="17">
        <v>0.17783291996291101</v>
      </c>
      <c r="AB1771" s="17">
        <v>0.173759078716169</v>
      </c>
      <c r="AC1771" s="17">
        <v>0.13244355566171401</v>
      </c>
      <c r="AD1771" s="17">
        <v>0.167471715398545</v>
      </c>
      <c r="AE1771" s="17"/>
      <c r="AF1771" s="17">
        <v>0.213724909122916</v>
      </c>
      <c r="AG1771" s="17">
        <v>0.18523458588044101</v>
      </c>
      <c r="AH1771" s="17">
        <v>0.19305941158856299</v>
      </c>
      <c r="AI1771" s="17">
        <v>0.22203781480943699</v>
      </c>
      <c r="AJ1771" s="17">
        <v>0.19730966602890401</v>
      </c>
      <c r="AK1771" s="17">
        <v>0.148914962600455</v>
      </c>
      <c r="AL1771" s="17"/>
      <c r="AM1771" s="17">
        <v>0.25462906141324798</v>
      </c>
      <c r="AN1771" s="17">
        <v>0.195005685153574</v>
      </c>
      <c r="AO1771" s="17">
        <v>0.15079941328534699</v>
      </c>
      <c r="AP1771" s="17">
        <v>0.16143864138643499</v>
      </c>
      <c r="AQ1771" s="17">
        <v>0.27126342511942902</v>
      </c>
      <c r="AR1771" s="17"/>
      <c r="AS1771" s="17">
        <v>0.21153065045761801</v>
      </c>
      <c r="AT1771" s="17">
        <v>0.201971820635377</v>
      </c>
      <c r="AU1771" s="17">
        <v>0.167013499388042</v>
      </c>
      <c r="AV1771" s="17">
        <v>0.181555343239964</v>
      </c>
      <c r="AW1771" s="17">
        <v>0.14158402116340399</v>
      </c>
      <c r="AX1771" s="17">
        <v>0.23751681140372699</v>
      </c>
      <c r="AY1771" s="17"/>
      <c r="AZ1771" s="17">
        <v>0.19742592428557901</v>
      </c>
      <c r="BA1771" s="17">
        <v>0.192612671294557</v>
      </c>
      <c r="BB1771" s="17">
        <v>0.186383674880929</v>
      </c>
      <c r="BC1771" s="17">
        <v>0.10381874030282801</v>
      </c>
      <c r="BD1771" s="17">
        <v>0.21142689542041099</v>
      </c>
      <c r="BE1771" s="17"/>
      <c r="BF1771" s="17">
        <v>0.18775944535234701</v>
      </c>
      <c r="BG1771" s="17"/>
      <c r="BH1771" s="17">
        <v>0.188582168340756</v>
      </c>
      <c r="BI1771" s="17"/>
      <c r="BJ1771" s="17">
        <v>0.186883062270844</v>
      </c>
      <c r="BK1771" s="17">
        <v>0.25041891793257098</v>
      </c>
      <c r="BL1771" s="17">
        <v>0.15990199045422401</v>
      </c>
      <c r="BM1771" s="17">
        <v>0.22983017783375501</v>
      </c>
      <c r="BN1771" s="17">
        <v>0.15431981209993101</v>
      </c>
      <c r="BO1771" s="17">
        <v>0.111587614161185</v>
      </c>
      <c r="BP1771" s="17"/>
      <c r="BQ1771" s="17">
        <v>0.18086468357219601</v>
      </c>
      <c r="BR1771" s="17">
        <v>0.183325974912526</v>
      </c>
      <c r="BS1771" s="17">
        <v>0.21408665497490301</v>
      </c>
      <c r="BT1771" s="17"/>
      <c r="BU1771" s="17">
        <v>0.30030800087602499</v>
      </c>
      <c r="BV1771" s="17">
        <v>0.21416993420071501</v>
      </c>
      <c r="BW1771" s="17">
        <v>0.17862971327958099</v>
      </c>
      <c r="BX1771" s="17"/>
      <c r="BY1771" s="17">
        <v>0.24311534849258601</v>
      </c>
      <c r="BZ1771" s="17"/>
      <c r="CA1771" s="17">
        <v>0.17957416315323099</v>
      </c>
    </row>
    <row r="1772" spans="2:79" x14ac:dyDescent="0.35">
      <c r="B1772" t="s">
        <v>656</v>
      </c>
      <c r="C1772" s="17">
        <v>0.35583014033615801</v>
      </c>
      <c r="D1772" s="17">
        <v>0.37866313320917599</v>
      </c>
      <c r="E1772" s="17">
        <v>0.33901652955266598</v>
      </c>
      <c r="F1772" s="17"/>
      <c r="G1772" s="17">
        <v>0.32385683040121199</v>
      </c>
      <c r="H1772" s="17">
        <v>0.47348610376032102</v>
      </c>
      <c r="I1772" s="17">
        <v>0.39985380579675101</v>
      </c>
      <c r="J1772" s="17">
        <v>0.318802053241449</v>
      </c>
      <c r="K1772" s="17">
        <v>0.34599119878310902</v>
      </c>
      <c r="L1772" s="17">
        <v>0.294637553081807</v>
      </c>
      <c r="M1772" s="17"/>
      <c r="N1772" s="17">
        <v>0.39895931378771099</v>
      </c>
      <c r="O1772" s="17">
        <v>0.35315511672765498</v>
      </c>
      <c r="P1772" s="17">
        <v>0.37778694956775699</v>
      </c>
      <c r="Q1772" s="17">
        <v>0.29242012538727902</v>
      </c>
      <c r="R1772" s="17"/>
      <c r="S1772" s="17">
        <v>0.39154401921523402</v>
      </c>
      <c r="T1772" s="17">
        <v>0.38946485648083801</v>
      </c>
      <c r="U1772" s="17">
        <v>0.45986266449831398</v>
      </c>
      <c r="V1772" s="17">
        <v>0.37041974605524902</v>
      </c>
      <c r="W1772" s="17">
        <v>0.43800200766435698</v>
      </c>
      <c r="X1772" s="17">
        <v>0.31793236734015101</v>
      </c>
      <c r="Y1772" s="17">
        <v>0.25005376180417799</v>
      </c>
      <c r="Z1772" s="17">
        <v>0.39291994881629899</v>
      </c>
      <c r="AA1772" s="17">
        <v>0.26531330827072702</v>
      </c>
      <c r="AB1772" s="17">
        <v>0.30427035021137</v>
      </c>
      <c r="AC1772" s="17">
        <v>0.35174381728945803</v>
      </c>
      <c r="AD1772" s="17">
        <v>0.39483322871267301</v>
      </c>
      <c r="AE1772" s="17"/>
      <c r="AF1772" s="17">
        <v>0.32146268933482602</v>
      </c>
      <c r="AG1772" s="17">
        <v>0.38223310627203499</v>
      </c>
      <c r="AH1772" s="17">
        <v>0.31656604855928899</v>
      </c>
      <c r="AI1772" s="17">
        <v>0.45966002714002602</v>
      </c>
      <c r="AJ1772" s="17">
        <v>0.34248798885235998</v>
      </c>
      <c r="AK1772" s="17">
        <v>0.36946607043810697</v>
      </c>
      <c r="AL1772" s="17"/>
      <c r="AM1772" s="17">
        <v>0.28466138455698298</v>
      </c>
      <c r="AN1772" s="17">
        <v>0.37401301908199602</v>
      </c>
      <c r="AO1772" s="17">
        <v>0.37918584453493898</v>
      </c>
      <c r="AP1772" s="17">
        <v>0.364111602902011</v>
      </c>
      <c r="AQ1772" s="17">
        <v>0.303118623685805</v>
      </c>
      <c r="AR1772" s="17"/>
      <c r="AS1772" s="17">
        <v>0.34457371630220301</v>
      </c>
      <c r="AT1772" s="17">
        <v>0.298445387835089</v>
      </c>
      <c r="AU1772" s="17">
        <v>0.42255892691755997</v>
      </c>
      <c r="AV1772" s="17">
        <v>0.3521839029178</v>
      </c>
      <c r="AW1772" s="17">
        <v>0.40863241931821997</v>
      </c>
      <c r="AX1772" s="17">
        <v>0.37350081270545499</v>
      </c>
      <c r="AY1772" s="17"/>
      <c r="AZ1772" s="17">
        <v>0.352066917748317</v>
      </c>
      <c r="BA1772" s="17">
        <v>0.40592567714939898</v>
      </c>
      <c r="BB1772" s="17">
        <v>0.30018855140079997</v>
      </c>
      <c r="BC1772" s="17">
        <v>0.35358546176193401</v>
      </c>
      <c r="BD1772" s="17">
        <v>0.336916467149319</v>
      </c>
      <c r="BE1772" s="17"/>
      <c r="BF1772" s="17">
        <v>0.367637245255235</v>
      </c>
      <c r="BG1772" s="17"/>
      <c r="BH1772" s="17">
        <v>0.36152056362594098</v>
      </c>
      <c r="BI1772" s="17"/>
      <c r="BJ1772" s="17">
        <v>0.350902062226015</v>
      </c>
      <c r="BK1772" s="17">
        <v>0.314612081891541</v>
      </c>
      <c r="BL1772" s="17">
        <v>0.38113654082482101</v>
      </c>
      <c r="BM1772" s="17">
        <v>0.346570530975571</v>
      </c>
      <c r="BN1772" s="17">
        <v>0.50253512222123498</v>
      </c>
      <c r="BO1772" s="17">
        <v>0.23886664804347901</v>
      </c>
      <c r="BP1772" s="17"/>
      <c r="BQ1772" s="17">
        <v>0.36004190108758699</v>
      </c>
      <c r="BR1772" s="17">
        <v>0.410354783350946</v>
      </c>
      <c r="BS1772" s="17">
        <v>0.34238563677079698</v>
      </c>
      <c r="BT1772" s="17"/>
      <c r="BU1772" s="17">
        <v>0.44842467327983199</v>
      </c>
      <c r="BV1772" s="17">
        <v>0.41623325794798299</v>
      </c>
      <c r="BW1772" s="17">
        <v>0.32248895938725702</v>
      </c>
      <c r="BX1772" s="17"/>
      <c r="BY1772" s="17">
        <v>0.227197273493149</v>
      </c>
      <c r="BZ1772" s="17"/>
      <c r="CA1772" s="17">
        <v>0.30096163530812797</v>
      </c>
    </row>
    <row r="1773" spans="2:79" x14ac:dyDescent="0.35">
      <c r="B1773" t="s">
        <v>657</v>
      </c>
      <c r="C1773" s="17">
        <v>0.225430485714254</v>
      </c>
      <c r="D1773" s="17">
        <v>0.23329238437451599</v>
      </c>
      <c r="E1773" s="17">
        <v>0.21073744981624101</v>
      </c>
      <c r="F1773" s="17"/>
      <c r="G1773" s="17">
        <v>0.31486995044542598</v>
      </c>
      <c r="H1773" s="17">
        <v>0.197393433304931</v>
      </c>
      <c r="I1773" s="17">
        <v>0.225040029844708</v>
      </c>
      <c r="J1773" s="17">
        <v>0.18158572400849299</v>
      </c>
      <c r="K1773" s="17">
        <v>0.21750005946305501</v>
      </c>
      <c r="L1773" s="17">
        <v>0.23746084058854799</v>
      </c>
      <c r="M1773" s="17"/>
      <c r="N1773" s="17">
        <v>0.21317354075665801</v>
      </c>
      <c r="O1773" s="17">
        <v>0.203153950278781</v>
      </c>
      <c r="P1773" s="17">
        <v>0.221920552482685</v>
      </c>
      <c r="Q1773" s="17">
        <v>0.26253992770108397</v>
      </c>
      <c r="R1773" s="17"/>
      <c r="S1773" s="17">
        <v>0.220206216194342</v>
      </c>
      <c r="T1773" s="17">
        <v>0.120154228162923</v>
      </c>
      <c r="U1773" s="17">
        <v>0.27851493493514601</v>
      </c>
      <c r="V1773" s="17">
        <v>0.15433222585951101</v>
      </c>
      <c r="W1773" s="17">
        <v>0.25642752074542502</v>
      </c>
      <c r="X1773" s="17">
        <v>0.25041486100381599</v>
      </c>
      <c r="Y1773" s="17">
        <v>0.251878528656793</v>
      </c>
      <c r="Z1773" s="17">
        <v>0.40501726125259901</v>
      </c>
      <c r="AA1773" s="17">
        <v>0.21852568197238401</v>
      </c>
      <c r="AB1773" s="17">
        <v>0.243568915169186</v>
      </c>
      <c r="AC1773" s="17">
        <v>0.25697993437025501</v>
      </c>
      <c r="AD1773" s="17">
        <v>0.25977099186420399</v>
      </c>
      <c r="AE1773" s="17"/>
      <c r="AF1773" s="17">
        <v>0.179499115385025</v>
      </c>
      <c r="AG1773" s="17">
        <v>0.241790429076323</v>
      </c>
      <c r="AH1773" s="17">
        <v>0.240304187856336</v>
      </c>
      <c r="AI1773" s="17">
        <v>0.15290844419272301</v>
      </c>
      <c r="AJ1773" s="17">
        <v>0.23455718971235201</v>
      </c>
      <c r="AK1773" s="17">
        <v>0.21013400135093499</v>
      </c>
      <c r="AL1773" s="17"/>
      <c r="AM1773" s="17">
        <v>0.21791121468643701</v>
      </c>
      <c r="AN1773" s="17">
        <v>0.21525460612702599</v>
      </c>
      <c r="AO1773" s="17">
        <v>0.22739864097068599</v>
      </c>
      <c r="AP1773" s="17">
        <v>0.24622220187991301</v>
      </c>
      <c r="AQ1773" s="17">
        <v>9.4893951368515597E-2</v>
      </c>
      <c r="AR1773" s="17"/>
      <c r="AS1773" s="17">
        <v>0.23102944029449199</v>
      </c>
      <c r="AT1773" s="17">
        <v>0.24350596688888099</v>
      </c>
      <c r="AU1773" s="17">
        <v>0.22051254911684801</v>
      </c>
      <c r="AV1773" s="17">
        <v>0.25640690367428698</v>
      </c>
      <c r="AW1773" s="17">
        <v>0.166752461956582</v>
      </c>
      <c r="AX1773" s="17">
        <v>0.17201279745734799</v>
      </c>
      <c r="AY1773" s="17"/>
      <c r="AZ1773" s="17">
        <v>0.21544503078813901</v>
      </c>
      <c r="BA1773" s="17">
        <v>0.184916193626639</v>
      </c>
      <c r="BB1773" s="17">
        <v>0.26709175667254997</v>
      </c>
      <c r="BC1773" s="17">
        <v>0.22321526954948701</v>
      </c>
      <c r="BD1773" s="17">
        <v>0.25947363329652101</v>
      </c>
      <c r="BE1773" s="17"/>
      <c r="BF1773" s="17">
        <v>0.21692113378908001</v>
      </c>
      <c r="BG1773" s="17"/>
      <c r="BH1773" s="17">
        <v>0.220672660922827</v>
      </c>
      <c r="BI1773" s="17"/>
      <c r="BJ1773" s="17">
        <v>0.21910622731927901</v>
      </c>
      <c r="BK1773" s="17">
        <v>0.25506293712961298</v>
      </c>
      <c r="BL1773" s="17">
        <v>0.22107882193891701</v>
      </c>
      <c r="BM1773" s="17">
        <v>0.20215793944902299</v>
      </c>
      <c r="BN1773" s="17">
        <v>7.9627313664666494E-2</v>
      </c>
      <c r="BO1773" s="17">
        <v>0.37103095725346003</v>
      </c>
      <c r="BP1773" s="17"/>
      <c r="BQ1773" s="17">
        <v>0.28364244440446701</v>
      </c>
      <c r="BR1773" s="17">
        <v>0.21122722736768401</v>
      </c>
      <c r="BS1773" s="17">
        <v>0.213220126143322</v>
      </c>
      <c r="BT1773" s="17"/>
      <c r="BU1773" s="17">
        <v>0.23831085266594901</v>
      </c>
      <c r="BV1773" s="17">
        <v>0.18315219684588799</v>
      </c>
      <c r="BW1773" s="17">
        <v>0.26207696853013701</v>
      </c>
      <c r="BX1773" s="17"/>
      <c r="BY1773" s="17">
        <v>0.165116205532578</v>
      </c>
      <c r="BZ1773" s="17"/>
      <c r="CA1773" s="17">
        <v>0.30444793607464199</v>
      </c>
    </row>
    <row r="1774" spans="2:79" x14ac:dyDescent="0.35">
      <c r="B1774" t="s">
        <v>658</v>
      </c>
      <c r="C1774" s="17">
        <v>0.14493768820464201</v>
      </c>
      <c r="D1774" s="17">
        <v>0.12738062283284901</v>
      </c>
      <c r="E1774" s="17">
        <v>0.162154749682897</v>
      </c>
      <c r="F1774" s="17"/>
      <c r="G1774" s="17">
        <v>7.9497610981277403E-2</v>
      </c>
      <c r="H1774" s="17">
        <v>0.110968166435936</v>
      </c>
      <c r="I1774" s="17">
        <v>0.161495384743682</v>
      </c>
      <c r="J1774" s="17">
        <v>0.19953729102038301</v>
      </c>
      <c r="K1774" s="17">
        <v>0.16879271095335399</v>
      </c>
      <c r="L1774" s="17">
        <v>0.12948034358343399</v>
      </c>
      <c r="M1774" s="17"/>
      <c r="N1774" s="17">
        <v>0.159303803869357</v>
      </c>
      <c r="O1774" s="17">
        <v>0.13989226377776201</v>
      </c>
      <c r="P1774" s="17">
        <v>0.13227570279623699</v>
      </c>
      <c r="Q1774" s="17">
        <v>0.14513161462690299</v>
      </c>
      <c r="R1774" s="17"/>
      <c r="S1774" s="17">
        <v>0.15512694521922499</v>
      </c>
      <c r="T1774" s="17">
        <v>0.200457880568222</v>
      </c>
      <c r="U1774" s="17">
        <v>5.9865973557124599E-2</v>
      </c>
      <c r="V1774" s="17">
        <v>8.29086018478839E-2</v>
      </c>
      <c r="W1774" s="17">
        <v>9.6960677116546101E-2</v>
      </c>
      <c r="X1774" s="17">
        <v>7.6707124285207207E-2</v>
      </c>
      <c r="Y1774" s="17">
        <v>0.23001877786046901</v>
      </c>
      <c r="Z1774" s="17">
        <v>0.104619455657346</v>
      </c>
      <c r="AA1774" s="17">
        <v>0.21654082371509001</v>
      </c>
      <c r="AB1774" s="17">
        <v>0.14701183527190501</v>
      </c>
      <c r="AC1774" s="17">
        <v>7.3955196687507094E-2</v>
      </c>
      <c r="AD1774" s="17">
        <v>0.17038286344428799</v>
      </c>
      <c r="AE1774" s="17"/>
      <c r="AF1774" s="17">
        <v>0.17021836339868299</v>
      </c>
      <c r="AG1774" s="17">
        <v>0.108836871259353</v>
      </c>
      <c r="AH1774" s="17">
        <v>0.20278548709972699</v>
      </c>
      <c r="AI1774" s="17">
        <v>0.107733811177607</v>
      </c>
      <c r="AJ1774" s="17">
        <v>0.156423310623688</v>
      </c>
      <c r="AK1774" s="17">
        <v>0.233131792667928</v>
      </c>
      <c r="AL1774" s="17"/>
      <c r="AM1774" s="17">
        <v>0.153482092004356</v>
      </c>
      <c r="AN1774" s="17">
        <v>0.136762840131612</v>
      </c>
      <c r="AO1774" s="17">
        <v>0.15493613738033099</v>
      </c>
      <c r="AP1774" s="17">
        <v>0.138693424025009</v>
      </c>
      <c r="AQ1774" s="17">
        <v>0.26340693011069399</v>
      </c>
      <c r="AR1774" s="17"/>
      <c r="AS1774" s="17">
        <v>0.152059087040878</v>
      </c>
      <c r="AT1774" s="17">
        <v>0.14400762673512801</v>
      </c>
      <c r="AU1774" s="17">
        <v>0.13477813364169899</v>
      </c>
      <c r="AV1774" s="17">
        <v>0.13731277550375201</v>
      </c>
      <c r="AW1774" s="17">
        <v>0.13928204845210501</v>
      </c>
      <c r="AX1774" s="17">
        <v>0.17624068312746199</v>
      </c>
      <c r="AY1774" s="17"/>
      <c r="AZ1774" s="17">
        <v>0.127954339746646</v>
      </c>
      <c r="BA1774" s="17">
        <v>0.148976340026688</v>
      </c>
      <c r="BB1774" s="17">
        <v>0.200999422274552</v>
      </c>
      <c r="BC1774" s="17">
        <v>0.163470011842205</v>
      </c>
      <c r="BD1774" s="17">
        <v>0.10605246339638399</v>
      </c>
      <c r="BE1774" s="17"/>
      <c r="BF1774" s="17">
        <v>0.149937110064464</v>
      </c>
      <c r="BG1774" s="17"/>
      <c r="BH1774" s="17">
        <v>0.14786295247894099</v>
      </c>
      <c r="BI1774" s="17"/>
      <c r="BJ1774" s="17">
        <v>0.16582639727756701</v>
      </c>
      <c r="BK1774" s="17">
        <v>0.108849926451282</v>
      </c>
      <c r="BL1774" s="17">
        <v>0.147606692865798</v>
      </c>
      <c r="BM1774" s="17">
        <v>0.126684349890125</v>
      </c>
      <c r="BN1774" s="17">
        <v>0.21502887361033801</v>
      </c>
      <c r="BO1774" s="17">
        <v>0.145087388449474</v>
      </c>
      <c r="BP1774" s="17"/>
      <c r="BQ1774" s="17">
        <v>0.12645079856654801</v>
      </c>
      <c r="BR1774" s="17">
        <v>0.133385983248512</v>
      </c>
      <c r="BS1774" s="17">
        <v>0.16382371201644599</v>
      </c>
      <c r="BT1774" s="17"/>
      <c r="BU1774" s="17">
        <v>1.2956473178193701E-2</v>
      </c>
      <c r="BV1774" s="17">
        <v>0.12165538344815301</v>
      </c>
      <c r="BW1774" s="17">
        <v>0.17235846682450701</v>
      </c>
      <c r="BX1774" s="17"/>
      <c r="BY1774" s="17">
        <v>0.25047652162837802</v>
      </c>
      <c r="BZ1774" s="17"/>
      <c r="CA1774" s="17">
        <v>0.132734951769235</v>
      </c>
    </row>
    <row r="1775" spans="2:79" x14ac:dyDescent="0.35">
      <c r="B1775" t="s">
        <v>136</v>
      </c>
      <c r="C1775" s="17">
        <v>8.3192464007998498E-2</v>
      </c>
      <c r="D1775" s="17">
        <v>6.1468176379523697E-2</v>
      </c>
      <c r="E1775" s="17">
        <v>0.10551924729428599</v>
      </c>
      <c r="F1775" s="17"/>
      <c r="G1775" s="17">
        <v>7.3371185001632103E-2</v>
      </c>
      <c r="H1775" s="17">
        <v>6.5476382383049397E-2</v>
      </c>
      <c r="I1775" s="17">
        <v>4.3427578118511501E-2</v>
      </c>
      <c r="J1775" s="17">
        <v>9.7719896378080706E-2</v>
      </c>
      <c r="K1775" s="17">
        <v>0.10753358240987999</v>
      </c>
      <c r="L1775" s="17">
        <v>0.10487223199276099</v>
      </c>
      <c r="M1775" s="17"/>
      <c r="N1775" s="17">
        <v>6.7214647628334095E-2</v>
      </c>
      <c r="O1775" s="17">
        <v>6.7646616816040006E-2</v>
      </c>
      <c r="P1775" s="17">
        <v>0.10002539149784299</v>
      </c>
      <c r="Q1775" s="17">
        <v>9.8630172565829302E-2</v>
      </c>
      <c r="R1775" s="17"/>
      <c r="S1775" s="17">
        <v>3.85860130331016E-2</v>
      </c>
      <c r="T1775" s="17">
        <v>6.2090971446190302E-2</v>
      </c>
      <c r="U1775" s="17">
        <v>6.1795878312946501E-2</v>
      </c>
      <c r="V1775" s="17">
        <v>7.737286484566E-2</v>
      </c>
      <c r="W1775" s="17">
        <v>5.45118173761426E-2</v>
      </c>
      <c r="X1775" s="17">
        <v>0.11442622400131899</v>
      </c>
      <c r="Y1775" s="17">
        <v>0.107935926107552</v>
      </c>
      <c r="Z1775" s="17">
        <v>2.7986521821768601E-2</v>
      </c>
      <c r="AA1775" s="17">
        <v>0.121787266078889</v>
      </c>
      <c r="AB1775" s="17">
        <v>0.13138982063137</v>
      </c>
      <c r="AC1775" s="17">
        <v>0.18487749599106601</v>
      </c>
      <c r="AD1775" s="17">
        <v>7.5412005802905496E-3</v>
      </c>
      <c r="AE1775" s="17"/>
      <c r="AF1775" s="17">
        <v>0.11509492275855</v>
      </c>
      <c r="AG1775" s="17">
        <v>8.1905007511847205E-2</v>
      </c>
      <c r="AH1775" s="17">
        <v>4.7284864896085403E-2</v>
      </c>
      <c r="AI1775" s="17">
        <v>5.7659902680208298E-2</v>
      </c>
      <c r="AJ1775" s="17">
        <v>6.9221844782696898E-2</v>
      </c>
      <c r="AK1775" s="17">
        <v>3.8353172942575599E-2</v>
      </c>
      <c r="AL1775" s="17"/>
      <c r="AM1775" s="17">
        <v>8.9316247338975197E-2</v>
      </c>
      <c r="AN1775" s="17">
        <v>7.8963849505791703E-2</v>
      </c>
      <c r="AO1775" s="17">
        <v>8.7679963828696597E-2</v>
      </c>
      <c r="AP1775" s="17">
        <v>8.9534129806631196E-2</v>
      </c>
      <c r="AQ1775" s="17">
        <v>6.7317069715555802E-2</v>
      </c>
      <c r="AR1775" s="17"/>
      <c r="AS1775" s="17">
        <v>6.0807105904809498E-2</v>
      </c>
      <c r="AT1775" s="17">
        <v>0.112069197905524</v>
      </c>
      <c r="AU1775" s="17">
        <v>5.5136890935850703E-2</v>
      </c>
      <c r="AV1775" s="17">
        <v>7.2541074664197694E-2</v>
      </c>
      <c r="AW1775" s="17">
        <v>0.143749049109689</v>
      </c>
      <c r="AX1775" s="17">
        <v>4.0728895306007998E-2</v>
      </c>
      <c r="AY1775" s="17"/>
      <c r="AZ1775" s="17">
        <v>0.10710778743131801</v>
      </c>
      <c r="BA1775" s="17">
        <v>6.7569117902717496E-2</v>
      </c>
      <c r="BB1775" s="17">
        <v>4.53365947711689E-2</v>
      </c>
      <c r="BC1775" s="17">
        <v>0.15591051654354601</v>
      </c>
      <c r="BD1775" s="17">
        <v>8.6130540737364203E-2</v>
      </c>
      <c r="BE1775" s="17"/>
      <c r="BF1775" s="17">
        <v>7.7745065538873906E-2</v>
      </c>
      <c r="BG1775" s="17"/>
      <c r="BH1775" s="17">
        <v>8.1361654631535593E-2</v>
      </c>
      <c r="BI1775" s="17"/>
      <c r="BJ1775" s="17">
        <v>7.7282250906294495E-2</v>
      </c>
      <c r="BK1775" s="17">
        <v>7.1056136594992506E-2</v>
      </c>
      <c r="BL1775" s="17">
        <v>9.0275953916241006E-2</v>
      </c>
      <c r="BM1775" s="17">
        <v>9.4757001851525094E-2</v>
      </c>
      <c r="BN1775" s="17">
        <v>4.8488878403829698E-2</v>
      </c>
      <c r="BO1775" s="17">
        <v>0.13342739209240201</v>
      </c>
      <c r="BP1775" s="17"/>
      <c r="BQ1775" s="17">
        <v>4.9000172369202899E-2</v>
      </c>
      <c r="BR1775" s="17">
        <v>6.1706031120330899E-2</v>
      </c>
      <c r="BS1775" s="17">
        <v>6.64838700945318E-2</v>
      </c>
      <c r="BT1775" s="17"/>
      <c r="BU1775" s="17">
        <v>0</v>
      </c>
      <c r="BV1775" s="17">
        <v>6.47892275572622E-2</v>
      </c>
      <c r="BW1775" s="17">
        <v>6.4445891978517703E-2</v>
      </c>
      <c r="BX1775" s="17"/>
      <c r="BY1775" s="17">
        <v>0.114094650853309</v>
      </c>
      <c r="BZ1775" s="17"/>
      <c r="CA1775" s="17">
        <v>8.2281313694764199E-2</v>
      </c>
    </row>
    <row r="1776" spans="2:79" x14ac:dyDescent="0.35">
      <c r="C1776" s="17"/>
      <c r="D1776" s="17"/>
      <c r="E1776" s="17"/>
      <c r="F1776" s="17"/>
      <c r="G1776" s="17"/>
      <c r="H1776" s="17"/>
      <c r="I1776" s="17"/>
      <c r="J1776" s="17"/>
      <c r="K1776" s="17"/>
      <c r="L1776" s="17"/>
      <c r="M1776" s="17"/>
      <c r="N1776" s="17"/>
      <c r="O1776" s="17"/>
      <c r="P1776" s="17"/>
      <c r="Q1776" s="17"/>
      <c r="R1776" s="17"/>
      <c r="S1776" s="17"/>
      <c r="T1776" s="17"/>
      <c r="U1776" s="17"/>
      <c r="V1776" s="17"/>
      <c r="W1776" s="17"/>
      <c r="X1776" s="17"/>
      <c r="Y1776" s="17"/>
      <c r="Z1776" s="17"/>
      <c r="AA1776" s="17"/>
      <c r="AB1776" s="17"/>
      <c r="AC1776" s="17"/>
      <c r="AD1776" s="17"/>
      <c r="AE1776" s="17"/>
      <c r="AF1776" s="17"/>
      <c r="AG1776" s="17"/>
      <c r="AH1776" s="17"/>
      <c r="AI1776" s="17"/>
      <c r="AJ1776" s="17"/>
      <c r="AK1776" s="17"/>
      <c r="AL1776" s="17"/>
      <c r="AM1776" s="17"/>
      <c r="AN1776" s="17"/>
      <c r="AO1776" s="17"/>
      <c r="AP1776" s="17"/>
      <c r="AQ1776" s="17"/>
      <c r="AR1776" s="17"/>
      <c r="AS1776" s="17"/>
      <c r="AT1776" s="17"/>
      <c r="AU1776" s="17"/>
      <c r="AV1776" s="17"/>
      <c r="AW1776" s="17"/>
      <c r="AX1776" s="17"/>
      <c r="AY1776" s="17"/>
      <c r="AZ1776" s="17"/>
      <c r="BA1776" s="17"/>
      <c r="BB1776" s="17"/>
      <c r="BC1776" s="17"/>
      <c r="BD1776" s="17"/>
      <c r="BE1776" s="17"/>
      <c r="BF1776" s="17"/>
      <c r="BG1776" s="17"/>
      <c r="BH1776" s="17"/>
      <c r="BI1776" s="17"/>
      <c r="BJ1776" s="17"/>
      <c r="BK1776" s="17"/>
      <c r="BL1776" s="17"/>
      <c r="BM1776" s="17"/>
      <c r="BN1776" s="17"/>
      <c r="BO1776" s="17"/>
      <c r="BP1776" s="17"/>
      <c r="BQ1776" s="17"/>
      <c r="BR1776" s="17"/>
      <c r="BS1776" s="17"/>
      <c r="BT1776" s="17"/>
      <c r="BU1776" s="17"/>
      <c r="BV1776" s="17"/>
      <c r="BW1776" s="17"/>
      <c r="BX1776" s="17"/>
      <c r="BY1776" s="17"/>
      <c r="BZ1776" s="17"/>
      <c r="CA1776" s="17"/>
    </row>
    <row r="1777" spans="2:79" x14ac:dyDescent="0.35">
      <c r="B1777" s="6" t="s">
        <v>670</v>
      </c>
      <c r="C1777" s="17"/>
      <c r="D1777" s="17"/>
      <c r="E1777" s="17"/>
      <c r="F1777" s="17"/>
      <c r="G1777" s="17"/>
      <c r="H1777" s="17"/>
      <c r="I1777" s="17"/>
      <c r="J1777" s="17"/>
      <c r="K1777" s="17"/>
      <c r="L1777" s="17"/>
      <c r="M1777" s="17"/>
      <c r="N1777" s="17"/>
      <c r="O1777" s="17"/>
      <c r="P1777" s="17"/>
      <c r="Q1777" s="17"/>
      <c r="R1777" s="17"/>
      <c r="S1777" s="17"/>
      <c r="T1777" s="17"/>
      <c r="U1777" s="17"/>
      <c r="V1777" s="17"/>
      <c r="W1777" s="17"/>
      <c r="X1777" s="17"/>
      <c r="Y1777" s="17"/>
      <c r="Z1777" s="17"/>
      <c r="AA1777" s="17"/>
      <c r="AB1777" s="17"/>
      <c r="AC1777" s="17"/>
      <c r="AD1777" s="17"/>
      <c r="AE1777" s="17"/>
      <c r="AF1777" s="17"/>
      <c r="AG1777" s="17"/>
      <c r="AH1777" s="17"/>
      <c r="AI1777" s="17"/>
      <c r="AJ1777" s="17"/>
      <c r="AK1777" s="17"/>
      <c r="AL1777" s="17"/>
      <c r="AM1777" s="17"/>
      <c r="AN1777" s="17"/>
      <c r="AO1777" s="17"/>
      <c r="AP1777" s="17"/>
      <c r="AQ1777" s="17"/>
      <c r="AR1777" s="17"/>
      <c r="AS1777" s="17"/>
      <c r="AT1777" s="17"/>
      <c r="AU1777" s="17"/>
      <c r="AV1777" s="17"/>
      <c r="AW1777" s="17"/>
      <c r="AX1777" s="17"/>
      <c r="AY1777" s="17"/>
      <c r="AZ1777" s="17"/>
      <c r="BA1777" s="17"/>
      <c r="BB1777" s="17"/>
      <c r="BC1777" s="17"/>
      <c r="BD1777" s="17"/>
      <c r="BE1777" s="17"/>
      <c r="BF1777" s="17"/>
      <c r="BG1777" s="17"/>
      <c r="BH1777" s="17"/>
      <c r="BI1777" s="17"/>
      <c r="BJ1777" s="17"/>
      <c r="BK1777" s="17"/>
      <c r="BL1777" s="17"/>
      <c r="BM1777" s="17"/>
      <c r="BN1777" s="17"/>
      <c r="BO1777" s="17"/>
      <c r="BP1777" s="17"/>
      <c r="BQ1777" s="17"/>
      <c r="BR1777" s="17"/>
      <c r="BS1777" s="17"/>
      <c r="BT1777" s="17"/>
      <c r="BU1777" s="17"/>
      <c r="BV1777" s="17"/>
      <c r="BW1777" s="17"/>
      <c r="BX1777" s="17"/>
      <c r="BY1777" s="17"/>
      <c r="BZ1777" s="17"/>
      <c r="CA1777" s="17"/>
    </row>
    <row r="1778" spans="2:79" x14ac:dyDescent="0.35">
      <c r="B1778" s="24" t="s">
        <v>582</v>
      </c>
      <c r="C1778" s="17"/>
      <c r="D1778" s="17"/>
      <c r="E1778" s="17"/>
      <c r="F1778" s="17"/>
      <c r="G1778" s="17"/>
      <c r="H1778" s="17"/>
      <c r="I1778" s="17"/>
      <c r="J1778" s="17"/>
      <c r="K1778" s="17"/>
      <c r="L1778" s="17"/>
      <c r="M1778" s="17"/>
      <c r="N1778" s="17"/>
      <c r="O1778" s="17"/>
      <c r="P1778" s="17"/>
      <c r="Q1778" s="17"/>
      <c r="R1778" s="17"/>
      <c r="S1778" s="17"/>
      <c r="T1778" s="17"/>
      <c r="U1778" s="17"/>
      <c r="V1778" s="17"/>
      <c r="W1778" s="17"/>
      <c r="X1778" s="17"/>
      <c r="Y1778" s="17"/>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c r="BH1778" s="17"/>
      <c r="BI1778" s="17"/>
      <c r="BJ1778" s="17"/>
      <c r="BK1778" s="17"/>
      <c r="BL1778" s="17"/>
      <c r="BM1778" s="17"/>
      <c r="BN1778" s="17"/>
      <c r="BO1778" s="17"/>
      <c r="BP1778" s="17"/>
      <c r="BQ1778" s="17"/>
      <c r="BR1778" s="17"/>
      <c r="BS1778" s="17"/>
      <c r="BT1778" s="17"/>
      <c r="BU1778" s="17"/>
      <c r="BV1778" s="17"/>
      <c r="BW1778" s="17"/>
      <c r="BX1778" s="17"/>
      <c r="BY1778" s="17"/>
      <c r="BZ1778" s="17"/>
      <c r="CA1778" s="17"/>
    </row>
    <row r="1779" spans="2:79" x14ac:dyDescent="0.35">
      <c r="B1779" t="s">
        <v>655</v>
      </c>
      <c r="C1779" s="17">
        <v>0.43959439054254401</v>
      </c>
      <c r="D1779" s="17">
        <v>0.433919389564562</v>
      </c>
      <c r="E1779" s="17">
        <v>0.44479939419468401</v>
      </c>
      <c r="F1779" s="17"/>
      <c r="G1779" s="17">
        <v>0.42949573303336502</v>
      </c>
      <c r="H1779" s="17">
        <v>0.43127933163255899</v>
      </c>
      <c r="I1779" s="17">
        <v>0.49844665505949998</v>
      </c>
      <c r="J1779" s="17">
        <v>0.40279533086697</v>
      </c>
      <c r="K1779" s="17">
        <v>0.431050439614452</v>
      </c>
      <c r="L1779" s="17">
        <v>0.44246740640316601</v>
      </c>
      <c r="M1779" s="17"/>
      <c r="N1779" s="17">
        <v>0.46664476126825499</v>
      </c>
      <c r="O1779" s="17">
        <v>0.41298222387768202</v>
      </c>
      <c r="P1779" s="17">
        <v>0.38575920484264098</v>
      </c>
      <c r="Q1779" s="17">
        <v>0.47786182912221098</v>
      </c>
      <c r="R1779" s="17"/>
      <c r="S1779" s="17">
        <v>0.41578855461514702</v>
      </c>
      <c r="T1779" s="17">
        <v>0.443571738944258</v>
      </c>
      <c r="U1779" s="17">
        <v>0.36243602368299999</v>
      </c>
      <c r="V1779" s="17">
        <v>0.47184009171660501</v>
      </c>
      <c r="W1779" s="17">
        <v>0.469472240226877</v>
      </c>
      <c r="X1779" s="17">
        <v>0.47981852172076001</v>
      </c>
      <c r="Y1779" s="17">
        <v>0.421908410370125</v>
      </c>
      <c r="Z1779" s="17">
        <v>0.48750748606845601</v>
      </c>
      <c r="AA1779" s="17">
        <v>0.50847295630950995</v>
      </c>
      <c r="AB1779" s="17">
        <v>0.379676607974678</v>
      </c>
      <c r="AC1779" s="17">
        <v>0.35350610955297701</v>
      </c>
      <c r="AD1779" s="17">
        <v>0.49157564320927</v>
      </c>
      <c r="AE1779" s="17"/>
      <c r="AF1779" s="17">
        <v>0.41584141977815398</v>
      </c>
      <c r="AG1779" s="17">
        <v>0.45600641164750999</v>
      </c>
      <c r="AH1779" s="17">
        <v>0.42750455070763099</v>
      </c>
      <c r="AI1779" s="17">
        <v>0.381360141003801</v>
      </c>
      <c r="AJ1779" s="17">
        <v>0.41741059512037398</v>
      </c>
      <c r="AK1779" s="17">
        <v>0.518581014178226</v>
      </c>
      <c r="AL1779" s="17"/>
      <c r="AM1779" s="17">
        <v>0.399778227810338</v>
      </c>
      <c r="AN1779" s="17">
        <v>0.47354043375199101</v>
      </c>
      <c r="AO1779" s="17">
        <v>0.457080433112037</v>
      </c>
      <c r="AP1779" s="17">
        <v>0.41636902462399999</v>
      </c>
      <c r="AQ1779" s="17">
        <v>0.36415414518856998</v>
      </c>
      <c r="AR1779" s="17"/>
      <c r="AS1779" s="17">
        <v>0.45618286851290601</v>
      </c>
      <c r="AT1779" s="17">
        <v>0.43809908396588498</v>
      </c>
      <c r="AU1779" s="17">
        <v>0.43336176714725</v>
      </c>
      <c r="AV1779" s="17">
        <v>0.39549329967254099</v>
      </c>
      <c r="AW1779" s="17">
        <v>0.475515415974124</v>
      </c>
      <c r="AX1779" s="17">
        <v>0.463249655780898</v>
      </c>
      <c r="AY1779" s="17"/>
      <c r="AZ1779" s="17">
        <v>0.45154098928595698</v>
      </c>
      <c r="BA1779" s="17">
        <v>0.42633358017190998</v>
      </c>
      <c r="BB1779" s="17">
        <v>0.41914847079870199</v>
      </c>
      <c r="BC1779" s="17">
        <v>0.44090474784866401</v>
      </c>
      <c r="BD1779" s="17">
        <v>0.45879829438472702</v>
      </c>
      <c r="BE1779" s="17"/>
      <c r="BF1779" s="17">
        <v>0.44281319543435199</v>
      </c>
      <c r="BG1779" s="17"/>
      <c r="BH1779" s="17">
        <v>0.437238147228388</v>
      </c>
      <c r="BI1779" s="17"/>
      <c r="BJ1779" s="17">
        <v>0.41203797943265602</v>
      </c>
      <c r="BK1779" s="17">
        <v>0.40175684818535501</v>
      </c>
      <c r="BL1779" s="17">
        <v>0.43973377884977699</v>
      </c>
      <c r="BM1779" s="17">
        <v>0.46879020489204398</v>
      </c>
      <c r="BN1779" s="17">
        <v>0.50907417260531695</v>
      </c>
      <c r="BO1779" s="17">
        <v>0.558032772533678</v>
      </c>
      <c r="BP1779" s="17"/>
      <c r="BQ1779" s="17">
        <v>0.403667932089117</v>
      </c>
      <c r="BR1779" s="17">
        <v>0.48209631418119803</v>
      </c>
      <c r="BS1779" s="17">
        <v>0.45247214803747199</v>
      </c>
      <c r="BT1779" s="17"/>
      <c r="BU1779" s="17">
        <v>0.511688969424136</v>
      </c>
      <c r="BV1779" s="17">
        <v>0.43238849169050397</v>
      </c>
      <c r="BW1779" s="17">
        <v>0.46535650696282599</v>
      </c>
      <c r="BX1779" s="17"/>
      <c r="BY1779" s="17">
        <v>0.38487253339468902</v>
      </c>
      <c r="BZ1779" s="17"/>
      <c r="CA1779" s="17">
        <v>0.43274991281376601</v>
      </c>
    </row>
    <row r="1780" spans="2:79" x14ac:dyDescent="0.35">
      <c r="B1780" t="s">
        <v>656</v>
      </c>
      <c r="C1780" s="17">
        <v>0.375912812422246</v>
      </c>
      <c r="D1780" s="17">
        <v>0.38505668574895202</v>
      </c>
      <c r="E1780" s="17">
        <v>0.36657214630914697</v>
      </c>
      <c r="F1780" s="17"/>
      <c r="G1780" s="17">
        <v>0.363798376335986</v>
      </c>
      <c r="H1780" s="17">
        <v>0.35442798819552002</v>
      </c>
      <c r="I1780" s="17">
        <v>0.31222111938438502</v>
      </c>
      <c r="J1780" s="17">
        <v>0.39708231567109298</v>
      </c>
      <c r="K1780" s="17">
        <v>0.39274683517286502</v>
      </c>
      <c r="L1780" s="17">
        <v>0.42388737404897397</v>
      </c>
      <c r="M1780" s="17"/>
      <c r="N1780" s="17">
        <v>0.37415124715716302</v>
      </c>
      <c r="O1780" s="17">
        <v>0.43340810354325199</v>
      </c>
      <c r="P1780" s="17">
        <v>0.40709907659692302</v>
      </c>
      <c r="Q1780" s="17">
        <v>0.29836565547627503</v>
      </c>
      <c r="R1780" s="17"/>
      <c r="S1780" s="17">
        <v>0.35920180754011999</v>
      </c>
      <c r="T1780" s="17">
        <v>0.29347829562885902</v>
      </c>
      <c r="U1780" s="17">
        <v>0.47354849421795198</v>
      </c>
      <c r="V1780" s="17">
        <v>0.41349986336276701</v>
      </c>
      <c r="W1780" s="17">
        <v>0.340340613722037</v>
      </c>
      <c r="X1780" s="17">
        <v>0.29826755893378398</v>
      </c>
      <c r="Y1780" s="17">
        <v>0.49527516573549202</v>
      </c>
      <c r="Z1780" s="17">
        <v>0.14591988877210499</v>
      </c>
      <c r="AA1780" s="17">
        <v>0.36652470566933398</v>
      </c>
      <c r="AB1780" s="17">
        <v>0.45914469158730198</v>
      </c>
      <c r="AC1780" s="17">
        <v>0.44003698714668399</v>
      </c>
      <c r="AD1780" s="17">
        <v>0.39474310234485099</v>
      </c>
      <c r="AE1780" s="17"/>
      <c r="AF1780" s="17">
        <v>0.36556470187648499</v>
      </c>
      <c r="AG1780" s="17">
        <v>0.37237725408118</v>
      </c>
      <c r="AH1780" s="17">
        <v>0.42765408900579599</v>
      </c>
      <c r="AI1780" s="17">
        <v>0.40738458513063303</v>
      </c>
      <c r="AJ1780" s="17">
        <v>0.35647365870094899</v>
      </c>
      <c r="AK1780" s="17">
        <v>0.284568000213065</v>
      </c>
      <c r="AL1780" s="17"/>
      <c r="AM1780" s="17">
        <v>0.41301567900995201</v>
      </c>
      <c r="AN1780" s="17">
        <v>0.39277837029587598</v>
      </c>
      <c r="AO1780" s="17">
        <v>0.34484098035954702</v>
      </c>
      <c r="AP1780" s="17">
        <v>0.33795633160618199</v>
      </c>
      <c r="AQ1780" s="17">
        <v>0.310776754964462</v>
      </c>
      <c r="AR1780" s="17"/>
      <c r="AS1780" s="17">
        <v>0.35585158405849698</v>
      </c>
      <c r="AT1780" s="17">
        <v>0.35731910580655901</v>
      </c>
      <c r="AU1780" s="17">
        <v>0.39255693441585898</v>
      </c>
      <c r="AV1780" s="17">
        <v>0.41798366070509002</v>
      </c>
      <c r="AW1780" s="17">
        <v>0.399130340130252</v>
      </c>
      <c r="AX1780" s="17">
        <v>0.31614454868439101</v>
      </c>
      <c r="AY1780" s="17"/>
      <c r="AZ1780" s="17">
        <v>0.38228169841566501</v>
      </c>
      <c r="BA1780" s="17">
        <v>0.40777954684654599</v>
      </c>
      <c r="BB1780" s="17">
        <v>0.34867582843623002</v>
      </c>
      <c r="BC1780" s="17">
        <v>0.39674839666714201</v>
      </c>
      <c r="BD1780" s="17">
        <v>0.34985259363048998</v>
      </c>
      <c r="BE1780" s="17"/>
      <c r="BF1780" s="17">
        <v>0.38311654241727999</v>
      </c>
      <c r="BG1780" s="17"/>
      <c r="BH1780" s="17">
        <v>0.390960186375305</v>
      </c>
      <c r="BI1780" s="17"/>
      <c r="BJ1780" s="17">
        <v>0.382704298718614</v>
      </c>
      <c r="BK1780" s="17">
        <v>0.39503629230683801</v>
      </c>
      <c r="BL1780" s="17">
        <v>0.38155620281092301</v>
      </c>
      <c r="BM1780" s="17">
        <v>0.32030904529737497</v>
      </c>
      <c r="BN1780" s="17">
        <v>0.36996163926481601</v>
      </c>
      <c r="BO1780" s="17">
        <v>0.36664961977588201</v>
      </c>
      <c r="BP1780" s="17"/>
      <c r="BQ1780" s="17">
        <v>0.380318072401508</v>
      </c>
      <c r="BR1780" s="17">
        <v>0.37622116746470002</v>
      </c>
      <c r="BS1780" s="17">
        <v>0.392902163177418</v>
      </c>
      <c r="BT1780" s="17"/>
      <c r="BU1780" s="17">
        <v>0.41719944440858198</v>
      </c>
      <c r="BV1780" s="17">
        <v>0.393192238789629</v>
      </c>
      <c r="BW1780" s="17">
        <v>0.37630745734381299</v>
      </c>
      <c r="BX1780" s="17"/>
      <c r="BY1780" s="17">
        <v>0.45529765669128602</v>
      </c>
      <c r="BZ1780" s="17"/>
      <c r="CA1780" s="17">
        <v>0.42736234656127697</v>
      </c>
    </row>
    <row r="1781" spans="2:79" x14ac:dyDescent="0.35">
      <c r="B1781" t="s">
        <v>657</v>
      </c>
      <c r="C1781" s="17">
        <v>8.7036922561507593E-2</v>
      </c>
      <c r="D1781" s="17">
        <v>0.10055050553136199</v>
      </c>
      <c r="E1781" s="17">
        <v>7.4397752943134707E-2</v>
      </c>
      <c r="F1781" s="17"/>
      <c r="G1781" s="17">
        <v>7.9684627768660296E-2</v>
      </c>
      <c r="H1781" s="17">
        <v>0.13816487537723299</v>
      </c>
      <c r="I1781" s="17">
        <v>5.8829493714957402E-2</v>
      </c>
      <c r="J1781" s="17">
        <v>0.11073547535691899</v>
      </c>
      <c r="K1781" s="17">
        <v>6.6387857715853094E-2</v>
      </c>
      <c r="L1781" s="17">
        <v>6.7095608704658E-2</v>
      </c>
      <c r="M1781" s="17"/>
      <c r="N1781" s="17">
        <v>8.1604805618123596E-2</v>
      </c>
      <c r="O1781" s="17">
        <v>6.6493060640132107E-2</v>
      </c>
      <c r="P1781" s="17">
        <v>0.13534553463760299</v>
      </c>
      <c r="Q1781" s="17">
        <v>7.5427563055009306E-2</v>
      </c>
      <c r="R1781" s="17"/>
      <c r="S1781" s="17">
        <v>0.148830098092082</v>
      </c>
      <c r="T1781" s="17">
        <v>9.7039488848091299E-2</v>
      </c>
      <c r="U1781" s="17">
        <v>9.5200453346511602E-2</v>
      </c>
      <c r="V1781" s="17">
        <v>5.53865716810302E-2</v>
      </c>
      <c r="W1781" s="17">
        <v>3.9536781742237001E-2</v>
      </c>
      <c r="X1781" s="17">
        <v>5.1129165931641303E-2</v>
      </c>
      <c r="Y1781" s="17">
        <v>2.68747380468542E-2</v>
      </c>
      <c r="Z1781" s="17">
        <v>0.17002578004386301</v>
      </c>
      <c r="AA1781" s="17">
        <v>6.9235147017881596E-2</v>
      </c>
      <c r="AB1781" s="17">
        <v>6.8329264491885297E-2</v>
      </c>
      <c r="AC1781" s="17">
        <v>0.166069941307186</v>
      </c>
      <c r="AD1781" s="17">
        <v>7.6308230638609795E-2</v>
      </c>
      <c r="AE1781" s="17"/>
      <c r="AF1781" s="17">
        <v>7.7645980483454793E-2</v>
      </c>
      <c r="AG1781" s="17">
        <v>8.4414832331301606E-2</v>
      </c>
      <c r="AH1781" s="17">
        <v>8.2812505032368006E-2</v>
      </c>
      <c r="AI1781" s="17">
        <v>9.7456138825547101E-2</v>
      </c>
      <c r="AJ1781" s="17">
        <v>0.103125651009305</v>
      </c>
      <c r="AK1781" s="17">
        <v>0.111108689032217</v>
      </c>
      <c r="AL1781" s="17"/>
      <c r="AM1781" s="17">
        <v>7.65884542418801E-2</v>
      </c>
      <c r="AN1781" s="17">
        <v>8.0807820691550403E-2</v>
      </c>
      <c r="AO1781" s="17">
        <v>7.7423941778738306E-2</v>
      </c>
      <c r="AP1781" s="17">
        <v>0.11999446009711</v>
      </c>
      <c r="AQ1781" s="17">
        <v>0.23991129985059301</v>
      </c>
      <c r="AR1781" s="17"/>
      <c r="AS1781" s="17">
        <v>9.2676199918740598E-2</v>
      </c>
      <c r="AT1781" s="17">
        <v>9.7013930237140694E-2</v>
      </c>
      <c r="AU1781" s="17">
        <v>8.8895119500584402E-2</v>
      </c>
      <c r="AV1781" s="17">
        <v>8.0178469020167106E-2</v>
      </c>
      <c r="AW1781" s="17">
        <v>6.0735882070607497E-2</v>
      </c>
      <c r="AX1781" s="17">
        <v>9.6118340820067899E-2</v>
      </c>
      <c r="AY1781" s="17"/>
      <c r="AZ1781" s="17">
        <v>7.6650748223795195E-2</v>
      </c>
      <c r="BA1781" s="17">
        <v>7.4355095927984199E-2</v>
      </c>
      <c r="BB1781" s="17">
        <v>0.102276724469663</v>
      </c>
      <c r="BC1781" s="17">
        <v>9.0068304203544794E-2</v>
      </c>
      <c r="BD1781" s="17">
        <v>9.3048876720617804E-2</v>
      </c>
      <c r="BE1781" s="17"/>
      <c r="BF1781" s="17">
        <v>8.5659820851446994E-2</v>
      </c>
      <c r="BG1781" s="17"/>
      <c r="BH1781" s="17">
        <v>7.9022485004556095E-2</v>
      </c>
      <c r="BI1781" s="17"/>
      <c r="BJ1781" s="17">
        <v>0.10371367550711701</v>
      </c>
      <c r="BK1781" s="17">
        <v>8.3551351019747602E-2</v>
      </c>
      <c r="BL1781" s="17">
        <v>8.7776609549832699E-2</v>
      </c>
      <c r="BM1781" s="17">
        <v>0.12171401709909301</v>
      </c>
      <c r="BN1781" s="17">
        <v>5.1574942154116198E-2</v>
      </c>
      <c r="BO1781" s="17">
        <v>2.33844960393455E-2</v>
      </c>
      <c r="BP1781" s="17"/>
      <c r="BQ1781" s="17">
        <v>8.63864369008744E-2</v>
      </c>
      <c r="BR1781" s="17">
        <v>7.7974500064345004E-2</v>
      </c>
      <c r="BS1781" s="17">
        <v>9.2820066820268193E-2</v>
      </c>
      <c r="BT1781" s="17"/>
      <c r="BU1781" s="17">
        <v>1.01468406866011E-2</v>
      </c>
      <c r="BV1781" s="17">
        <v>9.3159508619554202E-2</v>
      </c>
      <c r="BW1781" s="17">
        <v>9.3170846806810897E-2</v>
      </c>
      <c r="BX1781" s="17"/>
      <c r="BY1781" s="17">
        <v>4.4095773101383601E-2</v>
      </c>
      <c r="BZ1781" s="17"/>
      <c r="CA1781" s="17">
        <v>4.9136761873887103E-2</v>
      </c>
    </row>
    <row r="1782" spans="2:79" x14ac:dyDescent="0.35">
      <c r="B1782" t="s">
        <v>658</v>
      </c>
      <c r="C1782" s="17">
        <v>3.9228699572093399E-2</v>
      </c>
      <c r="D1782" s="17">
        <v>3.3472941044670301E-2</v>
      </c>
      <c r="E1782" s="17">
        <v>4.4940799239327298E-2</v>
      </c>
      <c r="F1782" s="17"/>
      <c r="G1782" s="17">
        <v>9.8459755625059195E-2</v>
      </c>
      <c r="H1782" s="17">
        <v>7.5573050984299797E-3</v>
      </c>
      <c r="I1782" s="17">
        <v>5.4306784078132601E-2</v>
      </c>
      <c r="J1782" s="17">
        <v>3.2647235182566597E-2</v>
      </c>
      <c r="K1782" s="17">
        <v>3.0565461512455101E-2</v>
      </c>
      <c r="L1782" s="17">
        <v>2.9141573902994398E-2</v>
      </c>
      <c r="M1782" s="17"/>
      <c r="N1782" s="17">
        <v>4.7462599814467203E-2</v>
      </c>
      <c r="O1782" s="17">
        <v>3.7540253010798802E-2</v>
      </c>
      <c r="P1782" s="17">
        <v>8.5437631556140401E-3</v>
      </c>
      <c r="Q1782" s="17">
        <v>5.88148578337193E-2</v>
      </c>
      <c r="R1782" s="17"/>
      <c r="S1782" s="17">
        <v>3.2826498414663598E-2</v>
      </c>
      <c r="T1782" s="17">
        <v>9.3413595996144294E-2</v>
      </c>
      <c r="U1782" s="17">
        <v>2.19725315153463E-2</v>
      </c>
      <c r="V1782" s="17">
        <v>4.3036990364262701E-2</v>
      </c>
      <c r="W1782" s="17">
        <v>3.3281972539127402E-2</v>
      </c>
      <c r="X1782" s="17">
        <v>3.9406570090352401E-2</v>
      </c>
      <c r="Y1782" s="17">
        <v>4.6968717282393803E-2</v>
      </c>
      <c r="Z1782" s="17">
        <v>0.14619017522675401</v>
      </c>
      <c r="AA1782" s="17">
        <v>7.8895477644893297E-3</v>
      </c>
      <c r="AB1782" s="17">
        <v>1.9222658103566E-2</v>
      </c>
      <c r="AC1782" s="17">
        <v>0</v>
      </c>
      <c r="AD1782" s="17">
        <v>3.7373023807268799E-2</v>
      </c>
      <c r="AE1782" s="17"/>
      <c r="AF1782" s="17">
        <v>2.4587800901585698E-2</v>
      </c>
      <c r="AG1782" s="17">
        <v>5.1732037642634399E-2</v>
      </c>
      <c r="AH1782" s="17">
        <v>3.57202887022487E-2</v>
      </c>
      <c r="AI1782" s="17">
        <v>3.87099903043275E-2</v>
      </c>
      <c r="AJ1782" s="17">
        <v>3.8741865892450503E-2</v>
      </c>
      <c r="AK1782" s="17">
        <v>4.9077500845148801E-2</v>
      </c>
      <c r="AL1782" s="17"/>
      <c r="AM1782" s="17">
        <v>4.7556145244004699E-2</v>
      </c>
      <c r="AN1782" s="17">
        <v>3.6521547248018302E-2</v>
      </c>
      <c r="AO1782" s="17">
        <v>2.93759055787867E-2</v>
      </c>
      <c r="AP1782" s="17">
        <v>6.2152010084512502E-2</v>
      </c>
      <c r="AQ1782" s="17">
        <v>1.99868622125534E-2</v>
      </c>
      <c r="AR1782" s="17"/>
      <c r="AS1782" s="17">
        <v>3.8507404650413198E-2</v>
      </c>
      <c r="AT1782" s="17">
        <v>4.8609103286070099E-2</v>
      </c>
      <c r="AU1782" s="17">
        <v>5.48616942480969E-2</v>
      </c>
      <c r="AV1782" s="17">
        <v>4.81768631045245E-2</v>
      </c>
      <c r="AW1782" s="17">
        <v>8.0734966278268195E-3</v>
      </c>
      <c r="AX1782" s="17">
        <v>1.19970983525928E-2</v>
      </c>
      <c r="AY1782" s="17"/>
      <c r="AZ1782" s="17">
        <v>3.4298034229035698E-2</v>
      </c>
      <c r="BA1782" s="17">
        <v>3.2557888436137203E-2</v>
      </c>
      <c r="BB1782" s="17">
        <v>5.2418703065883303E-2</v>
      </c>
      <c r="BC1782" s="17">
        <v>1.75640590262315E-2</v>
      </c>
      <c r="BD1782" s="17">
        <v>4.9873590381688399E-2</v>
      </c>
      <c r="BE1782" s="17"/>
      <c r="BF1782" s="17">
        <v>3.95978082821484E-2</v>
      </c>
      <c r="BG1782" s="17"/>
      <c r="BH1782" s="17">
        <v>4.6054408793591101E-2</v>
      </c>
      <c r="BI1782" s="17"/>
      <c r="BJ1782" s="17">
        <v>2.9585546230463999E-2</v>
      </c>
      <c r="BK1782" s="17">
        <v>2.8936317576332599E-2</v>
      </c>
      <c r="BL1782" s="17">
        <v>4.4163571128325599E-2</v>
      </c>
      <c r="BM1782" s="17">
        <v>3.0963059382758201E-2</v>
      </c>
      <c r="BN1782" s="17">
        <v>6.9389245975750802E-2</v>
      </c>
      <c r="BO1782" s="17">
        <v>5.1933111651094599E-2</v>
      </c>
      <c r="BP1782" s="17"/>
      <c r="BQ1782" s="17">
        <v>4.66958576270919E-2</v>
      </c>
      <c r="BR1782" s="17">
        <v>4.2473554521483201E-2</v>
      </c>
      <c r="BS1782" s="17">
        <v>2.9973300966974599E-2</v>
      </c>
      <c r="BT1782" s="17"/>
      <c r="BU1782" s="17">
        <v>4.5676667138957197E-2</v>
      </c>
      <c r="BV1782" s="17">
        <v>5.7442823072775401E-2</v>
      </c>
      <c r="BW1782" s="17">
        <v>3.1123341015368101E-2</v>
      </c>
      <c r="BX1782" s="17"/>
      <c r="BY1782" s="17">
        <v>6.9481269510200602E-2</v>
      </c>
      <c r="BZ1782" s="17"/>
      <c r="CA1782" s="17">
        <v>3.7698021981850301E-2</v>
      </c>
    </row>
    <row r="1783" spans="2:79" x14ac:dyDescent="0.35">
      <c r="B1783" t="s">
        <v>136</v>
      </c>
      <c r="C1783" s="17">
        <v>5.8227174901608801E-2</v>
      </c>
      <c r="D1783" s="17">
        <v>4.7000478110453603E-2</v>
      </c>
      <c r="E1783" s="17">
        <v>6.9289907313707197E-2</v>
      </c>
      <c r="F1783" s="17"/>
      <c r="G1783" s="17">
        <v>2.8561507236929198E-2</v>
      </c>
      <c r="H1783" s="17">
        <v>6.8570499696257697E-2</v>
      </c>
      <c r="I1783" s="17">
        <v>7.6195947763024199E-2</v>
      </c>
      <c r="J1783" s="17">
        <v>5.67396429224514E-2</v>
      </c>
      <c r="K1783" s="17">
        <v>7.9249405984374993E-2</v>
      </c>
      <c r="L1783" s="17">
        <v>3.7408036940207903E-2</v>
      </c>
      <c r="M1783" s="17"/>
      <c r="N1783" s="17">
        <v>3.0136586141991498E-2</v>
      </c>
      <c r="O1783" s="17">
        <v>4.9576358928134799E-2</v>
      </c>
      <c r="P1783" s="17">
        <v>6.3252420767218501E-2</v>
      </c>
      <c r="Q1783" s="17">
        <v>8.9530094512785097E-2</v>
      </c>
      <c r="R1783" s="17"/>
      <c r="S1783" s="17">
        <v>4.3353041337987501E-2</v>
      </c>
      <c r="T1783" s="17">
        <v>7.2496880582647902E-2</v>
      </c>
      <c r="U1783" s="17">
        <v>4.6842497237190098E-2</v>
      </c>
      <c r="V1783" s="17">
        <v>1.6236482875334701E-2</v>
      </c>
      <c r="W1783" s="17">
        <v>0.117368391769722</v>
      </c>
      <c r="X1783" s="17">
        <v>0.13137818332346299</v>
      </c>
      <c r="Y1783" s="17">
        <v>8.9729685651344007E-3</v>
      </c>
      <c r="Z1783" s="17">
        <v>5.0356669888821801E-2</v>
      </c>
      <c r="AA1783" s="17">
        <v>4.78776432387851E-2</v>
      </c>
      <c r="AB1783" s="17">
        <v>7.36267778425687E-2</v>
      </c>
      <c r="AC1783" s="17">
        <v>4.0386961993153302E-2</v>
      </c>
      <c r="AD1783" s="17">
        <v>0</v>
      </c>
      <c r="AE1783" s="17"/>
      <c r="AF1783" s="17">
        <v>0.116360096960321</v>
      </c>
      <c r="AG1783" s="17">
        <v>3.5469464297373798E-2</v>
      </c>
      <c r="AH1783" s="17">
        <v>2.6308566551956201E-2</v>
      </c>
      <c r="AI1783" s="17">
        <v>7.5089144735691296E-2</v>
      </c>
      <c r="AJ1783" s="17">
        <v>8.4248229276921494E-2</v>
      </c>
      <c r="AK1783" s="17">
        <v>3.6664795731343701E-2</v>
      </c>
      <c r="AL1783" s="17"/>
      <c r="AM1783" s="17">
        <v>6.3061493693825202E-2</v>
      </c>
      <c r="AN1783" s="17">
        <v>1.6351828012564101E-2</v>
      </c>
      <c r="AO1783" s="17">
        <v>9.1278739170890397E-2</v>
      </c>
      <c r="AP1783" s="17">
        <v>6.3528173588195194E-2</v>
      </c>
      <c r="AQ1783" s="17">
        <v>6.51709377838222E-2</v>
      </c>
      <c r="AR1783" s="17"/>
      <c r="AS1783" s="17">
        <v>5.6781942859443997E-2</v>
      </c>
      <c r="AT1783" s="17">
        <v>5.8958776704344802E-2</v>
      </c>
      <c r="AU1783" s="17">
        <v>3.03244846882098E-2</v>
      </c>
      <c r="AV1783" s="17">
        <v>5.8167707497677801E-2</v>
      </c>
      <c r="AW1783" s="17">
        <v>5.6544865197189799E-2</v>
      </c>
      <c r="AX1783" s="17">
        <v>0.112490356362051</v>
      </c>
      <c r="AY1783" s="17"/>
      <c r="AZ1783" s="17">
        <v>5.5228529845547901E-2</v>
      </c>
      <c r="BA1783" s="17">
        <v>5.8973888617423101E-2</v>
      </c>
      <c r="BB1783" s="17">
        <v>7.7480273229520794E-2</v>
      </c>
      <c r="BC1783" s="17">
        <v>5.4714492254417602E-2</v>
      </c>
      <c r="BD1783" s="17">
        <v>4.8426644882477499E-2</v>
      </c>
      <c r="BE1783" s="17"/>
      <c r="BF1783" s="17">
        <v>4.8812633014773101E-2</v>
      </c>
      <c r="BG1783" s="17"/>
      <c r="BH1783" s="17">
        <v>4.6724772598160498E-2</v>
      </c>
      <c r="BI1783" s="17"/>
      <c r="BJ1783" s="17">
        <v>7.1958500111148002E-2</v>
      </c>
      <c r="BK1783" s="17">
        <v>9.0719190911727199E-2</v>
      </c>
      <c r="BL1783" s="17">
        <v>4.6769837661141601E-2</v>
      </c>
      <c r="BM1783" s="17">
        <v>5.8223673328729797E-2</v>
      </c>
      <c r="BN1783" s="17">
        <v>0</v>
      </c>
      <c r="BO1783" s="17">
        <v>0</v>
      </c>
      <c r="BP1783" s="17"/>
      <c r="BQ1783" s="17">
        <v>8.2931700981408799E-2</v>
      </c>
      <c r="BR1783" s="17">
        <v>2.1234463768274401E-2</v>
      </c>
      <c r="BS1783" s="17">
        <v>3.1832320997868001E-2</v>
      </c>
      <c r="BT1783" s="17"/>
      <c r="BU1783" s="17">
        <v>1.5288078341724199E-2</v>
      </c>
      <c r="BV1783" s="17">
        <v>2.3816937827537198E-2</v>
      </c>
      <c r="BW1783" s="17">
        <v>3.4041847871182099E-2</v>
      </c>
      <c r="BX1783" s="17"/>
      <c r="BY1783" s="17">
        <v>4.6252767302440802E-2</v>
      </c>
      <c r="BZ1783" s="17"/>
      <c r="CA1783" s="17">
        <v>5.3052956769220103E-2</v>
      </c>
    </row>
    <row r="1784" spans="2:79" x14ac:dyDescent="0.35">
      <c r="C1784" s="17"/>
      <c r="D1784" s="17"/>
      <c r="E1784" s="17"/>
      <c r="F1784" s="17"/>
      <c r="G1784" s="17"/>
      <c r="H1784" s="17"/>
      <c r="I1784" s="17"/>
      <c r="J1784" s="17"/>
      <c r="K1784" s="17"/>
      <c r="L1784" s="17"/>
      <c r="M1784" s="17"/>
      <c r="N1784" s="17"/>
      <c r="O1784" s="17"/>
      <c r="P1784" s="17"/>
      <c r="Q1784" s="17"/>
      <c r="R1784" s="17"/>
      <c r="S1784" s="17"/>
      <c r="T1784" s="17"/>
      <c r="U1784" s="17"/>
      <c r="V1784" s="17"/>
      <c r="W1784" s="17"/>
      <c r="X1784" s="17"/>
      <c r="Y1784" s="17"/>
      <c r="Z1784" s="17"/>
      <c r="AA1784" s="17"/>
      <c r="AB1784" s="17"/>
      <c r="AC1784" s="17"/>
      <c r="AD1784" s="17"/>
      <c r="AE1784" s="17"/>
      <c r="AF1784" s="17"/>
      <c r="AG1784" s="17"/>
      <c r="AH1784" s="17"/>
      <c r="AI1784" s="17"/>
      <c r="AJ1784" s="17"/>
      <c r="AK1784" s="17"/>
      <c r="AL1784" s="17"/>
      <c r="AM1784" s="17"/>
      <c r="AN1784" s="17"/>
      <c r="AO1784" s="17"/>
      <c r="AP1784" s="17"/>
      <c r="AQ1784" s="17"/>
      <c r="AR1784" s="17"/>
      <c r="AS1784" s="17"/>
      <c r="AT1784" s="17"/>
      <c r="AU1784" s="17"/>
      <c r="AV1784" s="17"/>
      <c r="AW1784" s="17"/>
      <c r="AX1784" s="17"/>
      <c r="AY1784" s="17"/>
      <c r="AZ1784" s="17"/>
      <c r="BA1784" s="17"/>
      <c r="BB1784" s="17"/>
      <c r="BC1784" s="17"/>
      <c r="BD1784" s="17"/>
      <c r="BE1784" s="17"/>
      <c r="BF1784" s="17"/>
      <c r="BG1784" s="17"/>
      <c r="BH1784" s="17"/>
      <c r="BI1784" s="17"/>
      <c r="BJ1784" s="17"/>
      <c r="BK1784" s="17"/>
      <c r="BL1784" s="17"/>
      <c r="BM1784" s="17"/>
      <c r="BN1784" s="17"/>
      <c r="BO1784" s="17"/>
      <c r="BP1784" s="17"/>
      <c r="BQ1784" s="17"/>
      <c r="BR1784" s="17"/>
      <c r="BS1784" s="17"/>
      <c r="BT1784" s="17"/>
      <c r="BU1784" s="17"/>
      <c r="BV1784" s="17"/>
      <c r="BW1784" s="17"/>
      <c r="BX1784" s="17"/>
      <c r="BY1784" s="17"/>
      <c r="BZ1784" s="17"/>
      <c r="CA1784" s="17"/>
    </row>
    <row r="1785" spans="2:79" x14ac:dyDescent="0.35">
      <c r="B1785" s="6" t="s">
        <v>671</v>
      </c>
      <c r="C1785" s="17"/>
      <c r="D1785" s="17"/>
      <c r="E1785" s="17"/>
      <c r="F1785" s="17"/>
      <c r="G1785" s="17"/>
      <c r="H1785" s="17"/>
      <c r="I1785" s="17"/>
      <c r="J1785" s="17"/>
      <c r="K1785" s="17"/>
      <c r="L1785" s="17"/>
      <c r="M1785" s="17"/>
      <c r="N1785" s="17"/>
      <c r="O1785" s="17"/>
      <c r="P1785" s="17"/>
      <c r="Q1785" s="17"/>
      <c r="R1785" s="17"/>
      <c r="S1785" s="17"/>
      <c r="T1785" s="17"/>
      <c r="U1785" s="17"/>
      <c r="V1785" s="17"/>
      <c r="W1785" s="17"/>
      <c r="X1785" s="17"/>
      <c r="Y1785" s="17"/>
      <c r="Z1785" s="17"/>
      <c r="AA1785" s="17"/>
      <c r="AB1785" s="17"/>
      <c r="AC1785" s="17"/>
      <c r="AD1785" s="17"/>
      <c r="AE1785" s="17"/>
      <c r="AF1785" s="17"/>
      <c r="AG1785" s="17"/>
      <c r="AH1785" s="17"/>
      <c r="AI1785" s="17"/>
      <c r="AJ1785" s="17"/>
      <c r="AK1785" s="17"/>
      <c r="AL1785" s="17"/>
      <c r="AM1785" s="17"/>
      <c r="AN1785" s="17"/>
      <c r="AO1785" s="17"/>
      <c r="AP1785" s="17"/>
      <c r="AQ1785" s="17"/>
      <c r="AR1785" s="17"/>
      <c r="AS1785" s="17"/>
      <c r="AT1785" s="17"/>
      <c r="AU1785" s="17"/>
      <c r="AV1785" s="17"/>
      <c r="AW1785" s="17"/>
      <c r="AX1785" s="17"/>
      <c r="AY1785" s="17"/>
      <c r="AZ1785" s="17"/>
      <c r="BA1785" s="17"/>
      <c r="BB1785" s="17"/>
      <c r="BC1785" s="17"/>
      <c r="BD1785" s="17"/>
      <c r="BE1785" s="17"/>
      <c r="BF1785" s="17"/>
      <c r="BG1785" s="17"/>
      <c r="BH1785" s="17"/>
      <c r="BI1785" s="17"/>
      <c r="BJ1785" s="17"/>
      <c r="BK1785" s="17"/>
      <c r="BL1785" s="17"/>
      <c r="BM1785" s="17"/>
      <c r="BN1785" s="17"/>
      <c r="BO1785" s="17"/>
      <c r="BP1785" s="17"/>
      <c r="BQ1785" s="17"/>
      <c r="BR1785" s="17"/>
      <c r="BS1785" s="17"/>
      <c r="BT1785" s="17"/>
      <c r="BU1785" s="17"/>
      <c r="BV1785" s="17"/>
      <c r="BW1785" s="17"/>
      <c r="BX1785" s="17"/>
      <c r="BY1785" s="17"/>
      <c r="BZ1785" s="17"/>
      <c r="CA1785" s="17"/>
    </row>
    <row r="1786" spans="2:79" x14ac:dyDescent="0.35">
      <c r="B1786" s="24" t="s">
        <v>582</v>
      </c>
      <c r="C1786" s="17"/>
      <c r="D1786" s="17"/>
      <c r="E1786" s="17"/>
      <c r="F1786" s="17"/>
      <c r="G1786" s="17"/>
      <c r="H1786" s="17"/>
      <c r="I1786" s="17"/>
      <c r="J1786" s="17"/>
      <c r="K1786" s="17"/>
      <c r="L1786" s="17"/>
      <c r="M1786" s="17"/>
      <c r="N1786" s="17"/>
      <c r="O1786" s="17"/>
      <c r="P1786" s="17"/>
      <c r="Q1786" s="17"/>
      <c r="R1786" s="17"/>
      <c r="S1786" s="17"/>
      <c r="T1786" s="17"/>
      <c r="U1786" s="17"/>
      <c r="V1786" s="17"/>
      <c r="W1786" s="17"/>
      <c r="X1786" s="17"/>
      <c r="Y1786" s="17"/>
      <c r="Z1786" s="17"/>
      <c r="AA1786" s="17"/>
      <c r="AB1786" s="17"/>
      <c r="AC1786" s="17"/>
      <c r="AD1786" s="17"/>
      <c r="AE1786" s="17"/>
      <c r="AF1786" s="17"/>
      <c r="AG1786" s="17"/>
      <c r="AH1786" s="17"/>
      <c r="AI1786" s="17"/>
      <c r="AJ1786" s="17"/>
      <c r="AK1786" s="17"/>
      <c r="AL1786" s="17"/>
      <c r="AM1786" s="17"/>
      <c r="AN1786" s="17"/>
      <c r="AO1786" s="17"/>
      <c r="AP1786" s="17"/>
      <c r="AQ1786" s="17"/>
      <c r="AR1786" s="17"/>
      <c r="AS1786" s="17"/>
      <c r="AT1786" s="17"/>
      <c r="AU1786" s="17"/>
      <c r="AV1786" s="17"/>
      <c r="AW1786" s="17"/>
      <c r="AX1786" s="17"/>
      <c r="AY1786" s="17"/>
      <c r="AZ1786" s="17"/>
      <c r="BA1786" s="17"/>
      <c r="BB1786" s="17"/>
      <c r="BC1786" s="17"/>
      <c r="BD1786" s="17"/>
      <c r="BE1786" s="17"/>
      <c r="BF1786" s="17"/>
      <c r="BG1786" s="17"/>
      <c r="BH1786" s="17"/>
      <c r="BI1786" s="17"/>
      <c r="BJ1786" s="17"/>
      <c r="BK1786" s="17"/>
      <c r="BL1786" s="17"/>
      <c r="BM1786" s="17"/>
      <c r="BN1786" s="17"/>
      <c r="BO1786" s="17"/>
      <c r="BP1786" s="17"/>
      <c r="BQ1786" s="17"/>
      <c r="BR1786" s="17"/>
      <c r="BS1786" s="17"/>
      <c r="BT1786" s="17"/>
      <c r="BU1786" s="17"/>
      <c r="BV1786" s="17"/>
      <c r="BW1786" s="17"/>
      <c r="BX1786" s="17"/>
      <c r="BY1786" s="17"/>
      <c r="BZ1786" s="17"/>
      <c r="CA1786" s="17"/>
    </row>
    <row r="1787" spans="2:79" x14ac:dyDescent="0.35">
      <c r="B1787" t="s">
        <v>655</v>
      </c>
      <c r="C1787" s="17">
        <v>0.185902929755523</v>
      </c>
      <c r="D1787" s="17">
        <v>0.20469098214574399</v>
      </c>
      <c r="E1787" s="17">
        <v>0.169718457989116</v>
      </c>
      <c r="F1787" s="17"/>
      <c r="G1787" s="17">
        <v>0.104787214757848</v>
      </c>
      <c r="H1787" s="17">
        <v>0.28573287034709899</v>
      </c>
      <c r="I1787" s="17">
        <v>0.21272558537534</v>
      </c>
      <c r="J1787" s="17">
        <v>0.11490391824887</v>
      </c>
      <c r="K1787" s="17">
        <v>0.180753225985083</v>
      </c>
      <c r="L1787" s="17">
        <v>0.20126762600935399</v>
      </c>
      <c r="M1787" s="17"/>
      <c r="N1787" s="17">
        <v>0.180449461305207</v>
      </c>
      <c r="O1787" s="17">
        <v>0.14859523929729901</v>
      </c>
      <c r="P1787" s="17">
        <v>0.17907137080135699</v>
      </c>
      <c r="Q1787" s="17">
        <v>0.23777027294720199</v>
      </c>
      <c r="R1787" s="17"/>
      <c r="S1787" s="17">
        <v>0.21494699467329101</v>
      </c>
      <c r="T1787" s="17">
        <v>0.208691034943739</v>
      </c>
      <c r="U1787" s="17">
        <v>0.218546333736994</v>
      </c>
      <c r="V1787" s="17">
        <v>0.19379012043125399</v>
      </c>
      <c r="W1787" s="17">
        <v>0.11564151256835301</v>
      </c>
      <c r="X1787" s="17">
        <v>0.25732828365570898</v>
      </c>
      <c r="Y1787" s="17">
        <v>0.10089262476227299</v>
      </c>
      <c r="Z1787" s="17">
        <v>0.113896596998029</v>
      </c>
      <c r="AA1787" s="17">
        <v>0.183748580826187</v>
      </c>
      <c r="AB1787" s="17">
        <v>0.243237993220521</v>
      </c>
      <c r="AC1787" s="17">
        <v>0.120190661812921</v>
      </c>
      <c r="AD1787" s="17">
        <v>9.6766161178285306E-2</v>
      </c>
      <c r="AE1787" s="17"/>
      <c r="AF1787" s="17">
        <v>0.19966808291018201</v>
      </c>
      <c r="AG1787" s="17">
        <v>0.192597986983154</v>
      </c>
      <c r="AH1787" s="17">
        <v>0.19129385829696799</v>
      </c>
      <c r="AI1787" s="17">
        <v>0.13076110453100701</v>
      </c>
      <c r="AJ1787" s="17">
        <v>0.124423413926545</v>
      </c>
      <c r="AK1787" s="17">
        <v>0.31413359770975902</v>
      </c>
      <c r="AL1787" s="17"/>
      <c r="AM1787" s="17">
        <v>0.18590307531820699</v>
      </c>
      <c r="AN1787" s="17">
        <v>0.16314823104343401</v>
      </c>
      <c r="AO1787" s="17">
        <v>0.16243363757985901</v>
      </c>
      <c r="AP1787" s="17">
        <v>0.28315847243601899</v>
      </c>
      <c r="AQ1787" s="17">
        <v>0.131648755971429</v>
      </c>
      <c r="AR1787" s="17"/>
      <c r="AS1787" s="17">
        <v>0.22677788933585399</v>
      </c>
      <c r="AT1787" s="17">
        <v>0.19241441831519199</v>
      </c>
      <c r="AU1787" s="17">
        <v>0.15038665848137001</v>
      </c>
      <c r="AV1787" s="17">
        <v>0.18339230784996299</v>
      </c>
      <c r="AW1787" s="17">
        <v>0.20253565094672599</v>
      </c>
      <c r="AX1787" s="17">
        <v>0.10420712807942099</v>
      </c>
      <c r="AY1787" s="17"/>
      <c r="AZ1787" s="17">
        <v>0.18586116417026299</v>
      </c>
      <c r="BA1787" s="17">
        <v>0.16377903534296101</v>
      </c>
      <c r="BB1787" s="17">
        <v>0.22431079054085801</v>
      </c>
      <c r="BC1787" s="17">
        <v>0.177650880639907</v>
      </c>
      <c r="BD1787" s="17">
        <v>0.19370992227238401</v>
      </c>
      <c r="BE1787" s="17"/>
      <c r="BF1787" s="17">
        <v>0.18513153439037799</v>
      </c>
      <c r="BG1787" s="17"/>
      <c r="BH1787" s="17">
        <v>0.18194786984335601</v>
      </c>
      <c r="BI1787" s="17"/>
      <c r="BJ1787" s="17">
        <v>0.17462259985279199</v>
      </c>
      <c r="BK1787" s="17">
        <v>0.23429137156816299</v>
      </c>
      <c r="BL1787" s="17">
        <v>0.17746192992229301</v>
      </c>
      <c r="BM1787" s="17">
        <v>0.211237094327514</v>
      </c>
      <c r="BN1787" s="17">
        <v>0.228385019349406</v>
      </c>
      <c r="BO1787" s="17">
        <v>0</v>
      </c>
      <c r="BP1787" s="17"/>
      <c r="BQ1787" s="17">
        <v>0.24577083914595799</v>
      </c>
      <c r="BR1787" s="17">
        <v>0.19602627341107901</v>
      </c>
      <c r="BS1787" s="17">
        <v>0.166689938723935</v>
      </c>
      <c r="BT1787" s="17"/>
      <c r="BU1787" s="17">
        <v>0.20265125365094599</v>
      </c>
      <c r="BV1787" s="17">
        <v>0.194057008081336</v>
      </c>
      <c r="BW1787" s="17">
        <v>0.19239951035689001</v>
      </c>
      <c r="BX1787" s="17"/>
      <c r="BY1787" s="17">
        <v>0.18150534821603301</v>
      </c>
      <c r="BZ1787" s="17"/>
      <c r="CA1787" s="17">
        <v>0.123140630404505</v>
      </c>
    </row>
    <row r="1788" spans="2:79" x14ac:dyDescent="0.35">
      <c r="B1788" t="s">
        <v>656</v>
      </c>
      <c r="C1788" s="17">
        <v>0.43063834901779402</v>
      </c>
      <c r="D1788" s="17">
        <v>0.436000170966653</v>
      </c>
      <c r="E1788" s="17">
        <v>0.42382639780871201</v>
      </c>
      <c r="F1788" s="17"/>
      <c r="G1788" s="17">
        <v>0.496913186015005</v>
      </c>
      <c r="H1788" s="17">
        <v>0.35360659129805699</v>
      </c>
      <c r="I1788" s="17">
        <v>0.48350221495117801</v>
      </c>
      <c r="J1788" s="17">
        <v>0.462588609691235</v>
      </c>
      <c r="K1788" s="17">
        <v>0.36875494790712499</v>
      </c>
      <c r="L1788" s="17">
        <v>0.41628089613209901</v>
      </c>
      <c r="M1788" s="17"/>
      <c r="N1788" s="17">
        <v>0.47199176597044001</v>
      </c>
      <c r="O1788" s="17">
        <v>0.38890807423756801</v>
      </c>
      <c r="P1788" s="17">
        <v>0.41740188261766098</v>
      </c>
      <c r="Q1788" s="17">
        <v>0.43689302382349599</v>
      </c>
      <c r="R1788" s="17"/>
      <c r="S1788" s="17">
        <v>0.40424060658424699</v>
      </c>
      <c r="T1788" s="17">
        <v>0.35298522020759998</v>
      </c>
      <c r="U1788" s="17">
        <v>0.37369777224918699</v>
      </c>
      <c r="V1788" s="17">
        <v>0.53184080628826402</v>
      </c>
      <c r="W1788" s="17">
        <v>0.56303938502272299</v>
      </c>
      <c r="X1788" s="17">
        <v>0.38549149987857401</v>
      </c>
      <c r="Y1788" s="17">
        <v>0.47154556503193401</v>
      </c>
      <c r="Z1788" s="17">
        <v>0.53737679732397203</v>
      </c>
      <c r="AA1788" s="17">
        <v>0.40376790400077001</v>
      </c>
      <c r="AB1788" s="17">
        <v>0.35229353017895398</v>
      </c>
      <c r="AC1788" s="17">
        <v>0.46588379055977802</v>
      </c>
      <c r="AD1788" s="17">
        <v>0.53304367860646895</v>
      </c>
      <c r="AE1788" s="17"/>
      <c r="AF1788" s="17">
        <v>0.40785804037906398</v>
      </c>
      <c r="AG1788" s="17">
        <v>0.47460373261785699</v>
      </c>
      <c r="AH1788" s="17">
        <v>0.44952890254377398</v>
      </c>
      <c r="AI1788" s="17">
        <v>0.45047579933958998</v>
      </c>
      <c r="AJ1788" s="17">
        <v>0.44810578035373799</v>
      </c>
      <c r="AK1788" s="17">
        <v>0.34560522016772999</v>
      </c>
      <c r="AL1788" s="17"/>
      <c r="AM1788" s="17">
        <v>0.45020587766647802</v>
      </c>
      <c r="AN1788" s="17">
        <v>0.40477660056171999</v>
      </c>
      <c r="AO1788" s="17">
        <v>0.470379522197509</v>
      </c>
      <c r="AP1788" s="17">
        <v>0.42318692750461401</v>
      </c>
      <c r="AQ1788" s="17">
        <v>0.36073472335369799</v>
      </c>
      <c r="AR1788" s="17"/>
      <c r="AS1788" s="17">
        <v>0.422040668616459</v>
      </c>
      <c r="AT1788" s="17">
        <v>0.40982863204520298</v>
      </c>
      <c r="AU1788" s="17">
        <v>0.48724408897549398</v>
      </c>
      <c r="AV1788" s="17">
        <v>0.39274749374115803</v>
      </c>
      <c r="AW1788" s="17">
        <v>0.47670864977453498</v>
      </c>
      <c r="AX1788" s="17">
        <v>0.442259809443795</v>
      </c>
      <c r="AY1788" s="17"/>
      <c r="AZ1788" s="17">
        <v>0.44703094742968102</v>
      </c>
      <c r="BA1788" s="17">
        <v>0.44797025056320899</v>
      </c>
      <c r="BB1788" s="17">
        <v>0.385310459830773</v>
      </c>
      <c r="BC1788" s="17">
        <v>0.34157169496226703</v>
      </c>
      <c r="BD1788" s="17">
        <v>0.45082093180781901</v>
      </c>
      <c r="BE1788" s="17"/>
      <c r="BF1788" s="17">
        <v>0.43272359416105999</v>
      </c>
      <c r="BG1788" s="17"/>
      <c r="BH1788" s="17">
        <v>0.43412808491670302</v>
      </c>
      <c r="BI1788" s="17"/>
      <c r="BJ1788" s="17">
        <v>0.461895966207792</v>
      </c>
      <c r="BK1788" s="17">
        <v>0.35391178477644603</v>
      </c>
      <c r="BL1788" s="17">
        <v>0.44020990117845898</v>
      </c>
      <c r="BM1788" s="17">
        <v>0.46518094985751501</v>
      </c>
      <c r="BN1788" s="17">
        <v>0.469115113035253</v>
      </c>
      <c r="BO1788" s="17">
        <v>0.38738010696966302</v>
      </c>
      <c r="BP1788" s="17"/>
      <c r="BQ1788" s="17">
        <v>0.374011798405402</v>
      </c>
      <c r="BR1788" s="17">
        <v>0.46800007005554201</v>
      </c>
      <c r="BS1788" s="17">
        <v>0.45050194936302601</v>
      </c>
      <c r="BT1788" s="17"/>
      <c r="BU1788" s="17">
        <v>0.432776068871771</v>
      </c>
      <c r="BV1788" s="17">
        <v>0.41835141627591099</v>
      </c>
      <c r="BW1788" s="17">
        <v>0.461173401197772</v>
      </c>
      <c r="BX1788" s="17"/>
      <c r="BY1788" s="17">
        <v>0.47891299973051998</v>
      </c>
      <c r="BZ1788" s="17"/>
      <c r="CA1788" s="17">
        <v>0.49258931105096598</v>
      </c>
    </row>
    <row r="1789" spans="2:79" x14ac:dyDescent="0.35">
      <c r="B1789" t="s">
        <v>657</v>
      </c>
      <c r="C1789" s="17">
        <v>0.24484520706013499</v>
      </c>
      <c r="D1789" s="17">
        <v>0.22973613709412999</v>
      </c>
      <c r="E1789" s="17">
        <v>0.259258491830203</v>
      </c>
      <c r="F1789" s="17"/>
      <c r="G1789" s="17">
        <v>0.27712903963249402</v>
      </c>
      <c r="H1789" s="17">
        <v>0.19999537881028301</v>
      </c>
      <c r="I1789" s="17">
        <v>0.23697683464813901</v>
      </c>
      <c r="J1789" s="17">
        <v>0.263940082622525</v>
      </c>
      <c r="K1789" s="17">
        <v>0.26945285744483</v>
      </c>
      <c r="L1789" s="17">
        <v>0.23264130739504801</v>
      </c>
      <c r="M1789" s="17"/>
      <c r="N1789" s="17">
        <v>0.229759406215922</v>
      </c>
      <c r="O1789" s="17">
        <v>0.27411655196533802</v>
      </c>
      <c r="P1789" s="17">
        <v>0.29780140374957698</v>
      </c>
      <c r="Q1789" s="17">
        <v>0.190320320364741</v>
      </c>
      <c r="R1789" s="17"/>
      <c r="S1789" s="17">
        <v>0.276476270736154</v>
      </c>
      <c r="T1789" s="17">
        <v>0.27189787166959201</v>
      </c>
      <c r="U1789" s="17">
        <v>0.28063225528437202</v>
      </c>
      <c r="V1789" s="17">
        <v>0.195935723151999</v>
      </c>
      <c r="W1789" s="17">
        <v>0.18244500272227199</v>
      </c>
      <c r="X1789" s="17">
        <v>0.22132867372262799</v>
      </c>
      <c r="Y1789" s="17">
        <v>0.30801874832420301</v>
      </c>
      <c r="Z1789" s="17">
        <v>0.133948699764738</v>
      </c>
      <c r="AA1789" s="17">
        <v>0.235642916476831</v>
      </c>
      <c r="AB1789" s="17">
        <v>0.24206893003216401</v>
      </c>
      <c r="AC1789" s="17">
        <v>0.249860888673166</v>
      </c>
      <c r="AD1789" s="17">
        <v>0.25759954868407697</v>
      </c>
      <c r="AE1789" s="17"/>
      <c r="AF1789" s="17">
        <v>0.17415416615884899</v>
      </c>
      <c r="AG1789" s="17">
        <v>0.24151959865082601</v>
      </c>
      <c r="AH1789" s="17">
        <v>0.26189383231060598</v>
      </c>
      <c r="AI1789" s="17">
        <v>0.32498654756952899</v>
      </c>
      <c r="AJ1789" s="17">
        <v>0.24414090638251901</v>
      </c>
      <c r="AK1789" s="17">
        <v>0.26434573258267002</v>
      </c>
      <c r="AL1789" s="17"/>
      <c r="AM1789" s="17">
        <v>0.17964243731729099</v>
      </c>
      <c r="AN1789" s="17">
        <v>0.29573077730242697</v>
      </c>
      <c r="AO1789" s="17">
        <v>0.241831040326274</v>
      </c>
      <c r="AP1789" s="17">
        <v>0.23515028454386899</v>
      </c>
      <c r="AQ1789" s="17">
        <v>0.24756916469986701</v>
      </c>
      <c r="AR1789" s="17"/>
      <c r="AS1789" s="17">
        <v>0.25897089319904798</v>
      </c>
      <c r="AT1789" s="17">
        <v>0.239567372484914</v>
      </c>
      <c r="AU1789" s="17">
        <v>0.22101626950494299</v>
      </c>
      <c r="AV1789" s="17">
        <v>0.25772975698192901</v>
      </c>
      <c r="AW1789" s="17">
        <v>0.199425810089636</v>
      </c>
      <c r="AX1789" s="17">
        <v>0.30323218099236798</v>
      </c>
      <c r="AY1789" s="17"/>
      <c r="AZ1789" s="17">
        <v>0.23717960424102499</v>
      </c>
      <c r="BA1789" s="17">
        <v>0.25019005444251602</v>
      </c>
      <c r="BB1789" s="17">
        <v>0.24376878840215099</v>
      </c>
      <c r="BC1789" s="17">
        <v>0.29501316820374002</v>
      </c>
      <c r="BD1789" s="17">
        <v>0.22787950435582699</v>
      </c>
      <c r="BE1789" s="17"/>
      <c r="BF1789" s="17">
        <v>0.24399827797121301</v>
      </c>
      <c r="BG1789" s="17"/>
      <c r="BH1789" s="17">
        <v>0.24980271165255299</v>
      </c>
      <c r="BI1789" s="17"/>
      <c r="BJ1789" s="17">
        <v>0.22521969792947399</v>
      </c>
      <c r="BK1789" s="17">
        <v>0.25566789808524898</v>
      </c>
      <c r="BL1789" s="17">
        <v>0.25664294887104699</v>
      </c>
      <c r="BM1789" s="17">
        <v>0.21163678729736499</v>
      </c>
      <c r="BN1789" s="17">
        <v>0.16753134804882999</v>
      </c>
      <c r="BO1789" s="17">
        <v>0.29345136717308901</v>
      </c>
      <c r="BP1789" s="17"/>
      <c r="BQ1789" s="17">
        <v>0.26448977187880102</v>
      </c>
      <c r="BR1789" s="17">
        <v>0.19482812084939599</v>
      </c>
      <c r="BS1789" s="17">
        <v>0.27310413229458103</v>
      </c>
      <c r="BT1789" s="17"/>
      <c r="BU1789" s="17">
        <v>0.157989390615767</v>
      </c>
      <c r="BV1789" s="17">
        <v>0.281313871318699</v>
      </c>
      <c r="BW1789" s="17">
        <v>0.222860503978772</v>
      </c>
      <c r="BX1789" s="17"/>
      <c r="BY1789" s="17">
        <v>0.23291988292606999</v>
      </c>
      <c r="BZ1789" s="17"/>
      <c r="CA1789" s="17">
        <v>0.25325425145308</v>
      </c>
    </row>
    <row r="1790" spans="2:79" x14ac:dyDescent="0.35">
      <c r="B1790" t="s">
        <v>658</v>
      </c>
      <c r="C1790" s="17">
        <v>6.3367131685596906E-2</v>
      </c>
      <c r="D1790" s="17">
        <v>5.51905419632161E-2</v>
      </c>
      <c r="E1790" s="17">
        <v>7.0805232225323894E-2</v>
      </c>
      <c r="F1790" s="17"/>
      <c r="G1790" s="17">
        <v>8.0370307875025193E-2</v>
      </c>
      <c r="H1790" s="17">
        <v>7.7632795688953204E-2</v>
      </c>
      <c r="I1790" s="17">
        <v>3.1753610196651003E-2</v>
      </c>
      <c r="J1790" s="17">
        <v>7.0910392055214697E-2</v>
      </c>
      <c r="K1790" s="17">
        <v>4.6764140285601198E-2</v>
      </c>
      <c r="L1790" s="17">
        <v>7.1522804079189803E-2</v>
      </c>
      <c r="M1790" s="17"/>
      <c r="N1790" s="17">
        <v>6.4852485249307701E-2</v>
      </c>
      <c r="O1790" s="17">
        <v>7.6312709988877694E-2</v>
      </c>
      <c r="P1790" s="17">
        <v>4.5429642006524801E-2</v>
      </c>
      <c r="Q1790" s="17">
        <v>6.2952508719145706E-2</v>
      </c>
      <c r="R1790" s="17"/>
      <c r="S1790" s="17">
        <v>5.35856897618339E-2</v>
      </c>
      <c r="T1790" s="17">
        <v>6.8878402725632101E-2</v>
      </c>
      <c r="U1790" s="17">
        <v>5.09814317752195E-2</v>
      </c>
      <c r="V1790" s="17">
        <v>4.6498368920053199E-2</v>
      </c>
      <c r="W1790" s="17">
        <v>3.5970407646647502E-2</v>
      </c>
      <c r="X1790" s="17">
        <v>4.85401567488404E-2</v>
      </c>
      <c r="Y1790" s="17">
        <v>2.67656268502223E-2</v>
      </c>
      <c r="Z1790" s="17">
        <v>8.9510005596268705E-2</v>
      </c>
      <c r="AA1790" s="17">
        <v>8.4077092232063305E-2</v>
      </c>
      <c r="AB1790" s="17">
        <v>7.5688703430754706E-2</v>
      </c>
      <c r="AC1790" s="17">
        <v>0.119321488785715</v>
      </c>
      <c r="AD1790" s="17">
        <v>0.112590611531169</v>
      </c>
      <c r="AE1790" s="17"/>
      <c r="AF1790" s="17">
        <v>0.10926450782285101</v>
      </c>
      <c r="AG1790" s="17">
        <v>3.3779776380057198E-2</v>
      </c>
      <c r="AH1790" s="17">
        <v>5.9813282129504201E-2</v>
      </c>
      <c r="AI1790" s="17">
        <v>5.4170937914388803E-2</v>
      </c>
      <c r="AJ1790" s="17">
        <v>5.2339908126974699E-2</v>
      </c>
      <c r="AK1790" s="17">
        <v>3.9230159321112901E-2</v>
      </c>
      <c r="AL1790" s="17"/>
      <c r="AM1790" s="17">
        <v>4.5831059921869401E-2</v>
      </c>
      <c r="AN1790" s="17">
        <v>7.4874219912901704E-2</v>
      </c>
      <c r="AO1790" s="17">
        <v>7.5044730578336605E-2</v>
      </c>
      <c r="AP1790" s="17">
        <v>1.8232531213547599E-2</v>
      </c>
      <c r="AQ1790" s="17">
        <v>9.5637547896894798E-2</v>
      </c>
      <c r="AR1790" s="17"/>
      <c r="AS1790" s="17">
        <v>4.6100849605059099E-2</v>
      </c>
      <c r="AT1790" s="17">
        <v>6.1622026934900702E-2</v>
      </c>
      <c r="AU1790" s="17">
        <v>0.101527804669911</v>
      </c>
      <c r="AV1790" s="17">
        <v>6.6812412514008199E-2</v>
      </c>
      <c r="AW1790" s="17">
        <v>4.2560202839901001E-2</v>
      </c>
      <c r="AX1790" s="17">
        <v>6.0721776931975301E-2</v>
      </c>
      <c r="AY1790" s="17"/>
      <c r="AZ1790" s="17">
        <v>3.10694689243576E-2</v>
      </c>
      <c r="BA1790" s="17">
        <v>8.1914966031546105E-2</v>
      </c>
      <c r="BB1790" s="17">
        <v>5.4582904895759898E-2</v>
      </c>
      <c r="BC1790" s="17">
        <v>0.13335364162007801</v>
      </c>
      <c r="BD1790" s="17">
        <v>4.93796275260249E-2</v>
      </c>
      <c r="BE1790" s="17"/>
      <c r="BF1790" s="17">
        <v>6.6543954025549704E-2</v>
      </c>
      <c r="BG1790" s="17"/>
      <c r="BH1790" s="17">
        <v>6.2785245070377901E-2</v>
      </c>
      <c r="BI1790" s="17"/>
      <c r="BJ1790" s="17">
        <v>6.8239498637695795E-2</v>
      </c>
      <c r="BK1790" s="17">
        <v>6.1446545580869399E-2</v>
      </c>
      <c r="BL1790" s="17">
        <v>5.3410062820627102E-2</v>
      </c>
      <c r="BM1790" s="17">
        <v>5.3668922442971903E-2</v>
      </c>
      <c r="BN1790" s="17">
        <v>0.102262975061067</v>
      </c>
      <c r="BO1790" s="17">
        <v>0.24792009378784799</v>
      </c>
      <c r="BP1790" s="17"/>
      <c r="BQ1790" s="17">
        <v>6.6209962514938395E-2</v>
      </c>
      <c r="BR1790" s="17">
        <v>7.7470210483219906E-2</v>
      </c>
      <c r="BS1790" s="17">
        <v>4.6720457365319198E-2</v>
      </c>
      <c r="BT1790" s="17"/>
      <c r="BU1790" s="17">
        <v>0.13163050705797899</v>
      </c>
      <c r="BV1790" s="17">
        <v>5.5777127073112998E-2</v>
      </c>
      <c r="BW1790" s="17">
        <v>6.3680110198978998E-2</v>
      </c>
      <c r="BX1790" s="17"/>
      <c r="BY1790" s="17">
        <v>6.6248551442854298E-2</v>
      </c>
      <c r="BZ1790" s="17"/>
      <c r="CA1790" s="17">
        <v>7.7957949568418103E-2</v>
      </c>
    </row>
    <row r="1791" spans="2:79" x14ac:dyDescent="0.35">
      <c r="B1791" t="s">
        <v>136</v>
      </c>
      <c r="C1791" s="17">
        <v>7.5246382480951807E-2</v>
      </c>
      <c r="D1791" s="17">
        <v>7.4382167830255905E-2</v>
      </c>
      <c r="E1791" s="17">
        <v>7.63914201466451E-2</v>
      </c>
      <c r="F1791" s="17"/>
      <c r="G1791" s="17">
        <v>4.0800251719628498E-2</v>
      </c>
      <c r="H1791" s="17">
        <v>8.3032363855607305E-2</v>
      </c>
      <c r="I1791" s="17">
        <v>3.5041754828691797E-2</v>
      </c>
      <c r="J1791" s="17">
        <v>8.76569973821551E-2</v>
      </c>
      <c r="K1791" s="17">
        <v>0.13427482837735999</v>
      </c>
      <c r="L1791" s="17">
        <v>7.8287366384309096E-2</v>
      </c>
      <c r="M1791" s="17"/>
      <c r="N1791" s="17">
        <v>5.2946881259122898E-2</v>
      </c>
      <c r="O1791" s="17">
        <v>0.112067424510917</v>
      </c>
      <c r="P1791" s="17">
        <v>6.02957008248802E-2</v>
      </c>
      <c r="Q1791" s="17">
        <v>7.2063874145414805E-2</v>
      </c>
      <c r="R1791" s="17"/>
      <c r="S1791" s="17">
        <v>5.0750438244474103E-2</v>
      </c>
      <c r="T1791" s="17">
        <v>9.7547470453436994E-2</v>
      </c>
      <c r="U1791" s="17">
        <v>7.6142206954228006E-2</v>
      </c>
      <c r="V1791" s="17">
        <v>3.1934981208429303E-2</v>
      </c>
      <c r="W1791" s="17">
        <v>0.10290369204000401</v>
      </c>
      <c r="X1791" s="17">
        <v>8.7311385994248897E-2</v>
      </c>
      <c r="Y1791" s="17">
        <v>9.2777435031367095E-2</v>
      </c>
      <c r="Z1791" s="17">
        <v>0.125267900316993</v>
      </c>
      <c r="AA1791" s="17">
        <v>9.2763506464148798E-2</v>
      </c>
      <c r="AB1791" s="17">
        <v>8.6710843137607005E-2</v>
      </c>
      <c r="AC1791" s="17">
        <v>4.4743170168418799E-2</v>
      </c>
      <c r="AD1791" s="17">
        <v>0</v>
      </c>
      <c r="AE1791" s="17"/>
      <c r="AF1791" s="17">
        <v>0.109055202729054</v>
      </c>
      <c r="AG1791" s="17">
        <v>5.7498905368105598E-2</v>
      </c>
      <c r="AH1791" s="17">
        <v>3.7470124719148602E-2</v>
      </c>
      <c r="AI1791" s="17">
        <v>3.9605610645485699E-2</v>
      </c>
      <c r="AJ1791" s="17">
        <v>0.13098999121022301</v>
      </c>
      <c r="AK1791" s="17">
        <v>3.66852902187281E-2</v>
      </c>
      <c r="AL1791" s="17"/>
      <c r="AM1791" s="17">
        <v>0.138417549776153</v>
      </c>
      <c r="AN1791" s="17">
        <v>6.1470171179517502E-2</v>
      </c>
      <c r="AO1791" s="17">
        <v>5.0311069318020402E-2</v>
      </c>
      <c r="AP1791" s="17">
        <v>4.02717843019509E-2</v>
      </c>
      <c r="AQ1791" s="17">
        <v>0.16440980807811101</v>
      </c>
      <c r="AR1791" s="17"/>
      <c r="AS1791" s="17">
        <v>4.6109699243580098E-2</v>
      </c>
      <c r="AT1791" s="17">
        <v>9.6567550219789799E-2</v>
      </c>
      <c r="AU1791" s="17">
        <v>3.9825178368282602E-2</v>
      </c>
      <c r="AV1791" s="17">
        <v>9.93180289129421E-2</v>
      </c>
      <c r="AW1791" s="17">
        <v>7.8769686349201007E-2</v>
      </c>
      <c r="AX1791" s="17">
        <v>8.9579104552441197E-2</v>
      </c>
      <c r="AY1791" s="17"/>
      <c r="AZ1791" s="17">
        <v>9.8858815234673103E-2</v>
      </c>
      <c r="BA1791" s="17">
        <v>5.61456936197679E-2</v>
      </c>
      <c r="BB1791" s="17">
        <v>9.2027056330457199E-2</v>
      </c>
      <c r="BC1791" s="17">
        <v>5.2410614574007502E-2</v>
      </c>
      <c r="BD1791" s="17">
        <v>7.8210014037945003E-2</v>
      </c>
      <c r="BE1791" s="17"/>
      <c r="BF1791" s="17">
        <v>7.1602639451798997E-2</v>
      </c>
      <c r="BG1791" s="17"/>
      <c r="BH1791" s="17">
        <v>7.1336088517010093E-2</v>
      </c>
      <c r="BI1791" s="17"/>
      <c r="BJ1791" s="17">
        <v>7.0022237372246304E-2</v>
      </c>
      <c r="BK1791" s="17">
        <v>9.4682399989272997E-2</v>
      </c>
      <c r="BL1791" s="17">
        <v>7.2275157207573604E-2</v>
      </c>
      <c r="BM1791" s="17">
        <v>5.8276246074634899E-2</v>
      </c>
      <c r="BN1791" s="17">
        <v>3.2705544505444502E-2</v>
      </c>
      <c r="BO1791" s="17">
        <v>7.12484320694E-2</v>
      </c>
      <c r="BP1791" s="17"/>
      <c r="BQ1791" s="17">
        <v>4.9517628054901598E-2</v>
      </c>
      <c r="BR1791" s="17">
        <v>6.3675325200763994E-2</v>
      </c>
      <c r="BS1791" s="17">
        <v>6.2983522253138594E-2</v>
      </c>
      <c r="BT1791" s="17"/>
      <c r="BU1791" s="17">
        <v>7.4952779803537595E-2</v>
      </c>
      <c r="BV1791" s="17">
        <v>5.0500577250941599E-2</v>
      </c>
      <c r="BW1791" s="17">
        <v>5.9886474267586899E-2</v>
      </c>
      <c r="BX1791" s="17"/>
      <c r="BY1791" s="17">
        <v>4.0413217684522801E-2</v>
      </c>
      <c r="BZ1791" s="17"/>
      <c r="CA1791" s="17">
        <v>5.3057857523030501E-2</v>
      </c>
    </row>
    <row r="1792" spans="2:79" x14ac:dyDescent="0.35">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c r="BF1792" s="17"/>
      <c r="BG1792" s="17"/>
      <c r="BH1792" s="17"/>
      <c r="BI1792" s="17"/>
      <c r="BJ1792" s="17"/>
      <c r="BK1792" s="17"/>
      <c r="BL1792" s="17"/>
      <c r="BM1792" s="17"/>
      <c r="BN1792" s="17"/>
      <c r="BO1792" s="17"/>
      <c r="BP1792" s="17"/>
      <c r="BQ1792" s="17"/>
      <c r="BR1792" s="17"/>
      <c r="BS1792" s="17"/>
      <c r="BT1792" s="17"/>
      <c r="BU1792" s="17"/>
      <c r="BV1792" s="17"/>
      <c r="BW1792" s="17"/>
      <c r="BX1792" s="17"/>
      <c r="BY1792" s="17"/>
      <c r="BZ1792" s="17"/>
      <c r="CA1792" s="17"/>
    </row>
    <row r="1793" spans="2:79" x14ac:dyDescent="0.35">
      <c r="B1793" s="6" t="s">
        <v>672</v>
      </c>
      <c r="C1793" s="17"/>
      <c r="D1793" s="17"/>
      <c r="E1793" s="17"/>
      <c r="F1793" s="17"/>
      <c r="G1793" s="17"/>
      <c r="H1793" s="17"/>
      <c r="I1793" s="17"/>
      <c r="J1793" s="17"/>
      <c r="K1793" s="17"/>
      <c r="L1793" s="17"/>
      <c r="M1793" s="17"/>
      <c r="N1793" s="17"/>
      <c r="O1793" s="17"/>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c r="AP1793" s="17"/>
      <c r="AQ1793" s="17"/>
      <c r="AR1793" s="17"/>
      <c r="AS1793" s="17"/>
      <c r="AT1793" s="17"/>
      <c r="AU1793" s="17"/>
      <c r="AV1793" s="17"/>
      <c r="AW1793" s="17"/>
      <c r="AX1793" s="17"/>
      <c r="AY1793" s="17"/>
      <c r="AZ1793" s="17"/>
      <c r="BA1793" s="17"/>
      <c r="BB1793" s="17"/>
      <c r="BC1793" s="17"/>
      <c r="BD1793" s="17"/>
      <c r="BE1793" s="17"/>
      <c r="BF1793" s="17"/>
      <c r="BG1793" s="17"/>
      <c r="BH1793" s="17"/>
      <c r="BI1793" s="17"/>
      <c r="BJ1793" s="17"/>
      <c r="BK1793" s="17"/>
      <c r="BL1793" s="17"/>
      <c r="BM1793" s="17"/>
      <c r="BN1793" s="17"/>
      <c r="BO1793" s="17"/>
      <c r="BP1793" s="17"/>
      <c r="BQ1793" s="17"/>
      <c r="BR1793" s="17"/>
      <c r="BS1793" s="17"/>
      <c r="BT1793" s="17"/>
      <c r="BU1793" s="17"/>
      <c r="BV1793" s="17"/>
      <c r="BW1793" s="17"/>
      <c r="BX1793" s="17"/>
      <c r="BY1793" s="17"/>
      <c r="BZ1793" s="17"/>
      <c r="CA1793" s="17"/>
    </row>
    <row r="1794" spans="2:79" x14ac:dyDescent="0.35">
      <c r="B1794" s="24" t="s">
        <v>582</v>
      </c>
      <c r="C1794" s="17"/>
      <c r="D1794" s="17"/>
      <c r="E1794" s="17"/>
      <c r="F1794" s="17"/>
      <c r="G1794" s="17"/>
      <c r="H1794" s="17"/>
      <c r="I1794" s="17"/>
      <c r="J1794" s="17"/>
      <c r="K1794" s="17"/>
      <c r="L1794" s="17"/>
      <c r="M1794" s="17"/>
      <c r="N1794" s="17"/>
      <c r="O1794" s="17"/>
      <c r="P1794" s="17"/>
      <c r="Q1794" s="17"/>
      <c r="R1794" s="17"/>
      <c r="S1794" s="17"/>
      <c r="T1794" s="17"/>
      <c r="U1794" s="17"/>
      <c r="V1794" s="17"/>
      <c r="W1794" s="17"/>
      <c r="X1794" s="17"/>
      <c r="Y1794" s="17"/>
      <c r="Z1794" s="17"/>
      <c r="AA1794" s="17"/>
      <c r="AB1794" s="17"/>
      <c r="AC1794" s="17"/>
      <c r="AD1794" s="17"/>
      <c r="AE1794" s="17"/>
      <c r="AF1794" s="17"/>
      <c r="AG1794" s="17"/>
      <c r="AH1794" s="17"/>
      <c r="AI1794" s="17"/>
      <c r="AJ1794" s="17"/>
      <c r="AK1794" s="17"/>
      <c r="AL1794" s="17"/>
      <c r="AM1794" s="17"/>
      <c r="AN1794" s="17"/>
      <c r="AO1794" s="17"/>
      <c r="AP1794" s="17"/>
      <c r="AQ1794" s="17"/>
      <c r="AR1794" s="17"/>
      <c r="AS1794" s="17"/>
      <c r="AT1794" s="17"/>
      <c r="AU1794" s="17"/>
      <c r="AV1794" s="17"/>
      <c r="AW1794" s="17"/>
      <c r="AX1794" s="17"/>
      <c r="AY1794" s="17"/>
      <c r="AZ1794" s="17"/>
      <c r="BA1794" s="17"/>
      <c r="BB1794" s="17"/>
      <c r="BC1794" s="17"/>
      <c r="BD1794" s="17"/>
      <c r="BE1794" s="17"/>
      <c r="BF1794" s="17"/>
      <c r="BG1794" s="17"/>
      <c r="BH1794" s="17"/>
      <c r="BI1794" s="17"/>
      <c r="BJ1794" s="17"/>
      <c r="BK1794" s="17"/>
      <c r="BL1794" s="17"/>
      <c r="BM1794" s="17"/>
      <c r="BN1794" s="17"/>
      <c r="BO1794" s="17"/>
      <c r="BP1794" s="17"/>
      <c r="BQ1794" s="17"/>
      <c r="BR1794" s="17"/>
      <c r="BS1794" s="17"/>
      <c r="BT1794" s="17"/>
      <c r="BU1794" s="17"/>
      <c r="BV1794" s="17"/>
      <c r="BW1794" s="17"/>
      <c r="BX1794" s="17"/>
      <c r="BY1794" s="17"/>
      <c r="BZ1794" s="17"/>
      <c r="CA1794" s="17"/>
    </row>
    <row r="1795" spans="2:79" x14ac:dyDescent="0.35">
      <c r="B1795" t="s">
        <v>655</v>
      </c>
      <c r="C1795" s="17">
        <v>0.20084728679219799</v>
      </c>
      <c r="D1795" s="17">
        <v>0.22821336403668499</v>
      </c>
      <c r="E1795" s="17">
        <v>0.17207791143467199</v>
      </c>
      <c r="F1795" s="17"/>
      <c r="G1795" s="17">
        <v>0.19304105529076401</v>
      </c>
      <c r="H1795" s="17">
        <v>0.155436292781271</v>
      </c>
      <c r="I1795" s="17">
        <v>0.20894237205046801</v>
      </c>
      <c r="J1795" s="17">
        <v>0.16864340671056799</v>
      </c>
      <c r="K1795" s="17">
        <v>0.24498186404414299</v>
      </c>
      <c r="L1795" s="17">
        <v>0.23875127550962899</v>
      </c>
      <c r="M1795" s="17"/>
      <c r="N1795" s="17">
        <v>0.17447050410614301</v>
      </c>
      <c r="O1795" s="17">
        <v>0.24813583351149901</v>
      </c>
      <c r="P1795" s="17">
        <v>0.17800271202048301</v>
      </c>
      <c r="Q1795" s="17">
        <v>0.20436603796903</v>
      </c>
      <c r="R1795" s="17"/>
      <c r="S1795" s="17">
        <v>0.23107858891466501</v>
      </c>
      <c r="T1795" s="17">
        <v>0.15278281813880701</v>
      </c>
      <c r="U1795" s="17">
        <v>0.233385441136816</v>
      </c>
      <c r="V1795" s="17">
        <v>0.17524153896078201</v>
      </c>
      <c r="W1795" s="17">
        <v>0.18390082374033401</v>
      </c>
      <c r="X1795" s="17">
        <v>0.20347248890257999</v>
      </c>
      <c r="Y1795" s="17">
        <v>0.21389568063797201</v>
      </c>
      <c r="Z1795" s="17">
        <v>0.12818351016885501</v>
      </c>
      <c r="AA1795" s="17">
        <v>0.252520359320837</v>
      </c>
      <c r="AB1795" s="17">
        <v>0.21021312736276901</v>
      </c>
      <c r="AC1795" s="17">
        <v>0.18514270708102401</v>
      </c>
      <c r="AD1795" s="17">
        <v>0.224922182486438</v>
      </c>
      <c r="AE1795" s="17"/>
      <c r="AF1795" s="17">
        <v>0.23844966587937599</v>
      </c>
      <c r="AG1795" s="17">
        <v>0.176977633515258</v>
      </c>
      <c r="AH1795" s="17">
        <v>0.184977591709234</v>
      </c>
      <c r="AI1795" s="17">
        <v>0.27516317580310401</v>
      </c>
      <c r="AJ1795" s="17">
        <v>0.32322164560807198</v>
      </c>
      <c r="AK1795" s="17">
        <v>0.169371209526675</v>
      </c>
      <c r="AL1795" s="17"/>
      <c r="AM1795" s="17">
        <v>0.30117188455934701</v>
      </c>
      <c r="AN1795" s="17">
        <v>0.152314704735377</v>
      </c>
      <c r="AO1795" s="17">
        <v>0.18294969404431999</v>
      </c>
      <c r="AP1795" s="17">
        <v>0.202336945861151</v>
      </c>
      <c r="AQ1795" s="17">
        <v>0.23278322885896299</v>
      </c>
      <c r="AR1795" s="17"/>
      <c r="AS1795" s="17">
        <v>0.16860927347181201</v>
      </c>
      <c r="AT1795" s="17">
        <v>0.19503121283799399</v>
      </c>
      <c r="AU1795" s="17">
        <v>0.23212436919999399</v>
      </c>
      <c r="AV1795" s="17">
        <v>0.22743721700505901</v>
      </c>
      <c r="AW1795" s="17">
        <v>0.234762407058351</v>
      </c>
      <c r="AX1795" s="17">
        <v>0.104828335373018</v>
      </c>
      <c r="AY1795" s="17"/>
      <c r="AZ1795" s="17">
        <v>0.19355947361546699</v>
      </c>
      <c r="BA1795" s="17">
        <v>0.194365980351768</v>
      </c>
      <c r="BB1795" s="17">
        <v>0.185699483021048</v>
      </c>
      <c r="BC1795" s="17">
        <v>0.29090324150492802</v>
      </c>
      <c r="BD1795" s="17">
        <v>0.200329738996262</v>
      </c>
      <c r="BE1795" s="17"/>
      <c r="BF1795" s="17">
        <v>0.19662363549374101</v>
      </c>
      <c r="BG1795" s="17"/>
      <c r="BH1795" s="17">
        <v>0.22524385620305501</v>
      </c>
      <c r="BI1795" s="17"/>
      <c r="BJ1795" s="17">
        <v>0.222090445363165</v>
      </c>
      <c r="BK1795" s="17">
        <v>0.18728414331386301</v>
      </c>
      <c r="BL1795" s="17">
        <v>0.22421780587250301</v>
      </c>
      <c r="BM1795" s="17">
        <v>7.9802866693698904E-2</v>
      </c>
      <c r="BN1795" s="17">
        <v>0.21401055808146799</v>
      </c>
      <c r="BO1795" s="17">
        <v>0.18304995303726099</v>
      </c>
      <c r="BP1795" s="17"/>
      <c r="BQ1795" s="17">
        <v>0.26479983668774498</v>
      </c>
      <c r="BR1795" s="17">
        <v>0.19050793407632999</v>
      </c>
      <c r="BS1795" s="17">
        <v>0.19245446487732801</v>
      </c>
      <c r="BT1795" s="17"/>
      <c r="BU1795" s="17">
        <v>9.7757378136440296E-2</v>
      </c>
      <c r="BV1795" s="17">
        <v>0.211977025079637</v>
      </c>
      <c r="BW1795" s="17">
        <v>0.217098069861169</v>
      </c>
      <c r="BX1795" s="17"/>
      <c r="BY1795" s="17">
        <v>0.16060161207209001</v>
      </c>
      <c r="BZ1795" s="17"/>
      <c r="CA1795" s="17">
        <v>0.13984150877797499</v>
      </c>
    </row>
    <row r="1796" spans="2:79" x14ac:dyDescent="0.35">
      <c r="B1796" t="s">
        <v>656</v>
      </c>
      <c r="C1796" s="17">
        <v>0.47166600519120999</v>
      </c>
      <c r="D1796" s="17">
        <v>0.43807975594903498</v>
      </c>
      <c r="E1796" s="17">
        <v>0.50596298821859698</v>
      </c>
      <c r="F1796" s="17"/>
      <c r="G1796" s="17">
        <v>0.47406968212726902</v>
      </c>
      <c r="H1796" s="17">
        <v>0.51982208671067498</v>
      </c>
      <c r="I1796" s="17">
        <v>0.51138775531217096</v>
      </c>
      <c r="J1796" s="17">
        <v>0.47919060728432999</v>
      </c>
      <c r="K1796" s="17">
        <v>0.43057028877055398</v>
      </c>
      <c r="L1796" s="17">
        <v>0.41616179298699901</v>
      </c>
      <c r="M1796" s="17"/>
      <c r="N1796" s="17">
        <v>0.503212054142958</v>
      </c>
      <c r="O1796" s="17">
        <v>0.377039689325121</v>
      </c>
      <c r="P1796" s="17">
        <v>0.55823123365924099</v>
      </c>
      <c r="Q1796" s="17">
        <v>0.462566067484109</v>
      </c>
      <c r="R1796" s="17"/>
      <c r="S1796" s="17">
        <v>0.45173065861721401</v>
      </c>
      <c r="T1796" s="17">
        <v>0.53547167487147096</v>
      </c>
      <c r="U1796" s="17">
        <v>0.39261295057193202</v>
      </c>
      <c r="V1796" s="17">
        <v>0.42185324710383099</v>
      </c>
      <c r="W1796" s="17">
        <v>0.49663489589321802</v>
      </c>
      <c r="X1796" s="17">
        <v>0.50294077091766698</v>
      </c>
      <c r="Y1796" s="17">
        <v>0.380964537855704</v>
      </c>
      <c r="Z1796" s="17">
        <v>0.58388952603036903</v>
      </c>
      <c r="AA1796" s="17">
        <v>0.53660736338048698</v>
      </c>
      <c r="AB1796" s="17">
        <v>0.37638076747990301</v>
      </c>
      <c r="AC1796" s="17">
        <v>0.51671257831883399</v>
      </c>
      <c r="AD1796" s="17">
        <v>0.63324009397826797</v>
      </c>
      <c r="AE1796" s="17"/>
      <c r="AF1796" s="17">
        <v>0.41779492219877401</v>
      </c>
      <c r="AG1796" s="17">
        <v>0.51075675178583801</v>
      </c>
      <c r="AH1796" s="17">
        <v>0.466682876593214</v>
      </c>
      <c r="AI1796" s="17">
        <v>0.47114707605530398</v>
      </c>
      <c r="AJ1796" s="17">
        <v>0.56159997631930603</v>
      </c>
      <c r="AK1796" s="17">
        <v>0.38539457268156102</v>
      </c>
      <c r="AL1796" s="17"/>
      <c r="AM1796" s="17">
        <v>0.45333643139211699</v>
      </c>
      <c r="AN1796" s="17">
        <v>0.49492106795282698</v>
      </c>
      <c r="AO1796" s="17">
        <v>0.44139574677964999</v>
      </c>
      <c r="AP1796" s="17">
        <v>0.52405796997962895</v>
      </c>
      <c r="AQ1796" s="17">
        <v>0.49569789927774399</v>
      </c>
      <c r="AR1796" s="17"/>
      <c r="AS1796" s="17">
        <v>0.52459536098710302</v>
      </c>
      <c r="AT1796" s="17">
        <v>0.43493847550137099</v>
      </c>
      <c r="AU1796" s="17">
        <v>0.53182768895119303</v>
      </c>
      <c r="AV1796" s="17">
        <v>0.381458116675988</v>
      </c>
      <c r="AW1796" s="17">
        <v>0.44966895235450399</v>
      </c>
      <c r="AX1796" s="17">
        <v>0.60165453994795004</v>
      </c>
      <c r="AY1796" s="17"/>
      <c r="AZ1796" s="17">
        <v>0.47809443099119497</v>
      </c>
      <c r="BA1796" s="17">
        <v>0.49863067082224799</v>
      </c>
      <c r="BB1796" s="17">
        <v>0.46977619686530397</v>
      </c>
      <c r="BC1796" s="17">
        <v>0.386186787980066</v>
      </c>
      <c r="BD1796" s="17">
        <v>0.459783126241541</v>
      </c>
      <c r="BE1796" s="17"/>
      <c r="BF1796" s="17">
        <v>0.48142534922605401</v>
      </c>
      <c r="BG1796" s="17"/>
      <c r="BH1796" s="17">
        <v>0.45357610563240802</v>
      </c>
      <c r="BI1796" s="17"/>
      <c r="BJ1796" s="17">
        <v>0.52809357140800295</v>
      </c>
      <c r="BK1796" s="17">
        <v>0.41456637690335102</v>
      </c>
      <c r="BL1796" s="17">
        <v>0.44186176754991302</v>
      </c>
      <c r="BM1796" s="17">
        <v>0.57099015882882498</v>
      </c>
      <c r="BN1796" s="17">
        <v>0.55116559929750597</v>
      </c>
      <c r="BO1796" s="17">
        <v>0.28839680349333102</v>
      </c>
      <c r="BP1796" s="17"/>
      <c r="BQ1796" s="17">
        <v>0.48847316183495298</v>
      </c>
      <c r="BR1796" s="17">
        <v>0.48030830336935698</v>
      </c>
      <c r="BS1796" s="17">
        <v>0.48344947882852002</v>
      </c>
      <c r="BT1796" s="17"/>
      <c r="BU1796" s="17">
        <v>0.59601313209669704</v>
      </c>
      <c r="BV1796" s="17">
        <v>0.48276805221592101</v>
      </c>
      <c r="BW1796" s="17">
        <v>0.45682446012030697</v>
      </c>
      <c r="BX1796" s="17"/>
      <c r="BY1796" s="17">
        <v>0.77340203056399204</v>
      </c>
      <c r="BZ1796" s="17"/>
      <c r="CA1796" s="17">
        <v>0.503863172361943</v>
      </c>
    </row>
    <row r="1797" spans="2:79" x14ac:dyDescent="0.35">
      <c r="B1797" t="s">
        <v>657</v>
      </c>
      <c r="C1797" s="17">
        <v>0.21356531179579599</v>
      </c>
      <c r="D1797" s="17">
        <v>0.219052973300737</v>
      </c>
      <c r="E1797" s="17">
        <v>0.208538941559577</v>
      </c>
      <c r="F1797" s="17"/>
      <c r="G1797" s="17">
        <v>0.204590193310066</v>
      </c>
      <c r="H1797" s="17">
        <v>0.209814612464859</v>
      </c>
      <c r="I1797" s="17">
        <v>0.17136881852080499</v>
      </c>
      <c r="J1797" s="17">
        <v>0.21881873244442701</v>
      </c>
      <c r="K1797" s="17">
        <v>0.226901755192535</v>
      </c>
      <c r="L1797" s="17">
        <v>0.24339432785520501</v>
      </c>
      <c r="M1797" s="17"/>
      <c r="N1797" s="17">
        <v>0.20945866820613501</v>
      </c>
      <c r="O1797" s="17">
        <v>0.24302517417011299</v>
      </c>
      <c r="P1797" s="17">
        <v>0.19295999153284199</v>
      </c>
      <c r="Q1797" s="17">
        <v>0.202676806614731</v>
      </c>
      <c r="R1797" s="17"/>
      <c r="S1797" s="17">
        <v>0.15247108212124799</v>
      </c>
      <c r="T1797" s="17">
        <v>0.22145252516338901</v>
      </c>
      <c r="U1797" s="17">
        <v>0.27938645449550198</v>
      </c>
      <c r="V1797" s="17">
        <v>0.30509375966936497</v>
      </c>
      <c r="W1797" s="17">
        <v>0.21101020064315901</v>
      </c>
      <c r="X1797" s="17">
        <v>0.11801920353911299</v>
      </c>
      <c r="Y1797" s="17">
        <v>0.25200758042949101</v>
      </c>
      <c r="Z1797" s="17">
        <v>0.23122032278135099</v>
      </c>
      <c r="AA1797" s="17">
        <v>0.11304598783732001</v>
      </c>
      <c r="AB1797" s="17">
        <v>0.27893534946259402</v>
      </c>
      <c r="AC1797" s="17">
        <v>0.212226971093216</v>
      </c>
      <c r="AD1797" s="17">
        <v>0.141837723535294</v>
      </c>
      <c r="AE1797" s="17"/>
      <c r="AF1797" s="17">
        <v>0.209613458496548</v>
      </c>
      <c r="AG1797" s="17">
        <v>0.20088939303723699</v>
      </c>
      <c r="AH1797" s="17">
        <v>0.25046877925976202</v>
      </c>
      <c r="AI1797" s="17">
        <v>0.17444466911449</v>
      </c>
      <c r="AJ1797" s="17">
        <v>5.3413719748992103E-2</v>
      </c>
      <c r="AK1797" s="17">
        <v>0.34167360254743701</v>
      </c>
      <c r="AL1797" s="17"/>
      <c r="AM1797" s="17">
        <v>0.14561573941230899</v>
      </c>
      <c r="AN1797" s="17">
        <v>0.228761807499404</v>
      </c>
      <c r="AO1797" s="17">
        <v>0.26309035115130602</v>
      </c>
      <c r="AP1797" s="17">
        <v>0.15507626571185601</v>
      </c>
      <c r="AQ1797" s="17">
        <v>0.163147306606408</v>
      </c>
      <c r="AR1797" s="17"/>
      <c r="AS1797" s="17">
        <v>0.175472280169994</v>
      </c>
      <c r="AT1797" s="17">
        <v>0.25523131824709699</v>
      </c>
      <c r="AU1797" s="17">
        <v>0.1711466181247</v>
      </c>
      <c r="AV1797" s="17">
        <v>0.272759593828658</v>
      </c>
      <c r="AW1797" s="17">
        <v>0.21196663423297701</v>
      </c>
      <c r="AX1797" s="17">
        <v>0.131480544465538</v>
      </c>
      <c r="AY1797" s="17"/>
      <c r="AZ1797" s="17">
        <v>0.22174865188083001</v>
      </c>
      <c r="BA1797" s="17">
        <v>0.218177551878316</v>
      </c>
      <c r="BB1797" s="17">
        <v>0.252495740495988</v>
      </c>
      <c r="BC1797" s="17">
        <v>0.13543558291084201</v>
      </c>
      <c r="BD1797" s="17">
        <v>0.18291244398466699</v>
      </c>
      <c r="BE1797" s="17"/>
      <c r="BF1797" s="17">
        <v>0.217413482224184</v>
      </c>
      <c r="BG1797" s="17"/>
      <c r="BH1797" s="17">
        <v>0.21950736932104201</v>
      </c>
      <c r="BI1797" s="17"/>
      <c r="BJ1797" s="17">
        <v>0.16604198430848799</v>
      </c>
      <c r="BK1797" s="17">
        <v>0.244639610363378</v>
      </c>
      <c r="BL1797" s="17">
        <v>0.25082931861517699</v>
      </c>
      <c r="BM1797" s="17">
        <v>0.154547663957215</v>
      </c>
      <c r="BN1797" s="17">
        <v>0.13881882974634499</v>
      </c>
      <c r="BO1797" s="17">
        <v>0.35062980630061902</v>
      </c>
      <c r="BP1797" s="17"/>
      <c r="BQ1797" s="17">
        <v>0.21597150177697999</v>
      </c>
      <c r="BR1797" s="17">
        <v>0.20558180719761801</v>
      </c>
      <c r="BS1797" s="17">
        <v>0.21891605918922399</v>
      </c>
      <c r="BT1797" s="17"/>
      <c r="BU1797" s="17">
        <v>0.18790472443509301</v>
      </c>
      <c r="BV1797" s="17">
        <v>0.211898632509329</v>
      </c>
      <c r="BW1797" s="17">
        <v>0.22062167511826</v>
      </c>
      <c r="BX1797" s="17"/>
      <c r="BY1797" s="17">
        <v>3.2433638399564597E-2</v>
      </c>
      <c r="BZ1797" s="17"/>
      <c r="CA1797" s="17">
        <v>0.25863792250157303</v>
      </c>
    </row>
    <row r="1798" spans="2:79" x14ac:dyDescent="0.35">
      <c r="B1798" t="s">
        <v>658</v>
      </c>
      <c r="C1798" s="17">
        <v>5.7385118440808E-2</v>
      </c>
      <c r="D1798" s="17">
        <v>5.07777323176224E-2</v>
      </c>
      <c r="E1798" s="17">
        <v>6.4061984241971098E-2</v>
      </c>
      <c r="F1798" s="17"/>
      <c r="G1798" s="17">
        <v>7.0872359235044202E-2</v>
      </c>
      <c r="H1798" s="17">
        <v>4.8769557142620198E-2</v>
      </c>
      <c r="I1798" s="17">
        <v>5.4582592203976002E-2</v>
      </c>
      <c r="J1798" s="17">
        <v>7.1060400339611293E-2</v>
      </c>
      <c r="K1798" s="17">
        <v>6.1852756267618603E-2</v>
      </c>
      <c r="L1798" s="17">
        <v>4.39955572593205E-2</v>
      </c>
      <c r="M1798" s="17"/>
      <c r="N1798" s="17">
        <v>7.0380507731008402E-2</v>
      </c>
      <c r="O1798" s="17">
        <v>7.2794834167384498E-2</v>
      </c>
      <c r="P1798" s="17">
        <v>4.6960257818660298E-2</v>
      </c>
      <c r="Q1798" s="17">
        <v>4.2324702718782102E-2</v>
      </c>
      <c r="R1798" s="17"/>
      <c r="S1798" s="17">
        <v>0.10703968563926</v>
      </c>
      <c r="T1798" s="17">
        <v>4.81195414244905E-2</v>
      </c>
      <c r="U1798" s="17">
        <v>2.36955749128567E-2</v>
      </c>
      <c r="V1798" s="17">
        <v>4.5443146610244803E-2</v>
      </c>
      <c r="W1798" s="17">
        <v>7.66002777026972E-2</v>
      </c>
      <c r="X1798" s="17">
        <v>8.6762769364136599E-2</v>
      </c>
      <c r="Y1798" s="17">
        <v>5.5492639742633403E-2</v>
      </c>
      <c r="Z1798" s="17">
        <v>5.6706641019425498E-2</v>
      </c>
      <c r="AA1798" s="17">
        <v>6.3872435792572305E-2</v>
      </c>
      <c r="AB1798" s="17">
        <v>2.87050764273129E-2</v>
      </c>
      <c r="AC1798" s="17">
        <v>5.18288966832006E-2</v>
      </c>
      <c r="AD1798" s="17">
        <v>0</v>
      </c>
      <c r="AE1798" s="17"/>
      <c r="AF1798" s="17">
        <v>7.5212511667619095E-2</v>
      </c>
      <c r="AG1798" s="17">
        <v>4.0127989547334E-2</v>
      </c>
      <c r="AH1798" s="17">
        <v>6.4499165535038497E-2</v>
      </c>
      <c r="AI1798" s="17">
        <v>5.5670113991396798E-2</v>
      </c>
      <c r="AJ1798" s="17">
        <v>4.5711107463870797E-2</v>
      </c>
      <c r="AK1798" s="17">
        <v>0.103560615244328</v>
      </c>
      <c r="AL1798" s="17"/>
      <c r="AM1798" s="17">
        <v>3.5273811250275601E-2</v>
      </c>
      <c r="AN1798" s="17">
        <v>7.3413711384410704E-2</v>
      </c>
      <c r="AO1798" s="17">
        <v>5.4535412455892399E-2</v>
      </c>
      <c r="AP1798" s="17">
        <v>6.5581433580793297E-2</v>
      </c>
      <c r="AQ1798" s="17">
        <v>0.108371565256885</v>
      </c>
      <c r="AR1798" s="17"/>
      <c r="AS1798" s="17">
        <v>8.6589745470423196E-2</v>
      </c>
      <c r="AT1798" s="17">
        <v>5.72725001460846E-2</v>
      </c>
      <c r="AU1798" s="17">
        <v>2.7248533679942899E-2</v>
      </c>
      <c r="AV1798" s="17">
        <v>4.8411540989222297E-2</v>
      </c>
      <c r="AW1798" s="17">
        <v>2.7476417003753899E-2</v>
      </c>
      <c r="AX1798" s="17">
        <v>0.104494226047809</v>
      </c>
      <c r="AY1798" s="17"/>
      <c r="AZ1798" s="17">
        <v>4.20629027382756E-2</v>
      </c>
      <c r="BA1798" s="17">
        <v>4.4197953363127103E-2</v>
      </c>
      <c r="BB1798" s="17">
        <v>4.3668213388483999E-2</v>
      </c>
      <c r="BC1798" s="17">
        <v>7.0139426773813005E-2</v>
      </c>
      <c r="BD1798" s="17">
        <v>9.9055896390278203E-2</v>
      </c>
      <c r="BE1798" s="17"/>
      <c r="BF1798" s="17">
        <v>4.8134306672009498E-2</v>
      </c>
      <c r="BG1798" s="17"/>
      <c r="BH1798" s="17">
        <v>5.4010281188832797E-2</v>
      </c>
      <c r="BI1798" s="17"/>
      <c r="BJ1798" s="17">
        <v>4.8964125386276799E-2</v>
      </c>
      <c r="BK1798" s="17">
        <v>5.7926703194291898E-2</v>
      </c>
      <c r="BL1798" s="17">
        <v>4.0146254961351303E-2</v>
      </c>
      <c r="BM1798" s="17">
        <v>0.180532760216845</v>
      </c>
      <c r="BN1798" s="17">
        <v>2.9630324218786599E-2</v>
      </c>
      <c r="BO1798" s="17">
        <v>1.25210408312454E-2</v>
      </c>
      <c r="BP1798" s="17"/>
      <c r="BQ1798" s="17">
        <v>4.7498768989814796E-3</v>
      </c>
      <c r="BR1798" s="17">
        <v>6.7681842809642401E-2</v>
      </c>
      <c r="BS1798" s="17">
        <v>6.14418953715015E-2</v>
      </c>
      <c r="BT1798" s="17"/>
      <c r="BU1798" s="17">
        <v>9.5266275360754493E-2</v>
      </c>
      <c r="BV1798" s="17">
        <v>4.8455300763747398E-2</v>
      </c>
      <c r="BW1798" s="17">
        <v>5.4198856321253701E-2</v>
      </c>
      <c r="BX1798" s="17"/>
      <c r="BY1798" s="17">
        <v>3.3562718964352999E-2</v>
      </c>
      <c r="BZ1798" s="17"/>
      <c r="CA1798" s="17">
        <v>5.5993523848351802E-2</v>
      </c>
    </row>
    <row r="1799" spans="2:79" x14ac:dyDescent="0.35">
      <c r="B1799" t="s">
        <v>136</v>
      </c>
      <c r="C1799" s="17">
        <v>5.6536277779988299E-2</v>
      </c>
      <c r="D1799" s="17">
        <v>6.3876174395920193E-2</v>
      </c>
      <c r="E1799" s="17">
        <v>4.93581745451835E-2</v>
      </c>
      <c r="F1799" s="17"/>
      <c r="G1799" s="17">
        <v>5.7426710036856399E-2</v>
      </c>
      <c r="H1799" s="17">
        <v>6.6157450900574802E-2</v>
      </c>
      <c r="I1799" s="17">
        <v>5.3718461912580798E-2</v>
      </c>
      <c r="J1799" s="17">
        <v>6.2286853221064697E-2</v>
      </c>
      <c r="K1799" s="17">
        <v>3.5693335725149301E-2</v>
      </c>
      <c r="L1799" s="17">
        <v>5.7697046388845999E-2</v>
      </c>
      <c r="M1799" s="17"/>
      <c r="N1799" s="17">
        <v>4.2478265813756001E-2</v>
      </c>
      <c r="O1799" s="17">
        <v>5.9004468825882402E-2</v>
      </c>
      <c r="P1799" s="17">
        <v>2.3845804968774E-2</v>
      </c>
      <c r="Q1799" s="17">
        <v>8.8066385213347406E-2</v>
      </c>
      <c r="R1799" s="17"/>
      <c r="S1799" s="17">
        <v>5.7679984707613097E-2</v>
      </c>
      <c r="T1799" s="17">
        <v>4.2173440401842302E-2</v>
      </c>
      <c r="U1799" s="17">
        <v>7.0919578882894102E-2</v>
      </c>
      <c r="V1799" s="17">
        <v>5.2368307655776797E-2</v>
      </c>
      <c r="W1799" s="17">
        <v>3.1853802020591897E-2</v>
      </c>
      <c r="X1799" s="17">
        <v>8.8804767276504007E-2</v>
      </c>
      <c r="Y1799" s="17">
        <v>9.7639561334199501E-2</v>
      </c>
      <c r="Z1799" s="17">
        <v>0</v>
      </c>
      <c r="AA1799" s="17">
        <v>3.3953853668783202E-2</v>
      </c>
      <c r="AB1799" s="17">
        <v>0.105765679267421</v>
      </c>
      <c r="AC1799" s="17">
        <v>3.4088846823724803E-2</v>
      </c>
      <c r="AD1799" s="17">
        <v>0</v>
      </c>
      <c r="AE1799" s="17"/>
      <c r="AF1799" s="17">
        <v>5.8929441757681701E-2</v>
      </c>
      <c r="AG1799" s="17">
        <v>7.1248232114333204E-2</v>
      </c>
      <c r="AH1799" s="17">
        <v>3.3371586902751701E-2</v>
      </c>
      <c r="AI1799" s="17">
        <v>2.35749650357054E-2</v>
      </c>
      <c r="AJ1799" s="17">
        <v>1.6053550859759499E-2</v>
      </c>
      <c r="AK1799" s="17">
        <v>0</v>
      </c>
      <c r="AL1799" s="17"/>
      <c r="AM1799" s="17">
        <v>6.4602133385950694E-2</v>
      </c>
      <c r="AN1799" s="17">
        <v>5.0588708427981598E-2</v>
      </c>
      <c r="AO1799" s="17">
        <v>5.8028795568831601E-2</v>
      </c>
      <c r="AP1799" s="17">
        <v>5.2947384866570101E-2</v>
      </c>
      <c r="AQ1799" s="17">
        <v>0</v>
      </c>
      <c r="AR1799" s="17"/>
      <c r="AS1799" s="17">
        <v>4.4733339900667697E-2</v>
      </c>
      <c r="AT1799" s="17">
        <v>5.7526493267453703E-2</v>
      </c>
      <c r="AU1799" s="17">
        <v>3.7652790044170298E-2</v>
      </c>
      <c r="AV1799" s="17">
        <v>6.9933531501072302E-2</v>
      </c>
      <c r="AW1799" s="17">
        <v>7.6125589350413997E-2</v>
      </c>
      <c r="AX1799" s="17">
        <v>5.7542354165685497E-2</v>
      </c>
      <c r="AY1799" s="17"/>
      <c r="AZ1799" s="17">
        <v>6.4534540774232901E-2</v>
      </c>
      <c r="BA1799" s="17">
        <v>4.4627843584540597E-2</v>
      </c>
      <c r="BB1799" s="17">
        <v>4.8360366229175403E-2</v>
      </c>
      <c r="BC1799" s="17">
        <v>0.117334960830351</v>
      </c>
      <c r="BD1799" s="17">
        <v>5.79187943872519E-2</v>
      </c>
      <c r="BE1799" s="17"/>
      <c r="BF1799" s="17">
        <v>5.6403226384011601E-2</v>
      </c>
      <c r="BG1799" s="17"/>
      <c r="BH1799" s="17">
        <v>4.7662387654662297E-2</v>
      </c>
      <c r="BI1799" s="17"/>
      <c r="BJ1799" s="17">
        <v>3.4809873534067497E-2</v>
      </c>
      <c r="BK1799" s="17">
        <v>9.5583166225115396E-2</v>
      </c>
      <c r="BL1799" s="17">
        <v>4.2944853001055001E-2</v>
      </c>
      <c r="BM1799" s="17">
        <v>1.4126550303416099E-2</v>
      </c>
      <c r="BN1799" s="17">
        <v>6.63746886558952E-2</v>
      </c>
      <c r="BO1799" s="17">
        <v>0.165402396337544</v>
      </c>
      <c r="BP1799" s="17"/>
      <c r="BQ1799" s="17">
        <v>2.60056228013399E-2</v>
      </c>
      <c r="BR1799" s="17">
        <v>5.5920112547052203E-2</v>
      </c>
      <c r="BS1799" s="17">
        <v>4.3738101733427098E-2</v>
      </c>
      <c r="BT1799" s="17"/>
      <c r="BU1799" s="17">
        <v>2.3058489971014801E-2</v>
      </c>
      <c r="BV1799" s="17">
        <v>4.4900989431366098E-2</v>
      </c>
      <c r="BW1799" s="17">
        <v>5.1256938579010099E-2</v>
      </c>
      <c r="BX1799" s="17"/>
      <c r="BY1799" s="17">
        <v>0</v>
      </c>
      <c r="BZ1799" s="17"/>
      <c r="CA1799" s="17">
        <v>4.1663872510156803E-2</v>
      </c>
    </row>
    <row r="1800" spans="2:79" x14ac:dyDescent="0.35">
      <c r="C1800" s="17"/>
      <c r="D1800" s="17"/>
      <c r="E1800" s="17"/>
      <c r="F1800" s="17"/>
      <c r="G1800" s="17"/>
      <c r="H1800" s="17"/>
      <c r="I1800" s="17"/>
      <c r="J1800" s="17"/>
      <c r="K1800" s="17"/>
      <c r="L1800" s="17"/>
      <c r="M1800" s="17"/>
      <c r="N1800" s="17"/>
      <c r="O1800" s="17"/>
      <c r="P1800" s="17"/>
      <c r="Q1800" s="17"/>
      <c r="R1800" s="17"/>
      <c r="S1800" s="17"/>
      <c r="T1800" s="17"/>
      <c r="U1800" s="17"/>
      <c r="V1800" s="17"/>
      <c r="W1800" s="17"/>
      <c r="X1800" s="17"/>
      <c r="Y1800" s="17"/>
      <c r="Z1800" s="17"/>
      <c r="AA1800" s="17"/>
      <c r="AB1800" s="17"/>
      <c r="AC1800" s="17"/>
      <c r="AD1800" s="17"/>
      <c r="AE1800" s="17"/>
      <c r="AF1800" s="17"/>
      <c r="AG1800" s="17"/>
      <c r="AH1800" s="17"/>
      <c r="AI1800" s="17"/>
      <c r="AJ1800" s="17"/>
      <c r="AK1800" s="17"/>
      <c r="AL1800" s="17"/>
      <c r="AM1800" s="17"/>
      <c r="AN1800" s="17"/>
      <c r="AO1800" s="17"/>
      <c r="AP1800" s="17"/>
      <c r="AQ1800" s="17"/>
      <c r="AR1800" s="17"/>
      <c r="AS1800" s="17"/>
      <c r="AT1800" s="17"/>
      <c r="AU1800" s="17"/>
      <c r="AV1800" s="17"/>
      <c r="AW1800" s="17"/>
      <c r="AX1800" s="17"/>
      <c r="AY1800" s="17"/>
      <c r="AZ1800" s="17"/>
      <c r="BA1800" s="17"/>
      <c r="BB1800" s="17"/>
      <c r="BC1800" s="17"/>
      <c r="BD1800" s="17"/>
      <c r="BE1800" s="17"/>
      <c r="BF1800" s="17"/>
      <c r="BG1800" s="17"/>
      <c r="BH1800" s="17"/>
      <c r="BI1800" s="17"/>
      <c r="BJ1800" s="17"/>
      <c r="BK1800" s="17"/>
      <c r="BL1800" s="17"/>
      <c r="BM1800" s="17"/>
      <c r="BN1800" s="17"/>
      <c r="BO1800" s="17"/>
      <c r="BP1800" s="17"/>
      <c r="BQ1800" s="17"/>
      <c r="BR1800" s="17"/>
      <c r="BS1800" s="17"/>
      <c r="BT1800" s="17"/>
      <c r="BU1800" s="17"/>
      <c r="BV1800" s="17"/>
      <c r="BW1800" s="17"/>
      <c r="BX1800" s="17"/>
      <c r="BY1800" s="17"/>
      <c r="BZ1800" s="17"/>
      <c r="CA1800" s="17"/>
    </row>
    <row r="1801" spans="2:79" x14ac:dyDescent="0.35">
      <c r="B1801" s="6" t="s">
        <v>673</v>
      </c>
      <c r="C1801" s="17"/>
      <c r="D1801" s="17"/>
      <c r="E1801" s="17"/>
      <c r="F1801" s="17"/>
      <c r="G1801" s="17"/>
      <c r="H1801" s="17"/>
      <c r="I1801" s="17"/>
      <c r="J1801" s="17"/>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17"/>
      <c r="AH1801" s="17"/>
      <c r="AI1801" s="17"/>
      <c r="AJ1801" s="17"/>
      <c r="AK1801" s="17"/>
      <c r="AL1801" s="17"/>
      <c r="AM1801" s="17"/>
      <c r="AN1801" s="17"/>
      <c r="AO1801" s="17"/>
      <c r="AP1801" s="17"/>
      <c r="AQ1801" s="17"/>
      <c r="AR1801" s="17"/>
      <c r="AS1801" s="17"/>
      <c r="AT1801" s="17"/>
      <c r="AU1801" s="17"/>
      <c r="AV1801" s="17"/>
      <c r="AW1801" s="17"/>
      <c r="AX1801" s="17"/>
      <c r="AY1801" s="17"/>
      <c r="AZ1801" s="17"/>
      <c r="BA1801" s="17"/>
      <c r="BB1801" s="17"/>
      <c r="BC1801" s="17"/>
      <c r="BD1801" s="17"/>
      <c r="BE1801" s="17"/>
      <c r="BF1801" s="17"/>
      <c r="BG1801" s="17"/>
      <c r="BH1801" s="17"/>
      <c r="BI1801" s="17"/>
      <c r="BJ1801" s="17"/>
      <c r="BK1801" s="17"/>
      <c r="BL1801" s="17"/>
      <c r="BM1801" s="17"/>
      <c r="BN1801" s="17"/>
      <c r="BO1801" s="17"/>
      <c r="BP1801" s="17"/>
      <c r="BQ1801" s="17"/>
      <c r="BR1801" s="17"/>
      <c r="BS1801" s="17"/>
      <c r="BT1801" s="17"/>
      <c r="BU1801" s="17"/>
      <c r="BV1801" s="17"/>
      <c r="BW1801" s="17"/>
      <c r="BX1801" s="17"/>
      <c r="BY1801" s="17"/>
      <c r="BZ1801" s="17"/>
      <c r="CA1801" s="17"/>
    </row>
    <row r="1802" spans="2:79" x14ac:dyDescent="0.35">
      <c r="B1802" s="24" t="s">
        <v>582</v>
      </c>
      <c r="C1802" s="17"/>
      <c r="D1802" s="17"/>
      <c r="E1802" s="17"/>
      <c r="F1802" s="17"/>
      <c r="G1802" s="17"/>
      <c r="H1802" s="17"/>
      <c r="I1802" s="17"/>
      <c r="J1802" s="17"/>
      <c r="K1802" s="17"/>
      <c r="L1802" s="17"/>
      <c r="M1802" s="17"/>
      <c r="N1802" s="17"/>
      <c r="O1802" s="17"/>
      <c r="P1802" s="17"/>
      <c r="Q1802" s="17"/>
      <c r="R1802" s="17"/>
      <c r="S1802" s="17"/>
      <c r="T1802" s="17"/>
      <c r="U1802" s="17"/>
      <c r="V1802" s="17"/>
      <c r="W1802" s="17"/>
      <c r="X1802" s="17"/>
      <c r="Y1802" s="17"/>
      <c r="Z1802" s="17"/>
      <c r="AA1802" s="17"/>
      <c r="AB1802" s="17"/>
      <c r="AC1802" s="17"/>
      <c r="AD1802" s="17"/>
      <c r="AE1802" s="17"/>
      <c r="AF1802" s="17"/>
      <c r="AG1802" s="17"/>
      <c r="AH1802" s="17"/>
      <c r="AI1802" s="17"/>
      <c r="AJ1802" s="17"/>
      <c r="AK1802" s="17"/>
      <c r="AL1802" s="17"/>
      <c r="AM1802" s="17"/>
      <c r="AN1802" s="17"/>
      <c r="AO1802" s="17"/>
      <c r="AP1802" s="17"/>
      <c r="AQ1802" s="17"/>
      <c r="AR1802" s="17"/>
      <c r="AS1802" s="17"/>
      <c r="AT1802" s="17"/>
      <c r="AU1802" s="17"/>
      <c r="AV1802" s="17"/>
      <c r="AW1802" s="17"/>
      <c r="AX1802" s="17"/>
      <c r="AY1802" s="17"/>
      <c r="AZ1802" s="17"/>
      <c r="BA1802" s="17"/>
      <c r="BB1802" s="17"/>
      <c r="BC1802" s="17"/>
      <c r="BD1802" s="17"/>
      <c r="BE1802" s="17"/>
      <c r="BF1802" s="17"/>
      <c r="BG1802" s="17"/>
      <c r="BH1802" s="17"/>
      <c r="BI1802" s="17"/>
      <c r="BJ1802" s="17"/>
      <c r="BK1802" s="17"/>
      <c r="BL1802" s="17"/>
      <c r="BM1802" s="17"/>
      <c r="BN1802" s="17"/>
      <c r="BO1802" s="17"/>
      <c r="BP1802" s="17"/>
      <c r="BQ1802" s="17"/>
      <c r="BR1802" s="17"/>
      <c r="BS1802" s="17"/>
      <c r="BT1802" s="17"/>
      <c r="BU1802" s="17"/>
      <c r="BV1802" s="17"/>
      <c r="BW1802" s="17"/>
      <c r="BX1802" s="17"/>
      <c r="BY1802" s="17"/>
      <c r="BZ1802" s="17"/>
      <c r="CA1802" s="17"/>
    </row>
    <row r="1803" spans="2:79" x14ac:dyDescent="0.35">
      <c r="B1803" t="s">
        <v>655</v>
      </c>
      <c r="C1803" s="17">
        <v>8.7731158744525403E-2</v>
      </c>
      <c r="D1803" s="17">
        <v>9.5110158605345593E-2</v>
      </c>
      <c r="E1803" s="17">
        <v>7.9709760280508204E-2</v>
      </c>
      <c r="F1803" s="17"/>
      <c r="G1803" s="17">
        <v>5.9632572915752399E-2</v>
      </c>
      <c r="H1803" s="17">
        <v>0.107747205022571</v>
      </c>
      <c r="I1803" s="17">
        <v>9.9999653672544403E-2</v>
      </c>
      <c r="J1803" s="17">
        <v>7.0039415084565196E-2</v>
      </c>
      <c r="K1803" s="17">
        <v>9.3496139521545896E-2</v>
      </c>
      <c r="L1803" s="17">
        <v>9.0943896292049894E-2</v>
      </c>
      <c r="M1803" s="17"/>
      <c r="N1803" s="17">
        <v>9.6940805621195503E-2</v>
      </c>
      <c r="O1803" s="17">
        <v>4.3672702731274902E-2</v>
      </c>
      <c r="P1803" s="17">
        <v>0.100406920590162</v>
      </c>
      <c r="Q1803" s="17">
        <v>0.110111393137798</v>
      </c>
      <c r="R1803" s="17"/>
      <c r="S1803" s="17">
        <v>4.0430105969027401E-2</v>
      </c>
      <c r="T1803" s="17">
        <v>5.5921027016687302E-2</v>
      </c>
      <c r="U1803" s="17">
        <v>7.2199021658747697E-2</v>
      </c>
      <c r="V1803" s="17">
        <v>1.17799571515949E-2</v>
      </c>
      <c r="W1803" s="17">
        <v>0.12208874778743101</v>
      </c>
      <c r="X1803" s="17">
        <v>0.11754167513300801</v>
      </c>
      <c r="Y1803" s="17">
        <v>8.4703582895086699E-2</v>
      </c>
      <c r="Z1803" s="17">
        <v>0.107361590245449</v>
      </c>
      <c r="AA1803" s="17">
        <v>0.17403727085683801</v>
      </c>
      <c r="AB1803" s="17">
        <v>8.6499070734720004E-2</v>
      </c>
      <c r="AC1803" s="17">
        <v>0.15860445737546</v>
      </c>
      <c r="AD1803" s="17">
        <v>0.109598493239108</v>
      </c>
      <c r="AE1803" s="17"/>
      <c r="AF1803" s="17">
        <v>0.103283555824114</v>
      </c>
      <c r="AG1803" s="17">
        <v>8.8395027278287394E-2</v>
      </c>
      <c r="AH1803" s="17">
        <v>9.6445483434861007E-2</v>
      </c>
      <c r="AI1803" s="17">
        <v>0.12069546692286801</v>
      </c>
      <c r="AJ1803" s="17">
        <v>3.5787083466952203E-2</v>
      </c>
      <c r="AK1803" s="17">
        <v>7.5128738390237398E-2</v>
      </c>
      <c r="AL1803" s="17"/>
      <c r="AM1803" s="17">
        <v>0.12805678510649299</v>
      </c>
      <c r="AN1803" s="17">
        <v>6.7543560551627302E-2</v>
      </c>
      <c r="AO1803" s="17">
        <v>6.6100806080452407E-2</v>
      </c>
      <c r="AP1803" s="17">
        <v>0.12444471061212301</v>
      </c>
      <c r="AQ1803" s="17">
        <v>8.9885087211002995E-2</v>
      </c>
      <c r="AR1803" s="17"/>
      <c r="AS1803" s="17">
        <v>0.10447324673871999</v>
      </c>
      <c r="AT1803" s="17">
        <v>9.8083730098749905E-2</v>
      </c>
      <c r="AU1803" s="17">
        <v>7.4304288729661605E-2</v>
      </c>
      <c r="AV1803" s="17">
        <v>7.4013250489575799E-2</v>
      </c>
      <c r="AW1803" s="17">
        <v>7.2193968083501897E-2</v>
      </c>
      <c r="AX1803" s="17">
        <v>0.10504150243064</v>
      </c>
      <c r="AY1803" s="17"/>
      <c r="AZ1803" s="17">
        <v>9.4522997202446196E-2</v>
      </c>
      <c r="BA1803" s="17">
        <v>0.11379725558796901</v>
      </c>
      <c r="BB1803" s="17">
        <v>6.4404142539675593E-2</v>
      </c>
      <c r="BC1803" s="17">
        <v>0.103358824035619</v>
      </c>
      <c r="BD1803" s="17">
        <v>6.8013393400122996E-2</v>
      </c>
      <c r="BE1803" s="17"/>
      <c r="BF1803" s="17">
        <v>9.1925929515415103E-2</v>
      </c>
      <c r="BG1803" s="17"/>
      <c r="BH1803" s="17">
        <v>9.6590216612665203E-2</v>
      </c>
      <c r="BI1803" s="17"/>
      <c r="BJ1803" s="17">
        <v>7.5926981667092205E-2</v>
      </c>
      <c r="BK1803" s="17">
        <v>7.1035499418119902E-2</v>
      </c>
      <c r="BL1803" s="17">
        <v>9.4054553491088794E-2</v>
      </c>
      <c r="BM1803" s="17">
        <v>0.11483913926337</v>
      </c>
      <c r="BN1803" s="17">
        <v>0.172335809522456</v>
      </c>
      <c r="BO1803" s="17">
        <v>0.17591467043931699</v>
      </c>
      <c r="BP1803" s="17"/>
      <c r="BQ1803" s="17">
        <v>0.13579593192706199</v>
      </c>
      <c r="BR1803" s="17">
        <v>7.7163020753612005E-2</v>
      </c>
      <c r="BS1803" s="17">
        <v>8.2090970279019695E-2</v>
      </c>
      <c r="BT1803" s="17"/>
      <c r="BU1803" s="17">
        <v>0.20054746377117399</v>
      </c>
      <c r="BV1803" s="17">
        <v>8.3729787952957699E-2</v>
      </c>
      <c r="BW1803" s="17">
        <v>8.5848861970279494E-2</v>
      </c>
      <c r="BX1803" s="17"/>
      <c r="BY1803" s="17">
        <v>0.13597889872324501</v>
      </c>
      <c r="BZ1803" s="17"/>
      <c r="CA1803" s="17">
        <v>4.2468633883249597E-2</v>
      </c>
    </row>
    <row r="1804" spans="2:79" x14ac:dyDescent="0.35">
      <c r="B1804" t="s">
        <v>656</v>
      </c>
      <c r="C1804" s="17">
        <v>0.30291468888186601</v>
      </c>
      <c r="D1804" s="17">
        <v>0.33252056597240198</v>
      </c>
      <c r="E1804" s="17">
        <v>0.27331525137977097</v>
      </c>
      <c r="F1804" s="17"/>
      <c r="G1804" s="17">
        <v>0.36943536895895701</v>
      </c>
      <c r="H1804" s="17">
        <v>0.33941845020411798</v>
      </c>
      <c r="I1804" s="17">
        <v>0.32707846402096402</v>
      </c>
      <c r="J1804" s="17">
        <v>0.30277226278946301</v>
      </c>
      <c r="K1804" s="17">
        <v>0.20863909463820199</v>
      </c>
      <c r="L1804" s="17">
        <v>0.26078661257553598</v>
      </c>
      <c r="M1804" s="17"/>
      <c r="N1804" s="17">
        <v>0.27289735872749799</v>
      </c>
      <c r="O1804" s="17">
        <v>0.32398734962348302</v>
      </c>
      <c r="P1804" s="17">
        <v>0.26499407278162801</v>
      </c>
      <c r="Q1804" s="17">
        <v>0.362876874942475</v>
      </c>
      <c r="R1804" s="17"/>
      <c r="S1804" s="17">
        <v>0.34637395381560099</v>
      </c>
      <c r="T1804" s="17">
        <v>0.31518775524777998</v>
      </c>
      <c r="U1804" s="17">
        <v>0.252979451443751</v>
      </c>
      <c r="V1804" s="17">
        <v>0.30004961299082</v>
      </c>
      <c r="W1804" s="17">
        <v>0.21899093607666301</v>
      </c>
      <c r="X1804" s="17">
        <v>0.22400369702280901</v>
      </c>
      <c r="Y1804" s="17">
        <v>0.34975608330484498</v>
      </c>
      <c r="Z1804" s="17">
        <v>0.431647046362999</v>
      </c>
      <c r="AA1804" s="17">
        <v>0.29535286135834998</v>
      </c>
      <c r="AB1804" s="17">
        <v>0.34920079360577</v>
      </c>
      <c r="AC1804" s="17">
        <v>0.186860236747423</v>
      </c>
      <c r="AD1804" s="17">
        <v>0.34049508123723299</v>
      </c>
      <c r="AE1804" s="17"/>
      <c r="AF1804" s="17">
        <v>0.27476033465119998</v>
      </c>
      <c r="AG1804" s="17">
        <v>0.337527433124579</v>
      </c>
      <c r="AH1804" s="17">
        <v>0.26077700173070101</v>
      </c>
      <c r="AI1804" s="17">
        <v>0.41398797290142902</v>
      </c>
      <c r="AJ1804" s="17">
        <v>0.197140203025542</v>
      </c>
      <c r="AK1804" s="17">
        <v>0.30379204137534099</v>
      </c>
      <c r="AL1804" s="17"/>
      <c r="AM1804" s="17">
        <v>0.307969455614934</v>
      </c>
      <c r="AN1804" s="17">
        <v>0.32405786337570702</v>
      </c>
      <c r="AO1804" s="17">
        <v>0.32586164636260201</v>
      </c>
      <c r="AP1804" s="17">
        <v>0.23030076149314299</v>
      </c>
      <c r="AQ1804" s="17">
        <v>0.15145736486335201</v>
      </c>
      <c r="AR1804" s="17"/>
      <c r="AS1804" s="17">
        <v>0.28687229966700301</v>
      </c>
      <c r="AT1804" s="17">
        <v>0.24717974109851401</v>
      </c>
      <c r="AU1804" s="17">
        <v>0.40031944355004001</v>
      </c>
      <c r="AV1804" s="17">
        <v>0.34257140819242299</v>
      </c>
      <c r="AW1804" s="17">
        <v>0.185060605444896</v>
      </c>
      <c r="AX1804" s="17">
        <v>0.336006785714074</v>
      </c>
      <c r="AY1804" s="17"/>
      <c r="AZ1804" s="17">
        <v>0.24936242528052499</v>
      </c>
      <c r="BA1804" s="17">
        <v>0.27213434886342902</v>
      </c>
      <c r="BB1804" s="17">
        <v>0.35668214679333798</v>
      </c>
      <c r="BC1804" s="17">
        <v>0.33537513734339103</v>
      </c>
      <c r="BD1804" s="17">
        <v>0.32463255820139097</v>
      </c>
      <c r="BE1804" s="17"/>
      <c r="BF1804" s="17">
        <v>0.27972686046946799</v>
      </c>
      <c r="BG1804" s="17"/>
      <c r="BH1804" s="17">
        <v>0.28652113702991699</v>
      </c>
      <c r="BI1804" s="17"/>
      <c r="BJ1804" s="17">
        <v>0.35386409567155702</v>
      </c>
      <c r="BK1804" s="17">
        <v>0.30226868605424201</v>
      </c>
      <c r="BL1804" s="17">
        <v>0.27524559606736498</v>
      </c>
      <c r="BM1804" s="17">
        <v>0.269704868298204</v>
      </c>
      <c r="BN1804" s="17">
        <v>0.20941312692995501</v>
      </c>
      <c r="BO1804" s="17">
        <v>0.276906652645865</v>
      </c>
      <c r="BP1804" s="17"/>
      <c r="BQ1804" s="17">
        <v>0.25954926026281999</v>
      </c>
      <c r="BR1804" s="17">
        <v>0.32481639427872799</v>
      </c>
      <c r="BS1804" s="17">
        <v>0.338511582291456</v>
      </c>
      <c r="BT1804" s="17"/>
      <c r="BU1804" s="17">
        <v>0.24647485001223199</v>
      </c>
      <c r="BV1804" s="17">
        <v>0.25585630893544498</v>
      </c>
      <c r="BW1804" s="17">
        <v>0.35334448350193698</v>
      </c>
      <c r="BX1804" s="17"/>
      <c r="BY1804" s="17">
        <v>0.44839216664614101</v>
      </c>
      <c r="BZ1804" s="17"/>
      <c r="CA1804" s="17">
        <v>0.213264074303809</v>
      </c>
    </row>
    <row r="1805" spans="2:79" x14ac:dyDescent="0.35">
      <c r="B1805" t="s">
        <v>657</v>
      </c>
      <c r="C1805" s="17">
        <v>0.35558613009892498</v>
      </c>
      <c r="D1805" s="17">
        <v>0.326154300865103</v>
      </c>
      <c r="E1805" s="17">
        <v>0.38284817933866999</v>
      </c>
      <c r="F1805" s="17"/>
      <c r="G1805" s="17">
        <v>0.28575459640121698</v>
      </c>
      <c r="H1805" s="17">
        <v>0.33903174346146497</v>
      </c>
      <c r="I1805" s="17">
        <v>0.34916575370303898</v>
      </c>
      <c r="J1805" s="17">
        <v>0.30960974640545802</v>
      </c>
      <c r="K1805" s="17">
        <v>0.43395785241177598</v>
      </c>
      <c r="L1805" s="17">
        <v>0.41917162165834199</v>
      </c>
      <c r="M1805" s="17"/>
      <c r="N1805" s="17">
        <v>0.38031610960145901</v>
      </c>
      <c r="O1805" s="17">
        <v>0.36414801065146901</v>
      </c>
      <c r="P1805" s="17">
        <v>0.33436700243668699</v>
      </c>
      <c r="Q1805" s="17">
        <v>0.33423282698995999</v>
      </c>
      <c r="R1805" s="17"/>
      <c r="S1805" s="17">
        <v>0.37330867628509401</v>
      </c>
      <c r="T1805" s="17">
        <v>0.30519551430435898</v>
      </c>
      <c r="U1805" s="17">
        <v>0.42352239234880501</v>
      </c>
      <c r="V1805" s="17">
        <v>0.40755690281228402</v>
      </c>
      <c r="W1805" s="17">
        <v>0.37770575483407098</v>
      </c>
      <c r="X1805" s="17">
        <v>0.42382245955089898</v>
      </c>
      <c r="Y1805" s="17">
        <v>0.287628550311677</v>
      </c>
      <c r="Z1805" s="17">
        <v>0.196116306774136</v>
      </c>
      <c r="AA1805" s="17">
        <v>0.34182677140880402</v>
      </c>
      <c r="AB1805" s="17">
        <v>0.378310269963963</v>
      </c>
      <c r="AC1805" s="17">
        <v>0.42087991519774898</v>
      </c>
      <c r="AD1805" s="17">
        <v>0.23514826334800601</v>
      </c>
      <c r="AE1805" s="17"/>
      <c r="AF1805" s="17">
        <v>0.41693131891222002</v>
      </c>
      <c r="AG1805" s="17">
        <v>0.329749483707938</v>
      </c>
      <c r="AH1805" s="17">
        <v>0.379914969595325</v>
      </c>
      <c r="AI1805" s="17">
        <v>0.22188434156515699</v>
      </c>
      <c r="AJ1805" s="17">
        <v>0.47547487153481499</v>
      </c>
      <c r="AK1805" s="17">
        <v>0.420964523515443</v>
      </c>
      <c r="AL1805" s="17"/>
      <c r="AM1805" s="17">
        <v>0.30278834357032097</v>
      </c>
      <c r="AN1805" s="17">
        <v>0.35031126116301498</v>
      </c>
      <c r="AO1805" s="17">
        <v>0.35271183293111202</v>
      </c>
      <c r="AP1805" s="17">
        <v>0.44869839250728999</v>
      </c>
      <c r="AQ1805" s="17">
        <v>0.47336057348594202</v>
      </c>
      <c r="AR1805" s="17"/>
      <c r="AS1805" s="17">
        <v>0.41847317967320902</v>
      </c>
      <c r="AT1805" s="17">
        <v>0.37765384554931702</v>
      </c>
      <c r="AU1805" s="17">
        <v>0.26147018350084</v>
      </c>
      <c r="AV1805" s="17">
        <v>0.34771446969615899</v>
      </c>
      <c r="AW1805" s="17">
        <v>0.35161474496768103</v>
      </c>
      <c r="AX1805" s="17">
        <v>0.37484997527328401</v>
      </c>
      <c r="AY1805" s="17"/>
      <c r="AZ1805" s="17">
        <v>0.39794589166074701</v>
      </c>
      <c r="BA1805" s="17">
        <v>0.32189875692985498</v>
      </c>
      <c r="BB1805" s="17">
        <v>0.34263344337463802</v>
      </c>
      <c r="BC1805" s="17">
        <v>0.227155768175791</v>
      </c>
      <c r="BD1805" s="17">
        <v>0.40444901371754</v>
      </c>
      <c r="BE1805" s="17"/>
      <c r="BF1805" s="17">
        <v>0.35774197073909503</v>
      </c>
      <c r="BG1805" s="17"/>
      <c r="BH1805" s="17">
        <v>0.33931071225551301</v>
      </c>
      <c r="BI1805" s="17"/>
      <c r="BJ1805" s="17">
        <v>0.27242034065451498</v>
      </c>
      <c r="BK1805" s="17">
        <v>0.40584320602488499</v>
      </c>
      <c r="BL1805" s="17">
        <v>0.41915687865393397</v>
      </c>
      <c r="BM1805" s="17">
        <v>0.27136059171438798</v>
      </c>
      <c r="BN1805" s="17">
        <v>0.34597456122703901</v>
      </c>
      <c r="BO1805" s="17">
        <v>0.28035803630592598</v>
      </c>
      <c r="BP1805" s="17"/>
      <c r="BQ1805" s="17">
        <v>0.39674339076846299</v>
      </c>
      <c r="BR1805" s="17">
        <v>0.33454273349316699</v>
      </c>
      <c r="BS1805" s="17">
        <v>0.35267723905262999</v>
      </c>
      <c r="BT1805" s="17"/>
      <c r="BU1805" s="17">
        <v>0.33964123464218599</v>
      </c>
      <c r="BV1805" s="17">
        <v>0.398589578102576</v>
      </c>
      <c r="BW1805" s="17">
        <v>0.33325292358866898</v>
      </c>
      <c r="BX1805" s="17"/>
      <c r="BY1805" s="17">
        <v>0.193910304707029</v>
      </c>
      <c r="BZ1805" s="17"/>
      <c r="CA1805" s="17">
        <v>0.42614505887466803</v>
      </c>
    </row>
    <row r="1806" spans="2:79" x14ac:dyDescent="0.35">
      <c r="B1806" t="s">
        <v>658</v>
      </c>
      <c r="C1806" s="17">
        <v>0.15367355903188601</v>
      </c>
      <c r="D1806" s="17">
        <v>0.15213953826898099</v>
      </c>
      <c r="E1806" s="17">
        <v>0.15664354562518201</v>
      </c>
      <c r="F1806" s="17"/>
      <c r="G1806" s="17">
        <v>0.223283271915339</v>
      </c>
      <c r="H1806" s="17">
        <v>8.3821747399431504E-2</v>
      </c>
      <c r="I1806" s="17">
        <v>0.17219649927161099</v>
      </c>
      <c r="J1806" s="17">
        <v>0.19994747510658301</v>
      </c>
      <c r="K1806" s="17">
        <v>0.129179202043919</v>
      </c>
      <c r="L1806" s="17">
        <v>0.123286291235304</v>
      </c>
      <c r="M1806" s="17"/>
      <c r="N1806" s="17">
        <v>0.15651902581635599</v>
      </c>
      <c r="O1806" s="17">
        <v>0.170829824552271</v>
      </c>
      <c r="P1806" s="17">
        <v>0.16028538340853701</v>
      </c>
      <c r="Q1806" s="17">
        <v>0.121137933382088</v>
      </c>
      <c r="R1806" s="17"/>
      <c r="S1806" s="17">
        <v>0.11613334423574601</v>
      </c>
      <c r="T1806" s="17">
        <v>0.22422606820599</v>
      </c>
      <c r="U1806" s="17">
        <v>0.16721358772268299</v>
      </c>
      <c r="V1806" s="17">
        <v>0.21652451971596701</v>
      </c>
      <c r="W1806" s="17">
        <v>0.168842833849595</v>
      </c>
      <c r="X1806" s="17">
        <v>0.111217671348953</v>
      </c>
      <c r="Y1806" s="17">
        <v>0.16663735847969</v>
      </c>
      <c r="Z1806" s="17">
        <v>0.18477779706132499</v>
      </c>
      <c r="AA1806" s="17">
        <v>0.10327138563485801</v>
      </c>
      <c r="AB1806" s="17">
        <v>9.0452701104244998E-2</v>
      </c>
      <c r="AC1806" s="17">
        <v>0.127383435305363</v>
      </c>
      <c r="AD1806" s="17">
        <v>0.25869313244097503</v>
      </c>
      <c r="AE1806" s="17"/>
      <c r="AF1806" s="17">
        <v>0.113361790004327</v>
      </c>
      <c r="AG1806" s="17">
        <v>0.14848781669847899</v>
      </c>
      <c r="AH1806" s="17">
        <v>0.16283573516511801</v>
      </c>
      <c r="AI1806" s="17">
        <v>0.155695788872314</v>
      </c>
      <c r="AJ1806" s="17">
        <v>0.18568987896300301</v>
      </c>
      <c r="AK1806" s="17">
        <v>0.146348388659121</v>
      </c>
      <c r="AL1806" s="17"/>
      <c r="AM1806" s="17">
        <v>0.144468839998106</v>
      </c>
      <c r="AN1806" s="17">
        <v>0.16940488891312899</v>
      </c>
      <c r="AO1806" s="17">
        <v>0.14202866779388701</v>
      </c>
      <c r="AP1806" s="17">
        <v>0.10943320122234999</v>
      </c>
      <c r="AQ1806" s="17">
        <v>0.19872980038767801</v>
      </c>
      <c r="AR1806" s="17"/>
      <c r="AS1806" s="17">
        <v>0.118687151048539</v>
      </c>
      <c r="AT1806" s="17">
        <v>0.15010391426237699</v>
      </c>
      <c r="AU1806" s="17">
        <v>0.16287253406257399</v>
      </c>
      <c r="AV1806" s="17">
        <v>0.16146745798443701</v>
      </c>
      <c r="AW1806" s="17">
        <v>0.209702546657001</v>
      </c>
      <c r="AX1806" s="17">
        <v>0.13598689493139299</v>
      </c>
      <c r="AY1806" s="17"/>
      <c r="AZ1806" s="17">
        <v>0.17681005660176399</v>
      </c>
      <c r="BA1806" s="17">
        <v>0.18189457143196</v>
      </c>
      <c r="BB1806" s="17">
        <v>0.13191236251507801</v>
      </c>
      <c r="BC1806" s="17">
        <v>0.189665438893454</v>
      </c>
      <c r="BD1806" s="17">
        <v>0.113865216177578</v>
      </c>
      <c r="BE1806" s="17"/>
      <c r="BF1806" s="17">
        <v>0.16556116054831899</v>
      </c>
      <c r="BG1806" s="17"/>
      <c r="BH1806" s="17">
        <v>0.18197851506606899</v>
      </c>
      <c r="BI1806" s="17"/>
      <c r="BJ1806" s="17">
        <v>0.17521862992347501</v>
      </c>
      <c r="BK1806" s="17">
        <v>0.12012846937488</v>
      </c>
      <c r="BL1806" s="17">
        <v>0.13701545930459</v>
      </c>
      <c r="BM1806" s="17">
        <v>0.16620221577708899</v>
      </c>
      <c r="BN1806" s="17">
        <v>0.134415381885543</v>
      </c>
      <c r="BO1806" s="17">
        <v>0.26682064060889199</v>
      </c>
      <c r="BP1806" s="17"/>
      <c r="BQ1806" s="17">
        <v>0.14336155959694899</v>
      </c>
      <c r="BR1806" s="17">
        <v>0.15584743070808199</v>
      </c>
      <c r="BS1806" s="17">
        <v>0.15173329567754601</v>
      </c>
      <c r="BT1806" s="17"/>
      <c r="BU1806" s="17">
        <v>0.213336451574408</v>
      </c>
      <c r="BV1806" s="17">
        <v>0.17899529512009199</v>
      </c>
      <c r="BW1806" s="17">
        <v>0.14421900714204999</v>
      </c>
      <c r="BX1806" s="17"/>
      <c r="BY1806" s="17">
        <v>0.22171862992358601</v>
      </c>
      <c r="BZ1806" s="17"/>
      <c r="CA1806" s="17">
        <v>0.22330889986514399</v>
      </c>
    </row>
    <row r="1807" spans="2:79" x14ac:dyDescent="0.35">
      <c r="B1807" t="s">
        <v>136</v>
      </c>
      <c r="C1807" s="17">
        <v>0.100094463242797</v>
      </c>
      <c r="D1807" s="17">
        <v>9.4075436288168807E-2</v>
      </c>
      <c r="E1807" s="17">
        <v>0.107483263375869</v>
      </c>
      <c r="F1807" s="17"/>
      <c r="G1807" s="17">
        <v>6.18941898087354E-2</v>
      </c>
      <c r="H1807" s="17">
        <v>0.12998085391241401</v>
      </c>
      <c r="I1807" s="17">
        <v>5.1559629331841099E-2</v>
      </c>
      <c r="J1807" s="17">
        <v>0.11763110061393001</v>
      </c>
      <c r="K1807" s="17">
        <v>0.134727711384557</v>
      </c>
      <c r="L1807" s="17">
        <v>0.105811578238767</v>
      </c>
      <c r="M1807" s="17"/>
      <c r="N1807" s="17">
        <v>9.3326700233492293E-2</v>
      </c>
      <c r="O1807" s="17">
        <v>9.7362112441501503E-2</v>
      </c>
      <c r="P1807" s="17">
        <v>0.139946620782986</v>
      </c>
      <c r="Q1807" s="17">
        <v>7.1640971547679802E-2</v>
      </c>
      <c r="R1807" s="17"/>
      <c r="S1807" s="17">
        <v>0.12375391969453201</v>
      </c>
      <c r="T1807" s="17">
        <v>9.9469635225183595E-2</v>
      </c>
      <c r="U1807" s="17">
        <v>8.4085546826013602E-2</v>
      </c>
      <c r="V1807" s="17">
        <v>6.40890073293333E-2</v>
      </c>
      <c r="W1807" s="17">
        <v>0.112371727452239</v>
      </c>
      <c r="X1807" s="17">
        <v>0.123414496944331</v>
      </c>
      <c r="Y1807" s="17">
        <v>0.11127442500870099</v>
      </c>
      <c r="Z1807" s="17">
        <v>8.0097259556090594E-2</v>
      </c>
      <c r="AA1807" s="17">
        <v>8.5511710741149993E-2</v>
      </c>
      <c r="AB1807" s="17">
        <v>9.5537164591301404E-2</v>
      </c>
      <c r="AC1807" s="17">
        <v>0.10627195537400499</v>
      </c>
      <c r="AD1807" s="17">
        <v>5.6065029734677897E-2</v>
      </c>
      <c r="AE1807" s="17"/>
      <c r="AF1807" s="17">
        <v>9.1663000608138895E-2</v>
      </c>
      <c r="AG1807" s="17">
        <v>9.5840239190715798E-2</v>
      </c>
      <c r="AH1807" s="17">
        <v>0.100026810073995</v>
      </c>
      <c r="AI1807" s="17">
        <v>8.7736429738232105E-2</v>
      </c>
      <c r="AJ1807" s="17">
        <v>0.105907963009687</v>
      </c>
      <c r="AK1807" s="17">
        <v>5.3766308059857798E-2</v>
      </c>
      <c r="AL1807" s="17"/>
      <c r="AM1807" s="17">
        <v>0.116716575710146</v>
      </c>
      <c r="AN1807" s="17">
        <v>8.8682425996522499E-2</v>
      </c>
      <c r="AO1807" s="17">
        <v>0.113297046831946</v>
      </c>
      <c r="AP1807" s="17">
        <v>8.7122934165094895E-2</v>
      </c>
      <c r="AQ1807" s="17">
        <v>8.6567174052026005E-2</v>
      </c>
      <c r="AR1807" s="17"/>
      <c r="AS1807" s="17">
        <v>7.1494122872529195E-2</v>
      </c>
      <c r="AT1807" s="17">
        <v>0.12697876899104199</v>
      </c>
      <c r="AU1807" s="17">
        <v>0.10103355015688301</v>
      </c>
      <c r="AV1807" s="17">
        <v>7.4233413637404405E-2</v>
      </c>
      <c r="AW1807" s="17">
        <v>0.181428134846921</v>
      </c>
      <c r="AX1807" s="17">
        <v>4.8114841650608899E-2</v>
      </c>
      <c r="AY1807" s="17"/>
      <c r="AZ1807" s="17">
        <v>8.1358629254517603E-2</v>
      </c>
      <c r="BA1807" s="17">
        <v>0.11027506718678701</v>
      </c>
      <c r="BB1807" s="17">
        <v>0.10436790477727</v>
      </c>
      <c r="BC1807" s="17">
        <v>0.14444483155174401</v>
      </c>
      <c r="BD1807" s="17">
        <v>8.9039818503368298E-2</v>
      </c>
      <c r="BE1807" s="17"/>
      <c r="BF1807" s="17">
        <v>0.10504407872770299</v>
      </c>
      <c r="BG1807" s="17"/>
      <c r="BH1807" s="17">
        <v>9.5599419035836297E-2</v>
      </c>
      <c r="BI1807" s="17"/>
      <c r="BJ1807" s="17">
        <v>0.12256995208336099</v>
      </c>
      <c r="BK1807" s="17">
        <v>0.10072413912787399</v>
      </c>
      <c r="BL1807" s="17">
        <v>7.4527512483021696E-2</v>
      </c>
      <c r="BM1807" s="17">
        <v>0.177893184946949</v>
      </c>
      <c r="BN1807" s="17">
        <v>0.13786112043500601</v>
      </c>
      <c r="BO1807" s="17">
        <v>0</v>
      </c>
      <c r="BP1807" s="17"/>
      <c r="BQ1807" s="17">
        <v>6.4549857444705303E-2</v>
      </c>
      <c r="BR1807" s="17">
        <v>0.10763042076641099</v>
      </c>
      <c r="BS1807" s="17">
        <v>7.4986912699348596E-2</v>
      </c>
      <c r="BT1807" s="17"/>
      <c r="BU1807" s="17">
        <v>0</v>
      </c>
      <c r="BV1807" s="17">
        <v>8.2829029888929401E-2</v>
      </c>
      <c r="BW1807" s="17">
        <v>8.3334723797063998E-2</v>
      </c>
      <c r="BX1807" s="17"/>
      <c r="BY1807" s="17">
        <v>0</v>
      </c>
      <c r="BZ1807" s="17"/>
      <c r="CA1807" s="17">
        <v>9.4813333073129696E-2</v>
      </c>
    </row>
    <row r="1808" spans="2:79" x14ac:dyDescent="0.35">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c r="BA1808" s="17"/>
      <c r="BB1808" s="17"/>
      <c r="BC1808" s="17"/>
      <c r="BD1808" s="17"/>
      <c r="BE1808" s="17"/>
      <c r="BF1808" s="17"/>
      <c r="BG1808" s="17"/>
      <c r="BH1808" s="17"/>
      <c r="BI1808" s="17"/>
      <c r="BJ1808" s="17"/>
      <c r="BK1808" s="17"/>
      <c r="BL1808" s="17"/>
      <c r="BM1808" s="17"/>
      <c r="BN1808" s="17"/>
      <c r="BO1808" s="17"/>
      <c r="BP1808" s="17"/>
      <c r="BQ1808" s="17"/>
      <c r="BR1808" s="17"/>
      <c r="BS1808" s="17"/>
      <c r="BT1808" s="17"/>
      <c r="BU1808" s="17"/>
      <c r="BV1808" s="17"/>
      <c r="BW1808" s="17"/>
      <c r="BX1808" s="17"/>
      <c r="BY1808" s="17"/>
      <c r="BZ1808" s="17"/>
      <c r="CA1808" s="17"/>
    </row>
    <row r="1809" spans="2:79" x14ac:dyDescent="0.35">
      <c r="B1809" s="6" t="s">
        <v>674</v>
      </c>
      <c r="C1809" s="17"/>
      <c r="D1809" s="17"/>
      <c r="E1809" s="17"/>
      <c r="F1809" s="17"/>
      <c r="G1809" s="17"/>
      <c r="H1809" s="17"/>
      <c r="I1809" s="17"/>
      <c r="J1809" s="17"/>
      <c r="K1809" s="17"/>
      <c r="L1809" s="17"/>
      <c r="M1809" s="17"/>
      <c r="N1809" s="17"/>
      <c r="O1809" s="17"/>
      <c r="P1809" s="17"/>
      <c r="Q1809" s="17"/>
      <c r="R1809" s="17"/>
      <c r="S1809" s="17"/>
      <c r="T1809" s="17"/>
      <c r="U1809" s="17"/>
      <c r="V1809" s="17"/>
      <c r="W1809" s="17"/>
      <c r="X1809" s="17"/>
      <c r="Y1809" s="17"/>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c r="BA1809" s="17"/>
      <c r="BB1809" s="17"/>
      <c r="BC1809" s="17"/>
      <c r="BD1809" s="17"/>
      <c r="BE1809" s="17"/>
      <c r="BF1809" s="17"/>
      <c r="BG1809" s="17"/>
      <c r="BH1809" s="17"/>
      <c r="BI1809" s="17"/>
      <c r="BJ1809" s="17"/>
      <c r="BK1809" s="17"/>
      <c r="BL1809" s="17"/>
      <c r="BM1809" s="17"/>
      <c r="BN1809" s="17"/>
      <c r="BO1809" s="17"/>
      <c r="BP1809" s="17"/>
      <c r="BQ1809" s="17"/>
      <c r="BR1809" s="17"/>
      <c r="BS1809" s="17"/>
      <c r="BT1809" s="17"/>
      <c r="BU1809" s="17"/>
      <c r="BV1809" s="17"/>
      <c r="BW1809" s="17"/>
      <c r="BX1809" s="17"/>
      <c r="BY1809" s="17"/>
      <c r="BZ1809" s="17"/>
      <c r="CA1809" s="17"/>
    </row>
    <row r="1810" spans="2:79" x14ac:dyDescent="0.35">
      <c r="B1810" s="24" t="s">
        <v>582</v>
      </c>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c r="BA1810" s="17"/>
      <c r="BB1810" s="17"/>
      <c r="BC1810" s="17"/>
      <c r="BD1810" s="17"/>
      <c r="BE1810" s="17"/>
      <c r="BF1810" s="17"/>
      <c r="BG1810" s="17"/>
      <c r="BH1810" s="17"/>
      <c r="BI1810" s="17"/>
      <c r="BJ1810" s="17"/>
      <c r="BK1810" s="17"/>
      <c r="BL1810" s="17"/>
      <c r="BM1810" s="17"/>
      <c r="BN1810" s="17"/>
      <c r="BO1810" s="17"/>
      <c r="BP1810" s="17"/>
      <c r="BQ1810" s="17"/>
      <c r="BR1810" s="17"/>
      <c r="BS1810" s="17"/>
      <c r="BT1810" s="17"/>
      <c r="BU1810" s="17"/>
      <c r="BV1810" s="17"/>
      <c r="BW1810" s="17"/>
      <c r="BX1810" s="17"/>
      <c r="BY1810" s="17"/>
      <c r="BZ1810" s="17"/>
      <c r="CA1810" s="17"/>
    </row>
    <row r="1811" spans="2:79" x14ac:dyDescent="0.35">
      <c r="B1811" t="s">
        <v>655</v>
      </c>
      <c r="C1811" s="17">
        <v>0.12758055343359601</v>
      </c>
      <c r="D1811" s="17">
        <v>0.15747619856808601</v>
      </c>
      <c r="E1811" s="17">
        <v>9.4532017541065799E-2</v>
      </c>
      <c r="F1811" s="17"/>
      <c r="G1811" s="17">
        <v>0.16352313167926</v>
      </c>
      <c r="H1811" s="17">
        <v>0.15996633161364501</v>
      </c>
      <c r="I1811" s="17">
        <v>0.11103109141042999</v>
      </c>
      <c r="J1811" s="17">
        <v>0.15365407766365699</v>
      </c>
      <c r="K1811" s="17">
        <v>9.3006910878149704E-2</v>
      </c>
      <c r="L1811" s="17">
        <v>8.3683534467479795E-2</v>
      </c>
      <c r="M1811" s="17"/>
      <c r="N1811" s="17">
        <v>0.126022100733159</v>
      </c>
      <c r="O1811" s="17">
        <v>0.12682547516593701</v>
      </c>
      <c r="P1811" s="17">
        <v>0.12669566569090801</v>
      </c>
      <c r="Q1811" s="17">
        <v>0.133021244550628</v>
      </c>
      <c r="R1811" s="17"/>
      <c r="S1811" s="17">
        <v>0.203002760196557</v>
      </c>
      <c r="T1811" s="17">
        <v>0.123187590616087</v>
      </c>
      <c r="U1811" s="17">
        <v>9.7713120345653104E-2</v>
      </c>
      <c r="V1811" s="17">
        <v>5.5952029895649201E-2</v>
      </c>
      <c r="W1811" s="17">
        <v>0.13988155591038101</v>
      </c>
      <c r="X1811" s="17">
        <v>0.15563049153056499</v>
      </c>
      <c r="Y1811" s="17">
        <v>0.14234057538594799</v>
      </c>
      <c r="Z1811" s="17">
        <v>6.2092825500993203E-2</v>
      </c>
      <c r="AA1811" s="17">
        <v>0.15271996009578701</v>
      </c>
      <c r="AB1811" s="17">
        <v>0.121956290635974</v>
      </c>
      <c r="AC1811" s="17">
        <v>4.0677419926598402E-2</v>
      </c>
      <c r="AD1811" s="17">
        <v>4.4171244217507101E-2</v>
      </c>
      <c r="AE1811" s="17"/>
      <c r="AF1811" s="17">
        <v>0.14600493745145501</v>
      </c>
      <c r="AG1811" s="17">
        <v>0.131710315002945</v>
      </c>
      <c r="AH1811" s="17">
        <v>0.13355116764924399</v>
      </c>
      <c r="AI1811" s="17">
        <v>0.108977175183777</v>
      </c>
      <c r="AJ1811" s="17">
        <v>0.15893015442841801</v>
      </c>
      <c r="AK1811" s="17">
        <v>0.120866953801865</v>
      </c>
      <c r="AL1811" s="17"/>
      <c r="AM1811" s="17">
        <v>0.13334787977531701</v>
      </c>
      <c r="AN1811" s="17">
        <v>0.124146893033639</v>
      </c>
      <c r="AO1811" s="17">
        <v>0.10653210334100099</v>
      </c>
      <c r="AP1811" s="17">
        <v>0.184160046668916</v>
      </c>
      <c r="AQ1811" s="17">
        <v>8.8370890281831802E-2</v>
      </c>
      <c r="AR1811" s="17"/>
      <c r="AS1811" s="17">
        <v>0.14826281237730499</v>
      </c>
      <c r="AT1811" s="17">
        <v>0.184271766630587</v>
      </c>
      <c r="AU1811" s="17">
        <v>0.15104511709425</v>
      </c>
      <c r="AV1811" s="17">
        <v>6.16164163119148E-2</v>
      </c>
      <c r="AW1811" s="17">
        <v>8.5828015671051097E-2</v>
      </c>
      <c r="AX1811" s="17">
        <v>8.7204380640565404E-2</v>
      </c>
      <c r="AY1811" s="17"/>
      <c r="AZ1811" s="17">
        <v>0.101801943619062</v>
      </c>
      <c r="BA1811" s="17">
        <v>0.14288165334487701</v>
      </c>
      <c r="BB1811" s="17">
        <v>0.113065352125351</v>
      </c>
      <c r="BC1811" s="17">
        <v>0.12638745743687199</v>
      </c>
      <c r="BD1811" s="17">
        <v>0.140102062846474</v>
      </c>
      <c r="BE1811" s="17"/>
      <c r="BF1811" s="17">
        <v>0.116716099157768</v>
      </c>
      <c r="BG1811" s="17"/>
      <c r="BH1811" s="17">
        <v>0.12655906264021899</v>
      </c>
      <c r="BI1811" s="17"/>
      <c r="BJ1811" s="17">
        <v>0.10299298401280001</v>
      </c>
      <c r="BK1811" s="17">
        <v>0.14729118094645599</v>
      </c>
      <c r="BL1811" s="17">
        <v>0.13216499023522099</v>
      </c>
      <c r="BM1811" s="17">
        <v>0.104957255089022</v>
      </c>
      <c r="BN1811" s="17">
        <v>0.215676903992467</v>
      </c>
      <c r="BO1811" s="17">
        <v>0.27821618185680902</v>
      </c>
      <c r="BP1811" s="17"/>
      <c r="BQ1811" s="17">
        <v>9.4863382878112704E-2</v>
      </c>
      <c r="BR1811" s="17">
        <v>0.123747670340505</v>
      </c>
      <c r="BS1811" s="17">
        <v>0.14345172785899299</v>
      </c>
      <c r="BT1811" s="17"/>
      <c r="BU1811" s="17">
        <v>0.24003637689103999</v>
      </c>
      <c r="BV1811" s="17">
        <v>8.91096817080749E-2</v>
      </c>
      <c r="BW1811" s="17">
        <v>0.15316197086650199</v>
      </c>
      <c r="BX1811" s="17"/>
      <c r="BY1811" s="17">
        <v>0.31742455303265699</v>
      </c>
      <c r="BZ1811" s="17"/>
      <c r="CA1811" s="17">
        <v>0.133317877094042</v>
      </c>
    </row>
    <row r="1812" spans="2:79" x14ac:dyDescent="0.35">
      <c r="B1812" t="s">
        <v>656</v>
      </c>
      <c r="C1812" s="17">
        <v>0.379669679796731</v>
      </c>
      <c r="D1812" s="17">
        <v>0.40653732932562098</v>
      </c>
      <c r="E1812" s="17">
        <v>0.35096919438422702</v>
      </c>
      <c r="F1812" s="17"/>
      <c r="G1812" s="17">
        <v>0.35871339129344898</v>
      </c>
      <c r="H1812" s="17">
        <v>0.40802555217918002</v>
      </c>
      <c r="I1812" s="17">
        <v>0.44842308664074099</v>
      </c>
      <c r="J1812" s="17">
        <v>0.376678235094979</v>
      </c>
      <c r="K1812" s="17">
        <v>0.40177971650293598</v>
      </c>
      <c r="L1812" s="17">
        <v>0.29369115879444402</v>
      </c>
      <c r="M1812" s="17"/>
      <c r="N1812" s="17">
        <v>0.353780980040169</v>
      </c>
      <c r="O1812" s="17">
        <v>0.38364928760535799</v>
      </c>
      <c r="P1812" s="17">
        <v>0.380216028591152</v>
      </c>
      <c r="Q1812" s="17">
        <v>0.40036761586629799</v>
      </c>
      <c r="R1812" s="17"/>
      <c r="S1812" s="17">
        <v>0.40103190013670298</v>
      </c>
      <c r="T1812" s="17">
        <v>0.33515110143277799</v>
      </c>
      <c r="U1812" s="17">
        <v>0.32786508446819601</v>
      </c>
      <c r="V1812" s="17">
        <v>0.48515581429166499</v>
      </c>
      <c r="W1812" s="17">
        <v>0.36520379912893902</v>
      </c>
      <c r="X1812" s="17">
        <v>0.46441087330103498</v>
      </c>
      <c r="Y1812" s="17">
        <v>0.37966451084353903</v>
      </c>
      <c r="Z1812" s="17">
        <v>0.42065445956257203</v>
      </c>
      <c r="AA1812" s="17">
        <v>0.43448876730998398</v>
      </c>
      <c r="AB1812" s="17">
        <v>0.211963879351766</v>
      </c>
      <c r="AC1812" s="17">
        <v>0.28652976490533699</v>
      </c>
      <c r="AD1812" s="17">
        <v>0.47791235774991703</v>
      </c>
      <c r="AE1812" s="17"/>
      <c r="AF1812" s="17">
        <v>0.28924945582328399</v>
      </c>
      <c r="AG1812" s="17">
        <v>0.37529241157520599</v>
      </c>
      <c r="AH1812" s="17">
        <v>0.403620461385295</v>
      </c>
      <c r="AI1812" s="17">
        <v>0.43727762169183898</v>
      </c>
      <c r="AJ1812" s="17">
        <v>0.312753932394854</v>
      </c>
      <c r="AK1812" s="17">
        <v>0.47607389196036698</v>
      </c>
      <c r="AL1812" s="17"/>
      <c r="AM1812" s="17">
        <v>0.42672220421899199</v>
      </c>
      <c r="AN1812" s="17">
        <v>0.36181264957158898</v>
      </c>
      <c r="AO1812" s="17">
        <v>0.38772477359236801</v>
      </c>
      <c r="AP1812" s="17">
        <v>0.35433093020416301</v>
      </c>
      <c r="AQ1812" s="17">
        <v>0.38391779136568999</v>
      </c>
      <c r="AR1812" s="17"/>
      <c r="AS1812" s="17">
        <v>0.372640399278102</v>
      </c>
      <c r="AT1812" s="17">
        <v>0.3465471098299</v>
      </c>
      <c r="AU1812" s="17">
        <v>0.42320013921254102</v>
      </c>
      <c r="AV1812" s="17">
        <v>0.38924497580950901</v>
      </c>
      <c r="AW1812" s="17">
        <v>0.33933044329841699</v>
      </c>
      <c r="AX1812" s="17">
        <v>0.42686963986066401</v>
      </c>
      <c r="AY1812" s="17"/>
      <c r="AZ1812" s="17">
        <v>0.36956304091949999</v>
      </c>
      <c r="BA1812" s="17">
        <v>0.401318423858255</v>
      </c>
      <c r="BB1812" s="17">
        <v>0.31514605496206799</v>
      </c>
      <c r="BC1812" s="17">
        <v>0.41503962453422699</v>
      </c>
      <c r="BD1812" s="17">
        <v>0.40298676838862402</v>
      </c>
      <c r="BE1812" s="17"/>
      <c r="BF1812" s="17">
        <v>0.38087427376324301</v>
      </c>
      <c r="BG1812" s="17"/>
      <c r="BH1812" s="17">
        <v>0.387115310794719</v>
      </c>
      <c r="BI1812" s="17"/>
      <c r="BJ1812" s="17">
        <v>0.45386704448426501</v>
      </c>
      <c r="BK1812" s="17">
        <v>0.325700184744601</v>
      </c>
      <c r="BL1812" s="17">
        <v>0.34343058202930699</v>
      </c>
      <c r="BM1812" s="17">
        <v>0.44437966855712402</v>
      </c>
      <c r="BN1812" s="17">
        <v>0.29574407396243402</v>
      </c>
      <c r="BO1812" s="17">
        <v>0.41602544508233402</v>
      </c>
      <c r="BP1812" s="17"/>
      <c r="BQ1812" s="17">
        <v>0.346961495164262</v>
      </c>
      <c r="BR1812" s="17">
        <v>0.43514321767469299</v>
      </c>
      <c r="BS1812" s="17">
        <v>0.370197290130721</v>
      </c>
      <c r="BT1812" s="17"/>
      <c r="BU1812" s="17">
        <v>0.33441223071959603</v>
      </c>
      <c r="BV1812" s="17">
        <v>0.43684932809079402</v>
      </c>
      <c r="BW1812" s="17">
        <v>0.37132569269625398</v>
      </c>
      <c r="BX1812" s="17"/>
      <c r="BY1812" s="17">
        <v>0.431149140534199</v>
      </c>
      <c r="BZ1812" s="17"/>
      <c r="CA1812" s="17">
        <v>0.36387717767984401</v>
      </c>
    </row>
    <row r="1813" spans="2:79" x14ac:dyDescent="0.35">
      <c r="B1813" t="s">
        <v>657</v>
      </c>
      <c r="C1813" s="17">
        <v>0.302142565861309</v>
      </c>
      <c r="D1813" s="17">
        <v>0.28014427125714098</v>
      </c>
      <c r="E1813" s="17">
        <v>0.32616865691914798</v>
      </c>
      <c r="F1813" s="17"/>
      <c r="G1813" s="17">
        <v>0.326281046509386</v>
      </c>
      <c r="H1813" s="17">
        <v>0.281716082628297</v>
      </c>
      <c r="I1813" s="17">
        <v>0.264069342203266</v>
      </c>
      <c r="J1813" s="17">
        <v>0.25458444067788599</v>
      </c>
      <c r="K1813" s="17">
        <v>0.319491354141551</v>
      </c>
      <c r="L1813" s="17">
        <v>0.37170199144198601</v>
      </c>
      <c r="M1813" s="17"/>
      <c r="N1813" s="17">
        <v>0.335028441351994</v>
      </c>
      <c r="O1813" s="17">
        <v>0.25097083281021298</v>
      </c>
      <c r="P1813" s="17">
        <v>0.33656176286915501</v>
      </c>
      <c r="Q1813" s="17">
        <v>0.29120274835846699</v>
      </c>
      <c r="R1813" s="17"/>
      <c r="S1813" s="17">
        <v>0.27066708387077199</v>
      </c>
      <c r="T1813" s="17">
        <v>0.30393584551859398</v>
      </c>
      <c r="U1813" s="17">
        <v>0.30803415093775899</v>
      </c>
      <c r="V1813" s="17">
        <v>0.25964217655758498</v>
      </c>
      <c r="W1813" s="17">
        <v>0.34183583021942499</v>
      </c>
      <c r="X1813" s="17">
        <v>0.25357439295353001</v>
      </c>
      <c r="Y1813" s="17">
        <v>0.33732635100848601</v>
      </c>
      <c r="Z1813" s="17">
        <v>0.23801047784504101</v>
      </c>
      <c r="AA1813" s="17">
        <v>0.27966452046630302</v>
      </c>
      <c r="AB1813" s="17">
        <v>0.38831992985382802</v>
      </c>
      <c r="AC1813" s="17">
        <v>0.37647134959624201</v>
      </c>
      <c r="AD1813" s="17">
        <v>0.34738554910592601</v>
      </c>
      <c r="AE1813" s="17"/>
      <c r="AF1813" s="17">
        <v>0.34305612341780301</v>
      </c>
      <c r="AG1813" s="17">
        <v>0.328734330772877</v>
      </c>
      <c r="AH1813" s="17">
        <v>0.27470027885958698</v>
      </c>
      <c r="AI1813" s="17">
        <v>0.31170010880649301</v>
      </c>
      <c r="AJ1813" s="17">
        <v>0.22854901699921901</v>
      </c>
      <c r="AK1813" s="17">
        <v>0.24104296726570601</v>
      </c>
      <c r="AL1813" s="17"/>
      <c r="AM1813" s="17">
        <v>0.27035641674550398</v>
      </c>
      <c r="AN1813" s="17">
        <v>0.33150366587406399</v>
      </c>
      <c r="AO1813" s="17">
        <v>0.30055384912177002</v>
      </c>
      <c r="AP1813" s="17">
        <v>0.269337959675917</v>
      </c>
      <c r="AQ1813" s="17">
        <v>0.41092106661786498</v>
      </c>
      <c r="AR1813" s="17"/>
      <c r="AS1813" s="17">
        <v>0.27042123775914501</v>
      </c>
      <c r="AT1813" s="17">
        <v>0.29953785619982898</v>
      </c>
      <c r="AU1813" s="17">
        <v>0.29601662914945698</v>
      </c>
      <c r="AV1813" s="17">
        <v>0.35495584890562498</v>
      </c>
      <c r="AW1813" s="17">
        <v>0.24683322011423001</v>
      </c>
      <c r="AX1813" s="17">
        <v>0.33965522727578101</v>
      </c>
      <c r="AY1813" s="17"/>
      <c r="AZ1813" s="17">
        <v>0.258028968892282</v>
      </c>
      <c r="BA1813" s="17">
        <v>0.31901094454841999</v>
      </c>
      <c r="BB1813" s="17">
        <v>0.36241027374577101</v>
      </c>
      <c r="BC1813" s="17">
        <v>0.254477601757093</v>
      </c>
      <c r="BD1813" s="17">
        <v>0.28045756586195802</v>
      </c>
      <c r="BE1813" s="17"/>
      <c r="BF1813" s="17">
        <v>0.31806156565758698</v>
      </c>
      <c r="BG1813" s="17"/>
      <c r="BH1813" s="17">
        <v>0.29488785120986399</v>
      </c>
      <c r="BI1813" s="17"/>
      <c r="BJ1813" s="17">
        <v>0.26784196829543599</v>
      </c>
      <c r="BK1813" s="17">
        <v>0.33129054451255502</v>
      </c>
      <c r="BL1813" s="17">
        <v>0.32436471026682101</v>
      </c>
      <c r="BM1813" s="17">
        <v>0.27060466585225701</v>
      </c>
      <c r="BN1813" s="17">
        <v>0.41407814287181599</v>
      </c>
      <c r="BO1813" s="17">
        <v>0.16393602775288801</v>
      </c>
      <c r="BP1813" s="17"/>
      <c r="BQ1813" s="17">
        <v>0.38996748693275601</v>
      </c>
      <c r="BR1813" s="17">
        <v>0.289184617174019</v>
      </c>
      <c r="BS1813" s="17">
        <v>0.293196855030397</v>
      </c>
      <c r="BT1813" s="17"/>
      <c r="BU1813" s="17">
        <v>0.32348670121109102</v>
      </c>
      <c r="BV1813" s="17">
        <v>0.31813447872714801</v>
      </c>
      <c r="BW1813" s="17">
        <v>0.295190018027217</v>
      </c>
      <c r="BX1813" s="17"/>
      <c r="BY1813" s="17">
        <v>7.7937969856528302E-2</v>
      </c>
      <c r="BZ1813" s="17"/>
      <c r="CA1813" s="17">
        <v>0.29165199567940198</v>
      </c>
    </row>
    <row r="1814" spans="2:79" x14ac:dyDescent="0.35">
      <c r="B1814" t="s">
        <v>658</v>
      </c>
      <c r="C1814" s="17">
        <v>9.6171641766296695E-2</v>
      </c>
      <c r="D1814" s="17">
        <v>9.2011366364122299E-2</v>
      </c>
      <c r="E1814" s="17">
        <v>0.10074897376667299</v>
      </c>
      <c r="F1814" s="17"/>
      <c r="G1814" s="17">
        <v>8.22801543183624E-2</v>
      </c>
      <c r="H1814" s="17">
        <v>7.2421812727590504E-2</v>
      </c>
      <c r="I1814" s="17">
        <v>0.116282905219789</v>
      </c>
      <c r="J1814" s="17">
        <v>0.110703494708716</v>
      </c>
      <c r="K1814" s="17">
        <v>7.26519853736462E-2</v>
      </c>
      <c r="L1814" s="17">
        <v>0.110988893585131</v>
      </c>
      <c r="M1814" s="17"/>
      <c r="N1814" s="17">
        <v>9.3631262661200296E-2</v>
      </c>
      <c r="O1814" s="17">
        <v>0.111676534618724</v>
      </c>
      <c r="P1814" s="17">
        <v>7.0281904567077405E-2</v>
      </c>
      <c r="Q1814" s="17">
        <v>0.10276725040300801</v>
      </c>
      <c r="R1814" s="17"/>
      <c r="S1814" s="17">
        <v>8.42737305292868E-2</v>
      </c>
      <c r="T1814" s="17">
        <v>0.132335097797671</v>
      </c>
      <c r="U1814" s="17">
        <v>8.7703843010078594E-2</v>
      </c>
      <c r="V1814" s="17">
        <v>0.108068948105115</v>
      </c>
      <c r="W1814" s="17">
        <v>8.1956964323916998E-2</v>
      </c>
      <c r="X1814" s="17">
        <v>6.6921994903946597E-2</v>
      </c>
      <c r="Y1814" s="17">
        <v>3.9232663998809501E-2</v>
      </c>
      <c r="Z1814" s="17">
        <v>0.17354466551452499</v>
      </c>
      <c r="AA1814" s="17">
        <v>6.1303888276564703E-2</v>
      </c>
      <c r="AB1814" s="17">
        <v>0.15994797503090899</v>
      </c>
      <c r="AC1814" s="17">
        <v>0.14209949100574701</v>
      </c>
      <c r="AD1814" s="17">
        <v>0</v>
      </c>
      <c r="AE1814" s="17"/>
      <c r="AF1814" s="17">
        <v>0.14086576151146099</v>
      </c>
      <c r="AG1814" s="17">
        <v>8.3084954559113203E-2</v>
      </c>
      <c r="AH1814" s="17">
        <v>0.106052792293367</v>
      </c>
      <c r="AI1814" s="17">
        <v>5.67662657109788E-2</v>
      </c>
      <c r="AJ1814" s="17">
        <v>0.11488648987585701</v>
      </c>
      <c r="AK1814" s="17">
        <v>9.8051227768571003E-2</v>
      </c>
      <c r="AL1814" s="17"/>
      <c r="AM1814" s="17">
        <v>6.8937598962699395E-2</v>
      </c>
      <c r="AN1814" s="17">
        <v>9.1518062096360001E-2</v>
      </c>
      <c r="AO1814" s="17">
        <v>0.109468956942401</v>
      </c>
      <c r="AP1814" s="17">
        <v>7.2779252116255105E-2</v>
      </c>
      <c r="AQ1814" s="17">
        <v>9.5448962725948702E-2</v>
      </c>
      <c r="AR1814" s="17"/>
      <c r="AS1814" s="17">
        <v>0.13659614545854101</v>
      </c>
      <c r="AT1814" s="17">
        <v>0.108707458603115</v>
      </c>
      <c r="AU1814" s="17">
        <v>6.7637044898924803E-2</v>
      </c>
      <c r="AV1814" s="17">
        <v>3.95535625315371E-2</v>
      </c>
      <c r="AW1814" s="17">
        <v>0.176580075133243</v>
      </c>
      <c r="AX1814" s="17">
        <v>6.2970267791538803E-2</v>
      </c>
      <c r="AY1814" s="17"/>
      <c r="AZ1814" s="17">
        <v>0.13560575892913701</v>
      </c>
      <c r="BA1814" s="17">
        <v>7.5123274922140396E-2</v>
      </c>
      <c r="BB1814" s="17">
        <v>9.9527021329263901E-2</v>
      </c>
      <c r="BC1814" s="17">
        <v>9.49292430525219E-2</v>
      </c>
      <c r="BD1814" s="17">
        <v>8.9085843399428696E-2</v>
      </c>
      <c r="BE1814" s="17"/>
      <c r="BF1814" s="17">
        <v>9.1577918613743203E-2</v>
      </c>
      <c r="BG1814" s="17"/>
      <c r="BH1814" s="17">
        <v>0.102755133962703</v>
      </c>
      <c r="BI1814" s="17"/>
      <c r="BJ1814" s="17">
        <v>7.6347383109543504E-2</v>
      </c>
      <c r="BK1814" s="17">
        <v>8.9997219623340299E-2</v>
      </c>
      <c r="BL1814" s="17">
        <v>0.11596622605852799</v>
      </c>
      <c r="BM1814" s="17">
        <v>8.8146163903930402E-2</v>
      </c>
      <c r="BN1814" s="17">
        <v>7.4500879173282797E-2</v>
      </c>
      <c r="BO1814" s="17">
        <v>5.2489233745115799E-2</v>
      </c>
      <c r="BP1814" s="17"/>
      <c r="BQ1814" s="17">
        <v>0.108736715957313</v>
      </c>
      <c r="BR1814" s="17">
        <v>5.4288916851228899E-2</v>
      </c>
      <c r="BS1814" s="17">
        <v>0.115019484597563</v>
      </c>
      <c r="BT1814" s="17"/>
      <c r="BU1814" s="17">
        <v>6.8082717106768102E-3</v>
      </c>
      <c r="BV1814" s="17">
        <v>8.8875776031640694E-2</v>
      </c>
      <c r="BW1814" s="17">
        <v>9.4864798439670203E-2</v>
      </c>
      <c r="BX1814" s="17"/>
      <c r="BY1814" s="17">
        <v>0.108056257885268</v>
      </c>
      <c r="BZ1814" s="17"/>
      <c r="CA1814" s="17">
        <v>0.12879728616660899</v>
      </c>
    </row>
    <row r="1815" spans="2:79" x14ac:dyDescent="0.35">
      <c r="B1815" t="s">
        <v>136</v>
      </c>
      <c r="C1815" s="17">
        <v>9.4435559142067804E-2</v>
      </c>
      <c r="D1815" s="17">
        <v>6.38308344850297E-2</v>
      </c>
      <c r="E1815" s="17">
        <v>0.12758115738888601</v>
      </c>
      <c r="F1815" s="17"/>
      <c r="G1815" s="17">
        <v>6.9202276199542306E-2</v>
      </c>
      <c r="H1815" s="17">
        <v>7.78702208512871E-2</v>
      </c>
      <c r="I1815" s="17">
        <v>6.0193574525774299E-2</v>
      </c>
      <c r="J1815" s="17">
        <v>0.104379751854762</v>
      </c>
      <c r="K1815" s="17">
        <v>0.11307003310371699</v>
      </c>
      <c r="L1815" s="17">
        <v>0.13993442171095899</v>
      </c>
      <c r="M1815" s="17"/>
      <c r="N1815" s="17">
        <v>9.1537215213476894E-2</v>
      </c>
      <c r="O1815" s="17">
        <v>0.12687786979976701</v>
      </c>
      <c r="P1815" s="17">
        <v>8.6244638281707794E-2</v>
      </c>
      <c r="Q1815" s="17">
        <v>7.2641140821599295E-2</v>
      </c>
      <c r="R1815" s="17"/>
      <c r="S1815" s="17">
        <v>4.1024525266681697E-2</v>
      </c>
      <c r="T1815" s="17">
        <v>0.105390364634869</v>
      </c>
      <c r="U1815" s="17">
        <v>0.17868380123831301</v>
      </c>
      <c r="V1815" s="17">
        <v>9.1181031149986103E-2</v>
      </c>
      <c r="W1815" s="17">
        <v>7.1121850417337901E-2</v>
      </c>
      <c r="X1815" s="17">
        <v>5.9462247310923699E-2</v>
      </c>
      <c r="Y1815" s="17">
        <v>0.101435898763218</v>
      </c>
      <c r="Z1815" s="17">
        <v>0.105697571576869</v>
      </c>
      <c r="AA1815" s="17">
        <v>7.1822863851361496E-2</v>
      </c>
      <c r="AB1815" s="17">
        <v>0.117811925127523</v>
      </c>
      <c r="AC1815" s="17">
        <v>0.154221974566076</v>
      </c>
      <c r="AD1815" s="17">
        <v>0.13053084892664901</v>
      </c>
      <c r="AE1815" s="17"/>
      <c r="AF1815" s="17">
        <v>8.0823721795995895E-2</v>
      </c>
      <c r="AG1815" s="17">
        <v>8.1177988089858294E-2</v>
      </c>
      <c r="AH1815" s="17">
        <v>8.2075299812507996E-2</v>
      </c>
      <c r="AI1815" s="17">
        <v>8.5278828606912493E-2</v>
      </c>
      <c r="AJ1815" s="17">
        <v>0.18488040630165301</v>
      </c>
      <c r="AK1815" s="17">
        <v>6.39649592034916E-2</v>
      </c>
      <c r="AL1815" s="17"/>
      <c r="AM1815" s="17">
        <v>0.10063590029748699</v>
      </c>
      <c r="AN1815" s="17">
        <v>9.1018729424347994E-2</v>
      </c>
      <c r="AO1815" s="17">
        <v>9.5720317002461294E-2</v>
      </c>
      <c r="AP1815" s="17">
        <v>0.11939181133474901</v>
      </c>
      <c r="AQ1815" s="17">
        <v>2.1341289008664999E-2</v>
      </c>
      <c r="AR1815" s="17"/>
      <c r="AS1815" s="17">
        <v>7.2079405126907303E-2</v>
      </c>
      <c r="AT1815" s="17">
        <v>6.0935808736568703E-2</v>
      </c>
      <c r="AU1815" s="17">
        <v>6.2101069644827998E-2</v>
      </c>
      <c r="AV1815" s="17">
        <v>0.15462919644141401</v>
      </c>
      <c r="AW1815" s="17">
        <v>0.151428245783059</v>
      </c>
      <c r="AX1815" s="17">
        <v>8.3300484431450605E-2</v>
      </c>
      <c r="AY1815" s="17"/>
      <c r="AZ1815" s="17">
        <v>0.13500028764001901</v>
      </c>
      <c r="BA1815" s="17">
        <v>6.1665703326307102E-2</v>
      </c>
      <c r="BB1815" s="17">
        <v>0.10985129783754501</v>
      </c>
      <c r="BC1815" s="17">
        <v>0.10916607321928599</v>
      </c>
      <c r="BD1815" s="17">
        <v>8.7367759503515205E-2</v>
      </c>
      <c r="BE1815" s="17"/>
      <c r="BF1815" s="17">
        <v>9.2770142807658496E-2</v>
      </c>
      <c r="BG1815" s="17"/>
      <c r="BH1815" s="17">
        <v>8.8682641392495806E-2</v>
      </c>
      <c r="BI1815" s="17"/>
      <c r="BJ1815" s="17">
        <v>9.8950620097955605E-2</v>
      </c>
      <c r="BK1815" s="17">
        <v>0.105720870173047</v>
      </c>
      <c r="BL1815" s="17">
        <v>8.4073491410123602E-2</v>
      </c>
      <c r="BM1815" s="17">
        <v>9.1912246597666405E-2</v>
      </c>
      <c r="BN1815" s="17">
        <v>0</v>
      </c>
      <c r="BO1815" s="17">
        <v>8.9333111562852702E-2</v>
      </c>
      <c r="BP1815" s="17"/>
      <c r="BQ1815" s="17">
        <v>5.94709190675572E-2</v>
      </c>
      <c r="BR1815" s="17">
        <v>9.7635577959554104E-2</v>
      </c>
      <c r="BS1815" s="17">
        <v>7.8134642382325994E-2</v>
      </c>
      <c r="BT1815" s="17"/>
      <c r="BU1815" s="17">
        <v>9.5256419467596304E-2</v>
      </c>
      <c r="BV1815" s="17">
        <v>6.7030735442341602E-2</v>
      </c>
      <c r="BW1815" s="17">
        <v>8.5457519970357304E-2</v>
      </c>
      <c r="BX1815" s="17"/>
      <c r="BY1815" s="17">
        <v>6.5432078691347303E-2</v>
      </c>
      <c r="BZ1815" s="17"/>
      <c r="CA1815" s="17">
        <v>8.2355663380103597E-2</v>
      </c>
    </row>
    <row r="1816" spans="2:79" x14ac:dyDescent="0.35">
      <c r="C1816" s="17"/>
      <c r="D1816" s="17"/>
      <c r="E1816" s="17"/>
      <c r="F1816" s="17"/>
      <c r="G1816" s="17"/>
      <c r="H1816" s="17"/>
      <c r="I1816" s="17"/>
      <c r="J1816" s="17"/>
      <c r="K1816" s="17"/>
      <c r="L1816" s="17"/>
      <c r="M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c r="AX1816" s="17"/>
      <c r="AY1816" s="17"/>
      <c r="AZ1816" s="17"/>
      <c r="BA1816" s="17"/>
      <c r="BB1816" s="17"/>
      <c r="BC1816" s="17"/>
      <c r="BD1816" s="17"/>
      <c r="BE1816" s="17"/>
      <c r="BF1816" s="17"/>
      <c r="BG1816" s="17"/>
      <c r="BH1816" s="17"/>
      <c r="BI1816" s="17"/>
      <c r="BJ1816" s="17"/>
      <c r="BK1816" s="17"/>
      <c r="BL1816" s="17"/>
      <c r="BM1816" s="17"/>
      <c r="BN1816" s="17"/>
      <c r="BO1816" s="17"/>
      <c r="BP1816" s="17"/>
      <c r="BQ1816" s="17"/>
      <c r="BR1816" s="17"/>
      <c r="BS1816" s="17"/>
      <c r="BT1816" s="17"/>
      <c r="BU1816" s="17"/>
      <c r="BV1816" s="17"/>
      <c r="BW1816" s="17"/>
      <c r="BX1816" s="17"/>
      <c r="BY1816" s="17"/>
      <c r="BZ1816" s="17"/>
      <c r="CA1816" s="17"/>
    </row>
    <row r="1817" spans="2:79" x14ac:dyDescent="0.35">
      <c r="B1817" s="6" t="s">
        <v>675</v>
      </c>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c r="BF1817" s="17"/>
      <c r="BG1817" s="17"/>
      <c r="BH1817" s="17"/>
      <c r="BI1817" s="17"/>
      <c r="BJ1817" s="17"/>
      <c r="BK1817" s="17"/>
      <c r="BL1817" s="17"/>
      <c r="BM1817" s="17"/>
      <c r="BN1817" s="17"/>
      <c r="BO1817" s="17"/>
      <c r="BP1817" s="17"/>
      <c r="BQ1817" s="17"/>
      <c r="BR1817" s="17"/>
      <c r="BS1817" s="17"/>
      <c r="BT1817" s="17"/>
      <c r="BU1817" s="17"/>
      <c r="BV1817" s="17"/>
      <c r="BW1817" s="17"/>
      <c r="BX1817" s="17"/>
      <c r="BY1817" s="17"/>
      <c r="BZ1817" s="17"/>
      <c r="CA1817" s="17"/>
    </row>
    <row r="1818" spans="2:79" x14ac:dyDescent="0.35">
      <c r="B1818" s="24" t="s">
        <v>582</v>
      </c>
      <c r="C1818" s="17"/>
      <c r="D1818" s="17"/>
      <c r="E1818" s="17"/>
      <c r="F1818" s="17"/>
      <c r="G1818" s="17"/>
      <c r="H1818" s="17"/>
      <c r="I1818" s="17"/>
      <c r="J1818" s="17"/>
      <c r="K1818" s="17"/>
      <c r="L1818" s="17"/>
      <c r="M1818" s="17"/>
      <c r="N1818" s="17"/>
      <c r="O1818" s="17"/>
      <c r="P1818" s="17"/>
      <c r="Q1818" s="17"/>
      <c r="R1818" s="17"/>
      <c r="S1818" s="17"/>
      <c r="T1818" s="17"/>
      <c r="U1818" s="17"/>
      <c r="V1818" s="17"/>
      <c r="W1818" s="17"/>
      <c r="X1818" s="17"/>
      <c r="Y1818" s="17"/>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c r="BA1818" s="17"/>
      <c r="BB1818" s="17"/>
      <c r="BC1818" s="17"/>
      <c r="BD1818" s="17"/>
      <c r="BE1818" s="17"/>
      <c r="BF1818" s="17"/>
      <c r="BG1818" s="17"/>
      <c r="BH1818" s="17"/>
      <c r="BI1818" s="17"/>
      <c r="BJ1818" s="17"/>
      <c r="BK1818" s="17"/>
      <c r="BL1818" s="17"/>
      <c r="BM1818" s="17"/>
      <c r="BN1818" s="17"/>
      <c r="BO1818" s="17"/>
      <c r="BP1818" s="17"/>
      <c r="BQ1818" s="17"/>
      <c r="BR1818" s="17"/>
      <c r="BS1818" s="17"/>
      <c r="BT1818" s="17"/>
      <c r="BU1818" s="17"/>
      <c r="BV1818" s="17"/>
      <c r="BW1818" s="17"/>
      <c r="BX1818" s="17"/>
      <c r="BY1818" s="17"/>
      <c r="BZ1818" s="17"/>
      <c r="CA1818" s="17"/>
    </row>
    <row r="1819" spans="2:79" x14ac:dyDescent="0.35">
      <c r="B1819" t="s">
        <v>655</v>
      </c>
      <c r="C1819" s="17">
        <v>0.23963583088211199</v>
      </c>
      <c r="D1819" s="17">
        <v>0.20700452529837099</v>
      </c>
      <c r="E1819" s="17">
        <v>0.271700042603507</v>
      </c>
      <c r="F1819" s="17"/>
      <c r="G1819" s="17">
        <v>0.22149462643009299</v>
      </c>
      <c r="H1819" s="17">
        <v>0.22160465149856201</v>
      </c>
      <c r="I1819" s="17">
        <v>0.33873413939818797</v>
      </c>
      <c r="J1819" s="17">
        <v>0.10165619244440501</v>
      </c>
      <c r="K1819" s="17">
        <v>0.28860995343693702</v>
      </c>
      <c r="L1819" s="17">
        <v>0.25232171177557899</v>
      </c>
      <c r="M1819" s="17"/>
      <c r="N1819" s="17">
        <v>0.21059607503300201</v>
      </c>
      <c r="O1819" s="17">
        <v>0.266256097028223</v>
      </c>
      <c r="P1819" s="17">
        <v>0.236069569941396</v>
      </c>
      <c r="Q1819" s="17">
        <v>0.25488987931840201</v>
      </c>
      <c r="R1819" s="17"/>
      <c r="S1819" s="17">
        <v>0.22109859873799201</v>
      </c>
      <c r="T1819" s="17">
        <v>0.23998019680169799</v>
      </c>
      <c r="U1819" s="17">
        <v>0.27041370914521401</v>
      </c>
      <c r="V1819" s="17">
        <v>0.284479414748736</v>
      </c>
      <c r="W1819" s="17">
        <v>0.2021061365845</v>
      </c>
      <c r="X1819" s="17">
        <v>0.20242673716706799</v>
      </c>
      <c r="Y1819" s="17">
        <v>0.196717594703369</v>
      </c>
      <c r="Z1819" s="17">
        <v>0.28588230775971002</v>
      </c>
      <c r="AA1819" s="17">
        <v>0.267881270246008</v>
      </c>
      <c r="AB1819" s="17">
        <v>0.24739416474363099</v>
      </c>
      <c r="AC1819" s="17">
        <v>0.23384516279061801</v>
      </c>
      <c r="AD1819" s="17">
        <v>0.27060556667165597</v>
      </c>
      <c r="AE1819" s="17"/>
      <c r="AF1819" s="17">
        <v>0.333736104424256</v>
      </c>
      <c r="AG1819" s="17">
        <v>0.23764502399260001</v>
      </c>
      <c r="AH1819" s="17">
        <v>0.192337600564714</v>
      </c>
      <c r="AI1819" s="17">
        <v>0.25272888285172701</v>
      </c>
      <c r="AJ1819" s="17">
        <v>0.20812462465961001</v>
      </c>
      <c r="AK1819" s="17">
        <v>0.24508688522041999</v>
      </c>
      <c r="AL1819" s="17"/>
      <c r="AM1819" s="17">
        <v>0.26726714050306299</v>
      </c>
      <c r="AN1819" s="17">
        <v>0.21938024532605499</v>
      </c>
      <c r="AO1819" s="17">
        <v>0.25393252352037099</v>
      </c>
      <c r="AP1819" s="17">
        <v>0.218672706509419</v>
      </c>
      <c r="AQ1819" s="17">
        <v>6.6247089964384401E-2</v>
      </c>
      <c r="AR1819" s="17"/>
      <c r="AS1819" s="17">
        <v>0.18589012969110999</v>
      </c>
      <c r="AT1819" s="17">
        <v>0.26101704163159101</v>
      </c>
      <c r="AU1819" s="17">
        <v>0.25032538554237199</v>
      </c>
      <c r="AV1819" s="17">
        <v>0.26581491113572397</v>
      </c>
      <c r="AW1819" s="17">
        <v>0.25490754444842201</v>
      </c>
      <c r="AX1819" s="17">
        <v>0.22391127171290201</v>
      </c>
      <c r="AY1819" s="17"/>
      <c r="AZ1819" s="17">
        <v>0.24559685403270701</v>
      </c>
      <c r="BA1819" s="17">
        <v>0.187899717037772</v>
      </c>
      <c r="BB1819" s="17">
        <v>0.23288861420691101</v>
      </c>
      <c r="BC1819" s="17">
        <v>0.33606635681153102</v>
      </c>
      <c r="BD1819" s="17">
        <v>0.28627704621358502</v>
      </c>
      <c r="BE1819" s="17"/>
      <c r="BF1819" s="17">
        <v>0.23320160703308199</v>
      </c>
      <c r="BG1819" s="17"/>
      <c r="BH1819" s="17">
        <v>0.23633862645034401</v>
      </c>
      <c r="BI1819" s="17"/>
      <c r="BJ1819" s="17">
        <v>0.250453161483982</v>
      </c>
      <c r="BK1819" s="17">
        <v>0.259619368811002</v>
      </c>
      <c r="BL1819" s="17">
        <v>0.204574553475393</v>
      </c>
      <c r="BM1819" s="17">
        <v>0.38542849081456398</v>
      </c>
      <c r="BN1819" s="17">
        <v>0.31730988217586298</v>
      </c>
      <c r="BO1819" s="17">
        <v>0.21550075798427701</v>
      </c>
      <c r="BP1819" s="17"/>
      <c r="BQ1819" s="17">
        <v>0.29513080721624002</v>
      </c>
      <c r="BR1819" s="17">
        <v>0.24583132078990699</v>
      </c>
      <c r="BS1819" s="17">
        <v>0.215883118867818</v>
      </c>
      <c r="BT1819" s="17"/>
      <c r="BU1819" s="17">
        <v>0.230045535811853</v>
      </c>
      <c r="BV1819" s="17">
        <v>0.27481091396788199</v>
      </c>
      <c r="BW1819" s="17">
        <v>0.21510897865583201</v>
      </c>
      <c r="BX1819" s="17"/>
      <c r="BY1819" s="17">
        <v>0.33769606023370502</v>
      </c>
      <c r="BZ1819" s="17"/>
      <c r="CA1819" s="17">
        <v>0.194494254712235</v>
      </c>
    </row>
    <row r="1820" spans="2:79" x14ac:dyDescent="0.35">
      <c r="B1820" t="s">
        <v>656</v>
      </c>
      <c r="C1820" s="17">
        <v>0.41878417085962699</v>
      </c>
      <c r="D1820" s="17">
        <v>0.45052607327611099</v>
      </c>
      <c r="E1820" s="17">
        <v>0.38414106873901799</v>
      </c>
      <c r="F1820" s="17"/>
      <c r="G1820" s="17">
        <v>0.34729810069097</v>
      </c>
      <c r="H1820" s="17">
        <v>0.46356364828159902</v>
      </c>
      <c r="I1820" s="17">
        <v>0.442950343937348</v>
      </c>
      <c r="J1820" s="17">
        <v>0.47416124637096502</v>
      </c>
      <c r="K1820" s="17">
        <v>0.37524556486773603</v>
      </c>
      <c r="L1820" s="17">
        <v>0.39505231272085201</v>
      </c>
      <c r="M1820" s="17"/>
      <c r="N1820" s="17">
        <v>0.45388298334281302</v>
      </c>
      <c r="O1820" s="17">
        <v>0.39407825025872001</v>
      </c>
      <c r="P1820" s="17">
        <v>0.421816074674152</v>
      </c>
      <c r="Q1820" s="17">
        <v>0.39022761273643303</v>
      </c>
      <c r="R1820" s="17"/>
      <c r="S1820" s="17">
        <v>0.43906397731189201</v>
      </c>
      <c r="T1820" s="17">
        <v>0.458895795277867</v>
      </c>
      <c r="U1820" s="17">
        <v>0.37394685296985503</v>
      </c>
      <c r="V1820" s="17">
        <v>0.489496841387421</v>
      </c>
      <c r="W1820" s="17">
        <v>0.47417286632988598</v>
      </c>
      <c r="X1820" s="17">
        <v>0.36774208093827998</v>
      </c>
      <c r="Y1820" s="17">
        <v>0.35085846239399399</v>
      </c>
      <c r="Z1820" s="17">
        <v>0.37953568763527401</v>
      </c>
      <c r="AA1820" s="17">
        <v>0.38605863528397</v>
      </c>
      <c r="AB1820" s="17">
        <v>0.42495696083923901</v>
      </c>
      <c r="AC1820" s="17">
        <v>0.29992137544284198</v>
      </c>
      <c r="AD1820" s="17">
        <v>0.52485909623285898</v>
      </c>
      <c r="AE1820" s="17"/>
      <c r="AF1820" s="17">
        <v>0.40160497435904602</v>
      </c>
      <c r="AG1820" s="17">
        <v>0.41171641190300101</v>
      </c>
      <c r="AH1820" s="17">
        <v>0.42754004853984201</v>
      </c>
      <c r="AI1820" s="17">
        <v>0.54107638226319199</v>
      </c>
      <c r="AJ1820" s="17">
        <v>0.45509087664470399</v>
      </c>
      <c r="AK1820" s="17">
        <v>0.417919414898694</v>
      </c>
      <c r="AL1820" s="17"/>
      <c r="AM1820" s="17">
        <v>0.35904339601380603</v>
      </c>
      <c r="AN1820" s="17">
        <v>0.40802569226753999</v>
      </c>
      <c r="AO1820" s="17">
        <v>0.44558901050784999</v>
      </c>
      <c r="AP1820" s="17">
        <v>0.53646451069566903</v>
      </c>
      <c r="AQ1820" s="17">
        <v>0.47706867823687399</v>
      </c>
      <c r="AR1820" s="17"/>
      <c r="AS1820" s="17">
        <v>0.46088512361925499</v>
      </c>
      <c r="AT1820" s="17">
        <v>0.390702450065812</v>
      </c>
      <c r="AU1820" s="17">
        <v>0.39557325391805598</v>
      </c>
      <c r="AV1820" s="17">
        <v>0.40186012753100098</v>
      </c>
      <c r="AW1820" s="17">
        <v>0.44390311650598502</v>
      </c>
      <c r="AX1820" s="17">
        <v>0.41943041351487598</v>
      </c>
      <c r="AY1820" s="17"/>
      <c r="AZ1820" s="17">
        <v>0.41036844844487902</v>
      </c>
      <c r="BA1820" s="17">
        <v>0.44579624472888202</v>
      </c>
      <c r="BB1820" s="17">
        <v>0.43934648251705699</v>
      </c>
      <c r="BC1820" s="17">
        <v>0.38159017852253402</v>
      </c>
      <c r="BD1820" s="17">
        <v>0.38694497166354502</v>
      </c>
      <c r="BE1820" s="17"/>
      <c r="BF1820" s="17">
        <v>0.42306243372376401</v>
      </c>
      <c r="BG1820" s="17"/>
      <c r="BH1820" s="17">
        <v>0.42806698546759397</v>
      </c>
      <c r="BI1820" s="17"/>
      <c r="BJ1820" s="17">
        <v>0.43537015141977398</v>
      </c>
      <c r="BK1820" s="17">
        <v>0.42923534284464898</v>
      </c>
      <c r="BL1820" s="17">
        <v>0.425490031861958</v>
      </c>
      <c r="BM1820" s="17">
        <v>0.188949020262484</v>
      </c>
      <c r="BN1820" s="17">
        <v>0.35986251251630402</v>
      </c>
      <c r="BO1820" s="17">
        <v>0.38917958253854101</v>
      </c>
      <c r="BP1820" s="17"/>
      <c r="BQ1820" s="17">
        <v>0.36432052692939798</v>
      </c>
      <c r="BR1820" s="17">
        <v>0.43013293392798402</v>
      </c>
      <c r="BS1820" s="17">
        <v>0.439636878273717</v>
      </c>
      <c r="BT1820" s="17"/>
      <c r="BU1820" s="17">
        <v>0.59392022356757501</v>
      </c>
      <c r="BV1820" s="17">
        <v>0.40555491824856699</v>
      </c>
      <c r="BW1820" s="17">
        <v>0.42231136768341099</v>
      </c>
      <c r="BX1820" s="17"/>
      <c r="BY1820" s="17">
        <v>0.55554832651316499</v>
      </c>
      <c r="BZ1820" s="17"/>
      <c r="CA1820" s="17">
        <v>0.45367677955376301</v>
      </c>
    </row>
    <row r="1821" spans="2:79" x14ac:dyDescent="0.35">
      <c r="B1821" t="s">
        <v>657</v>
      </c>
      <c r="C1821" s="17">
        <v>0.182630805217387</v>
      </c>
      <c r="D1821" s="17">
        <v>0.196829659747811</v>
      </c>
      <c r="E1821" s="17">
        <v>0.17048564498208901</v>
      </c>
      <c r="F1821" s="17"/>
      <c r="G1821" s="17">
        <v>0.23180547134693399</v>
      </c>
      <c r="H1821" s="17">
        <v>0.20764935863352799</v>
      </c>
      <c r="I1821" s="17">
        <v>0.14372253852949901</v>
      </c>
      <c r="J1821" s="17">
        <v>0.22983183682578001</v>
      </c>
      <c r="K1821" s="17">
        <v>0.12409029677286</v>
      </c>
      <c r="L1821" s="17">
        <v>0.16587873880863099</v>
      </c>
      <c r="M1821" s="17"/>
      <c r="N1821" s="17">
        <v>0.18800017125986501</v>
      </c>
      <c r="O1821" s="17">
        <v>0.20689471246729099</v>
      </c>
      <c r="P1821" s="17">
        <v>0.16526786569881499</v>
      </c>
      <c r="Q1821" s="17">
        <v>0.172816287289284</v>
      </c>
      <c r="R1821" s="17"/>
      <c r="S1821" s="17">
        <v>0.18294035555167601</v>
      </c>
      <c r="T1821" s="17">
        <v>0.129509171159231</v>
      </c>
      <c r="U1821" s="17">
        <v>0.20928658059538899</v>
      </c>
      <c r="V1821" s="17">
        <v>0.168340908092835</v>
      </c>
      <c r="W1821" s="17">
        <v>0.20293479269598999</v>
      </c>
      <c r="X1821" s="17">
        <v>0.14985682053745</v>
      </c>
      <c r="Y1821" s="17">
        <v>0.296179233939663</v>
      </c>
      <c r="Z1821" s="17">
        <v>0.211613125689283</v>
      </c>
      <c r="AA1821" s="17">
        <v>0.21433077222138799</v>
      </c>
      <c r="AB1821" s="17">
        <v>0.15545739429303199</v>
      </c>
      <c r="AC1821" s="17">
        <v>0.187179745781413</v>
      </c>
      <c r="AD1821" s="17">
        <v>0.123425998732452</v>
      </c>
      <c r="AE1821" s="17"/>
      <c r="AF1821" s="17">
        <v>0.13241547227713901</v>
      </c>
      <c r="AG1821" s="17">
        <v>0.191190916116704</v>
      </c>
      <c r="AH1821" s="17">
        <v>0.23157547181448301</v>
      </c>
      <c r="AI1821" s="17">
        <v>9.8553586062325199E-2</v>
      </c>
      <c r="AJ1821" s="17">
        <v>0.112641805577952</v>
      </c>
      <c r="AK1821" s="17">
        <v>0.18248247705099699</v>
      </c>
      <c r="AL1821" s="17"/>
      <c r="AM1821" s="17">
        <v>0.18007963827262299</v>
      </c>
      <c r="AN1821" s="17">
        <v>0.17240475371229599</v>
      </c>
      <c r="AO1821" s="17">
        <v>0.168574366634998</v>
      </c>
      <c r="AP1821" s="17">
        <v>0.19591787913342801</v>
      </c>
      <c r="AQ1821" s="17">
        <v>0.359814367415003</v>
      </c>
      <c r="AR1821" s="17"/>
      <c r="AS1821" s="17">
        <v>0.21229729075227799</v>
      </c>
      <c r="AT1821" s="17">
        <v>0.186128444943681</v>
      </c>
      <c r="AU1821" s="17">
        <v>0.17602049584163301</v>
      </c>
      <c r="AV1821" s="17">
        <v>0.17221506408675999</v>
      </c>
      <c r="AW1821" s="17">
        <v>0.14343561754724601</v>
      </c>
      <c r="AX1821" s="17">
        <v>0.18852009111116599</v>
      </c>
      <c r="AY1821" s="17"/>
      <c r="AZ1821" s="17">
        <v>0.153214012286052</v>
      </c>
      <c r="BA1821" s="17">
        <v>0.19448693781475901</v>
      </c>
      <c r="BB1821" s="17">
        <v>0.16528111430241199</v>
      </c>
      <c r="BC1821" s="17">
        <v>0.106428240480217</v>
      </c>
      <c r="BD1821" s="17">
        <v>0.22252888494013701</v>
      </c>
      <c r="BE1821" s="17"/>
      <c r="BF1821" s="17">
        <v>0.175730017349778</v>
      </c>
      <c r="BG1821" s="17"/>
      <c r="BH1821" s="17">
        <v>0.18403436829916101</v>
      </c>
      <c r="BI1821" s="17"/>
      <c r="BJ1821" s="17">
        <v>0.14428331354878601</v>
      </c>
      <c r="BK1821" s="17">
        <v>0.166111957084042</v>
      </c>
      <c r="BL1821" s="17">
        <v>0.19502180469333499</v>
      </c>
      <c r="BM1821" s="17">
        <v>0.231893970089072</v>
      </c>
      <c r="BN1821" s="17">
        <v>0.234893572898943</v>
      </c>
      <c r="BO1821" s="17">
        <v>0.26157997059437599</v>
      </c>
      <c r="BP1821" s="17"/>
      <c r="BQ1821" s="17">
        <v>0.21638877278138699</v>
      </c>
      <c r="BR1821" s="17">
        <v>0.16230370566032301</v>
      </c>
      <c r="BS1821" s="17">
        <v>0.18785399267248801</v>
      </c>
      <c r="BT1821" s="17"/>
      <c r="BU1821" s="17">
        <v>8.4600754095965194E-2</v>
      </c>
      <c r="BV1821" s="17">
        <v>0.169740810850495</v>
      </c>
      <c r="BW1821" s="17">
        <v>0.20640714547478201</v>
      </c>
      <c r="BX1821" s="17"/>
      <c r="BY1821" s="17">
        <v>9.5333978016694104E-2</v>
      </c>
      <c r="BZ1821" s="17"/>
      <c r="CA1821" s="17">
        <v>0.198439692537456</v>
      </c>
    </row>
    <row r="1822" spans="2:79" x14ac:dyDescent="0.35">
      <c r="B1822" t="s">
        <v>658</v>
      </c>
      <c r="C1822" s="17">
        <v>7.1163592491204394E-2</v>
      </c>
      <c r="D1822" s="17">
        <v>6.95865196170357E-2</v>
      </c>
      <c r="E1822" s="17">
        <v>7.3437640700018902E-2</v>
      </c>
      <c r="F1822" s="17"/>
      <c r="G1822" s="17">
        <v>7.55485565256208E-2</v>
      </c>
      <c r="H1822" s="17">
        <v>5.3847521095390198E-2</v>
      </c>
      <c r="I1822" s="17">
        <v>3.3526967433933401E-2</v>
      </c>
      <c r="J1822" s="17">
        <v>8.0542906295264394E-2</v>
      </c>
      <c r="K1822" s="17">
        <v>7.8295130740994007E-2</v>
      </c>
      <c r="L1822" s="17">
        <v>0.100585803817084</v>
      </c>
      <c r="M1822" s="17"/>
      <c r="N1822" s="17">
        <v>8.0725016492736001E-2</v>
      </c>
      <c r="O1822" s="17">
        <v>4.4183335340211301E-2</v>
      </c>
      <c r="P1822" s="17">
        <v>9.7356388690363796E-2</v>
      </c>
      <c r="Q1822" s="17">
        <v>6.3006914951224402E-2</v>
      </c>
      <c r="R1822" s="17"/>
      <c r="S1822" s="17">
        <v>5.9890379402333903E-2</v>
      </c>
      <c r="T1822" s="17">
        <v>4.7674212009074401E-2</v>
      </c>
      <c r="U1822" s="17">
        <v>0.103799743455197</v>
      </c>
      <c r="V1822" s="17">
        <v>2.5881032090347901E-2</v>
      </c>
      <c r="W1822" s="17">
        <v>2.1210481990228999E-2</v>
      </c>
      <c r="X1822" s="17">
        <v>0.14684593364908599</v>
      </c>
      <c r="Y1822" s="17">
        <v>7.7853813523034804E-2</v>
      </c>
      <c r="Z1822" s="17">
        <v>3.9357514018688998E-2</v>
      </c>
      <c r="AA1822" s="17">
        <v>5.5257181913977597E-2</v>
      </c>
      <c r="AB1822" s="17">
        <v>7.0310347895425604E-2</v>
      </c>
      <c r="AC1822" s="17">
        <v>0.19291810750121</v>
      </c>
      <c r="AD1822" s="17">
        <v>5.71761859280163E-2</v>
      </c>
      <c r="AE1822" s="17"/>
      <c r="AF1822" s="17">
        <v>7.8384704297686902E-2</v>
      </c>
      <c r="AG1822" s="17">
        <v>7.1203736678251903E-2</v>
      </c>
      <c r="AH1822" s="17">
        <v>7.0142043934718595E-2</v>
      </c>
      <c r="AI1822" s="17">
        <v>6.6274888734157503E-2</v>
      </c>
      <c r="AJ1822" s="17">
        <v>9.8917148152796397E-2</v>
      </c>
      <c r="AK1822" s="17">
        <v>9.9097340820880397E-2</v>
      </c>
      <c r="AL1822" s="17"/>
      <c r="AM1822" s="17">
        <v>6.3440602586991898E-2</v>
      </c>
      <c r="AN1822" s="17">
        <v>9.7270405125731096E-2</v>
      </c>
      <c r="AO1822" s="17">
        <v>5.5198483767240299E-2</v>
      </c>
      <c r="AP1822" s="17">
        <v>3.5305640234809997E-2</v>
      </c>
      <c r="AQ1822" s="17">
        <v>9.6869864383738402E-2</v>
      </c>
      <c r="AR1822" s="17"/>
      <c r="AS1822" s="17">
        <v>5.8769724340563198E-2</v>
      </c>
      <c r="AT1822" s="17">
        <v>7.4112706311097898E-2</v>
      </c>
      <c r="AU1822" s="17">
        <v>6.8360053476313506E-2</v>
      </c>
      <c r="AV1822" s="17">
        <v>8.3118420769051904E-2</v>
      </c>
      <c r="AW1822" s="17">
        <v>4.9133828733765601E-2</v>
      </c>
      <c r="AX1822" s="17">
        <v>0.113941539653433</v>
      </c>
      <c r="AY1822" s="17"/>
      <c r="AZ1822" s="17">
        <v>9.3244460462630505E-2</v>
      </c>
      <c r="BA1822" s="17">
        <v>6.4910834361315894E-2</v>
      </c>
      <c r="BB1822" s="17">
        <v>9.2950475956272802E-2</v>
      </c>
      <c r="BC1822" s="17">
        <v>4.7809449859805897E-2</v>
      </c>
      <c r="BD1822" s="17">
        <v>4.3488945655146202E-2</v>
      </c>
      <c r="BE1822" s="17"/>
      <c r="BF1822" s="17">
        <v>7.5890006359250306E-2</v>
      </c>
      <c r="BG1822" s="17"/>
      <c r="BH1822" s="17">
        <v>6.5496160216280394E-2</v>
      </c>
      <c r="BI1822" s="17"/>
      <c r="BJ1822" s="17">
        <v>8.30519240477227E-2</v>
      </c>
      <c r="BK1822" s="17">
        <v>6.4233847582817097E-2</v>
      </c>
      <c r="BL1822" s="17">
        <v>6.7270712705725294E-2</v>
      </c>
      <c r="BM1822" s="17">
        <v>9.4606376915438897E-2</v>
      </c>
      <c r="BN1822" s="17">
        <v>8.7934032408889903E-2</v>
      </c>
      <c r="BO1822" s="17">
        <v>6.24199914146088E-2</v>
      </c>
      <c r="BP1822" s="17"/>
      <c r="BQ1822" s="17">
        <v>8.2925164387817996E-2</v>
      </c>
      <c r="BR1822" s="17">
        <v>5.1466883244658201E-2</v>
      </c>
      <c r="BS1822" s="17">
        <v>7.9973655069530206E-2</v>
      </c>
      <c r="BT1822" s="17"/>
      <c r="BU1822" s="17">
        <v>4.9930179000371402E-2</v>
      </c>
      <c r="BV1822" s="17">
        <v>7.7020978892326106E-2</v>
      </c>
      <c r="BW1822" s="17">
        <v>8.2119929065439801E-2</v>
      </c>
      <c r="BX1822" s="17"/>
      <c r="BY1822" s="17">
        <v>0</v>
      </c>
      <c r="BZ1822" s="17"/>
      <c r="CA1822" s="17">
        <v>7.1363866952421598E-2</v>
      </c>
    </row>
    <row r="1823" spans="2:79" x14ac:dyDescent="0.35">
      <c r="B1823" t="s">
        <v>136</v>
      </c>
      <c r="C1823" s="17">
        <v>8.7785600549669801E-2</v>
      </c>
      <c r="D1823" s="17">
        <v>7.6053222060671305E-2</v>
      </c>
      <c r="E1823" s="17">
        <v>0.100235602975367</v>
      </c>
      <c r="F1823" s="17"/>
      <c r="G1823" s="17">
        <v>0.12385324500638301</v>
      </c>
      <c r="H1823" s="17">
        <v>5.3334820490921503E-2</v>
      </c>
      <c r="I1823" s="17">
        <v>4.1066010701031497E-2</v>
      </c>
      <c r="J1823" s="17">
        <v>0.113807818063585</v>
      </c>
      <c r="K1823" s="17">
        <v>0.13375905418147299</v>
      </c>
      <c r="L1823" s="17">
        <v>8.6161432877853494E-2</v>
      </c>
      <c r="M1823" s="17"/>
      <c r="N1823" s="17">
        <v>6.6795753871583999E-2</v>
      </c>
      <c r="O1823" s="17">
        <v>8.8587604905555298E-2</v>
      </c>
      <c r="P1823" s="17">
        <v>7.9490100995273205E-2</v>
      </c>
      <c r="Q1823" s="17">
        <v>0.119059305704656</v>
      </c>
      <c r="R1823" s="17"/>
      <c r="S1823" s="17">
        <v>9.7006688996105095E-2</v>
      </c>
      <c r="T1823" s="17">
        <v>0.123940624752129</v>
      </c>
      <c r="U1823" s="17">
        <v>4.2553113834345402E-2</v>
      </c>
      <c r="V1823" s="17">
        <v>3.1801803680659498E-2</v>
      </c>
      <c r="W1823" s="17">
        <v>9.95757223993948E-2</v>
      </c>
      <c r="X1823" s="17">
        <v>0.133128427708116</v>
      </c>
      <c r="Y1823" s="17">
        <v>7.8390895439939004E-2</v>
      </c>
      <c r="Z1823" s="17">
        <v>8.3611364897044502E-2</v>
      </c>
      <c r="AA1823" s="17">
        <v>7.6472140334656699E-2</v>
      </c>
      <c r="AB1823" s="17">
        <v>0.101881132228671</v>
      </c>
      <c r="AC1823" s="17">
        <v>8.6135608483917395E-2</v>
      </c>
      <c r="AD1823" s="17">
        <v>2.39331524350163E-2</v>
      </c>
      <c r="AE1823" s="17"/>
      <c r="AF1823" s="17">
        <v>5.3858744641872597E-2</v>
      </c>
      <c r="AG1823" s="17">
        <v>8.8243911309443104E-2</v>
      </c>
      <c r="AH1823" s="17">
        <v>7.8404835146243204E-2</v>
      </c>
      <c r="AI1823" s="17">
        <v>4.1366260088597798E-2</v>
      </c>
      <c r="AJ1823" s="17">
        <v>0.12522554496493801</v>
      </c>
      <c r="AK1823" s="17">
        <v>5.5413882009008202E-2</v>
      </c>
      <c r="AL1823" s="17"/>
      <c r="AM1823" s="17">
        <v>0.13016922262351599</v>
      </c>
      <c r="AN1823" s="17">
        <v>0.102918903568378</v>
      </c>
      <c r="AO1823" s="17">
        <v>7.67056155695406E-2</v>
      </c>
      <c r="AP1823" s="17">
        <v>1.3639263426674601E-2</v>
      </c>
      <c r="AQ1823" s="17">
        <v>0</v>
      </c>
      <c r="AR1823" s="17"/>
      <c r="AS1823" s="17">
        <v>8.2157731596793196E-2</v>
      </c>
      <c r="AT1823" s="17">
        <v>8.8039357047817901E-2</v>
      </c>
      <c r="AU1823" s="17">
        <v>0.109720811221625</v>
      </c>
      <c r="AV1823" s="17">
        <v>7.69914764774636E-2</v>
      </c>
      <c r="AW1823" s="17">
        <v>0.108619892764582</v>
      </c>
      <c r="AX1823" s="17">
        <v>5.4196684007623001E-2</v>
      </c>
      <c r="AY1823" s="17"/>
      <c r="AZ1823" s="17">
        <v>9.7576224773731901E-2</v>
      </c>
      <c r="BA1823" s="17">
        <v>0.10690626605727099</v>
      </c>
      <c r="BB1823" s="17">
        <v>6.9533313017347095E-2</v>
      </c>
      <c r="BC1823" s="17">
        <v>0.128105774325912</v>
      </c>
      <c r="BD1823" s="17">
        <v>6.0760151527587E-2</v>
      </c>
      <c r="BE1823" s="17"/>
      <c r="BF1823" s="17">
        <v>9.2115935534125504E-2</v>
      </c>
      <c r="BG1823" s="17"/>
      <c r="BH1823" s="17">
        <v>8.6063859566619896E-2</v>
      </c>
      <c r="BI1823" s="17"/>
      <c r="BJ1823" s="17">
        <v>8.6841449499735504E-2</v>
      </c>
      <c r="BK1823" s="17">
        <v>8.0799483677490694E-2</v>
      </c>
      <c r="BL1823" s="17">
        <v>0.107642897263589</v>
      </c>
      <c r="BM1823" s="17">
        <v>9.9122141918440501E-2</v>
      </c>
      <c r="BN1823" s="17">
        <v>0</v>
      </c>
      <c r="BO1823" s="17">
        <v>7.1319697468196899E-2</v>
      </c>
      <c r="BP1823" s="17"/>
      <c r="BQ1823" s="17">
        <v>4.12347286851567E-2</v>
      </c>
      <c r="BR1823" s="17">
        <v>0.110265156377127</v>
      </c>
      <c r="BS1823" s="17">
        <v>7.6652355116446802E-2</v>
      </c>
      <c r="BT1823" s="17"/>
      <c r="BU1823" s="17">
        <v>4.1503307524236102E-2</v>
      </c>
      <c r="BV1823" s="17">
        <v>7.2872378040730698E-2</v>
      </c>
      <c r="BW1823" s="17">
        <v>7.4052579120535103E-2</v>
      </c>
      <c r="BX1823" s="17"/>
      <c r="BY1823" s="17">
        <v>1.14216352364359E-2</v>
      </c>
      <c r="BZ1823" s="17"/>
      <c r="CA1823" s="17">
        <v>8.2025406244125604E-2</v>
      </c>
    </row>
    <row r="1824" spans="2:79" x14ac:dyDescent="0.35">
      <c r="C1824" s="17"/>
      <c r="D1824" s="17"/>
      <c r="E1824" s="17"/>
      <c r="F1824" s="17"/>
      <c r="G1824" s="17"/>
      <c r="H1824" s="17"/>
      <c r="I1824" s="17"/>
      <c r="J1824" s="17"/>
      <c r="K1824" s="17"/>
      <c r="L1824" s="17"/>
      <c r="M1824" s="17"/>
      <c r="N1824" s="17"/>
      <c r="O1824" s="17"/>
      <c r="P1824" s="17"/>
      <c r="Q1824" s="17"/>
      <c r="R1824" s="17"/>
      <c r="S1824" s="17"/>
      <c r="T1824" s="17"/>
      <c r="U1824" s="17"/>
      <c r="V1824" s="17"/>
      <c r="W1824" s="17"/>
      <c r="X1824" s="17"/>
      <c r="Y1824" s="17"/>
      <c r="Z1824" s="17"/>
      <c r="AA1824" s="17"/>
      <c r="AB1824" s="17"/>
      <c r="AC1824" s="17"/>
      <c r="AD1824" s="17"/>
      <c r="AE1824" s="17"/>
      <c r="AF1824" s="17"/>
      <c r="AG1824" s="17"/>
      <c r="AH1824" s="17"/>
      <c r="AI1824" s="17"/>
      <c r="AJ1824" s="17"/>
      <c r="AK1824" s="17"/>
      <c r="AL1824" s="17"/>
      <c r="AM1824" s="17"/>
      <c r="AN1824" s="17"/>
      <c r="AO1824" s="17"/>
      <c r="AP1824" s="17"/>
      <c r="AQ1824" s="17"/>
      <c r="AR1824" s="17"/>
      <c r="AS1824" s="17"/>
      <c r="AT1824" s="17"/>
      <c r="AU1824" s="17"/>
      <c r="AV1824" s="17"/>
      <c r="AW1824" s="17"/>
      <c r="AX1824" s="17"/>
      <c r="AY1824" s="17"/>
      <c r="AZ1824" s="17"/>
      <c r="BA1824" s="17"/>
      <c r="BB1824" s="17"/>
      <c r="BC1824" s="17"/>
      <c r="BD1824" s="17"/>
      <c r="BE1824" s="17"/>
      <c r="BF1824" s="17"/>
      <c r="BG1824" s="17"/>
      <c r="BH1824" s="17"/>
      <c r="BI1824" s="17"/>
      <c r="BJ1824" s="17"/>
      <c r="BK1824" s="17"/>
      <c r="BL1824" s="17"/>
      <c r="BM1824" s="17"/>
      <c r="BN1824" s="17"/>
      <c r="BO1824" s="17"/>
      <c r="BP1824" s="17"/>
      <c r="BQ1824" s="17"/>
      <c r="BR1824" s="17"/>
      <c r="BS1824" s="17"/>
      <c r="BT1824" s="17"/>
      <c r="BU1824" s="17"/>
      <c r="BV1824" s="17"/>
      <c r="BW1824" s="17"/>
      <c r="BX1824" s="17"/>
      <c r="BY1824" s="17"/>
      <c r="BZ1824" s="17"/>
      <c r="CA1824" s="17"/>
    </row>
    <row r="1825" spans="2:79" x14ac:dyDescent="0.35">
      <c r="B1825" s="6" t="s">
        <v>676</v>
      </c>
      <c r="C1825" s="17"/>
      <c r="D1825" s="17"/>
      <c r="E1825" s="17"/>
      <c r="F1825" s="17"/>
      <c r="G1825" s="17"/>
      <c r="H1825" s="17"/>
      <c r="I1825" s="17"/>
      <c r="J1825" s="17"/>
      <c r="K1825" s="17"/>
      <c r="L1825" s="17"/>
      <c r="M1825" s="17"/>
      <c r="N1825" s="17"/>
      <c r="O1825" s="17"/>
      <c r="P1825" s="17"/>
      <c r="Q1825" s="17"/>
      <c r="R1825" s="17"/>
      <c r="S1825" s="17"/>
      <c r="T1825" s="17"/>
      <c r="U1825" s="17"/>
      <c r="V1825" s="17"/>
      <c r="W1825" s="17"/>
      <c r="X1825" s="17"/>
      <c r="Y1825" s="17"/>
      <c r="Z1825" s="17"/>
      <c r="AA1825" s="17"/>
      <c r="AB1825" s="17"/>
      <c r="AC1825" s="17"/>
      <c r="AD1825" s="17"/>
      <c r="AE1825" s="17"/>
      <c r="AF1825" s="17"/>
      <c r="AG1825" s="17"/>
      <c r="AH1825" s="17"/>
      <c r="AI1825" s="17"/>
      <c r="AJ1825" s="17"/>
      <c r="AK1825" s="17"/>
      <c r="AL1825" s="17"/>
      <c r="AM1825" s="17"/>
      <c r="AN1825" s="17"/>
      <c r="AO1825" s="17"/>
      <c r="AP1825" s="17"/>
      <c r="AQ1825" s="17"/>
      <c r="AR1825" s="17"/>
      <c r="AS1825" s="17"/>
      <c r="AT1825" s="17"/>
      <c r="AU1825" s="17"/>
      <c r="AV1825" s="17"/>
      <c r="AW1825" s="17"/>
      <c r="AX1825" s="17"/>
      <c r="AY1825" s="17"/>
      <c r="AZ1825" s="17"/>
      <c r="BA1825" s="17"/>
      <c r="BB1825" s="17"/>
      <c r="BC1825" s="17"/>
      <c r="BD1825" s="17"/>
      <c r="BE1825" s="17"/>
      <c r="BF1825" s="17"/>
      <c r="BG1825" s="17"/>
      <c r="BH1825" s="17"/>
      <c r="BI1825" s="17"/>
      <c r="BJ1825" s="17"/>
      <c r="BK1825" s="17"/>
      <c r="BL1825" s="17"/>
      <c r="BM1825" s="17"/>
      <c r="BN1825" s="17"/>
      <c r="BO1825" s="17"/>
      <c r="BP1825" s="17"/>
      <c r="BQ1825" s="17"/>
      <c r="BR1825" s="17"/>
      <c r="BS1825" s="17"/>
      <c r="BT1825" s="17"/>
      <c r="BU1825" s="17"/>
      <c r="BV1825" s="17"/>
      <c r="BW1825" s="17"/>
      <c r="BX1825" s="17"/>
      <c r="BY1825" s="17"/>
      <c r="BZ1825" s="17"/>
      <c r="CA1825" s="17"/>
    </row>
    <row r="1826" spans="2:79" x14ac:dyDescent="0.35">
      <c r="B1826" s="24" t="s">
        <v>582</v>
      </c>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c r="BA1826" s="17"/>
      <c r="BB1826" s="17"/>
      <c r="BC1826" s="17"/>
      <c r="BD1826" s="17"/>
      <c r="BE1826" s="17"/>
      <c r="BF1826" s="17"/>
      <c r="BG1826" s="17"/>
      <c r="BH1826" s="17"/>
      <c r="BI1826" s="17"/>
      <c r="BJ1826" s="17"/>
      <c r="BK1826" s="17"/>
      <c r="BL1826" s="17"/>
      <c r="BM1826" s="17"/>
      <c r="BN1826" s="17"/>
      <c r="BO1826" s="17"/>
      <c r="BP1826" s="17"/>
      <c r="BQ1826" s="17"/>
      <c r="BR1826" s="17"/>
      <c r="BS1826" s="17"/>
      <c r="BT1826" s="17"/>
      <c r="BU1826" s="17"/>
      <c r="BV1826" s="17"/>
      <c r="BW1826" s="17"/>
      <c r="BX1826" s="17"/>
      <c r="BY1826" s="17"/>
      <c r="BZ1826" s="17"/>
      <c r="CA1826" s="17"/>
    </row>
    <row r="1827" spans="2:79" x14ac:dyDescent="0.35">
      <c r="B1827" t="s">
        <v>655</v>
      </c>
      <c r="C1827" s="17">
        <v>0.198882450793261</v>
      </c>
      <c r="D1827" s="17">
        <v>0.231685224746778</v>
      </c>
      <c r="E1827" s="17">
        <v>0.168993429600757</v>
      </c>
      <c r="F1827" s="17"/>
      <c r="G1827" s="17">
        <v>0.23566761839072001</v>
      </c>
      <c r="H1827" s="17">
        <v>0.207940977684614</v>
      </c>
      <c r="I1827" s="17">
        <v>0.17494683855156301</v>
      </c>
      <c r="J1827" s="17">
        <v>0.20793800044428201</v>
      </c>
      <c r="K1827" s="17">
        <v>0.19077740190724901</v>
      </c>
      <c r="L1827" s="17">
        <v>0.18075932933056499</v>
      </c>
      <c r="M1827" s="17"/>
      <c r="N1827" s="17">
        <v>0.187779911735896</v>
      </c>
      <c r="O1827" s="17">
        <v>0.219550891607392</v>
      </c>
      <c r="P1827" s="17">
        <v>0.16739642026443399</v>
      </c>
      <c r="Q1827" s="17">
        <v>0.21380700465444</v>
      </c>
      <c r="R1827" s="17"/>
      <c r="S1827" s="17">
        <v>0.25077266475707399</v>
      </c>
      <c r="T1827" s="17">
        <v>0.24793670229706</v>
      </c>
      <c r="U1827" s="17">
        <v>0.17596621394310999</v>
      </c>
      <c r="V1827" s="17">
        <v>0.25826398190755501</v>
      </c>
      <c r="W1827" s="17">
        <v>0.183865450742728</v>
      </c>
      <c r="X1827" s="17">
        <v>0.19600012368820399</v>
      </c>
      <c r="Y1827" s="17">
        <v>0.227164124632454</v>
      </c>
      <c r="Z1827" s="17">
        <v>0.15879240985981999</v>
      </c>
      <c r="AA1827" s="17">
        <v>0.15228922916579701</v>
      </c>
      <c r="AB1827" s="17">
        <v>0.11577241348834399</v>
      </c>
      <c r="AC1827" s="17">
        <v>0.17070364713404201</v>
      </c>
      <c r="AD1827" s="17">
        <v>0.127107327183345</v>
      </c>
      <c r="AE1827" s="17"/>
      <c r="AF1827" s="17">
        <v>0.17758599145536</v>
      </c>
      <c r="AG1827" s="17">
        <v>0.18062187975340799</v>
      </c>
      <c r="AH1827" s="17">
        <v>0.170239393208789</v>
      </c>
      <c r="AI1827" s="17">
        <v>0.32918823053269902</v>
      </c>
      <c r="AJ1827" s="17">
        <v>0.17168332950607901</v>
      </c>
      <c r="AK1827" s="17">
        <v>0.33018745325531601</v>
      </c>
      <c r="AL1827" s="17"/>
      <c r="AM1827" s="17">
        <v>0.20919001564926401</v>
      </c>
      <c r="AN1827" s="17">
        <v>0.19240734319439301</v>
      </c>
      <c r="AO1827" s="17">
        <v>0.21673544859573701</v>
      </c>
      <c r="AP1827" s="17">
        <v>0.151358602444117</v>
      </c>
      <c r="AQ1827" s="17">
        <v>0.25119699737811801</v>
      </c>
      <c r="AR1827" s="17"/>
      <c r="AS1827" s="17">
        <v>0.20025915420978499</v>
      </c>
      <c r="AT1827" s="17">
        <v>0.204569318019448</v>
      </c>
      <c r="AU1827" s="17">
        <v>0.20320698661542499</v>
      </c>
      <c r="AV1827" s="17">
        <v>0.198457302702678</v>
      </c>
      <c r="AW1827" s="17">
        <v>0.16561220218707801</v>
      </c>
      <c r="AX1827" s="17">
        <v>0.21305681219191999</v>
      </c>
      <c r="AY1827" s="17"/>
      <c r="AZ1827" s="17">
        <v>0.16227060940071</v>
      </c>
      <c r="BA1827" s="17">
        <v>0.20073393574690601</v>
      </c>
      <c r="BB1827" s="17">
        <v>0.197290117791136</v>
      </c>
      <c r="BC1827" s="17">
        <v>0.22257002572179099</v>
      </c>
      <c r="BD1827" s="17">
        <v>0.207763498708809</v>
      </c>
      <c r="BE1827" s="17"/>
      <c r="BF1827" s="17">
        <v>0.20506051721145699</v>
      </c>
      <c r="BG1827" s="17"/>
      <c r="BH1827" s="17">
        <v>0.20765959819558799</v>
      </c>
      <c r="BI1827" s="17"/>
      <c r="BJ1827" s="17">
        <v>0.206164208890112</v>
      </c>
      <c r="BK1827" s="17">
        <v>0.17257123133084701</v>
      </c>
      <c r="BL1827" s="17">
        <v>0.18102102281743701</v>
      </c>
      <c r="BM1827" s="17">
        <v>0.28104205912283797</v>
      </c>
      <c r="BN1827" s="17">
        <v>0.243161687244283</v>
      </c>
      <c r="BO1827" s="17">
        <v>0.17477650528525401</v>
      </c>
      <c r="BP1827" s="17"/>
      <c r="BQ1827" s="17">
        <v>0.15344148205932301</v>
      </c>
      <c r="BR1827" s="17">
        <v>0.20001478503297401</v>
      </c>
      <c r="BS1827" s="17">
        <v>0.22295748128624601</v>
      </c>
      <c r="BT1827" s="17"/>
      <c r="BU1827" s="17">
        <v>0.113032535160003</v>
      </c>
      <c r="BV1827" s="17">
        <v>0.18156517359272301</v>
      </c>
      <c r="BW1827" s="17">
        <v>0.23417842087962201</v>
      </c>
      <c r="BX1827" s="17"/>
      <c r="BY1827" s="17">
        <v>0.13307012771416199</v>
      </c>
      <c r="BZ1827" s="17"/>
      <c r="CA1827" s="17">
        <v>0.163953187912142</v>
      </c>
    </row>
    <row r="1828" spans="2:79" x14ac:dyDescent="0.35">
      <c r="B1828" t="s">
        <v>656</v>
      </c>
      <c r="C1828" s="17">
        <v>0.44975555765946301</v>
      </c>
      <c r="D1828" s="17">
        <v>0.42406798977389698</v>
      </c>
      <c r="E1828" s="17">
        <v>0.474340152613767</v>
      </c>
      <c r="F1828" s="17"/>
      <c r="G1828" s="17">
        <v>0.48709353487464602</v>
      </c>
      <c r="H1828" s="17">
        <v>0.42897722745594202</v>
      </c>
      <c r="I1828" s="17">
        <v>0.47521713376462799</v>
      </c>
      <c r="J1828" s="17">
        <v>0.41686745029538003</v>
      </c>
      <c r="K1828" s="17">
        <v>0.454235339674391</v>
      </c>
      <c r="L1828" s="17">
        <v>0.45232669795387398</v>
      </c>
      <c r="M1828" s="17"/>
      <c r="N1828" s="17">
        <v>0.42444409864246901</v>
      </c>
      <c r="O1828" s="17">
        <v>0.439466711631044</v>
      </c>
      <c r="P1828" s="17">
        <v>0.54600440464675903</v>
      </c>
      <c r="Q1828" s="17">
        <v>0.412645720770349</v>
      </c>
      <c r="R1828" s="17"/>
      <c r="S1828" s="17">
        <v>0.44989500998711801</v>
      </c>
      <c r="T1828" s="17">
        <v>0.483987956676391</v>
      </c>
      <c r="U1828" s="17">
        <v>0.51039716161359605</v>
      </c>
      <c r="V1828" s="17">
        <v>0.411844926258083</v>
      </c>
      <c r="W1828" s="17">
        <v>0.40826033128670802</v>
      </c>
      <c r="X1828" s="17">
        <v>0.38371411642071401</v>
      </c>
      <c r="Y1828" s="17">
        <v>0.334938541573017</v>
      </c>
      <c r="Z1828" s="17">
        <v>0.59272815249563304</v>
      </c>
      <c r="AA1828" s="17">
        <v>0.45804924865469598</v>
      </c>
      <c r="AB1828" s="17">
        <v>0.45203542181692402</v>
      </c>
      <c r="AC1828" s="17">
        <v>0.477775475961981</v>
      </c>
      <c r="AD1828" s="17">
        <v>0.53219784411287696</v>
      </c>
      <c r="AE1828" s="17"/>
      <c r="AF1828" s="17">
        <v>0.37696704482050403</v>
      </c>
      <c r="AG1828" s="17">
        <v>0.46692610941651702</v>
      </c>
      <c r="AH1828" s="17">
        <v>0.50517664935423001</v>
      </c>
      <c r="AI1828" s="17">
        <v>0.435979240554697</v>
      </c>
      <c r="AJ1828" s="17">
        <v>0.52493734738979203</v>
      </c>
      <c r="AK1828" s="17">
        <v>0.42962677642988401</v>
      </c>
      <c r="AL1828" s="17"/>
      <c r="AM1828" s="17">
        <v>0.47225746635354998</v>
      </c>
      <c r="AN1828" s="17">
        <v>0.443461582890251</v>
      </c>
      <c r="AO1828" s="17">
        <v>0.42342814370346799</v>
      </c>
      <c r="AP1828" s="17">
        <v>0.48591715470429803</v>
      </c>
      <c r="AQ1828" s="17">
        <v>0.38071084292680801</v>
      </c>
      <c r="AR1828" s="17"/>
      <c r="AS1828" s="17">
        <v>0.47349632691323401</v>
      </c>
      <c r="AT1828" s="17">
        <v>0.45215511804279301</v>
      </c>
      <c r="AU1828" s="17">
        <v>0.536007706828873</v>
      </c>
      <c r="AV1828" s="17">
        <v>0.36056380535976801</v>
      </c>
      <c r="AW1828" s="17">
        <v>0.45193942416878002</v>
      </c>
      <c r="AX1828" s="17">
        <v>0.39168798743592698</v>
      </c>
      <c r="AY1828" s="17"/>
      <c r="AZ1828" s="17">
        <v>0.494980646412292</v>
      </c>
      <c r="BA1828" s="17">
        <v>0.42877235179926099</v>
      </c>
      <c r="BB1828" s="17">
        <v>0.45279994330411599</v>
      </c>
      <c r="BC1828" s="17">
        <v>0.397301570151466</v>
      </c>
      <c r="BD1828" s="17">
        <v>0.46439120948242602</v>
      </c>
      <c r="BE1828" s="17"/>
      <c r="BF1828" s="17">
        <v>0.43960695441581799</v>
      </c>
      <c r="BG1828" s="17"/>
      <c r="BH1828" s="17">
        <v>0.45342003015709798</v>
      </c>
      <c r="BI1828" s="17"/>
      <c r="BJ1828" s="17">
        <v>0.42710978035341302</v>
      </c>
      <c r="BK1828" s="17">
        <v>0.40574423855777902</v>
      </c>
      <c r="BL1828" s="17">
        <v>0.49746285458170603</v>
      </c>
      <c r="BM1828" s="17">
        <v>0.37401762115828202</v>
      </c>
      <c r="BN1828" s="17">
        <v>0.48023685524314502</v>
      </c>
      <c r="BO1828" s="17">
        <v>0.70067756410543902</v>
      </c>
      <c r="BP1828" s="17"/>
      <c r="BQ1828" s="17">
        <v>0.46850572771766003</v>
      </c>
      <c r="BR1828" s="17">
        <v>0.49387406475630202</v>
      </c>
      <c r="BS1828" s="17">
        <v>0.44919525305635799</v>
      </c>
      <c r="BT1828" s="17"/>
      <c r="BU1828" s="17">
        <v>0.597091255414127</v>
      </c>
      <c r="BV1828" s="17">
        <v>0.51474023026553695</v>
      </c>
      <c r="BW1828" s="17">
        <v>0.413316649946674</v>
      </c>
      <c r="BX1828" s="17"/>
      <c r="BY1828" s="17">
        <v>0.41896637904690998</v>
      </c>
      <c r="BZ1828" s="17"/>
      <c r="CA1828" s="17">
        <v>0.46574992296662499</v>
      </c>
    </row>
    <row r="1829" spans="2:79" x14ac:dyDescent="0.35">
      <c r="B1829" t="s">
        <v>657</v>
      </c>
      <c r="C1829" s="17">
        <v>0.19078421450327801</v>
      </c>
      <c r="D1829" s="17">
        <v>0.171718013152446</v>
      </c>
      <c r="E1829" s="17">
        <v>0.20611577315322099</v>
      </c>
      <c r="F1829" s="17"/>
      <c r="G1829" s="17">
        <v>0.161298667881699</v>
      </c>
      <c r="H1829" s="17">
        <v>0.218812379105116</v>
      </c>
      <c r="I1829" s="17">
        <v>0.17686875189366699</v>
      </c>
      <c r="J1829" s="17">
        <v>0.197493143926114</v>
      </c>
      <c r="K1829" s="17">
        <v>0.190603129468077</v>
      </c>
      <c r="L1829" s="17">
        <v>0.18908821620191801</v>
      </c>
      <c r="M1829" s="17"/>
      <c r="N1829" s="17">
        <v>0.205899495070161</v>
      </c>
      <c r="O1829" s="17">
        <v>0.17155140339722599</v>
      </c>
      <c r="P1829" s="17">
        <v>0.18313019747179399</v>
      </c>
      <c r="Q1829" s="17">
        <v>0.204735892106086</v>
      </c>
      <c r="R1829" s="17"/>
      <c r="S1829" s="17">
        <v>0.16884877639072399</v>
      </c>
      <c r="T1829" s="17">
        <v>0.112138638561511</v>
      </c>
      <c r="U1829" s="17">
        <v>0.247863336125277</v>
      </c>
      <c r="V1829" s="17">
        <v>0.22114489025884901</v>
      </c>
      <c r="W1829" s="17">
        <v>0.14608842980036599</v>
      </c>
      <c r="X1829" s="17">
        <v>0.144403667536566</v>
      </c>
      <c r="Y1829" s="17">
        <v>0.21596629197349601</v>
      </c>
      <c r="Z1829" s="17">
        <v>0.104663701079629</v>
      </c>
      <c r="AA1829" s="17">
        <v>0.25091925751719302</v>
      </c>
      <c r="AB1829" s="17">
        <v>0.237407462300389</v>
      </c>
      <c r="AC1829" s="17">
        <v>0.218576930709036</v>
      </c>
      <c r="AD1829" s="17">
        <v>0.24968954769271601</v>
      </c>
      <c r="AE1829" s="17"/>
      <c r="AF1829" s="17">
        <v>0.25573506233307403</v>
      </c>
      <c r="AG1829" s="17">
        <v>0.20155012756848001</v>
      </c>
      <c r="AH1829" s="17">
        <v>0.17430326203213101</v>
      </c>
      <c r="AI1829" s="17">
        <v>0.148510849134628</v>
      </c>
      <c r="AJ1829" s="17">
        <v>0.20082865954007401</v>
      </c>
      <c r="AK1829" s="17">
        <v>0.15462342223366601</v>
      </c>
      <c r="AL1829" s="17"/>
      <c r="AM1829" s="17">
        <v>0.16409581741061499</v>
      </c>
      <c r="AN1829" s="17">
        <v>0.201486671371534</v>
      </c>
      <c r="AO1829" s="17">
        <v>0.20346695915270799</v>
      </c>
      <c r="AP1829" s="17">
        <v>0.176157094243102</v>
      </c>
      <c r="AQ1829" s="17">
        <v>0.22768702124151199</v>
      </c>
      <c r="AR1829" s="17"/>
      <c r="AS1829" s="17">
        <v>0.19806692259102199</v>
      </c>
      <c r="AT1829" s="17">
        <v>0.17119486045576099</v>
      </c>
      <c r="AU1829" s="17">
        <v>0.137828449050996</v>
      </c>
      <c r="AV1829" s="17">
        <v>0.242411443405777</v>
      </c>
      <c r="AW1829" s="17">
        <v>0.18850189461043601</v>
      </c>
      <c r="AX1829" s="17">
        <v>0.23383169257798</v>
      </c>
      <c r="AY1829" s="17"/>
      <c r="AZ1829" s="17">
        <v>0.173560931903254</v>
      </c>
      <c r="BA1829" s="17">
        <v>0.19968196972568</v>
      </c>
      <c r="BB1829" s="17">
        <v>0.18126213088798901</v>
      </c>
      <c r="BC1829" s="17">
        <v>0.23078819336505599</v>
      </c>
      <c r="BD1829" s="17">
        <v>0.19135810130846201</v>
      </c>
      <c r="BE1829" s="17"/>
      <c r="BF1829" s="17">
        <v>0.19256233661095201</v>
      </c>
      <c r="BG1829" s="17"/>
      <c r="BH1829" s="17">
        <v>0.17227980803533699</v>
      </c>
      <c r="BI1829" s="17"/>
      <c r="BJ1829" s="17">
        <v>0.19837013439704401</v>
      </c>
      <c r="BK1829" s="17">
        <v>0.20532659923289001</v>
      </c>
      <c r="BL1829" s="17">
        <v>0.19580726370224</v>
      </c>
      <c r="BM1829" s="17">
        <v>0.202889626511364</v>
      </c>
      <c r="BN1829" s="17">
        <v>0.10018818331462399</v>
      </c>
      <c r="BO1829" s="17">
        <v>4.2762036795502098E-2</v>
      </c>
      <c r="BP1829" s="17"/>
      <c r="BQ1829" s="17">
        <v>0.24693531396018301</v>
      </c>
      <c r="BR1829" s="17">
        <v>0.159231688724182</v>
      </c>
      <c r="BS1829" s="17">
        <v>0.20783587220887201</v>
      </c>
      <c r="BT1829" s="17"/>
      <c r="BU1829" s="17">
        <v>0.217454276425604</v>
      </c>
      <c r="BV1829" s="17">
        <v>0.16724294256080499</v>
      </c>
      <c r="BW1829" s="17">
        <v>0.217652434840962</v>
      </c>
      <c r="BX1829" s="17"/>
      <c r="BY1829" s="17">
        <v>0.31574822079060499</v>
      </c>
      <c r="BZ1829" s="17"/>
      <c r="CA1829" s="17">
        <v>0.23678307358478001</v>
      </c>
    </row>
    <row r="1830" spans="2:79" x14ac:dyDescent="0.35">
      <c r="B1830" t="s">
        <v>658</v>
      </c>
      <c r="C1830" s="17">
        <v>6.6169470374978903E-2</v>
      </c>
      <c r="D1830" s="17">
        <v>8.9640057629638503E-2</v>
      </c>
      <c r="E1830" s="17">
        <v>4.4038692561120502E-2</v>
      </c>
      <c r="F1830" s="17"/>
      <c r="G1830" s="17">
        <v>3.62466947682498E-2</v>
      </c>
      <c r="H1830" s="17">
        <v>5.7431194644048E-2</v>
      </c>
      <c r="I1830" s="17">
        <v>7.8389647800305606E-2</v>
      </c>
      <c r="J1830" s="17">
        <v>6.4154279604164199E-2</v>
      </c>
      <c r="K1830" s="17">
        <v>7.4257855669366907E-2</v>
      </c>
      <c r="L1830" s="17">
        <v>8.1416001697702106E-2</v>
      </c>
      <c r="M1830" s="17"/>
      <c r="N1830" s="17">
        <v>9.1483133981847098E-2</v>
      </c>
      <c r="O1830" s="17">
        <v>6.3167705677627597E-2</v>
      </c>
      <c r="P1830" s="17">
        <v>4.2281291583616501E-2</v>
      </c>
      <c r="Q1830" s="17">
        <v>6.1314255974111199E-2</v>
      </c>
      <c r="R1830" s="17"/>
      <c r="S1830" s="17">
        <v>6.99779905402272E-2</v>
      </c>
      <c r="T1830" s="17">
        <v>8.1864869103053003E-2</v>
      </c>
      <c r="U1830" s="17">
        <v>8.2191265753971295E-3</v>
      </c>
      <c r="V1830" s="17">
        <v>7.0376811066234404E-2</v>
      </c>
      <c r="W1830" s="17">
        <v>7.8744403940454399E-2</v>
      </c>
      <c r="X1830" s="17">
        <v>7.1658623710681393E-2</v>
      </c>
      <c r="Y1830" s="17">
        <v>9.1205773085485206E-2</v>
      </c>
      <c r="Z1830" s="17">
        <v>9.9836948048221602E-2</v>
      </c>
      <c r="AA1830" s="17">
        <v>9.2211895358851007E-2</v>
      </c>
      <c r="AB1830" s="17">
        <v>6.2976835428196903E-2</v>
      </c>
      <c r="AC1830" s="17">
        <v>1.5330751118928501E-2</v>
      </c>
      <c r="AD1830" s="17">
        <v>0</v>
      </c>
      <c r="AE1830" s="17"/>
      <c r="AF1830" s="17">
        <v>4.7985069592193702E-2</v>
      </c>
      <c r="AG1830" s="17">
        <v>6.0102281911953499E-2</v>
      </c>
      <c r="AH1830" s="17">
        <v>9.8260924982465303E-2</v>
      </c>
      <c r="AI1830" s="17">
        <v>4.9298485407736299E-2</v>
      </c>
      <c r="AJ1830" s="17">
        <v>4.1759568463072799E-2</v>
      </c>
      <c r="AK1830" s="17">
        <v>6.9758907250009203E-2</v>
      </c>
      <c r="AL1830" s="17"/>
      <c r="AM1830" s="17">
        <v>4.9193859909231197E-2</v>
      </c>
      <c r="AN1830" s="17">
        <v>6.9212266263352196E-2</v>
      </c>
      <c r="AO1830" s="17">
        <v>6.4992372569636497E-2</v>
      </c>
      <c r="AP1830" s="17">
        <v>0.118085804043049</v>
      </c>
      <c r="AQ1830" s="17">
        <v>0</v>
      </c>
      <c r="AR1830" s="17"/>
      <c r="AS1830" s="17">
        <v>5.6723884856772301E-2</v>
      </c>
      <c r="AT1830" s="17">
        <v>9.3168819394260693E-2</v>
      </c>
      <c r="AU1830" s="17">
        <v>6.0756517736903499E-2</v>
      </c>
      <c r="AV1830" s="17">
        <v>4.7863428734446198E-2</v>
      </c>
      <c r="AW1830" s="17">
        <v>4.2953454660480402E-2</v>
      </c>
      <c r="AX1830" s="17">
        <v>9.3982121255886703E-2</v>
      </c>
      <c r="AY1830" s="17"/>
      <c r="AZ1830" s="17">
        <v>7.9825872349239296E-2</v>
      </c>
      <c r="BA1830" s="17">
        <v>7.4036184647834596E-2</v>
      </c>
      <c r="BB1830" s="17">
        <v>5.24208937803015E-2</v>
      </c>
      <c r="BC1830" s="17">
        <v>5.8018340446590003E-2</v>
      </c>
      <c r="BD1830" s="17">
        <v>5.5363383420442301E-2</v>
      </c>
      <c r="BE1830" s="17"/>
      <c r="BF1830" s="17">
        <v>7.1665463570350696E-2</v>
      </c>
      <c r="BG1830" s="17"/>
      <c r="BH1830" s="17">
        <v>8.0529211129011694E-2</v>
      </c>
      <c r="BI1830" s="17"/>
      <c r="BJ1830" s="17">
        <v>5.79609064504766E-2</v>
      </c>
      <c r="BK1830" s="17">
        <v>8.9726671049136397E-2</v>
      </c>
      <c r="BL1830" s="17">
        <v>5.4503027081203602E-2</v>
      </c>
      <c r="BM1830" s="17">
        <v>5.158440498723E-2</v>
      </c>
      <c r="BN1830" s="17">
        <v>0.105337862396713</v>
      </c>
      <c r="BO1830" s="17">
        <v>0</v>
      </c>
      <c r="BP1830" s="17"/>
      <c r="BQ1830" s="17">
        <v>5.9029676085124903E-2</v>
      </c>
      <c r="BR1830" s="17">
        <v>8.6981573559610795E-2</v>
      </c>
      <c r="BS1830" s="17">
        <v>5.1868528047740399E-2</v>
      </c>
      <c r="BT1830" s="17"/>
      <c r="BU1830" s="17">
        <v>7.2421933000266003E-2</v>
      </c>
      <c r="BV1830" s="17">
        <v>6.5249413880727497E-2</v>
      </c>
      <c r="BW1830" s="17">
        <v>7.0330039667716199E-2</v>
      </c>
      <c r="BX1830" s="17"/>
      <c r="BY1830" s="17">
        <v>6.5904022543922303E-2</v>
      </c>
      <c r="BZ1830" s="17"/>
      <c r="CA1830" s="17">
        <v>5.7579251554438202E-2</v>
      </c>
    </row>
    <row r="1831" spans="2:79" x14ac:dyDescent="0.35">
      <c r="B1831" t="s">
        <v>136</v>
      </c>
      <c r="C1831" s="17">
        <v>9.4408306669019004E-2</v>
      </c>
      <c r="D1831" s="17">
        <v>8.2888714697240601E-2</v>
      </c>
      <c r="E1831" s="17">
        <v>0.10651195207113499</v>
      </c>
      <c r="F1831" s="17"/>
      <c r="G1831" s="17">
        <v>7.9693484084685198E-2</v>
      </c>
      <c r="H1831" s="17">
        <v>8.6838221110280306E-2</v>
      </c>
      <c r="I1831" s="17">
        <v>9.4577627989836599E-2</v>
      </c>
      <c r="J1831" s="17">
        <v>0.113547125730059</v>
      </c>
      <c r="K1831" s="17">
        <v>9.0126273280915603E-2</v>
      </c>
      <c r="L1831" s="17">
        <v>9.6409754815940898E-2</v>
      </c>
      <c r="M1831" s="17"/>
      <c r="N1831" s="17">
        <v>9.0393360569627004E-2</v>
      </c>
      <c r="O1831" s="17">
        <v>0.10626328768671001</v>
      </c>
      <c r="P1831" s="17">
        <v>6.1187686033396999E-2</v>
      </c>
      <c r="Q1831" s="17">
        <v>0.107497126495014</v>
      </c>
      <c r="R1831" s="17"/>
      <c r="S1831" s="17">
        <v>6.0505558324856802E-2</v>
      </c>
      <c r="T1831" s="17">
        <v>7.4071833361984599E-2</v>
      </c>
      <c r="U1831" s="17">
        <v>5.7554161742619202E-2</v>
      </c>
      <c r="V1831" s="17">
        <v>3.8369390509278803E-2</v>
      </c>
      <c r="W1831" s="17">
        <v>0.183041384229744</v>
      </c>
      <c r="X1831" s="17">
        <v>0.20422346864383401</v>
      </c>
      <c r="Y1831" s="17">
        <v>0.13072526873554899</v>
      </c>
      <c r="Z1831" s="17">
        <v>4.3978788516695899E-2</v>
      </c>
      <c r="AA1831" s="17">
        <v>4.6530369303463201E-2</v>
      </c>
      <c r="AB1831" s="17">
        <v>0.13180786696614599</v>
      </c>
      <c r="AC1831" s="17">
        <v>0.11761319507601201</v>
      </c>
      <c r="AD1831" s="17">
        <v>9.1005281011062797E-2</v>
      </c>
      <c r="AE1831" s="17"/>
      <c r="AF1831" s="17">
        <v>0.141726831798868</v>
      </c>
      <c r="AG1831" s="17">
        <v>9.0799601349641795E-2</v>
      </c>
      <c r="AH1831" s="17">
        <v>5.2019770422384398E-2</v>
      </c>
      <c r="AI1831" s="17">
        <v>3.70231943702405E-2</v>
      </c>
      <c r="AJ1831" s="17">
        <v>6.0791095100981803E-2</v>
      </c>
      <c r="AK1831" s="17">
        <v>1.5803440831124501E-2</v>
      </c>
      <c r="AL1831" s="17"/>
      <c r="AM1831" s="17">
        <v>0.10526284067734</v>
      </c>
      <c r="AN1831" s="17">
        <v>9.3432136280469397E-2</v>
      </c>
      <c r="AO1831" s="17">
        <v>9.13770759784506E-2</v>
      </c>
      <c r="AP1831" s="17">
        <v>6.8481344565433297E-2</v>
      </c>
      <c r="AQ1831" s="17">
        <v>0.14040513845356201</v>
      </c>
      <c r="AR1831" s="17"/>
      <c r="AS1831" s="17">
        <v>7.1453711429186606E-2</v>
      </c>
      <c r="AT1831" s="17">
        <v>7.8911884087737305E-2</v>
      </c>
      <c r="AU1831" s="17">
        <v>6.2200339767802003E-2</v>
      </c>
      <c r="AV1831" s="17">
        <v>0.150704019797331</v>
      </c>
      <c r="AW1831" s="17">
        <v>0.15099302437322501</v>
      </c>
      <c r="AX1831" s="17">
        <v>6.7441386538286102E-2</v>
      </c>
      <c r="AY1831" s="17"/>
      <c r="AZ1831" s="17">
        <v>8.93619399345046E-2</v>
      </c>
      <c r="BA1831" s="17">
        <v>9.6775558080318597E-2</v>
      </c>
      <c r="BB1831" s="17">
        <v>0.11622691423645801</v>
      </c>
      <c r="BC1831" s="17">
        <v>9.1321870315097198E-2</v>
      </c>
      <c r="BD1831" s="17">
        <v>8.1123807079860402E-2</v>
      </c>
      <c r="BE1831" s="17"/>
      <c r="BF1831" s="17">
        <v>9.1104728191421902E-2</v>
      </c>
      <c r="BG1831" s="17"/>
      <c r="BH1831" s="17">
        <v>8.61113524829656E-2</v>
      </c>
      <c r="BI1831" s="17"/>
      <c r="BJ1831" s="17">
        <v>0.110394969908954</v>
      </c>
      <c r="BK1831" s="17">
        <v>0.126631259829347</v>
      </c>
      <c r="BL1831" s="17">
        <v>7.1205831817412996E-2</v>
      </c>
      <c r="BM1831" s="17">
        <v>9.0466288220285407E-2</v>
      </c>
      <c r="BN1831" s="17">
        <v>7.1075411801234598E-2</v>
      </c>
      <c r="BO1831" s="17">
        <v>8.1783893813805103E-2</v>
      </c>
      <c r="BP1831" s="17"/>
      <c r="BQ1831" s="17">
        <v>7.2087800177709105E-2</v>
      </c>
      <c r="BR1831" s="17">
        <v>5.9897887926931501E-2</v>
      </c>
      <c r="BS1831" s="17">
        <v>6.81428654007845E-2</v>
      </c>
      <c r="BT1831" s="17"/>
      <c r="BU1831" s="17">
        <v>0</v>
      </c>
      <c r="BV1831" s="17">
        <v>7.1202239700207795E-2</v>
      </c>
      <c r="BW1831" s="17">
        <v>6.4522454665025694E-2</v>
      </c>
      <c r="BX1831" s="17"/>
      <c r="BY1831" s="17">
        <v>6.6311249904400404E-2</v>
      </c>
      <c r="BZ1831" s="17"/>
      <c r="CA1831" s="17">
        <v>7.5934563982014994E-2</v>
      </c>
    </row>
    <row r="1832" spans="2:79" x14ac:dyDescent="0.35">
      <c r="C1832" s="17"/>
      <c r="D1832" s="17"/>
      <c r="E1832" s="17"/>
      <c r="F1832" s="17"/>
      <c r="G1832" s="17"/>
      <c r="H1832" s="17"/>
      <c r="I1832" s="17"/>
      <c r="J1832" s="17"/>
      <c r="K1832" s="17"/>
      <c r="L1832" s="17"/>
      <c r="M1832" s="17"/>
      <c r="N1832" s="17"/>
      <c r="O1832" s="17"/>
      <c r="P1832" s="17"/>
      <c r="Q1832" s="17"/>
      <c r="R1832" s="17"/>
      <c r="S1832" s="17"/>
      <c r="T1832" s="17"/>
      <c r="U1832" s="17"/>
      <c r="V1832" s="17"/>
      <c r="W1832" s="17"/>
      <c r="X1832" s="17"/>
      <c r="Y1832" s="17"/>
      <c r="Z1832" s="17"/>
      <c r="AA1832" s="17"/>
      <c r="AB1832" s="17"/>
      <c r="AC1832" s="17"/>
      <c r="AD1832" s="17"/>
      <c r="AE1832" s="17"/>
      <c r="AF1832" s="17"/>
      <c r="AG1832" s="17"/>
      <c r="AH1832" s="17"/>
      <c r="AI1832" s="17"/>
      <c r="AJ1832" s="17"/>
      <c r="AK1832" s="17"/>
      <c r="AL1832" s="17"/>
      <c r="AM1832" s="17"/>
      <c r="AN1832" s="17"/>
      <c r="AO1832" s="17"/>
      <c r="AP1832" s="17"/>
      <c r="AQ1832" s="17"/>
      <c r="AR1832" s="17"/>
      <c r="AS1832" s="17"/>
      <c r="AT1832" s="17"/>
      <c r="AU1832" s="17"/>
      <c r="AV1832" s="17"/>
      <c r="AW1832" s="17"/>
      <c r="AX1832" s="17"/>
      <c r="AY1832" s="17"/>
      <c r="AZ1832" s="17"/>
      <c r="BA1832" s="17"/>
      <c r="BB1832" s="17"/>
      <c r="BC1832" s="17"/>
      <c r="BD1832" s="17"/>
      <c r="BE1832" s="17"/>
      <c r="BF1832" s="17"/>
      <c r="BG1832" s="17"/>
      <c r="BH1832" s="17"/>
      <c r="BI1832" s="17"/>
      <c r="BJ1832" s="17"/>
      <c r="BK1832" s="17"/>
      <c r="BL1832" s="17"/>
      <c r="BM1832" s="17"/>
      <c r="BN1832" s="17"/>
      <c r="BO1832" s="17"/>
      <c r="BP1832" s="17"/>
      <c r="BQ1832" s="17"/>
      <c r="BR1832" s="17"/>
      <c r="BS1832" s="17"/>
      <c r="BT1832" s="17"/>
      <c r="BU1832" s="17"/>
      <c r="BV1832" s="17"/>
      <c r="BW1832" s="17"/>
      <c r="BX1832" s="17"/>
      <c r="BY1832" s="17"/>
      <c r="BZ1832" s="17"/>
      <c r="CA1832" s="17"/>
    </row>
    <row r="1833" spans="2:79" x14ac:dyDescent="0.35">
      <c r="B1833" s="6" t="s">
        <v>672</v>
      </c>
      <c r="C1833" s="17"/>
      <c r="D1833" s="17"/>
      <c r="E1833" s="17"/>
      <c r="F1833" s="17"/>
      <c r="G1833" s="17"/>
      <c r="H1833" s="17"/>
      <c r="I1833" s="17"/>
      <c r="J1833" s="17"/>
      <c r="K1833" s="17"/>
      <c r="L1833" s="17"/>
      <c r="M1833" s="17"/>
      <c r="N1833" s="17"/>
      <c r="O1833" s="17"/>
      <c r="P1833" s="17"/>
      <c r="Q1833" s="17"/>
      <c r="R1833" s="17"/>
      <c r="S1833" s="17"/>
      <c r="T1833" s="17"/>
      <c r="U1833" s="17"/>
      <c r="V1833" s="17"/>
      <c r="W1833" s="17"/>
      <c r="X1833" s="17"/>
      <c r="Y1833" s="17"/>
      <c r="Z1833" s="17"/>
      <c r="AA1833" s="17"/>
      <c r="AB1833" s="17"/>
      <c r="AC1833" s="17"/>
      <c r="AD1833" s="17"/>
      <c r="AE1833" s="17"/>
      <c r="AF1833" s="17"/>
      <c r="AG1833" s="17"/>
      <c r="AH1833" s="17"/>
      <c r="AI1833" s="17"/>
      <c r="AJ1833" s="17"/>
      <c r="AK1833" s="17"/>
      <c r="AL1833" s="17"/>
      <c r="AM1833" s="17"/>
      <c r="AN1833" s="17"/>
      <c r="AO1833" s="17"/>
      <c r="AP1833" s="17"/>
      <c r="AQ1833" s="17"/>
      <c r="AR1833" s="17"/>
      <c r="AS1833" s="17"/>
      <c r="AT1833" s="17"/>
      <c r="AU1833" s="17"/>
      <c r="AV1833" s="17"/>
      <c r="AW1833" s="17"/>
      <c r="AX1833" s="17"/>
      <c r="AY1833" s="17"/>
      <c r="AZ1833" s="17"/>
      <c r="BA1833" s="17"/>
      <c r="BB1833" s="17"/>
      <c r="BC1833" s="17"/>
      <c r="BD1833" s="17"/>
      <c r="BE1833" s="17"/>
      <c r="BF1833" s="17"/>
      <c r="BG1833" s="17"/>
      <c r="BH1833" s="17"/>
      <c r="BI1833" s="17"/>
      <c r="BJ1833" s="17"/>
      <c r="BK1833" s="17"/>
      <c r="BL1833" s="17"/>
      <c r="BM1833" s="17"/>
      <c r="BN1833" s="17"/>
      <c r="BO1833" s="17"/>
      <c r="BP1833" s="17"/>
      <c r="BQ1833" s="17"/>
      <c r="BR1833" s="17"/>
      <c r="BS1833" s="17"/>
      <c r="BT1833" s="17"/>
      <c r="BU1833" s="17"/>
      <c r="BV1833" s="17"/>
      <c r="BW1833" s="17"/>
      <c r="BX1833" s="17"/>
      <c r="BY1833" s="17"/>
      <c r="BZ1833" s="17"/>
      <c r="CA1833" s="17"/>
    </row>
    <row r="1834" spans="2:79" x14ac:dyDescent="0.35">
      <c r="B1834" s="24" t="s">
        <v>582</v>
      </c>
      <c r="C1834" s="17"/>
      <c r="D1834" s="17"/>
      <c r="E1834" s="17"/>
      <c r="F1834" s="17"/>
      <c r="G1834" s="17"/>
      <c r="H1834" s="17"/>
      <c r="I1834" s="17"/>
      <c r="J1834" s="17"/>
      <c r="K1834" s="17"/>
      <c r="L1834" s="17"/>
      <c r="M1834" s="17"/>
      <c r="N1834" s="17"/>
      <c r="O1834" s="17"/>
      <c r="P1834" s="17"/>
      <c r="Q1834" s="17"/>
      <c r="R1834" s="17"/>
      <c r="S1834" s="17"/>
      <c r="T1834" s="17"/>
      <c r="U1834" s="17"/>
      <c r="V1834" s="17"/>
      <c r="W1834" s="17"/>
      <c r="X1834" s="17"/>
      <c r="Y1834" s="17"/>
      <c r="Z1834" s="17"/>
      <c r="AA1834" s="17"/>
      <c r="AB1834" s="17"/>
      <c r="AC1834" s="17"/>
      <c r="AD1834" s="17"/>
      <c r="AE1834" s="17"/>
      <c r="AF1834" s="17"/>
      <c r="AG1834" s="17"/>
      <c r="AH1834" s="17"/>
      <c r="AI1834" s="17"/>
      <c r="AJ1834" s="17"/>
      <c r="AK1834" s="17"/>
      <c r="AL1834" s="17"/>
      <c r="AM1834" s="17"/>
      <c r="AN1834" s="17"/>
      <c r="AO1834" s="17"/>
      <c r="AP1834" s="17"/>
      <c r="AQ1834" s="17"/>
      <c r="AR1834" s="17"/>
      <c r="AS1834" s="17"/>
      <c r="AT1834" s="17"/>
      <c r="AU1834" s="17"/>
      <c r="AV1834" s="17"/>
      <c r="AW1834" s="17"/>
      <c r="AX1834" s="17"/>
      <c r="AY1834" s="17"/>
      <c r="AZ1834" s="17"/>
      <c r="BA1834" s="17"/>
      <c r="BB1834" s="17"/>
      <c r="BC1834" s="17"/>
      <c r="BD1834" s="17"/>
      <c r="BE1834" s="17"/>
      <c r="BF1834" s="17"/>
      <c r="BG1834" s="17"/>
      <c r="BH1834" s="17"/>
      <c r="BI1834" s="17"/>
      <c r="BJ1834" s="17"/>
      <c r="BK1834" s="17"/>
      <c r="BL1834" s="17"/>
      <c r="BM1834" s="17"/>
      <c r="BN1834" s="17"/>
      <c r="BO1834" s="17"/>
      <c r="BP1834" s="17"/>
      <c r="BQ1834" s="17"/>
      <c r="BR1834" s="17"/>
      <c r="BS1834" s="17"/>
      <c r="BT1834" s="17"/>
      <c r="BU1834" s="17"/>
      <c r="BV1834" s="17"/>
      <c r="BW1834" s="17"/>
      <c r="BX1834" s="17"/>
      <c r="BY1834" s="17"/>
      <c r="BZ1834" s="17"/>
      <c r="CA1834" s="17"/>
    </row>
    <row r="1835" spans="2:79" x14ac:dyDescent="0.35">
      <c r="B1835" t="s">
        <v>655</v>
      </c>
      <c r="C1835" s="17">
        <v>0.24428159139486899</v>
      </c>
      <c r="D1835" s="17">
        <v>0.27555520906653702</v>
      </c>
      <c r="E1835" s="17">
        <v>0.21437368564808901</v>
      </c>
      <c r="F1835" s="17"/>
      <c r="G1835" s="17">
        <v>0.26856894799825698</v>
      </c>
      <c r="H1835" s="17">
        <v>0.27967421997365799</v>
      </c>
      <c r="I1835" s="17">
        <v>0.176141717977124</v>
      </c>
      <c r="J1835" s="17">
        <v>0.19780372082127501</v>
      </c>
      <c r="K1835" s="17">
        <v>0.24516225736730901</v>
      </c>
      <c r="L1835" s="17">
        <v>0.279608130503817</v>
      </c>
      <c r="M1835" s="17"/>
      <c r="N1835" s="17">
        <v>0.27936572654672098</v>
      </c>
      <c r="O1835" s="17">
        <v>0.26108605505688098</v>
      </c>
      <c r="P1835" s="17">
        <v>0.21685129863111699</v>
      </c>
      <c r="Q1835" s="17">
        <v>0.221212343591773</v>
      </c>
      <c r="R1835" s="17"/>
      <c r="S1835" s="17">
        <v>0.24931836231717999</v>
      </c>
      <c r="T1835" s="17">
        <v>0.222237010070512</v>
      </c>
      <c r="U1835" s="17">
        <v>0.26809675323252602</v>
      </c>
      <c r="V1835" s="17">
        <v>0.267294846734286</v>
      </c>
      <c r="W1835" s="17">
        <v>0.24065201970193301</v>
      </c>
      <c r="X1835" s="17">
        <v>0.1782097818333</v>
      </c>
      <c r="Y1835" s="17">
        <v>0.197777283464947</v>
      </c>
      <c r="Z1835" s="17">
        <v>0.24325362103211501</v>
      </c>
      <c r="AA1835" s="17">
        <v>0.31273441268185298</v>
      </c>
      <c r="AB1835" s="17">
        <v>0.257640223916346</v>
      </c>
      <c r="AC1835" s="17">
        <v>0.263453380625846</v>
      </c>
      <c r="AD1835" s="17">
        <v>0.17447187927647301</v>
      </c>
      <c r="AE1835" s="17"/>
      <c r="AF1835" s="17">
        <v>0.24187020845628401</v>
      </c>
      <c r="AG1835" s="17">
        <v>0.25033055837771601</v>
      </c>
      <c r="AH1835" s="17">
        <v>0.22651365095367201</v>
      </c>
      <c r="AI1835" s="17">
        <v>0.23771099300770501</v>
      </c>
      <c r="AJ1835" s="17">
        <v>0.17957552589546499</v>
      </c>
      <c r="AK1835" s="17">
        <v>0.38978241831335397</v>
      </c>
      <c r="AL1835" s="17"/>
      <c r="AM1835" s="17">
        <v>0.235686161670321</v>
      </c>
      <c r="AN1835" s="17">
        <v>0.26827778986838402</v>
      </c>
      <c r="AO1835" s="17">
        <v>0.18938590770479999</v>
      </c>
      <c r="AP1835" s="17">
        <v>0.28868679673780101</v>
      </c>
      <c r="AQ1835" s="17">
        <v>0.41432703797804199</v>
      </c>
      <c r="AR1835" s="17"/>
      <c r="AS1835" s="17">
        <v>0.29481863686034399</v>
      </c>
      <c r="AT1835" s="17">
        <v>0.20324280611509399</v>
      </c>
      <c r="AU1835" s="17">
        <v>0.23297737478977301</v>
      </c>
      <c r="AV1835" s="17">
        <v>0.230739932932952</v>
      </c>
      <c r="AW1835" s="17">
        <v>0.27617023372272897</v>
      </c>
      <c r="AX1835" s="17">
        <v>0.236386831025169</v>
      </c>
      <c r="AY1835" s="17"/>
      <c r="AZ1835" s="17">
        <v>0.25910816792659302</v>
      </c>
      <c r="BA1835" s="17">
        <v>0.20488253285270999</v>
      </c>
      <c r="BB1835" s="17">
        <v>0.23154840450721501</v>
      </c>
      <c r="BC1835" s="17">
        <v>0.22745361434397601</v>
      </c>
      <c r="BD1835" s="17">
        <v>0.29523282664827599</v>
      </c>
      <c r="BE1835" s="17"/>
      <c r="BF1835" s="17">
        <v>0.24781729169671601</v>
      </c>
      <c r="BG1835" s="17"/>
      <c r="BH1835" s="17">
        <v>0.24713677882301999</v>
      </c>
      <c r="BI1835" s="17"/>
      <c r="BJ1835" s="17">
        <v>0.26460732315672397</v>
      </c>
      <c r="BK1835" s="17">
        <v>0.26925935364773301</v>
      </c>
      <c r="BL1835" s="17">
        <v>0.21157798380315501</v>
      </c>
      <c r="BM1835" s="17">
        <v>0.19656802395305201</v>
      </c>
      <c r="BN1835" s="17">
        <v>0.20160493163347501</v>
      </c>
      <c r="BO1835" s="17">
        <v>0.37805911004867698</v>
      </c>
      <c r="BP1835" s="17"/>
      <c r="BQ1835" s="17">
        <v>0.23924150547641301</v>
      </c>
      <c r="BR1835" s="17">
        <v>0.225432169791311</v>
      </c>
      <c r="BS1835" s="17">
        <v>0.26175366667792799</v>
      </c>
      <c r="BT1835" s="17"/>
      <c r="BU1835" s="17">
        <v>0.37517411091031599</v>
      </c>
      <c r="BV1835" s="17">
        <v>0.255010101531424</v>
      </c>
      <c r="BW1835" s="17">
        <v>0.25239305448042798</v>
      </c>
      <c r="BX1835" s="17"/>
      <c r="BY1835" s="17">
        <v>0.389295929843198</v>
      </c>
      <c r="BZ1835" s="17"/>
      <c r="CA1835" s="17">
        <v>0.19912734458442199</v>
      </c>
    </row>
    <row r="1836" spans="2:79" x14ac:dyDescent="0.35">
      <c r="B1836" t="s">
        <v>656</v>
      </c>
      <c r="C1836" s="17">
        <v>0.41967241803087602</v>
      </c>
      <c r="D1836" s="17">
        <v>0.400845112386646</v>
      </c>
      <c r="E1836" s="17">
        <v>0.43800205782887702</v>
      </c>
      <c r="F1836" s="17"/>
      <c r="G1836" s="17">
        <v>0.371357015452495</v>
      </c>
      <c r="H1836" s="17">
        <v>0.36923332654758401</v>
      </c>
      <c r="I1836" s="17">
        <v>0.54857141224646</v>
      </c>
      <c r="J1836" s="17">
        <v>0.47687141348975998</v>
      </c>
      <c r="K1836" s="17">
        <v>0.36897775424752599</v>
      </c>
      <c r="L1836" s="17">
        <v>0.398189601145372</v>
      </c>
      <c r="M1836" s="17"/>
      <c r="N1836" s="17">
        <v>0.44520950105808099</v>
      </c>
      <c r="O1836" s="17">
        <v>0.41423843881342298</v>
      </c>
      <c r="P1836" s="17">
        <v>0.38568370534360202</v>
      </c>
      <c r="Q1836" s="17">
        <v>0.43486206517190801</v>
      </c>
      <c r="R1836" s="17"/>
      <c r="S1836" s="17">
        <v>0.31000162688265098</v>
      </c>
      <c r="T1836" s="17">
        <v>0.46967918898146899</v>
      </c>
      <c r="U1836" s="17">
        <v>0.46345127706348799</v>
      </c>
      <c r="V1836" s="17">
        <v>0.394455661580279</v>
      </c>
      <c r="W1836" s="17">
        <v>0.48758162941101202</v>
      </c>
      <c r="X1836" s="17">
        <v>0.391657335928495</v>
      </c>
      <c r="Y1836" s="17">
        <v>0.46104633737026601</v>
      </c>
      <c r="Z1836" s="17">
        <v>0.400266456451008</v>
      </c>
      <c r="AA1836" s="17">
        <v>0.45760947354281301</v>
      </c>
      <c r="AB1836" s="17">
        <v>0.34939553200006701</v>
      </c>
      <c r="AC1836" s="17">
        <v>0.482799437252249</v>
      </c>
      <c r="AD1836" s="17">
        <v>0.37467330438572299</v>
      </c>
      <c r="AE1836" s="17"/>
      <c r="AF1836" s="17">
        <v>0.37707230326889202</v>
      </c>
      <c r="AG1836" s="17">
        <v>0.45351568727256197</v>
      </c>
      <c r="AH1836" s="17">
        <v>0.39042997468556701</v>
      </c>
      <c r="AI1836" s="17">
        <v>0.51956453567536698</v>
      </c>
      <c r="AJ1836" s="17">
        <v>0.39287211645078202</v>
      </c>
      <c r="AK1836" s="17">
        <v>0.28036088881607901</v>
      </c>
      <c r="AL1836" s="17"/>
      <c r="AM1836" s="17">
        <v>0.44805614924039</v>
      </c>
      <c r="AN1836" s="17">
        <v>0.38280772750661302</v>
      </c>
      <c r="AO1836" s="17">
        <v>0.44727883486450398</v>
      </c>
      <c r="AP1836" s="17">
        <v>0.428553247261863</v>
      </c>
      <c r="AQ1836" s="17">
        <v>0.43964639862487498</v>
      </c>
      <c r="AR1836" s="17"/>
      <c r="AS1836" s="17">
        <v>0.41718947315714799</v>
      </c>
      <c r="AT1836" s="17">
        <v>0.350313390784533</v>
      </c>
      <c r="AU1836" s="17">
        <v>0.47106915373575903</v>
      </c>
      <c r="AV1836" s="17">
        <v>0.47828627027994802</v>
      </c>
      <c r="AW1836" s="17">
        <v>0.43272002592293901</v>
      </c>
      <c r="AX1836" s="17">
        <v>0.38099593054508701</v>
      </c>
      <c r="AY1836" s="17"/>
      <c r="AZ1836" s="17">
        <v>0.410941521455645</v>
      </c>
      <c r="BA1836" s="17">
        <v>0.46969803713592501</v>
      </c>
      <c r="BB1836" s="17">
        <v>0.38508085322603902</v>
      </c>
      <c r="BC1836" s="17">
        <v>0.44663612926403001</v>
      </c>
      <c r="BD1836" s="17">
        <v>0.38915223079083</v>
      </c>
      <c r="BE1836" s="17"/>
      <c r="BF1836" s="17">
        <v>0.42363122863757902</v>
      </c>
      <c r="BG1836" s="17"/>
      <c r="BH1836" s="17">
        <v>0.40697558664556399</v>
      </c>
      <c r="BI1836" s="17"/>
      <c r="BJ1836" s="17">
        <v>0.43324514546257098</v>
      </c>
      <c r="BK1836" s="17">
        <v>0.41880326501489801</v>
      </c>
      <c r="BL1836" s="17">
        <v>0.41452520056019199</v>
      </c>
      <c r="BM1836" s="17">
        <v>0.45069752245693001</v>
      </c>
      <c r="BN1836" s="17">
        <v>0.45005786148329102</v>
      </c>
      <c r="BO1836" s="17">
        <v>0.37969520117044098</v>
      </c>
      <c r="BP1836" s="17"/>
      <c r="BQ1836" s="17">
        <v>0.44933076706053898</v>
      </c>
      <c r="BR1836" s="17">
        <v>0.47903941163344899</v>
      </c>
      <c r="BS1836" s="17">
        <v>0.39869705770448</v>
      </c>
      <c r="BT1836" s="17"/>
      <c r="BU1836" s="17">
        <v>0.23328677152947599</v>
      </c>
      <c r="BV1836" s="17">
        <v>0.44627461121434903</v>
      </c>
      <c r="BW1836" s="17">
        <v>0.42287921754434399</v>
      </c>
      <c r="BX1836" s="17"/>
      <c r="BY1836" s="17">
        <v>0.40732803600136702</v>
      </c>
      <c r="BZ1836" s="17"/>
      <c r="CA1836" s="17">
        <v>0.36782919427833999</v>
      </c>
    </row>
    <row r="1837" spans="2:79" x14ac:dyDescent="0.35">
      <c r="B1837" t="s">
        <v>657</v>
      </c>
      <c r="C1837" s="17">
        <v>0.206995954607191</v>
      </c>
      <c r="D1837" s="17">
        <v>0.18621733693714901</v>
      </c>
      <c r="E1837" s="17">
        <v>0.22652465470491001</v>
      </c>
      <c r="F1837" s="17"/>
      <c r="G1837" s="17">
        <v>0.22784905030962699</v>
      </c>
      <c r="H1837" s="17">
        <v>0.189081752584674</v>
      </c>
      <c r="I1837" s="17">
        <v>0.153602395146027</v>
      </c>
      <c r="J1837" s="17">
        <v>0.19241611707747699</v>
      </c>
      <c r="K1837" s="17">
        <v>0.28259875233815701</v>
      </c>
      <c r="L1837" s="17">
        <v>0.196174600634754</v>
      </c>
      <c r="M1837" s="17"/>
      <c r="N1837" s="17">
        <v>0.161569442012857</v>
      </c>
      <c r="O1837" s="17">
        <v>0.22937140521344901</v>
      </c>
      <c r="P1837" s="17">
        <v>0.23613024506243099</v>
      </c>
      <c r="Q1837" s="17">
        <v>0.19696203647079899</v>
      </c>
      <c r="R1837" s="17"/>
      <c r="S1837" s="17">
        <v>0.32416930764076701</v>
      </c>
      <c r="T1837" s="17">
        <v>0.17842921939218501</v>
      </c>
      <c r="U1837" s="17">
        <v>0.16986029676536399</v>
      </c>
      <c r="V1837" s="17">
        <v>0.22109639835521799</v>
      </c>
      <c r="W1837" s="17">
        <v>0.18031817250104601</v>
      </c>
      <c r="X1837" s="17">
        <v>0.19214985613303301</v>
      </c>
      <c r="Y1837" s="17">
        <v>0.151746453045527</v>
      </c>
      <c r="Z1837" s="17">
        <v>0.248917827157141</v>
      </c>
      <c r="AA1837" s="17">
        <v>0.15891728809779501</v>
      </c>
      <c r="AB1837" s="17">
        <v>0.23978101528913501</v>
      </c>
      <c r="AC1837" s="17">
        <v>0.168269932963623</v>
      </c>
      <c r="AD1837" s="17">
        <v>0.24493710079876399</v>
      </c>
      <c r="AE1837" s="17"/>
      <c r="AF1837" s="17">
        <v>0.19137734483042801</v>
      </c>
      <c r="AG1837" s="17">
        <v>0.18691265228672399</v>
      </c>
      <c r="AH1837" s="17">
        <v>0.24505941772765</v>
      </c>
      <c r="AI1837" s="17">
        <v>0.162203888613902</v>
      </c>
      <c r="AJ1837" s="17">
        <v>0.34131013929618298</v>
      </c>
      <c r="AK1837" s="17">
        <v>0.22525066194771001</v>
      </c>
      <c r="AL1837" s="17"/>
      <c r="AM1837" s="17">
        <v>0.15973094228762999</v>
      </c>
      <c r="AN1837" s="17">
        <v>0.22763757568201001</v>
      </c>
      <c r="AO1837" s="17">
        <v>0.23826934645251499</v>
      </c>
      <c r="AP1837" s="17">
        <v>0.18529730696103699</v>
      </c>
      <c r="AQ1837" s="17">
        <v>0.146026563397083</v>
      </c>
      <c r="AR1837" s="17"/>
      <c r="AS1837" s="17">
        <v>0.164310673189764</v>
      </c>
      <c r="AT1837" s="17">
        <v>0.284717471394273</v>
      </c>
      <c r="AU1837" s="17">
        <v>0.179626484136827</v>
      </c>
      <c r="AV1837" s="17">
        <v>0.17756359752096099</v>
      </c>
      <c r="AW1837" s="17">
        <v>0.19067118829875099</v>
      </c>
      <c r="AX1837" s="17">
        <v>0.23167601765571799</v>
      </c>
      <c r="AY1837" s="17"/>
      <c r="AZ1837" s="17">
        <v>0.212390407508951</v>
      </c>
      <c r="BA1837" s="17">
        <v>0.22675161251024201</v>
      </c>
      <c r="BB1837" s="17">
        <v>0.22012008019875201</v>
      </c>
      <c r="BC1837" s="17">
        <v>0.18890882933016601</v>
      </c>
      <c r="BD1837" s="17">
        <v>0.175882143893658</v>
      </c>
      <c r="BE1837" s="17"/>
      <c r="BF1837" s="17">
        <v>0.20064059336165399</v>
      </c>
      <c r="BG1837" s="17"/>
      <c r="BH1837" s="17">
        <v>0.218926314707548</v>
      </c>
      <c r="BI1837" s="17"/>
      <c r="BJ1837" s="17">
        <v>0.164403664976015</v>
      </c>
      <c r="BK1837" s="17">
        <v>0.17477954745743199</v>
      </c>
      <c r="BL1837" s="17">
        <v>0.27234849688525298</v>
      </c>
      <c r="BM1837" s="17">
        <v>0.236620156655795</v>
      </c>
      <c r="BN1837" s="17">
        <v>0.28082376005007198</v>
      </c>
      <c r="BO1837" s="17">
        <v>5.8306263095472599E-2</v>
      </c>
      <c r="BP1837" s="17"/>
      <c r="BQ1837" s="17">
        <v>0.116320165736188</v>
      </c>
      <c r="BR1837" s="17">
        <v>0.21014128715537</v>
      </c>
      <c r="BS1837" s="17">
        <v>0.23703778163140701</v>
      </c>
      <c r="BT1837" s="17"/>
      <c r="BU1837" s="17">
        <v>0.14486056366747099</v>
      </c>
      <c r="BV1837" s="17">
        <v>0.20078212160511999</v>
      </c>
      <c r="BW1837" s="17">
        <v>0.21281628390966301</v>
      </c>
      <c r="BX1837" s="17"/>
      <c r="BY1837" s="17">
        <v>0.10677115190101399</v>
      </c>
      <c r="BZ1837" s="17"/>
      <c r="CA1837" s="17">
        <v>0.28786146264044798</v>
      </c>
    </row>
    <row r="1838" spans="2:79" x14ac:dyDescent="0.35">
      <c r="B1838" t="s">
        <v>658</v>
      </c>
      <c r="C1838" s="17">
        <v>5.4162490036977998E-2</v>
      </c>
      <c r="D1838" s="17">
        <v>6.3190280671527002E-2</v>
      </c>
      <c r="E1838" s="17">
        <v>4.53725280542948E-2</v>
      </c>
      <c r="F1838" s="17"/>
      <c r="G1838" s="17">
        <v>5.63213569861142E-2</v>
      </c>
      <c r="H1838" s="17">
        <v>6.7568354569959604E-2</v>
      </c>
      <c r="I1838" s="17">
        <v>7.8306551832729707E-2</v>
      </c>
      <c r="J1838" s="17">
        <v>5.1531257170721302E-2</v>
      </c>
      <c r="K1838" s="17">
        <v>3.9732197064424699E-2</v>
      </c>
      <c r="L1838" s="17">
        <v>4.0126119396859901E-2</v>
      </c>
      <c r="M1838" s="17"/>
      <c r="N1838" s="17">
        <v>6.5225452935494199E-2</v>
      </c>
      <c r="O1838" s="17">
        <v>2.1798108901811001E-2</v>
      </c>
      <c r="P1838" s="17">
        <v>5.5802788274765001E-2</v>
      </c>
      <c r="Q1838" s="17">
        <v>7.1445357257224701E-2</v>
      </c>
      <c r="R1838" s="17"/>
      <c r="S1838" s="17">
        <v>5.7349160036061102E-2</v>
      </c>
      <c r="T1838" s="17">
        <v>4.6044807101248003E-2</v>
      </c>
      <c r="U1838" s="17">
        <v>7.6440000626703294E-2</v>
      </c>
      <c r="V1838" s="17">
        <v>6.7617977715798999E-2</v>
      </c>
      <c r="W1838" s="17">
        <v>6.6178944168747394E-2</v>
      </c>
      <c r="X1838" s="17">
        <v>2.69702894091331E-2</v>
      </c>
      <c r="Y1838" s="17">
        <v>8.8252437369841202E-2</v>
      </c>
      <c r="Z1838" s="17">
        <v>6.2943873911588094E-2</v>
      </c>
      <c r="AA1838" s="17">
        <v>1.0841634088004299E-2</v>
      </c>
      <c r="AB1838" s="17">
        <v>6.9081634469885606E-2</v>
      </c>
      <c r="AC1838" s="17">
        <v>2.4541460851509898E-2</v>
      </c>
      <c r="AD1838" s="17">
        <v>6.2843659002612698E-2</v>
      </c>
      <c r="AE1838" s="17"/>
      <c r="AF1838" s="17">
        <v>8.4782716859055099E-2</v>
      </c>
      <c r="AG1838" s="17">
        <v>3.7036141422107698E-2</v>
      </c>
      <c r="AH1838" s="17">
        <v>7.1230357733171504E-2</v>
      </c>
      <c r="AI1838" s="17">
        <v>5.2204629094305101E-2</v>
      </c>
      <c r="AJ1838" s="17">
        <v>3.2696398539256197E-2</v>
      </c>
      <c r="AK1838" s="17">
        <v>6.8187237105136703E-2</v>
      </c>
      <c r="AL1838" s="17"/>
      <c r="AM1838" s="17">
        <v>5.8419772262493501E-2</v>
      </c>
      <c r="AN1838" s="17">
        <v>5.5512797226391103E-2</v>
      </c>
      <c r="AO1838" s="17">
        <v>5.5752530959443797E-2</v>
      </c>
      <c r="AP1838" s="17">
        <v>4.02082644440434E-2</v>
      </c>
      <c r="AQ1838" s="17">
        <v>0</v>
      </c>
      <c r="AR1838" s="17"/>
      <c r="AS1838" s="17">
        <v>5.54578472667656E-2</v>
      </c>
      <c r="AT1838" s="17">
        <v>5.0792676909808702E-2</v>
      </c>
      <c r="AU1838" s="17">
        <v>4.0083432244768798E-2</v>
      </c>
      <c r="AV1838" s="17">
        <v>6.4056866319293707E-2</v>
      </c>
      <c r="AW1838" s="17">
        <v>2.8499541356057902E-2</v>
      </c>
      <c r="AX1838" s="17">
        <v>0.107404826029767</v>
      </c>
      <c r="AY1838" s="17"/>
      <c r="AZ1838" s="17">
        <v>6.5442976080479304E-2</v>
      </c>
      <c r="BA1838" s="17">
        <v>2.7302798534266301E-2</v>
      </c>
      <c r="BB1838" s="17">
        <v>6.4197427711513794E-2</v>
      </c>
      <c r="BC1838" s="17">
        <v>9.1768438974056302E-2</v>
      </c>
      <c r="BD1838" s="17">
        <v>5.3419907356722703E-2</v>
      </c>
      <c r="BE1838" s="17"/>
      <c r="BF1838" s="17">
        <v>6.2873214118569706E-2</v>
      </c>
      <c r="BG1838" s="17"/>
      <c r="BH1838" s="17">
        <v>5.9553109000087603E-2</v>
      </c>
      <c r="BI1838" s="17"/>
      <c r="BJ1838" s="17">
        <v>6.9977437685652705E-2</v>
      </c>
      <c r="BK1838" s="17">
        <v>4.22845858612617E-2</v>
      </c>
      <c r="BL1838" s="17">
        <v>4.4565106897878203E-2</v>
      </c>
      <c r="BM1838" s="17">
        <v>4.6122204218202803E-2</v>
      </c>
      <c r="BN1838" s="17">
        <v>1.12588998898E-2</v>
      </c>
      <c r="BO1838" s="17">
        <v>3.3970772657260603E-2</v>
      </c>
      <c r="BP1838" s="17"/>
      <c r="BQ1838" s="17">
        <v>0.116508754152251</v>
      </c>
      <c r="BR1838" s="17">
        <v>3.9242709196864699E-2</v>
      </c>
      <c r="BS1838" s="17">
        <v>4.8919975034515298E-2</v>
      </c>
      <c r="BT1838" s="17"/>
      <c r="BU1838" s="17">
        <v>0.177983137017797</v>
      </c>
      <c r="BV1838" s="17">
        <v>4.42438294703624E-2</v>
      </c>
      <c r="BW1838" s="17">
        <v>5.8369522247065701E-2</v>
      </c>
      <c r="BX1838" s="17"/>
      <c r="BY1838" s="17">
        <v>5.6270073930914301E-2</v>
      </c>
      <c r="BZ1838" s="17"/>
      <c r="CA1838" s="17">
        <v>7.0860357849894404E-2</v>
      </c>
    </row>
    <row r="1839" spans="2:79" x14ac:dyDescent="0.35">
      <c r="B1839" t="s">
        <v>136</v>
      </c>
      <c r="C1839" s="17">
        <v>7.4887545930085203E-2</v>
      </c>
      <c r="D1839" s="17">
        <v>7.41920609381405E-2</v>
      </c>
      <c r="E1839" s="17">
        <v>7.5727073763830699E-2</v>
      </c>
      <c r="F1839" s="17"/>
      <c r="G1839" s="17">
        <v>7.5903629253506799E-2</v>
      </c>
      <c r="H1839" s="17">
        <v>9.4442346324123405E-2</v>
      </c>
      <c r="I1839" s="17">
        <v>4.3377922797658897E-2</v>
      </c>
      <c r="J1839" s="17">
        <v>8.13774914407661E-2</v>
      </c>
      <c r="K1839" s="17">
        <v>6.3529038982583497E-2</v>
      </c>
      <c r="L1839" s="17">
        <v>8.5901548319198301E-2</v>
      </c>
      <c r="M1839" s="17"/>
      <c r="N1839" s="17">
        <v>4.86298774468472E-2</v>
      </c>
      <c r="O1839" s="17">
        <v>7.3505992014436305E-2</v>
      </c>
      <c r="P1839" s="17">
        <v>0.105531962688085</v>
      </c>
      <c r="Q1839" s="17">
        <v>7.5518197508295304E-2</v>
      </c>
      <c r="R1839" s="17"/>
      <c r="S1839" s="17">
        <v>5.9161543123340599E-2</v>
      </c>
      <c r="T1839" s="17">
        <v>8.3609774454586297E-2</v>
      </c>
      <c r="U1839" s="17">
        <v>2.21516723119181E-2</v>
      </c>
      <c r="V1839" s="17">
        <v>4.9535115614417903E-2</v>
      </c>
      <c r="W1839" s="17">
        <v>2.5269234217262099E-2</v>
      </c>
      <c r="X1839" s="17">
        <v>0.21101273669603801</v>
      </c>
      <c r="Y1839" s="17">
        <v>0.101177488749419</v>
      </c>
      <c r="Z1839" s="17">
        <v>4.4618221448148199E-2</v>
      </c>
      <c r="AA1839" s="17">
        <v>5.9897191589534701E-2</v>
      </c>
      <c r="AB1839" s="17">
        <v>8.4101594324566598E-2</v>
      </c>
      <c r="AC1839" s="17">
        <v>6.09357883067713E-2</v>
      </c>
      <c r="AD1839" s="17">
        <v>0.14307405653642799</v>
      </c>
      <c r="AE1839" s="17"/>
      <c r="AF1839" s="17">
        <v>0.104897426585341</v>
      </c>
      <c r="AG1839" s="17">
        <v>7.2204960640890395E-2</v>
      </c>
      <c r="AH1839" s="17">
        <v>6.6766598899939203E-2</v>
      </c>
      <c r="AI1839" s="17">
        <v>2.83159536087212E-2</v>
      </c>
      <c r="AJ1839" s="17">
        <v>5.3545819818314799E-2</v>
      </c>
      <c r="AK1839" s="17">
        <v>3.6418793817719702E-2</v>
      </c>
      <c r="AL1839" s="17"/>
      <c r="AM1839" s="17">
        <v>9.8106974539165295E-2</v>
      </c>
      <c r="AN1839" s="17">
        <v>6.5764109716602404E-2</v>
      </c>
      <c r="AO1839" s="17">
        <v>6.93133800187377E-2</v>
      </c>
      <c r="AP1839" s="17">
        <v>5.7254384595255302E-2</v>
      </c>
      <c r="AQ1839" s="17">
        <v>0</v>
      </c>
      <c r="AR1839" s="17"/>
      <c r="AS1839" s="17">
        <v>6.8223369525978406E-2</v>
      </c>
      <c r="AT1839" s="17">
        <v>0.110933654796291</v>
      </c>
      <c r="AU1839" s="17">
        <v>7.62435550928727E-2</v>
      </c>
      <c r="AV1839" s="17">
        <v>4.9353332946845102E-2</v>
      </c>
      <c r="AW1839" s="17">
        <v>7.1939010699523298E-2</v>
      </c>
      <c r="AX1839" s="17">
        <v>4.3536394744259903E-2</v>
      </c>
      <c r="AY1839" s="17"/>
      <c r="AZ1839" s="17">
        <v>5.21169270283314E-2</v>
      </c>
      <c r="BA1839" s="17">
        <v>7.1365018966856805E-2</v>
      </c>
      <c r="BB1839" s="17">
        <v>9.9053234356481099E-2</v>
      </c>
      <c r="BC1839" s="17">
        <v>4.5232988087771299E-2</v>
      </c>
      <c r="BD1839" s="17">
        <v>8.6312891310513506E-2</v>
      </c>
      <c r="BE1839" s="17"/>
      <c r="BF1839" s="17">
        <v>6.5037672185481704E-2</v>
      </c>
      <c r="BG1839" s="17"/>
      <c r="BH1839" s="17">
        <v>6.7408210823781206E-2</v>
      </c>
      <c r="BI1839" s="17"/>
      <c r="BJ1839" s="17">
        <v>6.7766428719036806E-2</v>
      </c>
      <c r="BK1839" s="17">
        <v>9.4873248018676498E-2</v>
      </c>
      <c r="BL1839" s="17">
        <v>5.6983211853522203E-2</v>
      </c>
      <c r="BM1839" s="17">
        <v>6.9992092716019999E-2</v>
      </c>
      <c r="BN1839" s="17">
        <v>5.6254546943362703E-2</v>
      </c>
      <c r="BO1839" s="17">
        <v>0.14996865302814799</v>
      </c>
      <c r="BP1839" s="17"/>
      <c r="BQ1839" s="17">
        <v>7.8598807574609103E-2</v>
      </c>
      <c r="BR1839" s="17">
        <v>4.6144422223004501E-2</v>
      </c>
      <c r="BS1839" s="17">
        <v>5.3591518951669498E-2</v>
      </c>
      <c r="BT1839" s="17"/>
      <c r="BU1839" s="17">
        <v>6.8695416874939297E-2</v>
      </c>
      <c r="BV1839" s="17">
        <v>5.3689336178744398E-2</v>
      </c>
      <c r="BW1839" s="17">
        <v>5.3541921818499899E-2</v>
      </c>
      <c r="BX1839" s="17"/>
      <c r="BY1839" s="17">
        <v>4.0334808323506298E-2</v>
      </c>
      <c r="BZ1839" s="17"/>
      <c r="CA1839" s="17">
        <v>7.4321640646895601E-2</v>
      </c>
    </row>
    <row r="1840" spans="2:79" x14ac:dyDescent="0.35">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c r="BI1840" s="17"/>
      <c r="BJ1840" s="17"/>
      <c r="BK1840" s="17"/>
      <c r="BL1840" s="17"/>
      <c r="BM1840" s="17"/>
      <c r="BN1840" s="17"/>
      <c r="BO1840" s="17"/>
      <c r="BP1840" s="17"/>
      <c r="BQ1840" s="17"/>
      <c r="BR1840" s="17"/>
      <c r="BS1840" s="17"/>
      <c r="BT1840" s="17"/>
      <c r="BU1840" s="17"/>
      <c r="BV1840" s="17"/>
      <c r="BW1840" s="17"/>
      <c r="BX1840" s="17"/>
      <c r="BY1840" s="17"/>
      <c r="BZ1840" s="17"/>
      <c r="CA1840" s="17"/>
    </row>
    <row r="1841" spans="2:79" x14ac:dyDescent="0.35">
      <c r="B1841" s="6" t="s">
        <v>677</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c r="BH1841" s="17"/>
      <c r="BI1841" s="17"/>
      <c r="BJ1841" s="17"/>
      <c r="BK1841" s="17"/>
      <c r="BL1841" s="17"/>
      <c r="BM1841" s="17"/>
      <c r="BN1841" s="17"/>
      <c r="BO1841" s="17"/>
      <c r="BP1841" s="17"/>
      <c r="BQ1841" s="17"/>
      <c r="BR1841" s="17"/>
      <c r="BS1841" s="17"/>
      <c r="BT1841" s="17"/>
      <c r="BU1841" s="17"/>
      <c r="BV1841" s="17"/>
      <c r="BW1841" s="17"/>
      <c r="BX1841" s="17"/>
      <c r="BY1841" s="17"/>
      <c r="BZ1841" s="17"/>
      <c r="CA1841" s="17"/>
    </row>
    <row r="1842" spans="2:79" x14ac:dyDescent="0.35">
      <c r="B1842" s="24" t="s">
        <v>582</v>
      </c>
      <c r="C1842" s="17"/>
      <c r="D1842" s="17"/>
      <c r="E1842" s="17"/>
      <c r="F1842" s="17"/>
      <c r="G1842" s="17"/>
      <c r="H1842" s="17"/>
      <c r="I1842" s="17"/>
      <c r="J1842" s="17"/>
      <c r="K1842" s="17"/>
      <c r="L1842" s="17"/>
      <c r="M1842" s="17"/>
      <c r="N1842" s="17"/>
      <c r="O1842" s="17"/>
      <c r="P1842" s="17"/>
      <c r="Q1842" s="17"/>
      <c r="R1842" s="17"/>
      <c r="S1842" s="17"/>
      <c r="T1842" s="17"/>
      <c r="U1842" s="17"/>
      <c r="V1842" s="17"/>
      <c r="W1842" s="17"/>
      <c r="X1842" s="17"/>
      <c r="Y1842" s="17"/>
      <c r="Z1842" s="17"/>
      <c r="AA1842" s="17"/>
      <c r="AB1842" s="17"/>
      <c r="AC1842" s="17"/>
      <c r="AD1842" s="17"/>
      <c r="AE1842" s="17"/>
      <c r="AF1842" s="17"/>
      <c r="AG1842" s="17"/>
      <c r="AH1842" s="17"/>
      <c r="AI1842" s="17"/>
      <c r="AJ1842" s="17"/>
      <c r="AK1842" s="17"/>
      <c r="AL1842" s="17"/>
      <c r="AM1842" s="17"/>
      <c r="AN1842" s="17"/>
      <c r="AO1842" s="17"/>
      <c r="AP1842" s="17"/>
      <c r="AQ1842" s="17"/>
      <c r="AR1842" s="17"/>
      <c r="AS1842" s="17"/>
      <c r="AT1842" s="17"/>
      <c r="AU1842" s="17"/>
      <c r="AV1842" s="17"/>
      <c r="AW1842" s="17"/>
      <c r="AX1842" s="17"/>
      <c r="AY1842" s="17"/>
      <c r="AZ1842" s="17"/>
      <c r="BA1842" s="17"/>
      <c r="BB1842" s="17"/>
      <c r="BC1842" s="17"/>
      <c r="BD1842" s="17"/>
      <c r="BE1842" s="17"/>
      <c r="BF1842" s="17"/>
      <c r="BG1842" s="17"/>
      <c r="BH1842" s="17"/>
      <c r="BI1842" s="17"/>
      <c r="BJ1842" s="17"/>
      <c r="BK1842" s="17"/>
      <c r="BL1842" s="17"/>
      <c r="BM1842" s="17"/>
      <c r="BN1842" s="17"/>
      <c r="BO1842" s="17"/>
      <c r="BP1842" s="17"/>
      <c r="BQ1842" s="17"/>
      <c r="BR1842" s="17"/>
      <c r="BS1842" s="17"/>
      <c r="BT1842" s="17"/>
      <c r="BU1842" s="17"/>
      <c r="BV1842" s="17"/>
      <c r="BW1842" s="17"/>
      <c r="BX1842" s="17"/>
      <c r="BY1842" s="17"/>
      <c r="BZ1842" s="17"/>
      <c r="CA1842" s="17"/>
    </row>
    <row r="1843" spans="2:79" x14ac:dyDescent="0.35">
      <c r="B1843" t="s">
        <v>655</v>
      </c>
      <c r="C1843" s="17">
        <v>9.4800496369600001E-2</v>
      </c>
      <c r="D1843" s="17">
        <v>0.10140952584073</v>
      </c>
      <c r="E1843" s="17">
        <v>8.9626679953758906E-2</v>
      </c>
      <c r="F1843" s="17"/>
      <c r="G1843" s="17">
        <v>0.104342881769039</v>
      </c>
      <c r="H1843" s="17">
        <v>0.127962718982227</v>
      </c>
      <c r="I1843" s="17">
        <v>9.30173354884056E-2</v>
      </c>
      <c r="J1843" s="17">
        <v>8.0930837489128493E-2</v>
      </c>
      <c r="K1843" s="17">
        <v>5.8980436603165397E-2</v>
      </c>
      <c r="L1843" s="17">
        <v>0.103195805903081</v>
      </c>
      <c r="M1843" s="17"/>
      <c r="N1843" s="17">
        <v>0.11146012309695499</v>
      </c>
      <c r="O1843" s="17">
        <v>6.4063776955368801E-2</v>
      </c>
      <c r="P1843" s="17">
        <v>8.4375697925575394E-2</v>
      </c>
      <c r="Q1843" s="17">
        <v>0.12299242926371801</v>
      </c>
      <c r="R1843" s="17"/>
      <c r="S1843" s="17">
        <v>8.7565331267011798E-2</v>
      </c>
      <c r="T1843" s="17">
        <v>8.7697961750372394E-2</v>
      </c>
      <c r="U1843" s="17">
        <v>4.2468192514130303E-2</v>
      </c>
      <c r="V1843" s="17">
        <v>0.121633534329293</v>
      </c>
      <c r="W1843" s="17">
        <v>0.15440189348460101</v>
      </c>
      <c r="X1843" s="17">
        <v>0.10783301509120199</v>
      </c>
      <c r="Y1843" s="17">
        <v>9.5828984889710297E-2</v>
      </c>
      <c r="Z1843" s="17">
        <v>0.102725317884985</v>
      </c>
      <c r="AA1843" s="17">
        <v>0.107352387893831</v>
      </c>
      <c r="AB1843" s="17">
        <v>8.2015113816935103E-2</v>
      </c>
      <c r="AC1843" s="17">
        <v>8.5850423384024502E-2</v>
      </c>
      <c r="AD1843" s="17">
        <v>3.88476671260575E-2</v>
      </c>
      <c r="AE1843" s="17"/>
      <c r="AF1843" s="17">
        <v>7.8571611182152501E-2</v>
      </c>
      <c r="AG1843" s="17">
        <v>0.109558422102948</v>
      </c>
      <c r="AH1843" s="17">
        <v>7.5251497892897798E-2</v>
      </c>
      <c r="AI1843" s="17">
        <v>0.122801728309957</v>
      </c>
      <c r="AJ1843" s="17">
        <v>1.0134978299552601E-2</v>
      </c>
      <c r="AK1843" s="17">
        <v>0.13156001295626199</v>
      </c>
      <c r="AL1843" s="17"/>
      <c r="AM1843" s="17">
        <v>0.16130164971112901</v>
      </c>
      <c r="AN1843" s="17">
        <v>6.1164515075445999E-2</v>
      </c>
      <c r="AO1843" s="17">
        <v>5.2269685442368402E-2</v>
      </c>
      <c r="AP1843" s="17">
        <v>0.14621523102039499</v>
      </c>
      <c r="AQ1843" s="17">
        <v>1.5031095790004801E-2</v>
      </c>
      <c r="AR1843" s="17"/>
      <c r="AS1843" s="17">
        <v>6.4190921586110394E-2</v>
      </c>
      <c r="AT1843" s="17">
        <v>0.12661964883551599</v>
      </c>
      <c r="AU1843" s="17">
        <v>8.8902542159939896E-2</v>
      </c>
      <c r="AV1843" s="17">
        <v>0.109988559643699</v>
      </c>
      <c r="AW1843" s="17">
        <v>9.8868409843275495E-2</v>
      </c>
      <c r="AX1843" s="17">
        <v>7.0261794164621E-2</v>
      </c>
      <c r="AY1843" s="17"/>
      <c r="AZ1843" s="17">
        <v>8.0524580299634801E-2</v>
      </c>
      <c r="BA1843" s="17">
        <v>5.19871452794625E-2</v>
      </c>
      <c r="BB1843" s="17">
        <v>0.12993827955341</v>
      </c>
      <c r="BC1843" s="17">
        <v>0.18550161277721799</v>
      </c>
      <c r="BD1843" s="17">
        <v>9.9650233927103399E-2</v>
      </c>
      <c r="BE1843" s="17"/>
      <c r="BF1843" s="17">
        <v>9.0285302468082695E-2</v>
      </c>
      <c r="BG1843" s="17"/>
      <c r="BH1843" s="17">
        <v>9.15737135225803E-2</v>
      </c>
      <c r="BI1843" s="17"/>
      <c r="BJ1843" s="17">
        <v>7.8140329515181101E-2</v>
      </c>
      <c r="BK1843" s="17">
        <v>0.13111146952634301</v>
      </c>
      <c r="BL1843" s="17">
        <v>7.7170705028593994E-2</v>
      </c>
      <c r="BM1843" s="17">
        <v>0.14349458939542001</v>
      </c>
      <c r="BN1843" s="17">
        <v>7.3810061308644898E-2</v>
      </c>
      <c r="BO1843" s="17">
        <v>0.15245936193217699</v>
      </c>
      <c r="BP1843" s="17"/>
      <c r="BQ1843" s="17">
        <v>0.135575446337941</v>
      </c>
      <c r="BR1843" s="17">
        <v>0.125120181003092</v>
      </c>
      <c r="BS1843" s="17">
        <v>7.5336466221692697E-2</v>
      </c>
      <c r="BT1843" s="17"/>
      <c r="BU1843" s="17">
        <v>0.133339448697357</v>
      </c>
      <c r="BV1843" s="17">
        <v>0.105007508981404</v>
      </c>
      <c r="BW1843" s="17">
        <v>9.2212997877448702E-2</v>
      </c>
      <c r="BX1843" s="17"/>
      <c r="BY1843" s="17">
        <v>0.151046193977596</v>
      </c>
      <c r="BZ1843" s="17"/>
      <c r="CA1843" s="17">
        <v>8.6873407356274995E-2</v>
      </c>
    </row>
    <row r="1844" spans="2:79" x14ac:dyDescent="0.35">
      <c r="B1844" t="s">
        <v>656</v>
      </c>
      <c r="C1844" s="17">
        <v>0.29615971054992601</v>
      </c>
      <c r="D1844" s="17">
        <v>0.32301836972445802</v>
      </c>
      <c r="E1844" s="17">
        <v>0.27418516702878198</v>
      </c>
      <c r="F1844" s="17"/>
      <c r="G1844" s="17">
        <v>0.32710929547353301</v>
      </c>
      <c r="H1844" s="17">
        <v>0.27655031976017702</v>
      </c>
      <c r="I1844" s="17">
        <v>0.31044535481194102</v>
      </c>
      <c r="J1844" s="17">
        <v>0.32864375562474402</v>
      </c>
      <c r="K1844" s="17">
        <v>0.25680836049065803</v>
      </c>
      <c r="L1844" s="17">
        <v>0.27621201784526001</v>
      </c>
      <c r="M1844" s="17"/>
      <c r="N1844" s="17">
        <v>0.30987754187397698</v>
      </c>
      <c r="O1844" s="17">
        <v>0.29605193016664899</v>
      </c>
      <c r="P1844" s="17">
        <v>0.30575667501172499</v>
      </c>
      <c r="Q1844" s="17">
        <v>0.27096270644805298</v>
      </c>
      <c r="R1844" s="17"/>
      <c r="S1844" s="17">
        <v>0.286125110316791</v>
      </c>
      <c r="T1844" s="17">
        <v>0.35824198163154602</v>
      </c>
      <c r="U1844" s="17">
        <v>0.178267077870749</v>
      </c>
      <c r="V1844" s="17">
        <v>0.27503156528103101</v>
      </c>
      <c r="W1844" s="17">
        <v>0.342843601085423</v>
      </c>
      <c r="X1844" s="17">
        <v>0.18227149078914601</v>
      </c>
      <c r="Y1844" s="17">
        <v>0.25653298345532299</v>
      </c>
      <c r="Z1844" s="17">
        <v>0.31660173806867198</v>
      </c>
      <c r="AA1844" s="17">
        <v>0.40351100559862502</v>
      </c>
      <c r="AB1844" s="17">
        <v>0.26681505800633099</v>
      </c>
      <c r="AC1844" s="17">
        <v>0.34993762643099402</v>
      </c>
      <c r="AD1844" s="17">
        <v>0.29905757046698001</v>
      </c>
      <c r="AE1844" s="17"/>
      <c r="AF1844" s="17">
        <v>0.28773190799458598</v>
      </c>
      <c r="AG1844" s="17">
        <v>0.281740331714114</v>
      </c>
      <c r="AH1844" s="17">
        <v>0.30697647769534397</v>
      </c>
      <c r="AI1844" s="17">
        <v>0.31633122701124999</v>
      </c>
      <c r="AJ1844" s="17">
        <v>0.322466506492111</v>
      </c>
      <c r="AK1844" s="17">
        <v>0.31956883003242798</v>
      </c>
      <c r="AL1844" s="17"/>
      <c r="AM1844" s="17">
        <v>0.229606743219232</v>
      </c>
      <c r="AN1844" s="17">
        <v>0.35475600619291398</v>
      </c>
      <c r="AO1844" s="17">
        <v>0.31473741049766502</v>
      </c>
      <c r="AP1844" s="17">
        <v>0.260200792043013</v>
      </c>
      <c r="AQ1844" s="17">
        <v>0.15972102543590599</v>
      </c>
      <c r="AR1844" s="17"/>
      <c r="AS1844" s="17">
        <v>0.32150325383538603</v>
      </c>
      <c r="AT1844" s="17">
        <v>0.22151762495275601</v>
      </c>
      <c r="AU1844" s="17">
        <v>0.32549444108190401</v>
      </c>
      <c r="AV1844" s="17">
        <v>0.303381116953098</v>
      </c>
      <c r="AW1844" s="17">
        <v>0.299533201515366</v>
      </c>
      <c r="AX1844" s="17">
        <v>0.32696045283620201</v>
      </c>
      <c r="AY1844" s="17"/>
      <c r="AZ1844" s="17">
        <v>0.300710747057156</v>
      </c>
      <c r="BA1844" s="17">
        <v>0.37770654791576402</v>
      </c>
      <c r="BB1844" s="17">
        <v>0.28391646390141101</v>
      </c>
      <c r="BC1844" s="17">
        <v>0.16876784579510001</v>
      </c>
      <c r="BD1844" s="17">
        <v>0.25866981511491899</v>
      </c>
      <c r="BE1844" s="17"/>
      <c r="BF1844" s="17">
        <v>0.30949244014787203</v>
      </c>
      <c r="BG1844" s="17"/>
      <c r="BH1844" s="17">
        <v>0.31932216782856498</v>
      </c>
      <c r="BI1844" s="17"/>
      <c r="BJ1844" s="17">
        <v>0.29233006595289501</v>
      </c>
      <c r="BK1844" s="17">
        <v>0.28771273360736799</v>
      </c>
      <c r="BL1844" s="17">
        <v>0.27063066177226403</v>
      </c>
      <c r="BM1844" s="17">
        <v>0.27567143899241903</v>
      </c>
      <c r="BN1844" s="17">
        <v>0.28189357129466602</v>
      </c>
      <c r="BO1844" s="17">
        <v>0.29042382718294601</v>
      </c>
      <c r="BP1844" s="17"/>
      <c r="BQ1844" s="17">
        <v>0.29477289478163798</v>
      </c>
      <c r="BR1844" s="17">
        <v>0.33025806231341998</v>
      </c>
      <c r="BS1844" s="17">
        <v>0.303757869964069</v>
      </c>
      <c r="BT1844" s="17"/>
      <c r="BU1844" s="17">
        <v>0.31269172134457002</v>
      </c>
      <c r="BV1844" s="17">
        <v>0.30621586784370902</v>
      </c>
      <c r="BW1844" s="17">
        <v>0.30976060146625201</v>
      </c>
      <c r="BX1844" s="17"/>
      <c r="BY1844" s="17">
        <v>0.32311671592549601</v>
      </c>
      <c r="BZ1844" s="17"/>
      <c r="CA1844" s="17">
        <v>0.23941474803560001</v>
      </c>
    </row>
    <row r="1845" spans="2:79" x14ac:dyDescent="0.35">
      <c r="B1845" t="s">
        <v>657</v>
      </c>
      <c r="C1845" s="17">
        <v>0.357022806667185</v>
      </c>
      <c r="D1845" s="17">
        <v>0.36152520741060201</v>
      </c>
      <c r="E1845" s="17">
        <v>0.34989416004465701</v>
      </c>
      <c r="F1845" s="17"/>
      <c r="G1845" s="17">
        <v>0.36507217633039701</v>
      </c>
      <c r="H1845" s="17">
        <v>0.344988724596693</v>
      </c>
      <c r="I1845" s="17">
        <v>0.285741902398784</v>
      </c>
      <c r="J1845" s="17">
        <v>0.36815445992742002</v>
      </c>
      <c r="K1845" s="17">
        <v>0.40999956181173097</v>
      </c>
      <c r="L1845" s="17">
        <v>0.38055356709052801</v>
      </c>
      <c r="M1845" s="17"/>
      <c r="N1845" s="17">
        <v>0.34967737804516602</v>
      </c>
      <c r="O1845" s="17">
        <v>0.357247351020063</v>
      </c>
      <c r="P1845" s="17">
        <v>0.33681005214777299</v>
      </c>
      <c r="Q1845" s="17">
        <v>0.38035857767653303</v>
      </c>
      <c r="R1845" s="17"/>
      <c r="S1845" s="17">
        <v>0.39206383460966099</v>
      </c>
      <c r="T1845" s="17">
        <v>0.25438657949995902</v>
      </c>
      <c r="U1845" s="17">
        <v>0.396456077409162</v>
      </c>
      <c r="V1845" s="17">
        <v>0.40855528369233501</v>
      </c>
      <c r="W1845" s="17">
        <v>0.32428953156456902</v>
      </c>
      <c r="X1845" s="17">
        <v>0.358950548158599</v>
      </c>
      <c r="Y1845" s="17">
        <v>0.400840169379438</v>
      </c>
      <c r="Z1845" s="17">
        <v>0.27866833746570102</v>
      </c>
      <c r="AA1845" s="17">
        <v>0.27083390875343799</v>
      </c>
      <c r="AB1845" s="17">
        <v>0.42893020466716603</v>
      </c>
      <c r="AC1845" s="17">
        <v>0.46334285033212602</v>
      </c>
      <c r="AD1845" s="17">
        <v>0.46454586224557798</v>
      </c>
      <c r="AE1845" s="17"/>
      <c r="AF1845" s="17">
        <v>0.37081088509774501</v>
      </c>
      <c r="AG1845" s="17">
        <v>0.35659834394095902</v>
      </c>
      <c r="AH1845" s="17">
        <v>0.38256417306669099</v>
      </c>
      <c r="AI1845" s="17">
        <v>0.293828562053144</v>
      </c>
      <c r="AJ1845" s="17">
        <v>0.433605993350414</v>
      </c>
      <c r="AK1845" s="17">
        <v>0.29641778530254398</v>
      </c>
      <c r="AL1845" s="17"/>
      <c r="AM1845" s="17">
        <v>0.33269113272857598</v>
      </c>
      <c r="AN1845" s="17">
        <v>0.37352559643410799</v>
      </c>
      <c r="AO1845" s="17">
        <v>0.36939518971784802</v>
      </c>
      <c r="AP1845" s="17">
        <v>0.32024587705389301</v>
      </c>
      <c r="AQ1845" s="17">
        <v>0.436145831838957</v>
      </c>
      <c r="AR1845" s="17"/>
      <c r="AS1845" s="17">
        <v>0.36146896546338497</v>
      </c>
      <c r="AT1845" s="17">
        <v>0.31713104001836001</v>
      </c>
      <c r="AU1845" s="17">
        <v>0.394589562017922</v>
      </c>
      <c r="AV1845" s="17">
        <v>0.36158270121229602</v>
      </c>
      <c r="AW1845" s="17">
        <v>0.36507276070581401</v>
      </c>
      <c r="AX1845" s="17">
        <v>0.34419229899673298</v>
      </c>
      <c r="AY1845" s="17"/>
      <c r="AZ1845" s="17">
        <v>0.35666755613529399</v>
      </c>
      <c r="BA1845" s="17">
        <v>0.29133872480776402</v>
      </c>
      <c r="BB1845" s="17">
        <v>0.364319908862136</v>
      </c>
      <c r="BC1845" s="17">
        <v>0.37803049730998001</v>
      </c>
      <c r="BD1845" s="17">
        <v>0.40736428716990097</v>
      </c>
      <c r="BE1845" s="17"/>
      <c r="BF1845" s="17">
        <v>0.34058149919778802</v>
      </c>
      <c r="BG1845" s="17"/>
      <c r="BH1845" s="17">
        <v>0.33667714512692098</v>
      </c>
      <c r="BI1845" s="17"/>
      <c r="BJ1845" s="17">
        <v>0.345258593303087</v>
      </c>
      <c r="BK1845" s="17">
        <v>0.352248076633848</v>
      </c>
      <c r="BL1845" s="17">
        <v>0.40786023378042202</v>
      </c>
      <c r="BM1845" s="17">
        <v>0.30339789246953602</v>
      </c>
      <c r="BN1845" s="17">
        <v>0.44273849371892399</v>
      </c>
      <c r="BO1845" s="17">
        <v>0.30289221899536101</v>
      </c>
      <c r="BP1845" s="17"/>
      <c r="BQ1845" s="17">
        <v>0.30821554398040502</v>
      </c>
      <c r="BR1845" s="17">
        <v>0.33485340486064402</v>
      </c>
      <c r="BS1845" s="17">
        <v>0.392425094267843</v>
      </c>
      <c r="BT1845" s="17"/>
      <c r="BU1845" s="17">
        <v>0.23843755836222399</v>
      </c>
      <c r="BV1845" s="17">
        <v>0.38310132878037101</v>
      </c>
      <c r="BW1845" s="17">
        <v>0.36320987225041701</v>
      </c>
      <c r="BX1845" s="17"/>
      <c r="BY1845" s="17">
        <v>0.31784503126806901</v>
      </c>
      <c r="BZ1845" s="17"/>
      <c r="CA1845" s="17">
        <v>0.41433604842558303</v>
      </c>
    </row>
    <row r="1846" spans="2:79" x14ac:dyDescent="0.35">
      <c r="B1846" t="s">
        <v>658</v>
      </c>
      <c r="C1846" s="17">
        <v>0.11316426152107301</v>
      </c>
      <c r="D1846" s="17">
        <v>9.0879060859795399E-2</v>
      </c>
      <c r="E1846" s="17">
        <v>0.131289479095581</v>
      </c>
      <c r="F1846" s="17"/>
      <c r="G1846" s="17">
        <v>0.142474833712984</v>
      </c>
      <c r="H1846" s="17">
        <v>8.2190827865593202E-2</v>
      </c>
      <c r="I1846" s="17">
        <v>0.14566978823827101</v>
      </c>
      <c r="J1846" s="17">
        <v>0.133834273427693</v>
      </c>
      <c r="K1846" s="17">
        <v>0.12570901699024301</v>
      </c>
      <c r="L1846" s="17">
        <v>5.4013978798144201E-2</v>
      </c>
      <c r="M1846" s="17"/>
      <c r="N1846" s="17">
        <v>0.108549077165238</v>
      </c>
      <c r="O1846" s="17">
        <v>0.139228754478088</v>
      </c>
      <c r="P1846" s="17">
        <v>0.109324070154095</v>
      </c>
      <c r="Q1846" s="17">
        <v>9.3893380811756799E-2</v>
      </c>
      <c r="R1846" s="17"/>
      <c r="S1846" s="17">
        <v>0.109414275597495</v>
      </c>
      <c r="T1846" s="17">
        <v>0.121907103593419</v>
      </c>
      <c r="U1846" s="17">
        <v>0.18615534067824799</v>
      </c>
      <c r="V1846" s="17">
        <v>9.0429009170689897E-2</v>
      </c>
      <c r="W1846" s="17">
        <v>4.4287974828768201E-2</v>
      </c>
      <c r="X1846" s="17">
        <v>0.19282677465845399</v>
      </c>
      <c r="Y1846" s="17">
        <v>0.12232889760736999</v>
      </c>
      <c r="Z1846" s="17">
        <v>0.162161100310839</v>
      </c>
      <c r="AA1846" s="17">
        <v>0.104919492403778</v>
      </c>
      <c r="AB1846" s="17">
        <v>6.0348877774253899E-2</v>
      </c>
      <c r="AC1846" s="17">
        <v>3.4596523194040198E-2</v>
      </c>
      <c r="AD1846" s="17">
        <v>8.9649694533361995E-2</v>
      </c>
      <c r="AE1846" s="17"/>
      <c r="AF1846" s="17">
        <v>8.7021026640784802E-2</v>
      </c>
      <c r="AG1846" s="17">
        <v>0.123409585371306</v>
      </c>
      <c r="AH1846" s="17">
        <v>0.12792534754370599</v>
      </c>
      <c r="AI1846" s="17">
        <v>8.1898918740538507E-2</v>
      </c>
      <c r="AJ1846" s="17">
        <v>0.13392044752961799</v>
      </c>
      <c r="AK1846" s="17">
        <v>0.127971807681137</v>
      </c>
      <c r="AL1846" s="17"/>
      <c r="AM1846" s="17">
        <v>0.113955289075953</v>
      </c>
      <c r="AN1846" s="17">
        <v>0.10492304095751299</v>
      </c>
      <c r="AO1846" s="17">
        <v>9.9042409547596799E-2</v>
      </c>
      <c r="AP1846" s="17">
        <v>0.16765316464472599</v>
      </c>
      <c r="AQ1846" s="17">
        <v>5.7449601438211297E-2</v>
      </c>
      <c r="AR1846" s="17"/>
      <c r="AS1846" s="17">
        <v>0.13070738041206201</v>
      </c>
      <c r="AT1846" s="17">
        <v>0.146175935388068</v>
      </c>
      <c r="AU1846" s="17">
        <v>9.1348568660425095E-2</v>
      </c>
      <c r="AV1846" s="17">
        <v>9.0202413362870298E-2</v>
      </c>
      <c r="AW1846" s="17">
        <v>0.110311456153615</v>
      </c>
      <c r="AX1846" s="17">
        <v>8.4538525397318903E-2</v>
      </c>
      <c r="AY1846" s="17"/>
      <c r="AZ1846" s="17">
        <v>9.43501150695224E-2</v>
      </c>
      <c r="BA1846" s="17">
        <v>0.14725630662905201</v>
      </c>
      <c r="BB1846" s="17">
        <v>9.9085496472349793E-2</v>
      </c>
      <c r="BC1846" s="17">
        <v>0.12951232344976199</v>
      </c>
      <c r="BD1846" s="17">
        <v>9.6150857710239193E-2</v>
      </c>
      <c r="BE1846" s="17"/>
      <c r="BF1846" s="17">
        <v>0.119825989410041</v>
      </c>
      <c r="BG1846" s="17"/>
      <c r="BH1846" s="17">
        <v>0.11076949706443801</v>
      </c>
      <c r="BI1846" s="17"/>
      <c r="BJ1846" s="17">
        <v>0.13674771366652599</v>
      </c>
      <c r="BK1846" s="17">
        <v>7.7590152480499497E-2</v>
      </c>
      <c r="BL1846" s="17">
        <v>0.105110781472555</v>
      </c>
      <c r="BM1846" s="17">
        <v>0.14054447157556599</v>
      </c>
      <c r="BN1846" s="17">
        <v>8.1148740024455407E-2</v>
      </c>
      <c r="BO1846" s="17">
        <v>0.17505597371841</v>
      </c>
      <c r="BP1846" s="17"/>
      <c r="BQ1846" s="17">
        <v>0.13893225105090501</v>
      </c>
      <c r="BR1846" s="17">
        <v>0.104779257871243</v>
      </c>
      <c r="BS1846" s="17">
        <v>0.106122675647025</v>
      </c>
      <c r="BT1846" s="17"/>
      <c r="BU1846" s="17">
        <v>0.16664990563818899</v>
      </c>
      <c r="BV1846" s="17">
        <v>0.116466957016056</v>
      </c>
      <c r="BW1846" s="17">
        <v>0.10678147424871</v>
      </c>
      <c r="BX1846" s="17"/>
      <c r="BY1846" s="17">
        <v>0.169498120014485</v>
      </c>
      <c r="BZ1846" s="17"/>
      <c r="CA1846" s="17">
        <v>0.11512114359964599</v>
      </c>
    </row>
    <row r="1847" spans="2:79" x14ac:dyDescent="0.35">
      <c r="B1847" t="s">
        <v>136</v>
      </c>
      <c r="C1847" s="17">
        <v>0.13885272489221501</v>
      </c>
      <c r="D1847" s="17">
        <v>0.123167836164414</v>
      </c>
      <c r="E1847" s="17">
        <v>0.155004513877222</v>
      </c>
      <c r="F1847" s="17"/>
      <c r="G1847" s="17">
        <v>6.1000812714047198E-2</v>
      </c>
      <c r="H1847" s="17">
        <v>0.168307408795311</v>
      </c>
      <c r="I1847" s="17">
        <v>0.16512561906259901</v>
      </c>
      <c r="J1847" s="17">
        <v>8.84366735310156E-2</v>
      </c>
      <c r="K1847" s="17">
        <v>0.14850262410420301</v>
      </c>
      <c r="L1847" s="17">
        <v>0.186024630362987</v>
      </c>
      <c r="M1847" s="17"/>
      <c r="N1847" s="17">
        <v>0.12043587981866399</v>
      </c>
      <c r="O1847" s="17">
        <v>0.14340818737983099</v>
      </c>
      <c r="P1847" s="17">
        <v>0.16373350476083101</v>
      </c>
      <c r="Q1847" s="17">
        <v>0.13179290579993899</v>
      </c>
      <c r="R1847" s="17"/>
      <c r="S1847" s="17">
        <v>0.124831448209041</v>
      </c>
      <c r="T1847" s="17">
        <v>0.17776637352470401</v>
      </c>
      <c r="U1847" s="17">
        <v>0.19665331152771001</v>
      </c>
      <c r="V1847" s="17">
        <v>0.104350607526651</v>
      </c>
      <c r="W1847" s="17">
        <v>0.13417699903663999</v>
      </c>
      <c r="X1847" s="17">
        <v>0.158118171302599</v>
      </c>
      <c r="Y1847" s="17">
        <v>0.124468964668158</v>
      </c>
      <c r="Z1847" s="17">
        <v>0.13984350626980299</v>
      </c>
      <c r="AA1847" s="17">
        <v>0.113383205350328</v>
      </c>
      <c r="AB1847" s="17">
        <v>0.16189074573531401</v>
      </c>
      <c r="AC1847" s="17">
        <v>6.6272576658815197E-2</v>
      </c>
      <c r="AD1847" s="17">
        <v>0.10789920562802301</v>
      </c>
      <c r="AE1847" s="17"/>
      <c r="AF1847" s="17">
        <v>0.175864569084731</v>
      </c>
      <c r="AG1847" s="17">
        <v>0.12869331687067301</v>
      </c>
      <c r="AH1847" s="17">
        <v>0.10728250380135999</v>
      </c>
      <c r="AI1847" s="17">
        <v>0.18513956388511099</v>
      </c>
      <c r="AJ1847" s="17">
        <v>9.9872074328303903E-2</v>
      </c>
      <c r="AK1847" s="17">
        <v>0.124481564027629</v>
      </c>
      <c r="AL1847" s="17"/>
      <c r="AM1847" s="17">
        <v>0.16244518526511101</v>
      </c>
      <c r="AN1847" s="17">
        <v>0.105630841340018</v>
      </c>
      <c r="AO1847" s="17">
        <v>0.16455530479452199</v>
      </c>
      <c r="AP1847" s="17">
        <v>0.105684935237973</v>
      </c>
      <c r="AQ1847" s="17">
        <v>0.33165244549692102</v>
      </c>
      <c r="AR1847" s="17"/>
      <c r="AS1847" s="17">
        <v>0.122129478703056</v>
      </c>
      <c r="AT1847" s="17">
        <v>0.18855575080529999</v>
      </c>
      <c r="AU1847" s="17">
        <v>9.9664886079809306E-2</v>
      </c>
      <c r="AV1847" s="17">
        <v>0.13484520882803799</v>
      </c>
      <c r="AW1847" s="17">
        <v>0.12621417178193001</v>
      </c>
      <c r="AX1847" s="17">
        <v>0.17404692860512599</v>
      </c>
      <c r="AY1847" s="17"/>
      <c r="AZ1847" s="17">
        <v>0.167747001438393</v>
      </c>
      <c r="BA1847" s="17">
        <v>0.13171127536795799</v>
      </c>
      <c r="BB1847" s="17">
        <v>0.122739851210694</v>
      </c>
      <c r="BC1847" s="17">
        <v>0.138187720667939</v>
      </c>
      <c r="BD1847" s="17">
        <v>0.13816480607783799</v>
      </c>
      <c r="BE1847" s="17"/>
      <c r="BF1847" s="17">
        <v>0.13981476877621599</v>
      </c>
      <c r="BG1847" s="17"/>
      <c r="BH1847" s="17">
        <v>0.14165747645749599</v>
      </c>
      <c r="BI1847" s="17"/>
      <c r="BJ1847" s="17">
        <v>0.147523297562311</v>
      </c>
      <c r="BK1847" s="17">
        <v>0.15133756775194099</v>
      </c>
      <c r="BL1847" s="17">
        <v>0.13922761794616501</v>
      </c>
      <c r="BM1847" s="17">
        <v>0.13689160756705901</v>
      </c>
      <c r="BN1847" s="17">
        <v>0.12040913365331</v>
      </c>
      <c r="BO1847" s="17">
        <v>7.9168618171105903E-2</v>
      </c>
      <c r="BP1847" s="17"/>
      <c r="BQ1847" s="17">
        <v>0.12250386384911099</v>
      </c>
      <c r="BR1847" s="17">
        <v>0.1049890939516</v>
      </c>
      <c r="BS1847" s="17">
        <v>0.12235789389937</v>
      </c>
      <c r="BT1847" s="17"/>
      <c r="BU1847" s="17">
        <v>0.14888136595765999</v>
      </c>
      <c r="BV1847" s="17">
        <v>8.9208337378459998E-2</v>
      </c>
      <c r="BW1847" s="17">
        <v>0.12803505415717301</v>
      </c>
      <c r="BX1847" s="17"/>
      <c r="BY1847" s="17">
        <v>3.8493938814353701E-2</v>
      </c>
      <c r="BZ1847" s="17"/>
      <c r="CA1847" s="17">
        <v>0.14425465258289599</v>
      </c>
    </row>
    <row r="1848" spans="2:79" x14ac:dyDescent="0.35">
      <c r="C1848" s="17"/>
      <c r="D1848" s="17"/>
      <c r="E1848" s="17"/>
      <c r="F1848" s="17"/>
      <c r="G1848" s="17"/>
      <c r="H1848" s="17"/>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c r="BN1848" s="17"/>
      <c r="BO1848" s="17"/>
      <c r="BP1848" s="17"/>
      <c r="BQ1848" s="17"/>
      <c r="BR1848" s="17"/>
      <c r="BS1848" s="17"/>
      <c r="BT1848" s="17"/>
      <c r="BU1848" s="17"/>
      <c r="BV1848" s="17"/>
      <c r="BW1848" s="17"/>
      <c r="BX1848" s="17"/>
      <c r="BY1848" s="17"/>
      <c r="BZ1848" s="17"/>
      <c r="CA1848" s="17"/>
    </row>
    <row r="1849" spans="2:79" x14ac:dyDescent="0.35">
      <c r="B1849" s="6" t="s">
        <v>689</v>
      </c>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c r="BH1849" s="17"/>
      <c r="BI1849" s="17"/>
      <c r="BJ1849" s="17"/>
      <c r="BK1849" s="17"/>
      <c r="BL1849" s="17"/>
      <c r="BM1849" s="17"/>
      <c r="BN1849" s="17"/>
      <c r="BO1849" s="17"/>
      <c r="BP1849" s="17"/>
      <c r="BQ1849" s="17"/>
      <c r="BR1849" s="17"/>
      <c r="BS1849" s="17"/>
      <c r="BT1849" s="17"/>
      <c r="BU1849" s="17"/>
      <c r="BV1849" s="17"/>
      <c r="BW1849" s="17"/>
      <c r="BX1849" s="17"/>
      <c r="BY1849" s="17"/>
      <c r="BZ1849" s="17"/>
      <c r="CA1849" s="17"/>
    </row>
    <row r="1850" spans="2:79" x14ac:dyDescent="0.35">
      <c r="B1850" s="24" t="s">
        <v>690</v>
      </c>
      <c r="C1850" s="17"/>
      <c r="D1850" s="17"/>
      <c r="E1850" s="17"/>
      <c r="F1850" s="17"/>
      <c r="G1850" s="17"/>
      <c r="H1850" s="17"/>
      <c r="I1850" s="17"/>
      <c r="J1850" s="17"/>
      <c r="K1850" s="17"/>
      <c r="L1850" s="17"/>
      <c r="M1850" s="17"/>
      <c r="N1850" s="17"/>
      <c r="O1850" s="17"/>
      <c r="P1850" s="17"/>
      <c r="Q1850" s="17"/>
      <c r="R1850" s="17"/>
      <c r="S1850" s="17"/>
      <c r="T1850" s="17"/>
      <c r="U1850" s="17"/>
      <c r="V1850" s="17"/>
      <c r="W1850" s="17"/>
      <c r="X1850" s="17"/>
      <c r="Y1850" s="17"/>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c r="BH1850" s="17"/>
      <c r="BI1850" s="17"/>
      <c r="BJ1850" s="17"/>
      <c r="BK1850" s="17"/>
      <c r="BL1850" s="17"/>
      <c r="BM1850" s="17"/>
      <c r="BN1850" s="17"/>
      <c r="BO1850" s="17"/>
      <c r="BP1850" s="17"/>
      <c r="BQ1850" s="17"/>
      <c r="BR1850" s="17"/>
      <c r="BS1850" s="17"/>
      <c r="BT1850" s="17"/>
      <c r="BU1850" s="17"/>
      <c r="BV1850" s="17"/>
      <c r="BW1850" s="17"/>
      <c r="BX1850" s="17"/>
      <c r="BY1850" s="17"/>
      <c r="BZ1850" s="17"/>
      <c r="CA1850" s="17"/>
    </row>
    <row r="1851" spans="2:79" x14ac:dyDescent="0.35">
      <c r="B1851" t="s">
        <v>678</v>
      </c>
      <c r="C1851" s="17">
        <v>0.110588670759084</v>
      </c>
      <c r="D1851" s="17">
        <v>0.113234031545852</v>
      </c>
      <c r="E1851" s="17">
        <v>0.10709859486791</v>
      </c>
      <c r="F1851" s="17"/>
      <c r="G1851" s="17">
        <v>0.116291422063898</v>
      </c>
      <c r="H1851" s="17">
        <v>0.116523279690772</v>
      </c>
      <c r="I1851" s="17">
        <v>0.13480511127817801</v>
      </c>
      <c r="J1851" s="17">
        <v>0.102372463546655</v>
      </c>
      <c r="K1851" s="17">
        <v>0.105825274849349</v>
      </c>
      <c r="L1851" s="17">
        <v>9.2191407671547099E-2</v>
      </c>
      <c r="M1851" s="17"/>
      <c r="N1851" s="17">
        <v>0.107599760469249</v>
      </c>
      <c r="O1851" s="17">
        <v>0.116538232138026</v>
      </c>
      <c r="P1851" s="17">
        <v>0.102137196952478</v>
      </c>
      <c r="Q1851" s="17">
        <v>0.117215467710355</v>
      </c>
      <c r="R1851" s="17"/>
      <c r="S1851" s="17">
        <v>0.125399999112698</v>
      </c>
      <c r="T1851" s="17">
        <v>0.13711011781013099</v>
      </c>
      <c r="U1851" s="17">
        <v>9.8724653834459594E-2</v>
      </c>
      <c r="V1851" s="17">
        <v>0.12954106302468499</v>
      </c>
      <c r="W1851" s="17">
        <v>0.142051897203509</v>
      </c>
      <c r="X1851" s="17">
        <v>7.7076206807577E-2</v>
      </c>
      <c r="Y1851" s="17">
        <v>0.120641637270303</v>
      </c>
      <c r="Z1851" s="17">
        <v>0.111656263231457</v>
      </c>
      <c r="AA1851" s="17">
        <v>9.5879596944458301E-2</v>
      </c>
      <c r="AB1851" s="17">
        <v>0.104164457963386</v>
      </c>
      <c r="AC1851" s="17">
        <v>5.5698703175027398E-2</v>
      </c>
      <c r="AD1851" s="17">
        <v>6.5222657405060405E-2</v>
      </c>
      <c r="AE1851" s="17"/>
      <c r="AF1851" s="17">
        <v>9.0354454958910896E-2</v>
      </c>
      <c r="AG1851" s="17">
        <v>0.116494966803681</v>
      </c>
      <c r="AH1851" s="17">
        <v>0.11496894772088199</v>
      </c>
      <c r="AI1851" s="17">
        <v>0.11629115157815401</v>
      </c>
      <c r="AJ1851" s="17">
        <v>0.13794286138932799</v>
      </c>
      <c r="AK1851" s="17">
        <v>0.11749517520094201</v>
      </c>
      <c r="AL1851" s="17"/>
      <c r="AM1851" s="17">
        <v>9.3438705264739602E-2</v>
      </c>
      <c r="AN1851" s="17">
        <v>0.10967513071142999</v>
      </c>
      <c r="AO1851" s="17">
        <v>0.119096775221587</v>
      </c>
      <c r="AP1851" s="17">
        <v>0.132104192776556</v>
      </c>
      <c r="AQ1851" s="17">
        <v>0.17462549643389699</v>
      </c>
      <c r="AR1851" s="17"/>
      <c r="AS1851" s="17">
        <v>0.12408627636210399</v>
      </c>
      <c r="AT1851" s="17">
        <v>0.10810478186199</v>
      </c>
      <c r="AU1851" s="17">
        <v>0.121352184765672</v>
      </c>
      <c r="AV1851" s="17">
        <v>0.10390281162873199</v>
      </c>
      <c r="AW1851" s="17">
        <v>0.104479236568169</v>
      </c>
      <c r="AX1851" s="17">
        <v>8.3146237910442705E-2</v>
      </c>
      <c r="AY1851" s="17"/>
      <c r="AZ1851" s="17">
        <v>9.77984859936704E-2</v>
      </c>
      <c r="BA1851" s="17">
        <v>0.112633444077957</v>
      </c>
      <c r="BB1851" s="17">
        <v>0.11665779715883</v>
      </c>
      <c r="BC1851" s="17">
        <v>0.128113625648417</v>
      </c>
      <c r="BD1851" s="17">
        <v>0.11034018912171201</v>
      </c>
      <c r="BE1851" s="17"/>
      <c r="BF1851" s="17">
        <v>0.11531959969753899</v>
      </c>
      <c r="BG1851" s="17"/>
      <c r="BH1851" s="17">
        <v>0.112025343678663</v>
      </c>
      <c r="BI1851" s="17"/>
      <c r="BJ1851" s="17">
        <v>9.9154299627505299E-2</v>
      </c>
      <c r="BK1851" s="17">
        <v>0.10408403716763601</v>
      </c>
      <c r="BL1851" s="17">
        <v>0.116616486434518</v>
      </c>
      <c r="BM1851" s="17">
        <v>0.10990652102849</v>
      </c>
      <c r="BN1851" s="17">
        <v>0.16427597428638099</v>
      </c>
      <c r="BO1851" s="17">
        <v>0.116987960849121</v>
      </c>
      <c r="BP1851" s="17"/>
      <c r="BQ1851" s="17">
        <v>0.132022064358501</v>
      </c>
      <c r="BR1851" s="17">
        <v>0.104914423970912</v>
      </c>
      <c r="BS1851" s="17">
        <v>0.11219614157379899</v>
      </c>
      <c r="BT1851" s="17"/>
      <c r="BU1851" s="17">
        <v>0.126370702515087</v>
      </c>
      <c r="BV1851" s="17">
        <v>0.11197817684212399</v>
      </c>
      <c r="BW1851" s="17">
        <v>0.11186819421635499</v>
      </c>
      <c r="BX1851" s="17"/>
      <c r="BY1851" s="17">
        <v>0.14371449281290599</v>
      </c>
      <c r="BZ1851" s="17"/>
      <c r="CA1851" s="17">
        <v>0.139236538155772</v>
      </c>
    </row>
    <row r="1852" spans="2:79" x14ac:dyDescent="0.35">
      <c r="B1852" t="s">
        <v>679</v>
      </c>
      <c r="C1852" s="17">
        <v>0.105875390083232</v>
      </c>
      <c r="D1852" s="17">
        <v>0.11066622338094299</v>
      </c>
      <c r="E1852" s="17">
        <v>0.101016157853482</v>
      </c>
      <c r="F1852" s="17"/>
      <c r="G1852" s="17">
        <v>0.100098721121458</v>
      </c>
      <c r="H1852" s="17">
        <v>0.11851372537725199</v>
      </c>
      <c r="I1852" s="17">
        <v>0.120905642531524</v>
      </c>
      <c r="J1852" s="17">
        <v>0.105765303979222</v>
      </c>
      <c r="K1852" s="17">
        <v>9.6400656845503696E-2</v>
      </c>
      <c r="L1852" s="17">
        <v>9.3726583292028903E-2</v>
      </c>
      <c r="M1852" s="17"/>
      <c r="N1852" s="17">
        <v>0.122932248579971</v>
      </c>
      <c r="O1852" s="17">
        <v>9.7761527282323096E-2</v>
      </c>
      <c r="P1852" s="17">
        <v>9.9686396222310195E-2</v>
      </c>
      <c r="Q1852" s="17">
        <v>9.9615391030685105E-2</v>
      </c>
      <c r="R1852" s="17"/>
      <c r="S1852" s="17">
        <v>0.11177886587762099</v>
      </c>
      <c r="T1852" s="17">
        <v>0.120986626789878</v>
      </c>
      <c r="U1852" s="17">
        <v>0.14300349198286599</v>
      </c>
      <c r="V1852" s="17">
        <v>9.8660206723816299E-2</v>
      </c>
      <c r="W1852" s="17">
        <v>7.9929076771193999E-2</v>
      </c>
      <c r="X1852" s="17">
        <v>0.103092452257481</v>
      </c>
      <c r="Y1852" s="17">
        <v>9.8520372724822503E-2</v>
      </c>
      <c r="Z1852" s="17">
        <v>0.111199158867394</v>
      </c>
      <c r="AA1852" s="17">
        <v>0.10128566856337901</v>
      </c>
      <c r="AB1852" s="17">
        <v>6.3009049063279393E-2</v>
      </c>
      <c r="AC1852" s="17">
        <v>0.10269588531540499</v>
      </c>
      <c r="AD1852" s="17">
        <v>0.167648504723239</v>
      </c>
      <c r="AE1852" s="17"/>
      <c r="AF1852" s="17">
        <v>9.5126342113149104E-2</v>
      </c>
      <c r="AG1852" s="17">
        <v>9.7041926864610495E-2</v>
      </c>
      <c r="AH1852" s="17">
        <v>0.120280554068809</v>
      </c>
      <c r="AI1852" s="17">
        <v>0.11988795305835501</v>
      </c>
      <c r="AJ1852" s="17">
        <v>0.120537048781319</v>
      </c>
      <c r="AK1852" s="17">
        <v>0.14767544845785699</v>
      </c>
      <c r="AL1852" s="17"/>
      <c r="AM1852" s="17">
        <v>7.5902916839157897E-2</v>
      </c>
      <c r="AN1852" s="17">
        <v>0.100514641315558</v>
      </c>
      <c r="AO1852" s="17">
        <v>0.12605091841765201</v>
      </c>
      <c r="AP1852" s="17">
        <v>0.126523390139924</v>
      </c>
      <c r="AQ1852" s="17">
        <v>0.105954431379611</v>
      </c>
      <c r="AR1852" s="17"/>
      <c r="AS1852" s="17">
        <v>0.111908443832234</v>
      </c>
      <c r="AT1852" s="17">
        <v>9.0766416426031699E-2</v>
      </c>
      <c r="AU1852" s="17">
        <v>0.122757122227851</v>
      </c>
      <c r="AV1852" s="17">
        <v>0.116255132061494</v>
      </c>
      <c r="AW1852" s="17">
        <v>6.7310639614228604E-2</v>
      </c>
      <c r="AX1852" s="17">
        <v>0.133581642860961</v>
      </c>
      <c r="AY1852" s="17"/>
      <c r="AZ1852" s="17">
        <v>0.120500495628801</v>
      </c>
      <c r="BA1852" s="17">
        <v>0.10616917053104601</v>
      </c>
      <c r="BB1852" s="17">
        <v>9.0174653342833103E-2</v>
      </c>
      <c r="BC1852" s="17">
        <v>0.10013434141713499</v>
      </c>
      <c r="BD1852" s="17">
        <v>0.10919436842602</v>
      </c>
      <c r="BE1852" s="17"/>
      <c r="BF1852" s="17">
        <v>0.10729230304899499</v>
      </c>
      <c r="BG1852" s="17"/>
      <c r="BH1852" s="17">
        <v>0.102580591880337</v>
      </c>
      <c r="BI1852" s="17"/>
      <c r="BJ1852" s="17">
        <v>0.110567317500599</v>
      </c>
      <c r="BK1852" s="17">
        <v>9.9752641646006807E-2</v>
      </c>
      <c r="BL1852" s="17">
        <v>0.113056511716117</v>
      </c>
      <c r="BM1852" s="17">
        <v>8.2655096830989302E-2</v>
      </c>
      <c r="BN1852" s="17">
        <v>0.15608386927099599</v>
      </c>
      <c r="BO1852" s="17">
        <v>9.1844512116139601E-2</v>
      </c>
      <c r="BP1852" s="17"/>
      <c r="BQ1852" s="17">
        <v>0.13726493114292401</v>
      </c>
      <c r="BR1852" s="17">
        <v>9.8634417487513296E-2</v>
      </c>
      <c r="BS1852" s="17">
        <v>0.10489030126641399</v>
      </c>
      <c r="BT1852" s="17"/>
      <c r="BU1852" s="17">
        <v>0.14403398129949099</v>
      </c>
      <c r="BV1852" s="17">
        <v>0.10870242033913</v>
      </c>
      <c r="BW1852" s="17">
        <v>0.10081324705879501</v>
      </c>
      <c r="BX1852" s="17"/>
      <c r="BY1852" s="17">
        <v>0.12841085112322101</v>
      </c>
      <c r="BZ1852" s="17"/>
      <c r="CA1852" s="17">
        <v>0.13828888498296099</v>
      </c>
    </row>
    <row r="1853" spans="2:79" x14ac:dyDescent="0.35">
      <c r="B1853" t="s">
        <v>680</v>
      </c>
      <c r="C1853" s="17">
        <v>9.4278774675386395E-2</v>
      </c>
      <c r="D1853" s="17">
        <v>8.4381994658061094E-2</v>
      </c>
      <c r="E1853" s="17">
        <v>0.103640800277034</v>
      </c>
      <c r="F1853" s="17"/>
      <c r="G1853" s="17">
        <v>8.8349142892015703E-2</v>
      </c>
      <c r="H1853" s="17">
        <v>9.4641734591464494E-2</v>
      </c>
      <c r="I1853" s="17">
        <v>9.1683977616401194E-2</v>
      </c>
      <c r="J1853" s="17">
        <v>8.2019988919923598E-2</v>
      </c>
      <c r="K1853" s="17">
        <v>0.118094833460997</v>
      </c>
      <c r="L1853" s="17">
        <v>9.4019222505658695E-2</v>
      </c>
      <c r="M1853" s="17"/>
      <c r="N1853" s="17">
        <v>9.2273686928777396E-2</v>
      </c>
      <c r="O1853" s="17">
        <v>0.10645508286714001</v>
      </c>
      <c r="P1853" s="17">
        <v>7.3105760327004901E-2</v>
      </c>
      <c r="Q1853" s="17">
        <v>0.101533488236337</v>
      </c>
      <c r="R1853" s="17"/>
      <c r="S1853" s="17">
        <v>9.7234258414711297E-2</v>
      </c>
      <c r="T1853" s="17">
        <v>0.116555210655585</v>
      </c>
      <c r="U1853" s="17">
        <v>0.10341254426025299</v>
      </c>
      <c r="V1853" s="17">
        <v>9.2757466394496599E-2</v>
      </c>
      <c r="W1853" s="17">
        <v>0.109318922737633</v>
      </c>
      <c r="X1853" s="17">
        <v>6.4784949920077606E-2</v>
      </c>
      <c r="Y1853" s="17">
        <v>7.8683592884244299E-2</v>
      </c>
      <c r="Z1853" s="17">
        <v>9.5083607455475297E-2</v>
      </c>
      <c r="AA1853" s="17">
        <v>9.95810691616211E-2</v>
      </c>
      <c r="AB1853" s="17">
        <v>7.0862655737599298E-2</v>
      </c>
      <c r="AC1853" s="17">
        <v>9.7332256840437698E-2</v>
      </c>
      <c r="AD1853" s="17">
        <v>0.10377576344382999</v>
      </c>
      <c r="AE1853" s="17"/>
      <c r="AF1853" s="17">
        <v>0.101720895711591</v>
      </c>
      <c r="AG1853" s="17">
        <v>8.92691225745008E-2</v>
      </c>
      <c r="AH1853" s="17">
        <v>0.101736410869086</v>
      </c>
      <c r="AI1853" s="17">
        <v>7.4231325148712599E-2</v>
      </c>
      <c r="AJ1853" s="17">
        <v>0.103777979141187</v>
      </c>
      <c r="AK1853" s="17">
        <v>0.123848301332202</v>
      </c>
      <c r="AL1853" s="17"/>
      <c r="AM1853" s="17">
        <v>9.34559831067545E-2</v>
      </c>
      <c r="AN1853" s="17">
        <v>9.4496349227647006E-2</v>
      </c>
      <c r="AO1853" s="17">
        <v>9.7834764395709095E-2</v>
      </c>
      <c r="AP1853" s="17">
        <v>9.4907292461287499E-2</v>
      </c>
      <c r="AQ1853" s="17">
        <v>0.107549879701933</v>
      </c>
      <c r="AR1853" s="17"/>
      <c r="AS1853" s="17">
        <v>7.3692825177197899E-2</v>
      </c>
      <c r="AT1853" s="17">
        <v>0.112948442671001</v>
      </c>
      <c r="AU1853" s="17">
        <v>0.103862786626554</v>
      </c>
      <c r="AV1853" s="17">
        <v>9.3495890486913896E-2</v>
      </c>
      <c r="AW1853" s="17">
        <v>8.8836982922610205E-2</v>
      </c>
      <c r="AX1853" s="17">
        <v>8.9062853540205406E-2</v>
      </c>
      <c r="AY1853" s="17"/>
      <c r="AZ1853" s="17">
        <v>9.2774755817023102E-2</v>
      </c>
      <c r="BA1853" s="17">
        <v>9.7637615635111794E-2</v>
      </c>
      <c r="BB1853" s="17">
        <v>9.8234095701902197E-2</v>
      </c>
      <c r="BC1853" s="17">
        <v>8.9512862648295694E-2</v>
      </c>
      <c r="BD1853" s="17">
        <v>8.8791962839767799E-2</v>
      </c>
      <c r="BE1853" s="17"/>
      <c r="BF1853" s="17">
        <v>9.4581735455989593E-2</v>
      </c>
      <c r="BG1853" s="17"/>
      <c r="BH1853" s="17">
        <v>9.9290791883534901E-2</v>
      </c>
      <c r="BI1853" s="17"/>
      <c r="BJ1853" s="17">
        <v>8.5598591856568207E-2</v>
      </c>
      <c r="BK1853" s="17">
        <v>0.11246809031971899</v>
      </c>
      <c r="BL1853" s="17">
        <v>9.3183503438156706E-2</v>
      </c>
      <c r="BM1853" s="17">
        <v>9.2450212578707905E-2</v>
      </c>
      <c r="BN1853" s="17">
        <v>4.9099241017695798E-2</v>
      </c>
      <c r="BO1853" s="17">
        <v>8.6440759324842506E-2</v>
      </c>
      <c r="BP1853" s="17"/>
      <c r="BQ1853" s="17">
        <v>9.6545983652130005E-2</v>
      </c>
      <c r="BR1853" s="17">
        <v>0.100484802317648</v>
      </c>
      <c r="BS1853" s="17">
        <v>9.69789590460398E-2</v>
      </c>
      <c r="BT1853" s="17"/>
      <c r="BU1853" s="17">
        <v>8.6334131720729596E-2</v>
      </c>
      <c r="BV1853" s="17">
        <v>9.8454377421356098E-2</v>
      </c>
      <c r="BW1853" s="17">
        <v>9.62420891170057E-2</v>
      </c>
      <c r="BX1853" s="17"/>
      <c r="BY1853" s="17">
        <v>5.5684491255991099E-2</v>
      </c>
      <c r="BZ1853" s="17"/>
      <c r="CA1853" s="17">
        <v>0.11934536777551399</v>
      </c>
    </row>
    <row r="1854" spans="2:79" x14ac:dyDescent="0.35">
      <c r="B1854" t="s">
        <v>681</v>
      </c>
      <c r="C1854" s="17">
        <v>6.9014205186011701E-2</v>
      </c>
      <c r="D1854" s="17">
        <v>6.4310787633427194E-2</v>
      </c>
      <c r="E1854" s="17">
        <v>7.2589784919621606E-2</v>
      </c>
      <c r="F1854" s="17"/>
      <c r="G1854" s="17">
        <v>0.101268962434613</v>
      </c>
      <c r="H1854" s="17">
        <v>8.6956457425376596E-2</v>
      </c>
      <c r="I1854" s="17">
        <v>5.3625206129856703E-2</v>
      </c>
      <c r="J1854" s="17">
        <v>6.5998530691495597E-2</v>
      </c>
      <c r="K1854" s="17">
        <v>6.1364870509872098E-2</v>
      </c>
      <c r="L1854" s="17">
        <v>5.2902590225304302E-2</v>
      </c>
      <c r="M1854" s="17"/>
      <c r="N1854" s="17">
        <v>7.9406024070151196E-2</v>
      </c>
      <c r="O1854" s="17">
        <v>6.9187047748494102E-2</v>
      </c>
      <c r="P1854" s="17">
        <v>7.3246061331640702E-2</v>
      </c>
      <c r="Q1854" s="17">
        <v>5.3595141060256202E-2</v>
      </c>
      <c r="R1854" s="17"/>
      <c r="S1854" s="17">
        <v>7.0781845151334497E-2</v>
      </c>
      <c r="T1854" s="17">
        <v>6.5339276306425498E-2</v>
      </c>
      <c r="U1854" s="17">
        <v>5.9375376399263803E-2</v>
      </c>
      <c r="V1854" s="17">
        <v>5.9651098438297398E-2</v>
      </c>
      <c r="W1854" s="17">
        <v>5.8593992227539797E-2</v>
      </c>
      <c r="X1854" s="17">
        <v>9.0014693963184803E-2</v>
      </c>
      <c r="Y1854" s="17">
        <v>7.9857489977827795E-2</v>
      </c>
      <c r="Z1854" s="17">
        <v>7.1663430052232205E-2</v>
      </c>
      <c r="AA1854" s="17">
        <v>7.2491635999888795E-2</v>
      </c>
      <c r="AB1854" s="17">
        <v>5.4725696884606503E-2</v>
      </c>
      <c r="AC1854" s="17">
        <v>6.7412980579620502E-2</v>
      </c>
      <c r="AD1854" s="17">
        <v>9.2095346221724897E-2</v>
      </c>
      <c r="AE1854" s="17"/>
      <c r="AF1854" s="17">
        <v>6.1202517131226999E-2</v>
      </c>
      <c r="AG1854" s="17">
        <v>6.35438838006252E-2</v>
      </c>
      <c r="AH1854" s="17">
        <v>8.5097994286558398E-2</v>
      </c>
      <c r="AI1854" s="17">
        <v>7.1662285540260606E-2</v>
      </c>
      <c r="AJ1854" s="17">
        <v>8.3884464466465206E-2</v>
      </c>
      <c r="AK1854" s="17">
        <v>8.89731145650456E-2</v>
      </c>
      <c r="AL1854" s="17"/>
      <c r="AM1854" s="17">
        <v>5.8687978541822797E-2</v>
      </c>
      <c r="AN1854" s="17">
        <v>6.6291058918071105E-2</v>
      </c>
      <c r="AO1854" s="17">
        <v>8.2556175922182895E-2</v>
      </c>
      <c r="AP1854" s="17">
        <v>6.3101328012163505E-2</v>
      </c>
      <c r="AQ1854" s="17">
        <v>7.4960597632252393E-2</v>
      </c>
      <c r="AR1854" s="17"/>
      <c r="AS1854" s="17">
        <v>7.5858229889066403E-2</v>
      </c>
      <c r="AT1854" s="17">
        <v>6.87045206902797E-2</v>
      </c>
      <c r="AU1854" s="17">
        <v>6.9800430867213395E-2</v>
      </c>
      <c r="AV1854" s="17">
        <v>5.4699798058480201E-2</v>
      </c>
      <c r="AW1854" s="17">
        <v>7.2214701376728196E-2</v>
      </c>
      <c r="AX1854" s="17">
        <v>8.1242416910993306E-2</v>
      </c>
      <c r="AY1854" s="17"/>
      <c r="AZ1854" s="17">
        <v>7.4853551164361695E-2</v>
      </c>
      <c r="BA1854" s="17">
        <v>6.6262599587438395E-2</v>
      </c>
      <c r="BB1854" s="17">
        <v>6.5801911829194398E-2</v>
      </c>
      <c r="BC1854" s="17">
        <v>5.1081644240011603E-2</v>
      </c>
      <c r="BD1854" s="17">
        <v>7.53922695503359E-2</v>
      </c>
      <c r="BE1854" s="17"/>
      <c r="BF1854" s="17">
        <v>6.6640836888646193E-2</v>
      </c>
      <c r="BG1854" s="17"/>
      <c r="BH1854" s="17">
        <v>6.9792413256075894E-2</v>
      </c>
      <c r="BI1854" s="17"/>
      <c r="BJ1854" s="17">
        <v>6.6359801736083607E-2</v>
      </c>
      <c r="BK1854" s="17">
        <v>5.8781250233284697E-2</v>
      </c>
      <c r="BL1854" s="17">
        <v>7.5208024419880601E-2</v>
      </c>
      <c r="BM1854" s="17">
        <v>5.2020781241259098E-2</v>
      </c>
      <c r="BN1854" s="17">
        <v>0.10643233178339601</v>
      </c>
      <c r="BO1854" s="17">
        <v>7.1662083574458801E-2</v>
      </c>
      <c r="BP1854" s="17"/>
      <c r="BQ1854" s="17">
        <v>7.0534301372570093E-2</v>
      </c>
      <c r="BR1854" s="17">
        <v>6.9968965576423403E-2</v>
      </c>
      <c r="BS1854" s="17">
        <v>7.2862057439507993E-2</v>
      </c>
      <c r="BT1854" s="17"/>
      <c r="BU1854" s="17">
        <v>0.122576302479619</v>
      </c>
      <c r="BV1854" s="17">
        <v>7.7700753077524207E-2</v>
      </c>
      <c r="BW1854" s="17">
        <v>6.7841769052033804E-2</v>
      </c>
      <c r="BX1854" s="17"/>
      <c r="BY1854" s="17">
        <v>4.2235154764764103E-2</v>
      </c>
      <c r="BZ1854" s="17"/>
      <c r="CA1854" s="17">
        <v>7.9962087762416298E-2</v>
      </c>
    </row>
    <row r="1855" spans="2:79" x14ac:dyDescent="0.35">
      <c r="B1855" t="s">
        <v>682</v>
      </c>
      <c r="C1855" s="17">
        <v>8.6046820306519806E-2</v>
      </c>
      <c r="D1855" s="17">
        <v>8.8660053726899501E-2</v>
      </c>
      <c r="E1855" s="17">
        <v>8.3205540717567E-2</v>
      </c>
      <c r="F1855" s="17"/>
      <c r="G1855" s="17">
        <v>8.9163039212369496E-2</v>
      </c>
      <c r="H1855" s="17">
        <v>9.8061804693259105E-2</v>
      </c>
      <c r="I1855" s="17">
        <v>7.1113124090606994E-2</v>
      </c>
      <c r="J1855" s="17">
        <v>9.4133731414706504E-2</v>
      </c>
      <c r="K1855" s="17">
        <v>7.8963705167490794E-2</v>
      </c>
      <c r="L1855" s="17">
        <v>8.4482890183282297E-2</v>
      </c>
      <c r="M1855" s="17"/>
      <c r="N1855" s="17">
        <v>9.3022871283537895E-2</v>
      </c>
      <c r="O1855" s="17">
        <v>9.1823466918846297E-2</v>
      </c>
      <c r="P1855" s="17">
        <v>8.6864686802032604E-2</v>
      </c>
      <c r="Q1855" s="17">
        <v>7.4262912061343098E-2</v>
      </c>
      <c r="R1855" s="17"/>
      <c r="S1855" s="17">
        <v>8.9203146895792895E-2</v>
      </c>
      <c r="T1855" s="17">
        <v>6.00340977402892E-2</v>
      </c>
      <c r="U1855" s="17">
        <v>8.3328011017729395E-2</v>
      </c>
      <c r="V1855" s="17">
        <v>7.3369136243803701E-2</v>
      </c>
      <c r="W1855" s="17">
        <v>8.1868795234272096E-2</v>
      </c>
      <c r="X1855" s="17">
        <v>0.11106387910773299</v>
      </c>
      <c r="Y1855" s="17">
        <v>0.135837905830891</v>
      </c>
      <c r="Z1855" s="17">
        <v>8.5530464951513993E-2</v>
      </c>
      <c r="AA1855" s="17">
        <v>6.2460786637996799E-2</v>
      </c>
      <c r="AB1855" s="17">
        <v>8.8585203475857299E-2</v>
      </c>
      <c r="AC1855" s="17">
        <v>0.108743423465869</v>
      </c>
      <c r="AD1855" s="17">
        <v>7.30935424408162E-2</v>
      </c>
      <c r="AE1855" s="17"/>
      <c r="AF1855" s="17">
        <v>8.4074941043524795E-2</v>
      </c>
      <c r="AG1855" s="17">
        <v>8.6661791931180301E-2</v>
      </c>
      <c r="AH1855" s="17">
        <v>8.23088682914353E-2</v>
      </c>
      <c r="AI1855" s="17">
        <v>9.3981246664996299E-2</v>
      </c>
      <c r="AJ1855" s="17">
        <v>6.1671097085857399E-2</v>
      </c>
      <c r="AK1855" s="17">
        <v>9.9066027178965801E-2</v>
      </c>
      <c r="AL1855" s="17"/>
      <c r="AM1855" s="17">
        <v>7.9159321430909604E-2</v>
      </c>
      <c r="AN1855" s="17">
        <v>8.5131746129081198E-2</v>
      </c>
      <c r="AO1855" s="17">
        <v>8.9692386035941707E-2</v>
      </c>
      <c r="AP1855" s="17">
        <v>9.6094094021627594E-2</v>
      </c>
      <c r="AQ1855" s="17">
        <v>8.21848592280158E-2</v>
      </c>
      <c r="AR1855" s="17"/>
      <c r="AS1855" s="17">
        <v>0.103976715965276</v>
      </c>
      <c r="AT1855" s="17">
        <v>8.2533581159635397E-2</v>
      </c>
      <c r="AU1855" s="17">
        <v>7.8718460843100996E-2</v>
      </c>
      <c r="AV1855" s="17">
        <v>7.5869536271125707E-2</v>
      </c>
      <c r="AW1855" s="17">
        <v>9.2605139551288407E-2</v>
      </c>
      <c r="AX1855" s="17">
        <v>7.2837559558541001E-2</v>
      </c>
      <c r="AY1855" s="17"/>
      <c r="AZ1855" s="17">
        <v>8.1362613704753797E-2</v>
      </c>
      <c r="BA1855" s="17">
        <v>6.4623802850035994E-2</v>
      </c>
      <c r="BB1855" s="17">
        <v>9.7536583305210797E-2</v>
      </c>
      <c r="BC1855" s="17">
        <v>0.10337625981866</v>
      </c>
      <c r="BD1855" s="17">
        <v>0.102187980719365</v>
      </c>
      <c r="BE1855" s="17"/>
      <c r="BF1855" s="17">
        <v>8.4717297780192796E-2</v>
      </c>
      <c r="BG1855" s="17"/>
      <c r="BH1855" s="17">
        <v>8.1799708225965898E-2</v>
      </c>
      <c r="BI1855" s="17"/>
      <c r="BJ1855" s="17">
        <v>9.6836532402016007E-2</v>
      </c>
      <c r="BK1855" s="17">
        <v>7.0203110651538295E-2</v>
      </c>
      <c r="BL1855" s="17">
        <v>8.3940560786293195E-2</v>
      </c>
      <c r="BM1855" s="17">
        <v>6.1809586805251802E-2</v>
      </c>
      <c r="BN1855" s="17">
        <v>9.7691444088831195E-2</v>
      </c>
      <c r="BO1855" s="17">
        <v>0.16774355621022499</v>
      </c>
      <c r="BP1855" s="17"/>
      <c r="BQ1855" s="17">
        <v>9.1432392836099802E-2</v>
      </c>
      <c r="BR1855" s="17">
        <v>0.10309457518455201</v>
      </c>
      <c r="BS1855" s="17">
        <v>7.9042700984810796E-2</v>
      </c>
      <c r="BT1855" s="17"/>
      <c r="BU1855" s="17">
        <v>0.115759356776438</v>
      </c>
      <c r="BV1855" s="17">
        <v>9.0744692071244595E-2</v>
      </c>
      <c r="BW1855" s="17">
        <v>8.2374147837623396E-2</v>
      </c>
      <c r="BX1855" s="17"/>
      <c r="BY1855" s="17">
        <v>8.5202066725135597E-2</v>
      </c>
      <c r="BZ1855" s="17"/>
      <c r="CA1855" s="17">
        <v>0.104861674133101</v>
      </c>
    </row>
    <row r="1856" spans="2:79" x14ac:dyDescent="0.35">
      <c r="B1856" t="s">
        <v>683</v>
      </c>
      <c r="C1856" s="17">
        <v>6.3551642111204606E-2</v>
      </c>
      <c r="D1856" s="17">
        <v>7.0713598440696399E-2</v>
      </c>
      <c r="E1856" s="17">
        <v>5.69997458482049E-2</v>
      </c>
      <c r="F1856" s="17"/>
      <c r="G1856" s="17">
        <v>4.12583607963826E-2</v>
      </c>
      <c r="H1856" s="17">
        <v>6.5336974603278405E-2</v>
      </c>
      <c r="I1856" s="17">
        <v>6.6258287486564996E-2</v>
      </c>
      <c r="J1856" s="17">
        <v>5.7039782686189998E-2</v>
      </c>
      <c r="K1856" s="17">
        <v>7.2121798529955594E-2</v>
      </c>
      <c r="L1856" s="17">
        <v>7.4336815635030903E-2</v>
      </c>
      <c r="M1856" s="17"/>
      <c r="N1856" s="17">
        <v>5.6081868812774702E-2</v>
      </c>
      <c r="O1856" s="17">
        <v>7.5840716983578194E-2</v>
      </c>
      <c r="P1856" s="17">
        <v>5.7862187027458503E-2</v>
      </c>
      <c r="Q1856" s="17">
        <v>6.3525327459561298E-2</v>
      </c>
      <c r="R1856" s="17"/>
      <c r="S1856" s="17">
        <v>6.3639752241212502E-2</v>
      </c>
      <c r="T1856" s="17">
        <v>6.8278918895737603E-2</v>
      </c>
      <c r="U1856" s="17">
        <v>5.4453252535996102E-2</v>
      </c>
      <c r="V1856" s="17">
        <v>0.100359776219287</v>
      </c>
      <c r="W1856" s="17">
        <v>5.3118072868749401E-2</v>
      </c>
      <c r="X1856" s="17">
        <v>5.5619221320031199E-2</v>
      </c>
      <c r="Y1856" s="17">
        <v>6.0105512386549098E-2</v>
      </c>
      <c r="Z1856" s="17">
        <v>5.17391386557337E-2</v>
      </c>
      <c r="AA1856" s="17">
        <v>6.6432750530348805E-2</v>
      </c>
      <c r="AB1856" s="17">
        <v>6.2194785029702999E-2</v>
      </c>
      <c r="AC1856" s="17">
        <v>4.2744627114322697E-2</v>
      </c>
      <c r="AD1856" s="17">
        <v>5.7766702628300699E-2</v>
      </c>
      <c r="AE1856" s="17"/>
      <c r="AF1856" s="17">
        <v>5.9240517260639503E-2</v>
      </c>
      <c r="AG1856" s="17">
        <v>7.3608987004768395E-2</v>
      </c>
      <c r="AH1856" s="17">
        <v>6.4261578390308799E-2</v>
      </c>
      <c r="AI1856" s="17">
        <v>3.5101787123214503E-2</v>
      </c>
      <c r="AJ1856" s="17">
        <v>7.4018699859870501E-2</v>
      </c>
      <c r="AK1856" s="17">
        <v>4.4702958176860402E-2</v>
      </c>
      <c r="AL1856" s="17"/>
      <c r="AM1856" s="17">
        <v>5.7068353609382602E-2</v>
      </c>
      <c r="AN1856" s="17">
        <v>6.7551838344811502E-2</v>
      </c>
      <c r="AO1856" s="17">
        <v>6.4744704698546707E-2</v>
      </c>
      <c r="AP1856" s="17">
        <v>5.4533537859198601E-2</v>
      </c>
      <c r="AQ1856" s="17">
        <v>6.4408957375196293E-2</v>
      </c>
      <c r="AR1856" s="17"/>
      <c r="AS1856" s="17">
        <v>6.2200303893434603E-2</v>
      </c>
      <c r="AT1856" s="17">
        <v>6.8144077796345806E-2</v>
      </c>
      <c r="AU1856" s="17">
        <v>5.8307321354599401E-2</v>
      </c>
      <c r="AV1856" s="17">
        <v>6.9614505606614197E-2</v>
      </c>
      <c r="AW1856" s="17">
        <v>5.8376052651478598E-2</v>
      </c>
      <c r="AX1856" s="17">
        <v>5.6868736832276098E-2</v>
      </c>
      <c r="AY1856" s="17"/>
      <c r="AZ1856" s="17">
        <v>6.7510139171207795E-2</v>
      </c>
      <c r="BA1856" s="17">
        <v>8.2535868038471599E-2</v>
      </c>
      <c r="BB1856" s="17">
        <v>5.3842867064730203E-2</v>
      </c>
      <c r="BC1856" s="17">
        <v>4.28803957435617E-2</v>
      </c>
      <c r="BD1856" s="17">
        <v>5.0836551647164302E-2</v>
      </c>
      <c r="BE1856" s="17"/>
      <c r="BF1856" s="17">
        <v>6.4243995752684802E-2</v>
      </c>
      <c r="BG1856" s="17"/>
      <c r="BH1856" s="17">
        <v>7.1193076510606496E-2</v>
      </c>
      <c r="BI1856" s="17"/>
      <c r="BJ1856" s="17">
        <v>5.7808983637474401E-2</v>
      </c>
      <c r="BK1856" s="17">
        <v>7.4302402247371002E-2</v>
      </c>
      <c r="BL1856" s="17">
        <v>6.5684608442501596E-2</v>
      </c>
      <c r="BM1856" s="17">
        <v>6.4938980243858704E-2</v>
      </c>
      <c r="BN1856" s="17">
        <v>3.9297118531650799E-2</v>
      </c>
      <c r="BO1856" s="17">
        <v>4.3023971314751101E-2</v>
      </c>
      <c r="BP1856" s="17"/>
      <c r="BQ1856" s="17">
        <v>5.51677825454433E-2</v>
      </c>
      <c r="BR1856" s="17">
        <v>6.0552485254230098E-2</v>
      </c>
      <c r="BS1856" s="17">
        <v>7.1377283617904005E-2</v>
      </c>
      <c r="BT1856" s="17"/>
      <c r="BU1856" s="17">
        <v>8.5481438152415296E-2</v>
      </c>
      <c r="BV1856" s="17">
        <v>6.9082168610201902E-2</v>
      </c>
      <c r="BW1856" s="17">
        <v>6.31637963224886E-2</v>
      </c>
      <c r="BX1856" s="17"/>
      <c r="BY1856" s="17">
        <v>6.3531897350916994E-2</v>
      </c>
      <c r="BZ1856" s="17"/>
      <c r="CA1856" s="17">
        <v>4.2829321511463701E-2</v>
      </c>
    </row>
    <row r="1857" spans="2:79" x14ac:dyDescent="0.35">
      <c r="B1857" t="s">
        <v>684</v>
      </c>
      <c r="C1857" s="17">
        <v>8.6638949162228696E-2</v>
      </c>
      <c r="D1857" s="17">
        <v>8.6244847889974302E-2</v>
      </c>
      <c r="E1857" s="17">
        <v>8.7449583410230805E-2</v>
      </c>
      <c r="F1857" s="17"/>
      <c r="G1857" s="17">
        <v>8.5903516653840495E-2</v>
      </c>
      <c r="H1857" s="17">
        <v>7.1240872113770906E-2</v>
      </c>
      <c r="I1857" s="17">
        <v>8.5859056306553397E-2</v>
      </c>
      <c r="J1857" s="17">
        <v>0.10096283192710501</v>
      </c>
      <c r="K1857" s="17">
        <v>8.4801514931986802E-2</v>
      </c>
      <c r="L1857" s="17">
        <v>8.9910127268429799E-2</v>
      </c>
      <c r="M1857" s="17"/>
      <c r="N1857" s="17">
        <v>9.0758791085738297E-2</v>
      </c>
      <c r="O1857" s="17">
        <v>7.8198300407681595E-2</v>
      </c>
      <c r="P1857" s="17">
        <v>9.7182086660760197E-2</v>
      </c>
      <c r="Q1857" s="17">
        <v>8.1070871295790506E-2</v>
      </c>
      <c r="R1857" s="17"/>
      <c r="S1857" s="17">
        <v>6.5973618445119994E-2</v>
      </c>
      <c r="T1857" s="17">
        <v>9.1408837847834296E-2</v>
      </c>
      <c r="U1857" s="17">
        <v>7.4661862061747006E-2</v>
      </c>
      <c r="V1857" s="17">
        <v>7.7333190138434801E-2</v>
      </c>
      <c r="W1857" s="17">
        <v>8.3824970136743698E-2</v>
      </c>
      <c r="X1857" s="17">
        <v>0.10637505636698399</v>
      </c>
      <c r="Y1857" s="17">
        <v>7.2242420713634403E-2</v>
      </c>
      <c r="Z1857" s="17">
        <v>7.9755965240879995E-2</v>
      </c>
      <c r="AA1857" s="17">
        <v>0.10006180491757601</v>
      </c>
      <c r="AB1857" s="17">
        <v>9.6021667744991199E-2</v>
      </c>
      <c r="AC1857" s="17">
        <v>9.9404587944727493E-2</v>
      </c>
      <c r="AD1857" s="17">
        <v>0.11822138941554</v>
      </c>
      <c r="AE1857" s="17"/>
      <c r="AF1857" s="17">
        <v>9.5387498648093302E-2</v>
      </c>
      <c r="AG1857" s="17">
        <v>8.2895158360750495E-2</v>
      </c>
      <c r="AH1857" s="17">
        <v>8.1034755147777804E-2</v>
      </c>
      <c r="AI1857" s="17">
        <v>0.105115268652689</v>
      </c>
      <c r="AJ1857" s="17">
        <v>7.8276626498816504E-2</v>
      </c>
      <c r="AK1857" s="17">
        <v>9.4341003513046806E-2</v>
      </c>
      <c r="AL1857" s="17"/>
      <c r="AM1857" s="17">
        <v>9.6799747735373295E-2</v>
      </c>
      <c r="AN1857" s="17">
        <v>9.71725763073535E-2</v>
      </c>
      <c r="AO1857" s="17">
        <v>7.6023258668845101E-2</v>
      </c>
      <c r="AP1857" s="17">
        <v>7.0216523848060194E-2</v>
      </c>
      <c r="AQ1857" s="17">
        <v>3.9900368874763399E-2</v>
      </c>
      <c r="AR1857" s="17"/>
      <c r="AS1857" s="17">
        <v>7.7225325494838196E-2</v>
      </c>
      <c r="AT1857" s="17">
        <v>8.7444066544861004E-2</v>
      </c>
      <c r="AU1857" s="17">
        <v>8.7309374428801198E-2</v>
      </c>
      <c r="AV1857" s="17">
        <v>8.4864623275658094E-2</v>
      </c>
      <c r="AW1857" s="17">
        <v>9.3496647783110107E-2</v>
      </c>
      <c r="AX1857" s="17">
        <v>0.103677510622304</v>
      </c>
      <c r="AY1857" s="17"/>
      <c r="AZ1857" s="17">
        <v>7.8809740792439006E-2</v>
      </c>
      <c r="BA1857" s="17">
        <v>8.3154918518325099E-2</v>
      </c>
      <c r="BB1857" s="17">
        <v>9.1755321982506702E-2</v>
      </c>
      <c r="BC1857" s="17">
        <v>9.8077071306901506E-2</v>
      </c>
      <c r="BD1857" s="17">
        <v>8.6854246353024495E-2</v>
      </c>
      <c r="BE1857" s="17"/>
      <c r="BF1857" s="17">
        <v>8.83301310178254E-2</v>
      </c>
      <c r="BG1857" s="17"/>
      <c r="BH1857" s="17">
        <v>8.1965232952244199E-2</v>
      </c>
      <c r="BI1857" s="17"/>
      <c r="BJ1857" s="17">
        <v>9.9643049170354006E-2</v>
      </c>
      <c r="BK1857" s="17">
        <v>7.8827623949841802E-2</v>
      </c>
      <c r="BL1857" s="17">
        <v>7.84330885821376E-2</v>
      </c>
      <c r="BM1857" s="17">
        <v>0.12172813454253301</v>
      </c>
      <c r="BN1857" s="17">
        <v>5.1764519568555198E-2</v>
      </c>
      <c r="BO1857" s="17">
        <v>5.1045037501823202E-2</v>
      </c>
      <c r="BP1857" s="17"/>
      <c r="BQ1857" s="17">
        <v>6.2904768158189905E-2</v>
      </c>
      <c r="BR1857" s="17">
        <v>9.9257078686746894E-2</v>
      </c>
      <c r="BS1857" s="17">
        <v>8.5108477894806397E-2</v>
      </c>
      <c r="BT1857" s="17"/>
      <c r="BU1857" s="17">
        <v>2.6581396854634301E-2</v>
      </c>
      <c r="BV1857" s="17">
        <v>7.98738515951085E-2</v>
      </c>
      <c r="BW1857" s="17">
        <v>9.5497243153994105E-2</v>
      </c>
      <c r="BX1857" s="17"/>
      <c r="BY1857" s="17">
        <v>0.124281720945552</v>
      </c>
      <c r="BZ1857" s="17"/>
      <c r="CA1857" s="17">
        <v>6.3183023624979406E-2</v>
      </c>
    </row>
    <row r="1858" spans="2:79" x14ac:dyDescent="0.35">
      <c r="B1858" t="s">
        <v>685</v>
      </c>
      <c r="C1858" s="17">
        <v>8.1875722740638104E-2</v>
      </c>
      <c r="D1858" s="17">
        <v>8.0643167250822406E-2</v>
      </c>
      <c r="E1858" s="17">
        <v>8.36387603341745E-2</v>
      </c>
      <c r="F1858" s="17"/>
      <c r="G1858" s="17">
        <v>7.05547049379769E-2</v>
      </c>
      <c r="H1858" s="17">
        <v>8.5788509383484604E-2</v>
      </c>
      <c r="I1858" s="17">
        <v>8.6991171550624594E-2</v>
      </c>
      <c r="J1858" s="17">
        <v>7.7714101109218503E-2</v>
      </c>
      <c r="K1858" s="17">
        <v>7.7765590974505694E-2</v>
      </c>
      <c r="L1858" s="17">
        <v>8.8241638185146895E-2</v>
      </c>
      <c r="M1858" s="17"/>
      <c r="N1858" s="17">
        <v>7.8102006839065194E-2</v>
      </c>
      <c r="O1858" s="17">
        <v>7.4698980203334694E-2</v>
      </c>
      <c r="P1858" s="17">
        <v>9.9592564611761802E-2</v>
      </c>
      <c r="Q1858" s="17">
        <v>7.7801622191925296E-2</v>
      </c>
      <c r="R1858" s="17"/>
      <c r="S1858" s="17">
        <v>9.3244121512749994E-2</v>
      </c>
      <c r="T1858" s="17">
        <v>7.38657850481369E-2</v>
      </c>
      <c r="U1858" s="17">
        <v>7.8309127049271898E-2</v>
      </c>
      <c r="V1858" s="17">
        <v>7.79525004082703E-2</v>
      </c>
      <c r="W1858" s="17">
        <v>7.3673047208196105E-2</v>
      </c>
      <c r="X1858" s="17">
        <v>9.4267892804441006E-2</v>
      </c>
      <c r="Y1858" s="17">
        <v>5.9898640066887401E-2</v>
      </c>
      <c r="Z1858" s="17">
        <v>9.4178895486136199E-2</v>
      </c>
      <c r="AA1858" s="17">
        <v>9.0916548061488994E-2</v>
      </c>
      <c r="AB1858" s="17">
        <v>8.2918524661837301E-2</v>
      </c>
      <c r="AC1858" s="17">
        <v>9.0698496267661396E-2</v>
      </c>
      <c r="AD1858" s="17">
        <v>5.8048140517467199E-2</v>
      </c>
      <c r="AE1858" s="17"/>
      <c r="AF1858" s="17">
        <v>9.3254897083668006E-2</v>
      </c>
      <c r="AG1858" s="17">
        <v>8.0160162775010604E-2</v>
      </c>
      <c r="AH1858" s="17">
        <v>7.8702786012546197E-2</v>
      </c>
      <c r="AI1858" s="17">
        <v>8.3278576255301801E-2</v>
      </c>
      <c r="AJ1858" s="17">
        <v>6.7871115982407804E-2</v>
      </c>
      <c r="AK1858" s="17">
        <v>0.117571997079609</v>
      </c>
      <c r="AL1858" s="17"/>
      <c r="AM1858" s="17">
        <v>9.0534394120866099E-2</v>
      </c>
      <c r="AN1858" s="17">
        <v>8.1953196688351201E-2</v>
      </c>
      <c r="AO1858" s="17">
        <v>7.0790057031408699E-2</v>
      </c>
      <c r="AP1858" s="17">
        <v>9.2909155481863695E-2</v>
      </c>
      <c r="AQ1858" s="17">
        <v>6.4095384033850497E-2</v>
      </c>
      <c r="AR1858" s="17"/>
      <c r="AS1858" s="17">
        <v>8.7135294233161395E-2</v>
      </c>
      <c r="AT1858" s="17">
        <v>6.9930536273878505E-2</v>
      </c>
      <c r="AU1858" s="17">
        <v>9.6628448638911305E-2</v>
      </c>
      <c r="AV1858" s="17">
        <v>7.4833311754053999E-2</v>
      </c>
      <c r="AW1858" s="17">
        <v>8.9229369209014503E-2</v>
      </c>
      <c r="AX1858" s="17">
        <v>7.7732773275892494E-2</v>
      </c>
      <c r="AY1858" s="17"/>
      <c r="AZ1858" s="17">
        <v>7.6733027617078703E-2</v>
      </c>
      <c r="BA1858" s="17">
        <v>8.6053357608145503E-2</v>
      </c>
      <c r="BB1858" s="17">
        <v>8.3454203182921197E-2</v>
      </c>
      <c r="BC1858" s="17">
        <v>9.3855633342730199E-2</v>
      </c>
      <c r="BD1858" s="17">
        <v>7.7014060357046304E-2</v>
      </c>
      <c r="BE1858" s="17"/>
      <c r="BF1858" s="17">
        <v>8.2062870526482701E-2</v>
      </c>
      <c r="BG1858" s="17"/>
      <c r="BH1858" s="17">
        <v>8.0911269537676897E-2</v>
      </c>
      <c r="BI1858" s="17"/>
      <c r="BJ1858" s="17">
        <v>8.4364210433317197E-2</v>
      </c>
      <c r="BK1858" s="17">
        <v>8.4686555678398903E-2</v>
      </c>
      <c r="BL1858" s="17">
        <v>7.7334449346393705E-2</v>
      </c>
      <c r="BM1858" s="17">
        <v>7.2031558667850798E-2</v>
      </c>
      <c r="BN1858" s="17">
        <v>0.11981543960029201</v>
      </c>
      <c r="BO1858" s="17">
        <v>8.5299048879281594E-2</v>
      </c>
      <c r="BP1858" s="17"/>
      <c r="BQ1858" s="17">
        <v>7.7110469901793099E-2</v>
      </c>
      <c r="BR1858" s="17">
        <v>7.6188618551226703E-2</v>
      </c>
      <c r="BS1858" s="17">
        <v>8.9990249156902E-2</v>
      </c>
      <c r="BT1858" s="17"/>
      <c r="BU1858" s="17">
        <v>7.5672909280435602E-2</v>
      </c>
      <c r="BV1858" s="17">
        <v>8.0628975364892594E-2</v>
      </c>
      <c r="BW1858" s="17">
        <v>9.0214855896724996E-2</v>
      </c>
      <c r="BX1858" s="17"/>
      <c r="BY1858" s="17">
        <v>9.3534462410307107E-2</v>
      </c>
      <c r="BZ1858" s="17"/>
      <c r="CA1858" s="17">
        <v>6.4485239782333198E-2</v>
      </c>
    </row>
    <row r="1859" spans="2:79" x14ac:dyDescent="0.35">
      <c r="B1859" t="s">
        <v>686</v>
      </c>
      <c r="C1859" s="17">
        <v>7.9921344689394297E-2</v>
      </c>
      <c r="D1859" s="17">
        <v>8.7737750906515699E-2</v>
      </c>
      <c r="E1859" s="17">
        <v>7.2424916477972806E-2</v>
      </c>
      <c r="F1859" s="17"/>
      <c r="G1859" s="17">
        <v>8.4580198018089095E-2</v>
      </c>
      <c r="H1859" s="17">
        <v>7.8253567273173397E-2</v>
      </c>
      <c r="I1859" s="17">
        <v>6.5197028606304899E-2</v>
      </c>
      <c r="J1859" s="17">
        <v>8.5176050113278196E-2</v>
      </c>
      <c r="K1859" s="17">
        <v>7.7680676175123406E-2</v>
      </c>
      <c r="L1859" s="17">
        <v>8.7331822760643593E-2</v>
      </c>
      <c r="M1859" s="17"/>
      <c r="N1859" s="17">
        <v>7.7423422118435906E-2</v>
      </c>
      <c r="O1859" s="17">
        <v>6.6295432342970306E-2</v>
      </c>
      <c r="P1859" s="17">
        <v>7.3994270483845104E-2</v>
      </c>
      <c r="Q1859" s="17">
        <v>0.10231922520180201</v>
      </c>
      <c r="R1859" s="17"/>
      <c r="S1859" s="17">
        <v>5.4183333169432302E-2</v>
      </c>
      <c r="T1859" s="17">
        <v>6.4677963770354605E-2</v>
      </c>
      <c r="U1859" s="17">
        <v>6.5457979285520093E-2</v>
      </c>
      <c r="V1859" s="17">
        <v>7.5252493814516E-2</v>
      </c>
      <c r="W1859" s="17">
        <v>0.13055651196875001</v>
      </c>
      <c r="X1859" s="17">
        <v>9.0373347303352697E-2</v>
      </c>
      <c r="Y1859" s="17">
        <v>8.8385634519431405E-2</v>
      </c>
      <c r="Z1859" s="17">
        <v>9.0064763027922601E-2</v>
      </c>
      <c r="AA1859" s="17">
        <v>6.8361865040323905E-2</v>
      </c>
      <c r="AB1859" s="17">
        <v>9.8452637638407905E-2</v>
      </c>
      <c r="AC1859" s="17">
        <v>9.0410713303233706E-2</v>
      </c>
      <c r="AD1859" s="17">
        <v>0.10203865727606599</v>
      </c>
      <c r="AE1859" s="17"/>
      <c r="AF1859" s="17">
        <v>7.9163535238343199E-2</v>
      </c>
      <c r="AG1859" s="17">
        <v>7.8702725608335605E-2</v>
      </c>
      <c r="AH1859" s="17">
        <v>8.5210321693089897E-2</v>
      </c>
      <c r="AI1859" s="17">
        <v>9.0044463935164798E-2</v>
      </c>
      <c r="AJ1859" s="17">
        <v>7.4281700710975798E-2</v>
      </c>
      <c r="AK1859" s="17">
        <v>5.6798596701179399E-2</v>
      </c>
      <c r="AL1859" s="17"/>
      <c r="AM1859" s="17">
        <v>9.8692060304011994E-2</v>
      </c>
      <c r="AN1859" s="17">
        <v>7.8220391719109106E-2</v>
      </c>
      <c r="AO1859" s="17">
        <v>6.9904887393981499E-2</v>
      </c>
      <c r="AP1859" s="17">
        <v>7.9635375528944494E-2</v>
      </c>
      <c r="AQ1859" s="17">
        <v>0.10807788408753601</v>
      </c>
      <c r="AR1859" s="17"/>
      <c r="AS1859" s="17">
        <v>8.6097409139194406E-2</v>
      </c>
      <c r="AT1859" s="17">
        <v>7.8305238811970101E-2</v>
      </c>
      <c r="AU1859" s="17">
        <v>6.0453660646439498E-2</v>
      </c>
      <c r="AV1859" s="17">
        <v>7.9244909511274594E-2</v>
      </c>
      <c r="AW1859" s="17">
        <v>8.9525436752749404E-2</v>
      </c>
      <c r="AX1859" s="17">
        <v>9.4659113640069598E-2</v>
      </c>
      <c r="AY1859" s="17"/>
      <c r="AZ1859" s="17">
        <v>7.89788716043439E-2</v>
      </c>
      <c r="BA1859" s="17">
        <v>7.3260543125107006E-2</v>
      </c>
      <c r="BB1859" s="17">
        <v>8.6231549429623494E-2</v>
      </c>
      <c r="BC1859" s="17">
        <v>8.0338088196862903E-2</v>
      </c>
      <c r="BD1859" s="17">
        <v>8.4353950280224105E-2</v>
      </c>
      <c r="BE1859" s="17"/>
      <c r="BF1859" s="17">
        <v>7.9257584106862997E-2</v>
      </c>
      <c r="BG1859" s="17"/>
      <c r="BH1859" s="17">
        <v>7.8969677953485695E-2</v>
      </c>
      <c r="BI1859" s="17"/>
      <c r="BJ1859" s="17">
        <v>8.1001740614506698E-2</v>
      </c>
      <c r="BK1859" s="17">
        <v>8.4627325643655202E-2</v>
      </c>
      <c r="BL1859" s="17">
        <v>8.1827428948831299E-2</v>
      </c>
      <c r="BM1859" s="17">
        <v>7.4665524671660002E-2</v>
      </c>
      <c r="BN1859" s="17">
        <v>5.1704686924670597E-2</v>
      </c>
      <c r="BO1859" s="17">
        <v>7.1209401453892596E-2</v>
      </c>
      <c r="BP1859" s="17"/>
      <c r="BQ1859" s="17">
        <v>8.1102987731823797E-2</v>
      </c>
      <c r="BR1859" s="17">
        <v>7.3681646635043202E-2</v>
      </c>
      <c r="BS1859" s="17">
        <v>8.5109395631278104E-2</v>
      </c>
      <c r="BT1859" s="17"/>
      <c r="BU1859" s="17">
        <v>6.4889282309620197E-2</v>
      </c>
      <c r="BV1859" s="17">
        <v>8.3774867255870494E-2</v>
      </c>
      <c r="BW1859" s="17">
        <v>8.53507240273782E-2</v>
      </c>
      <c r="BX1859" s="17"/>
      <c r="BY1859" s="17">
        <v>8.5269490252182806E-2</v>
      </c>
      <c r="BZ1859" s="17"/>
      <c r="CA1859" s="17">
        <v>6.2214749136797302E-2</v>
      </c>
    </row>
    <row r="1860" spans="2:79" x14ac:dyDescent="0.35">
      <c r="B1860" t="s">
        <v>687</v>
      </c>
      <c r="C1860" s="17">
        <v>5.7230139047068002E-2</v>
      </c>
      <c r="D1860" s="17">
        <v>6.1369109408225701E-2</v>
      </c>
      <c r="E1860" s="17">
        <v>5.3584108881691399E-2</v>
      </c>
      <c r="F1860" s="17"/>
      <c r="G1860" s="17">
        <v>7.02208896927594E-2</v>
      </c>
      <c r="H1860" s="17">
        <v>4.4750427049498602E-2</v>
      </c>
      <c r="I1860" s="17">
        <v>5.8769956330604202E-2</v>
      </c>
      <c r="J1860" s="17">
        <v>4.9888170374466502E-2</v>
      </c>
      <c r="K1860" s="17">
        <v>5.3622653603820403E-2</v>
      </c>
      <c r="L1860" s="17">
        <v>6.5814408860870297E-2</v>
      </c>
      <c r="M1860" s="17"/>
      <c r="N1860" s="17">
        <v>6.2375557184053597E-2</v>
      </c>
      <c r="O1860" s="17">
        <v>5.6389196828887399E-2</v>
      </c>
      <c r="P1860" s="17">
        <v>5.3544093327629202E-2</v>
      </c>
      <c r="Q1860" s="17">
        <v>5.6318801593453302E-2</v>
      </c>
      <c r="R1860" s="17"/>
      <c r="S1860" s="17">
        <v>7.2726728079015604E-2</v>
      </c>
      <c r="T1860" s="17">
        <v>5.5226834616877801E-2</v>
      </c>
      <c r="U1860" s="17">
        <v>4.6280443440190999E-2</v>
      </c>
      <c r="V1860" s="17">
        <v>5.55776159110093E-2</v>
      </c>
      <c r="W1860" s="17">
        <v>4.2995383574918403E-2</v>
      </c>
      <c r="X1860" s="17">
        <v>3.1346313288373E-2</v>
      </c>
      <c r="Y1860" s="17">
        <v>5.0112003274346097E-2</v>
      </c>
      <c r="Z1860" s="17">
        <v>5.3754314961581701E-2</v>
      </c>
      <c r="AA1860" s="17">
        <v>7.3787687738307406E-2</v>
      </c>
      <c r="AB1860" s="17">
        <v>7.7225667476610804E-2</v>
      </c>
      <c r="AC1860" s="17">
        <v>7.1491969789152399E-2</v>
      </c>
      <c r="AD1860" s="17">
        <v>1.7901902592410601E-2</v>
      </c>
      <c r="AE1860" s="17"/>
      <c r="AF1860" s="17">
        <v>5.3800650334814702E-2</v>
      </c>
      <c r="AG1860" s="17">
        <v>6.1223970403646098E-2</v>
      </c>
      <c r="AH1860" s="17">
        <v>5.4574113728366798E-2</v>
      </c>
      <c r="AI1860" s="17">
        <v>5.1137346850132902E-2</v>
      </c>
      <c r="AJ1860" s="17">
        <v>7.4858566915867494E-2</v>
      </c>
      <c r="AK1860" s="17">
        <v>3.9093668770548401E-2</v>
      </c>
      <c r="AL1860" s="17"/>
      <c r="AM1860" s="17">
        <v>7.7889539470930802E-2</v>
      </c>
      <c r="AN1860" s="17">
        <v>5.07936082346305E-2</v>
      </c>
      <c r="AO1860" s="17">
        <v>5.3729892557684601E-2</v>
      </c>
      <c r="AP1860" s="17">
        <v>4.5846403126575397E-2</v>
      </c>
      <c r="AQ1860" s="17">
        <v>4.3034019418575403E-2</v>
      </c>
      <c r="AR1860" s="17"/>
      <c r="AS1860" s="17">
        <v>5.9601326021171602E-2</v>
      </c>
      <c r="AT1860" s="17">
        <v>5.2926615848141401E-2</v>
      </c>
      <c r="AU1860" s="17">
        <v>5.3850459449369198E-2</v>
      </c>
      <c r="AV1860" s="17">
        <v>6.6578996232433199E-2</v>
      </c>
      <c r="AW1860" s="17">
        <v>5.0760620260290601E-2</v>
      </c>
      <c r="AX1860" s="17">
        <v>5.6441314644535702E-2</v>
      </c>
      <c r="AY1860" s="17"/>
      <c r="AZ1860" s="17">
        <v>6.4047901979516306E-2</v>
      </c>
      <c r="BA1860" s="17">
        <v>5.0388871071279297E-2</v>
      </c>
      <c r="BB1860" s="17">
        <v>4.8793263572069499E-2</v>
      </c>
      <c r="BC1860" s="17">
        <v>6.13767744816665E-2</v>
      </c>
      <c r="BD1860" s="17">
        <v>6.4924000610340704E-2</v>
      </c>
      <c r="BE1860" s="17"/>
      <c r="BF1860" s="17">
        <v>5.4066584294481301E-2</v>
      </c>
      <c r="BG1860" s="17"/>
      <c r="BH1860" s="17">
        <v>6.16748550704833E-2</v>
      </c>
      <c r="BI1860" s="17"/>
      <c r="BJ1860" s="17">
        <v>5.1526833919187297E-2</v>
      </c>
      <c r="BK1860" s="17">
        <v>5.7924753336252403E-2</v>
      </c>
      <c r="BL1860" s="17">
        <v>6.1099297510170202E-2</v>
      </c>
      <c r="BM1860" s="17">
        <v>6.8935173968689201E-2</v>
      </c>
      <c r="BN1860" s="17">
        <v>7.4951114237020305E-2</v>
      </c>
      <c r="BO1860" s="17">
        <v>6.1226061793614499E-2</v>
      </c>
      <c r="BP1860" s="17"/>
      <c r="BQ1860" s="17">
        <v>5.8511060495741202E-2</v>
      </c>
      <c r="BR1860" s="17">
        <v>5.30463658379959E-2</v>
      </c>
      <c r="BS1860" s="17">
        <v>6.0709805085905601E-2</v>
      </c>
      <c r="BT1860" s="17"/>
      <c r="BU1860" s="17">
        <v>5.2236009493292698E-2</v>
      </c>
      <c r="BV1860" s="17">
        <v>6.2421927950639201E-2</v>
      </c>
      <c r="BW1860" s="17">
        <v>5.64830612307324E-2</v>
      </c>
      <c r="BX1860" s="17"/>
      <c r="BY1860" s="17">
        <v>4.2560238939351701E-2</v>
      </c>
      <c r="BZ1860" s="17"/>
      <c r="CA1860" s="17">
        <v>3.8632842103817101E-2</v>
      </c>
    </row>
    <row r="1861" spans="2:79" x14ac:dyDescent="0.35">
      <c r="B1861" t="s">
        <v>688</v>
      </c>
      <c r="C1861" s="17">
        <v>0.164978341239232</v>
      </c>
      <c r="D1861" s="17">
        <v>0.15203843515858301</v>
      </c>
      <c r="E1861" s="17">
        <v>0.17835200641211199</v>
      </c>
      <c r="F1861" s="17"/>
      <c r="G1861" s="17">
        <v>0.15231104217659699</v>
      </c>
      <c r="H1861" s="17">
        <v>0.13993264779867001</v>
      </c>
      <c r="I1861" s="17">
        <v>0.16479143807277999</v>
      </c>
      <c r="J1861" s="17">
        <v>0.178929045237738</v>
      </c>
      <c r="K1861" s="17">
        <v>0.173358424951395</v>
      </c>
      <c r="L1861" s="17">
        <v>0.17704249341205699</v>
      </c>
      <c r="M1861" s="17"/>
      <c r="N1861" s="17">
        <v>0.14002376262824701</v>
      </c>
      <c r="O1861" s="17">
        <v>0.166812016278718</v>
      </c>
      <c r="P1861" s="17">
        <v>0.182784696253079</v>
      </c>
      <c r="Q1861" s="17">
        <v>0.17274175215849</v>
      </c>
      <c r="R1861" s="17"/>
      <c r="S1861" s="17">
        <v>0.155834331100312</v>
      </c>
      <c r="T1861" s="17">
        <v>0.14651633051875099</v>
      </c>
      <c r="U1861" s="17">
        <v>0.19299325813270099</v>
      </c>
      <c r="V1861" s="17">
        <v>0.15954545268338399</v>
      </c>
      <c r="W1861" s="17">
        <v>0.14406933006849501</v>
      </c>
      <c r="X1861" s="17">
        <v>0.175985986860764</v>
      </c>
      <c r="Y1861" s="17">
        <v>0.155714790351062</v>
      </c>
      <c r="Z1861" s="17">
        <v>0.155373998069673</v>
      </c>
      <c r="AA1861" s="17">
        <v>0.16874058640461101</v>
      </c>
      <c r="AB1861" s="17">
        <v>0.201839654323721</v>
      </c>
      <c r="AC1861" s="17">
        <v>0.17336635620454199</v>
      </c>
      <c r="AD1861" s="17">
        <v>0.14418739333554501</v>
      </c>
      <c r="AE1861" s="17"/>
      <c r="AF1861" s="17">
        <v>0.18667375047603799</v>
      </c>
      <c r="AG1861" s="17">
        <v>0.17039730387289101</v>
      </c>
      <c r="AH1861" s="17">
        <v>0.13182366979113999</v>
      </c>
      <c r="AI1861" s="17">
        <v>0.159268595193018</v>
      </c>
      <c r="AJ1861" s="17">
        <v>0.122879839167905</v>
      </c>
      <c r="AK1861" s="17">
        <v>7.0433709023743796E-2</v>
      </c>
      <c r="AL1861" s="17"/>
      <c r="AM1861" s="17">
        <v>0.17837099957605099</v>
      </c>
      <c r="AN1861" s="17">
        <v>0.168199462403957</v>
      </c>
      <c r="AO1861" s="17">
        <v>0.149576179656461</v>
      </c>
      <c r="AP1861" s="17">
        <v>0.14412870674379899</v>
      </c>
      <c r="AQ1861" s="17">
        <v>0.135208121834369</v>
      </c>
      <c r="AR1861" s="17"/>
      <c r="AS1861" s="17">
        <v>0.13821784999232201</v>
      </c>
      <c r="AT1861" s="17">
        <v>0.18019172191586599</v>
      </c>
      <c r="AU1861" s="17">
        <v>0.14695975015148799</v>
      </c>
      <c r="AV1861" s="17">
        <v>0.18064048511322001</v>
      </c>
      <c r="AW1861" s="17">
        <v>0.19316517331033201</v>
      </c>
      <c r="AX1861" s="17">
        <v>0.15074984020377899</v>
      </c>
      <c r="AY1861" s="17"/>
      <c r="AZ1861" s="17">
        <v>0.16663041652680399</v>
      </c>
      <c r="BA1861" s="17">
        <v>0.17727980895708301</v>
      </c>
      <c r="BB1861" s="17">
        <v>0.167517753430178</v>
      </c>
      <c r="BC1861" s="17">
        <v>0.151253303155757</v>
      </c>
      <c r="BD1861" s="17">
        <v>0.150110420095</v>
      </c>
      <c r="BE1861" s="17"/>
      <c r="BF1861" s="17">
        <v>0.16348706143030101</v>
      </c>
      <c r="BG1861" s="17"/>
      <c r="BH1861" s="17">
        <v>0.15979703905092599</v>
      </c>
      <c r="BI1861" s="17"/>
      <c r="BJ1861" s="17">
        <v>0.16713863910238799</v>
      </c>
      <c r="BK1861" s="17">
        <v>0.174342209126296</v>
      </c>
      <c r="BL1861" s="17">
        <v>0.15361604037500001</v>
      </c>
      <c r="BM1861" s="17">
        <v>0.198858429420711</v>
      </c>
      <c r="BN1861" s="17">
        <v>8.8884260690511599E-2</v>
      </c>
      <c r="BO1861" s="17">
        <v>0.15351760698184999</v>
      </c>
      <c r="BP1861" s="17"/>
      <c r="BQ1861" s="17">
        <v>0.13740325780478399</v>
      </c>
      <c r="BR1861" s="17">
        <v>0.160176620497709</v>
      </c>
      <c r="BS1861" s="17">
        <v>0.141734628302632</v>
      </c>
      <c r="BT1861" s="17"/>
      <c r="BU1861" s="17">
        <v>0.100064489118238</v>
      </c>
      <c r="BV1861" s="17">
        <v>0.13663778947190899</v>
      </c>
      <c r="BW1861" s="17">
        <v>0.150150872086869</v>
      </c>
      <c r="BX1861" s="17"/>
      <c r="BY1861" s="17">
        <v>0.13557513341967101</v>
      </c>
      <c r="BZ1861" s="17"/>
      <c r="CA1861" s="17">
        <v>0.146960271030844</v>
      </c>
    </row>
    <row r="1862" spans="2:79" x14ac:dyDescent="0.35">
      <c r="C1862" s="17"/>
      <c r="D1862" s="17"/>
      <c r="E1862" s="17"/>
      <c r="F1862" s="17"/>
      <c r="G1862" s="17"/>
      <c r="H1862" s="17"/>
      <c r="I1862" s="17"/>
      <c r="J1862" s="17"/>
      <c r="K1862" s="17"/>
      <c r="L1862" s="17"/>
      <c r="M1862" s="17"/>
      <c r="N1862" s="17"/>
      <c r="O1862" s="17"/>
      <c r="P1862" s="17"/>
      <c r="Q1862" s="17"/>
      <c r="R1862" s="17"/>
      <c r="S1862" s="17"/>
      <c r="T1862" s="17"/>
      <c r="U1862" s="17"/>
      <c r="V1862" s="17"/>
      <c r="W1862" s="17"/>
      <c r="X1862" s="17"/>
      <c r="Y1862" s="17"/>
      <c r="Z1862" s="17"/>
      <c r="AA1862" s="17"/>
      <c r="AB1862" s="17"/>
      <c r="AC1862" s="17"/>
      <c r="AD1862" s="17"/>
      <c r="AE1862" s="17"/>
      <c r="AF1862" s="17"/>
      <c r="AG1862" s="17"/>
      <c r="AH1862" s="17"/>
      <c r="AI1862" s="17"/>
      <c r="AJ1862" s="17"/>
      <c r="AK1862" s="17"/>
      <c r="AL1862" s="17"/>
      <c r="AM1862" s="17"/>
      <c r="AN1862" s="17"/>
      <c r="AO1862" s="17"/>
      <c r="AP1862" s="17"/>
      <c r="AQ1862" s="17"/>
      <c r="AR1862" s="17"/>
      <c r="AS1862" s="17"/>
      <c r="AT1862" s="17"/>
      <c r="AU1862" s="17"/>
      <c r="AV1862" s="17"/>
      <c r="AW1862" s="17"/>
      <c r="AX1862" s="17"/>
      <c r="AY1862" s="17"/>
      <c r="AZ1862" s="17"/>
      <c r="BA1862" s="17"/>
      <c r="BB1862" s="17"/>
      <c r="BC1862" s="17"/>
      <c r="BD1862" s="17"/>
      <c r="BE1862" s="17"/>
      <c r="BF1862" s="17"/>
      <c r="BG1862" s="17"/>
      <c r="BH1862" s="17"/>
      <c r="BI1862" s="17"/>
      <c r="BJ1862" s="17"/>
      <c r="BK1862" s="17"/>
      <c r="BL1862" s="17"/>
      <c r="BM1862" s="17"/>
      <c r="BN1862" s="17"/>
      <c r="BO1862" s="17"/>
      <c r="BP1862" s="17"/>
      <c r="BQ1862" s="17"/>
      <c r="BR1862" s="17"/>
      <c r="BS1862" s="17"/>
      <c r="BT1862" s="17"/>
      <c r="BU1862" s="17"/>
      <c r="BV1862" s="17"/>
      <c r="BW1862" s="17"/>
      <c r="BX1862" s="17"/>
      <c r="BY1862" s="17"/>
      <c r="BZ1862" s="17"/>
      <c r="CA1862" s="17"/>
    </row>
    <row r="1863" spans="2:79" x14ac:dyDescent="0.35">
      <c r="B1863" s="6" t="s">
        <v>701</v>
      </c>
      <c r="C1863" s="17"/>
      <c r="D1863" s="17"/>
      <c r="E1863" s="17"/>
      <c r="F1863" s="17"/>
      <c r="G1863" s="17"/>
      <c r="H1863" s="17"/>
      <c r="I1863" s="17"/>
      <c r="J1863" s="17"/>
      <c r="K1863" s="17"/>
      <c r="L1863" s="17"/>
      <c r="M1863" s="17"/>
      <c r="N1863" s="17"/>
      <c r="O1863" s="17"/>
      <c r="P1863" s="17"/>
      <c r="Q1863" s="17"/>
      <c r="R1863" s="17"/>
      <c r="S1863" s="17"/>
      <c r="T1863" s="17"/>
      <c r="U1863" s="17"/>
      <c r="V1863" s="17"/>
      <c r="W1863" s="17"/>
      <c r="X1863" s="17"/>
      <c r="Y1863" s="17"/>
      <c r="Z1863" s="17"/>
      <c r="AA1863" s="17"/>
      <c r="AB1863" s="17"/>
      <c r="AC1863" s="17"/>
      <c r="AD1863" s="17"/>
      <c r="AE1863" s="17"/>
      <c r="AF1863" s="17"/>
      <c r="AG1863" s="17"/>
      <c r="AH1863" s="17"/>
      <c r="AI1863" s="17"/>
      <c r="AJ1863" s="17"/>
      <c r="AK1863" s="17"/>
      <c r="AL1863" s="17"/>
      <c r="AM1863" s="17"/>
      <c r="AN1863" s="17"/>
      <c r="AO1863" s="17"/>
      <c r="AP1863" s="17"/>
      <c r="AQ1863" s="17"/>
      <c r="AR1863" s="17"/>
      <c r="AS1863" s="17"/>
      <c r="AT1863" s="17"/>
      <c r="AU1863" s="17"/>
      <c r="AV1863" s="17"/>
      <c r="AW1863" s="17"/>
      <c r="AX1863" s="17"/>
      <c r="AY1863" s="17"/>
      <c r="AZ1863" s="17"/>
      <c r="BA1863" s="17"/>
      <c r="BB1863" s="17"/>
      <c r="BC1863" s="17"/>
      <c r="BD1863" s="17"/>
      <c r="BE1863" s="17"/>
      <c r="BF1863" s="17"/>
      <c r="BG1863" s="17"/>
      <c r="BH1863" s="17"/>
      <c r="BI1863" s="17"/>
      <c r="BJ1863" s="17"/>
      <c r="BK1863" s="17"/>
      <c r="BL1863" s="17"/>
      <c r="BM1863" s="17"/>
      <c r="BN1863" s="17"/>
      <c r="BO1863" s="17"/>
      <c r="BP1863" s="17"/>
      <c r="BQ1863" s="17"/>
      <c r="BR1863" s="17"/>
      <c r="BS1863" s="17"/>
      <c r="BT1863" s="17"/>
      <c r="BU1863" s="17"/>
      <c r="BV1863" s="17"/>
      <c r="BW1863" s="17"/>
      <c r="BX1863" s="17"/>
      <c r="BY1863" s="17"/>
      <c r="BZ1863" s="17"/>
      <c r="CA1863" s="17"/>
    </row>
    <row r="1864" spans="2:79" x14ac:dyDescent="0.35">
      <c r="B1864" s="24" t="s">
        <v>702</v>
      </c>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7"/>
      <c r="Y1864" s="17"/>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c r="BA1864" s="17"/>
      <c r="BB1864" s="17"/>
      <c r="BC1864" s="17"/>
      <c r="BD1864" s="17"/>
      <c r="BE1864" s="17"/>
      <c r="BF1864" s="17"/>
      <c r="BG1864" s="17"/>
      <c r="BH1864" s="17"/>
      <c r="BI1864" s="17"/>
      <c r="BJ1864" s="17"/>
      <c r="BK1864" s="17"/>
      <c r="BL1864" s="17"/>
      <c r="BM1864" s="17"/>
      <c r="BN1864" s="17"/>
      <c r="BO1864" s="17"/>
      <c r="BP1864" s="17"/>
      <c r="BQ1864" s="17"/>
      <c r="BR1864" s="17"/>
      <c r="BS1864" s="17"/>
      <c r="BT1864" s="17"/>
      <c r="BU1864" s="17"/>
      <c r="BV1864" s="17"/>
      <c r="BW1864" s="17"/>
      <c r="BX1864" s="17"/>
      <c r="BY1864" s="17"/>
      <c r="BZ1864" s="17"/>
      <c r="CA1864" s="17"/>
    </row>
    <row r="1865" spans="2:79" x14ac:dyDescent="0.35">
      <c r="B1865" t="s">
        <v>691</v>
      </c>
      <c r="C1865" s="17">
        <v>0.112470777734529</v>
      </c>
      <c r="D1865" s="17">
        <v>0.11038634524401</v>
      </c>
      <c r="E1865" s="17">
        <v>0.11440555208589</v>
      </c>
      <c r="F1865" s="17"/>
      <c r="G1865" s="17">
        <v>0.14062433885104</v>
      </c>
      <c r="H1865" s="17">
        <v>9.3821968655192503E-2</v>
      </c>
      <c r="I1865" s="17">
        <v>0.122473544475319</v>
      </c>
      <c r="J1865" s="17">
        <v>0.13613942216035599</v>
      </c>
      <c r="K1865" s="17">
        <v>9.9312415564388107E-2</v>
      </c>
      <c r="L1865" s="17">
        <v>9.0367029741198798E-2</v>
      </c>
      <c r="M1865" s="17"/>
      <c r="N1865" s="17">
        <v>0.12968945774589899</v>
      </c>
      <c r="O1865" s="17">
        <v>0.114250238833741</v>
      </c>
      <c r="P1865" s="17">
        <v>9.9325271879124405E-2</v>
      </c>
      <c r="Q1865" s="17">
        <v>0.10375689188571</v>
      </c>
      <c r="R1865" s="17"/>
      <c r="S1865" s="17">
        <v>0.12866666629906801</v>
      </c>
      <c r="T1865" s="17">
        <v>0.123234324661054</v>
      </c>
      <c r="U1865" s="17">
        <v>9.7355503210898003E-2</v>
      </c>
      <c r="V1865" s="17">
        <v>0.12602615426012201</v>
      </c>
      <c r="W1865" s="17">
        <v>0.111742607592619</v>
      </c>
      <c r="X1865" s="17">
        <v>9.8182315231368694E-2</v>
      </c>
      <c r="Y1865" s="17">
        <v>0.12694695731286801</v>
      </c>
      <c r="Z1865" s="17">
        <v>0.124053035001848</v>
      </c>
      <c r="AA1865" s="17">
        <v>0.116750617803056</v>
      </c>
      <c r="AB1865" s="17">
        <v>9.1410475658810095E-2</v>
      </c>
      <c r="AC1865" s="17">
        <v>6.5356811544422799E-2</v>
      </c>
      <c r="AD1865" s="17">
        <v>0.106663082332841</v>
      </c>
      <c r="AE1865" s="17"/>
      <c r="AF1865" s="17">
        <v>0.11151804739810101</v>
      </c>
      <c r="AG1865" s="17">
        <v>0.11171378783286701</v>
      </c>
      <c r="AH1865" s="17">
        <v>0.115504345942971</v>
      </c>
      <c r="AI1865" s="17">
        <v>0.131501743701572</v>
      </c>
      <c r="AJ1865" s="17">
        <v>0.119897539820467</v>
      </c>
      <c r="AK1865" s="17">
        <v>0.124530373314272</v>
      </c>
      <c r="AL1865" s="17"/>
      <c r="AM1865" s="17">
        <v>0.10268737812628601</v>
      </c>
      <c r="AN1865" s="17">
        <v>0.101829570075366</v>
      </c>
      <c r="AO1865" s="17">
        <v>0.134612527841872</v>
      </c>
      <c r="AP1865" s="17">
        <v>0.12126437170744001</v>
      </c>
      <c r="AQ1865" s="17">
        <v>7.8144987060056501E-2</v>
      </c>
      <c r="AR1865" s="17"/>
      <c r="AS1865" s="17">
        <v>0.11804644785233299</v>
      </c>
      <c r="AT1865" s="17">
        <v>0.134230215429821</v>
      </c>
      <c r="AU1865" s="17">
        <v>0.10051559694051999</v>
      </c>
      <c r="AV1865" s="17">
        <v>8.9207952356671005E-2</v>
      </c>
      <c r="AW1865" s="17">
        <v>0.117953871715462</v>
      </c>
      <c r="AX1865" s="17">
        <v>0.1070335962204</v>
      </c>
      <c r="AY1865" s="17"/>
      <c r="AZ1865" s="17">
        <v>9.9497250134288506E-2</v>
      </c>
      <c r="BA1865" s="17">
        <v>0.108378631819721</v>
      </c>
      <c r="BB1865" s="17">
        <v>0.121489666790928</v>
      </c>
      <c r="BC1865" s="17">
        <v>0.12997307289329299</v>
      </c>
      <c r="BD1865" s="17">
        <v>0.115764540045988</v>
      </c>
      <c r="BE1865" s="17"/>
      <c r="BF1865" s="17">
        <v>0.116299569471325</v>
      </c>
      <c r="BG1865" s="17"/>
      <c r="BH1865" s="17">
        <v>0.11701694422808601</v>
      </c>
      <c r="BI1865" s="17"/>
      <c r="BJ1865" s="17">
        <v>0.113945326149355</v>
      </c>
      <c r="BK1865" s="17">
        <v>0.12149646119535</v>
      </c>
      <c r="BL1865" s="17">
        <v>0.10135792542472399</v>
      </c>
      <c r="BM1865" s="17">
        <v>0.138973826992526</v>
      </c>
      <c r="BN1865" s="17">
        <v>0.13495772700686401</v>
      </c>
      <c r="BO1865" s="17">
        <v>0.117474480129419</v>
      </c>
      <c r="BP1865" s="17"/>
      <c r="BQ1865" s="17">
        <v>0.119674564268027</v>
      </c>
      <c r="BR1865" s="17">
        <v>0.12116479495898699</v>
      </c>
      <c r="BS1865" s="17">
        <v>0.11013162421723099</v>
      </c>
      <c r="BT1865" s="17"/>
      <c r="BU1865" s="17">
        <v>0.14116613141795201</v>
      </c>
      <c r="BV1865" s="17">
        <v>0.112797447644352</v>
      </c>
      <c r="BW1865" s="17">
        <v>0.116197352056614</v>
      </c>
      <c r="BX1865" s="17"/>
      <c r="BY1865" s="17">
        <v>0.105572938834871</v>
      </c>
      <c r="BZ1865" s="17"/>
      <c r="CA1865" s="17">
        <v>0.14998409492363701</v>
      </c>
    </row>
    <row r="1866" spans="2:79" x14ac:dyDescent="0.35">
      <c r="B1866" t="s">
        <v>692</v>
      </c>
      <c r="C1866" s="17">
        <v>0.12771729211279001</v>
      </c>
      <c r="D1866" s="17">
        <v>0.13338547249187199</v>
      </c>
      <c r="E1866" s="17">
        <v>0.121137963095948</v>
      </c>
      <c r="F1866" s="17"/>
      <c r="G1866" s="17">
        <v>0.15607738952769101</v>
      </c>
      <c r="H1866" s="17">
        <v>0.13809713980529101</v>
      </c>
      <c r="I1866" s="17">
        <v>0.12645662041925601</v>
      </c>
      <c r="J1866" s="17">
        <v>0.13210952432473799</v>
      </c>
      <c r="K1866" s="17">
        <v>0.120845070084468</v>
      </c>
      <c r="L1866" s="17">
        <v>0.102395636844986</v>
      </c>
      <c r="M1866" s="17"/>
      <c r="N1866" s="17">
        <v>0.12679289908868599</v>
      </c>
      <c r="O1866" s="17">
        <v>0.11922096752634199</v>
      </c>
      <c r="P1866" s="17">
        <v>0.120820273747496</v>
      </c>
      <c r="Q1866" s="17">
        <v>0.14485937053824099</v>
      </c>
      <c r="R1866" s="17"/>
      <c r="S1866" s="17">
        <v>0.12967352116708999</v>
      </c>
      <c r="T1866" s="17">
        <v>0.147232132216815</v>
      </c>
      <c r="U1866" s="17">
        <v>0.12520145867320201</v>
      </c>
      <c r="V1866" s="17">
        <v>0.14154273546639501</v>
      </c>
      <c r="W1866" s="17">
        <v>0.12434321289123899</v>
      </c>
      <c r="X1866" s="17">
        <v>0.124570778268269</v>
      </c>
      <c r="Y1866" s="17">
        <v>0.13596768139628701</v>
      </c>
      <c r="Z1866" s="17">
        <v>0.13195610109442699</v>
      </c>
      <c r="AA1866" s="17">
        <v>9.1243460660812903E-2</v>
      </c>
      <c r="AB1866" s="17">
        <v>8.6723947141885901E-2</v>
      </c>
      <c r="AC1866" s="17">
        <v>0.166280738323521</v>
      </c>
      <c r="AD1866" s="17">
        <v>0.18118792285977001</v>
      </c>
      <c r="AE1866" s="17"/>
      <c r="AF1866" s="17">
        <v>0.13613808458615101</v>
      </c>
      <c r="AG1866" s="17">
        <v>0.113437128566184</v>
      </c>
      <c r="AH1866" s="17">
        <v>0.14377619602312799</v>
      </c>
      <c r="AI1866" s="17">
        <v>0.134592445705111</v>
      </c>
      <c r="AJ1866" s="17">
        <v>0.15290190104660101</v>
      </c>
      <c r="AK1866" s="17">
        <v>0.128382417133246</v>
      </c>
      <c r="AL1866" s="17"/>
      <c r="AM1866" s="17">
        <v>0.10444934462724401</v>
      </c>
      <c r="AN1866" s="17">
        <v>0.13658647037261001</v>
      </c>
      <c r="AO1866" s="17">
        <v>0.136922419281506</v>
      </c>
      <c r="AP1866" s="17">
        <v>0.12976437952793499</v>
      </c>
      <c r="AQ1866" s="17">
        <v>0.13668969206734599</v>
      </c>
      <c r="AR1866" s="17"/>
      <c r="AS1866" s="17">
        <v>0.130796503734397</v>
      </c>
      <c r="AT1866" s="17">
        <v>0.111331672724685</v>
      </c>
      <c r="AU1866" s="17">
        <v>0.12178071021757</v>
      </c>
      <c r="AV1866" s="17">
        <v>0.146837195172178</v>
      </c>
      <c r="AW1866" s="17">
        <v>0.12085647747648599</v>
      </c>
      <c r="AX1866" s="17">
        <v>0.143031750756243</v>
      </c>
      <c r="AY1866" s="17"/>
      <c r="AZ1866" s="17">
        <v>0.113860538022903</v>
      </c>
      <c r="BA1866" s="17">
        <v>0.12452401655515299</v>
      </c>
      <c r="BB1866" s="17">
        <v>0.12873254851875501</v>
      </c>
      <c r="BC1866" s="17">
        <v>0.10275343258471401</v>
      </c>
      <c r="BD1866" s="17">
        <v>0.150616895312841</v>
      </c>
      <c r="BE1866" s="17"/>
      <c r="BF1866" s="17">
        <v>0.12621380962527101</v>
      </c>
      <c r="BG1866" s="17"/>
      <c r="BH1866" s="17">
        <v>0.12603334460177301</v>
      </c>
      <c r="BI1866" s="17"/>
      <c r="BJ1866" s="17">
        <v>0.13225257560977899</v>
      </c>
      <c r="BK1866" s="17">
        <v>0.111274637138744</v>
      </c>
      <c r="BL1866" s="17">
        <v>0.127311303265503</v>
      </c>
      <c r="BM1866" s="17">
        <v>0.16412000179459901</v>
      </c>
      <c r="BN1866" s="17">
        <v>9.2812574603972894E-2</v>
      </c>
      <c r="BO1866" s="17">
        <v>0.17288801603534701</v>
      </c>
      <c r="BP1866" s="17"/>
      <c r="BQ1866" s="17">
        <v>0.12609742362034401</v>
      </c>
      <c r="BR1866" s="17">
        <v>0.131209256462369</v>
      </c>
      <c r="BS1866" s="17">
        <v>0.13179845133158799</v>
      </c>
      <c r="BT1866" s="17"/>
      <c r="BU1866" s="17">
        <v>0.13672622936748</v>
      </c>
      <c r="BV1866" s="17">
        <v>0.12792165740970701</v>
      </c>
      <c r="BW1866" s="17">
        <v>0.129729715081778</v>
      </c>
      <c r="BX1866" s="17"/>
      <c r="BY1866" s="17">
        <v>0.14180002364084199</v>
      </c>
      <c r="BZ1866" s="17"/>
      <c r="CA1866" s="17">
        <v>0.16163213240485</v>
      </c>
    </row>
    <row r="1867" spans="2:79" x14ac:dyDescent="0.35">
      <c r="B1867" t="s">
        <v>693</v>
      </c>
      <c r="C1867" s="17">
        <v>0.118155753236139</v>
      </c>
      <c r="D1867" s="17">
        <v>0.112291497190378</v>
      </c>
      <c r="E1867" s="17">
        <v>0.124518721075997</v>
      </c>
      <c r="F1867" s="17"/>
      <c r="G1867" s="17">
        <v>0.102749110993316</v>
      </c>
      <c r="H1867" s="17">
        <v>0.124450452546315</v>
      </c>
      <c r="I1867" s="17">
        <v>0.111741673539781</v>
      </c>
      <c r="J1867" s="17">
        <v>0.125524989655171</v>
      </c>
      <c r="K1867" s="17">
        <v>0.108021717710309</v>
      </c>
      <c r="L1867" s="17">
        <v>0.12934649684643101</v>
      </c>
      <c r="M1867" s="17"/>
      <c r="N1867" s="17">
        <v>0.12197884408196</v>
      </c>
      <c r="O1867" s="17">
        <v>0.11902346730704</v>
      </c>
      <c r="P1867" s="17">
        <v>0.11061023671548</v>
      </c>
      <c r="Q1867" s="17">
        <v>0.11725222382681599</v>
      </c>
      <c r="R1867" s="17"/>
      <c r="S1867" s="17">
        <v>0.11122780846952</v>
      </c>
      <c r="T1867" s="17">
        <v>0.111421611491595</v>
      </c>
      <c r="U1867" s="17">
        <v>0.14605089076031499</v>
      </c>
      <c r="V1867" s="17">
        <v>0.13629438322366599</v>
      </c>
      <c r="W1867" s="17">
        <v>0.113464694268387</v>
      </c>
      <c r="X1867" s="17">
        <v>0.106664213740263</v>
      </c>
      <c r="Y1867" s="17">
        <v>0.101063980797558</v>
      </c>
      <c r="Z1867" s="17">
        <v>8.4563585395041496E-2</v>
      </c>
      <c r="AA1867" s="17">
        <v>0.11949151426551601</v>
      </c>
      <c r="AB1867" s="17">
        <v>0.135363515786289</v>
      </c>
      <c r="AC1867" s="17">
        <v>0.136677201335061</v>
      </c>
      <c r="AD1867" s="17">
        <v>9.9210308002746203E-2</v>
      </c>
      <c r="AE1867" s="17"/>
      <c r="AF1867" s="17">
        <v>0.108155428475372</v>
      </c>
      <c r="AG1867" s="17">
        <v>0.11493245332377899</v>
      </c>
      <c r="AH1867" s="17">
        <v>0.11809493804136401</v>
      </c>
      <c r="AI1867" s="17">
        <v>0.16106495276795099</v>
      </c>
      <c r="AJ1867" s="17">
        <v>8.2674100834976005E-2</v>
      </c>
      <c r="AK1867" s="17">
        <v>0.114439120795093</v>
      </c>
      <c r="AL1867" s="17"/>
      <c r="AM1867" s="17">
        <v>0.10319321613229999</v>
      </c>
      <c r="AN1867" s="17">
        <v>0.12067734963750699</v>
      </c>
      <c r="AO1867" s="17">
        <v>0.132516641481219</v>
      </c>
      <c r="AP1867" s="17">
        <v>0.10859031564235699</v>
      </c>
      <c r="AQ1867" s="17">
        <v>9.6814434523964293E-2</v>
      </c>
      <c r="AR1867" s="17"/>
      <c r="AS1867" s="17">
        <v>0.108511918670847</v>
      </c>
      <c r="AT1867" s="17">
        <v>0.10331732051746199</v>
      </c>
      <c r="AU1867" s="17">
        <v>0.129735487042521</v>
      </c>
      <c r="AV1867" s="17">
        <v>0.13191150309307501</v>
      </c>
      <c r="AW1867" s="17">
        <v>9.9346221157562406E-2</v>
      </c>
      <c r="AX1867" s="17">
        <v>0.161341085563077</v>
      </c>
      <c r="AY1867" s="17"/>
      <c r="AZ1867" s="17">
        <v>0.12937372724180901</v>
      </c>
      <c r="BA1867" s="17">
        <v>0.122012685670376</v>
      </c>
      <c r="BB1867" s="17">
        <v>0.124602814429987</v>
      </c>
      <c r="BC1867" s="17">
        <v>0.119468790258693</v>
      </c>
      <c r="BD1867" s="17">
        <v>0.100513567391701</v>
      </c>
      <c r="BE1867" s="17"/>
      <c r="BF1867" s="17">
        <v>0.12402904626601401</v>
      </c>
      <c r="BG1867" s="17"/>
      <c r="BH1867" s="17">
        <v>0.121999437858577</v>
      </c>
      <c r="BI1867" s="17"/>
      <c r="BJ1867" s="17">
        <v>0.126462788905288</v>
      </c>
      <c r="BK1867" s="17">
        <v>0.127980568923549</v>
      </c>
      <c r="BL1867" s="17">
        <v>0.11116848811350399</v>
      </c>
      <c r="BM1867" s="17">
        <v>9.3932558430235596E-2</v>
      </c>
      <c r="BN1867" s="17">
        <v>0.134795666269377</v>
      </c>
      <c r="BO1867" s="17">
        <v>9.6471688809130193E-2</v>
      </c>
      <c r="BP1867" s="17"/>
      <c r="BQ1867" s="17">
        <v>0.111251905940784</v>
      </c>
      <c r="BR1867" s="17">
        <v>0.117455310411906</v>
      </c>
      <c r="BS1867" s="17">
        <v>0.119905415303799</v>
      </c>
      <c r="BT1867" s="17"/>
      <c r="BU1867" s="17">
        <v>0.13739664649647901</v>
      </c>
      <c r="BV1867" s="17">
        <v>0.122770165477877</v>
      </c>
      <c r="BW1867" s="17">
        <v>0.116143745106826</v>
      </c>
      <c r="BX1867" s="17"/>
      <c r="BY1867" s="17">
        <v>8.0991157629495603E-2</v>
      </c>
      <c r="BZ1867" s="17"/>
      <c r="CA1867" s="17">
        <v>0.13155482197377</v>
      </c>
    </row>
    <row r="1868" spans="2:79" x14ac:dyDescent="0.35">
      <c r="B1868" t="s">
        <v>694</v>
      </c>
      <c r="C1868" s="17">
        <v>9.3477339661898001E-2</v>
      </c>
      <c r="D1868" s="17">
        <v>9.0873637845880997E-2</v>
      </c>
      <c r="E1868" s="17">
        <v>9.6215015420250294E-2</v>
      </c>
      <c r="F1868" s="17"/>
      <c r="G1868" s="17">
        <v>0.112279124332408</v>
      </c>
      <c r="H1868" s="17">
        <v>0.10214515947229399</v>
      </c>
      <c r="I1868" s="17">
        <v>9.7874536263261799E-2</v>
      </c>
      <c r="J1868" s="17">
        <v>7.9374882981866096E-2</v>
      </c>
      <c r="K1868" s="17">
        <v>9.9217757390597294E-2</v>
      </c>
      <c r="L1868" s="17">
        <v>7.7883368632567507E-2</v>
      </c>
      <c r="M1868" s="17"/>
      <c r="N1868" s="17">
        <v>9.7527698167242202E-2</v>
      </c>
      <c r="O1868" s="17">
        <v>0.101350700982046</v>
      </c>
      <c r="P1868" s="17">
        <v>0.10488459526934001</v>
      </c>
      <c r="Q1868" s="17">
        <v>7.1466932740672395E-2</v>
      </c>
      <c r="R1868" s="17"/>
      <c r="S1868" s="17">
        <v>9.8865181479031602E-2</v>
      </c>
      <c r="T1868" s="17">
        <v>0.101218219392887</v>
      </c>
      <c r="U1868" s="17">
        <v>8.9927724142116999E-2</v>
      </c>
      <c r="V1868" s="17">
        <v>0.1275606221618</v>
      </c>
      <c r="W1868" s="17">
        <v>8.6644123344849902E-2</v>
      </c>
      <c r="X1868" s="17">
        <v>0.10231516708296901</v>
      </c>
      <c r="Y1868" s="17">
        <v>0.110096908990167</v>
      </c>
      <c r="Z1868" s="17">
        <v>9.3099421855840706E-2</v>
      </c>
      <c r="AA1868" s="17">
        <v>5.7854529062413201E-2</v>
      </c>
      <c r="AB1868" s="17">
        <v>9.2088089731195005E-2</v>
      </c>
      <c r="AC1868" s="17">
        <v>7.19247249900406E-2</v>
      </c>
      <c r="AD1868" s="17">
        <v>5.8532199987750298E-2</v>
      </c>
      <c r="AE1868" s="17"/>
      <c r="AF1868" s="17">
        <v>7.8768201188326101E-2</v>
      </c>
      <c r="AG1868" s="17">
        <v>8.2617247946410302E-2</v>
      </c>
      <c r="AH1868" s="17">
        <v>0.10326197300689</v>
      </c>
      <c r="AI1868" s="17">
        <v>9.6148317271815401E-2</v>
      </c>
      <c r="AJ1868" s="17">
        <v>0.154809494097678</v>
      </c>
      <c r="AK1868" s="17">
        <v>0.15259542950330801</v>
      </c>
      <c r="AL1868" s="17"/>
      <c r="AM1868" s="17">
        <v>7.6191445202385605E-2</v>
      </c>
      <c r="AN1868" s="17">
        <v>0.10598507147569</v>
      </c>
      <c r="AO1868" s="17">
        <v>9.2860661893392399E-2</v>
      </c>
      <c r="AP1868" s="17">
        <v>9.2876312143660503E-2</v>
      </c>
      <c r="AQ1868" s="17">
        <v>0.11467793134752501</v>
      </c>
      <c r="AR1868" s="17"/>
      <c r="AS1868" s="17">
        <v>0.109544693263608</v>
      </c>
      <c r="AT1868" s="17">
        <v>8.5710896638697104E-2</v>
      </c>
      <c r="AU1868" s="17">
        <v>7.9902562355083404E-2</v>
      </c>
      <c r="AV1868" s="17">
        <v>0.116959466256122</v>
      </c>
      <c r="AW1868" s="17">
        <v>7.5086725098079996E-2</v>
      </c>
      <c r="AX1868" s="17">
        <v>6.5317799925495301E-2</v>
      </c>
      <c r="AY1868" s="17"/>
      <c r="AZ1868" s="17">
        <v>0.10352699068938299</v>
      </c>
      <c r="BA1868" s="17">
        <v>9.08761189817167E-2</v>
      </c>
      <c r="BB1868" s="17">
        <v>8.5850426676936001E-2</v>
      </c>
      <c r="BC1868" s="17">
        <v>8.1912632500464405E-2</v>
      </c>
      <c r="BD1868" s="17">
        <v>9.8694716913650907E-2</v>
      </c>
      <c r="BE1868" s="17"/>
      <c r="BF1868" s="17">
        <v>8.9724371276981199E-2</v>
      </c>
      <c r="BG1868" s="17"/>
      <c r="BH1868" s="17">
        <v>9.1941852488273398E-2</v>
      </c>
      <c r="BI1868" s="17"/>
      <c r="BJ1868" s="17">
        <v>8.6471458595542006E-2</v>
      </c>
      <c r="BK1868" s="17">
        <v>7.8247549104962302E-2</v>
      </c>
      <c r="BL1868" s="17">
        <v>0.105313188055026</v>
      </c>
      <c r="BM1868" s="17">
        <v>8.5266833019570595E-2</v>
      </c>
      <c r="BN1868" s="17">
        <v>0.11003563613985499</v>
      </c>
      <c r="BO1868" s="17">
        <v>0.108468311705406</v>
      </c>
      <c r="BP1868" s="17"/>
      <c r="BQ1868" s="17">
        <v>0.12783988999068599</v>
      </c>
      <c r="BR1868" s="17">
        <v>8.0834106442195006E-2</v>
      </c>
      <c r="BS1868" s="17">
        <v>9.5006914297810899E-2</v>
      </c>
      <c r="BT1868" s="17"/>
      <c r="BU1868" s="17">
        <v>0.100007788423827</v>
      </c>
      <c r="BV1868" s="17">
        <v>9.4817805933485599E-2</v>
      </c>
      <c r="BW1868" s="17">
        <v>9.3001413581400294E-2</v>
      </c>
      <c r="BX1868" s="17"/>
      <c r="BY1868" s="17">
        <v>0.102045818550503</v>
      </c>
      <c r="BZ1868" s="17"/>
      <c r="CA1868" s="17">
        <v>0.106868533871181</v>
      </c>
    </row>
    <row r="1869" spans="2:79" x14ac:dyDescent="0.35">
      <c r="B1869" t="s">
        <v>695</v>
      </c>
      <c r="C1869" s="17">
        <v>0.10171576403961501</v>
      </c>
      <c r="D1869" s="17">
        <v>9.9035407765648301E-2</v>
      </c>
      <c r="E1869" s="17">
        <v>0.10322482955184201</v>
      </c>
      <c r="F1869" s="17"/>
      <c r="G1869" s="17">
        <v>0.115207058982465</v>
      </c>
      <c r="H1869" s="17">
        <v>9.4701586965135004E-2</v>
      </c>
      <c r="I1869" s="17">
        <v>8.5272485753457694E-2</v>
      </c>
      <c r="J1869" s="17">
        <v>0.106491478325767</v>
      </c>
      <c r="K1869" s="17">
        <v>9.9996185120987596E-2</v>
      </c>
      <c r="L1869" s="17">
        <v>0.10900234306987</v>
      </c>
      <c r="M1869" s="17"/>
      <c r="N1869" s="17">
        <v>0.10278787379184499</v>
      </c>
      <c r="O1869" s="17">
        <v>0.114402268832709</v>
      </c>
      <c r="P1869" s="17">
        <v>9.0486211230534699E-2</v>
      </c>
      <c r="Q1869" s="17">
        <v>9.6269910314180501E-2</v>
      </c>
      <c r="R1869" s="17"/>
      <c r="S1869" s="17">
        <v>0.101876403718828</v>
      </c>
      <c r="T1869" s="17">
        <v>0.103046507470632</v>
      </c>
      <c r="U1869" s="17">
        <v>0.12628989131986601</v>
      </c>
      <c r="V1869" s="17">
        <v>7.09964116808635E-2</v>
      </c>
      <c r="W1869" s="17">
        <v>0.12747150654460701</v>
      </c>
      <c r="X1869" s="17">
        <v>9.4121930226863507E-2</v>
      </c>
      <c r="Y1869" s="17">
        <v>8.7856152695461404E-2</v>
      </c>
      <c r="Z1869" s="17">
        <v>0.12915385225319501</v>
      </c>
      <c r="AA1869" s="17">
        <v>0.12987833895138101</v>
      </c>
      <c r="AB1869" s="17">
        <v>6.9733857406187497E-2</v>
      </c>
      <c r="AC1869" s="17">
        <v>8.88430912010197E-2</v>
      </c>
      <c r="AD1869" s="17">
        <v>9.9143354006182793E-2</v>
      </c>
      <c r="AE1869" s="17"/>
      <c r="AF1869" s="17">
        <v>9.8166524478910902E-2</v>
      </c>
      <c r="AG1869" s="17">
        <v>0.104608706290149</v>
      </c>
      <c r="AH1869" s="17">
        <v>9.5354976111120399E-2</v>
      </c>
      <c r="AI1869" s="17">
        <v>9.4917775511631802E-2</v>
      </c>
      <c r="AJ1869" s="17">
        <v>0.10478530144015299</v>
      </c>
      <c r="AK1869" s="17">
        <v>0.12915299824547699</v>
      </c>
      <c r="AL1869" s="17"/>
      <c r="AM1869" s="17">
        <v>9.5892602708566296E-2</v>
      </c>
      <c r="AN1869" s="17">
        <v>0.102132495247161</v>
      </c>
      <c r="AO1869" s="17">
        <v>0.105881917937938</v>
      </c>
      <c r="AP1869" s="17">
        <v>0.10708253967335001</v>
      </c>
      <c r="AQ1869" s="17">
        <v>0.10034977885435301</v>
      </c>
      <c r="AR1869" s="17"/>
      <c r="AS1869" s="17">
        <v>0.11316517447360901</v>
      </c>
      <c r="AT1869" s="17">
        <v>9.2444182569538499E-2</v>
      </c>
      <c r="AU1869" s="17">
        <v>0.100168251447687</v>
      </c>
      <c r="AV1869" s="17">
        <v>9.5722194207376599E-2</v>
      </c>
      <c r="AW1869" s="17">
        <v>0.106550097226286</v>
      </c>
      <c r="AX1869" s="17">
        <v>0.105505103728548</v>
      </c>
      <c r="AY1869" s="17"/>
      <c r="AZ1869" s="17">
        <v>0.100774119112281</v>
      </c>
      <c r="BA1869" s="17">
        <v>9.1618815353590802E-2</v>
      </c>
      <c r="BB1869" s="17">
        <v>0.119340813807535</v>
      </c>
      <c r="BC1869" s="17">
        <v>0.103686954993519</v>
      </c>
      <c r="BD1869" s="17">
        <v>0.100146666711358</v>
      </c>
      <c r="BE1869" s="17"/>
      <c r="BF1869" s="17">
        <v>0.100404328812555</v>
      </c>
      <c r="BG1869" s="17"/>
      <c r="BH1869" s="17">
        <v>9.8614268982123804E-2</v>
      </c>
      <c r="BI1869" s="17"/>
      <c r="BJ1869" s="17">
        <v>9.8833801651336706E-2</v>
      </c>
      <c r="BK1869" s="17">
        <v>9.6112011948958506E-2</v>
      </c>
      <c r="BL1869" s="17">
        <v>0.116942330778534</v>
      </c>
      <c r="BM1869" s="17">
        <v>6.7322572865102404E-2</v>
      </c>
      <c r="BN1869" s="17">
        <v>0.119395468119163</v>
      </c>
      <c r="BO1869" s="17">
        <v>0.116976903824587</v>
      </c>
      <c r="BP1869" s="17"/>
      <c r="BQ1869" s="17">
        <v>0.12218210618571</v>
      </c>
      <c r="BR1869" s="17">
        <v>9.7785202583895295E-2</v>
      </c>
      <c r="BS1869" s="17">
        <v>0.101676955936506</v>
      </c>
      <c r="BT1869" s="17"/>
      <c r="BU1869" s="17">
        <v>7.4827261624989094E-2</v>
      </c>
      <c r="BV1869" s="17">
        <v>0.108902247595435</v>
      </c>
      <c r="BW1869" s="17">
        <v>0.104168104373826</v>
      </c>
      <c r="BX1869" s="17"/>
      <c r="BY1869" s="17">
        <v>0.13079424847451099</v>
      </c>
      <c r="BZ1869" s="17"/>
      <c r="CA1869" s="17">
        <v>0.12556030939814</v>
      </c>
    </row>
    <row r="1870" spans="2:79" x14ac:dyDescent="0.35">
      <c r="B1870" t="s">
        <v>696</v>
      </c>
      <c r="C1870" s="17">
        <v>5.4706207548787397E-2</v>
      </c>
      <c r="D1870" s="17">
        <v>5.3124656766565401E-2</v>
      </c>
      <c r="E1870" s="17">
        <v>5.5716486594534202E-2</v>
      </c>
      <c r="F1870" s="17"/>
      <c r="G1870" s="17">
        <v>5.5104693557568599E-2</v>
      </c>
      <c r="H1870" s="17">
        <v>6.5306992396288899E-2</v>
      </c>
      <c r="I1870" s="17">
        <v>4.9849327624014901E-2</v>
      </c>
      <c r="J1870" s="17">
        <v>4.8177585181391203E-2</v>
      </c>
      <c r="K1870" s="17">
        <v>3.8474747539935898E-2</v>
      </c>
      <c r="L1870" s="17">
        <v>6.5917248350544203E-2</v>
      </c>
      <c r="M1870" s="17"/>
      <c r="N1870" s="17">
        <v>5.7571252033899102E-2</v>
      </c>
      <c r="O1870" s="17">
        <v>6.1274225174527401E-2</v>
      </c>
      <c r="P1870" s="17">
        <v>4.3968469185506703E-2</v>
      </c>
      <c r="Q1870" s="17">
        <v>5.5815219891671E-2</v>
      </c>
      <c r="R1870" s="17"/>
      <c r="S1870" s="17">
        <v>6.1354217585420701E-2</v>
      </c>
      <c r="T1870" s="17">
        <v>5.8734721768646803E-2</v>
      </c>
      <c r="U1870" s="17">
        <v>2.43998375652879E-2</v>
      </c>
      <c r="V1870" s="17">
        <v>4.8775101026263E-2</v>
      </c>
      <c r="W1870" s="17">
        <v>6.4792330284840105E-2</v>
      </c>
      <c r="X1870" s="17">
        <v>6.02552743221254E-2</v>
      </c>
      <c r="Y1870" s="17">
        <v>5.92004645244677E-2</v>
      </c>
      <c r="Z1870" s="17">
        <v>5.1159381882924099E-2</v>
      </c>
      <c r="AA1870" s="17">
        <v>3.9603836199895902E-2</v>
      </c>
      <c r="AB1870" s="17">
        <v>6.2065680319783802E-2</v>
      </c>
      <c r="AC1870" s="17">
        <v>7.6204364015178494E-2</v>
      </c>
      <c r="AD1870" s="17">
        <v>5.4754429221522599E-2</v>
      </c>
      <c r="AE1870" s="17"/>
      <c r="AF1870" s="17">
        <v>5.5980711867083602E-2</v>
      </c>
      <c r="AG1870" s="17">
        <v>6.4292419478243101E-2</v>
      </c>
      <c r="AH1870" s="17">
        <v>4.3668814411807998E-2</v>
      </c>
      <c r="AI1870" s="17">
        <v>5.9290017766675897E-2</v>
      </c>
      <c r="AJ1870" s="17">
        <v>5.4782240366048597E-2</v>
      </c>
      <c r="AK1870" s="17">
        <v>4.2266446078978101E-2</v>
      </c>
      <c r="AL1870" s="17"/>
      <c r="AM1870" s="17">
        <v>7.6671732499722894E-2</v>
      </c>
      <c r="AN1870" s="17">
        <v>4.7022272232219699E-2</v>
      </c>
      <c r="AO1870" s="17">
        <v>3.7618982309078598E-2</v>
      </c>
      <c r="AP1870" s="17">
        <v>6.92707732258762E-2</v>
      </c>
      <c r="AQ1870" s="17">
        <v>0.118118378561028</v>
      </c>
      <c r="AR1870" s="17"/>
      <c r="AS1870" s="17">
        <v>4.9041614290593401E-2</v>
      </c>
      <c r="AT1870" s="17">
        <v>6.0874925486058898E-2</v>
      </c>
      <c r="AU1870" s="17">
        <v>4.4255701941421401E-2</v>
      </c>
      <c r="AV1870" s="17">
        <v>5.7085731934818799E-2</v>
      </c>
      <c r="AW1870" s="17">
        <v>5.6926444536899698E-2</v>
      </c>
      <c r="AX1870" s="17">
        <v>6.3116403813960498E-2</v>
      </c>
      <c r="AY1870" s="17"/>
      <c r="AZ1870" s="17">
        <v>6.2582954079913294E-2</v>
      </c>
      <c r="BA1870" s="17">
        <v>5.35835280115163E-2</v>
      </c>
      <c r="BB1870" s="17">
        <v>5.8633879379506502E-2</v>
      </c>
      <c r="BC1870" s="17">
        <v>6.3301319828284006E-2</v>
      </c>
      <c r="BD1870" s="17">
        <v>4.3539912711886002E-2</v>
      </c>
      <c r="BE1870" s="17"/>
      <c r="BF1870" s="17">
        <v>5.5964878410383299E-2</v>
      </c>
      <c r="BG1870" s="17"/>
      <c r="BH1870" s="17">
        <v>5.9787893592429399E-2</v>
      </c>
      <c r="BI1870" s="17"/>
      <c r="BJ1870" s="17">
        <v>5.4388275024711802E-2</v>
      </c>
      <c r="BK1870" s="17">
        <v>5.1383392578869903E-2</v>
      </c>
      <c r="BL1870" s="17">
        <v>4.9282534119594899E-2</v>
      </c>
      <c r="BM1870" s="17">
        <v>5.3963193987536802E-2</v>
      </c>
      <c r="BN1870" s="17">
        <v>9.1371589416499505E-2</v>
      </c>
      <c r="BO1870" s="17">
        <v>3.9930813057209698E-2</v>
      </c>
      <c r="BP1870" s="17"/>
      <c r="BQ1870" s="17">
        <v>4.3017178038514702E-2</v>
      </c>
      <c r="BR1870" s="17">
        <v>6.12178927546769E-2</v>
      </c>
      <c r="BS1870" s="17">
        <v>5.7788041042444997E-2</v>
      </c>
      <c r="BT1870" s="17"/>
      <c r="BU1870" s="17">
        <v>6.0427108578082901E-2</v>
      </c>
      <c r="BV1870" s="17">
        <v>6.9293478738136696E-2</v>
      </c>
      <c r="BW1870" s="17">
        <v>4.7439715236824102E-2</v>
      </c>
      <c r="BX1870" s="17"/>
      <c r="BY1870" s="17">
        <v>4.5168010042645299E-2</v>
      </c>
      <c r="BZ1870" s="17"/>
      <c r="CA1870" s="17">
        <v>2.88239364666633E-2</v>
      </c>
    </row>
    <row r="1871" spans="2:79" x14ac:dyDescent="0.35">
      <c r="B1871" t="s">
        <v>697</v>
      </c>
      <c r="C1871" s="17">
        <v>8.0971599217941503E-2</v>
      </c>
      <c r="D1871" s="17">
        <v>8.7226320553363698E-2</v>
      </c>
      <c r="E1871" s="17">
        <v>7.5424049544038904E-2</v>
      </c>
      <c r="F1871" s="17"/>
      <c r="G1871" s="17">
        <v>6.67516958431702E-2</v>
      </c>
      <c r="H1871" s="17">
        <v>7.2311874025813794E-2</v>
      </c>
      <c r="I1871" s="17">
        <v>0.10564734484381701</v>
      </c>
      <c r="J1871" s="17">
        <v>5.6545565963333003E-2</v>
      </c>
      <c r="K1871" s="17">
        <v>8.4316869089987298E-2</v>
      </c>
      <c r="L1871" s="17">
        <v>9.50779055291507E-2</v>
      </c>
      <c r="M1871" s="17"/>
      <c r="N1871" s="17">
        <v>8.2205237694323002E-2</v>
      </c>
      <c r="O1871" s="17">
        <v>7.7696712423331704E-2</v>
      </c>
      <c r="P1871" s="17">
        <v>8.5894351533247607E-2</v>
      </c>
      <c r="Q1871" s="17">
        <v>7.9051225569158001E-2</v>
      </c>
      <c r="R1871" s="17"/>
      <c r="S1871" s="17">
        <v>6.7648740908242494E-2</v>
      </c>
      <c r="T1871" s="17">
        <v>7.4972973205005594E-2</v>
      </c>
      <c r="U1871" s="17">
        <v>7.92169681965922E-2</v>
      </c>
      <c r="V1871" s="17">
        <v>9.7635518839348998E-2</v>
      </c>
      <c r="W1871" s="17">
        <v>5.9477718613726097E-2</v>
      </c>
      <c r="X1871" s="17">
        <v>6.2579329737533995E-2</v>
      </c>
      <c r="Y1871" s="17">
        <v>8.2908749900797898E-2</v>
      </c>
      <c r="Z1871" s="17">
        <v>9.8757061132697693E-2</v>
      </c>
      <c r="AA1871" s="17">
        <v>6.8042661051539804E-2</v>
      </c>
      <c r="AB1871" s="17">
        <v>0.12914619040276101</v>
      </c>
      <c r="AC1871" s="17">
        <v>8.8528283960110504E-2</v>
      </c>
      <c r="AD1871" s="17">
        <v>9.0475137159712102E-2</v>
      </c>
      <c r="AE1871" s="17"/>
      <c r="AF1871" s="17">
        <v>8.0698044098240496E-2</v>
      </c>
      <c r="AG1871" s="17">
        <v>7.5393286491339695E-2</v>
      </c>
      <c r="AH1871" s="17">
        <v>0.10739620112704699</v>
      </c>
      <c r="AI1871" s="17">
        <v>7.0139871641248602E-2</v>
      </c>
      <c r="AJ1871" s="17">
        <v>5.3559565348351899E-2</v>
      </c>
      <c r="AK1871" s="17">
        <v>4.1936491360677397E-2</v>
      </c>
      <c r="AL1871" s="17"/>
      <c r="AM1871" s="17">
        <v>8.0127124255767498E-2</v>
      </c>
      <c r="AN1871" s="17">
        <v>9.6773931912423394E-2</v>
      </c>
      <c r="AO1871" s="17">
        <v>6.9402349651236206E-2</v>
      </c>
      <c r="AP1871" s="17">
        <v>7.6169146433894094E-2</v>
      </c>
      <c r="AQ1871" s="17">
        <v>3.4476126627022201E-2</v>
      </c>
      <c r="AR1871" s="17"/>
      <c r="AS1871" s="17">
        <v>7.4895539764875896E-2</v>
      </c>
      <c r="AT1871" s="17">
        <v>7.7873849911505699E-2</v>
      </c>
      <c r="AU1871" s="17">
        <v>9.9683884453003496E-2</v>
      </c>
      <c r="AV1871" s="17">
        <v>7.8881275277292898E-2</v>
      </c>
      <c r="AW1871" s="17">
        <v>9.9506185760117299E-2</v>
      </c>
      <c r="AX1871" s="17">
        <v>4.5950042600668997E-2</v>
      </c>
      <c r="AY1871" s="17"/>
      <c r="AZ1871" s="17">
        <v>8.6262547401735695E-2</v>
      </c>
      <c r="BA1871" s="17">
        <v>7.0746924308074402E-2</v>
      </c>
      <c r="BB1871" s="17">
        <v>6.9685603410174504E-2</v>
      </c>
      <c r="BC1871" s="17">
        <v>0.120987083617367</v>
      </c>
      <c r="BD1871" s="17">
        <v>8.1901446136545999E-2</v>
      </c>
      <c r="BE1871" s="17"/>
      <c r="BF1871" s="17">
        <v>8.0870760427093694E-2</v>
      </c>
      <c r="BG1871" s="17"/>
      <c r="BH1871" s="17">
        <v>8.4324293429041797E-2</v>
      </c>
      <c r="BI1871" s="17"/>
      <c r="BJ1871" s="17">
        <v>8.5986775887633704E-2</v>
      </c>
      <c r="BK1871" s="17">
        <v>7.9516885561657202E-2</v>
      </c>
      <c r="BL1871" s="17">
        <v>7.9308636144022407E-2</v>
      </c>
      <c r="BM1871" s="17">
        <v>6.4244752574201994E-2</v>
      </c>
      <c r="BN1871" s="17">
        <v>0.114815649745482</v>
      </c>
      <c r="BO1871" s="17">
        <v>5.9144952800502901E-2</v>
      </c>
      <c r="BP1871" s="17"/>
      <c r="BQ1871" s="17">
        <v>7.3063860409415496E-2</v>
      </c>
      <c r="BR1871" s="17">
        <v>8.3259781924318002E-2</v>
      </c>
      <c r="BS1871" s="17">
        <v>8.6140871400043006E-2</v>
      </c>
      <c r="BT1871" s="17"/>
      <c r="BU1871" s="17">
        <v>4.7076921182277902E-2</v>
      </c>
      <c r="BV1871" s="17">
        <v>9.3771961700674505E-2</v>
      </c>
      <c r="BW1871" s="17">
        <v>8.4239752116600897E-2</v>
      </c>
      <c r="BX1871" s="17"/>
      <c r="BY1871" s="17">
        <v>5.9153709969898501E-2</v>
      </c>
      <c r="BZ1871" s="17"/>
      <c r="CA1871" s="17">
        <v>6.88382373833447E-2</v>
      </c>
    </row>
    <row r="1872" spans="2:79" x14ac:dyDescent="0.35">
      <c r="B1872" t="s">
        <v>698</v>
      </c>
      <c r="C1872" s="17">
        <v>7.6245558285562398E-2</v>
      </c>
      <c r="D1872" s="17">
        <v>8.4799021337049696E-2</v>
      </c>
      <c r="E1872" s="17">
        <v>6.8279410308441202E-2</v>
      </c>
      <c r="F1872" s="17"/>
      <c r="G1872" s="17">
        <v>5.4175966969921101E-2</v>
      </c>
      <c r="H1872" s="17">
        <v>8.3097193081768203E-2</v>
      </c>
      <c r="I1872" s="17">
        <v>7.4114841214705005E-2</v>
      </c>
      <c r="J1872" s="17">
        <v>7.6776266614849903E-2</v>
      </c>
      <c r="K1872" s="17">
        <v>7.9477750701475794E-2</v>
      </c>
      <c r="L1872" s="17">
        <v>8.4550817046969304E-2</v>
      </c>
      <c r="M1872" s="17"/>
      <c r="N1872" s="17">
        <v>8.6905812818470901E-2</v>
      </c>
      <c r="O1872" s="17">
        <v>6.1448183169868602E-2</v>
      </c>
      <c r="P1872" s="17">
        <v>9.3697178697068007E-2</v>
      </c>
      <c r="Q1872" s="17">
        <v>6.5898126726081696E-2</v>
      </c>
      <c r="R1872" s="17"/>
      <c r="S1872" s="17">
        <v>6.3520470398431506E-2</v>
      </c>
      <c r="T1872" s="17">
        <v>8.1118221825887904E-2</v>
      </c>
      <c r="U1872" s="17">
        <v>7.7466079714846897E-2</v>
      </c>
      <c r="V1872" s="17">
        <v>7.2344021182908405E-2</v>
      </c>
      <c r="W1872" s="17">
        <v>6.3213319139998003E-2</v>
      </c>
      <c r="X1872" s="17">
        <v>9.5585347192732401E-2</v>
      </c>
      <c r="Y1872" s="17">
        <v>6.4941979279551906E-2</v>
      </c>
      <c r="Z1872" s="17">
        <v>7.5647516948440297E-2</v>
      </c>
      <c r="AA1872" s="17">
        <v>6.35344553511447E-2</v>
      </c>
      <c r="AB1872" s="17">
        <v>9.4707677840994597E-2</v>
      </c>
      <c r="AC1872" s="17">
        <v>9.8377257984321106E-2</v>
      </c>
      <c r="AD1872" s="17">
        <v>8.0470247839629999E-2</v>
      </c>
      <c r="AE1872" s="17"/>
      <c r="AF1872" s="17">
        <v>7.8725914433487504E-2</v>
      </c>
      <c r="AG1872" s="17">
        <v>8.7682072095222496E-2</v>
      </c>
      <c r="AH1872" s="17">
        <v>5.8560628729761401E-2</v>
      </c>
      <c r="AI1872" s="17">
        <v>6.6489888952442594E-2</v>
      </c>
      <c r="AJ1872" s="17">
        <v>9.1708680000121806E-2</v>
      </c>
      <c r="AK1872" s="17">
        <v>7.0099037227065897E-2</v>
      </c>
      <c r="AL1872" s="17"/>
      <c r="AM1872" s="17">
        <v>7.1496323865273895E-2</v>
      </c>
      <c r="AN1872" s="17">
        <v>5.9216640644558602E-2</v>
      </c>
      <c r="AO1872" s="17">
        <v>8.8183314704385396E-2</v>
      </c>
      <c r="AP1872" s="17">
        <v>8.6480063299448906E-2</v>
      </c>
      <c r="AQ1872" s="17">
        <v>0.143482234508374</v>
      </c>
      <c r="AR1872" s="17"/>
      <c r="AS1872" s="17">
        <v>6.9174322106954803E-2</v>
      </c>
      <c r="AT1872" s="17">
        <v>8.4181602654295307E-2</v>
      </c>
      <c r="AU1872" s="17">
        <v>7.6112274828685905E-2</v>
      </c>
      <c r="AV1872" s="17">
        <v>7.8301087502812797E-2</v>
      </c>
      <c r="AW1872" s="17">
        <v>6.3557725497774303E-2</v>
      </c>
      <c r="AX1872" s="17">
        <v>8.8269282882919894E-2</v>
      </c>
      <c r="AY1872" s="17"/>
      <c r="AZ1872" s="17">
        <v>8.0314403661726097E-2</v>
      </c>
      <c r="BA1872" s="17">
        <v>8.4929302508979898E-2</v>
      </c>
      <c r="BB1872" s="17">
        <v>6.4046003689687894E-2</v>
      </c>
      <c r="BC1872" s="17">
        <v>5.5024400137219598E-2</v>
      </c>
      <c r="BD1872" s="17">
        <v>7.8316631338505305E-2</v>
      </c>
      <c r="BE1872" s="17"/>
      <c r="BF1872" s="17">
        <v>7.4696523075470297E-2</v>
      </c>
      <c r="BG1872" s="17"/>
      <c r="BH1872" s="17">
        <v>7.6341507996114305E-2</v>
      </c>
      <c r="BI1872" s="17"/>
      <c r="BJ1872" s="17">
        <v>6.7453474544575495E-2</v>
      </c>
      <c r="BK1872" s="17">
        <v>7.3047720244841602E-2</v>
      </c>
      <c r="BL1872" s="17">
        <v>7.8376031338057095E-2</v>
      </c>
      <c r="BM1872" s="17">
        <v>9.2755690517987599E-2</v>
      </c>
      <c r="BN1872" s="17">
        <v>9.2017322121116796E-2</v>
      </c>
      <c r="BO1872" s="17">
        <v>6.4273369777246403E-2</v>
      </c>
      <c r="BP1872" s="17"/>
      <c r="BQ1872" s="17">
        <v>8.5086647690929301E-2</v>
      </c>
      <c r="BR1872" s="17">
        <v>8.2134594270639502E-2</v>
      </c>
      <c r="BS1872" s="17">
        <v>7.5156870447391E-2</v>
      </c>
      <c r="BT1872" s="17"/>
      <c r="BU1872" s="17">
        <v>0.10908098892837299</v>
      </c>
      <c r="BV1872" s="17">
        <v>7.3036716368054103E-2</v>
      </c>
      <c r="BW1872" s="17">
        <v>8.2485791039926801E-2</v>
      </c>
      <c r="BX1872" s="17"/>
      <c r="BY1872" s="17">
        <v>7.1828480338421694E-2</v>
      </c>
      <c r="BZ1872" s="17"/>
      <c r="CA1872" s="17">
        <v>5.3807571540297701E-2</v>
      </c>
    </row>
    <row r="1873" spans="2:79" x14ac:dyDescent="0.35">
      <c r="B1873" t="s">
        <v>699</v>
      </c>
      <c r="C1873" s="17">
        <v>5.9299841804941002E-2</v>
      </c>
      <c r="D1873" s="17">
        <v>5.7021307237086698E-2</v>
      </c>
      <c r="E1873" s="17">
        <v>6.1337382737661303E-2</v>
      </c>
      <c r="F1873" s="17"/>
      <c r="G1873" s="17">
        <v>5.2105576617589001E-2</v>
      </c>
      <c r="H1873" s="17">
        <v>5.1281358189666199E-2</v>
      </c>
      <c r="I1873" s="17">
        <v>5.4395113640451999E-2</v>
      </c>
      <c r="J1873" s="17">
        <v>5.1926328582608101E-2</v>
      </c>
      <c r="K1873" s="17">
        <v>7.5906669315575007E-2</v>
      </c>
      <c r="L1873" s="17">
        <v>6.9443638736376004E-2</v>
      </c>
      <c r="M1873" s="17"/>
      <c r="N1873" s="17">
        <v>5.50586341150072E-2</v>
      </c>
      <c r="O1873" s="17">
        <v>5.6986143904249303E-2</v>
      </c>
      <c r="P1873" s="17">
        <v>6.4217047053041501E-2</v>
      </c>
      <c r="Q1873" s="17">
        <v>6.1770403988607503E-2</v>
      </c>
      <c r="R1873" s="17"/>
      <c r="S1873" s="17">
        <v>7.0827742382441702E-2</v>
      </c>
      <c r="T1873" s="17">
        <v>4.55361718780758E-2</v>
      </c>
      <c r="U1873" s="17">
        <v>6.2449770539965199E-2</v>
      </c>
      <c r="V1873" s="17">
        <v>4.57748560377845E-2</v>
      </c>
      <c r="W1873" s="17">
        <v>7.6413965197376296E-2</v>
      </c>
      <c r="X1873" s="17">
        <v>6.40095642996453E-2</v>
      </c>
      <c r="Y1873" s="17">
        <v>4.1368560347266201E-2</v>
      </c>
      <c r="Z1873" s="17">
        <v>5.1049727947933998E-2</v>
      </c>
      <c r="AA1873" s="17">
        <v>7.06703516865511E-2</v>
      </c>
      <c r="AB1873" s="17">
        <v>6.3766943073678695E-2</v>
      </c>
      <c r="AC1873" s="17">
        <v>5.9549295032972002E-2</v>
      </c>
      <c r="AD1873" s="17">
        <v>4.6575741454191702E-2</v>
      </c>
      <c r="AE1873" s="17"/>
      <c r="AF1873" s="17">
        <v>5.1215330488526299E-2</v>
      </c>
      <c r="AG1873" s="17">
        <v>6.4499130311851796E-2</v>
      </c>
      <c r="AH1873" s="17">
        <v>5.9874151334659897E-2</v>
      </c>
      <c r="AI1873" s="17">
        <v>5.5777693552730101E-2</v>
      </c>
      <c r="AJ1873" s="17">
        <v>4.8503829943064999E-2</v>
      </c>
      <c r="AK1873" s="17">
        <v>6.09945182729245E-2</v>
      </c>
      <c r="AL1873" s="17"/>
      <c r="AM1873" s="17">
        <v>7.5829550481200395E-2</v>
      </c>
      <c r="AN1873" s="17">
        <v>5.4639173785465199E-2</v>
      </c>
      <c r="AO1873" s="17">
        <v>5.1810502415298901E-2</v>
      </c>
      <c r="AP1873" s="17">
        <v>5.3498082442122702E-2</v>
      </c>
      <c r="AQ1873" s="17">
        <v>3.55129908183235E-2</v>
      </c>
      <c r="AR1873" s="17"/>
      <c r="AS1873" s="17">
        <v>6.0153841959717701E-2</v>
      </c>
      <c r="AT1873" s="17">
        <v>7.8595593710074796E-2</v>
      </c>
      <c r="AU1873" s="17">
        <v>6.5175426658030403E-2</v>
      </c>
      <c r="AV1873" s="17">
        <v>3.30549303929299E-2</v>
      </c>
      <c r="AW1873" s="17">
        <v>5.9638662266251599E-2</v>
      </c>
      <c r="AX1873" s="17">
        <v>5.38128489214258E-2</v>
      </c>
      <c r="AY1873" s="17"/>
      <c r="AZ1873" s="17">
        <v>5.4382454727301001E-2</v>
      </c>
      <c r="BA1873" s="17">
        <v>7.0069709749830497E-2</v>
      </c>
      <c r="BB1873" s="17">
        <v>5.2900010026881598E-2</v>
      </c>
      <c r="BC1873" s="17">
        <v>4.8151251942342398E-2</v>
      </c>
      <c r="BD1873" s="17">
        <v>5.9553085098039901E-2</v>
      </c>
      <c r="BE1873" s="17"/>
      <c r="BF1873" s="17">
        <v>5.8278984471231997E-2</v>
      </c>
      <c r="BG1873" s="17"/>
      <c r="BH1873" s="17">
        <v>6.2240764516956197E-2</v>
      </c>
      <c r="BI1873" s="17"/>
      <c r="BJ1873" s="17">
        <v>6.7556891323511406E-2</v>
      </c>
      <c r="BK1873" s="17">
        <v>5.6316882530510599E-2</v>
      </c>
      <c r="BL1873" s="17">
        <v>6.1017014673204903E-2</v>
      </c>
      <c r="BM1873" s="17">
        <v>5.9530619003124702E-2</v>
      </c>
      <c r="BN1873" s="17">
        <v>1.1858949951191199E-2</v>
      </c>
      <c r="BO1873" s="17">
        <v>3.4107571452810001E-2</v>
      </c>
      <c r="BP1873" s="17"/>
      <c r="BQ1873" s="17">
        <v>4.7706353068568998E-2</v>
      </c>
      <c r="BR1873" s="17">
        <v>5.6263475805887302E-2</v>
      </c>
      <c r="BS1873" s="17">
        <v>6.5787056961545604E-2</v>
      </c>
      <c r="BT1873" s="17"/>
      <c r="BU1873" s="17">
        <v>7.0908574465271101E-2</v>
      </c>
      <c r="BV1873" s="17">
        <v>4.2921907138639401E-2</v>
      </c>
      <c r="BW1873" s="17">
        <v>6.5569038177220096E-2</v>
      </c>
      <c r="BX1873" s="17"/>
      <c r="BY1873" s="17">
        <v>6.9411287731674404E-2</v>
      </c>
      <c r="BZ1873" s="17"/>
      <c r="CA1873" s="17">
        <v>3.7836824517907403E-2</v>
      </c>
    </row>
    <row r="1874" spans="2:79" x14ac:dyDescent="0.35">
      <c r="B1874" t="s">
        <v>700</v>
      </c>
      <c r="C1874" s="17">
        <v>6.2559069543875495E-2</v>
      </c>
      <c r="D1874" s="17">
        <v>6.9027777172400495E-2</v>
      </c>
      <c r="E1874" s="17">
        <v>5.6676693128131603E-2</v>
      </c>
      <c r="F1874" s="17"/>
      <c r="G1874" s="17">
        <v>4.4774410705734902E-2</v>
      </c>
      <c r="H1874" s="17">
        <v>7.05144661786027E-2</v>
      </c>
      <c r="I1874" s="17">
        <v>7.5525474054106798E-2</v>
      </c>
      <c r="J1874" s="17">
        <v>4.298167556963E-2</v>
      </c>
      <c r="K1874" s="17">
        <v>7.5115803297737205E-2</v>
      </c>
      <c r="L1874" s="17">
        <v>6.4919706657268206E-2</v>
      </c>
      <c r="M1874" s="17"/>
      <c r="N1874" s="17">
        <v>5.7459554018971397E-2</v>
      </c>
      <c r="O1874" s="17">
        <v>5.9674402482477101E-2</v>
      </c>
      <c r="P1874" s="17">
        <v>6.2455790022101998E-2</v>
      </c>
      <c r="Q1874" s="17">
        <v>7.2064812918464796E-2</v>
      </c>
      <c r="R1874" s="17"/>
      <c r="S1874" s="17">
        <v>6.4215496874682004E-2</v>
      </c>
      <c r="T1874" s="17">
        <v>4.9729441792526398E-2</v>
      </c>
      <c r="U1874" s="17">
        <v>6.0390056527983099E-2</v>
      </c>
      <c r="V1874" s="17">
        <v>5.5673885888900702E-2</v>
      </c>
      <c r="W1874" s="17">
        <v>6.2855078573025303E-2</v>
      </c>
      <c r="X1874" s="17">
        <v>5.0114967240120302E-2</v>
      </c>
      <c r="Y1874" s="17">
        <v>6.9635906157521896E-2</v>
      </c>
      <c r="Z1874" s="17">
        <v>5.6155085862845802E-2</v>
      </c>
      <c r="AA1874" s="17">
        <v>8.8492169803014706E-2</v>
      </c>
      <c r="AB1874" s="17">
        <v>5.4238516788470498E-2</v>
      </c>
      <c r="AC1874" s="17">
        <v>7.0139235994820096E-2</v>
      </c>
      <c r="AD1874" s="17">
        <v>8.0364769337954195E-2</v>
      </c>
      <c r="AE1874" s="17"/>
      <c r="AF1874" s="17">
        <v>5.2189356669856503E-2</v>
      </c>
      <c r="AG1874" s="17">
        <v>7.6031508651191598E-2</v>
      </c>
      <c r="AH1874" s="17">
        <v>6.6634327884300806E-2</v>
      </c>
      <c r="AI1874" s="17">
        <v>5.0444714336185199E-2</v>
      </c>
      <c r="AJ1874" s="17">
        <v>4.0419099256939303E-2</v>
      </c>
      <c r="AK1874" s="17">
        <v>6.0169372651814601E-2</v>
      </c>
      <c r="AL1874" s="17"/>
      <c r="AM1874" s="17">
        <v>6.6038324980066301E-2</v>
      </c>
      <c r="AN1874" s="17">
        <v>6.85824754517355E-2</v>
      </c>
      <c r="AO1874" s="17">
        <v>5.1028782691442898E-2</v>
      </c>
      <c r="AP1874" s="17">
        <v>6.3941055902917099E-2</v>
      </c>
      <c r="AQ1874" s="17">
        <v>4.6306964990645801E-2</v>
      </c>
      <c r="AR1874" s="17"/>
      <c r="AS1874" s="17">
        <v>6.6423708577494203E-2</v>
      </c>
      <c r="AT1874" s="17">
        <v>6.16856334713103E-2</v>
      </c>
      <c r="AU1874" s="17">
        <v>7.3012575285934994E-2</v>
      </c>
      <c r="AV1874" s="17">
        <v>5.7497469330519198E-2</v>
      </c>
      <c r="AW1874" s="17">
        <v>6.4150149213486399E-2</v>
      </c>
      <c r="AX1874" s="17">
        <v>4.2875941144625597E-2</v>
      </c>
      <c r="AY1874" s="17"/>
      <c r="AZ1874" s="17">
        <v>4.5338954254457303E-2</v>
      </c>
      <c r="BA1874" s="17">
        <v>6.6850883866951205E-2</v>
      </c>
      <c r="BB1874" s="17">
        <v>6.2508633719800394E-2</v>
      </c>
      <c r="BC1874" s="17">
        <v>5.6207731604808797E-2</v>
      </c>
      <c r="BD1874" s="17">
        <v>7.3427528840616194E-2</v>
      </c>
      <c r="BE1874" s="17"/>
      <c r="BF1874" s="17">
        <v>6.2195933577735799E-2</v>
      </c>
      <c r="BG1874" s="17"/>
      <c r="BH1874" s="17">
        <v>5.9785041075731397E-2</v>
      </c>
      <c r="BI1874" s="17"/>
      <c r="BJ1874" s="17">
        <v>5.4992904342463199E-2</v>
      </c>
      <c r="BK1874" s="17">
        <v>7.2853139110862497E-2</v>
      </c>
      <c r="BL1874" s="17">
        <v>6.99883223803347E-2</v>
      </c>
      <c r="BM1874" s="17">
        <v>6.4569793334933206E-2</v>
      </c>
      <c r="BN1874" s="17">
        <v>1.9533266039226099E-2</v>
      </c>
      <c r="BO1874" s="17">
        <v>8.1618945791451E-2</v>
      </c>
      <c r="BP1874" s="17"/>
      <c r="BQ1874" s="17">
        <v>5.9591316344685299E-2</v>
      </c>
      <c r="BR1874" s="17">
        <v>6.4574044908012704E-2</v>
      </c>
      <c r="BS1874" s="17">
        <v>6.54852226510476E-2</v>
      </c>
      <c r="BT1874" s="17"/>
      <c r="BU1874" s="17">
        <v>6.5942748873481602E-2</v>
      </c>
      <c r="BV1874" s="17">
        <v>5.4649949819086101E-2</v>
      </c>
      <c r="BW1874" s="17">
        <v>7.0429133600553695E-2</v>
      </c>
      <c r="BX1874" s="17"/>
      <c r="BY1874" s="17">
        <v>9.8415910076619803E-2</v>
      </c>
      <c r="BZ1874" s="17"/>
      <c r="CA1874" s="17">
        <v>4.7720404545431902E-2</v>
      </c>
    </row>
    <row r="1875" spans="2:79" x14ac:dyDescent="0.35">
      <c r="B1875" t="s">
        <v>104</v>
      </c>
      <c r="C1875" s="17">
        <v>0.112680796813921</v>
      </c>
      <c r="D1875" s="17">
        <v>0.10282855639574399</v>
      </c>
      <c r="E1875" s="17">
        <v>0.123063896457265</v>
      </c>
      <c r="F1875" s="17"/>
      <c r="G1875" s="17">
        <v>0.100150633619095</v>
      </c>
      <c r="H1875" s="17">
        <v>0.10427180868363201</v>
      </c>
      <c r="I1875" s="17">
        <v>9.6649038171829099E-2</v>
      </c>
      <c r="J1875" s="17">
        <v>0.14395228064028801</v>
      </c>
      <c r="K1875" s="17">
        <v>0.11931501418453901</v>
      </c>
      <c r="L1875" s="17">
        <v>0.111095808544639</v>
      </c>
      <c r="M1875" s="17"/>
      <c r="N1875" s="17">
        <v>8.2022736443696995E-2</v>
      </c>
      <c r="O1875" s="17">
        <v>0.11467268936366801</v>
      </c>
      <c r="P1875" s="17">
        <v>0.12364057466705999</v>
      </c>
      <c r="Q1875" s="17">
        <v>0.13179488160039801</v>
      </c>
      <c r="R1875" s="17"/>
      <c r="S1875" s="17">
        <v>0.102123750717244</v>
      </c>
      <c r="T1875" s="17">
        <v>0.103755674296874</v>
      </c>
      <c r="U1875" s="17">
        <v>0.111251819348927</v>
      </c>
      <c r="V1875" s="17">
        <v>7.7376310231947701E-2</v>
      </c>
      <c r="W1875" s="17">
        <v>0.109581443549332</v>
      </c>
      <c r="X1875" s="17">
        <v>0.14160111265811001</v>
      </c>
      <c r="Y1875" s="17">
        <v>0.120012658598053</v>
      </c>
      <c r="Z1875" s="17">
        <v>0.104405230624805</v>
      </c>
      <c r="AA1875" s="17">
        <v>0.15443806516467401</v>
      </c>
      <c r="AB1875" s="17">
        <v>0.12075510584994401</v>
      </c>
      <c r="AC1875" s="17">
        <v>7.8118995618532194E-2</v>
      </c>
      <c r="AD1875" s="17">
        <v>0.1026228077977</v>
      </c>
      <c r="AE1875" s="17"/>
      <c r="AF1875" s="17">
        <v>0.14844435631594499</v>
      </c>
      <c r="AG1875" s="17">
        <v>0.104792259012762</v>
      </c>
      <c r="AH1875" s="17">
        <v>8.7873447386950701E-2</v>
      </c>
      <c r="AI1875" s="17">
        <v>7.9632578792635994E-2</v>
      </c>
      <c r="AJ1875" s="17">
        <v>9.5958247845598699E-2</v>
      </c>
      <c r="AK1875" s="17">
        <v>7.5433795417143595E-2</v>
      </c>
      <c r="AL1875" s="17"/>
      <c r="AM1875" s="17">
        <v>0.147422957121187</v>
      </c>
      <c r="AN1875" s="17">
        <v>0.106554549165263</v>
      </c>
      <c r="AO1875" s="17">
        <v>9.9161899792631E-2</v>
      </c>
      <c r="AP1875" s="17">
        <v>9.1062960000998699E-2</v>
      </c>
      <c r="AQ1875" s="17">
        <v>9.5426480641361694E-2</v>
      </c>
      <c r="AR1875" s="17"/>
      <c r="AS1875" s="17">
        <v>0.100246235305569</v>
      </c>
      <c r="AT1875" s="17">
        <v>0.10975410688655</v>
      </c>
      <c r="AU1875" s="17">
        <v>0.10965752882954199</v>
      </c>
      <c r="AV1875" s="17">
        <v>0.11454119447620401</v>
      </c>
      <c r="AW1875" s="17">
        <v>0.13642744005159499</v>
      </c>
      <c r="AX1875" s="17">
        <v>0.123746144442635</v>
      </c>
      <c r="AY1875" s="17"/>
      <c r="AZ1875" s="17">
        <v>0.124086060674202</v>
      </c>
      <c r="BA1875" s="17">
        <v>0.11640938317409</v>
      </c>
      <c r="BB1875" s="17">
        <v>0.112209599549808</v>
      </c>
      <c r="BC1875" s="17">
        <v>0.118533329639294</v>
      </c>
      <c r="BD1875" s="17">
        <v>9.7525009498867596E-2</v>
      </c>
      <c r="BE1875" s="17"/>
      <c r="BF1875" s="17">
        <v>0.11132179458593799</v>
      </c>
      <c r="BG1875" s="17"/>
      <c r="BH1875" s="17">
        <v>0.10191465123089299</v>
      </c>
      <c r="BI1875" s="17"/>
      <c r="BJ1875" s="17">
        <v>0.111655727965804</v>
      </c>
      <c r="BK1875" s="17">
        <v>0.131770751661696</v>
      </c>
      <c r="BL1875" s="17">
        <v>9.99342257074948E-2</v>
      </c>
      <c r="BM1875" s="17">
        <v>0.115320157480182</v>
      </c>
      <c r="BN1875" s="17">
        <v>7.8406150587252296E-2</v>
      </c>
      <c r="BO1875" s="17">
        <v>0.108644946616891</v>
      </c>
      <c r="BP1875" s="17"/>
      <c r="BQ1875" s="17">
        <v>8.4488754442334696E-2</v>
      </c>
      <c r="BR1875" s="17">
        <v>0.10410153947711399</v>
      </c>
      <c r="BS1875" s="17">
        <v>9.1122576410592293E-2</v>
      </c>
      <c r="BT1875" s="17"/>
      <c r="BU1875" s="17">
        <v>5.6439600641786901E-2</v>
      </c>
      <c r="BV1875" s="17">
        <v>9.9116662174552395E-2</v>
      </c>
      <c r="BW1875" s="17">
        <v>9.0596239628429706E-2</v>
      </c>
      <c r="BX1875" s="17"/>
      <c r="BY1875" s="17">
        <v>9.4818414710518703E-2</v>
      </c>
      <c r="BZ1875" s="17"/>
      <c r="CA1875" s="17">
        <v>8.7373132974775794E-2</v>
      </c>
    </row>
    <row r="1876" spans="2:79" x14ac:dyDescent="0.35">
      <c r="C1876" s="17"/>
      <c r="D1876" s="17"/>
      <c r="E1876" s="17"/>
      <c r="F1876" s="17"/>
      <c r="G1876" s="17"/>
      <c r="H1876" s="17"/>
      <c r="I1876" s="17"/>
      <c r="J1876" s="17"/>
      <c r="K1876" s="17"/>
      <c r="L1876" s="17"/>
      <c r="M1876" s="17"/>
      <c r="N1876" s="17"/>
      <c r="O1876" s="17"/>
      <c r="P1876" s="17"/>
      <c r="Q1876" s="17"/>
      <c r="R1876" s="17"/>
      <c r="S1876" s="17"/>
      <c r="T1876" s="17"/>
      <c r="U1876" s="17"/>
      <c r="V1876" s="17"/>
      <c r="W1876" s="17"/>
      <c r="X1876" s="17"/>
      <c r="Y1876" s="17"/>
      <c r="Z1876" s="17"/>
      <c r="AA1876" s="17"/>
      <c r="AB1876" s="17"/>
      <c r="AC1876" s="17"/>
      <c r="AD1876" s="17"/>
      <c r="AE1876" s="17"/>
      <c r="AF1876" s="17"/>
      <c r="AG1876" s="17"/>
      <c r="AH1876" s="17"/>
      <c r="AI1876" s="17"/>
      <c r="AJ1876" s="17"/>
      <c r="AK1876" s="17"/>
      <c r="AL1876" s="17"/>
      <c r="AM1876" s="17"/>
      <c r="AN1876" s="17"/>
      <c r="AO1876" s="17"/>
      <c r="AP1876" s="17"/>
      <c r="AQ1876" s="17"/>
      <c r="AR1876" s="17"/>
      <c r="AS1876" s="17"/>
      <c r="AT1876" s="17"/>
      <c r="AU1876" s="17"/>
      <c r="AV1876" s="17"/>
      <c r="AW1876" s="17"/>
      <c r="AX1876" s="17"/>
      <c r="AY1876" s="17"/>
      <c r="AZ1876" s="17"/>
      <c r="BA1876" s="17"/>
      <c r="BB1876" s="17"/>
      <c r="BC1876" s="17"/>
      <c r="BD1876" s="17"/>
      <c r="BE1876" s="17"/>
      <c r="BF1876" s="17"/>
      <c r="BG1876" s="17"/>
      <c r="BH1876" s="17"/>
      <c r="BI1876" s="17"/>
      <c r="BJ1876" s="17"/>
      <c r="BK1876" s="17"/>
      <c r="BL1876" s="17"/>
      <c r="BM1876" s="17"/>
      <c r="BN1876" s="17"/>
      <c r="BO1876" s="17"/>
      <c r="BP1876" s="17"/>
      <c r="BQ1876" s="17"/>
      <c r="BR1876" s="17"/>
      <c r="BS1876" s="17"/>
      <c r="BT1876" s="17"/>
      <c r="BU1876" s="17"/>
      <c r="BV1876" s="17"/>
      <c r="BW1876" s="17"/>
      <c r="BX1876" s="17"/>
      <c r="BY1876" s="17"/>
      <c r="BZ1876" s="17"/>
      <c r="CA1876" s="17"/>
    </row>
    <row r="1877" spans="2:79" x14ac:dyDescent="0.35">
      <c r="B1877" s="6" t="s">
        <v>712</v>
      </c>
      <c r="C1877" s="17"/>
      <c r="D1877" s="17"/>
      <c r="E1877" s="17"/>
      <c r="F1877" s="17"/>
      <c r="G1877" s="17"/>
      <c r="H1877" s="17"/>
      <c r="I1877" s="17"/>
      <c r="J1877" s="17"/>
      <c r="K1877" s="17"/>
      <c r="L1877" s="17"/>
      <c r="M1877" s="17"/>
      <c r="N1877" s="17"/>
      <c r="O1877" s="17"/>
      <c r="P1877" s="17"/>
      <c r="Q1877" s="17"/>
      <c r="R1877" s="17"/>
      <c r="S1877" s="17"/>
      <c r="T1877" s="17"/>
      <c r="U1877" s="17"/>
      <c r="V1877" s="17"/>
      <c r="W1877" s="17"/>
      <c r="X1877" s="17"/>
      <c r="Y1877" s="17"/>
      <c r="Z1877" s="17"/>
      <c r="AA1877" s="17"/>
      <c r="AB1877" s="17"/>
      <c r="AC1877" s="17"/>
      <c r="AD1877" s="17"/>
      <c r="AE1877" s="17"/>
      <c r="AF1877" s="17"/>
      <c r="AG1877" s="17"/>
      <c r="AH1877" s="17"/>
      <c r="AI1877" s="17"/>
      <c r="AJ1877" s="17"/>
      <c r="AK1877" s="17"/>
      <c r="AL1877" s="17"/>
      <c r="AM1877" s="17"/>
      <c r="AN1877" s="17"/>
      <c r="AO1877" s="17"/>
      <c r="AP1877" s="17"/>
      <c r="AQ1877" s="17"/>
      <c r="AR1877" s="17"/>
      <c r="AS1877" s="17"/>
      <c r="AT1877" s="17"/>
      <c r="AU1877" s="17"/>
      <c r="AV1877" s="17"/>
      <c r="AW1877" s="17"/>
      <c r="AX1877" s="17"/>
      <c r="AY1877" s="17"/>
      <c r="AZ1877" s="17"/>
      <c r="BA1877" s="17"/>
      <c r="BB1877" s="17"/>
      <c r="BC1877" s="17"/>
      <c r="BD1877" s="17"/>
      <c r="BE1877" s="17"/>
      <c r="BF1877" s="17"/>
      <c r="BG1877" s="17"/>
      <c r="BH1877" s="17"/>
      <c r="BI1877" s="17"/>
      <c r="BJ1877" s="17"/>
      <c r="BK1877" s="17"/>
      <c r="BL1877" s="17"/>
      <c r="BM1877" s="17"/>
      <c r="BN1877" s="17"/>
      <c r="BO1877" s="17"/>
      <c r="BP1877" s="17"/>
      <c r="BQ1877" s="17"/>
      <c r="BR1877" s="17"/>
      <c r="BS1877" s="17"/>
      <c r="BT1877" s="17"/>
      <c r="BU1877" s="17"/>
      <c r="BV1877" s="17"/>
      <c r="BW1877" s="17"/>
      <c r="BX1877" s="17"/>
      <c r="BY1877" s="17"/>
      <c r="BZ1877" s="17"/>
      <c r="CA1877" s="17"/>
    </row>
    <row r="1878" spans="2:79" x14ac:dyDescent="0.35">
      <c r="B1878" s="24" t="s">
        <v>713</v>
      </c>
      <c r="C1878" s="17"/>
      <c r="D1878" s="17"/>
      <c r="E1878" s="17"/>
      <c r="F1878" s="17"/>
      <c r="G1878" s="17"/>
      <c r="H1878" s="17"/>
      <c r="I1878" s="17"/>
      <c r="J1878" s="17"/>
      <c r="K1878" s="17"/>
      <c r="L1878" s="17"/>
      <c r="M1878" s="17"/>
      <c r="N1878" s="17"/>
      <c r="O1878" s="17"/>
      <c r="P1878" s="17"/>
      <c r="Q1878" s="17"/>
      <c r="R1878" s="17"/>
      <c r="S1878" s="17"/>
      <c r="T1878" s="17"/>
      <c r="U1878" s="17"/>
      <c r="V1878" s="17"/>
      <c r="W1878" s="17"/>
      <c r="X1878" s="17"/>
      <c r="Y1878" s="17"/>
      <c r="Z1878" s="17"/>
      <c r="AA1878" s="17"/>
      <c r="AB1878" s="17"/>
      <c r="AC1878" s="17"/>
      <c r="AD1878" s="17"/>
      <c r="AE1878" s="17"/>
      <c r="AF1878" s="17"/>
      <c r="AG1878" s="17"/>
      <c r="AH1878" s="17"/>
      <c r="AI1878" s="17"/>
      <c r="AJ1878" s="17"/>
      <c r="AK1878" s="17"/>
      <c r="AL1878" s="17"/>
      <c r="AM1878" s="17"/>
      <c r="AN1878" s="17"/>
      <c r="AO1878" s="17"/>
      <c r="AP1878" s="17"/>
      <c r="AQ1878" s="17"/>
      <c r="AR1878" s="17"/>
      <c r="AS1878" s="17"/>
      <c r="AT1878" s="17"/>
      <c r="AU1878" s="17"/>
      <c r="AV1878" s="17"/>
      <c r="AW1878" s="17"/>
      <c r="AX1878" s="17"/>
      <c r="AY1878" s="17"/>
      <c r="AZ1878" s="17"/>
      <c r="BA1878" s="17"/>
      <c r="BB1878" s="17"/>
      <c r="BC1878" s="17"/>
      <c r="BD1878" s="17"/>
      <c r="BE1878" s="17"/>
      <c r="BF1878" s="17"/>
      <c r="BG1878" s="17"/>
      <c r="BH1878" s="17"/>
      <c r="BI1878" s="17"/>
      <c r="BJ1878" s="17"/>
      <c r="BK1878" s="17"/>
      <c r="BL1878" s="17"/>
      <c r="BM1878" s="17"/>
      <c r="BN1878" s="17"/>
      <c r="BO1878" s="17"/>
      <c r="BP1878" s="17"/>
      <c r="BQ1878" s="17"/>
      <c r="BR1878" s="17"/>
      <c r="BS1878" s="17"/>
      <c r="BT1878" s="17"/>
      <c r="BU1878" s="17"/>
      <c r="BV1878" s="17"/>
      <c r="BW1878" s="17"/>
      <c r="BX1878" s="17"/>
      <c r="BY1878" s="17"/>
      <c r="BZ1878" s="17"/>
      <c r="CA1878" s="17"/>
    </row>
    <row r="1879" spans="2:79" x14ac:dyDescent="0.35">
      <c r="B1879" t="s">
        <v>703</v>
      </c>
      <c r="C1879" s="17">
        <v>8.7029302498726896E-2</v>
      </c>
      <c r="D1879" s="17">
        <v>8.9473720865959394E-2</v>
      </c>
      <c r="E1879" s="17">
        <v>8.4751406181564001E-2</v>
      </c>
      <c r="F1879" s="17"/>
      <c r="G1879" s="17">
        <v>6.1945483739573703E-2</v>
      </c>
      <c r="H1879" s="17">
        <v>7.1353804333614601E-2</v>
      </c>
      <c r="I1879" s="17">
        <v>0.10246634429187799</v>
      </c>
      <c r="J1879" s="17">
        <v>8.7633450759722703E-2</v>
      </c>
      <c r="K1879" s="17">
        <v>8.7634296024654904E-2</v>
      </c>
      <c r="L1879" s="17">
        <v>0.103140797790352</v>
      </c>
      <c r="M1879" s="17"/>
      <c r="N1879" s="17">
        <v>8.4124523684443703E-2</v>
      </c>
      <c r="O1879" s="17">
        <v>0.102096775016604</v>
      </c>
      <c r="P1879" s="17">
        <v>8.4571764944463307E-2</v>
      </c>
      <c r="Q1879" s="17">
        <v>7.7009834259423093E-2</v>
      </c>
      <c r="R1879" s="17"/>
      <c r="S1879" s="17">
        <v>7.2786300433120704E-2</v>
      </c>
      <c r="T1879" s="17">
        <v>0.110586974666493</v>
      </c>
      <c r="U1879" s="17">
        <v>7.6045914782345306E-2</v>
      </c>
      <c r="V1879" s="17">
        <v>6.5460715410498097E-2</v>
      </c>
      <c r="W1879" s="17">
        <v>0.115256436094183</v>
      </c>
      <c r="X1879" s="17">
        <v>9.1554791648647896E-2</v>
      </c>
      <c r="Y1879" s="17">
        <v>9.7518495698641197E-2</v>
      </c>
      <c r="Z1879" s="17">
        <v>8.8479880715454207E-2</v>
      </c>
      <c r="AA1879" s="17">
        <v>5.97419804277457E-2</v>
      </c>
      <c r="AB1879" s="17">
        <v>0.10236452322658</v>
      </c>
      <c r="AC1879" s="17">
        <v>9.0999876839541805E-2</v>
      </c>
      <c r="AD1879" s="17">
        <v>8.34009857415344E-2</v>
      </c>
      <c r="AE1879" s="17"/>
      <c r="AF1879" s="17">
        <v>9.5876657235456103E-2</v>
      </c>
      <c r="AG1879" s="17">
        <v>9.2533966391754693E-2</v>
      </c>
      <c r="AH1879" s="17">
        <v>7.9568678756001696E-2</v>
      </c>
      <c r="AI1879" s="17">
        <v>8.7060676046304603E-2</v>
      </c>
      <c r="AJ1879" s="17">
        <v>6.8365818305826095E-2</v>
      </c>
      <c r="AK1879" s="17">
        <v>8.0739261021554903E-2</v>
      </c>
      <c r="AL1879" s="17"/>
      <c r="AM1879" s="17">
        <v>8.59535290285902E-2</v>
      </c>
      <c r="AN1879" s="17">
        <v>9.1827985489655303E-2</v>
      </c>
      <c r="AO1879" s="17">
        <v>8.2024973547100394E-2</v>
      </c>
      <c r="AP1879" s="17">
        <v>9.6585469957044798E-2</v>
      </c>
      <c r="AQ1879" s="17">
        <v>4.0071239092299399E-2</v>
      </c>
      <c r="AR1879" s="17"/>
      <c r="AS1879" s="17">
        <v>9.7225004637205806E-2</v>
      </c>
      <c r="AT1879" s="17">
        <v>8.7575660011090906E-2</v>
      </c>
      <c r="AU1879" s="17">
        <v>8.8857584922962293E-2</v>
      </c>
      <c r="AV1879" s="17">
        <v>7.1833511280544493E-2</v>
      </c>
      <c r="AW1879" s="17">
        <v>9.9676927040574501E-2</v>
      </c>
      <c r="AX1879" s="17">
        <v>7.1691442381584702E-2</v>
      </c>
      <c r="AY1879" s="17"/>
      <c r="AZ1879" s="17">
        <v>7.1929777298103598E-2</v>
      </c>
      <c r="BA1879" s="17">
        <v>9.6410523941126994E-2</v>
      </c>
      <c r="BB1879" s="17">
        <v>7.4610339158348499E-2</v>
      </c>
      <c r="BC1879" s="17">
        <v>9.7135917884762404E-2</v>
      </c>
      <c r="BD1879" s="17">
        <v>9.5850085330088597E-2</v>
      </c>
      <c r="BE1879" s="17"/>
      <c r="BF1879" s="17">
        <v>8.6945360418565001E-2</v>
      </c>
      <c r="BG1879" s="17"/>
      <c r="BH1879" s="17">
        <v>8.8241476607621494E-2</v>
      </c>
      <c r="BI1879" s="17"/>
      <c r="BJ1879" s="17">
        <v>7.9919041984821304E-2</v>
      </c>
      <c r="BK1879" s="17">
        <v>0.11388590248592</v>
      </c>
      <c r="BL1879" s="17">
        <v>8.4620939188551306E-2</v>
      </c>
      <c r="BM1879" s="17">
        <v>8.3221473261846604E-2</v>
      </c>
      <c r="BN1879" s="17">
        <v>5.4339624904843301E-2</v>
      </c>
      <c r="BO1879" s="17">
        <v>0.10327466304234099</v>
      </c>
      <c r="BP1879" s="17"/>
      <c r="BQ1879" s="17">
        <v>7.4328890204264406E-2</v>
      </c>
      <c r="BR1879" s="17">
        <v>8.43461045310063E-2</v>
      </c>
      <c r="BS1879" s="17">
        <v>9.5467625488908595E-2</v>
      </c>
      <c r="BT1879" s="17"/>
      <c r="BU1879" s="17">
        <v>7.5255605738525799E-2</v>
      </c>
      <c r="BV1879" s="17">
        <v>8.8087582075023305E-2</v>
      </c>
      <c r="BW1879" s="17">
        <v>9.2453923176705893E-2</v>
      </c>
      <c r="BX1879" s="17"/>
      <c r="BY1879" s="17">
        <v>4.5243366306290903E-2</v>
      </c>
      <c r="BZ1879" s="17"/>
      <c r="CA1879" s="17">
        <v>8.1769608927364207E-2</v>
      </c>
    </row>
    <row r="1880" spans="2:79" x14ac:dyDescent="0.35">
      <c r="B1880" t="s">
        <v>704</v>
      </c>
      <c r="C1880" s="17">
        <v>0.10935674083077999</v>
      </c>
      <c r="D1880" s="17">
        <v>0.10702890926847999</v>
      </c>
      <c r="E1880" s="17">
        <v>0.11193400788057201</v>
      </c>
      <c r="F1880" s="17"/>
      <c r="G1880" s="17">
        <v>8.0965365805659703E-2</v>
      </c>
      <c r="H1880" s="17">
        <v>0.11235853837326699</v>
      </c>
      <c r="I1880" s="17">
        <v>8.8969606696003206E-2</v>
      </c>
      <c r="J1880" s="17">
        <v>0.100039822402719</v>
      </c>
      <c r="K1880" s="17">
        <v>0.14717431261080099</v>
      </c>
      <c r="L1880" s="17">
        <v>0.124602423846377</v>
      </c>
      <c r="M1880" s="17"/>
      <c r="N1880" s="17">
        <v>0.111843249794514</v>
      </c>
      <c r="O1880" s="17">
        <v>0.111730668785002</v>
      </c>
      <c r="P1880" s="17">
        <v>9.4453531850899206E-2</v>
      </c>
      <c r="Q1880" s="17">
        <v>0.118662747872682</v>
      </c>
      <c r="R1880" s="17"/>
      <c r="S1880" s="17">
        <v>0.10476595432387301</v>
      </c>
      <c r="T1880" s="17">
        <v>8.4127257472934994E-2</v>
      </c>
      <c r="U1880" s="17">
        <v>0.117697939527661</v>
      </c>
      <c r="V1880" s="17">
        <v>0.11353959443806</v>
      </c>
      <c r="W1880" s="17">
        <v>0.116264625111765</v>
      </c>
      <c r="X1880" s="17">
        <v>0.108714260035224</v>
      </c>
      <c r="Y1880" s="17">
        <v>8.3324339075636605E-2</v>
      </c>
      <c r="Z1880" s="17">
        <v>0.114582952477585</v>
      </c>
      <c r="AA1880" s="17">
        <v>0.128314729764264</v>
      </c>
      <c r="AB1880" s="17">
        <v>0.12862746624409499</v>
      </c>
      <c r="AC1880" s="17">
        <v>0.111146985884248</v>
      </c>
      <c r="AD1880" s="17">
        <v>0.123109037606662</v>
      </c>
      <c r="AE1880" s="17"/>
      <c r="AF1880" s="17">
        <v>9.3050342446340001E-2</v>
      </c>
      <c r="AG1880" s="17">
        <v>0.10018852986269899</v>
      </c>
      <c r="AH1880" s="17">
        <v>0.13221927442398901</v>
      </c>
      <c r="AI1880" s="17">
        <v>0.10849910481958</v>
      </c>
      <c r="AJ1880" s="17">
        <v>9.3835712319320502E-2</v>
      </c>
      <c r="AK1880" s="17">
        <v>0.110858694264031</v>
      </c>
      <c r="AL1880" s="17"/>
      <c r="AM1880" s="17">
        <v>0.132043984033234</v>
      </c>
      <c r="AN1880" s="17">
        <v>0.100524242409362</v>
      </c>
      <c r="AO1880" s="17">
        <v>9.4815968113236601E-2</v>
      </c>
      <c r="AP1880" s="17">
        <v>0.110851978316234</v>
      </c>
      <c r="AQ1880" s="17">
        <v>0.23466910618812201</v>
      </c>
      <c r="AR1880" s="17"/>
      <c r="AS1880" s="17">
        <v>9.1411597466153405E-2</v>
      </c>
      <c r="AT1880" s="17">
        <v>0.10732426860878801</v>
      </c>
      <c r="AU1880" s="17">
        <v>0.112787399988432</v>
      </c>
      <c r="AV1880" s="17">
        <v>0.118331828548049</v>
      </c>
      <c r="AW1880" s="17">
        <v>0.12086137134166899</v>
      </c>
      <c r="AX1880" s="17">
        <v>0.121053855666336</v>
      </c>
      <c r="AY1880" s="17"/>
      <c r="AZ1880" s="17">
        <v>0.115114621027227</v>
      </c>
      <c r="BA1880" s="17">
        <v>0.117761578182695</v>
      </c>
      <c r="BB1880" s="17">
        <v>9.4958345150556595E-2</v>
      </c>
      <c r="BC1880" s="17">
        <v>0.10827596494629201</v>
      </c>
      <c r="BD1880" s="17">
        <v>0.105940950440437</v>
      </c>
      <c r="BE1880" s="17"/>
      <c r="BF1880" s="17">
        <v>0.110340766647926</v>
      </c>
      <c r="BG1880" s="17"/>
      <c r="BH1880" s="17">
        <v>0.112662226704048</v>
      </c>
      <c r="BI1880" s="17"/>
      <c r="BJ1880" s="17">
        <v>0.11210308043079099</v>
      </c>
      <c r="BK1880" s="17">
        <v>9.0078679396060707E-2</v>
      </c>
      <c r="BL1880" s="17">
        <v>0.116751613432405</v>
      </c>
      <c r="BM1880" s="17">
        <v>8.9394834609668905E-2</v>
      </c>
      <c r="BN1880" s="17">
        <v>0.133061729508585</v>
      </c>
      <c r="BO1880" s="17">
        <v>0.15119843276400599</v>
      </c>
      <c r="BP1880" s="17"/>
      <c r="BQ1880" s="17">
        <v>9.6035630824684998E-2</v>
      </c>
      <c r="BR1880" s="17">
        <v>0.113107744700774</v>
      </c>
      <c r="BS1880" s="17">
        <v>0.114887743172045</v>
      </c>
      <c r="BT1880" s="17"/>
      <c r="BU1880" s="17">
        <v>8.3882411866480905E-2</v>
      </c>
      <c r="BV1880" s="17">
        <v>0.10705741367034199</v>
      </c>
      <c r="BW1880" s="17">
        <v>0.114500937894759</v>
      </c>
      <c r="BX1880" s="17"/>
      <c r="BY1880" s="17">
        <v>8.51876834698964E-2</v>
      </c>
      <c r="BZ1880" s="17"/>
      <c r="CA1880" s="17">
        <v>0.10238899445581599</v>
      </c>
    </row>
    <row r="1881" spans="2:79" x14ac:dyDescent="0.35">
      <c r="B1881" t="s">
        <v>705</v>
      </c>
      <c r="C1881" s="17">
        <v>8.5479080584993303E-2</v>
      </c>
      <c r="D1881" s="17">
        <v>8.2443500882339593E-2</v>
      </c>
      <c r="E1881" s="17">
        <v>8.8858732624860895E-2</v>
      </c>
      <c r="F1881" s="17"/>
      <c r="G1881" s="17">
        <v>8.4999978905353601E-2</v>
      </c>
      <c r="H1881" s="17">
        <v>6.8821956318212099E-2</v>
      </c>
      <c r="I1881" s="17">
        <v>9.6174753216863598E-2</v>
      </c>
      <c r="J1881" s="17">
        <v>8.4200093537852599E-2</v>
      </c>
      <c r="K1881" s="17">
        <v>7.0944826262328203E-2</v>
      </c>
      <c r="L1881" s="17">
        <v>0.101456624871286</v>
      </c>
      <c r="M1881" s="17"/>
      <c r="N1881" s="17">
        <v>9.6041218109851195E-2</v>
      </c>
      <c r="O1881" s="17">
        <v>8.0881386029851704E-2</v>
      </c>
      <c r="P1881" s="17">
        <v>7.4672411712594297E-2</v>
      </c>
      <c r="Q1881" s="17">
        <v>8.9759225858527303E-2</v>
      </c>
      <c r="R1881" s="17"/>
      <c r="S1881" s="17">
        <v>7.7787335987889894E-2</v>
      </c>
      <c r="T1881" s="17">
        <v>7.7788865275597599E-2</v>
      </c>
      <c r="U1881" s="17">
        <v>6.5981708291616897E-2</v>
      </c>
      <c r="V1881" s="17">
        <v>0.121340043025916</v>
      </c>
      <c r="W1881" s="17">
        <v>8.8537838505098193E-2</v>
      </c>
      <c r="X1881" s="17">
        <v>8.0635754522949493E-2</v>
      </c>
      <c r="Y1881" s="17">
        <v>7.9902982119626306E-2</v>
      </c>
      <c r="Z1881" s="17">
        <v>8.5842446318648999E-2</v>
      </c>
      <c r="AA1881" s="17">
        <v>8.6492243878116895E-2</v>
      </c>
      <c r="AB1881" s="17">
        <v>8.65358394527318E-2</v>
      </c>
      <c r="AC1881" s="17">
        <v>0.10901401168328299</v>
      </c>
      <c r="AD1881" s="17">
        <v>7.4606806648590498E-2</v>
      </c>
      <c r="AE1881" s="17"/>
      <c r="AF1881" s="17">
        <v>0.101061248233804</v>
      </c>
      <c r="AG1881" s="17">
        <v>8.4704056876281894E-2</v>
      </c>
      <c r="AH1881" s="17">
        <v>7.5711436165750295E-2</v>
      </c>
      <c r="AI1881" s="17">
        <v>8.1745475721231503E-2</v>
      </c>
      <c r="AJ1881" s="17">
        <v>8.74962741458985E-2</v>
      </c>
      <c r="AK1881" s="17">
        <v>8.6490820658663495E-2</v>
      </c>
      <c r="AL1881" s="17"/>
      <c r="AM1881" s="17">
        <v>0.101610942017603</v>
      </c>
      <c r="AN1881" s="17">
        <v>7.9779687085800702E-2</v>
      </c>
      <c r="AO1881" s="17">
        <v>7.6465417772345404E-2</v>
      </c>
      <c r="AP1881" s="17">
        <v>8.8726619730331704E-2</v>
      </c>
      <c r="AQ1881" s="17">
        <v>6.7652062211721695E-2</v>
      </c>
      <c r="AR1881" s="17"/>
      <c r="AS1881" s="17">
        <v>8.5056410422545595E-2</v>
      </c>
      <c r="AT1881" s="17">
        <v>9.82704412418582E-2</v>
      </c>
      <c r="AU1881" s="17">
        <v>7.7682400354122605E-2</v>
      </c>
      <c r="AV1881" s="17">
        <v>7.1148323045150993E-2</v>
      </c>
      <c r="AW1881" s="17">
        <v>8.8142532788897596E-2</v>
      </c>
      <c r="AX1881" s="17">
        <v>9.78481849321685E-2</v>
      </c>
      <c r="AY1881" s="17"/>
      <c r="AZ1881" s="17">
        <v>8.1005388894827696E-2</v>
      </c>
      <c r="BA1881" s="17">
        <v>9.8448379955768703E-2</v>
      </c>
      <c r="BB1881" s="17">
        <v>6.22784487665086E-2</v>
      </c>
      <c r="BC1881" s="17">
        <v>9.1617789062994101E-2</v>
      </c>
      <c r="BD1881" s="17">
        <v>8.8353987814839705E-2</v>
      </c>
      <c r="BE1881" s="17"/>
      <c r="BF1881" s="17">
        <v>8.6232484658464101E-2</v>
      </c>
      <c r="BG1881" s="17"/>
      <c r="BH1881" s="17">
        <v>9.0380239508175697E-2</v>
      </c>
      <c r="BI1881" s="17"/>
      <c r="BJ1881" s="17">
        <v>9.6842200210140297E-2</v>
      </c>
      <c r="BK1881" s="17">
        <v>8.3400196797374093E-2</v>
      </c>
      <c r="BL1881" s="17">
        <v>8.2690680255211105E-2</v>
      </c>
      <c r="BM1881" s="17">
        <v>8.8833278221770604E-2</v>
      </c>
      <c r="BN1881" s="17">
        <v>4.0444331243283303E-2</v>
      </c>
      <c r="BO1881" s="17">
        <v>5.8099195085407798E-2</v>
      </c>
      <c r="BP1881" s="17"/>
      <c r="BQ1881" s="17">
        <v>8.6828406132882105E-2</v>
      </c>
      <c r="BR1881" s="17">
        <v>8.3386579071779598E-2</v>
      </c>
      <c r="BS1881" s="17">
        <v>9.2678388641564205E-2</v>
      </c>
      <c r="BT1881" s="17"/>
      <c r="BU1881" s="17">
        <v>9.2155636363356802E-2</v>
      </c>
      <c r="BV1881" s="17">
        <v>8.7745815499656502E-2</v>
      </c>
      <c r="BW1881" s="17">
        <v>9.2324690186938299E-2</v>
      </c>
      <c r="BX1881" s="17"/>
      <c r="BY1881" s="17">
        <v>0.187451482605271</v>
      </c>
      <c r="BZ1881" s="17"/>
      <c r="CA1881" s="17">
        <v>6.2906545456932805E-2</v>
      </c>
    </row>
    <row r="1882" spans="2:79" x14ac:dyDescent="0.35">
      <c r="B1882" t="s">
        <v>699</v>
      </c>
      <c r="C1882" s="17">
        <v>7.4566287031907305E-2</v>
      </c>
      <c r="D1882" s="17">
        <v>8.22380030758917E-2</v>
      </c>
      <c r="E1882" s="17">
        <v>6.7174349794006896E-2</v>
      </c>
      <c r="F1882" s="17"/>
      <c r="G1882" s="17">
        <v>6.9927987805780994E-2</v>
      </c>
      <c r="H1882" s="17">
        <v>7.3931568950459201E-2</v>
      </c>
      <c r="I1882" s="17">
        <v>7.3152362002188706E-2</v>
      </c>
      <c r="J1882" s="17">
        <v>5.8101584655499701E-2</v>
      </c>
      <c r="K1882" s="17">
        <v>7.1897017375411598E-2</v>
      </c>
      <c r="L1882" s="17">
        <v>9.4451701044444503E-2</v>
      </c>
      <c r="M1882" s="17"/>
      <c r="N1882" s="17">
        <v>6.3343346104510798E-2</v>
      </c>
      <c r="O1882" s="17">
        <v>7.2692328354965294E-2</v>
      </c>
      <c r="P1882" s="17">
        <v>7.11390924845548E-2</v>
      </c>
      <c r="Q1882" s="17">
        <v>9.3809243549840604E-2</v>
      </c>
      <c r="R1882" s="17"/>
      <c r="S1882" s="17">
        <v>5.7639093711633102E-2</v>
      </c>
      <c r="T1882" s="17">
        <v>7.44356401430179E-2</v>
      </c>
      <c r="U1882" s="17">
        <v>5.97148196040563E-2</v>
      </c>
      <c r="V1882" s="17">
        <v>0.104020292200268</v>
      </c>
      <c r="W1882" s="17">
        <v>6.0778779981597301E-2</v>
      </c>
      <c r="X1882" s="17">
        <v>8.9859313360926396E-2</v>
      </c>
      <c r="Y1882" s="17">
        <v>7.15085913406385E-2</v>
      </c>
      <c r="Z1882" s="17">
        <v>6.2259621502382102E-2</v>
      </c>
      <c r="AA1882" s="17">
        <v>6.0405552255958103E-2</v>
      </c>
      <c r="AB1882" s="17">
        <v>8.1295777741803299E-2</v>
      </c>
      <c r="AC1882" s="17">
        <v>0.11163616269782201</v>
      </c>
      <c r="AD1882" s="17">
        <v>8.5879960440354799E-2</v>
      </c>
      <c r="AE1882" s="17"/>
      <c r="AF1882" s="17">
        <v>6.9010166116163105E-2</v>
      </c>
      <c r="AG1882" s="17">
        <v>8.1728026395869804E-2</v>
      </c>
      <c r="AH1882" s="17">
        <v>8.1871577536361206E-2</v>
      </c>
      <c r="AI1882" s="17">
        <v>7.4436980497133196E-2</v>
      </c>
      <c r="AJ1882" s="17">
        <v>6.5492724266018099E-2</v>
      </c>
      <c r="AK1882" s="17">
        <v>5.2104822025341099E-2</v>
      </c>
      <c r="AL1882" s="17"/>
      <c r="AM1882" s="17">
        <v>8.3286493764792996E-2</v>
      </c>
      <c r="AN1882" s="17">
        <v>8.03766155288866E-2</v>
      </c>
      <c r="AO1882" s="17">
        <v>6.4097095115091304E-2</v>
      </c>
      <c r="AP1882" s="17">
        <v>7.19943452596018E-2</v>
      </c>
      <c r="AQ1882" s="17">
        <v>3.3775417871751597E-2</v>
      </c>
      <c r="AR1882" s="17"/>
      <c r="AS1882" s="17">
        <v>7.33562170319004E-2</v>
      </c>
      <c r="AT1882" s="17">
        <v>6.4357777045992104E-2</v>
      </c>
      <c r="AU1882" s="17">
        <v>8.2739244863046096E-2</v>
      </c>
      <c r="AV1882" s="17">
        <v>7.4209903827286802E-2</v>
      </c>
      <c r="AW1882" s="17">
        <v>9.2104099555419205E-2</v>
      </c>
      <c r="AX1882" s="17">
        <v>6.4345379926895693E-2</v>
      </c>
      <c r="AY1882" s="17"/>
      <c r="AZ1882" s="17">
        <v>6.7446304245731295E-2</v>
      </c>
      <c r="BA1882" s="17">
        <v>7.30648699803879E-2</v>
      </c>
      <c r="BB1882" s="17">
        <v>9.0045060406265601E-2</v>
      </c>
      <c r="BC1882" s="17">
        <v>7.8650317396544697E-2</v>
      </c>
      <c r="BD1882" s="17">
        <v>6.7802071709472903E-2</v>
      </c>
      <c r="BE1882" s="17"/>
      <c r="BF1882" s="17">
        <v>7.4949381025313594E-2</v>
      </c>
      <c r="BG1882" s="17"/>
      <c r="BH1882" s="17">
        <v>7.7072801115285E-2</v>
      </c>
      <c r="BI1882" s="17"/>
      <c r="BJ1882" s="17">
        <v>6.7580522787938996E-2</v>
      </c>
      <c r="BK1882" s="17">
        <v>7.3997659990966996E-2</v>
      </c>
      <c r="BL1882" s="17">
        <v>7.8833654549202506E-2</v>
      </c>
      <c r="BM1882" s="17">
        <v>8.5066378416758695E-2</v>
      </c>
      <c r="BN1882" s="17">
        <v>5.4440953896904898E-2</v>
      </c>
      <c r="BO1882" s="17">
        <v>5.20986633633026E-2</v>
      </c>
      <c r="BP1882" s="17"/>
      <c r="BQ1882" s="17">
        <v>7.4768742260064594E-2</v>
      </c>
      <c r="BR1882" s="17">
        <v>8.4010602310344296E-2</v>
      </c>
      <c r="BS1882" s="17">
        <v>7.7193012973151801E-2</v>
      </c>
      <c r="BT1882" s="17"/>
      <c r="BU1882" s="17">
        <v>5.2054745942121998E-2</v>
      </c>
      <c r="BV1882" s="17">
        <v>7.5428833888383798E-2</v>
      </c>
      <c r="BW1882" s="17">
        <v>8.3869438611336403E-2</v>
      </c>
      <c r="BX1882" s="17"/>
      <c r="BY1882" s="17">
        <v>7.9470140912722406E-2</v>
      </c>
      <c r="BZ1882" s="17"/>
      <c r="CA1882" s="17">
        <v>5.4596044545081199E-2</v>
      </c>
    </row>
    <row r="1883" spans="2:79" x14ac:dyDescent="0.35">
      <c r="B1883" t="s">
        <v>706</v>
      </c>
      <c r="C1883" s="17">
        <v>6.0018348653644402E-2</v>
      </c>
      <c r="D1883" s="17">
        <v>7.1750527590258198E-2</v>
      </c>
      <c r="E1883" s="17">
        <v>4.78435966782529E-2</v>
      </c>
      <c r="F1883" s="17"/>
      <c r="G1883" s="17">
        <v>8.0521593556850596E-2</v>
      </c>
      <c r="H1883" s="17">
        <v>6.7196026432832998E-2</v>
      </c>
      <c r="I1883" s="17">
        <v>6.5621681654504702E-2</v>
      </c>
      <c r="J1883" s="17">
        <v>4.2196469013315502E-2</v>
      </c>
      <c r="K1883" s="17">
        <v>4.5167019320376103E-2</v>
      </c>
      <c r="L1883" s="17">
        <v>6.0332325448353798E-2</v>
      </c>
      <c r="M1883" s="17"/>
      <c r="N1883" s="17">
        <v>5.6831393609773302E-2</v>
      </c>
      <c r="O1883" s="17">
        <v>4.8149173049820602E-2</v>
      </c>
      <c r="P1883" s="17">
        <v>8.3962220983348698E-2</v>
      </c>
      <c r="Q1883" s="17">
        <v>5.3247564855388001E-2</v>
      </c>
      <c r="R1883" s="17"/>
      <c r="S1883" s="17">
        <v>4.7872329567939999E-2</v>
      </c>
      <c r="T1883" s="17">
        <v>6.8597746366378096E-2</v>
      </c>
      <c r="U1883" s="17">
        <v>4.05926045629234E-2</v>
      </c>
      <c r="V1883" s="17">
        <v>3.6899873500764603E-2</v>
      </c>
      <c r="W1883" s="17">
        <v>5.72308906039668E-2</v>
      </c>
      <c r="X1883" s="17">
        <v>5.9067188148607501E-2</v>
      </c>
      <c r="Y1883" s="17">
        <v>6.5477702098999904E-2</v>
      </c>
      <c r="Z1883" s="17">
        <v>7.7183684802180005E-2</v>
      </c>
      <c r="AA1883" s="17">
        <v>6.4882837396055798E-2</v>
      </c>
      <c r="AB1883" s="17">
        <v>8.2631847497491306E-2</v>
      </c>
      <c r="AC1883" s="17">
        <v>5.6054899969188103E-2</v>
      </c>
      <c r="AD1883" s="17">
        <v>9.3364423002171598E-2</v>
      </c>
      <c r="AE1883" s="17"/>
      <c r="AF1883" s="17">
        <v>4.9410256444611098E-2</v>
      </c>
      <c r="AG1883" s="17">
        <v>6.8020262512887703E-2</v>
      </c>
      <c r="AH1883" s="17">
        <v>5.2711191600596098E-2</v>
      </c>
      <c r="AI1883" s="17">
        <v>6.8416120612593306E-2</v>
      </c>
      <c r="AJ1883" s="17">
        <v>5.6161237133477197E-2</v>
      </c>
      <c r="AK1883" s="17">
        <v>5.3512367151688701E-2</v>
      </c>
      <c r="AL1883" s="17"/>
      <c r="AM1883" s="17">
        <v>6.4723723598270097E-2</v>
      </c>
      <c r="AN1883" s="17">
        <v>6.6057171699103204E-2</v>
      </c>
      <c r="AO1883" s="17">
        <v>5.37677106656448E-2</v>
      </c>
      <c r="AP1883" s="17">
        <v>5.1347464488557301E-2</v>
      </c>
      <c r="AQ1883" s="17">
        <v>6.4987906669357595E-2</v>
      </c>
      <c r="AR1883" s="17"/>
      <c r="AS1883" s="17">
        <v>5.2733402849136302E-2</v>
      </c>
      <c r="AT1883" s="17">
        <v>6.4830429567537595E-2</v>
      </c>
      <c r="AU1883" s="17">
        <v>7.2828788183137497E-2</v>
      </c>
      <c r="AV1883" s="17">
        <v>6.79126703206821E-2</v>
      </c>
      <c r="AW1883" s="17">
        <v>4.2272242890378599E-2</v>
      </c>
      <c r="AX1883" s="17">
        <v>4.7388124624526302E-2</v>
      </c>
      <c r="AY1883" s="17"/>
      <c r="AZ1883" s="17">
        <v>4.7472317539100799E-2</v>
      </c>
      <c r="BA1883" s="17">
        <v>6.0919407827092799E-2</v>
      </c>
      <c r="BB1883" s="17">
        <v>7.0955064643524995E-2</v>
      </c>
      <c r="BC1883" s="17">
        <v>7.1507319472278494E-2</v>
      </c>
      <c r="BD1883" s="17">
        <v>5.8495458946047803E-2</v>
      </c>
      <c r="BE1883" s="17"/>
      <c r="BF1883" s="17">
        <v>5.9641895444033199E-2</v>
      </c>
      <c r="BG1883" s="17"/>
      <c r="BH1883" s="17">
        <v>5.36595537826111E-2</v>
      </c>
      <c r="BI1883" s="17"/>
      <c r="BJ1883" s="17">
        <v>6.6605001275971701E-2</v>
      </c>
      <c r="BK1883" s="17">
        <v>5.1197532073257501E-2</v>
      </c>
      <c r="BL1883" s="17">
        <v>5.7756406604772902E-2</v>
      </c>
      <c r="BM1883" s="17">
        <v>5.2743619214414603E-2</v>
      </c>
      <c r="BN1883" s="17">
        <v>8.1873908284724795E-2</v>
      </c>
      <c r="BO1883" s="17">
        <v>8.5619266920140102E-2</v>
      </c>
      <c r="BP1883" s="17"/>
      <c r="BQ1883" s="17">
        <v>6.8188559705203197E-2</v>
      </c>
      <c r="BR1883" s="17">
        <v>4.74090121119113E-2</v>
      </c>
      <c r="BS1883" s="17">
        <v>6.7873549793774607E-2</v>
      </c>
      <c r="BT1883" s="17"/>
      <c r="BU1883" s="17">
        <v>8.9509019643272597E-2</v>
      </c>
      <c r="BV1883" s="17">
        <v>4.7882693803225802E-2</v>
      </c>
      <c r="BW1883" s="17">
        <v>6.3183095635621495E-2</v>
      </c>
      <c r="BX1883" s="17"/>
      <c r="BY1883" s="17">
        <v>5.3917816720295497E-2</v>
      </c>
      <c r="BZ1883" s="17"/>
      <c r="CA1883" s="17">
        <v>4.1446435409297697E-2</v>
      </c>
    </row>
    <row r="1884" spans="2:79" x14ac:dyDescent="0.35">
      <c r="B1884" t="s">
        <v>707</v>
      </c>
      <c r="C1884" s="17">
        <v>9.6219708108784496E-2</v>
      </c>
      <c r="D1884" s="17">
        <v>0.10280610665310699</v>
      </c>
      <c r="E1884" s="17">
        <v>8.99639262354196E-2</v>
      </c>
      <c r="F1884" s="17"/>
      <c r="G1884" s="17">
        <v>8.8224388692181396E-2</v>
      </c>
      <c r="H1884" s="17">
        <v>0.10930965013376499</v>
      </c>
      <c r="I1884" s="17">
        <v>9.1026436256144899E-2</v>
      </c>
      <c r="J1884" s="17">
        <v>0.10863321134083199</v>
      </c>
      <c r="K1884" s="17">
        <v>9.7555402922679196E-2</v>
      </c>
      <c r="L1884" s="17">
        <v>8.4173803852219606E-2</v>
      </c>
      <c r="M1884" s="17"/>
      <c r="N1884" s="17">
        <v>0.105045070398256</v>
      </c>
      <c r="O1884" s="17">
        <v>9.1338059292422405E-2</v>
      </c>
      <c r="P1884" s="17">
        <v>9.8835958744004401E-2</v>
      </c>
      <c r="Q1884" s="17">
        <v>9.0171155837112701E-2</v>
      </c>
      <c r="R1884" s="17"/>
      <c r="S1884" s="17">
        <v>9.7078320764243997E-2</v>
      </c>
      <c r="T1884" s="17">
        <v>9.4425266599568805E-2</v>
      </c>
      <c r="U1884" s="17">
        <v>0.10169340691223799</v>
      </c>
      <c r="V1884" s="17">
        <v>8.8297221600783696E-2</v>
      </c>
      <c r="W1884" s="17">
        <v>0.106436968796841</v>
      </c>
      <c r="X1884" s="17">
        <v>8.9321536223068695E-2</v>
      </c>
      <c r="Y1884" s="17">
        <v>0.11776976275033001</v>
      </c>
      <c r="Z1884" s="17">
        <v>7.9166115208545496E-2</v>
      </c>
      <c r="AA1884" s="17">
        <v>0.110790993026819</v>
      </c>
      <c r="AB1884" s="17">
        <v>8.2846043136039299E-2</v>
      </c>
      <c r="AC1884" s="17">
        <v>7.1014169099319693E-2</v>
      </c>
      <c r="AD1884" s="17">
        <v>0.100093309496998</v>
      </c>
      <c r="AE1884" s="17"/>
      <c r="AF1884" s="17">
        <v>8.4046878047120493E-2</v>
      </c>
      <c r="AG1884" s="17">
        <v>0.10019121226618199</v>
      </c>
      <c r="AH1884" s="17">
        <v>0.119242062163646</v>
      </c>
      <c r="AI1884" s="17">
        <v>9.0716896443960804E-2</v>
      </c>
      <c r="AJ1884" s="17">
        <v>9.3401113945662806E-2</v>
      </c>
      <c r="AK1884" s="17">
        <v>9.4096280900144005E-2</v>
      </c>
      <c r="AL1884" s="17"/>
      <c r="AM1884" s="17">
        <v>7.5596947163200104E-2</v>
      </c>
      <c r="AN1884" s="17">
        <v>9.9716481533538903E-2</v>
      </c>
      <c r="AO1884" s="17">
        <v>0.113788035686848</v>
      </c>
      <c r="AP1884" s="17">
        <v>8.5043810911128295E-2</v>
      </c>
      <c r="AQ1884" s="17">
        <v>6.28761586316431E-2</v>
      </c>
      <c r="AR1884" s="17"/>
      <c r="AS1884" s="17">
        <v>0.122272724816138</v>
      </c>
      <c r="AT1884" s="17">
        <v>8.6425215322969998E-2</v>
      </c>
      <c r="AU1884" s="17">
        <v>8.9062094570137598E-2</v>
      </c>
      <c r="AV1884" s="17">
        <v>9.2662454125018404E-2</v>
      </c>
      <c r="AW1884" s="17">
        <v>8.8351275105145899E-2</v>
      </c>
      <c r="AX1884" s="17">
        <v>8.6103857742795706E-2</v>
      </c>
      <c r="AY1884" s="17"/>
      <c r="AZ1884" s="17">
        <v>0.11246533970953</v>
      </c>
      <c r="BA1884" s="17">
        <v>0.10199593753255901</v>
      </c>
      <c r="BB1884" s="17">
        <v>9.3780787452267395E-2</v>
      </c>
      <c r="BC1884" s="17">
        <v>5.7031561732747801E-2</v>
      </c>
      <c r="BD1884" s="17">
        <v>8.9621582137786301E-2</v>
      </c>
      <c r="BE1884" s="17"/>
      <c r="BF1884" s="17">
        <v>9.9155017944791701E-2</v>
      </c>
      <c r="BG1884" s="17"/>
      <c r="BH1884" s="17">
        <v>9.7955726542556298E-2</v>
      </c>
      <c r="BI1884" s="17"/>
      <c r="BJ1884" s="17">
        <v>9.0848891891135E-2</v>
      </c>
      <c r="BK1884" s="17">
        <v>0.110827924939624</v>
      </c>
      <c r="BL1884" s="17">
        <v>9.5170024390959396E-2</v>
      </c>
      <c r="BM1884" s="17">
        <v>8.6039122133411597E-2</v>
      </c>
      <c r="BN1884" s="17">
        <v>0.14291252377866501</v>
      </c>
      <c r="BO1884" s="17">
        <v>3.3202488365237898E-2</v>
      </c>
      <c r="BP1884" s="17"/>
      <c r="BQ1884" s="17">
        <v>0.13381416391831899</v>
      </c>
      <c r="BR1884" s="17">
        <v>8.4810005877940395E-2</v>
      </c>
      <c r="BS1884" s="17">
        <v>9.6213899250269297E-2</v>
      </c>
      <c r="BT1884" s="17"/>
      <c r="BU1884" s="17">
        <v>0.141169615649793</v>
      </c>
      <c r="BV1884" s="17">
        <v>9.5815636429349704E-2</v>
      </c>
      <c r="BW1884" s="17">
        <v>9.6293229194030897E-2</v>
      </c>
      <c r="BX1884" s="17"/>
      <c r="BY1884" s="17">
        <v>7.8835687683546901E-2</v>
      </c>
      <c r="BZ1884" s="17"/>
      <c r="CA1884" s="17">
        <v>0.106362192954582</v>
      </c>
    </row>
    <row r="1885" spans="2:79" x14ac:dyDescent="0.35">
      <c r="B1885" t="s">
        <v>708</v>
      </c>
      <c r="C1885" s="17">
        <v>9.9723210186068501E-2</v>
      </c>
      <c r="D1885" s="17">
        <v>0.10208788657967099</v>
      </c>
      <c r="E1885" s="17">
        <v>9.7188752117734395E-2</v>
      </c>
      <c r="F1885" s="17"/>
      <c r="G1885" s="17">
        <v>0.11997769889293</v>
      </c>
      <c r="H1885" s="17">
        <v>0.10577667390698101</v>
      </c>
      <c r="I1885" s="17">
        <v>9.5839274622564502E-2</v>
      </c>
      <c r="J1885" s="17">
        <v>0.10381062445285601</v>
      </c>
      <c r="K1885" s="17">
        <v>8.3191248155021796E-2</v>
      </c>
      <c r="L1885" s="17">
        <v>9.2178530086299101E-2</v>
      </c>
      <c r="M1885" s="17"/>
      <c r="N1885" s="17">
        <v>0.10592621891613301</v>
      </c>
      <c r="O1885" s="17">
        <v>0.11120779787670799</v>
      </c>
      <c r="P1885" s="17">
        <v>0.107837331908755</v>
      </c>
      <c r="Q1885" s="17">
        <v>7.4432171326617003E-2</v>
      </c>
      <c r="R1885" s="17"/>
      <c r="S1885" s="17">
        <v>0.103098198089997</v>
      </c>
      <c r="T1885" s="17">
        <v>8.4092998316901604E-2</v>
      </c>
      <c r="U1885" s="17">
        <v>0.11629579252769399</v>
      </c>
      <c r="V1885" s="17">
        <v>0.14417147196715399</v>
      </c>
      <c r="W1885" s="17">
        <v>7.6203455144912099E-2</v>
      </c>
      <c r="X1885" s="17">
        <v>0.113222491518027</v>
      </c>
      <c r="Y1885" s="17">
        <v>0.11915491419711501</v>
      </c>
      <c r="Z1885" s="17">
        <v>0.104145185791282</v>
      </c>
      <c r="AA1885" s="17">
        <v>7.06101437421216E-2</v>
      </c>
      <c r="AB1885" s="17">
        <v>7.62633521585806E-2</v>
      </c>
      <c r="AC1885" s="17">
        <v>0.100123161838493</v>
      </c>
      <c r="AD1885" s="17">
        <v>0.107397583764178</v>
      </c>
      <c r="AE1885" s="17"/>
      <c r="AF1885" s="17">
        <v>9.2147752860566604E-2</v>
      </c>
      <c r="AG1885" s="17">
        <v>0.10047789878744599</v>
      </c>
      <c r="AH1885" s="17">
        <v>0.10134378091424701</v>
      </c>
      <c r="AI1885" s="17">
        <v>9.9865716870969096E-2</v>
      </c>
      <c r="AJ1885" s="17">
        <v>0.12545375699547101</v>
      </c>
      <c r="AK1885" s="17">
        <v>0.128303618769495</v>
      </c>
      <c r="AL1885" s="17"/>
      <c r="AM1885" s="17">
        <v>7.6592634074398799E-2</v>
      </c>
      <c r="AN1885" s="17">
        <v>9.7162208264122502E-2</v>
      </c>
      <c r="AO1885" s="17">
        <v>0.11811100807361</v>
      </c>
      <c r="AP1885" s="17">
        <v>0.10381314912346699</v>
      </c>
      <c r="AQ1885" s="17">
        <v>8.1229261317057794E-2</v>
      </c>
      <c r="AR1885" s="17"/>
      <c r="AS1885" s="17">
        <v>0.10429848055721901</v>
      </c>
      <c r="AT1885" s="17">
        <v>8.6477724095518696E-2</v>
      </c>
      <c r="AU1885" s="17">
        <v>9.49686802208113E-2</v>
      </c>
      <c r="AV1885" s="17">
        <v>0.10186099152750901</v>
      </c>
      <c r="AW1885" s="17">
        <v>0.109249551787457</v>
      </c>
      <c r="AX1885" s="17">
        <v>0.11723445314683301</v>
      </c>
      <c r="AY1885" s="17"/>
      <c r="AZ1885" s="17">
        <v>0.101346980907758</v>
      </c>
      <c r="BA1885" s="17">
        <v>8.2957536069210705E-2</v>
      </c>
      <c r="BB1885" s="17">
        <v>0.101384028053466</v>
      </c>
      <c r="BC1885" s="17">
        <v>0.109001617276741</v>
      </c>
      <c r="BD1885" s="17">
        <v>0.115417571930547</v>
      </c>
      <c r="BE1885" s="17"/>
      <c r="BF1885" s="17">
        <v>9.6436552659860897E-2</v>
      </c>
      <c r="BG1885" s="17"/>
      <c r="BH1885" s="17">
        <v>9.7732148671712801E-2</v>
      </c>
      <c r="BI1885" s="17"/>
      <c r="BJ1885" s="17">
        <v>9.9650558374939399E-2</v>
      </c>
      <c r="BK1885" s="17">
        <v>9.2290816677154303E-2</v>
      </c>
      <c r="BL1885" s="17">
        <v>0.11100811276009</v>
      </c>
      <c r="BM1885" s="17">
        <v>8.5655505337718693E-2</v>
      </c>
      <c r="BN1885" s="17">
        <v>0.10738584095780999</v>
      </c>
      <c r="BO1885" s="17">
        <v>0.14513782705834499</v>
      </c>
      <c r="BP1885" s="17"/>
      <c r="BQ1885" s="17">
        <v>0.119681232328312</v>
      </c>
      <c r="BR1885" s="17">
        <v>9.7120419636095703E-2</v>
      </c>
      <c r="BS1885" s="17">
        <v>9.6498802872180295E-2</v>
      </c>
      <c r="BT1885" s="17"/>
      <c r="BU1885" s="17">
        <v>0.15344187023046901</v>
      </c>
      <c r="BV1885" s="17">
        <v>0.105980522348465</v>
      </c>
      <c r="BW1885" s="17">
        <v>9.5280111341601498E-2</v>
      </c>
      <c r="BX1885" s="17"/>
      <c r="BY1885" s="17">
        <v>8.4755114190383896E-2</v>
      </c>
      <c r="BZ1885" s="17"/>
      <c r="CA1885" s="17">
        <v>0.112366487312505</v>
      </c>
    </row>
    <row r="1886" spans="2:79" x14ac:dyDescent="0.35">
      <c r="B1886" t="s">
        <v>709</v>
      </c>
      <c r="C1886" s="17">
        <v>7.6304142384642504E-2</v>
      </c>
      <c r="D1886" s="17">
        <v>6.5609607743105994E-2</v>
      </c>
      <c r="E1886" s="17">
        <v>8.6332270792628299E-2</v>
      </c>
      <c r="F1886" s="17"/>
      <c r="G1886" s="17">
        <v>0.117838649545153</v>
      </c>
      <c r="H1886" s="17">
        <v>7.5512193175516704E-2</v>
      </c>
      <c r="I1886" s="17">
        <v>6.3736017118415894E-2</v>
      </c>
      <c r="J1886" s="17">
        <v>6.2905348622983706E-2</v>
      </c>
      <c r="K1886" s="17">
        <v>7.8623453649330904E-2</v>
      </c>
      <c r="L1886" s="17">
        <v>6.8671506126244397E-2</v>
      </c>
      <c r="M1886" s="17"/>
      <c r="N1886" s="17">
        <v>6.8946402985788205E-2</v>
      </c>
      <c r="O1886" s="17">
        <v>7.7825711190076599E-2</v>
      </c>
      <c r="P1886" s="17">
        <v>7.5086316612787501E-2</v>
      </c>
      <c r="Q1886" s="17">
        <v>8.1922983404683195E-2</v>
      </c>
      <c r="R1886" s="17"/>
      <c r="S1886" s="17">
        <v>0.100316113909207</v>
      </c>
      <c r="T1886" s="17">
        <v>8.7154436195722607E-2</v>
      </c>
      <c r="U1886" s="17">
        <v>8.9367573514845297E-2</v>
      </c>
      <c r="V1886" s="17">
        <v>7.1494086230517603E-2</v>
      </c>
      <c r="W1886" s="17">
        <v>0.112637764302275</v>
      </c>
      <c r="X1886" s="17">
        <v>4.6507293737746501E-2</v>
      </c>
      <c r="Y1886" s="17">
        <v>5.2860735611394601E-2</v>
      </c>
      <c r="Z1886" s="17">
        <v>7.6462353424237794E-2</v>
      </c>
      <c r="AA1886" s="17">
        <v>6.4403441865986302E-2</v>
      </c>
      <c r="AB1886" s="17">
        <v>5.1578711114560999E-2</v>
      </c>
      <c r="AC1886" s="17">
        <v>6.8994494496475905E-2</v>
      </c>
      <c r="AD1886" s="17">
        <v>9.3790925439921694E-2</v>
      </c>
      <c r="AE1886" s="17"/>
      <c r="AF1886" s="17">
        <v>8.0474665050698002E-2</v>
      </c>
      <c r="AG1886" s="17">
        <v>7.9296817238369094E-2</v>
      </c>
      <c r="AH1886" s="17">
        <v>7.9157983960575107E-2</v>
      </c>
      <c r="AI1886" s="17">
        <v>6.4243157226265196E-2</v>
      </c>
      <c r="AJ1886" s="17">
        <v>6.94971834345883E-2</v>
      </c>
      <c r="AK1886" s="17">
        <v>9.7799453288538105E-2</v>
      </c>
      <c r="AL1886" s="17"/>
      <c r="AM1886" s="17">
        <v>7.2359230295801699E-2</v>
      </c>
      <c r="AN1886" s="17">
        <v>8.0713678326351304E-2</v>
      </c>
      <c r="AO1886" s="17">
        <v>7.2584111396932396E-2</v>
      </c>
      <c r="AP1886" s="17">
        <v>7.8207343955026806E-2</v>
      </c>
      <c r="AQ1886" s="17">
        <v>0.1267643157361</v>
      </c>
      <c r="AR1886" s="17"/>
      <c r="AS1886" s="17">
        <v>7.4997307520063006E-2</v>
      </c>
      <c r="AT1886" s="17">
        <v>8.0952738346881506E-2</v>
      </c>
      <c r="AU1886" s="17">
        <v>8.7416567391439604E-2</v>
      </c>
      <c r="AV1886" s="17">
        <v>7.2563026026419397E-2</v>
      </c>
      <c r="AW1886" s="17">
        <v>8.2439258595370796E-2</v>
      </c>
      <c r="AX1886" s="17">
        <v>4.2886079539725203E-2</v>
      </c>
      <c r="AY1886" s="17"/>
      <c r="AZ1886" s="17">
        <v>7.1097313699485604E-2</v>
      </c>
      <c r="BA1886" s="17">
        <v>8.1987043529586898E-2</v>
      </c>
      <c r="BB1886" s="17">
        <v>7.9473348863133494E-2</v>
      </c>
      <c r="BC1886" s="17">
        <v>6.2288938741344398E-2</v>
      </c>
      <c r="BD1886" s="17">
        <v>7.3542029214056906E-2</v>
      </c>
      <c r="BE1886" s="17"/>
      <c r="BF1886" s="17">
        <v>7.9352004545622995E-2</v>
      </c>
      <c r="BG1886" s="17"/>
      <c r="BH1886" s="17">
        <v>7.9446913806504996E-2</v>
      </c>
      <c r="BI1886" s="17"/>
      <c r="BJ1886" s="17">
        <v>8.6013187857550799E-2</v>
      </c>
      <c r="BK1886" s="17">
        <v>6.8826728693054604E-2</v>
      </c>
      <c r="BL1886" s="17">
        <v>6.90788120006844E-2</v>
      </c>
      <c r="BM1886" s="17">
        <v>9.7995368405046496E-2</v>
      </c>
      <c r="BN1886" s="17">
        <v>7.5125971893958796E-2</v>
      </c>
      <c r="BO1886" s="17">
        <v>7.2556343710300897E-2</v>
      </c>
      <c r="BP1886" s="17"/>
      <c r="BQ1886" s="17">
        <v>8.7435741778856504E-2</v>
      </c>
      <c r="BR1886" s="17">
        <v>8.8768884787324795E-2</v>
      </c>
      <c r="BS1886" s="17">
        <v>6.8101182643330704E-2</v>
      </c>
      <c r="BT1886" s="17"/>
      <c r="BU1886" s="17">
        <v>8.6029178808364304E-2</v>
      </c>
      <c r="BV1886" s="17">
        <v>8.4725526491230801E-2</v>
      </c>
      <c r="BW1886" s="17">
        <v>7.2774816108413201E-2</v>
      </c>
      <c r="BX1886" s="17"/>
      <c r="BY1886" s="17">
        <v>8.7145492984756004E-2</v>
      </c>
      <c r="BZ1886" s="17"/>
      <c r="CA1886" s="17">
        <v>8.7713034581690399E-2</v>
      </c>
    </row>
    <row r="1887" spans="2:79" x14ac:dyDescent="0.35">
      <c r="B1887" t="s">
        <v>710</v>
      </c>
      <c r="C1887" s="17">
        <v>8.7595448444513793E-2</v>
      </c>
      <c r="D1887" s="17">
        <v>8.4569260998324194E-2</v>
      </c>
      <c r="E1887" s="17">
        <v>9.1147469665193798E-2</v>
      </c>
      <c r="F1887" s="17"/>
      <c r="G1887" s="17">
        <v>8.8506768122200902E-2</v>
      </c>
      <c r="H1887" s="17">
        <v>0.107560015820604</v>
      </c>
      <c r="I1887" s="17">
        <v>9.0798787575159204E-2</v>
      </c>
      <c r="J1887" s="17">
        <v>0.113825442647959</v>
      </c>
      <c r="K1887" s="17">
        <v>6.7947752859164906E-2</v>
      </c>
      <c r="L1887" s="17">
        <v>6.0077654583219599E-2</v>
      </c>
      <c r="M1887" s="17"/>
      <c r="N1887" s="17">
        <v>9.3673079629933403E-2</v>
      </c>
      <c r="O1887" s="17">
        <v>7.83961814801101E-2</v>
      </c>
      <c r="P1887" s="17">
        <v>9.6868222329750994E-2</v>
      </c>
      <c r="Q1887" s="17">
        <v>8.4106628257309995E-2</v>
      </c>
      <c r="R1887" s="17"/>
      <c r="S1887" s="17">
        <v>9.3219036139377903E-2</v>
      </c>
      <c r="T1887" s="17">
        <v>8.4448463523021794E-2</v>
      </c>
      <c r="U1887" s="17">
        <v>9.1587885275360603E-2</v>
      </c>
      <c r="V1887" s="17">
        <v>9.2984868428070994E-2</v>
      </c>
      <c r="W1887" s="17">
        <v>5.4806627489136499E-2</v>
      </c>
      <c r="X1887" s="17">
        <v>0.105885999517358</v>
      </c>
      <c r="Y1887" s="17">
        <v>7.8699223560530704E-2</v>
      </c>
      <c r="Z1887" s="17">
        <v>7.2007131876454702E-2</v>
      </c>
      <c r="AA1887" s="17">
        <v>0.120114360951926</v>
      </c>
      <c r="AB1887" s="17">
        <v>6.8609807415302704E-2</v>
      </c>
      <c r="AC1887" s="17">
        <v>5.9658368368043897E-2</v>
      </c>
      <c r="AD1887" s="17">
        <v>9.8660299267654294E-2</v>
      </c>
      <c r="AE1887" s="17"/>
      <c r="AF1887" s="17">
        <v>7.8859952772126193E-2</v>
      </c>
      <c r="AG1887" s="17">
        <v>8.5967368612673997E-2</v>
      </c>
      <c r="AH1887" s="17">
        <v>7.2164519635626007E-2</v>
      </c>
      <c r="AI1887" s="17">
        <v>0.10998129138929701</v>
      </c>
      <c r="AJ1887" s="17">
        <v>0.15053088545648699</v>
      </c>
      <c r="AK1887" s="17">
        <v>0.119019929120205</v>
      </c>
      <c r="AL1887" s="17"/>
      <c r="AM1887" s="17">
        <v>7.4951223016753304E-2</v>
      </c>
      <c r="AN1887" s="17">
        <v>7.3922304054205398E-2</v>
      </c>
      <c r="AO1887" s="17">
        <v>0.114625142586496</v>
      </c>
      <c r="AP1887" s="17">
        <v>8.8033701941825096E-2</v>
      </c>
      <c r="AQ1887" s="17">
        <v>0.13168122961082501</v>
      </c>
      <c r="AR1887" s="17"/>
      <c r="AS1887" s="17">
        <v>0.107569015712147</v>
      </c>
      <c r="AT1887" s="17">
        <v>7.5156372461930507E-2</v>
      </c>
      <c r="AU1887" s="17">
        <v>8.2914521103580704E-2</v>
      </c>
      <c r="AV1887" s="17">
        <v>8.7833666276102104E-2</v>
      </c>
      <c r="AW1887" s="17">
        <v>6.1948920599257599E-2</v>
      </c>
      <c r="AX1887" s="17">
        <v>0.116964255658941</v>
      </c>
      <c r="AY1887" s="17"/>
      <c r="AZ1887" s="17">
        <v>0.100114337912712</v>
      </c>
      <c r="BA1887" s="17">
        <v>7.3857914862580101E-2</v>
      </c>
      <c r="BB1887" s="17">
        <v>9.6796502878315399E-2</v>
      </c>
      <c r="BC1887" s="17">
        <v>9.7722894218811904E-2</v>
      </c>
      <c r="BD1887" s="17">
        <v>8.3766314472845396E-2</v>
      </c>
      <c r="BE1887" s="17"/>
      <c r="BF1887" s="17">
        <v>8.8701142732497504E-2</v>
      </c>
      <c r="BG1887" s="17"/>
      <c r="BH1887" s="17">
        <v>8.8518862414935007E-2</v>
      </c>
      <c r="BI1887" s="17"/>
      <c r="BJ1887" s="17">
        <v>9.6249488176998702E-2</v>
      </c>
      <c r="BK1887" s="17">
        <v>7.9920779783626494E-2</v>
      </c>
      <c r="BL1887" s="17">
        <v>7.8594510632931394E-2</v>
      </c>
      <c r="BM1887" s="17">
        <v>0.117721393254083</v>
      </c>
      <c r="BN1887" s="17">
        <v>0.116806950253612</v>
      </c>
      <c r="BO1887" s="17">
        <v>3.5501764905489203E-2</v>
      </c>
      <c r="BP1887" s="17"/>
      <c r="BQ1887" s="17">
        <v>7.6663226261662304E-2</v>
      </c>
      <c r="BR1887" s="17">
        <v>9.2207645421117895E-2</v>
      </c>
      <c r="BS1887" s="17">
        <v>9.1383167008907598E-2</v>
      </c>
      <c r="BT1887" s="17"/>
      <c r="BU1887" s="17">
        <v>8.0418247088255304E-2</v>
      </c>
      <c r="BV1887" s="17">
        <v>9.6130194496149096E-2</v>
      </c>
      <c r="BW1887" s="17">
        <v>9.1350857274064501E-2</v>
      </c>
      <c r="BX1887" s="17"/>
      <c r="BY1887" s="17">
        <v>9.8811997023740106E-2</v>
      </c>
      <c r="BZ1887" s="17"/>
      <c r="CA1887" s="17">
        <v>0.10395892881449501</v>
      </c>
    </row>
    <row r="1888" spans="2:79" x14ac:dyDescent="0.35">
      <c r="B1888" t="s">
        <v>711</v>
      </c>
      <c r="C1888" s="17">
        <v>9.1776323823575395E-2</v>
      </c>
      <c r="D1888" s="17">
        <v>8.2770101997892601E-2</v>
      </c>
      <c r="E1888" s="17">
        <v>0.100361712872905</v>
      </c>
      <c r="F1888" s="17"/>
      <c r="G1888" s="17">
        <v>8.9469330103072703E-2</v>
      </c>
      <c r="H1888" s="17">
        <v>9.3742627363893397E-2</v>
      </c>
      <c r="I1888" s="17">
        <v>0.102370217019259</v>
      </c>
      <c r="J1888" s="17">
        <v>8.7313164510024799E-2</v>
      </c>
      <c r="K1888" s="17">
        <v>0.111319931000558</v>
      </c>
      <c r="L1888" s="17">
        <v>7.3661508005186505E-2</v>
      </c>
      <c r="M1888" s="17"/>
      <c r="N1888" s="17">
        <v>0.104688319290749</v>
      </c>
      <c r="O1888" s="17">
        <v>8.5991076889005799E-2</v>
      </c>
      <c r="P1888" s="17">
        <v>8.5169755787328896E-2</v>
      </c>
      <c r="Q1888" s="17">
        <v>9.03053647447149E-2</v>
      </c>
      <c r="R1888" s="17"/>
      <c r="S1888" s="17">
        <v>0.110627490309563</v>
      </c>
      <c r="T1888" s="17">
        <v>0.103823948185884</v>
      </c>
      <c r="U1888" s="17">
        <v>0.12578383329293899</v>
      </c>
      <c r="V1888" s="17">
        <v>6.2181493302664002E-2</v>
      </c>
      <c r="W1888" s="17">
        <v>9.6440765279170601E-2</v>
      </c>
      <c r="X1888" s="17">
        <v>8.3802594966058505E-2</v>
      </c>
      <c r="Y1888" s="17">
        <v>0.110000489831747</v>
      </c>
      <c r="Z1888" s="17">
        <v>0.105863388376348</v>
      </c>
      <c r="AA1888" s="17">
        <v>6.3825631936994295E-2</v>
      </c>
      <c r="AB1888" s="17">
        <v>7.6023674465347899E-2</v>
      </c>
      <c r="AC1888" s="17">
        <v>8.8053828758214298E-2</v>
      </c>
      <c r="AD1888" s="17">
        <v>5.1746762623983797E-2</v>
      </c>
      <c r="AE1888" s="17"/>
      <c r="AF1888" s="17">
        <v>7.6004754177666903E-2</v>
      </c>
      <c r="AG1888" s="17">
        <v>8.3895798301512406E-2</v>
      </c>
      <c r="AH1888" s="17">
        <v>0.106390893640741</v>
      </c>
      <c r="AI1888" s="17">
        <v>0.12575759239019901</v>
      </c>
      <c r="AJ1888" s="17">
        <v>8.3501061035573199E-2</v>
      </c>
      <c r="AK1888" s="17">
        <v>0.110373558777647</v>
      </c>
      <c r="AL1888" s="17"/>
      <c r="AM1888" s="17">
        <v>8.3700135464901501E-2</v>
      </c>
      <c r="AN1888" s="17">
        <v>9.6431786793339802E-2</v>
      </c>
      <c r="AO1888" s="17">
        <v>8.5912977255624301E-2</v>
      </c>
      <c r="AP1888" s="17">
        <v>0.117815962046683</v>
      </c>
      <c r="AQ1888" s="17">
        <v>7.1985051324901406E-2</v>
      </c>
      <c r="AR1888" s="17"/>
      <c r="AS1888" s="17">
        <v>6.8685219187146596E-2</v>
      </c>
      <c r="AT1888" s="17">
        <v>0.10255462744293201</v>
      </c>
      <c r="AU1888" s="17">
        <v>9.3449417274067401E-2</v>
      </c>
      <c r="AV1888" s="17">
        <v>0.103311394029313</v>
      </c>
      <c r="AW1888" s="17">
        <v>7.2115840106956999E-2</v>
      </c>
      <c r="AX1888" s="17">
        <v>0.122380113216061</v>
      </c>
      <c r="AY1888" s="17"/>
      <c r="AZ1888" s="17">
        <v>9.0396246939152297E-2</v>
      </c>
      <c r="BA1888" s="17">
        <v>9.2839835432070403E-2</v>
      </c>
      <c r="BB1888" s="17">
        <v>9.4375129137540106E-2</v>
      </c>
      <c r="BC1888" s="17">
        <v>9.8993564206768594E-2</v>
      </c>
      <c r="BD1888" s="17">
        <v>8.7033422863857596E-2</v>
      </c>
      <c r="BE1888" s="17"/>
      <c r="BF1888" s="17">
        <v>9.1678448864812204E-2</v>
      </c>
      <c r="BG1888" s="17"/>
      <c r="BH1888" s="17">
        <v>9.7044361066690593E-2</v>
      </c>
      <c r="BI1888" s="17"/>
      <c r="BJ1888" s="17">
        <v>8.2814402818567501E-2</v>
      </c>
      <c r="BK1888" s="17">
        <v>7.5324888351004704E-2</v>
      </c>
      <c r="BL1888" s="17">
        <v>0.104606687691443</v>
      </c>
      <c r="BM1888" s="17">
        <v>7.5232535748775697E-2</v>
      </c>
      <c r="BN1888" s="17">
        <v>0.12969744612956399</v>
      </c>
      <c r="BO1888" s="17">
        <v>0.13172158770843601</v>
      </c>
      <c r="BP1888" s="17"/>
      <c r="BQ1888" s="17">
        <v>0.10263138164428701</v>
      </c>
      <c r="BR1888" s="17">
        <v>0.10133930457924201</v>
      </c>
      <c r="BS1888" s="17">
        <v>8.8502588920347597E-2</v>
      </c>
      <c r="BT1888" s="17"/>
      <c r="BU1888" s="17">
        <v>0.100007513389528</v>
      </c>
      <c r="BV1888" s="17">
        <v>9.2343595665460201E-2</v>
      </c>
      <c r="BW1888" s="17">
        <v>9.0529269595407802E-2</v>
      </c>
      <c r="BX1888" s="17"/>
      <c r="BY1888" s="17">
        <v>8.1138716911836203E-2</v>
      </c>
      <c r="BZ1888" s="17"/>
      <c r="CA1888" s="17">
        <v>0.13238350093787901</v>
      </c>
    </row>
    <row r="1889" spans="2:79" x14ac:dyDescent="0.35">
      <c r="B1889" t="s">
        <v>104</v>
      </c>
      <c r="C1889" s="17">
        <v>0.13193140745236301</v>
      </c>
      <c r="D1889" s="17">
        <v>0.12922237434497</v>
      </c>
      <c r="E1889" s="17">
        <v>0.13444377515686201</v>
      </c>
      <c r="F1889" s="17"/>
      <c r="G1889" s="17">
        <v>0.117622754831244</v>
      </c>
      <c r="H1889" s="17">
        <v>0.114436945190855</v>
      </c>
      <c r="I1889" s="17">
        <v>0.12984451954701701</v>
      </c>
      <c r="J1889" s="17">
        <v>0.15134078805623399</v>
      </c>
      <c r="K1889" s="17">
        <v>0.138544739819673</v>
      </c>
      <c r="L1889" s="17">
        <v>0.137253124346017</v>
      </c>
      <c r="M1889" s="17"/>
      <c r="N1889" s="17">
        <v>0.10953717747604801</v>
      </c>
      <c r="O1889" s="17">
        <v>0.139690842035434</v>
      </c>
      <c r="P1889" s="17">
        <v>0.12740339264151301</v>
      </c>
      <c r="Q1889" s="17">
        <v>0.14657308003370101</v>
      </c>
      <c r="R1889" s="17"/>
      <c r="S1889" s="17">
        <v>0.13480982676315401</v>
      </c>
      <c r="T1889" s="17">
        <v>0.130518403254479</v>
      </c>
      <c r="U1889" s="17">
        <v>0.11523852170832</v>
      </c>
      <c r="V1889" s="17">
        <v>9.9610339895302699E-2</v>
      </c>
      <c r="W1889" s="17">
        <v>0.115405848691054</v>
      </c>
      <c r="X1889" s="17">
        <v>0.131428776321386</v>
      </c>
      <c r="Y1889" s="17">
        <v>0.12378276371534</v>
      </c>
      <c r="Z1889" s="17">
        <v>0.13400723950688201</v>
      </c>
      <c r="AA1889" s="17">
        <v>0.17041808475401299</v>
      </c>
      <c r="AB1889" s="17">
        <v>0.16322295754746799</v>
      </c>
      <c r="AC1889" s="17">
        <v>0.13330404036537</v>
      </c>
      <c r="AD1889" s="17">
        <v>8.7949905967950506E-2</v>
      </c>
      <c r="AE1889" s="17"/>
      <c r="AF1889" s="17">
        <v>0.18005732661544799</v>
      </c>
      <c r="AG1889" s="17">
        <v>0.122996062754323</v>
      </c>
      <c r="AH1889" s="17">
        <v>9.9618601202466198E-2</v>
      </c>
      <c r="AI1889" s="17">
        <v>8.9276987982465694E-2</v>
      </c>
      <c r="AJ1889" s="17">
        <v>0.106264232961677</v>
      </c>
      <c r="AK1889" s="17">
        <v>6.6701194022693103E-2</v>
      </c>
      <c r="AL1889" s="17"/>
      <c r="AM1889" s="17">
        <v>0.14918115754245401</v>
      </c>
      <c r="AN1889" s="17">
        <v>0.133487838815634</v>
      </c>
      <c r="AO1889" s="17">
        <v>0.123807559787071</v>
      </c>
      <c r="AP1889" s="17">
        <v>0.1075801542701</v>
      </c>
      <c r="AQ1889" s="17">
        <v>8.4308251346220803E-2</v>
      </c>
      <c r="AR1889" s="17"/>
      <c r="AS1889" s="17">
        <v>0.122394619800344</v>
      </c>
      <c r="AT1889" s="17">
        <v>0.146074745854501</v>
      </c>
      <c r="AU1889" s="17">
        <v>0.117293301128263</v>
      </c>
      <c r="AV1889" s="17">
        <v>0.138332230993926</v>
      </c>
      <c r="AW1889" s="17">
        <v>0.142837980188872</v>
      </c>
      <c r="AX1889" s="17">
        <v>0.112104253164131</v>
      </c>
      <c r="AY1889" s="17"/>
      <c r="AZ1889" s="17">
        <v>0.14161137182637101</v>
      </c>
      <c r="BA1889" s="17">
        <v>0.119756972686921</v>
      </c>
      <c r="BB1889" s="17">
        <v>0.14134294549007301</v>
      </c>
      <c r="BC1889" s="17">
        <v>0.12777411506071501</v>
      </c>
      <c r="BD1889" s="17">
        <v>0.13417652514002101</v>
      </c>
      <c r="BE1889" s="17"/>
      <c r="BF1889" s="17">
        <v>0.126566945058113</v>
      </c>
      <c r="BG1889" s="17"/>
      <c r="BH1889" s="17">
        <v>0.117285689779859</v>
      </c>
      <c r="BI1889" s="17"/>
      <c r="BJ1889" s="17">
        <v>0.121373624191145</v>
      </c>
      <c r="BK1889" s="17">
        <v>0.16024889081195701</v>
      </c>
      <c r="BL1889" s="17">
        <v>0.12088855849374899</v>
      </c>
      <c r="BM1889" s="17">
        <v>0.13809649139650501</v>
      </c>
      <c r="BN1889" s="17">
        <v>6.3910719148048106E-2</v>
      </c>
      <c r="BO1889" s="17">
        <v>0.13158976707699499</v>
      </c>
      <c r="BP1889" s="17"/>
      <c r="BQ1889" s="17">
        <v>7.9624024941464297E-2</v>
      </c>
      <c r="BR1889" s="17">
        <v>0.123493696972463</v>
      </c>
      <c r="BS1889" s="17">
        <v>0.11120003923552001</v>
      </c>
      <c r="BT1889" s="17"/>
      <c r="BU1889" s="17">
        <v>4.6076155279831901E-2</v>
      </c>
      <c r="BV1889" s="17">
        <v>0.118802185632713</v>
      </c>
      <c r="BW1889" s="17">
        <v>0.107439630981121</v>
      </c>
      <c r="BX1889" s="17"/>
      <c r="BY1889" s="17">
        <v>0.118042501191261</v>
      </c>
      <c r="BZ1889" s="17"/>
      <c r="CA1889" s="17">
        <v>0.114108226604357</v>
      </c>
    </row>
    <row r="1890" spans="2:79" x14ac:dyDescent="0.35">
      <c r="C1890" s="17"/>
      <c r="D1890" s="17"/>
      <c r="E1890" s="17"/>
      <c r="F1890" s="17"/>
      <c r="G1890" s="17"/>
      <c r="H1890" s="17"/>
      <c r="I1890" s="17"/>
      <c r="J1890" s="17"/>
      <c r="K1890" s="17"/>
      <c r="L1890" s="17"/>
      <c r="M1890" s="17"/>
      <c r="N1890" s="17"/>
      <c r="O1890" s="17"/>
      <c r="P1890" s="17"/>
      <c r="Q1890" s="17"/>
      <c r="R1890" s="17"/>
      <c r="S1890" s="17"/>
      <c r="T1890" s="17"/>
      <c r="U1890" s="17"/>
      <c r="V1890" s="17"/>
      <c r="W1890" s="17"/>
      <c r="X1890" s="17"/>
      <c r="Y1890" s="17"/>
      <c r="Z1890" s="17"/>
      <c r="AA1890" s="17"/>
      <c r="AB1890" s="17"/>
      <c r="AC1890" s="17"/>
      <c r="AD1890" s="17"/>
      <c r="AE1890" s="17"/>
      <c r="AF1890" s="17"/>
      <c r="AG1890" s="17"/>
      <c r="AH1890" s="17"/>
      <c r="AI1890" s="17"/>
      <c r="AJ1890" s="17"/>
      <c r="AK1890" s="17"/>
      <c r="AL1890" s="17"/>
      <c r="AM1890" s="17"/>
      <c r="AN1890" s="17"/>
      <c r="AO1890" s="17"/>
      <c r="AP1890" s="17"/>
      <c r="AQ1890" s="17"/>
      <c r="AR1890" s="17"/>
      <c r="AS1890" s="17"/>
      <c r="AT1890" s="17"/>
      <c r="AU1890" s="17"/>
      <c r="AV1890" s="17"/>
      <c r="AW1890" s="17"/>
      <c r="AX1890" s="17"/>
      <c r="AY1890" s="17"/>
      <c r="AZ1890" s="17"/>
      <c r="BA1890" s="17"/>
      <c r="BB1890" s="17"/>
      <c r="BC1890" s="17"/>
      <c r="BD1890" s="17"/>
      <c r="BE1890" s="17"/>
      <c r="BF1890" s="17"/>
      <c r="BG1890" s="17"/>
      <c r="BH1890" s="17"/>
      <c r="BI1890" s="17"/>
      <c r="BJ1890" s="17"/>
      <c r="BK1890" s="17"/>
      <c r="BL1890" s="17"/>
      <c r="BM1890" s="17"/>
      <c r="BN1890" s="17"/>
      <c r="BO1890" s="17"/>
      <c r="BP1890" s="17"/>
      <c r="BQ1890" s="17"/>
      <c r="BR1890" s="17"/>
      <c r="BS1890" s="17"/>
      <c r="BT1890" s="17"/>
      <c r="BU1890" s="17"/>
      <c r="BV1890" s="17"/>
      <c r="BW1890" s="17"/>
      <c r="BX1890" s="17"/>
      <c r="BY1890" s="17"/>
      <c r="BZ1890" s="17"/>
      <c r="CA1890" s="17"/>
    </row>
    <row r="1891" spans="2:79" x14ac:dyDescent="0.35">
      <c r="B1891" s="6" t="s">
        <v>723</v>
      </c>
      <c r="C1891" s="17"/>
      <c r="D1891" s="17"/>
      <c r="E1891" s="17"/>
      <c r="F1891" s="17"/>
      <c r="G1891" s="17"/>
      <c r="H1891" s="17"/>
      <c r="I1891" s="17"/>
      <c r="J1891" s="17"/>
      <c r="K1891" s="17"/>
      <c r="L1891" s="17"/>
      <c r="M1891" s="17"/>
      <c r="N1891" s="17"/>
      <c r="O1891" s="17"/>
      <c r="P1891" s="17"/>
      <c r="Q1891" s="17"/>
      <c r="R1891" s="17"/>
      <c r="S1891" s="17"/>
      <c r="T1891" s="17"/>
      <c r="U1891" s="17"/>
      <c r="V1891" s="17"/>
      <c r="W1891" s="17"/>
      <c r="X1891" s="17"/>
      <c r="Y1891" s="17"/>
      <c r="Z1891" s="17"/>
      <c r="AA1891" s="17"/>
      <c r="AB1891" s="17"/>
      <c r="AC1891" s="17"/>
      <c r="AD1891" s="17"/>
      <c r="AE1891" s="17"/>
      <c r="AF1891" s="17"/>
      <c r="AG1891" s="17"/>
      <c r="AH1891" s="17"/>
      <c r="AI1891" s="17"/>
      <c r="AJ1891" s="17"/>
      <c r="AK1891" s="17"/>
      <c r="AL1891" s="17"/>
      <c r="AM1891" s="17"/>
      <c r="AN1891" s="17"/>
      <c r="AO1891" s="17"/>
      <c r="AP1891" s="17"/>
      <c r="AQ1891" s="17"/>
      <c r="AR1891" s="17"/>
      <c r="AS1891" s="17"/>
      <c r="AT1891" s="17"/>
      <c r="AU1891" s="17"/>
      <c r="AV1891" s="17"/>
      <c r="AW1891" s="17"/>
      <c r="AX1891" s="17"/>
      <c r="AY1891" s="17"/>
      <c r="AZ1891" s="17"/>
      <c r="BA1891" s="17"/>
      <c r="BB1891" s="17"/>
      <c r="BC1891" s="17"/>
      <c r="BD1891" s="17"/>
      <c r="BE1891" s="17"/>
      <c r="BF1891" s="17"/>
      <c r="BG1891" s="17"/>
      <c r="BH1891" s="17"/>
      <c r="BI1891" s="17"/>
      <c r="BJ1891" s="17"/>
      <c r="BK1891" s="17"/>
      <c r="BL1891" s="17"/>
      <c r="BM1891" s="17"/>
      <c r="BN1891" s="17"/>
      <c r="BO1891" s="17"/>
      <c r="BP1891" s="17"/>
      <c r="BQ1891" s="17"/>
      <c r="BR1891" s="17"/>
      <c r="BS1891" s="17"/>
      <c r="BT1891" s="17"/>
      <c r="BU1891" s="17"/>
      <c r="BV1891" s="17"/>
      <c r="BW1891" s="17"/>
      <c r="BX1891" s="17"/>
      <c r="BY1891" s="17"/>
      <c r="BZ1891" s="17"/>
      <c r="CA1891" s="17"/>
    </row>
    <row r="1892" spans="2:79" x14ac:dyDescent="0.35">
      <c r="B1892" s="24" t="s">
        <v>724</v>
      </c>
      <c r="C1892" s="17"/>
      <c r="D1892" s="17"/>
      <c r="E1892" s="17"/>
      <c r="F1892" s="17"/>
      <c r="G1892" s="17"/>
      <c r="H1892" s="17"/>
      <c r="I1892" s="17"/>
      <c r="J1892" s="17"/>
      <c r="K1892" s="17"/>
      <c r="L1892" s="17"/>
      <c r="M1892" s="17"/>
      <c r="N1892" s="17"/>
      <c r="O1892" s="17"/>
      <c r="P1892" s="17"/>
      <c r="Q1892" s="17"/>
      <c r="R1892" s="17"/>
      <c r="S1892" s="17"/>
      <c r="T1892" s="17"/>
      <c r="U1892" s="17"/>
      <c r="V1892" s="17"/>
      <c r="W1892" s="17"/>
      <c r="X1892" s="17"/>
      <c r="Y1892" s="17"/>
      <c r="Z1892" s="17"/>
      <c r="AA1892" s="17"/>
      <c r="AB1892" s="17"/>
      <c r="AC1892" s="17"/>
      <c r="AD1892" s="17"/>
      <c r="AE1892" s="17"/>
      <c r="AF1892" s="17"/>
      <c r="AG1892" s="17"/>
      <c r="AH1892" s="17"/>
      <c r="AI1892" s="17"/>
      <c r="AJ1892" s="17"/>
      <c r="AK1892" s="17"/>
      <c r="AL1892" s="17"/>
      <c r="AM1892" s="17"/>
      <c r="AN1892" s="17"/>
      <c r="AO1892" s="17"/>
      <c r="AP1892" s="17"/>
      <c r="AQ1892" s="17"/>
      <c r="AR1892" s="17"/>
      <c r="AS1892" s="17"/>
      <c r="AT1892" s="17"/>
      <c r="AU1892" s="17"/>
      <c r="AV1892" s="17"/>
      <c r="AW1892" s="17"/>
      <c r="AX1892" s="17"/>
      <c r="AY1892" s="17"/>
      <c r="AZ1892" s="17"/>
      <c r="BA1892" s="17"/>
      <c r="BB1892" s="17"/>
      <c r="BC1892" s="17"/>
      <c r="BD1892" s="17"/>
      <c r="BE1892" s="17"/>
      <c r="BF1892" s="17"/>
      <c r="BG1892" s="17"/>
      <c r="BH1892" s="17"/>
      <c r="BI1892" s="17"/>
      <c r="BJ1892" s="17"/>
      <c r="BK1892" s="17"/>
      <c r="BL1892" s="17"/>
      <c r="BM1892" s="17"/>
      <c r="BN1892" s="17"/>
      <c r="BO1892" s="17"/>
      <c r="BP1892" s="17"/>
      <c r="BQ1892" s="17"/>
      <c r="BR1892" s="17"/>
      <c r="BS1892" s="17"/>
      <c r="BT1892" s="17"/>
      <c r="BU1892" s="17"/>
      <c r="BV1892" s="17"/>
      <c r="BW1892" s="17"/>
      <c r="BX1892" s="17"/>
      <c r="BY1892" s="17"/>
      <c r="BZ1892" s="17"/>
      <c r="CA1892" s="17"/>
    </row>
    <row r="1893" spans="2:79" x14ac:dyDescent="0.35">
      <c r="B1893" t="s">
        <v>714</v>
      </c>
      <c r="C1893" s="17">
        <v>9.5119771827345406E-2</v>
      </c>
      <c r="D1893" s="17">
        <v>9.7600871829248301E-2</v>
      </c>
      <c r="E1893" s="17">
        <v>9.2861483773911596E-2</v>
      </c>
      <c r="F1893" s="17"/>
      <c r="G1893" s="17">
        <v>0.10325245342171201</v>
      </c>
      <c r="H1893" s="17">
        <v>0.109377105812152</v>
      </c>
      <c r="I1893" s="17">
        <v>0.11151697276288899</v>
      </c>
      <c r="J1893" s="17">
        <v>0.115225304439123</v>
      </c>
      <c r="K1893" s="17">
        <v>6.9943657267902498E-2</v>
      </c>
      <c r="L1893" s="17">
        <v>6.5399098368660397E-2</v>
      </c>
      <c r="M1893" s="17"/>
      <c r="N1893" s="17">
        <v>8.6947598780153998E-2</v>
      </c>
      <c r="O1893" s="17">
        <v>0.111328142538401</v>
      </c>
      <c r="P1893" s="17">
        <v>0.101769493936503</v>
      </c>
      <c r="Q1893" s="17">
        <v>8.0950068110248005E-2</v>
      </c>
      <c r="R1893" s="17"/>
      <c r="S1893" s="17">
        <v>9.2152232067346698E-2</v>
      </c>
      <c r="T1893" s="17">
        <v>9.3769240816284197E-2</v>
      </c>
      <c r="U1893" s="17">
        <v>0.100850796865217</v>
      </c>
      <c r="V1893" s="17">
        <v>0.100875160765694</v>
      </c>
      <c r="W1893" s="17">
        <v>0.119566512738603</v>
      </c>
      <c r="X1893" s="17">
        <v>9.3862509622407997E-2</v>
      </c>
      <c r="Y1893" s="17">
        <v>0.127257921083759</v>
      </c>
      <c r="Z1893" s="17">
        <v>0.125214891675546</v>
      </c>
      <c r="AA1893" s="17">
        <v>8.6413214425255E-2</v>
      </c>
      <c r="AB1893" s="17">
        <v>5.8683962285048998E-2</v>
      </c>
      <c r="AC1893" s="17">
        <v>7.4037847403287504E-2</v>
      </c>
      <c r="AD1893" s="17">
        <v>7.97564568785772E-2</v>
      </c>
      <c r="AE1893" s="17"/>
      <c r="AF1893" s="17">
        <v>8.7324323438140006E-2</v>
      </c>
      <c r="AG1893" s="17">
        <v>9.9949732163013394E-2</v>
      </c>
      <c r="AH1893" s="17">
        <v>0.109259254412939</v>
      </c>
      <c r="AI1893" s="17">
        <v>0.103896238248607</v>
      </c>
      <c r="AJ1893" s="17">
        <v>9.6217653952693397E-2</v>
      </c>
      <c r="AK1893" s="17">
        <v>9.4816192792141304E-2</v>
      </c>
      <c r="AL1893" s="17"/>
      <c r="AM1893" s="17">
        <v>8.8582994308110105E-2</v>
      </c>
      <c r="AN1893" s="17">
        <v>9.1007086001490003E-2</v>
      </c>
      <c r="AO1893" s="17">
        <v>0.101468279117864</v>
      </c>
      <c r="AP1893" s="17">
        <v>0.10592805820395799</v>
      </c>
      <c r="AQ1893" s="17">
        <v>9.6063127785347202E-2</v>
      </c>
      <c r="AR1893" s="17"/>
      <c r="AS1893" s="17">
        <v>0.105043043736395</v>
      </c>
      <c r="AT1893" s="17">
        <v>8.6178027068592206E-2</v>
      </c>
      <c r="AU1893" s="17">
        <v>0.118357156702755</v>
      </c>
      <c r="AV1893" s="17">
        <v>8.4032069734791104E-2</v>
      </c>
      <c r="AW1893" s="17">
        <v>7.2885086473507096E-2</v>
      </c>
      <c r="AX1893" s="17">
        <v>0.109543458235623</v>
      </c>
      <c r="AY1893" s="17"/>
      <c r="AZ1893" s="17">
        <v>7.4759655008528103E-2</v>
      </c>
      <c r="BA1893" s="17">
        <v>0.113630551664529</v>
      </c>
      <c r="BB1893" s="17">
        <v>8.0723800752311295E-2</v>
      </c>
      <c r="BC1893" s="17">
        <v>9.6500176962226E-2</v>
      </c>
      <c r="BD1893" s="17">
        <v>0.102467171928143</v>
      </c>
      <c r="BE1893" s="17"/>
      <c r="BF1893" s="17">
        <v>9.51847029073941E-2</v>
      </c>
      <c r="BG1893" s="17"/>
      <c r="BH1893" s="17">
        <v>9.4109541697612695E-2</v>
      </c>
      <c r="BI1893" s="17"/>
      <c r="BJ1893" s="17">
        <v>9.7116822065784494E-2</v>
      </c>
      <c r="BK1893" s="17">
        <v>7.83685112781667E-2</v>
      </c>
      <c r="BL1893" s="17">
        <v>9.8151939751550996E-2</v>
      </c>
      <c r="BM1893" s="17">
        <v>9.0170740995102999E-2</v>
      </c>
      <c r="BN1893" s="17">
        <v>0.16386678923673001</v>
      </c>
      <c r="BO1893" s="17">
        <v>5.5248383722623799E-2</v>
      </c>
      <c r="BP1893" s="17"/>
      <c r="BQ1893" s="17">
        <v>0.112601347630961</v>
      </c>
      <c r="BR1893" s="17">
        <v>0.10755077992047</v>
      </c>
      <c r="BS1893" s="17">
        <v>8.7684329294502206E-2</v>
      </c>
      <c r="BT1893" s="17"/>
      <c r="BU1893" s="17">
        <v>8.36452347873336E-2</v>
      </c>
      <c r="BV1893" s="17">
        <v>0.106574197709569</v>
      </c>
      <c r="BW1893" s="17">
        <v>9.0457269124680204E-2</v>
      </c>
      <c r="BX1893" s="17"/>
      <c r="BY1893" s="17">
        <v>0.101360251990018</v>
      </c>
      <c r="BZ1893" s="17"/>
      <c r="CA1893" s="17">
        <v>9.68331443014607E-2</v>
      </c>
    </row>
    <row r="1894" spans="2:79" x14ac:dyDescent="0.35">
      <c r="B1894" t="s">
        <v>715</v>
      </c>
      <c r="C1894" s="17">
        <v>0.105457729338957</v>
      </c>
      <c r="D1894" s="17">
        <v>0.101037815739469</v>
      </c>
      <c r="E1894" s="17">
        <v>0.108999191342235</v>
      </c>
      <c r="F1894" s="17"/>
      <c r="G1894" s="17">
        <v>0.124954565245608</v>
      </c>
      <c r="H1894" s="17">
        <v>0.10422538054696499</v>
      </c>
      <c r="I1894" s="17">
        <v>9.8818626826162298E-2</v>
      </c>
      <c r="J1894" s="17">
        <v>0.11252099368335</v>
      </c>
      <c r="K1894" s="17">
        <v>9.4027740307777302E-2</v>
      </c>
      <c r="L1894" s="17">
        <v>0.10074515238890901</v>
      </c>
      <c r="M1894" s="17"/>
      <c r="N1894" s="17">
        <v>0.117399087985709</v>
      </c>
      <c r="O1894" s="17">
        <v>0.101201968851722</v>
      </c>
      <c r="P1894" s="17">
        <v>9.9199999946503803E-2</v>
      </c>
      <c r="Q1894" s="17">
        <v>0.101760101792056</v>
      </c>
      <c r="R1894" s="17"/>
      <c r="S1894" s="17">
        <v>0.111332650017739</v>
      </c>
      <c r="T1894" s="17">
        <v>0.109865173620475</v>
      </c>
      <c r="U1894" s="17">
        <v>8.9492147079138801E-2</v>
      </c>
      <c r="V1894" s="17">
        <v>0.10834030445946</v>
      </c>
      <c r="W1894" s="17">
        <v>0.10539259925772</v>
      </c>
      <c r="X1894" s="17">
        <v>0.11875444868621</v>
      </c>
      <c r="Y1894" s="17">
        <v>9.3023397822713197E-2</v>
      </c>
      <c r="Z1894" s="17">
        <v>8.7502030807590003E-2</v>
      </c>
      <c r="AA1894" s="17">
        <v>0.113759136505575</v>
      </c>
      <c r="AB1894" s="17">
        <v>0.117267696456026</v>
      </c>
      <c r="AC1894" s="17">
        <v>7.0863234419526702E-2</v>
      </c>
      <c r="AD1894" s="17">
        <v>0.102009299973906</v>
      </c>
      <c r="AE1894" s="17"/>
      <c r="AF1894" s="17">
        <v>0.105667717345485</v>
      </c>
      <c r="AG1894" s="17">
        <v>8.9089189998837096E-2</v>
      </c>
      <c r="AH1894" s="17">
        <v>0.117648344972459</v>
      </c>
      <c r="AI1894" s="17">
        <v>0.12106992976863699</v>
      </c>
      <c r="AJ1894" s="17">
        <v>0.123169693278857</v>
      </c>
      <c r="AK1894" s="17">
        <v>0.15598015114489999</v>
      </c>
      <c r="AL1894" s="17"/>
      <c r="AM1894" s="17">
        <v>9.6345261544836802E-2</v>
      </c>
      <c r="AN1894" s="17">
        <v>9.8072786019195404E-2</v>
      </c>
      <c r="AO1894" s="17">
        <v>0.124365783262705</v>
      </c>
      <c r="AP1894" s="17">
        <v>9.5780438845327803E-2</v>
      </c>
      <c r="AQ1894" s="17">
        <v>7.1370620859506004E-2</v>
      </c>
      <c r="AR1894" s="17"/>
      <c r="AS1894" s="17">
        <v>0.118893177521843</v>
      </c>
      <c r="AT1894" s="17">
        <v>0.114603388016616</v>
      </c>
      <c r="AU1894" s="17">
        <v>9.7188847805176296E-2</v>
      </c>
      <c r="AV1894" s="17">
        <v>0.103336464870942</v>
      </c>
      <c r="AW1894" s="17">
        <v>9.4445716114601203E-2</v>
      </c>
      <c r="AX1894" s="17">
        <v>7.7749755484377403E-2</v>
      </c>
      <c r="AY1894" s="17"/>
      <c r="AZ1894" s="17">
        <v>0.109617013261027</v>
      </c>
      <c r="BA1894" s="17">
        <v>0.113571361310412</v>
      </c>
      <c r="BB1894" s="17">
        <v>0.101479678639274</v>
      </c>
      <c r="BC1894" s="17">
        <v>7.3882288608836597E-2</v>
      </c>
      <c r="BD1894" s="17">
        <v>0.10406082971785401</v>
      </c>
      <c r="BE1894" s="17"/>
      <c r="BF1894" s="17">
        <v>0.103537335156878</v>
      </c>
      <c r="BG1894" s="17"/>
      <c r="BH1894" s="17">
        <v>0.101410829162932</v>
      </c>
      <c r="BI1894" s="17"/>
      <c r="BJ1894" s="17">
        <v>0.111468566124145</v>
      </c>
      <c r="BK1894" s="17">
        <v>9.3647971883214998E-2</v>
      </c>
      <c r="BL1894" s="17">
        <v>0.10024626634287701</v>
      </c>
      <c r="BM1894" s="17">
        <v>9.4587835717082902E-2</v>
      </c>
      <c r="BN1894" s="17">
        <v>0.107457377081753</v>
      </c>
      <c r="BO1894" s="17">
        <v>0.16493964925162299</v>
      </c>
      <c r="BP1894" s="17"/>
      <c r="BQ1894" s="17">
        <v>0.12408378313122</v>
      </c>
      <c r="BR1894" s="17">
        <v>9.69748383707911E-2</v>
      </c>
      <c r="BS1894" s="17">
        <v>0.11033741290332599</v>
      </c>
      <c r="BT1894" s="17"/>
      <c r="BU1894" s="17">
        <v>0.105372401154536</v>
      </c>
      <c r="BV1894" s="17">
        <v>0.105269495785257</v>
      </c>
      <c r="BW1894" s="17">
        <v>0.110372022205162</v>
      </c>
      <c r="BX1894" s="17"/>
      <c r="BY1894" s="17">
        <v>0.11567115142106001</v>
      </c>
      <c r="BZ1894" s="17"/>
      <c r="CA1894" s="17">
        <v>0.12279285516087</v>
      </c>
    </row>
    <row r="1895" spans="2:79" x14ac:dyDescent="0.35">
      <c r="B1895" t="s">
        <v>716</v>
      </c>
      <c r="C1895" s="17">
        <v>0.11292606475160701</v>
      </c>
      <c r="D1895" s="17">
        <v>0.119068887749733</v>
      </c>
      <c r="E1895" s="17">
        <v>0.10753942486191299</v>
      </c>
      <c r="F1895" s="17"/>
      <c r="G1895" s="17">
        <v>0.134141069433661</v>
      </c>
      <c r="H1895" s="17">
        <v>0.100796404261926</v>
      </c>
      <c r="I1895" s="17">
        <v>9.7175017723650794E-2</v>
      </c>
      <c r="J1895" s="17">
        <v>0.142809225660848</v>
      </c>
      <c r="K1895" s="17">
        <v>0.11252954652295399</v>
      </c>
      <c r="L1895" s="17">
        <v>9.7426530463369604E-2</v>
      </c>
      <c r="M1895" s="17"/>
      <c r="N1895" s="17">
        <v>0.117242633710366</v>
      </c>
      <c r="O1895" s="17">
        <v>0.103774649546858</v>
      </c>
      <c r="P1895" s="17">
        <v>0.116194901547095</v>
      </c>
      <c r="Q1895" s="17">
        <v>0.113189754438086</v>
      </c>
      <c r="R1895" s="17"/>
      <c r="S1895" s="17">
        <v>0.13386648819692301</v>
      </c>
      <c r="T1895" s="17">
        <v>0.13645186504502901</v>
      </c>
      <c r="U1895" s="17">
        <v>0.13644499385516401</v>
      </c>
      <c r="V1895" s="17">
        <v>0.103792916280462</v>
      </c>
      <c r="W1895" s="17">
        <v>8.5078184634691703E-2</v>
      </c>
      <c r="X1895" s="17">
        <v>8.97173796878208E-2</v>
      </c>
      <c r="Y1895" s="17">
        <v>0.11300555093685</v>
      </c>
      <c r="Z1895" s="17">
        <v>9.4666274806190401E-2</v>
      </c>
      <c r="AA1895" s="17">
        <v>7.3585169679506998E-2</v>
      </c>
      <c r="AB1895" s="17">
        <v>0.128114361787353</v>
      </c>
      <c r="AC1895" s="17">
        <v>0.115251662338164</v>
      </c>
      <c r="AD1895" s="17">
        <v>0.13165837257091001</v>
      </c>
      <c r="AE1895" s="17"/>
      <c r="AF1895" s="17">
        <v>9.1640371260988507E-2</v>
      </c>
      <c r="AG1895" s="17">
        <v>0.120763433638492</v>
      </c>
      <c r="AH1895" s="17">
        <v>0.118381418779576</v>
      </c>
      <c r="AI1895" s="17">
        <v>0.120896199295508</v>
      </c>
      <c r="AJ1895" s="17">
        <v>9.2140435099263299E-2</v>
      </c>
      <c r="AK1895" s="17">
        <v>0.12681369049079799</v>
      </c>
      <c r="AL1895" s="17"/>
      <c r="AM1895" s="17">
        <v>0.101842785455624</v>
      </c>
      <c r="AN1895" s="17">
        <v>0.11690184765909301</v>
      </c>
      <c r="AO1895" s="17">
        <v>0.107830220378329</v>
      </c>
      <c r="AP1895" s="17">
        <v>0.12910140889180399</v>
      </c>
      <c r="AQ1895" s="17">
        <v>0.17673025112945701</v>
      </c>
      <c r="AR1895" s="17"/>
      <c r="AS1895" s="17">
        <v>0.10944100006744401</v>
      </c>
      <c r="AT1895" s="17">
        <v>9.1811750995688501E-2</v>
      </c>
      <c r="AU1895" s="17">
        <v>0.11615073796217</v>
      </c>
      <c r="AV1895" s="17">
        <v>0.13729245224223199</v>
      </c>
      <c r="AW1895" s="17">
        <v>0.11258461272456401</v>
      </c>
      <c r="AX1895" s="17">
        <v>0.118938093175946</v>
      </c>
      <c r="AY1895" s="17"/>
      <c r="AZ1895" s="17">
        <v>0.13054991394203599</v>
      </c>
      <c r="BA1895" s="17">
        <v>8.9047685762758205E-2</v>
      </c>
      <c r="BB1895" s="17">
        <v>0.114497336762658</v>
      </c>
      <c r="BC1895" s="17">
        <v>0.11008138558148201</v>
      </c>
      <c r="BD1895" s="17">
        <v>0.12625396554191201</v>
      </c>
      <c r="BE1895" s="17"/>
      <c r="BF1895" s="17">
        <v>0.112134763845117</v>
      </c>
      <c r="BG1895" s="17"/>
      <c r="BH1895" s="17">
        <v>0.115220017975575</v>
      </c>
      <c r="BI1895" s="17"/>
      <c r="BJ1895" s="17">
        <v>0.10587589627430601</v>
      </c>
      <c r="BK1895" s="17">
        <v>0.123985103403969</v>
      </c>
      <c r="BL1895" s="17">
        <v>0.11734554363524199</v>
      </c>
      <c r="BM1895" s="17">
        <v>0.118384764469187</v>
      </c>
      <c r="BN1895" s="17">
        <v>9.7203938981991797E-2</v>
      </c>
      <c r="BO1895" s="17">
        <v>0.114739413960983</v>
      </c>
      <c r="BP1895" s="17"/>
      <c r="BQ1895" s="17">
        <v>0.120252429763538</v>
      </c>
      <c r="BR1895" s="17">
        <v>0.110966192680253</v>
      </c>
      <c r="BS1895" s="17">
        <v>0.117269808429453</v>
      </c>
      <c r="BT1895" s="17"/>
      <c r="BU1895" s="17">
        <v>0.156224248560142</v>
      </c>
      <c r="BV1895" s="17">
        <v>0.104802057836048</v>
      </c>
      <c r="BW1895" s="17">
        <v>0.116662518316932</v>
      </c>
      <c r="BX1895" s="17"/>
      <c r="BY1895" s="17">
        <v>5.8657697345759201E-2</v>
      </c>
      <c r="BZ1895" s="17"/>
      <c r="CA1895" s="17">
        <v>0.127863081510937</v>
      </c>
    </row>
    <row r="1896" spans="2:79" x14ac:dyDescent="0.35">
      <c r="B1896" t="s">
        <v>717</v>
      </c>
      <c r="C1896" s="17">
        <v>8.5671031585226806E-2</v>
      </c>
      <c r="D1896" s="17">
        <v>8.2906545008180801E-2</v>
      </c>
      <c r="E1896" s="17">
        <v>8.8954567968714301E-2</v>
      </c>
      <c r="F1896" s="17"/>
      <c r="G1896" s="17">
        <v>8.40241868023031E-2</v>
      </c>
      <c r="H1896" s="17">
        <v>9.8637584838217607E-2</v>
      </c>
      <c r="I1896" s="17">
        <v>9.6625725455350406E-2</v>
      </c>
      <c r="J1896" s="17">
        <v>9.1163414702135695E-2</v>
      </c>
      <c r="K1896" s="17">
        <v>8.2855699107233699E-2</v>
      </c>
      <c r="L1896" s="17">
        <v>6.4795837085202701E-2</v>
      </c>
      <c r="M1896" s="17"/>
      <c r="N1896" s="17">
        <v>8.7045365512287906E-2</v>
      </c>
      <c r="O1896" s="17">
        <v>9.1995524480946195E-2</v>
      </c>
      <c r="P1896" s="17">
        <v>7.9981546878319695E-2</v>
      </c>
      <c r="Q1896" s="17">
        <v>8.31407284332705E-2</v>
      </c>
      <c r="R1896" s="17"/>
      <c r="S1896" s="17">
        <v>0.11583744467892999</v>
      </c>
      <c r="T1896" s="17">
        <v>5.44210597085657E-2</v>
      </c>
      <c r="U1896" s="17">
        <v>0.103722021902623</v>
      </c>
      <c r="V1896" s="17">
        <v>9.1438794195045206E-2</v>
      </c>
      <c r="W1896" s="17">
        <v>5.7992951642639901E-2</v>
      </c>
      <c r="X1896" s="17">
        <v>8.1573722708670096E-2</v>
      </c>
      <c r="Y1896" s="17">
        <v>8.6691418038246801E-2</v>
      </c>
      <c r="Z1896" s="17">
        <v>4.4283860989810603E-2</v>
      </c>
      <c r="AA1896" s="17">
        <v>0.104635021920345</v>
      </c>
      <c r="AB1896" s="17">
        <v>6.9945724984491003E-2</v>
      </c>
      <c r="AC1896" s="17">
        <v>0.106288931555361</v>
      </c>
      <c r="AD1896" s="17">
        <v>8.7614784793908204E-2</v>
      </c>
      <c r="AE1896" s="17"/>
      <c r="AF1896" s="17">
        <v>8.8535415548464502E-2</v>
      </c>
      <c r="AG1896" s="17">
        <v>7.6807551882982897E-2</v>
      </c>
      <c r="AH1896" s="17">
        <v>9.4644355282118703E-2</v>
      </c>
      <c r="AI1896" s="17">
        <v>0.103060277921651</v>
      </c>
      <c r="AJ1896" s="17">
        <v>9.0269520272453704E-2</v>
      </c>
      <c r="AK1896" s="17">
        <v>9.8516136672688104E-2</v>
      </c>
      <c r="AL1896" s="17"/>
      <c r="AM1896" s="17">
        <v>6.5454589884782394E-2</v>
      </c>
      <c r="AN1896" s="17">
        <v>9.0133689725701904E-2</v>
      </c>
      <c r="AO1896" s="17">
        <v>9.9204041783591101E-2</v>
      </c>
      <c r="AP1896" s="17">
        <v>9.3165004198109802E-2</v>
      </c>
      <c r="AQ1896" s="17">
        <v>5.7374967948334799E-2</v>
      </c>
      <c r="AR1896" s="17"/>
      <c r="AS1896" s="17">
        <v>0.111353516850716</v>
      </c>
      <c r="AT1896" s="17">
        <v>8.1938062680108406E-2</v>
      </c>
      <c r="AU1896" s="17">
        <v>7.0664428876561394E-2</v>
      </c>
      <c r="AV1896" s="17">
        <v>8.72020503658891E-2</v>
      </c>
      <c r="AW1896" s="17">
        <v>7.3944013369827602E-2</v>
      </c>
      <c r="AX1896" s="17">
        <v>6.6839325607256597E-2</v>
      </c>
      <c r="AY1896" s="17"/>
      <c r="AZ1896" s="17">
        <v>9.1667742212435802E-2</v>
      </c>
      <c r="BA1896" s="17">
        <v>7.0342663538197098E-2</v>
      </c>
      <c r="BB1896" s="17">
        <v>9.4479808051903494E-2</v>
      </c>
      <c r="BC1896" s="17">
        <v>8.3081539964897505E-2</v>
      </c>
      <c r="BD1896" s="17">
        <v>9.3557360256188105E-2</v>
      </c>
      <c r="BE1896" s="17"/>
      <c r="BF1896" s="17">
        <v>8.4020494709379001E-2</v>
      </c>
      <c r="BG1896" s="17"/>
      <c r="BH1896" s="17">
        <v>8.3235629663393304E-2</v>
      </c>
      <c r="BI1896" s="17"/>
      <c r="BJ1896" s="17">
        <v>9.8281709480004906E-2</v>
      </c>
      <c r="BK1896" s="17">
        <v>8.1232599923497906E-2</v>
      </c>
      <c r="BL1896" s="17">
        <v>7.9636844063209103E-2</v>
      </c>
      <c r="BM1896" s="17">
        <v>6.4691189391361203E-2</v>
      </c>
      <c r="BN1896" s="17">
        <v>9.6844274031195804E-2</v>
      </c>
      <c r="BO1896" s="17">
        <v>6.6101488336967398E-2</v>
      </c>
      <c r="BP1896" s="17"/>
      <c r="BQ1896" s="17">
        <v>8.82509759555897E-2</v>
      </c>
      <c r="BR1896" s="17">
        <v>9.5433290194718606E-2</v>
      </c>
      <c r="BS1896" s="17">
        <v>8.4507556129817807E-2</v>
      </c>
      <c r="BT1896" s="17"/>
      <c r="BU1896" s="17">
        <v>0.104017036420187</v>
      </c>
      <c r="BV1896" s="17">
        <v>8.8100948442086893E-2</v>
      </c>
      <c r="BW1896" s="17">
        <v>8.9947223547485994E-2</v>
      </c>
      <c r="BX1896" s="17"/>
      <c r="BY1896" s="17">
        <v>6.61616875411703E-2</v>
      </c>
      <c r="BZ1896" s="17"/>
      <c r="CA1896" s="17">
        <v>0.112051930429406</v>
      </c>
    </row>
    <row r="1897" spans="2:79" x14ac:dyDescent="0.35">
      <c r="B1897" t="s">
        <v>718</v>
      </c>
      <c r="C1897" s="17">
        <v>8.2083918777454898E-2</v>
      </c>
      <c r="D1897" s="17">
        <v>8.0355870032144505E-2</v>
      </c>
      <c r="E1897" s="17">
        <v>8.3393241941965804E-2</v>
      </c>
      <c r="F1897" s="17"/>
      <c r="G1897" s="17">
        <v>7.68684692363647E-2</v>
      </c>
      <c r="H1897" s="17">
        <v>0.106255729333132</v>
      </c>
      <c r="I1897" s="17">
        <v>9.0593274975411905E-2</v>
      </c>
      <c r="J1897" s="17">
        <v>8.1044193951271201E-2</v>
      </c>
      <c r="K1897" s="17">
        <v>8.5916723472848802E-2</v>
      </c>
      <c r="L1897" s="17">
        <v>5.7299202335483898E-2</v>
      </c>
      <c r="M1897" s="17"/>
      <c r="N1897" s="17">
        <v>9.1030182419391703E-2</v>
      </c>
      <c r="O1897" s="17">
        <v>8.6534586538143193E-2</v>
      </c>
      <c r="P1897" s="17">
        <v>7.8518916444160203E-2</v>
      </c>
      <c r="Q1897" s="17">
        <v>7.2253083098638607E-2</v>
      </c>
      <c r="R1897" s="17"/>
      <c r="S1897" s="17">
        <v>9.6182027054120905E-2</v>
      </c>
      <c r="T1897" s="17">
        <v>0.102641377157872</v>
      </c>
      <c r="U1897" s="17">
        <v>7.5165753996250598E-2</v>
      </c>
      <c r="V1897" s="17">
        <v>7.4382501338169704E-2</v>
      </c>
      <c r="W1897" s="17">
        <v>7.9082475203138006E-2</v>
      </c>
      <c r="X1897" s="17">
        <v>7.4797043014633205E-2</v>
      </c>
      <c r="Y1897" s="17">
        <v>9.0916649949818296E-2</v>
      </c>
      <c r="Z1897" s="17">
        <v>0.111722001514396</v>
      </c>
      <c r="AA1897" s="17">
        <v>7.5487528741127297E-2</v>
      </c>
      <c r="AB1897" s="17">
        <v>5.1070327241500901E-2</v>
      </c>
      <c r="AC1897" s="17">
        <v>8.3492504288963806E-2</v>
      </c>
      <c r="AD1897" s="17">
        <v>4.9704511381224697E-2</v>
      </c>
      <c r="AE1897" s="17"/>
      <c r="AF1897" s="17">
        <v>9.0349648510311006E-2</v>
      </c>
      <c r="AG1897" s="17">
        <v>7.8182268513606601E-2</v>
      </c>
      <c r="AH1897" s="17">
        <v>8.0664987336561703E-2</v>
      </c>
      <c r="AI1897" s="17">
        <v>7.8015925624011898E-2</v>
      </c>
      <c r="AJ1897" s="17">
        <v>0.110180488054302</v>
      </c>
      <c r="AK1897" s="17">
        <v>0.10643199521024301</v>
      </c>
      <c r="AL1897" s="17"/>
      <c r="AM1897" s="17">
        <v>6.0697395397413798E-2</v>
      </c>
      <c r="AN1897" s="17">
        <v>7.7356767510797397E-2</v>
      </c>
      <c r="AO1897" s="17">
        <v>9.1034149028937902E-2</v>
      </c>
      <c r="AP1897" s="17">
        <v>9.8888729705162701E-2</v>
      </c>
      <c r="AQ1897" s="17">
        <v>0.110674737770333</v>
      </c>
      <c r="AR1897" s="17"/>
      <c r="AS1897" s="17">
        <v>9.2543897782233694E-2</v>
      </c>
      <c r="AT1897" s="17">
        <v>8.8161330390164702E-2</v>
      </c>
      <c r="AU1897" s="17">
        <v>8.3814252630943803E-2</v>
      </c>
      <c r="AV1897" s="17">
        <v>5.5085873153681297E-2</v>
      </c>
      <c r="AW1897" s="17">
        <v>6.9222620382146896E-2</v>
      </c>
      <c r="AX1897" s="17">
        <v>0.120934481398456</v>
      </c>
      <c r="AY1897" s="17"/>
      <c r="AZ1897" s="17">
        <v>8.2442142807988006E-2</v>
      </c>
      <c r="BA1897" s="17">
        <v>7.8269502135902405E-2</v>
      </c>
      <c r="BB1897" s="17">
        <v>8.8859350395665601E-2</v>
      </c>
      <c r="BC1897" s="17">
        <v>6.9392442057529105E-2</v>
      </c>
      <c r="BD1897" s="17">
        <v>8.5963132727537805E-2</v>
      </c>
      <c r="BE1897" s="17"/>
      <c r="BF1897" s="17">
        <v>8.3100269442045099E-2</v>
      </c>
      <c r="BG1897" s="17"/>
      <c r="BH1897" s="17">
        <v>8.2521593448858593E-2</v>
      </c>
      <c r="BI1897" s="17"/>
      <c r="BJ1897" s="17">
        <v>9.2626997274934494E-2</v>
      </c>
      <c r="BK1897" s="17">
        <v>7.3953883007222707E-2</v>
      </c>
      <c r="BL1897" s="17">
        <v>8.4209196183572199E-2</v>
      </c>
      <c r="BM1897" s="17">
        <v>3.61234400843213E-2</v>
      </c>
      <c r="BN1897" s="17">
        <v>0.12826822559194501</v>
      </c>
      <c r="BO1897" s="17">
        <v>7.1800010024061695E-2</v>
      </c>
      <c r="BP1897" s="17"/>
      <c r="BQ1897" s="17">
        <v>7.7070128074389094E-2</v>
      </c>
      <c r="BR1897" s="17">
        <v>9.06860239741097E-2</v>
      </c>
      <c r="BS1897" s="17">
        <v>7.7887694418756898E-2</v>
      </c>
      <c r="BT1897" s="17"/>
      <c r="BU1897" s="17">
        <v>0.10974066649632599</v>
      </c>
      <c r="BV1897" s="17">
        <v>8.3925749623641605E-2</v>
      </c>
      <c r="BW1897" s="17">
        <v>7.9477804150511797E-2</v>
      </c>
      <c r="BX1897" s="17"/>
      <c r="BY1897" s="17">
        <v>0.105373320238335</v>
      </c>
      <c r="BZ1897" s="17"/>
      <c r="CA1897" s="17">
        <v>0.10907884953739599</v>
      </c>
    </row>
    <row r="1898" spans="2:79" x14ac:dyDescent="0.35">
      <c r="B1898" t="s">
        <v>719</v>
      </c>
      <c r="C1898" s="17">
        <v>6.1688526536194402E-2</v>
      </c>
      <c r="D1898" s="17">
        <v>6.8559157184183497E-2</v>
      </c>
      <c r="E1898" s="17">
        <v>5.5408083796249501E-2</v>
      </c>
      <c r="F1898" s="17"/>
      <c r="G1898" s="17">
        <v>6.7351199634347894E-2</v>
      </c>
      <c r="H1898" s="17">
        <v>5.9206105518279199E-2</v>
      </c>
      <c r="I1898" s="17">
        <v>7.0429759914889201E-2</v>
      </c>
      <c r="J1898" s="17">
        <v>5.4203039782013199E-2</v>
      </c>
      <c r="K1898" s="17">
        <v>5.88919054566042E-2</v>
      </c>
      <c r="L1898" s="17">
        <v>6.0782553639216599E-2</v>
      </c>
      <c r="M1898" s="17"/>
      <c r="N1898" s="17">
        <v>6.7286753513037298E-2</v>
      </c>
      <c r="O1898" s="17">
        <v>5.4107379784883503E-2</v>
      </c>
      <c r="P1898" s="17">
        <v>6.1149506899186898E-2</v>
      </c>
      <c r="Q1898" s="17">
        <v>6.3781013039627701E-2</v>
      </c>
      <c r="R1898" s="17"/>
      <c r="S1898" s="17">
        <v>6.0619436333344302E-2</v>
      </c>
      <c r="T1898" s="17">
        <v>4.0994502624814702E-2</v>
      </c>
      <c r="U1898" s="17">
        <v>8.4636818183278104E-2</v>
      </c>
      <c r="V1898" s="17">
        <v>6.7086748983507596E-2</v>
      </c>
      <c r="W1898" s="17">
        <v>8.1790923191977796E-2</v>
      </c>
      <c r="X1898" s="17">
        <v>7.9460227415933796E-2</v>
      </c>
      <c r="Y1898" s="17">
        <v>3.9429037663804602E-2</v>
      </c>
      <c r="Z1898" s="17">
        <v>5.45397178185816E-2</v>
      </c>
      <c r="AA1898" s="17">
        <v>5.0967782799796003E-2</v>
      </c>
      <c r="AB1898" s="17">
        <v>7.51669951478941E-2</v>
      </c>
      <c r="AC1898" s="17">
        <v>6.5775740850238407E-2</v>
      </c>
      <c r="AD1898" s="17">
        <v>3.9664581561511397E-2</v>
      </c>
      <c r="AE1898" s="17"/>
      <c r="AF1898" s="17">
        <v>5.4019982950815199E-2</v>
      </c>
      <c r="AG1898" s="17">
        <v>6.22426589413414E-2</v>
      </c>
      <c r="AH1898" s="17">
        <v>8.4037806739296297E-2</v>
      </c>
      <c r="AI1898" s="17">
        <v>6.2938370919040504E-2</v>
      </c>
      <c r="AJ1898" s="17">
        <v>5.4871190815516502E-2</v>
      </c>
      <c r="AK1898" s="17">
        <v>6.5776476070204204E-2</v>
      </c>
      <c r="AL1898" s="17"/>
      <c r="AM1898" s="17">
        <v>6.6314008065191402E-2</v>
      </c>
      <c r="AN1898" s="17">
        <v>5.4199074849128698E-2</v>
      </c>
      <c r="AO1898" s="17">
        <v>6.9259054702517198E-2</v>
      </c>
      <c r="AP1898" s="17">
        <v>6.0698696946412903E-2</v>
      </c>
      <c r="AQ1898" s="17">
        <v>5.8185667648349197E-2</v>
      </c>
      <c r="AR1898" s="17"/>
      <c r="AS1898" s="17">
        <v>5.63144121832597E-2</v>
      </c>
      <c r="AT1898" s="17">
        <v>6.0849654447987199E-2</v>
      </c>
      <c r="AU1898" s="17">
        <v>7.5270901439303095E-2</v>
      </c>
      <c r="AV1898" s="17">
        <v>7.1592175245185297E-2</v>
      </c>
      <c r="AW1898" s="17">
        <v>5.4673007299545003E-2</v>
      </c>
      <c r="AX1898" s="17">
        <v>3.6898004217833402E-2</v>
      </c>
      <c r="AY1898" s="17"/>
      <c r="AZ1898" s="17">
        <v>6.4091538728899305E-2</v>
      </c>
      <c r="BA1898" s="17">
        <v>7.6538168558530004E-2</v>
      </c>
      <c r="BB1898" s="17">
        <v>4.84505151648012E-2</v>
      </c>
      <c r="BC1898" s="17">
        <v>5.0748502516349402E-2</v>
      </c>
      <c r="BD1898" s="17">
        <v>5.5315476094245697E-2</v>
      </c>
      <c r="BE1898" s="17"/>
      <c r="BF1898" s="17">
        <v>6.3686887588187302E-2</v>
      </c>
      <c r="BG1898" s="17"/>
      <c r="BH1898" s="17">
        <v>6.4297854778854996E-2</v>
      </c>
      <c r="BI1898" s="17"/>
      <c r="BJ1898" s="17">
        <v>6.4869706227107402E-2</v>
      </c>
      <c r="BK1898" s="17">
        <v>6.0052795324359101E-2</v>
      </c>
      <c r="BL1898" s="17">
        <v>6.6671907813209599E-2</v>
      </c>
      <c r="BM1898" s="17">
        <v>7.8460933300009097E-2</v>
      </c>
      <c r="BN1898" s="17">
        <v>5.15538598038962E-2</v>
      </c>
      <c r="BO1898" s="17">
        <v>1.89852857140505E-2</v>
      </c>
      <c r="BP1898" s="17"/>
      <c r="BQ1898" s="17">
        <v>6.0308473744939702E-2</v>
      </c>
      <c r="BR1898" s="17">
        <v>6.7704073171185403E-2</v>
      </c>
      <c r="BS1898" s="17">
        <v>6.5525465701351607E-2</v>
      </c>
      <c r="BT1898" s="17"/>
      <c r="BU1898" s="17">
        <v>8.9001212084573803E-2</v>
      </c>
      <c r="BV1898" s="17">
        <v>6.1325667556089203E-2</v>
      </c>
      <c r="BW1898" s="17">
        <v>6.7484937481443796E-2</v>
      </c>
      <c r="BX1898" s="17"/>
      <c r="BY1898" s="17">
        <v>4.5178966102760398E-2</v>
      </c>
      <c r="BZ1898" s="17"/>
      <c r="CA1898" s="17">
        <v>4.6871773982664802E-2</v>
      </c>
    </row>
    <row r="1899" spans="2:79" x14ac:dyDescent="0.35">
      <c r="B1899" t="s">
        <v>720</v>
      </c>
      <c r="C1899" s="17">
        <v>9.20969191315677E-2</v>
      </c>
      <c r="D1899" s="17">
        <v>8.7249670178691799E-2</v>
      </c>
      <c r="E1899" s="17">
        <v>9.5933479236971195E-2</v>
      </c>
      <c r="F1899" s="17"/>
      <c r="G1899" s="17">
        <v>8.0035504315384504E-2</v>
      </c>
      <c r="H1899" s="17">
        <v>7.0776337564668695E-2</v>
      </c>
      <c r="I1899" s="17">
        <v>0.104130135758312</v>
      </c>
      <c r="J1899" s="17">
        <v>7.2451877028811298E-2</v>
      </c>
      <c r="K1899" s="17">
        <v>9.1859570144747493E-2</v>
      </c>
      <c r="L1899" s="17">
        <v>0.123819811655591</v>
      </c>
      <c r="M1899" s="17"/>
      <c r="N1899" s="17">
        <v>8.7161947687690006E-2</v>
      </c>
      <c r="O1899" s="17">
        <v>0.101288997576269</v>
      </c>
      <c r="P1899" s="17">
        <v>9.5218819452067394E-2</v>
      </c>
      <c r="Q1899" s="17">
        <v>8.3117842678921805E-2</v>
      </c>
      <c r="R1899" s="17"/>
      <c r="S1899" s="17">
        <v>6.5977584174124707E-2</v>
      </c>
      <c r="T1899" s="17">
        <v>9.7417865852741106E-2</v>
      </c>
      <c r="U1899" s="17">
        <v>8.7123241578578495E-2</v>
      </c>
      <c r="V1899" s="17">
        <v>0.12941638299963801</v>
      </c>
      <c r="W1899" s="17">
        <v>9.5001935283513694E-2</v>
      </c>
      <c r="X1899" s="17">
        <v>9.1963831416888894E-2</v>
      </c>
      <c r="Y1899" s="17">
        <v>6.3193331912923603E-2</v>
      </c>
      <c r="Z1899" s="17">
        <v>8.3706987953836798E-2</v>
      </c>
      <c r="AA1899" s="17">
        <v>9.5832698954027407E-2</v>
      </c>
      <c r="AB1899" s="17">
        <v>9.8437924038073998E-2</v>
      </c>
      <c r="AC1899" s="17">
        <v>9.9095862667030105E-2</v>
      </c>
      <c r="AD1899" s="17">
        <v>0.129321097556167</v>
      </c>
      <c r="AE1899" s="17"/>
      <c r="AF1899" s="17">
        <v>8.9127205769204895E-2</v>
      </c>
      <c r="AG1899" s="17">
        <v>0.100893525737765</v>
      </c>
      <c r="AH1899" s="17">
        <v>9.2560584256151296E-2</v>
      </c>
      <c r="AI1899" s="17">
        <v>6.9859465673314497E-2</v>
      </c>
      <c r="AJ1899" s="17">
        <v>0.11061649811971599</v>
      </c>
      <c r="AK1899" s="17">
        <v>5.1445360996105499E-2</v>
      </c>
      <c r="AL1899" s="17"/>
      <c r="AM1899" s="17">
        <v>9.7486605215062305E-2</v>
      </c>
      <c r="AN1899" s="17">
        <v>9.8500584962516402E-2</v>
      </c>
      <c r="AO1899" s="17">
        <v>8.6542159134735105E-2</v>
      </c>
      <c r="AP1899" s="17">
        <v>8.7385603863342001E-2</v>
      </c>
      <c r="AQ1899" s="17">
        <v>3.4594441030872801E-2</v>
      </c>
      <c r="AR1899" s="17"/>
      <c r="AS1899" s="17">
        <v>7.8106976249548293E-2</v>
      </c>
      <c r="AT1899" s="17">
        <v>0.104141844979317</v>
      </c>
      <c r="AU1899" s="17">
        <v>7.5975079384029198E-2</v>
      </c>
      <c r="AV1899" s="17">
        <v>8.74158036830473E-2</v>
      </c>
      <c r="AW1899" s="17">
        <v>0.12046329181448601</v>
      </c>
      <c r="AX1899" s="17">
        <v>9.8743375092315594E-2</v>
      </c>
      <c r="AY1899" s="17"/>
      <c r="AZ1899" s="17">
        <v>9.2580847511460104E-2</v>
      </c>
      <c r="BA1899" s="17">
        <v>9.3639774599866193E-2</v>
      </c>
      <c r="BB1899" s="17">
        <v>0.11055970659691</v>
      </c>
      <c r="BC1899" s="17">
        <v>7.2890542187974902E-2</v>
      </c>
      <c r="BD1899" s="17">
        <v>8.1950265153402396E-2</v>
      </c>
      <c r="BE1899" s="17"/>
      <c r="BF1899" s="17">
        <v>9.4245724123366695E-2</v>
      </c>
      <c r="BG1899" s="17"/>
      <c r="BH1899" s="17">
        <v>9.1565485225428303E-2</v>
      </c>
      <c r="BI1899" s="17"/>
      <c r="BJ1899" s="17">
        <v>9.20128112511404E-2</v>
      </c>
      <c r="BK1899" s="17">
        <v>0.102760014629743</v>
      </c>
      <c r="BL1899" s="17">
        <v>9.2810605086728004E-2</v>
      </c>
      <c r="BM1899" s="17">
        <v>8.0422718683182695E-2</v>
      </c>
      <c r="BN1899" s="17">
        <v>4.9539180796211099E-2</v>
      </c>
      <c r="BO1899" s="17">
        <v>0.154113312887732</v>
      </c>
      <c r="BP1899" s="17"/>
      <c r="BQ1899" s="17">
        <v>8.7295941051346998E-2</v>
      </c>
      <c r="BR1899" s="17">
        <v>8.7584226576881002E-2</v>
      </c>
      <c r="BS1899" s="17">
        <v>0.100353767094261</v>
      </c>
      <c r="BT1899" s="17"/>
      <c r="BU1899" s="17">
        <v>6.7349634228505303E-2</v>
      </c>
      <c r="BV1899" s="17">
        <v>0.102648831003644</v>
      </c>
      <c r="BW1899" s="17">
        <v>9.4819632083941494E-2</v>
      </c>
      <c r="BX1899" s="17"/>
      <c r="BY1899" s="17">
        <v>0.11598033154033</v>
      </c>
      <c r="BZ1899" s="17"/>
      <c r="CA1899" s="17">
        <v>8.0563975861534104E-2</v>
      </c>
    </row>
    <row r="1900" spans="2:79" x14ac:dyDescent="0.35">
      <c r="B1900" t="s">
        <v>721</v>
      </c>
      <c r="C1900" s="17">
        <v>9.1402583532818799E-2</v>
      </c>
      <c r="D1900" s="17">
        <v>9.8377318967250493E-2</v>
      </c>
      <c r="E1900" s="17">
        <v>8.5224025413942306E-2</v>
      </c>
      <c r="F1900" s="17"/>
      <c r="G1900" s="17">
        <v>8.4252875150626599E-2</v>
      </c>
      <c r="H1900" s="17">
        <v>0.109518002623732</v>
      </c>
      <c r="I1900" s="17">
        <v>8.0776156000903293E-2</v>
      </c>
      <c r="J1900" s="17">
        <v>6.8224199215714196E-2</v>
      </c>
      <c r="K1900" s="17">
        <v>8.9948236002426699E-2</v>
      </c>
      <c r="L1900" s="17">
        <v>0.109804481157631</v>
      </c>
      <c r="M1900" s="17"/>
      <c r="N1900" s="17">
        <v>9.8557775480817497E-2</v>
      </c>
      <c r="O1900" s="17">
        <v>8.7476782507071194E-2</v>
      </c>
      <c r="P1900" s="17">
        <v>9.2963219912811396E-2</v>
      </c>
      <c r="Q1900" s="17">
        <v>8.7784909047393E-2</v>
      </c>
      <c r="R1900" s="17"/>
      <c r="S1900" s="17">
        <v>8.6054813369929595E-2</v>
      </c>
      <c r="T1900" s="17">
        <v>8.4590908455739799E-2</v>
      </c>
      <c r="U1900" s="17">
        <v>5.88623150750111E-2</v>
      </c>
      <c r="V1900" s="17">
        <v>9.5483342781405495E-2</v>
      </c>
      <c r="W1900" s="17">
        <v>6.8148724088110596E-2</v>
      </c>
      <c r="X1900" s="17">
        <v>0.123766095447689</v>
      </c>
      <c r="Y1900" s="17">
        <v>9.9893384479785602E-2</v>
      </c>
      <c r="Z1900" s="17">
        <v>8.6700514163162296E-2</v>
      </c>
      <c r="AA1900" s="17">
        <v>0.100979731003941</v>
      </c>
      <c r="AB1900" s="17">
        <v>9.8284368050033197E-2</v>
      </c>
      <c r="AC1900" s="17">
        <v>9.4317292212269602E-2</v>
      </c>
      <c r="AD1900" s="17">
        <v>0.10044163581839601</v>
      </c>
      <c r="AE1900" s="17"/>
      <c r="AF1900" s="17">
        <v>9.2150955598490902E-2</v>
      </c>
      <c r="AG1900" s="17">
        <v>8.9226909698993995E-2</v>
      </c>
      <c r="AH1900" s="17">
        <v>8.6028094022853399E-2</v>
      </c>
      <c r="AI1900" s="17">
        <v>9.4426752972574093E-2</v>
      </c>
      <c r="AJ1900" s="17">
        <v>0.10384944988498999</v>
      </c>
      <c r="AK1900" s="17">
        <v>0.112588665193187</v>
      </c>
      <c r="AL1900" s="17"/>
      <c r="AM1900" s="17">
        <v>0.100023173499743</v>
      </c>
      <c r="AN1900" s="17">
        <v>0.100744911778631</v>
      </c>
      <c r="AO1900" s="17">
        <v>7.7622296657558404E-2</v>
      </c>
      <c r="AP1900" s="17">
        <v>7.7910674467545099E-2</v>
      </c>
      <c r="AQ1900" s="17">
        <v>0.115723556194039</v>
      </c>
      <c r="AR1900" s="17"/>
      <c r="AS1900" s="17">
        <v>8.1807221889055398E-2</v>
      </c>
      <c r="AT1900" s="17">
        <v>0.10371785405047799</v>
      </c>
      <c r="AU1900" s="17">
        <v>0.102902644940737</v>
      </c>
      <c r="AV1900" s="17">
        <v>7.6726445674555194E-2</v>
      </c>
      <c r="AW1900" s="17">
        <v>8.5804765316304807E-2</v>
      </c>
      <c r="AX1900" s="17">
        <v>0.102310603158796</v>
      </c>
      <c r="AY1900" s="17"/>
      <c r="AZ1900" s="17">
        <v>8.18374903686893E-2</v>
      </c>
      <c r="BA1900" s="17">
        <v>9.6279022547603205E-2</v>
      </c>
      <c r="BB1900" s="17">
        <v>9.3421004592073101E-2</v>
      </c>
      <c r="BC1900" s="17">
        <v>9.9841398413497803E-2</v>
      </c>
      <c r="BD1900" s="17">
        <v>8.9471175329273706E-2</v>
      </c>
      <c r="BE1900" s="17"/>
      <c r="BF1900" s="17">
        <v>9.3996550522327305E-2</v>
      </c>
      <c r="BG1900" s="17"/>
      <c r="BH1900" s="17">
        <v>9.5406494875380707E-2</v>
      </c>
      <c r="BI1900" s="17"/>
      <c r="BJ1900" s="17">
        <v>9.10471978201189E-2</v>
      </c>
      <c r="BK1900" s="17">
        <v>8.0962953258355203E-2</v>
      </c>
      <c r="BL1900" s="17">
        <v>9.2184866803352999E-2</v>
      </c>
      <c r="BM1900" s="17">
        <v>0.13425067559489001</v>
      </c>
      <c r="BN1900" s="17">
        <v>8.5789711668523005E-2</v>
      </c>
      <c r="BO1900" s="17">
        <v>8.5527869908382695E-2</v>
      </c>
      <c r="BP1900" s="17"/>
      <c r="BQ1900" s="17">
        <v>8.8944605601076407E-2</v>
      </c>
      <c r="BR1900" s="17">
        <v>8.9666976845285004E-2</v>
      </c>
      <c r="BS1900" s="17">
        <v>9.7994395004858098E-2</v>
      </c>
      <c r="BT1900" s="17"/>
      <c r="BU1900" s="17">
        <v>6.2102413105708798E-2</v>
      </c>
      <c r="BV1900" s="17">
        <v>0.102951686433779</v>
      </c>
      <c r="BW1900" s="17">
        <v>9.2947479599334401E-2</v>
      </c>
      <c r="BX1900" s="17"/>
      <c r="BY1900" s="17">
        <v>0.114715278119029</v>
      </c>
      <c r="BZ1900" s="17"/>
      <c r="CA1900" s="17">
        <v>8.8084965816904101E-2</v>
      </c>
    </row>
    <row r="1901" spans="2:79" x14ac:dyDescent="0.35">
      <c r="B1901" t="s">
        <v>699</v>
      </c>
      <c r="C1901" s="17">
        <v>7.0614731438762596E-2</v>
      </c>
      <c r="D1901" s="17">
        <v>7.3572198707290995E-2</v>
      </c>
      <c r="E1901" s="17">
        <v>6.7794839879900398E-2</v>
      </c>
      <c r="F1901" s="17"/>
      <c r="G1901" s="17">
        <v>7.5363498062102394E-2</v>
      </c>
      <c r="H1901" s="17">
        <v>5.6924027965295401E-2</v>
      </c>
      <c r="I1901" s="17">
        <v>6.1104091653798098E-2</v>
      </c>
      <c r="J1901" s="17">
        <v>3.7615149547245701E-2</v>
      </c>
      <c r="K1901" s="17">
        <v>9.1831700461621799E-2</v>
      </c>
      <c r="L1901" s="17">
        <v>9.8788623308887602E-2</v>
      </c>
      <c r="M1901" s="17"/>
      <c r="N1901" s="17">
        <v>6.9872563781166505E-2</v>
      </c>
      <c r="O1901" s="17">
        <v>6.13339637542566E-2</v>
      </c>
      <c r="P1901" s="17">
        <v>7.8912050252036903E-2</v>
      </c>
      <c r="Q1901" s="17">
        <v>7.4922475002255295E-2</v>
      </c>
      <c r="R1901" s="17"/>
      <c r="S1901" s="17">
        <v>5.7905416445873097E-2</v>
      </c>
      <c r="T1901" s="17">
        <v>7.7872334273466404E-2</v>
      </c>
      <c r="U1901" s="17">
        <v>6.0915745685439102E-2</v>
      </c>
      <c r="V1901" s="17">
        <v>7.4524721972487204E-2</v>
      </c>
      <c r="W1901" s="17">
        <v>9.5461710225198906E-2</v>
      </c>
      <c r="X1901" s="17">
        <v>4.2850768992152198E-2</v>
      </c>
      <c r="Y1901" s="17">
        <v>7.4789628939747693E-2</v>
      </c>
      <c r="Z1901" s="17">
        <v>7.7423070656900503E-2</v>
      </c>
      <c r="AA1901" s="17">
        <v>6.8979757052818405E-2</v>
      </c>
      <c r="AB1901" s="17">
        <v>7.6242394554180998E-2</v>
      </c>
      <c r="AC1901" s="17">
        <v>0.103447353024748</v>
      </c>
      <c r="AD1901" s="17">
        <v>5.1997230022814797E-2</v>
      </c>
      <c r="AE1901" s="17"/>
      <c r="AF1901" s="17">
        <v>6.5115083138906293E-2</v>
      </c>
      <c r="AG1901" s="17">
        <v>6.8763216463401305E-2</v>
      </c>
      <c r="AH1901" s="17">
        <v>6.0606358008349501E-2</v>
      </c>
      <c r="AI1901" s="17">
        <v>9.5787903167976293E-2</v>
      </c>
      <c r="AJ1901" s="17">
        <v>5.1753378218748897E-2</v>
      </c>
      <c r="AK1901" s="17">
        <v>6.9930161347281902E-2</v>
      </c>
      <c r="AL1901" s="17"/>
      <c r="AM1901" s="17">
        <v>8.1884619335968398E-2</v>
      </c>
      <c r="AN1901" s="17">
        <v>7.2054002772017206E-2</v>
      </c>
      <c r="AO1901" s="17">
        <v>5.5236937006771097E-2</v>
      </c>
      <c r="AP1901" s="17">
        <v>7.8588934285827694E-2</v>
      </c>
      <c r="AQ1901" s="17">
        <v>0.119254503459692</v>
      </c>
      <c r="AR1901" s="17"/>
      <c r="AS1901" s="17">
        <v>6.5803001633168906E-2</v>
      </c>
      <c r="AT1901" s="17">
        <v>5.7381181076117997E-2</v>
      </c>
      <c r="AU1901" s="17">
        <v>6.9502870018262594E-2</v>
      </c>
      <c r="AV1901" s="17">
        <v>8.2354442591494506E-2</v>
      </c>
      <c r="AW1901" s="17">
        <v>8.15396569647973E-2</v>
      </c>
      <c r="AX1901" s="17">
        <v>7.7698765547377494E-2</v>
      </c>
      <c r="AY1901" s="17"/>
      <c r="AZ1901" s="17">
        <v>7.7502969260369398E-2</v>
      </c>
      <c r="BA1901" s="17">
        <v>6.5493777571299497E-2</v>
      </c>
      <c r="BB1901" s="17">
        <v>6.4387861703768604E-2</v>
      </c>
      <c r="BC1901" s="17">
        <v>0.102566064767505</v>
      </c>
      <c r="BD1901" s="17">
        <v>6.5100561623739395E-2</v>
      </c>
      <c r="BE1901" s="17"/>
      <c r="BF1901" s="17">
        <v>7.1849368054177007E-2</v>
      </c>
      <c r="BG1901" s="17"/>
      <c r="BH1901" s="17">
        <v>7.5040450096169595E-2</v>
      </c>
      <c r="BI1901" s="17"/>
      <c r="BJ1901" s="17">
        <v>6.7179034501990004E-2</v>
      </c>
      <c r="BK1901" s="17">
        <v>6.5292089710809603E-2</v>
      </c>
      <c r="BL1901" s="17">
        <v>7.7067137281640205E-2</v>
      </c>
      <c r="BM1901" s="17">
        <v>6.4789964086385807E-2</v>
      </c>
      <c r="BN1901" s="17">
        <v>5.1018680026134598E-2</v>
      </c>
      <c r="BO1901" s="17">
        <v>6.3626597398070597E-2</v>
      </c>
      <c r="BP1901" s="17"/>
      <c r="BQ1901" s="17">
        <v>8.6063541763231902E-2</v>
      </c>
      <c r="BR1901" s="17">
        <v>6.3597223895711805E-2</v>
      </c>
      <c r="BS1901" s="17">
        <v>7.3638788363301094E-2</v>
      </c>
      <c r="BT1901" s="17"/>
      <c r="BU1901" s="17">
        <v>7.89153596439017E-2</v>
      </c>
      <c r="BV1901" s="17">
        <v>6.8318893867497593E-2</v>
      </c>
      <c r="BW1901" s="17">
        <v>7.17248730104183E-2</v>
      </c>
      <c r="BX1901" s="17"/>
      <c r="BY1901" s="17">
        <v>9.3887115330962403E-2</v>
      </c>
      <c r="BZ1901" s="17"/>
      <c r="CA1901" s="17">
        <v>5.7692116222523203E-2</v>
      </c>
    </row>
    <row r="1902" spans="2:79" x14ac:dyDescent="0.35">
      <c r="B1902" t="s">
        <v>722</v>
      </c>
      <c r="C1902" s="17">
        <v>6.3211605886154307E-2</v>
      </c>
      <c r="D1902" s="17">
        <v>6.3026090096091295E-2</v>
      </c>
      <c r="E1902" s="17">
        <v>6.3445634331323997E-2</v>
      </c>
      <c r="F1902" s="17"/>
      <c r="G1902" s="17">
        <v>5.8912586785653497E-2</v>
      </c>
      <c r="H1902" s="17">
        <v>5.5415355754119697E-2</v>
      </c>
      <c r="I1902" s="17">
        <v>6.0949439430876703E-2</v>
      </c>
      <c r="J1902" s="17">
        <v>7.0033096242249099E-2</v>
      </c>
      <c r="K1902" s="17">
        <v>7.2581423562258496E-2</v>
      </c>
      <c r="L1902" s="17">
        <v>6.2451182297047797E-2</v>
      </c>
      <c r="M1902" s="17"/>
      <c r="N1902" s="17">
        <v>6.0271633009460701E-2</v>
      </c>
      <c r="O1902" s="17">
        <v>6.4117136676043102E-2</v>
      </c>
      <c r="P1902" s="17">
        <v>6.62091632375892E-2</v>
      </c>
      <c r="Q1902" s="17">
        <v>6.3685891824674004E-2</v>
      </c>
      <c r="R1902" s="17"/>
      <c r="S1902" s="17">
        <v>5.47433088331589E-2</v>
      </c>
      <c r="T1902" s="17">
        <v>5.1273154222506397E-2</v>
      </c>
      <c r="U1902" s="17">
        <v>6.8058742612751494E-2</v>
      </c>
      <c r="V1902" s="17">
        <v>6.7969986866626905E-2</v>
      </c>
      <c r="W1902" s="17">
        <v>7.1790536911516906E-2</v>
      </c>
      <c r="X1902" s="17">
        <v>5.95089722987363E-2</v>
      </c>
      <c r="Y1902" s="17">
        <v>5.8237276603560699E-2</v>
      </c>
      <c r="Z1902" s="17">
        <v>8.3465439497754507E-2</v>
      </c>
      <c r="AA1902" s="17">
        <v>7.8944038360964197E-2</v>
      </c>
      <c r="AB1902" s="17">
        <v>4.6855209137341799E-2</v>
      </c>
      <c r="AC1902" s="17">
        <v>7.6233152315746899E-2</v>
      </c>
      <c r="AD1902" s="17">
        <v>7.4203987363509596E-2</v>
      </c>
      <c r="AE1902" s="17"/>
      <c r="AF1902" s="17">
        <v>5.9104594127676997E-2</v>
      </c>
      <c r="AG1902" s="17">
        <v>7.2452331788499094E-2</v>
      </c>
      <c r="AH1902" s="17">
        <v>6.2715126726043804E-2</v>
      </c>
      <c r="AI1902" s="17">
        <v>6.2962148986353994E-2</v>
      </c>
      <c r="AJ1902" s="17">
        <v>4.4211058393786903E-2</v>
      </c>
      <c r="AK1902" s="17">
        <v>4.7345069806809102E-2</v>
      </c>
      <c r="AL1902" s="17"/>
      <c r="AM1902" s="17">
        <v>6.1025439402208101E-2</v>
      </c>
      <c r="AN1902" s="17">
        <v>6.1196310753501702E-2</v>
      </c>
      <c r="AO1902" s="17">
        <v>6.3099367611867005E-2</v>
      </c>
      <c r="AP1902" s="17">
        <v>7.5178531692882397E-2</v>
      </c>
      <c r="AQ1902" s="17">
        <v>5.7779308053376097E-2</v>
      </c>
      <c r="AR1902" s="17"/>
      <c r="AS1902" s="17">
        <v>6.1138568544115701E-2</v>
      </c>
      <c r="AT1902" s="17">
        <v>5.1639356636628601E-2</v>
      </c>
      <c r="AU1902" s="17">
        <v>7.0268991440311401E-2</v>
      </c>
      <c r="AV1902" s="17">
        <v>6.9292386219809696E-2</v>
      </c>
      <c r="AW1902" s="17">
        <v>7.5305919448748204E-2</v>
      </c>
      <c r="AX1902" s="17">
        <v>5.5652392223292699E-2</v>
      </c>
      <c r="AY1902" s="17"/>
      <c r="AZ1902" s="17">
        <v>5.4678684617322199E-2</v>
      </c>
      <c r="BA1902" s="17">
        <v>6.6604581400172502E-2</v>
      </c>
      <c r="BB1902" s="17">
        <v>5.4906557885844899E-2</v>
      </c>
      <c r="BC1902" s="17">
        <v>8.3076328943571101E-2</v>
      </c>
      <c r="BD1902" s="17">
        <v>6.60551385727524E-2</v>
      </c>
      <c r="BE1902" s="17"/>
      <c r="BF1902" s="17">
        <v>6.3027198276923893E-2</v>
      </c>
      <c r="BG1902" s="17"/>
      <c r="BH1902" s="17">
        <v>6.2365830297488302E-2</v>
      </c>
      <c r="BI1902" s="17"/>
      <c r="BJ1902" s="17">
        <v>4.3324502141453801E-2</v>
      </c>
      <c r="BK1902" s="17">
        <v>8.5094936700726403E-2</v>
      </c>
      <c r="BL1902" s="17">
        <v>6.13915188706727E-2</v>
      </c>
      <c r="BM1902" s="17">
        <v>8.8561392258555097E-2</v>
      </c>
      <c r="BN1902" s="17">
        <v>5.4970651005073402E-2</v>
      </c>
      <c r="BO1902" s="17">
        <v>7.3857308988635698E-2</v>
      </c>
      <c r="BP1902" s="17"/>
      <c r="BQ1902" s="17">
        <v>6.5505425297602005E-2</v>
      </c>
      <c r="BR1902" s="17">
        <v>6.2501260044892495E-2</v>
      </c>
      <c r="BS1902" s="17">
        <v>6.5644749237252498E-2</v>
      </c>
      <c r="BT1902" s="17"/>
      <c r="BU1902" s="17">
        <v>6.9353242399228396E-2</v>
      </c>
      <c r="BV1902" s="17">
        <v>5.65935620872145E-2</v>
      </c>
      <c r="BW1902" s="17">
        <v>6.7929222992982402E-2</v>
      </c>
      <c r="BX1902" s="17"/>
      <c r="BY1902" s="17">
        <v>7.0899070106912196E-2</v>
      </c>
      <c r="BZ1902" s="17"/>
      <c r="CA1902" s="17">
        <v>3.4923533640689397E-2</v>
      </c>
    </row>
    <row r="1903" spans="2:79" x14ac:dyDescent="0.35">
      <c r="B1903" t="s">
        <v>104</v>
      </c>
      <c r="C1903" s="17">
        <v>0.13972711719391101</v>
      </c>
      <c r="D1903" s="17">
        <v>0.12824557450771601</v>
      </c>
      <c r="E1903" s="17">
        <v>0.150446027452873</v>
      </c>
      <c r="F1903" s="17"/>
      <c r="G1903" s="17">
        <v>0.110843591912236</v>
      </c>
      <c r="H1903" s="17">
        <v>0.12886796578151299</v>
      </c>
      <c r="I1903" s="17">
        <v>0.12788079949775599</v>
      </c>
      <c r="J1903" s="17">
        <v>0.15470950574723899</v>
      </c>
      <c r="K1903" s="17">
        <v>0.14961379769362501</v>
      </c>
      <c r="L1903" s="17">
        <v>0.15868752729999999</v>
      </c>
      <c r="M1903" s="17"/>
      <c r="N1903" s="17">
        <v>0.117184458119919</v>
      </c>
      <c r="O1903" s="17">
        <v>0.13684086774540599</v>
      </c>
      <c r="P1903" s="17">
        <v>0.129882381493726</v>
      </c>
      <c r="Q1903" s="17">
        <v>0.17541413253482899</v>
      </c>
      <c r="R1903" s="17"/>
      <c r="S1903" s="17">
        <v>0.12532859882851</v>
      </c>
      <c r="T1903" s="17">
        <v>0.15070251822250599</v>
      </c>
      <c r="U1903" s="17">
        <v>0.13472742316654801</v>
      </c>
      <c r="V1903" s="17">
        <v>8.6689139357504705E-2</v>
      </c>
      <c r="W1903" s="17">
        <v>0.14069344682288901</v>
      </c>
      <c r="X1903" s="17">
        <v>0.14374500070885801</v>
      </c>
      <c r="Y1903" s="17">
        <v>0.153562402568789</v>
      </c>
      <c r="Z1903" s="17">
        <v>0.15077521011623099</v>
      </c>
      <c r="AA1903" s="17">
        <v>0.15041592055664399</v>
      </c>
      <c r="AB1903" s="17">
        <v>0.17993103631805599</v>
      </c>
      <c r="AC1903" s="17">
        <v>0.111196418924665</v>
      </c>
      <c r="AD1903" s="17">
        <v>0.15362804207907599</v>
      </c>
      <c r="AE1903" s="17"/>
      <c r="AF1903" s="17">
        <v>0.17696470231151601</v>
      </c>
      <c r="AG1903" s="17">
        <v>0.141629181173068</v>
      </c>
      <c r="AH1903" s="17">
        <v>9.3453669463651301E-2</v>
      </c>
      <c r="AI1903" s="17">
        <v>8.7086787422324896E-2</v>
      </c>
      <c r="AJ1903" s="17">
        <v>0.122720633909672</v>
      </c>
      <c r="AK1903" s="17">
        <v>7.0356100275641806E-2</v>
      </c>
      <c r="AL1903" s="17"/>
      <c r="AM1903" s="17">
        <v>0.18034312789106</v>
      </c>
      <c r="AN1903" s="17">
        <v>0.13983293796792701</v>
      </c>
      <c r="AO1903" s="17">
        <v>0.124337711315124</v>
      </c>
      <c r="AP1903" s="17">
        <v>9.7373918899627404E-2</v>
      </c>
      <c r="AQ1903" s="17">
        <v>0.102248818120693</v>
      </c>
      <c r="AR1903" s="17"/>
      <c r="AS1903" s="17">
        <v>0.11955518354222</v>
      </c>
      <c r="AT1903" s="17">
        <v>0.15957754965830201</v>
      </c>
      <c r="AU1903" s="17">
        <v>0.11990408879974999</v>
      </c>
      <c r="AV1903" s="17">
        <v>0.14566983621837201</v>
      </c>
      <c r="AW1903" s="17">
        <v>0.15913131009147199</v>
      </c>
      <c r="AX1903" s="17">
        <v>0.13469174585872601</v>
      </c>
      <c r="AY1903" s="17"/>
      <c r="AZ1903" s="17">
        <v>0.14027200228124501</v>
      </c>
      <c r="BA1903" s="17">
        <v>0.13658291091072899</v>
      </c>
      <c r="BB1903" s="17">
        <v>0.14823437945479001</v>
      </c>
      <c r="BC1903" s="17">
        <v>0.15793932999613</v>
      </c>
      <c r="BD1903" s="17">
        <v>0.129804923054952</v>
      </c>
      <c r="BE1903" s="17"/>
      <c r="BF1903" s="17">
        <v>0.13521670537420399</v>
      </c>
      <c r="BG1903" s="17"/>
      <c r="BH1903" s="17">
        <v>0.134826272778306</v>
      </c>
      <c r="BI1903" s="17"/>
      <c r="BJ1903" s="17">
        <v>0.136196756839015</v>
      </c>
      <c r="BK1903" s="17">
        <v>0.154649140879935</v>
      </c>
      <c r="BL1903" s="17">
        <v>0.13028417416794499</v>
      </c>
      <c r="BM1903" s="17">
        <v>0.14955634541992199</v>
      </c>
      <c r="BN1903" s="17">
        <v>0.113487311776546</v>
      </c>
      <c r="BO1903" s="17">
        <v>0.13106067980687</v>
      </c>
      <c r="BP1903" s="17"/>
      <c r="BQ1903" s="17">
        <v>8.9623347986105495E-2</v>
      </c>
      <c r="BR1903" s="17">
        <v>0.12733511432570199</v>
      </c>
      <c r="BS1903" s="17">
        <v>0.11915603342312001</v>
      </c>
      <c r="BT1903" s="17"/>
      <c r="BU1903" s="17">
        <v>7.4278551119558403E-2</v>
      </c>
      <c r="BV1903" s="17">
        <v>0.119488909655174</v>
      </c>
      <c r="BW1903" s="17">
        <v>0.118177017487107</v>
      </c>
      <c r="BX1903" s="17"/>
      <c r="BY1903" s="17">
        <v>0.112115130263662</v>
      </c>
      <c r="BZ1903" s="17"/>
      <c r="CA1903" s="17">
        <v>0.123243773535615</v>
      </c>
    </row>
    <row r="1904" spans="2:79" x14ac:dyDescent="0.35">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7"/>
      <c r="Y1904" s="17"/>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c r="AX1904" s="17"/>
      <c r="AY1904" s="17"/>
      <c r="AZ1904" s="17"/>
      <c r="BA1904" s="17"/>
      <c r="BB1904" s="17"/>
      <c r="BC1904" s="17"/>
      <c r="BD1904" s="17"/>
      <c r="BE1904" s="17"/>
      <c r="BF1904" s="17"/>
      <c r="BG1904" s="17"/>
      <c r="BH1904" s="17"/>
      <c r="BI1904" s="17"/>
      <c r="BJ1904" s="17"/>
      <c r="BK1904" s="17"/>
      <c r="BL1904" s="17"/>
      <c r="BM1904" s="17"/>
      <c r="BN1904" s="17"/>
      <c r="BO1904" s="17"/>
      <c r="BP1904" s="17"/>
      <c r="BQ1904" s="17"/>
      <c r="BR1904" s="17"/>
      <c r="BS1904" s="17"/>
      <c r="BT1904" s="17"/>
      <c r="BU1904" s="17"/>
      <c r="BV1904" s="17"/>
      <c r="BW1904" s="17"/>
      <c r="BX1904" s="17"/>
      <c r="BY1904" s="17"/>
      <c r="BZ1904" s="17"/>
      <c r="CA1904" s="17"/>
    </row>
    <row r="1905" spans="3:79" x14ac:dyDescent="0.35">
      <c r="C1905" s="17"/>
      <c r="D1905" s="17"/>
      <c r="E1905" s="17"/>
      <c r="F1905" s="17"/>
      <c r="G1905" s="17"/>
      <c r="H1905" s="17"/>
      <c r="I1905" s="17"/>
      <c r="J1905" s="17"/>
      <c r="K1905" s="17"/>
      <c r="L1905" s="17"/>
      <c r="M1905" s="17"/>
      <c r="N1905" s="17"/>
      <c r="O1905" s="17"/>
      <c r="P1905" s="17"/>
      <c r="Q1905" s="17"/>
      <c r="R1905" s="17"/>
      <c r="S1905" s="17"/>
      <c r="T1905" s="17"/>
      <c r="U1905" s="17"/>
      <c r="V1905" s="17"/>
      <c r="W1905" s="17"/>
      <c r="X1905" s="17"/>
      <c r="Y1905" s="17"/>
      <c r="Z1905" s="17"/>
      <c r="AA1905" s="17"/>
      <c r="AB1905" s="17"/>
      <c r="AC1905" s="17"/>
      <c r="AD1905" s="17"/>
      <c r="AE1905" s="17"/>
      <c r="AF1905" s="17"/>
      <c r="AG1905" s="17"/>
      <c r="AH1905" s="17"/>
      <c r="AI1905" s="17"/>
      <c r="AJ1905" s="17"/>
      <c r="AK1905" s="17"/>
      <c r="AL1905" s="17"/>
      <c r="AM1905" s="17"/>
      <c r="AN1905" s="17"/>
      <c r="AO1905" s="17"/>
      <c r="AP1905" s="17"/>
      <c r="AQ1905" s="17"/>
      <c r="AR1905" s="17"/>
      <c r="AS1905" s="17"/>
      <c r="AT1905" s="17"/>
      <c r="AU1905" s="17"/>
      <c r="AV1905" s="17"/>
      <c r="AW1905" s="17"/>
      <c r="AX1905" s="17"/>
      <c r="AY1905" s="17"/>
      <c r="AZ1905" s="17"/>
      <c r="BA1905" s="17"/>
      <c r="BB1905" s="17"/>
      <c r="BC1905" s="17"/>
      <c r="BD1905" s="17"/>
      <c r="BE1905" s="17"/>
      <c r="BF1905" s="17"/>
      <c r="BG1905" s="17"/>
      <c r="BH1905" s="17"/>
      <c r="BI1905" s="17"/>
      <c r="BJ1905" s="17"/>
      <c r="BK1905" s="17"/>
      <c r="BL1905" s="17"/>
      <c r="BM1905" s="17"/>
      <c r="BN1905" s="17"/>
      <c r="BO1905" s="17"/>
      <c r="BP1905" s="17"/>
      <c r="BQ1905" s="17"/>
      <c r="BR1905" s="17"/>
      <c r="BS1905" s="17"/>
      <c r="BT1905" s="17"/>
      <c r="BU1905" s="17"/>
      <c r="BV1905" s="17"/>
      <c r="BW1905" s="17"/>
      <c r="BX1905" s="17"/>
      <c r="BY1905" s="17"/>
      <c r="BZ1905" s="17"/>
      <c r="CA1905" s="17"/>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2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91</v>
      </c>
      <c r="C9" s="17">
        <v>0.63628794056493498</v>
      </c>
      <c r="D9" s="17">
        <v>0.59455871829157003</v>
      </c>
      <c r="E9" s="17">
        <v>0.67700557987843302</v>
      </c>
      <c r="F9" s="17"/>
      <c r="G9" s="17">
        <v>0.73075635986739895</v>
      </c>
      <c r="H9" s="17">
        <v>0.682624621823264</v>
      </c>
      <c r="I9" s="17">
        <v>0.73080959712671301</v>
      </c>
      <c r="J9" s="17">
        <v>0.67000008325170302</v>
      </c>
      <c r="K9" s="17">
        <v>0.57019335020491602</v>
      </c>
      <c r="L9" s="17">
        <v>0.47593289323813698</v>
      </c>
      <c r="M9" s="17"/>
      <c r="N9" s="17">
        <v>0.55498726220198102</v>
      </c>
      <c r="O9" s="17">
        <v>0.65370676455773002</v>
      </c>
      <c r="P9" s="17">
        <v>0.68206176254852302</v>
      </c>
      <c r="Q9" s="17">
        <v>0.67388917961086403</v>
      </c>
      <c r="R9" s="17"/>
      <c r="S9" s="17">
        <v>0.61758875093863397</v>
      </c>
      <c r="T9" s="17">
        <v>0.63834647346488504</v>
      </c>
      <c r="U9" s="17">
        <v>0.60001218682267099</v>
      </c>
      <c r="V9" s="17">
        <v>0.60034577669475098</v>
      </c>
      <c r="W9" s="17">
        <v>0.666884568292335</v>
      </c>
      <c r="X9" s="17">
        <v>0.68764126553426996</v>
      </c>
      <c r="Y9" s="17">
        <v>0.63871904360263299</v>
      </c>
      <c r="Z9" s="17">
        <v>0.68745990322816997</v>
      </c>
      <c r="AA9" s="17">
        <v>0.69287007729777195</v>
      </c>
      <c r="AB9" s="17">
        <v>0.58537074707981296</v>
      </c>
      <c r="AC9" s="17">
        <v>0.56885646265322698</v>
      </c>
      <c r="AD9" s="17">
        <v>0.67657520711015995</v>
      </c>
      <c r="AE9" s="17"/>
      <c r="AF9" s="17">
        <v>0.68689272085749598</v>
      </c>
      <c r="AG9" s="17">
        <v>0.65518854815472105</v>
      </c>
      <c r="AH9" s="17">
        <v>0.59522596052123899</v>
      </c>
      <c r="AI9" s="17">
        <v>0.62366043913314195</v>
      </c>
      <c r="AJ9" s="17">
        <v>0.54069634648367004</v>
      </c>
      <c r="AK9" s="17">
        <v>0.59000854002058201</v>
      </c>
      <c r="AL9" s="17"/>
      <c r="AM9" s="17">
        <v>0.66997439524051805</v>
      </c>
      <c r="AN9" s="17">
        <v>0.61041716497293297</v>
      </c>
      <c r="AO9" s="17">
        <v>0.63480966631818703</v>
      </c>
      <c r="AP9" s="17">
        <v>0.65249030649103201</v>
      </c>
      <c r="AQ9" s="17">
        <v>0.57287873123556099</v>
      </c>
      <c r="AR9" s="17"/>
      <c r="AS9" s="17">
        <v>0.67899706294046802</v>
      </c>
      <c r="AT9" s="17">
        <v>0.64387213809779598</v>
      </c>
      <c r="AU9" s="17">
        <v>0.63038455533319604</v>
      </c>
      <c r="AV9" s="17">
        <v>0.63141088634501596</v>
      </c>
      <c r="AW9" s="17">
        <v>0.56794313198878499</v>
      </c>
      <c r="AX9" s="17">
        <v>0.62036178921908303</v>
      </c>
      <c r="AY9" s="17"/>
      <c r="AZ9" s="17">
        <v>0.55132335132022603</v>
      </c>
      <c r="BA9" s="17">
        <v>0.678312468272109</v>
      </c>
      <c r="BB9" s="17">
        <v>0.67135728672317896</v>
      </c>
      <c r="BC9" s="17">
        <v>0.52803701779211698</v>
      </c>
      <c r="BD9" s="17">
        <v>0.66694980909877399</v>
      </c>
      <c r="BE9" s="17"/>
      <c r="BF9" s="17">
        <v>0.63268862852262397</v>
      </c>
      <c r="BG9" s="17"/>
      <c r="BH9" s="17">
        <v>0.61703555892753303</v>
      </c>
      <c r="BI9" s="17"/>
      <c r="BJ9" s="17">
        <v>0.70759938930239497</v>
      </c>
      <c r="BK9" s="17">
        <v>0.61032910585633904</v>
      </c>
      <c r="BL9" s="17">
        <v>0.54277470753677703</v>
      </c>
      <c r="BM9" s="17">
        <v>0.69453708061717601</v>
      </c>
      <c r="BN9" s="17">
        <v>0.70581138045748304</v>
      </c>
      <c r="BO9" s="17">
        <v>0.65733443303824002</v>
      </c>
      <c r="BP9" s="17"/>
      <c r="BQ9" s="17">
        <v>0.60248342548287703</v>
      </c>
      <c r="BR9" s="17">
        <v>0.66559987539477705</v>
      </c>
      <c r="BS9" s="17">
        <v>0.63115361362524502</v>
      </c>
      <c r="BT9" s="17"/>
      <c r="BU9" s="17">
        <v>0.49476911289923597</v>
      </c>
      <c r="BV9" s="17">
        <v>0.608244867331446</v>
      </c>
      <c r="BW9" s="17">
        <v>0.656658819187103</v>
      </c>
      <c r="BX9" s="17"/>
      <c r="BY9" s="17">
        <v>0.76939852721532298</v>
      </c>
      <c r="BZ9" s="17"/>
      <c r="CA9" s="17">
        <v>0.52420704655094896</v>
      </c>
    </row>
    <row r="10" spans="2:79" x14ac:dyDescent="0.35">
      <c r="B10" s="18" t="s">
        <v>92</v>
      </c>
      <c r="C10" s="17">
        <v>0.51664579993631499</v>
      </c>
      <c r="D10" s="17">
        <v>0.47713976053704799</v>
      </c>
      <c r="E10" s="17">
        <v>0.55481184319647203</v>
      </c>
      <c r="F10" s="17"/>
      <c r="G10" s="17">
        <v>0.38376224808759601</v>
      </c>
      <c r="H10" s="17">
        <v>0.39730638280655201</v>
      </c>
      <c r="I10" s="17">
        <v>0.49605903966342502</v>
      </c>
      <c r="J10" s="17">
        <v>0.556712595846523</v>
      </c>
      <c r="K10" s="17">
        <v>0.55586121257815901</v>
      </c>
      <c r="L10" s="17">
        <v>0.66040681770758602</v>
      </c>
      <c r="M10" s="17"/>
      <c r="N10" s="17">
        <v>0.52151937444696195</v>
      </c>
      <c r="O10" s="17">
        <v>0.53891393292498102</v>
      </c>
      <c r="P10" s="17">
        <v>0.47459303274250197</v>
      </c>
      <c r="Q10" s="17">
        <v>0.52239772453894096</v>
      </c>
      <c r="R10" s="17"/>
      <c r="S10" s="17">
        <v>0.41010924536798599</v>
      </c>
      <c r="T10" s="17">
        <v>0.52894049471809201</v>
      </c>
      <c r="U10" s="17">
        <v>0.49073486274510097</v>
      </c>
      <c r="V10" s="17">
        <v>0.56815622144311295</v>
      </c>
      <c r="W10" s="17">
        <v>0.53145166678043099</v>
      </c>
      <c r="X10" s="17">
        <v>0.466203711415143</v>
      </c>
      <c r="Y10" s="17">
        <v>0.51315409371879595</v>
      </c>
      <c r="Z10" s="17">
        <v>0.40880474000158201</v>
      </c>
      <c r="AA10" s="17">
        <v>0.52038372305763003</v>
      </c>
      <c r="AB10" s="17">
        <v>0.60583507836238604</v>
      </c>
      <c r="AC10" s="17">
        <v>0.61669929393320899</v>
      </c>
      <c r="AD10" s="17">
        <v>0.69531761921156499</v>
      </c>
      <c r="AE10" s="17"/>
      <c r="AF10" s="17">
        <v>0.51294368438111004</v>
      </c>
      <c r="AG10" s="17">
        <v>0.532323242279369</v>
      </c>
      <c r="AH10" s="17">
        <v>0.53340608834191505</v>
      </c>
      <c r="AI10" s="17">
        <v>0.54694881001423401</v>
      </c>
      <c r="AJ10" s="17">
        <v>0.49461531818780002</v>
      </c>
      <c r="AK10" s="17">
        <v>0.415758336537354</v>
      </c>
      <c r="AL10" s="17"/>
      <c r="AM10" s="17">
        <v>0.54732051258092795</v>
      </c>
      <c r="AN10" s="17">
        <v>0.51034729101044995</v>
      </c>
      <c r="AO10" s="17">
        <v>0.50210669384727002</v>
      </c>
      <c r="AP10" s="17">
        <v>0.48432696003112102</v>
      </c>
      <c r="AQ10" s="17">
        <v>0.50693712768707</v>
      </c>
      <c r="AR10" s="17"/>
      <c r="AS10" s="17">
        <v>0.41045703696768798</v>
      </c>
      <c r="AT10" s="17">
        <v>0.55695579953602603</v>
      </c>
      <c r="AU10" s="17">
        <v>0.502703587157177</v>
      </c>
      <c r="AV10" s="17">
        <v>0.54380902502721795</v>
      </c>
      <c r="AW10" s="17">
        <v>0.60833781091714101</v>
      </c>
      <c r="AX10" s="17">
        <v>0.521630729519172</v>
      </c>
      <c r="AY10" s="17"/>
      <c r="AZ10" s="17">
        <v>0.54401532426994703</v>
      </c>
      <c r="BA10" s="17">
        <v>0.53181935673744796</v>
      </c>
      <c r="BB10" s="17">
        <v>0.57557187380116803</v>
      </c>
      <c r="BC10" s="17">
        <v>0.51550057540157102</v>
      </c>
      <c r="BD10" s="17">
        <v>0.42908436594669902</v>
      </c>
      <c r="BE10" s="17"/>
      <c r="BF10" s="17">
        <v>0.54593853142429405</v>
      </c>
      <c r="BG10" s="17"/>
      <c r="BH10" s="17">
        <v>0.53928098373733901</v>
      </c>
      <c r="BI10" s="17"/>
      <c r="BJ10" s="17">
        <v>0.50807100363741498</v>
      </c>
      <c r="BK10" s="17">
        <v>0.55024983606743105</v>
      </c>
      <c r="BL10" s="17">
        <v>0.57304087854097796</v>
      </c>
      <c r="BM10" s="17">
        <v>0.406279297375575</v>
      </c>
      <c r="BN10" s="17">
        <v>0.36948618368368302</v>
      </c>
      <c r="BO10" s="17">
        <v>0.43873764534183501</v>
      </c>
      <c r="BP10" s="17"/>
      <c r="BQ10" s="17">
        <v>0.52963024142463599</v>
      </c>
      <c r="BR10" s="17">
        <v>0.51442197940736301</v>
      </c>
      <c r="BS10" s="17">
        <v>0.52671219492792298</v>
      </c>
      <c r="BT10" s="17"/>
      <c r="BU10" s="17">
        <v>0.43914012455390999</v>
      </c>
      <c r="BV10" s="17">
        <v>0.54369067905766499</v>
      </c>
      <c r="BW10" s="17">
        <v>0.51750778906915595</v>
      </c>
      <c r="BX10" s="17"/>
      <c r="BY10" s="17">
        <v>0.38918627225940799</v>
      </c>
      <c r="BZ10" s="17"/>
      <c r="CA10" s="17">
        <v>0.47799859166367897</v>
      </c>
    </row>
    <row r="11" spans="2:79" x14ac:dyDescent="0.35">
      <c r="B11" s="18" t="s">
        <v>93</v>
      </c>
      <c r="C11" s="17">
        <v>0.35292249234937201</v>
      </c>
      <c r="D11" s="17">
        <v>0.37249101739894702</v>
      </c>
      <c r="E11" s="17">
        <v>0.336104685292543</v>
      </c>
      <c r="F11" s="17"/>
      <c r="G11" s="17">
        <v>0.271874868592206</v>
      </c>
      <c r="H11" s="17">
        <v>0.345702777367628</v>
      </c>
      <c r="I11" s="17">
        <v>0.37716680902629701</v>
      </c>
      <c r="J11" s="17">
        <v>0.34108536561489899</v>
      </c>
      <c r="K11" s="17">
        <v>0.33836915182626498</v>
      </c>
      <c r="L11" s="17">
        <v>0.41265542781537101</v>
      </c>
      <c r="M11" s="17"/>
      <c r="N11" s="17">
        <v>0.43017145150749497</v>
      </c>
      <c r="O11" s="17">
        <v>0.34415114322283802</v>
      </c>
      <c r="P11" s="17">
        <v>0.31799739066041999</v>
      </c>
      <c r="Q11" s="17">
        <v>0.30540684259516399</v>
      </c>
      <c r="R11" s="17"/>
      <c r="S11" s="17">
        <v>0.32884810403150599</v>
      </c>
      <c r="T11" s="17">
        <v>0.35527419867000198</v>
      </c>
      <c r="U11" s="17">
        <v>0.33150233609034602</v>
      </c>
      <c r="V11" s="17">
        <v>0.35341102888329901</v>
      </c>
      <c r="W11" s="17">
        <v>0.35275670046922197</v>
      </c>
      <c r="X11" s="17">
        <v>0.33234429295220602</v>
      </c>
      <c r="Y11" s="17">
        <v>0.33541256151871501</v>
      </c>
      <c r="Z11" s="17">
        <v>0.358113300763019</v>
      </c>
      <c r="AA11" s="17">
        <v>0.324039723759244</v>
      </c>
      <c r="AB11" s="17">
        <v>0.479033379229519</v>
      </c>
      <c r="AC11" s="17">
        <v>0.35191830735986601</v>
      </c>
      <c r="AD11" s="17">
        <v>0.34161292181279801</v>
      </c>
      <c r="AE11" s="17"/>
      <c r="AF11" s="17">
        <v>0.302491884319121</v>
      </c>
      <c r="AG11" s="17">
        <v>0.34693683710292</v>
      </c>
      <c r="AH11" s="17">
        <v>0.36110252785883001</v>
      </c>
      <c r="AI11" s="17">
        <v>0.40102035219300203</v>
      </c>
      <c r="AJ11" s="17">
        <v>0.38777346140889901</v>
      </c>
      <c r="AK11" s="17">
        <v>0.43475986351563101</v>
      </c>
      <c r="AL11" s="17"/>
      <c r="AM11" s="17">
        <v>0.30482279184317501</v>
      </c>
      <c r="AN11" s="17">
        <v>0.34621031315080097</v>
      </c>
      <c r="AO11" s="17">
        <v>0.40301591680797599</v>
      </c>
      <c r="AP11" s="17">
        <v>0.361327843380782</v>
      </c>
      <c r="AQ11" s="17">
        <v>0.44202172734650902</v>
      </c>
      <c r="AR11" s="17"/>
      <c r="AS11" s="17">
        <v>0.361171402762055</v>
      </c>
      <c r="AT11" s="17">
        <v>0.36857668631543</v>
      </c>
      <c r="AU11" s="17">
        <v>0.33016060895987098</v>
      </c>
      <c r="AV11" s="17">
        <v>0.36902868596841798</v>
      </c>
      <c r="AW11" s="17">
        <v>0.33912097725399998</v>
      </c>
      <c r="AX11" s="17">
        <v>0.30575359441092997</v>
      </c>
      <c r="AY11" s="17"/>
      <c r="AZ11" s="17">
        <v>0.34898280650104702</v>
      </c>
      <c r="BA11" s="17">
        <v>0.35934362264769099</v>
      </c>
      <c r="BB11" s="17">
        <v>0.35316906578984703</v>
      </c>
      <c r="BC11" s="17">
        <v>0.38924734761433599</v>
      </c>
      <c r="BD11" s="17">
        <v>0.33600408397473502</v>
      </c>
      <c r="BE11" s="17"/>
      <c r="BF11" s="17">
        <v>0.35796313763301701</v>
      </c>
      <c r="BG11" s="17"/>
      <c r="BH11" s="17">
        <v>0.36269375282397498</v>
      </c>
      <c r="BI11" s="17"/>
      <c r="BJ11" s="17">
        <v>0.35040163444851102</v>
      </c>
      <c r="BK11" s="17">
        <v>0.35345740820765198</v>
      </c>
      <c r="BL11" s="17">
        <v>0.36482570849075602</v>
      </c>
      <c r="BM11" s="17">
        <v>0.33967527323964503</v>
      </c>
      <c r="BN11" s="17">
        <v>0.34414761270052402</v>
      </c>
      <c r="BO11" s="17">
        <v>0.33198906097303599</v>
      </c>
      <c r="BP11" s="17"/>
      <c r="BQ11" s="17">
        <v>0.34063939033749702</v>
      </c>
      <c r="BR11" s="17">
        <v>0.355823750258973</v>
      </c>
      <c r="BS11" s="17">
        <v>0.36147476555647501</v>
      </c>
      <c r="BT11" s="17"/>
      <c r="BU11" s="17">
        <v>0.357078874089375</v>
      </c>
      <c r="BV11" s="17">
        <v>0.34732056976308301</v>
      </c>
      <c r="BW11" s="17">
        <v>0.35913094429074499</v>
      </c>
      <c r="BX11" s="17"/>
      <c r="BY11" s="17">
        <v>0.252396510724676</v>
      </c>
      <c r="BZ11" s="17"/>
      <c r="CA11" s="17">
        <v>0.24345969986753599</v>
      </c>
    </row>
    <row r="12" spans="2:79" x14ac:dyDescent="0.35">
      <c r="B12" s="18" t="s">
        <v>94</v>
      </c>
      <c r="C12" s="17">
        <v>0.327979441854089</v>
      </c>
      <c r="D12" s="17">
        <v>0.34088011155860298</v>
      </c>
      <c r="E12" s="17">
        <v>0.31618548989100098</v>
      </c>
      <c r="F12" s="17"/>
      <c r="G12" s="17">
        <v>0.15885927562603999</v>
      </c>
      <c r="H12" s="17">
        <v>0.22123375793522801</v>
      </c>
      <c r="I12" s="17">
        <v>0.27816763584256299</v>
      </c>
      <c r="J12" s="17">
        <v>0.39622718987739902</v>
      </c>
      <c r="K12" s="17">
        <v>0.435621481656156</v>
      </c>
      <c r="L12" s="17">
        <v>0.44070238007525903</v>
      </c>
      <c r="M12" s="17"/>
      <c r="N12" s="17">
        <v>0.29886193138968398</v>
      </c>
      <c r="O12" s="17">
        <v>0.31294508665510701</v>
      </c>
      <c r="P12" s="17">
        <v>0.37488960091133799</v>
      </c>
      <c r="Q12" s="17">
        <v>0.33754757028579702</v>
      </c>
      <c r="R12" s="17"/>
      <c r="S12" s="17">
        <v>0.238837064189038</v>
      </c>
      <c r="T12" s="17">
        <v>0.33858349088351702</v>
      </c>
      <c r="U12" s="17">
        <v>0.30811916149173901</v>
      </c>
      <c r="V12" s="17">
        <v>0.39247689139666297</v>
      </c>
      <c r="W12" s="17">
        <v>0.32273332053299802</v>
      </c>
      <c r="X12" s="17">
        <v>0.34641098399054099</v>
      </c>
      <c r="Y12" s="17">
        <v>0.38980699545939601</v>
      </c>
      <c r="Z12" s="17">
        <v>0.30210367990945802</v>
      </c>
      <c r="AA12" s="17">
        <v>0.348410553721203</v>
      </c>
      <c r="AB12" s="17">
        <v>0.316502456309942</v>
      </c>
      <c r="AC12" s="17">
        <v>0.362538920122564</v>
      </c>
      <c r="AD12" s="17">
        <v>0.28561306685528898</v>
      </c>
      <c r="AE12" s="17"/>
      <c r="AF12" s="17">
        <v>0.32739231750453301</v>
      </c>
      <c r="AG12" s="17">
        <v>0.34758849369712203</v>
      </c>
      <c r="AH12" s="17">
        <v>0.34147245796029901</v>
      </c>
      <c r="AI12" s="17">
        <v>0.29691929917882698</v>
      </c>
      <c r="AJ12" s="17">
        <v>0.32269480035058001</v>
      </c>
      <c r="AK12" s="17">
        <v>0.256668107678241</v>
      </c>
      <c r="AL12" s="17"/>
      <c r="AM12" s="17">
        <v>0.462770151883937</v>
      </c>
      <c r="AN12" s="17">
        <v>0.34557955035031201</v>
      </c>
      <c r="AO12" s="17">
        <v>0.24001551593597201</v>
      </c>
      <c r="AP12" s="17">
        <v>0.22100809780539801</v>
      </c>
      <c r="AQ12" s="17">
        <v>0.17845719578663399</v>
      </c>
      <c r="AR12" s="17"/>
      <c r="AS12" s="17">
        <v>0.22041083529821001</v>
      </c>
      <c r="AT12" s="17">
        <v>0.36487117210265102</v>
      </c>
      <c r="AU12" s="17">
        <v>0.333484219403888</v>
      </c>
      <c r="AV12" s="17">
        <v>0.34024234649826102</v>
      </c>
      <c r="AW12" s="17">
        <v>0.40430622558049101</v>
      </c>
      <c r="AX12" s="17">
        <v>0.37339767394444201</v>
      </c>
      <c r="AY12" s="17"/>
      <c r="AZ12" s="17">
        <v>0.39232818646936501</v>
      </c>
      <c r="BA12" s="17">
        <v>0.335901720645297</v>
      </c>
      <c r="BB12" s="17">
        <v>0.31314645346348802</v>
      </c>
      <c r="BC12" s="17">
        <v>0.41467957386101001</v>
      </c>
      <c r="BD12" s="17">
        <v>0.24490131300336199</v>
      </c>
      <c r="BE12" s="17"/>
      <c r="BF12" s="17">
        <v>0.34709219550871701</v>
      </c>
      <c r="BG12" s="17"/>
      <c r="BH12" s="17">
        <v>0.35815731371279502</v>
      </c>
      <c r="BI12" s="17"/>
      <c r="BJ12" s="17">
        <v>0.287649047574564</v>
      </c>
      <c r="BK12" s="17">
        <v>0.35816152790198702</v>
      </c>
      <c r="BL12" s="17">
        <v>0.39107306143149601</v>
      </c>
      <c r="BM12" s="17">
        <v>0.31203431555101602</v>
      </c>
      <c r="BN12" s="17">
        <v>0.16486598933733901</v>
      </c>
      <c r="BO12" s="17">
        <v>0.22362343510566299</v>
      </c>
      <c r="BP12" s="17"/>
      <c r="BQ12" s="17">
        <v>0.31905639644912198</v>
      </c>
      <c r="BR12" s="17">
        <v>0.33109394777994799</v>
      </c>
      <c r="BS12" s="17">
        <v>0.34070221305253001</v>
      </c>
      <c r="BT12" s="17"/>
      <c r="BU12" s="17">
        <v>0.31868201968520499</v>
      </c>
      <c r="BV12" s="17">
        <v>0.33598955733329</v>
      </c>
      <c r="BW12" s="17">
        <v>0.34233999267059101</v>
      </c>
      <c r="BX12" s="17"/>
      <c r="BY12" s="17">
        <v>0.17234186608177601</v>
      </c>
      <c r="BZ12" s="17"/>
      <c r="CA12" s="17">
        <v>0.1405451070539</v>
      </c>
    </row>
    <row r="13" spans="2:79" x14ac:dyDescent="0.35">
      <c r="B13" s="18" t="s">
        <v>95</v>
      </c>
      <c r="C13" s="17">
        <v>0.226620370701519</v>
      </c>
      <c r="D13" s="17">
        <v>0.23185342009858201</v>
      </c>
      <c r="E13" s="17">
        <v>0.21934748634704501</v>
      </c>
      <c r="F13" s="17"/>
      <c r="G13" s="17">
        <v>0.24690369944686999</v>
      </c>
      <c r="H13" s="17">
        <v>0.22921814123562001</v>
      </c>
      <c r="I13" s="17">
        <v>0.22012890291314099</v>
      </c>
      <c r="J13" s="17">
        <v>0.20249173443086799</v>
      </c>
      <c r="K13" s="17">
        <v>0.22222294996889</v>
      </c>
      <c r="L13" s="17">
        <v>0.23870265403399599</v>
      </c>
      <c r="M13" s="17"/>
      <c r="N13" s="17">
        <v>0.25694067795311198</v>
      </c>
      <c r="O13" s="17">
        <v>0.25014761818027698</v>
      </c>
      <c r="P13" s="17">
        <v>0.18896814789175001</v>
      </c>
      <c r="Q13" s="17">
        <v>0.20112801100730501</v>
      </c>
      <c r="R13" s="17"/>
      <c r="S13" s="17">
        <v>0.242217346350875</v>
      </c>
      <c r="T13" s="17">
        <v>0.23414613809455001</v>
      </c>
      <c r="U13" s="17">
        <v>0.25232383733783498</v>
      </c>
      <c r="V13" s="17">
        <v>0.22320864777221899</v>
      </c>
      <c r="W13" s="17">
        <v>0.2092253810419</v>
      </c>
      <c r="X13" s="17">
        <v>0.224777527331364</v>
      </c>
      <c r="Y13" s="17">
        <v>0.19555960471252801</v>
      </c>
      <c r="Z13" s="17">
        <v>0.20205789703617899</v>
      </c>
      <c r="AA13" s="17">
        <v>0.211124860578778</v>
      </c>
      <c r="AB13" s="17">
        <v>0.23988642681953701</v>
      </c>
      <c r="AC13" s="17">
        <v>0.255152183107551</v>
      </c>
      <c r="AD13" s="17">
        <v>0.194169297225046</v>
      </c>
      <c r="AE13" s="17"/>
      <c r="AF13" s="17">
        <v>0.225766445530872</v>
      </c>
      <c r="AG13" s="17">
        <v>0.21346450972646899</v>
      </c>
      <c r="AH13" s="17">
        <v>0.23308250563844299</v>
      </c>
      <c r="AI13" s="17">
        <v>0.224227418436512</v>
      </c>
      <c r="AJ13" s="17">
        <v>0.271998096062459</v>
      </c>
      <c r="AK13" s="17">
        <v>0.28757684101528402</v>
      </c>
      <c r="AL13" s="17"/>
      <c r="AM13" s="17">
        <v>0.159255621393143</v>
      </c>
      <c r="AN13" s="17">
        <v>0.21790222411952501</v>
      </c>
      <c r="AO13" s="17">
        <v>0.251154955937543</v>
      </c>
      <c r="AP13" s="17">
        <v>0.321020901598491</v>
      </c>
      <c r="AQ13" s="17">
        <v>0.340262665687314</v>
      </c>
      <c r="AR13" s="17"/>
      <c r="AS13" s="17">
        <v>0.25076640044954301</v>
      </c>
      <c r="AT13" s="17">
        <v>0.22550993400159899</v>
      </c>
      <c r="AU13" s="17">
        <v>0.19636097698047</v>
      </c>
      <c r="AV13" s="17">
        <v>0.20305427693657299</v>
      </c>
      <c r="AW13" s="17">
        <v>0.23488861872124001</v>
      </c>
      <c r="AX13" s="17">
        <v>0.26787756000631002</v>
      </c>
      <c r="AY13" s="17"/>
      <c r="AZ13" s="17">
        <v>0.23581759821626999</v>
      </c>
      <c r="BA13" s="17">
        <v>0.215636303663606</v>
      </c>
      <c r="BB13" s="17">
        <v>0.225647513870566</v>
      </c>
      <c r="BC13" s="17">
        <v>0.214636321705688</v>
      </c>
      <c r="BD13" s="17">
        <v>0.236559724340203</v>
      </c>
      <c r="BE13" s="17"/>
      <c r="BF13" s="17">
        <v>0.228962132720372</v>
      </c>
      <c r="BG13" s="17"/>
      <c r="BH13" s="17">
        <v>0.22213395808063099</v>
      </c>
      <c r="BI13" s="17"/>
      <c r="BJ13" s="17">
        <v>0.217892245053838</v>
      </c>
      <c r="BK13" s="17">
        <v>0.25456218874957298</v>
      </c>
      <c r="BL13" s="17">
        <v>0.23078907878108901</v>
      </c>
      <c r="BM13" s="17">
        <v>0.19403754234322601</v>
      </c>
      <c r="BN13" s="17">
        <v>0.22947261916623099</v>
      </c>
      <c r="BO13" s="17">
        <v>0.27929866546739002</v>
      </c>
      <c r="BP13" s="17"/>
      <c r="BQ13" s="17">
        <v>0.234318927371097</v>
      </c>
      <c r="BR13" s="17">
        <v>0.24438189479133099</v>
      </c>
      <c r="BS13" s="17">
        <v>0.21928861263959001</v>
      </c>
      <c r="BT13" s="17"/>
      <c r="BU13" s="17">
        <v>0.32172714084878401</v>
      </c>
      <c r="BV13" s="17">
        <v>0.242428074329087</v>
      </c>
      <c r="BW13" s="17">
        <v>0.209845689033793</v>
      </c>
      <c r="BX13" s="17"/>
      <c r="BY13" s="17">
        <v>0.16037368336955601</v>
      </c>
      <c r="BZ13" s="17"/>
      <c r="CA13" s="17">
        <v>1</v>
      </c>
    </row>
    <row r="14" spans="2:79" x14ac:dyDescent="0.35">
      <c r="B14" s="18" t="s">
        <v>96</v>
      </c>
      <c r="C14" s="17">
        <v>0.198952356758512</v>
      </c>
      <c r="D14" s="17">
        <v>0.204643891169525</v>
      </c>
      <c r="E14" s="17">
        <v>0.19417684093265</v>
      </c>
      <c r="F14" s="17"/>
      <c r="G14" s="17">
        <v>0.22403729603856501</v>
      </c>
      <c r="H14" s="17">
        <v>0.222461475131011</v>
      </c>
      <c r="I14" s="17">
        <v>0.20563790540065899</v>
      </c>
      <c r="J14" s="17">
        <v>0.17623406349058801</v>
      </c>
      <c r="K14" s="17">
        <v>0.23304500732783401</v>
      </c>
      <c r="L14" s="17">
        <v>0.15322232608799599</v>
      </c>
      <c r="M14" s="17"/>
      <c r="N14" s="17">
        <v>0.19639150316538101</v>
      </c>
      <c r="O14" s="17">
        <v>0.186134497187812</v>
      </c>
      <c r="P14" s="17">
        <v>0.21292358048871901</v>
      </c>
      <c r="Q14" s="17">
        <v>0.202348314102445</v>
      </c>
      <c r="R14" s="17"/>
      <c r="S14" s="17">
        <v>0.280064865658188</v>
      </c>
      <c r="T14" s="17">
        <v>0.18444689682610499</v>
      </c>
      <c r="U14" s="17">
        <v>0.21022966741884899</v>
      </c>
      <c r="V14" s="17">
        <v>0.193111418439848</v>
      </c>
      <c r="W14" s="17">
        <v>0.19277680488291901</v>
      </c>
      <c r="X14" s="17">
        <v>0.25903225097400501</v>
      </c>
      <c r="Y14" s="17">
        <v>0.19388040633241799</v>
      </c>
      <c r="Z14" s="17">
        <v>0.184666306332612</v>
      </c>
      <c r="AA14" s="17">
        <v>0.20154674521243399</v>
      </c>
      <c r="AB14" s="17">
        <v>0.116325439566125</v>
      </c>
      <c r="AC14" s="17">
        <v>0.104988769099278</v>
      </c>
      <c r="AD14" s="17">
        <v>0.13328848999954601</v>
      </c>
      <c r="AE14" s="17"/>
      <c r="AF14" s="17">
        <v>0.194105314431162</v>
      </c>
      <c r="AG14" s="17">
        <v>0.18495083788097799</v>
      </c>
      <c r="AH14" s="17">
        <v>0.21409952193271201</v>
      </c>
      <c r="AI14" s="17">
        <v>0.20830570930886799</v>
      </c>
      <c r="AJ14" s="17">
        <v>0.221609207135364</v>
      </c>
      <c r="AK14" s="17">
        <v>0.21399073845347999</v>
      </c>
      <c r="AL14" s="17"/>
      <c r="AM14" s="17">
        <v>0.20443247181079499</v>
      </c>
      <c r="AN14" s="17">
        <v>0.213685398855336</v>
      </c>
      <c r="AO14" s="17">
        <v>0.16366491998954899</v>
      </c>
      <c r="AP14" s="17">
        <v>0.220671581309001</v>
      </c>
      <c r="AQ14" s="17">
        <v>0.20237284551662199</v>
      </c>
      <c r="AR14" s="17"/>
      <c r="AS14" s="17">
        <v>0.22207237908074001</v>
      </c>
      <c r="AT14" s="17">
        <v>0.19965431539467601</v>
      </c>
      <c r="AU14" s="17">
        <v>0.24191921438122499</v>
      </c>
      <c r="AV14" s="17">
        <v>0.17341741589753801</v>
      </c>
      <c r="AW14" s="17">
        <v>0.15989690120196101</v>
      </c>
      <c r="AX14" s="17">
        <v>0.167623452696647</v>
      </c>
      <c r="AY14" s="17"/>
      <c r="AZ14" s="17">
        <v>0.19266739968416399</v>
      </c>
      <c r="BA14" s="17">
        <v>0.192714515558981</v>
      </c>
      <c r="BB14" s="17">
        <v>0.180835414432268</v>
      </c>
      <c r="BC14" s="17">
        <v>0.20865912487094401</v>
      </c>
      <c r="BD14" s="17">
        <v>0.22147339388533699</v>
      </c>
      <c r="BE14" s="17"/>
      <c r="BF14" s="17">
        <v>0.19062880589689701</v>
      </c>
      <c r="BG14" s="17"/>
      <c r="BH14" s="17">
        <v>0.200599584015897</v>
      </c>
      <c r="BI14" s="17"/>
      <c r="BJ14" s="17">
        <v>0.19386433308763501</v>
      </c>
      <c r="BK14" s="17">
        <v>0.17501956962187701</v>
      </c>
      <c r="BL14" s="17">
        <v>0.197577386446849</v>
      </c>
      <c r="BM14" s="17">
        <v>0.242635861309904</v>
      </c>
      <c r="BN14" s="17">
        <v>0.245161991922005</v>
      </c>
      <c r="BO14" s="17">
        <v>0.1441061447709</v>
      </c>
      <c r="BP14" s="17"/>
      <c r="BQ14" s="17">
        <v>0.20198995809911299</v>
      </c>
      <c r="BR14" s="17">
        <v>0.20198337447001299</v>
      </c>
      <c r="BS14" s="17">
        <v>0.19470989430103899</v>
      </c>
      <c r="BT14" s="17"/>
      <c r="BU14" s="17">
        <v>0.189140223799595</v>
      </c>
      <c r="BV14" s="17">
        <v>0.19790324260101599</v>
      </c>
      <c r="BW14" s="17">
        <v>0.19568988456778399</v>
      </c>
      <c r="BX14" s="17"/>
      <c r="BY14" s="17">
        <v>0.24354393525784901</v>
      </c>
      <c r="BZ14" s="17"/>
      <c r="CA14" s="17">
        <v>0.11124172807720201</v>
      </c>
    </row>
    <row r="15" spans="2:79" x14ac:dyDescent="0.35">
      <c r="B15" s="18" t="s">
        <v>97</v>
      </c>
      <c r="C15" s="17">
        <v>0.179585909345754</v>
      </c>
      <c r="D15" s="17">
        <v>0.17048518396499299</v>
      </c>
      <c r="E15" s="17">
        <v>0.18831295488231101</v>
      </c>
      <c r="F15" s="17"/>
      <c r="G15" s="17">
        <v>0.26557593545667602</v>
      </c>
      <c r="H15" s="17">
        <v>0.21836507851269499</v>
      </c>
      <c r="I15" s="17">
        <v>0.157010770371698</v>
      </c>
      <c r="J15" s="17">
        <v>0.15012534897955901</v>
      </c>
      <c r="K15" s="17">
        <v>0.162714444517817</v>
      </c>
      <c r="L15" s="17">
        <v>0.14404628004452399</v>
      </c>
      <c r="M15" s="17"/>
      <c r="N15" s="17">
        <v>0.170219541075526</v>
      </c>
      <c r="O15" s="17">
        <v>0.173974007429677</v>
      </c>
      <c r="P15" s="17">
        <v>0.18764493577847699</v>
      </c>
      <c r="Q15" s="17">
        <v>0.18631592184974999</v>
      </c>
      <c r="R15" s="17"/>
      <c r="S15" s="17">
        <v>0.284207869874749</v>
      </c>
      <c r="T15" s="17">
        <v>0.18015706388504699</v>
      </c>
      <c r="U15" s="17">
        <v>0.17727236362019</v>
      </c>
      <c r="V15" s="17">
        <v>0.156896004836934</v>
      </c>
      <c r="W15" s="17">
        <v>0.14325088906835001</v>
      </c>
      <c r="X15" s="17">
        <v>0.15573931751665801</v>
      </c>
      <c r="Y15" s="17">
        <v>0.158155556147623</v>
      </c>
      <c r="Z15" s="17">
        <v>0.113535467980624</v>
      </c>
      <c r="AA15" s="17">
        <v>0.16451599227486199</v>
      </c>
      <c r="AB15" s="17">
        <v>0.174020750753827</v>
      </c>
      <c r="AC15" s="17">
        <v>0.14180371659009</v>
      </c>
      <c r="AD15" s="17">
        <v>0.20007155531700499</v>
      </c>
      <c r="AE15" s="17"/>
      <c r="AF15" s="17">
        <v>0.171849037674177</v>
      </c>
      <c r="AG15" s="17">
        <v>0.19812576296779</v>
      </c>
      <c r="AH15" s="17">
        <v>0.17569955929265901</v>
      </c>
      <c r="AI15" s="17">
        <v>0.14875872909603499</v>
      </c>
      <c r="AJ15" s="17">
        <v>0.12103519545819</v>
      </c>
      <c r="AK15" s="17">
        <v>0.213920041530136</v>
      </c>
      <c r="AL15" s="17"/>
      <c r="AM15" s="17">
        <v>0.15322465846379499</v>
      </c>
      <c r="AN15" s="17">
        <v>0.18772427489103299</v>
      </c>
      <c r="AO15" s="17">
        <v>0.19886448797526499</v>
      </c>
      <c r="AP15" s="17">
        <v>0.18080638886262901</v>
      </c>
      <c r="AQ15" s="17">
        <v>0.11942084683856601</v>
      </c>
      <c r="AR15" s="17"/>
      <c r="AS15" s="17">
        <v>0.24854271076021101</v>
      </c>
      <c r="AT15" s="17">
        <v>0.169803382491513</v>
      </c>
      <c r="AU15" s="17">
        <v>0.15298913204671899</v>
      </c>
      <c r="AV15" s="17">
        <v>0.15860151816453</v>
      </c>
      <c r="AW15" s="17">
        <v>0.14753546299843401</v>
      </c>
      <c r="AX15" s="17">
        <v>0.162930923573502</v>
      </c>
      <c r="AY15" s="17"/>
      <c r="AZ15" s="17">
        <v>0.14028175185580999</v>
      </c>
      <c r="BA15" s="17">
        <v>0.15089629460360299</v>
      </c>
      <c r="BB15" s="17">
        <v>0.16683772948370501</v>
      </c>
      <c r="BC15" s="17">
        <v>0.13705424008804801</v>
      </c>
      <c r="BD15" s="17">
        <v>0.27299696437022802</v>
      </c>
      <c r="BE15" s="17"/>
      <c r="BF15" s="17">
        <v>0.16017212027144401</v>
      </c>
      <c r="BG15" s="17"/>
      <c r="BH15" s="17">
        <v>0.150679826352625</v>
      </c>
      <c r="BI15" s="17"/>
      <c r="BJ15" s="17">
        <v>0.17649497889323201</v>
      </c>
      <c r="BK15" s="17">
        <v>0.177293298886185</v>
      </c>
      <c r="BL15" s="17">
        <v>0.158955360181882</v>
      </c>
      <c r="BM15" s="17">
        <v>0.20615956336242999</v>
      </c>
      <c r="BN15" s="17">
        <v>0.31910888572448898</v>
      </c>
      <c r="BO15" s="17">
        <v>0.21763767042767199</v>
      </c>
      <c r="BP15" s="17"/>
      <c r="BQ15" s="17">
        <v>0.164932035732998</v>
      </c>
      <c r="BR15" s="17">
        <v>0.17950090776108801</v>
      </c>
      <c r="BS15" s="17">
        <v>0.182861923639003</v>
      </c>
      <c r="BT15" s="17"/>
      <c r="BU15" s="17">
        <v>0.13907095909018299</v>
      </c>
      <c r="BV15" s="17">
        <v>0.18720492699310101</v>
      </c>
      <c r="BW15" s="17">
        <v>0.17927609424441099</v>
      </c>
      <c r="BX15" s="17"/>
      <c r="BY15" s="17">
        <v>0.206148509285867</v>
      </c>
      <c r="BZ15" s="17"/>
      <c r="CA15" s="17">
        <v>0.13058276055267101</v>
      </c>
    </row>
    <row r="16" spans="2:79" x14ac:dyDescent="0.35">
      <c r="B16" s="18" t="s">
        <v>98</v>
      </c>
      <c r="C16" s="17">
        <v>0.152945765457872</v>
      </c>
      <c r="D16" s="17">
        <v>0.170271187085481</v>
      </c>
      <c r="E16" s="17">
        <v>0.13645801242878899</v>
      </c>
      <c r="F16" s="17"/>
      <c r="G16" s="17">
        <v>0.16839563733049401</v>
      </c>
      <c r="H16" s="17">
        <v>0.20961221897979801</v>
      </c>
      <c r="I16" s="17">
        <v>0.182301617940379</v>
      </c>
      <c r="J16" s="17">
        <v>0.129436869115925</v>
      </c>
      <c r="K16" s="17">
        <v>0.10216582152165</v>
      </c>
      <c r="L16" s="17">
        <v>0.12584514304963701</v>
      </c>
      <c r="M16" s="17"/>
      <c r="N16" s="17">
        <v>0.180173404325977</v>
      </c>
      <c r="O16" s="17">
        <v>0.139800019812403</v>
      </c>
      <c r="P16" s="17">
        <v>0.159557900159605</v>
      </c>
      <c r="Q16" s="17">
        <v>0.13264841738918501</v>
      </c>
      <c r="R16" s="17"/>
      <c r="S16" s="17">
        <v>0.16415073596927901</v>
      </c>
      <c r="T16" s="17">
        <v>0.16067562536740401</v>
      </c>
      <c r="U16" s="17">
        <v>0.17894225268613401</v>
      </c>
      <c r="V16" s="17">
        <v>0.118530359959408</v>
      </c>
      <c r="W16" s="17">
        <v>0.16658571989903401</v>
      </c>
      <c r="X16" s="17">
        <v>0.118347083771959</v>
      </c>
      <c r="Y16" s="17">
        <v>0.13987682718543901</v>
      </c>
      <c r="Z16" s="17">
        <v>0.22948941379507801</v>
      </c>
      <c r="AA16" s="17">
        <v>0.15046137297418799</v>
      </c>
      <c r="AB16" s="17">
        <v>0.14333810748186901</v>
      </c>
      <c r="AC16" s="17">
        <v>0.18495525697839699</v>
      </c>
      <c r="AD16" s="17">
        <v>9.0798135990322396E-2</v>
      </c>
      <c r="AE16" s="17"/>
      <c r="AF16" s="17">
        <v>0.12892821948943101</v>
      </c>
      <c r="AG16" s="17">
        <v>0.14949449533963199</v>
      </c>
      <c r="AH16" s="17">
        <v>0.17432252554630701</v>
      </c>
      <c r="AI16" s="17">
        <v>0.17004254551174</v>
      </c>
      <c r="AJ16" s="17">
        <v>0.162310962235895</v>
      </c>
      <c r="AK16" s="17">
        <v>0.18880149707375499</v>
      </c>
      <c r="AL16" s="17"/>
      <c r="AM16" s="17">
        <v>0.112855082533261</v>
      </c>
      <c r="AN16" s="17">
        <v>0.144415901113496</v>
      </c>
      <c r="AO16" s="17">
        <v>0.169629474240343</v>
      </c>
      <c r="AP16" s="17">
        <v>0.20235616449666399</v>
      </c>
      <c r="AQ16" s="17">
        <v>0.198887323561487</v>
      </c>
      <c r="AR16" s="17"/>
      <c r="AS16" s="17">
        <v>0.19668189372765399</v>
      </c>
      <c r="AT16" s="17">
        <v>0.124476511067855</v>
      </c>
      <c r="AU16" s="17">
        <v>0.16552323795653301</v>
      </c>
      <c r="AV16" s="17">
        <v>0.15197883382798399</v>
      </c>
      <c r="AW16" s="17">
        <v>0.134665687168049</v>
      </c>
      <c r="AX16" s="17">
        <v>0.11612378082665099</v>
      </c>
      <c r="AY16" s="17"/>
      <c r="AZ16" s="17">
        <v>0.14439426490136201</v>
      </c>
      <c r="BA16" s="17">
        <v>0.157365808496885</v>
      </c>
      <c r="BB16" s="17">
        <v>0.14356830246097699</v>
      </c>
      <c r="BC16" s="17">
        <v>0.12845167226694901</v>
      </c>
      <c r="BD16" s="17">
        <v>0.17036338794370301</v>
      </c>
      <c r="BE16" s="17"/>
      <c r="BF16" s="17">
        <v>0.14418335725322201</v>
      </c>
      <c r="BG16" s="17"/>
      <c r="BH16" s="17">
        <v>0.150662696492537</v>
      </c>
      <c r="BI16" s="17"/>
      <c r="BJ16" s="17">
        <v>0.17007313331950999</v>
      </c>
      <c r="BK16" s="17">
        <v>0.14009680654773299</v>
      </c>
      <c r="BL16" s="17">
        <v>0.13562746903124401</v>
      </c>
      <c r="BM16" s="17">
        <v>0.14544255022511701</v>
      </c>
      <c r="BN16" s="17">
        <v>0.164294316496782</v>
      </c>
      <c r="BO16" s="17">
        <v>0.141029606402091</v>
      </c>
      <c r="BP16" s="17"/>
      <c r="BQ16" s="17">
        <v>0.17117104743303599</v>
      </c>
      <c r="BR16" s="17">
        <v>0.13287648704421301</v>
      </c>
      <c r="BS16" s="17">
        <v>0.15656385302301801</v>
      </c>
      <c r="BT16" s="17"/>
      <c r="BU16" s="17">
        <v>0.18968427171448099</v>
      </c>
      <c r="BV16" s="17">
        <v>0.136495100306156</v>
      </c>
      <c r="BW16" s="17">
        <v>0.16373770572970001</v>
      </c>
      <c r="BX16" s="17"/>
      <c r="BY16" s="17">
        <v>0.31044305675099199</v>
      </c>
      <c r="BZ16" s="17"/>
      <c r="CA16" s="17">
        <v>5.8398904886873597E-2</v>
      </c>
    </row>
    <row r="17" spans="2:79" ht="29" x14ac:dyDescent="0.35">
      <c r="B17" s="18" t="s">
        <v>99</v>
      </c>
      <c r="C17" s="17">
        <v>0.10166134683313401</v>
      </c>
      <c r="D17" s="17">
        <v>9.5008010194967796E-2</v>
      </c>
      <c r="E17" s="17">
        <v>0.108848229164811</v>
      </c>
      <c r="F17" s="17"/>
      <c r="G17" s="17">
        <v>6.2948010566292997E-2</v>
      </c>
      <c r="H17" s="17">
        <v>5.6703248167222699E-2</v>
      </c>
      <c r="I17" s="17">
        <v>7.8745238314453195E-2</v>
      </c>
      <c r="J17" s="17">
        <v>9.9031542949781795E-2</v>
      </c>
      <c r="K17" s="17">
        <v>0.138494521298658</v>
      </c>
      <c r="L17" s="17">
        <v>0.16008960881037501</v>
      </c>
      <c r="M17" s="17"/>
      <c r="N17" s="17">
        <v>0.119909767458679</v>
      </c>
      <c r="O17" s="17">
        <v>0.103058517951027</v>
      </c>
      <c r="P17" s="17">
        <v>0.111054663197049</v>
      </c>
      <c r="Q17" s="17">
        <v>7.1327671006034099E-2</v>
      </c>
      <c r="R17" s="17"/>
      <c r="S17" s="17">
        <v>3.7328199427116203E-2</v>
      </c>
      <c r="T17" s="17">
        <v>0.14371728572912901</v>
      </c>
      <c r="U17" s="17">
        <v>0.101813816732079</v>
      </c>
      <c r="V17" s="17">
        <v>9.0269747854241203E-2</v>
      </c>
      <c r="W17" s="17">
        <v>7.4156779012576599E-2</v>
      </c>
      <c r="X17" s="17">
        <v>0.109268735307246</v>
      </c>
      <c r="Y17" s="17">
        <v>0.117360708682097</v>
      </c>
      <c r="Z17" s="17">
        <v>0.114380643805422</v>
      </c>
      <c r="AA17" s="17">
        <v>9.5706843434572003E-2</v>
      </c>
      <c r="AB17" s="17">
        <v>0.119962236981945</v>
      </c>
      <c r="AC17" s="17">
        <v>0.16694705040156199</v>
      </c>
      <c r="AD17" s="17">
        <v>9.3733554090431395E-2</v>
      </c>
      <c r="AE17" s="17"/>
      <c r="AF17" s="17">
        <v>7.26621065543471E-2</v>
      </c>
      <c r="AG17" s="17">
        <v>0.102887732308267</v>
      </c>
      <c r="AH17" s="17">
        <v>0.119431558226891</v>
      </c>
      <c r="AI17" s="17">
        <v>0.116220945200266</v>
      </c>
      <c r="AJ17" s="17">
        <v>0.12979430516940299</v>
      </c>
      <c r="AK17" s="17">
        <v>8.6936760932421905E-2</v>
      </c>
      <c r="AL17" s="17"/>
      <c r="AM17" s="17">
        <v>9.8034231947711298E-2</v>
      </c>
      <c r="AN17" s="17">
        <v>0.11672586295644601</v>
      </c>
      <c r="AO17" s="17">
        <v>0.100851889173809</v>
      </c>
      <c r="AP17" s="17">
        <v>8.2263224926638595E-2</v>
      </c>
      <c r="AQ17" s="17">
        <v>5.1293785445257901E-2</v>
      </c>
      <c r="AR17" s="17"/>
      <c r="AS17" s="17">
        <v>5.3644712434596897E-2</v>
      </c>
      <c r="AT17" s="17">
        <v>9.7443494769161601E-2</v>
      </c>
      <c r="AU17" s="17">
        <v>0.112584209780174</v>
      </c>
      <c r="AV17" s="17">
        <v>0.114727415590805</v>
      </c>
      <c r="AW17" s="17">
        <v>0.146698047167482</v>
      </c>
      <c r="AX17" s="17">
        <v>0.13067723944406801</v>
      </c>
      <c r="AY17" s="17"/>
      <c r="AZ17" s="17">
        <v>0.136400509839704</v>
      </c>
      <c r="BA17" s="17">
        <v>0.105208707422259</v>
      </c>
      <c r="BB17" s="17">
        <v>9.1381113381879597E-2</v>
      </c>
      <c r="BC17" s="17">
        <v>0.14507073324952899</v>
      </c>
      <c r="BD17" s="17">
        <v>6.1743118587987103E-2</v>
      </c>
      <c r="BE17" s="17"/>
      <c r="BF17" s="17">
        <v>0.113889052903142</v>
      </c>
      <c r="BG17" s="17"/>
      <c r="BH17" s="17">
        <v>0.120227073327735</v>
      </c>
      <c r="BI17" s="17"/>
      <c r="BJ17" s="17">
        <v>8.4116547623649104E-2</v>
      </c>
      <c r="BK17" s="17">
        <v>0.102725758042916</v>
      </c>
      <c r="BL17" s="17">
        <v>0.14328785495638</v>
      </c>
      <c r="BM17" s="17">
        <v>5.0853677350427902E-2</v>
      </c>
      <c r="BN17" s="17">
        <v>5.7119653040909699E-2</v>
      </c>
      <c r="BO17" s="17">
        <v>7.9569489547499594E-2</v>
      </c>
      <c r="BP17" s="17"/>
      <c r="BQ17" s="17">
        <v>0.11108128466018299</v>
      </c>
      <c r="BR17" s="17">
        <v>0.113268690350566</v>
      </c>
      <c r="BS17" s="17">
        <v>9.7641159810326797E-2</v>
      </c>
      <c r="BT17" s="17"/>
      <c r="BU17" s="17">
        <v>6.2166282763447399E-2</v>
      </c>
      <c r="BV17" s="17">
        <v>0.115398305715033</v>
      </c>
      <c r="BW17" s="17">
        <v>0.10200896623708799</v>
      </c>
      <c r="BX17" s="17"/>
      <c r="BY17" s="17">
        <v>4.2940796741574298E-2</v>
      </c>
      <c r="BZ17" s="17"/>
      <c r="CA17" s="17">
        <v>4.2002951545945202E-2</v>
      </c>
    </row>
    <row r="18" spans="2:79" ht="29" x14ac:dyDescent="0.35">
      <c r="B18" s="18" t="s">
        <v>100</v>
      </c>
      <c r="C18" s="17">
        <v>6.5529115416838493E-2</v>
      </c>
      <c r="D18" s="17">
        <v>6.2486470741442902E-2</v>
      </c>
      <c r="E18" s="17">
        <v>6.8566353713717401E-2</v>
      </c>
      <c r="F18" s="17"/>
      <c r="G18" s="17">
        <v>4.2737738966618498E-2</v>
      </c>
      <c r="H18" s="17">
        <v>5.9224531364660403E-2</v>
      </c>
      <c r="I18" s="17">
        <v>4.9631080108102098E-2</v>
      </c>
      <c r="J18" s="17">
        <v>9.27756508384599E-2</v>
      </c>
      <c r="K18" s="17">
        <v>6.14789774785914E-2</v>
      </c>
      <c r="L18" s="17">
        <v>7.9400241851892997E-2</v>
      </c>
      <c r="M18" s="17"/>
      <c r="N18" s="17">
        <v>6.2064449875468199E-2</v>
      </c>
      <c r="O18" s="17">
        <v>6.7636780340593894E-2</v>
      </c>
      <c r="P18" s="17">
        <v>5.8643207817108099E-2</v>
      </c>
      <c r="Q18" s="17">
        <v>7.1034121984145299E-2</v>
      </c>
      <c r="R18" s="17"/>
      <c r="S18" s="17">
        <v>5.9011566407416199E-2</v>
      </c>
      <c r="T18" s="17">
        <v>7.5298539051904007E-2</v>
      </c>
      <c r="U18" s="17">
        <v>0.10511039071076</v>
      </c>
      <c r="V18" s="17">
        <v>6.3674314017265796E-2</v>
      </c>
      <c r="W18" s="17">
        <v>7.3999805074816599E-2</v>
      </c>
      <c r="X18" s="17">
        <v>4.79497477307897E-2</v>
      </c>
      <c r="Y18" s="17">
        <v>7.0578989320235194E-2</v>
      </c>
      <c r="Z18" s="17">
        <v>6.1920606892414298E-2</v>
      </c>
      <c r="AA18" s="17">
        <v>4.3025818828790398E-2</v>
      </c>
      <c r="AB18" s="17">
        <v>5.2380072676844101E-2</v>
      </c>
      <c r="AC18" s="17">
        <v>9.4162690101522104E-2</v>
      </c>
      <c r="AD18" s="17">
        <v>5.2267848533897897E-2</v>
      </c>
      <c r="AE18" s="17"/>
      <c r="AF18" s="17">
        <v>6.4987641081014805E-2</v>
      </c>
      <c r="AG18" s="17">
        <v>6.1557538219587302E-2</v>
      </c>
      <c r="AH18" s="17">
        <v>5.35137923401722E-2</v>
      </c>
      <c r="AI18" s="17">
        <v>5.5793637590066003E-2</v>
      </c>
      <c r="AJ18" s="17">
        <v>0.109369365194879</v>
      </c>
      <c r="AK18" s="17">
        <v>6.5617892918378995E-2</v>
      </c>
      <c r="AL18" s="17"/>
      <c r="AM18" s="17">
        <v>6.5412241274877395E-2</v>
      </c>
      <c r="AN18" s="17">
        <v>6.3881341419575702E-2</v>
      </c>
      <c r="AO18" s="17">
        <v>7.2451237108301106E-2</v>
      </c>
      <c r="AP18" s="17">
        <v>5.1321012261291397E-2</v>
      </c>
      <c r="AQ18" s="17">
        <v>0.14194366297795399</v>
      </c>
      <c r="AR18" s="17"/>
      <c r="AS18" s="17">
        <v>5.67354438005611E-2</v>
      </c>
      <c r="AT18" s="17">
        <v>4.7145168003088503E-2</v>
      </c>
      <c r="AU18" s="17">
        <v>6.0357605846663498E-2</v>
      </c>
      <c r="AV18" s="17">
        <v>7.2411297106668202E-2</v>
      </c>
      <c r="AW18" s="17">
        <v>8.3428107291246195E-2</v>
      </c>
      <c r="AX18" s="17">
        <v>0.114106421886573</v>
      </c>
      <c r="AY18" s="17"/>
      <c r="AZ18" s="17">
        <v>7.16321152669529E-2</v>
      </c>
      <c r="BA18" s="17">
        <v>6.8249665490583505E-2</v>
      </c>
      <c r="BB18" s="17">
        <v>4.9584019393634902E-2</v>
      </c>
      <c r="BC18" s="17">
        <v>0.102274040676837</v>
      </c>
      <c r="BD18" s="17">
        <v>5.87065850477013E-2</v>
      </c>
      <c r="BE18" s="17"/>
      <c r="BF18" s="17">
        <v>6.8137200813211105E-2</v>
      </c>
      <c r="BG18" s="17"/>
      <c r="BH18" s="17">
        <v>7.3520968940278306E-2</v>
      </c>
      <c r="BI18" s="17"/>
      <c r="BJ18" s="17">
        <v>4.5407111815787903E-2</v>
      </c>
      <c r="BK18" s="17">
        <v>7.1885474835713101E-2</v>
      </c>
      <c r="BL18" s="17">
        <v>8.2823171727891304E-2</v>
      </c>
      <c r="BM18" s="17">
        <v>6.4303352784574802E-2</v>
      </c>
      <c r="BN18" s="17">
        <v>8.5283868182152806E-2</v>
      </c>
      <c r="BO18" s="17">
        <v>3.05101647033631E-2</v>
      </c>
      <c r="BP18" s="17"/>
      <c r="BQ18" s="17">
        <v>7.3857025506711402E-2</v>
      </c>
      <c r="BR18" s="17">
        <v>6.1516236669749397E-2</v>
      </c>
      <c r="BS18" s="17">
        <v>6.7813008231221106E-2</v>
      </c>
      <c r="BT18" s="17"/>
      <c r="BU18" s="17">
        <v>0.13099390540638101</v>
      </c>
      <c r="BV18" s="17">
        <v>8.7873479259785198E-2</v>
      </c>
      <c r="BW18" s="17">
        <v>5.1157621824046699E-2</v>
      </c>
      <c r="BX18" s="17"/>
      <c r="BY18" s="17">
        <v>2.5094048874666101E-2</v>
      </c>
      <c r="BZ18" s="17"/>
      <c r="CA18" s="17">
        <v>8.92537852550742E-2</v>
      </c>
    </row>
    <row r="19" spans="2:79" ht="29" x14ac:dyDescent="0.35">
      <c r="B19" s="18" t="s">
        <v>101</v>
      </c>
      <c r="C19" s="17">
        <v>6.0442858246815098E-2</v>
      </c>
      <c r="D19" s="17">
        <v>5.8107784982698502E-2</v>
      </c>
      <c r="E19" s="17">
        <v>6.2543382914377901E-2</v>
      </c>
      <c r="F19" s="17"/>
      <c r="G19" s="17">
        <v>0.16740963994949901</v>
      </c>
      <c r="H19" s="17">
        <v>7.5286769016618404E-2</v>
      </c>
      <c r="I19" s="17">
        <v>5.9095065135680899E-2</v>
      </c>
      <c r="J19" s="17">
        <v>3.5121403761492899E-2</v>
      </c>
      <c r="K19" s="17">
        <v>2.6210141815238501E-2</v>
      </c>
      <c r="L19" s="17">
        <v>2.1439839358714598E-2</v>
      </c>
      <c r="M19" s="17"/>
      <c r="N19" s="17">
        <v>5.0087016468664002E-2</v>
      </c>
      <c r="O19" s="17">
        <v>6.2934715861787505E-2</v>
      </c>
      <c r="P19" s="17">
        <v>5.3297214017297902E-2</v>
      </c>
      <c r="Q19" s="17">
        <v>7.5175301408088396E-2</v>
      </c>
      <c r="R19" s="17"/>
      <c r="S19" s="17">
        <v>9.6106074675947006E-2</v>
      </c>
      <c r="T19" s="17">
        <v>4.0927526819304803E-2</v>
      </c>
      <c r="U19" s="17">
        <v>5.4352689542136498E-2</v>
      </c>
      <c r="V19" s="17">
        <v>3.6297282104548398E-2</v>
      </c>
      <c r="W19" s="17">
        <v>6.2714949347284096E-2</v>
      </c>
      <c r="X19" s="17">
        <v>7.8726095375717606E-2</v>
      </c>
      <c r="Y19" s="17">
        <v>6.3996349863819801E-2</v>
      </c>
      <c r="Z19" s="17">
        <v>4.4491134539911797E-2</v>
      </c>
      <c r="AA19" s="17">
        <v>6.0194632942701297E-2</v>
      </c>
      <c r="AB19" s="17">
        <v>5.9665221420426399E-2</v>
      </c>
      <c r="AC19" s="17">
        <v>3.9750206744814803E-2</v>
      </c>
      <c r="AD19" s="17">
        <v>5.6830741288358702E-2</v>
      </c>
      <c r="AE19" s="17"/>
      <c r="AF19" s="17">
        <v>7.2210104320886495E-2</v>
      </c>
      <c r="AG19" s="17">
        <v>5.9819588452528903E-2</v>
      </c>
      <c r="AH19" s="17">
        <v>5.0046728994049397E-2</v>
      </c>
      <c r="AI19" s="17">
        <v>5.6665633081170799E-2</v>
      </c>
      <c r="AJ19" s="17">
        <v>6.6567097282391602E-2</v>
      </c>
      <c r="AK19" s="17">
        <v>5.9033356351878397E-2</v>
      </c>
      <c r="AL19" s="17"/>
      <c r="AM19" s="17">
        <v>4.7435394854921903E-2</v>
      </c>
      <c r="AN19" s="17">
        <v>6.5199131109679495E-2</v>
      </c>
      <c r="AO19" s="17">
        <v>5.9958758742455098E-2</v>
      </c>
      <c r="AP19" s="17">
        <v>8.0743313147751003E-2</v>
      </c>
      <c r="AQ19" s="17">
        <v>5.1183835004219302E-2</v>
      </c>
      <c r="AR19" s="17"/>
      <c r="AS19" s="17">
        <v>9.098518209077E-2</v>
      </c>
      <c r="AT19" s="17">
        <v>4.9649692227860198E-2</v>
      </c>
      <c r="AU19" s="17">
        <v>5.6893502205575701E-2</v>
      </c>
      <c r="AV19" s="17">
        <v>6.0438194905058598E-2</v>
      </c>
      <c r="AW19" s="17">
        <v>3.8160987978113597E-2</v>
      </c>
      <c r="AX19" s="17">
        <v>4.5486208368700799E-2</v>
      </c>
      <c r="AY19" s="17"/>
      <c r="AZ19" s="17">
        <v>5.7116424979136E-2</v>
      </c>
      <c r="BA19" s="17">
        <v>5.7495512914296998E-2</v>
      </c>
      <c r="BB19" s="17">
        <v>6.0910297178365498E-2</v>
      </c>
      <c r="BC19" s="17">
        <v>3.2786646475732303E-2</v>
      </c>
      <c r="BD19" s="17">
        <v>7.6741109936089097E-2</v>
      </c>
      <c r="BE19" s="17"/>
      <c r="BF19" s="17">
        <v>5.3730987186012401E-2</v>
      </c>
      <c r="BG19" s="17"/>
      <c r="BH19" s="17">
        <v>4.6232043444195597E-2</v>
      </c>
      <c r="BI19" s="17"/>
      <c r="BJ19" s="17">
        <v>7.5116227340935704E-2</v>
      </c>
      <c r="BK19" s="17">
        <v>4.8884717667101701E-2</v>
      </c>
      <c r="BL19" s="17">
        <v>3.5859673812013097E-2</v>
      </c>
      <c r="BM19" s="17">
        <v>8.9862800865584305E-2</v>
      </c>
      <c r="BN19" s="17">
        <v>0.10494492729275701</v>
      </c>
      <c r="BO19" s="17">
        <v>0.11522249811124501</v>
      </c>
      <c r="BP19" s="17"/>
      <c r="BQ19" s="17">
        <v>7.7227366684668494E-2</v>
      </c>
      <c r="BR19" s="17">
        <v>4.8402602297151799E-2</v>
      </c>
      <c r="BS19" s="17">
        <v>5.5978446882648199E-2</v>
      </c>
      <c r="BT19" s="17"/>
      <c r="BU19" s="17">
        <v>6.6909721664822799E-2</v>
      </c>
      <c r="BV19" s="17">
        <v>4.8061120610384499E-2</v>
      </c>
      <c r="BW19" s="17">
        <v>6.2647353842388606E-2</v>
      </c>
      <c r="BX19" s="17"/>
      <c r="BY19" s="17">
        <v>0.183475521799393</v>
      </c>
      <c r="BZ19" s="17"/>
      <c r="CA19" s="17">
        <v>3.3989816705089097E-2</v>
      </c>
    </row>
    <row r="20" spans="2:79" x14ac:dyDescent="0.35">
      <c r="B20" s="18" t="s">
        <v>102</v>
      </c>
      <c r="C20" s="17">
        <v>5.4460874538863398E-2</v>
      </c>
      <c r="D20" s="17">
        <v>6.1044531223152898E-2</v>
      </c>
      <c r="E20" s="17">
        <v>4.7011526498512902E-2</v>
      </c>
      <c r="F20" s="17"/>
      <c r="G20" s="17">
        <v>5.3611368620719899E-2</v>
      </c>
      <c r="H20" s="17">
        <v>4.0709580036605103E-2</v>
      </c>
      <c r="I20" s="17">
        <v>5.7113584138968297E-2</v>
      </c>
      <c r="J20" s="17">
        <v>5.5826850029522798E-2</v>
      </c>
      <c r="K20" s="17">
        <v>7.58418901086019E-2</v>
      </c>
      <c r="L20" s="17">
        <v>4.8629061659320898E-2</v>
      </c>
      <c r="M20" s="17"/>
      <c r="N20" s="17">
        <v>7.9108269386389901E-2</v>
      </c>
      <c r="O20" s="17">
        <v>4.5327962221194597E-2</v>
      </c>
      <c r="P20" s="17">
        <v>4.41232895936133E-2</v>
      </c>
      <c r="Q20" s="17">
        <v>4.6324429671272198E-2</v>
      </c>
      <c r="R20" s="17"/>
      <c r="S20" s="17">
        <v>6.6334093953129503E-2</v>
      </c>
      <c r="T20" s="17">
        <v>4.29154575331301E-2</v>
      </c>
      <c r="U20" s="17">
        <v>6.4717246513227702E-2</v>
      </c>
      <c r="V20" s="17">
        <v>6.8818057273056704E-2</v>
      </c>
      <c r="W20" s="17">
        <v>7.7379745155552807E-2</v>
      </c>
      <c r="X20" s="17">
        <v>3.3497078074955597E-2</v>
      </c>
      <c r="Y20" s="17">
        <v>6.6473774548066605E-2</v>
      </c>
      <c r="Z20" s="17">
        <v>5.0042629803570701E-2</v>
      </c>
      <c r="AA20" s="17">
        <v>4.3812205756230703E-2</v>
      </c>
      <c r="AB20" s="17">
        <v>5.0659868545223301E-2</v>
      </c>
      <c r="AC20" s="17">
        <v>3.6508459013295198E-2</v>
      </c>
      <c r="AD20" s="17">
        <v>4.2462182241022002E-2</v>
      </c>
      <c r="AE20" s="17"/>
      <c r="AF20" s="17">
        <v>5.3310022250032001E-2</v>
      </c>
      <c r="AG20" s="17">
        <v>4.0285131675578803E-2</v>
      </c>
      <c r="AH20" s="17">
        <v>6.5123091278274994E-2</v>
      </c>
      <c r="AI20" s="17">
        <v>8.3147172997924096E-2</v>
      </c>
      <c r="AJ20" s="17">
        <v>6.6780616381593494E-2</v>
      </c>
      <c r="AK20" s="17">
        <v>6.5008231303702105E-2</v>
      </c>
      <c r="AL20" s="17"/>
      <c r="AM20" s="17">
        <v>2.50154669361391E-2</v>
      </c>
      <c r="AN20" s="17">
        <v>5.3444341529078697E-2</v>
      </c>
      <c r="AO20" s="17">
        <v>7.8854823283078398E-2</v>
      </c>
      <c r="AP20" s="17">
        <v>6.2502166944755105E-2</v>
      </c>
      <c r="AQ20" s="17">
        <v>5.5495407659153603E-2</v>
      </c>
      <c r="AR20" s="17"/>
      <c r="AS20" s="17">
        <v>5.0714674305363999E-2</v>
      </c>
      <c r="AT20" s="17">
        <v>5.5363627478279602E-2</v>
      </c>
      <c r="AU20" s="17">
        <v>5.6849583153747399E-2</v>
      </c>
      <c r="AV20" s="17">
        <v>5.4085938295859698E-2</v>
      </c>
      <c r="AW20" s="17">
        <v>5.46378866158597E-2</v>
      </c>
      <c r="AX20" s="17">
        <v>5.8964306958778898E-2</v>
      </c>
      <c r="AY20" s="17"/>
      <c r="AZ20" s="17">
        <v>6.5675813361436297E-2</v>
      </c>
      <c r="BA20" s="17">
        <v>4.8160799609042002E-2</v>
      </c>
      <c r="BB20" s="17">
        <v>5.6921084085763497E-2</v>
      </c>
      <c r="BC20" s="17">
        <v>6.33524446090383E-2</v>
      </c>
      <c r="BD20" s="17">
        <v>4.8842172632711699E-2</v>
      </c>
      <c r="BE20" s="17"/>
      <c r="BF20" s="17">
        <v>5.6641474932320801E-2</v>
      </c>
      <c r="BG20" s="17"/>
      <c r="BH20" s="17">
        <v>5.5010425692652701E-2</v>
      </c>
      <c r="BI20" s="17"/>
      <c r="BJ20" s="17">
        <v>5.0706971236718197E-2</v>
      </c>
      <c r="BK20" s="17">
        <v>6.6686784576572497E-2</v>
      </c>
      <c r="BL20" s="17">
        <v>5.6721716558731497E-2</v>
      </c>
      <c r="BM20" s="17">
        <v>4.2472507934486203E-2</v>
      </c>
      <c r="BN20" s="17">
        <v>5.6987710530121298E-2</v>
      </c>
      <c r="BO20" s="17">
        <v>3.1388736072836897E-2</v>
      </c>
      <c r="BP20" s="17"/>
      <c r="BQ20" s="17">
        <v>9.0331782562104501E-2</v>
      </c>
      <c r="BR20" s="17">
        <v>5.3613916967458299E-2</v>
      </c>
      <c r="BS20" s="17">
        <v>4.6091728753427E-2</v>
      </c>
      <c r="BT20" s="17"/>
      <c r="BU20" s="17">
        <v>9.2768687171751796E-2</v>
      </c>
      <c r="BV20" s="17">
        <v>5.83769142979308E-2</v>
      </c>
      <c r="BW20" s="17">
        <v>4.9788898136299498E-2</v>
      </c>
      <c r="BX20" s="17"/>
      <c r="BY20" s="17">
        <v>2.4391733486433798E-2</v>
      </c>
      <c r="BZ20" s="17"/>
      <c r="CA20" s="17">
        <v>9.4128644559300298E-2</v>
      </c>
    </row>
    <row r="21" spans="2:79" x14ac:dyDescent="0.35">
      <c r="B21" s="18" t="s">
        <v>103</v>
      </c>
      <c r="C21" s="17">
        <v>2.9241230845284301E-3</v>
      </c>
      <c r="D21" s="17">
        <v>3.3198450151527398E-3</v>
      </c>
      <c r="E21" s="17">
        <v>2.5580877556055899E-3</v>
      </c>
      <c r="F21" s="17"/>
      <c r="G21" s="17">
        <v>3.0951566729350002E-3</v>
      </c>
      <c r="H21" s="17">
        <v>9.5013607913376694E-3</v>
      </c>
      <c r="I21" s="17">
        <v>0</v>
      </c>
      <c r="J21" s="17">
        <v>5.1327044120225299E-3</v>
      </c>
      <c r="K21" s="17">
        <v>0</v>
      </c>
      <c r="L21" s="17">
        <v>0</v>
      </c>
      <c r="M21" s="17"/>
      <c r="N21" s="17">
        <v>7.6505484007481205E-4</v>
      </c>
      <c r="O21" s="17">
        <v>2.0919111647410599E-3</v>
      </c>
      <c r="P21" s="17">
        <v>4.43420168813568E-3</v>
      </c>
      <c r="Q21" s="17">
        <v>4.8766785283395299E-3</v>
      </c>
      <c r="R21" s="17"/>
      <c r="S21" s="17">
        <v>6.1119037546583099E-3</v>
      </c>
      <c r="T21" s="17">
        <v>0</v>
      </c>
      <c r="U21" s="17">
        <v>0</v>
      </c>
      <c r="V21" s="17">
        <v>3.1405517813229001E-3</v>
      </c>
      <c r="W21" s="17">
        <v>1.6196817339629799E-2</v>
      </c>
      <c r="X21" s="17">
        <v>0</v>
      </c>
      <c r="Y21" s="17">
        <v>4.6966979170698702E-3</v>
      </c>
      <c r="Z21" s="17">
        <v>0</v>
      </c>
      <c r="AA21" s="17">
        <v>2.5133156291842198E-3</v>
      </c>
      <c r="AB21" s="17">
        <v>0</v>
      </c>
      <c r="AC21" s="17">
        <v>0</v>
      </c>
      <c r="AD21" s="17">
        <v>0</v>
      </c>
      <c r="AE21" s="17"/>
      <c r="AF21" s="17">
        <v>4.4640918951153602E-3</v>
      </c>
      <c r="AG21" s="17">
        <v>0</v>
      </c>
      <c r="AH21" s="17">
        <v>0</v>
      </c>
      <c r="AI21" s="17">
        <v>0</v>
      </c>
      <c r="AJ21" s="17">
        <v>0</v>
      </c>
      <c r="AK21" s="17">
        <v>5.0870234313908297E-3</v>
      </c>
      <c r="AL21" s="17"/>
      <c r="AM21" s="17">
        <v>4.8883551521407397E-3</v>
      </c>
      <c r="AN21" s="17">
        <v>3.1513019447472501E-3</v>
      </c>
      <c r="AO21" s="17">
        <v>0</v>
      </c>
      <c r="AP21" s="17">
        <v>0</v>
      </c>
      <c r="AQ21" s="17">
        <v>1.7566959592088101E-2</v>
      </c>
      <c r="AR21" s="17"/>
      <c r="AS21" s="17">
        <v>2.4490932899200301E-3</v>
      </c>
      <c r="AT21" s="17">
        <v>2.56394171084147E-3</v>
      </c>
      <c r="AU21" s="17">
        <v>1.6736271839124801E-3</v>
      </c>
      <c r="AV21" s="17">
        <v>1.90856608286586E-3</v>
      </c>
      <c r="AW21" s="17">
        <v>4.2072151531555701E-3</v>
      </c>
      <c r="AX21" s="17">
        <v>8.8213649972376396E-3</v>
      </c>
      <c r="AY21" s="17"/>
      <c r="AZ21" s="17">
        <v>3.20209444370884E-3</v>
      </c>
      <c r="BA21" s="17">
        <v>3.89777936992276E-3</v>
      </c>
      <c r="BB21" s="17">
        <v>0</v>
      </c>
      <c r="BC21" s="17">
        <v>0</v>
      </c>
      <c r="BD21" s="17">
        <v>3.6684509969261499E-3</v>
      </c>
      <c r="BE21" s="17"/>
      <c r="BF21" s="17">
        <v>1.1113519049275301E-3</v>
      </c>
      <c r="BG21" s="17"/>
      <c r="BH21" s="17">
        <v>1.43889302286162E-3</v>
      </c>
      <c r="BI21" s="17"/>
      <c r="BJ21" s="17">
        <v>1.8502980055037999E-3</v>
      </c>
      <c r="BK21" s="17">
        <v>4.0649868602258797E-3</v>
      </c>
      <c r="BL21" s="17">
        <v>8.5785797165684402E-4</v>
      </c>
      <c r="BM21" s="17">
        <v>3.5436685000392698E-3</v>
      </c>
      <c r="BN21" s="17">
        <v>0</v>
      </c>
      <c r="BO21" s="17">
        <v>8.8073566927200295E-3</v>
      </c>
      <c r="BP21" s="17"/>
      <c r="BQ21" s="17">
        <v>0</v>
      </c>
      <c r="BR21" s="17">
        <v>2.0288024877211101E-3</v>
      </c>
      <c r="BS21" s="17">
        <v>1.6003243658646801E-3</v>
      </c>
      <c r="BT21" s="17"/>
      <c r="BU21" s="17">
        <v>9.2696736955842109E-3</v>
      </c>
      <c r="BV21" s="17">
        <v>0</v>
      </c>
      <c r="BW21" s="17">
        <v>1.7487829929630401E-3</v>
      </c>
      <c r="BX21" s="17"/>
      <c r="BY21" s="17">
        <v>6.3782783856346703E-3</v>
      </c>
      <c r="BZ21" s="17"/>
      <c r="CA21" s="17">
        <v>0</v>
      </c>
    </row>
    <row r="22" spans="2:79" x14ac:dyDescent="0.35">
      <c r="B22" s="18" t="s">
        <v>104</v>
      </c>
      <c r="C22" s="19">
        <v>5.18314633451085E-3</v>
      </c>
      <c r="D22" s="19">
        <v>7.66279192770842E-3</v>
      </c>
      <c r="E22" s="19">
        <v>2.7995551760120001E-3</v>
      </c>
      <c r="F22" s="19"/>
      <c r="G22" s="19">
        <v>8.3818437635217406E-3</v>
      </c>
      <c r="H22" s="19">
        <v>1.18149547578451E-2</v>
      </c>
      <c r="I22" s="19">
        <v>5.8040938329185898E-3</v>
      </c>
      <c r="J22" s="19">
        <v>3.7365249817208801E-3</v>
      </c>
      <c r="K22" s="19">
        <v>1.3128034500845601E-3</v>
      </c>
      <c r="L22" s="19">
        <v>9.1592064388552397E-4</v>
      </c>
      <c r="M22" s="19"/>
      <c r="N22" s="19">
        <v>3.7233875253823902E-4</v>
      </c>
      <c r="O22" s="19">
        <v>7.8459814647844194E-3</v>
      </c>
      <c r="P22" s="19">
        <v>6.6758987081137902E-3</v>
      </c>
      <c r="Q22" s="19">
        <v>6.4473162510383496E-3</v>
      </c>
      <c r="R22" s="19"/>
      <c r="S22" s="19">
        <v>3.2288299242898598E-3</v>
      </c>
      <c r="T22" s="19">
        <v>2.0458379362941199E-3</v>
      </c>
      <c r="U22" s="19">
        <v>1.55112861412338E-2</v>
      </c>
      <c r="V22" s="19">
        <v>6.2183247099276504E-3</v>
      </c>
      <c r="W22" s="19">
        <v>0</v>
      </c>
      <c r="X22" s="19">
        <v>8.8490240917109796E-3</v>
      </c>
      <c r="Y22" s="19">
        <v>7.2852702525437003E-3</v>
      </c>
      <c r="Z22" s="19">
        <v>1.0566721856482201E-2</v>
      </c>
      <c r="AA22" s="19">
        <v>0</v>
      </c>
      <c r="AB22" s="19">
        <v>2.0478102094313899E-3</v>
      </c>
      <c r="AC22" s="19">
        <v>3.83391915074623E-3</v>
      </c>
      <c r="AD22" s="19">
        <v>1.6232050160787801E-2</v>
      </c>
      <c r="AE22" s="19"/>
      <c r="AF22" s="19">
        <v>7.3467900763031901E-3</v>
      </c>
      <c r="AG22" s="19">
        <v>2.5166224099931098E-3</v>
      </c>
      <c r="AH22" s="19">
        <v>1.5322935901635601E-3</v>
      </c>
      <c r="AI22" s="19">
        <v>0</v>
      </c>
      <c r="AJ22" s="19">
        <v>1.8439624025513499E-2</v>
      </c>
      <c r="AK22" s="19">
        <v>0</v>
      </c>
      <c r="AL22" s="19"/>
      <c r="AM22" s="19">
        <v>1.07260279577169E-2</v>
      </c>
      <c r="AN22" s="19">
        <v>2.0051318857650501E-3</v>
      </c>
      <c r="AO22" s="19">
        <v>3.4799300663570201E-3</v>
      </c>
      <c r="AP22" s="19">
        <v>5.3880264223350504E-3</v>
      </c>
      <c r="AQ22" s="19">
        <v>1.6896265998087402E-2</v>
      </c>
      <c r="AR22" s="19"/>
      <c r="AS22" s="19">
        <v>5.1045303534466499E-3</v>
      </c>
      <c r="AT22" s="19">
        <v>6.0475170278131802E-3</v>
      </c>
      <c r="AU22" s="19">
        <v>4.6988292369354997E-3</v>
      </c>
      <c r="AV22" s="19">
        <v>6.5786851802765601E-3</v>
      </c>
      <c r="AW22" s="19">
        <v>5.2168336962592401E-3</v>
      </c>
      <c r="AX22" s="19">
        <v>0</v>
      </c>
      <c r="AY22" s="19"/>
      <c r="AZ22" s="19">
        <v>6.1285681227448499E-3</v>
      </c>
      <c r="BA22" s="19">
        <v>1.80276125494859E-3</v>
      </c>
      <c r="BB22" s="19">
        <v>4.71465666937109E-3</v>
      </c>
      <c r="BC22" s="19">
        <v>1.7410201570266001E-2</v>
      </c>
      <c r="BD22" s="19">
        <v>5.0873583986515399E-3</v>
      </c>
      <c r="BE22" s="19"/>
      <c r="BF22" s="19">
        <v>3.5726009899319298E-3</v>
      </c>
      <c r="BG22" s="19"/>
      <c r="BH22" s="19">
        <v>3.95251606178378E-3</v>
      </c>
      <c r="BI22" s="19"/>
      <c r="BJ22" s="19">
        <v>5.54417958536659E-3</v>
      </c>
      <c r="BK22" s="19">
        <v>5.5654059024980796E-3</v>
      </c>
      <c r="BL22" s="19">
        <v>1.2264289159665601E-3</v>
      </c>
      <c r="BM22" s="19">
        <v>1.02704721597307E-2</v>
      </c>
      <c r="BN22" s="19">
        <v>4.8875633123121702E-3</v>
      </c>
      <c r="BO22" s="19">
        <v>8.5902697320341392E-3</v>
      </c>
      <c r="BP22" s="19"/>
      <c r="BQ22" s="19">
        <v>0</v>
      </c>
      <c r="BR22" s="19">
        <v>3.7328408978976701E-3</v>
      </c>
      <c r="BS22" s="19">
        <v>4.5216621189377599E-3</v>
      </c>
      <c r="BT22" s="19"/>
      <c r="BU22" s="19">
        <v>4.58417298147733E-3</v>
      </c>
      <c r="BV22" s="19">
        <v>3.9682402259180599E-3</v>
      </c>
      <c r="BW22" s="19">
        <v>2.8796648065529101E-3</v>
      </c>
      <c r="BX22" s="19"/>
      <c r="BY22" s="19">
        <v>1.2908780325342701E-2</v>
      </c>
      <c r="BZ22" s="19"/>
      <c r="CA22" s="19">
        <v>0</v>
      </c>
    </row>
    <row r="23" spans="2:79" x14ac:dyDescent="0.35">
      <c r="B23" s="16"/>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34"/>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109</v>
      </c>
      <c r="C9" s="17">
        <v>0.297789780702642</v>
      </c>
      <c r="D9" s="17">
        <v>0.266068769478286</v>
      </c>
      <c r="E9" s="17">
        <v>0.32796019558627898</v>
      </c>
      <c r="F9" s="17"/>
      <c r="G9" s="17">
        <v>0.314301295829085</v>
      </c>
      <c r="H9" s="17">
        <v>0.32869240696260499</v>
      </c>
      <c r="I9" s="17">
        <v>0.312722276279841</v>
      </c>
      <c r="J9" s="17">
        <v>0.30103233092485898</v>
      </c>
      <c r="K9" s="17">
        <v>0.30361698286330202</v>
      </c>
      <c r="L9" s="17">
        <v>0.24300895163719399</v>
      </c>
      <c r="M9" s="17"/>
      <c r="N9" s="17">
        <v>0.29554796964184699</v>
      </c>
      <c r="O9" s="17">
        <v>0.30102793426867702</v>
      </c>
      <c r="P9" s="17">
        <v>0.310166163529009</v>
      </c>
      <c r="Q9" s="17">
        <v>0.28579411515557801</v>
      </c>
      <c r="R9" s="17"/>
      <c r="S9" s="17">
        <v>0.39067464779595601</v>
      </c>
      <c r="T9" s="17">
        <v>0.30224395419153399</v>
      </c>
      <c r="U9" s="17">
        <v>0.36312450497957299</v>
      </c>
      <c r="V9" s="17">
        <v>0.296029198708677</v>
      </c>
      <c r="W9" s="17">
        <v>0.22917984141564701</v>
      </c>
      <c r="X9" s="17">
        <v>0.243330085309271</v>
      </c>
      <c r="Y9" s="17">
        <v>0.30614300841741099</v>
      </c>
      <c r="Z9" s="17">
        <v>0.207087034564329</v>
      </c>
      <c r="AA9" s="17">
        <v>0.28830228114245698</v>
      </c>
      <c r="AB9" s="17">
        <v>0.25029415240075997</v>
      </c>
      <c r="AC9" s="17">
        <v>0.260749609134868</v>
      </c>
      <c r="AD9" s="17">
        <v>0.33793545566796901</v>
      </c>
      <c r="AE9" s="17"/>
      <c r="AF9" s="17">
        <v>0.26121203226204198</v>
      </c>
      <c r="AG9" s="17">
        <v>0.308756122041773</v>
      </c>
      <c r="AH9" s="17">
        <v>0.326988408396646</v>
      </c>
      <c r="AI9" s="17">
        <v>0.28907425069494302</v>
      </c>
      <c r="AJ9" s="17">
        <v>0.27294395116791098</v>
      </c>
      <c r="AK9" s="17">
        <v>0.34888341423060398</v>
      </c>
      <c r="AL9" s="17"/>
      <c r="AM9" s="17">
        <v>0.28350815144319802</v>
      </c>
      <c r="AN9" s="17">
        <v>0.29054730208962698</v>
      </c>
      <c r="AO9" s="17">
        <v>0.32453798944418799</v>
      </c>
      <c r="AP9" s="17">
        <v>0.31754924434180298</v>
      </c>
      <c r="AQ9" s="17">
        <v>0.31979810891096999</v>
      </c>
      <c r="AR9" s="17"/>
      <c r="AS9" s="17">
        <v>0.37123486934032301</v>
      </c>
      <c r="AT9" s="17">
        <v>0.30282495227258099</v>
      </c>
      <c r="AU9" s="17">
        <v>0.24984666405933401</v>
      </c>
      <c r="AV9" s="17">
        <v>0.268064805538616</v>
      </c>
      <c r="AW9" s="17">
        <v>0.26220378597751298</v>
      </c>
      <c r="AX9" s="17">
        <v>0.29512555920288902</v>
      </c>
      <c r="AY9" s="17"/>
      <c r="AZ9" s="17">
        <v>0.22674545393340201</v>
      </c>
      <c r="BA9" s="17">
        <v>0.28516497512051098</v>
      </c>
      <c r="BB9" s="17">
        <v>0.33054896203119</v>
      </c>
      <c r="BC9" s="17">
        <v>0.21366001554076899</v>
      </c>
      <c r="BD9" s="17">
        <v>0.37687233446194601</v>
      </c>
      <c r="BE9" s="17"/>
      <c r="BF9" s="17">
        <v>0.28152769987332399</v>
      </c>
      <c r="BG9" s="17"/>
      <c r="BH9" s="17">
        <v>0.26267404758011198</v>
      </c>
      <c r="BI9" s="17"/>
      <c r="BJ9" s="17">
        <v>0.33203303219013097</v>
      </c>
      <c r="BK9" s="17">
        <v>0.27022682989671198</v>
      </c>
      <c r="BL9" s="17">
        <v>0.26059622605817601</v>
      </c>
      <c r="BM9" s="17">
        <v>0.35164393758532297</v>
      </c>
      <c r="BN9" s="17">
        <v>0.35065001035532001</v>
      </c>
      <c r="BO9" s="17">
        <v>0.32170316622110601</v>
      </c>
      <c r="BP9" s="17"/>
      <c r="BQ9" s="17">
        <v>0.27495767638031399</v>
      </c>
      <c r="BR9" s="17">
        <v>0.30011563866251101</v>
      </c>
      <c r="BS9" s="17">
        <v>0.314134941205511</v>
      </c>
      <c r="BT9" s="17"/>
      <c r="BU9" s="17">
        <v>0.280005252063244</v>
      </c>
      <c r="BV9" s="17">
        <v>0.28867286042359502</v>
      </c>
      <c r="BW9" s="17">
        <v>0.30354993568543998</v>
      </c>
      <c r="BX9" s="17"/>
      <c r="BY9" s="17">
        <v>0.33215323280185799</v>
      </c>
      <c r="BZ9" s="17"/>
      <c r="CA9" s="17">
        <v>0.30792300602614298</v>
      </c>
    </row>
    <row r="10" spans="2:79" x14ac:dyDescent="0.35">
      <c r="B10" s="18" t="s">
        <v>110</v>
      </c>
      <c r="C10" s="17">
        <v>0.29175830615230502</v>
      </c>
      <c r="D10" s="17">
        <v>0.28216247610641099</v>
      </c>
      <c r="E10" s="17">
        <v>0.30235897258545602</v>
      </c>
      <c r="F10" s="17"/>
      <c r="G10" s="17">
        <v>0.14415866483717499</v>
      </c>
      <c r="H10" s="17">
        <v>0.18059452100067699</v>
      </c>
      <c r="I10" s="17">
        <v>0.26693009910858101</v>
      </c>
      <c r="J10" s="17">
        <v>0.33539583461022499</v>
      </c>
      <c r="K10" s="17">
        <v>0.35177861898455098</v>
      </c>
      <c r="L10" s="17">
        <v>0.42530702255749903</v>
      </c>
      <c r="M10" s="17"/>
      <c r="N10" s="17">
        <v>0.28328067021565501</v>
      </c>
      <c r="O10" s="17">
        <v>0.288626762557253</v>
      </c>
      <c r="P10" s="17">
        <v>0.30698330977372901</v>
      </c>
      <c r="Q10" s="17">
        <v>0.292675108276575</v>
      </c>
      <c r="R10" s="17"/>
      <c r="S10" s="17">
        <v>0.13143069041204899</v>
      </c>
      <c r="T10" s="17">
        <v>0.351475329696673</v>
      </c>
      <c r="U10" s="17">
        <v>0.335963436548609</v>
      </c>
      <c r="V10" s="17">
        <v>0.339994064256253</v>
      </c>
      <c r="W10" s="17">
        <v>0.422962538620477</v>
      </c>
      <c r="X10" s="17">
        <v>0.24825508595270501</v>
      </c>
      <c r="Y10" s="17">
        <v>0.26229562144712598</v>
      </c>
      <c r="Z10" s="17">
        <v>0.17173276408588001</v>
      </c>
      <c r="AA10" s="17">
        <v>0.27682579924394002</v>
      </c>
      <c r="AB10" s="17">
        <v>0.39566027943388199</v>
      </c>
      <c r="AC10" s="17">
        <v>0.29316582495132698</v>
      </c>
      <c r="AD10" s="17">
        <v>0.32096974400125899</v>
      </c>
      <c r="AE10" s="17"/>
      <c r="AF10" s="17">
        <v>0.23577687794250601</v>
      </c>
      <c r="AG10" s="17">
        <v>0.31960355352963299</v>
      </c>
      <c r="AH10" s="17">
        <v>0.322304024314302</v>
      </c>
      <c r="AI10" s="17">
        <v>0.30035606611656701</v>
      </c>
      <c r="AJ10" s="17">
        <v>0.305713553061635</v>
      </c>
      <c r="AK10" s="17">
        <v>0.17030879540496199</v>
      </c>
      <c r="AL10" s="17"/>
      <c r="AM10" s="17">
        <v>0.33560149781175502</v>
      </c>
      <c r="AN10" s="17">
        <v>0.32482060628536302</v>
      </c>
      <c r="AO10" s="17">
        <v>0.24738225032797201</v>
      </c>
      <c r="AP10" s="17">
        <v>0.19766628046399701</v>
      </c>
      <c r="AQ10" s="17">
        <v>0.192429965572119</v>
      </c>
      <c r="AR10" s="17"/>
      <c r="AS10" s="17">
        <v>0.163642568745686</v>
      </c>
      <c r="AT10" s="17">
        <v>0.31021470246140298</v>
      </c>
      <c r="AU10" s="17">
        <v>0.24343405578977201</v>
      </c>
      <c r="AV10" s="17">
        <v>0.33448179925488702</v>
      </c>
      <c r="AW10" s="17">
        <v>0.39324319507078398</v>
      </c>
      <c r="AX10" s="17">
        <v>0.447499570818992</v>
      </c>
      <c r="AY10" s="17"/>
      <c r="AZ10" s="17">
        <v>0.36182011103288098</v>
      </c>
      <c r="BA10" s="17">
        <v>0.33045893594125098</v>
      </c>
      <c r="BB10" s="17">
        <v>0.28581331223769701</v>
      </c>
      <c r="BC10" s="17">
        <v>0.30999009543804001</v>
      </c>
      <c r="BD10" s="17">
        <v>0.178257000482588</v>
      </c>
      <c r="BE10" s="17"/>
      <c r="BF10" s="17">
        <v>0.326515624847658</v>
      </c>
      <c r="BG10" s="17"/>
      <c r="BH10" s="17">
        <v>0.33503762333568798</v>
      </c>
      <c r="BI10" s="17"/>
      <c r="BJ10" s="17">
        <v>0.256058748248297</v>
      </c>
      <c r="BK10" s="17">
        <v>0.29454777717326103</v>
      </c>
      <c r="BL10" s="17">
        <v>0.37773385505282803</v>
      </c>
      <c r="BM10" s="17">
        <v>0.210792183794347</v>
      </c>
      <c r="BN10" s="17">
        <v>0.143200762834959</v>
      </c>
      <c r="BO10" s="17">
        <v>0.182497931592315</v>
      </c>
      <c r="BP10" s="17"/>
      <c r="BQ10" s="17">
        <v>0.30980897658669199</v>
      </c>
      <c r="BR10" s="17">
        <v>0.31372243742410399</v>
      </c>
      <c r="BS10" s="17">
        <v>0.29053091144510301</v>
      </c>
      <c r="BT10" s="17"/>
      <c r="BU10" s="17">
        <v>0.29457034112818897</v>
      </c>
      <c r="BV10" s="17">
        <v>0.33003254182902603</v>
      </c>
      <c r="BW10" s="17">
        <v>0.29053874508448502</v>
      </c>
      <c r="BX10" s="17"/>
      <c r="BY10" s="17">
        <v>0.17504303107667399</v>
      </c>
      <c r="BZ10" s="17"/>
      <c r="CA10" s="17">
        <v>0.25237181621716398</v>
      </c>
    </row>
    <row r="11" spans="2:79" ht="29" x14ac:dyDescent="0.35">
      <c r="B11" s="18" t="s">
        <v>111</v>
      </c>
      <c r="C11" s="17">
        <v>0.28521636680789397</v>
      </c>
      <c r="D11" s="17">
        <v>0.26358738273821902</v>
      </c>
      <c r="E11" s="17">
        <v>0.30810283532926103</v>
      </c>
      <c r="F11" s="17"/>
      <c r="G11" s="17">
        <v>0.181034372108896</v>
      </c>
      <c r="H11" s="17">
        <v>0.16625118309683001</v>
      </c>
      <c r="I11" s="17">
        <v>0.28853543049505098</v>
      </c>
      <c r="J11" s="17">
        <v>0.30368587969009903</v>
      </c>
      <c r="K11" s="17">
        <v>0.34771782568187898</v>
      </c>
      <c r="L11" s="17">
        <v>0.39203038720564498</v>
      </c>
      <c r="M11" s="17"/>
      <c r="N11" s="17">
        <v>0.283057764054991</v>
      </c>
      <c r="O11" s="17">
        <v>0.29131011000400803</v>
      </c>
      <c r="P11" s="17">
        <v>0.26270814504547002</v>
      </c>
      <c r="Q11" s="17">
        <v>0.29645941334127301</v>
      </c>
      <c r="R11" s="17"/>
      <c r="S11" s="17">
        <v>0.18828920566252999</v>
      </c>
      <c r="T11" s="17">
        <v>0.309071050728638</v>
      </c>
      <c r="U11" s="17">
        <v>0.30925629789412701</v>
      </c>
      <c r="V11" s="17">
        <v>0.24479298993850199</v>
      </c>
      <c r="W11" s="17">
        <v>0.335999445183217</v>
      </c>
      <c r="X11" s="17">
        <v>0.26379463699599398</v>
      </c>
      <c r="Y11" s="17">
        <v>0.31119347717624501</v>
      </c>
      <c r="Z11" s="17">
        <v>0.28361086765198201</v>
      </c>
      <c r="AA11" s="17">
        <v>0.27392744721284301</v>
      </c>
      <c r="AB11" s="17">
        <v>0.32739213695295599</v>
      </c>
      <c r="AC11" s="17">
        <v>0.3868367424004</v>
      </c>
      <c r="AD11" s="17">
        <v>0.31476103285948698</v>
      </c>
      <c r="AE11" s="17"/>
      <c r="AF11" s="17">
        <v>0.321664088059674</v>
      </c>
      <c r="AG11" s="17">
        <v>0.29779172776427898</v>
      </c>
      <c r="AH11" s="17">
        <v>0.244110574926545</v>
      </c>
      <c r="AI11" s="17">
        <v>0.30340519131868299</v>
      </c>
      <c r="AJ11" s="17">
        <v>0.26088534425906701</v>
      </c>
      <c r="AK11" s="17">
        <v>0.23466578191645401</v>
      </c>
      <c r="AL11" s="17"/>
      <c r="AM11" s="17">
        <v>0.31352018118854902</v>
      </c>
      <c r="AN11" s="17">
        <v>0.31963281770711599</v>
      </c>
      <c r="AO11" s="17">
        <v>0.24006535966911299</v>
      </c>
      <c r="AP11" s="17">
        <v>0.23590163662971</v>
      </c>
      <c r="AQ11" s="17">
        <v>0.16790161984365401</v>
      </c>
      <c r="AR11" s="17"/>
      <c r="AS11" s="17">
        <v>0.202712898782963</v>
      </c>
      <c r="AT11" s="17">
        <v>0.269254014663031</v>
      </c>
      <c r="AU11" s="17">
        <v>0.32194594003767002</v>
      </c>
      <c r="AV11" s="17">
        <v>0.36652506977101001</v>
      </c>
      <c r="AW11" s="17">
        <v>0.28712304449071502</v>
      </c>
      <c r="AX11" s="17">
        <v>0.284275302305385</v>
      </c>
      <c r="AY11" s="17"/>
      <c r="AZ11" s="17">
        <v>0.28365978000569098</v>
      </c>
      <c r="BA11" s="17">
        <v>0.306618281644843</v>
      </c>
      <c r="BB11" s="17">
        <v>0.31327353756777498</v>
      </c>
      <c r="BC11" s="17">
        <v>0.31272717571945302</v>
      </c>
      <c r="BD11" s="17">
        <v>0.22924229321349199</v>
      </c>
      <c r="BE11" s="17"/>
      <c r="BF11" s="17">
        <v>0.30106614358107397</v>
      </c>
      <c r="BG11" s="17"/>
      <c r="BH11" s="17">
        <v>0.291506465011166</v>
      </c>
      <c r="BI11" s="17"/>
      <c r="BJ11" s="17">
        <v>0.25306907614603802</v>
      </c>
      <c r="BK11" s="17">
        <v>0.32603343474301599</v>
      </c>
      <c r="BL11" s="17">
        <v>0.34477802288204801</v>
      </c>
      <c r="BM11" s="17">
        <v>0.2382921858857</v>
      </c>
      <c r="BN11" s="17">
        <v>0.15692335670683799</v>
      </c>
      <c r="BO11" s="17">
        <v>0.19937003554948299</v>
      </c>
      <c r="BP11" s="17"/>
      <c r="BQ11" s="17">
        <v>0.28441522139564501</v>
      </c>
      <c r="BR11" s="17">
        <v>0.29520088077766499</v>
      </c>
      <c r="BS11" s="17">
        <v>0.29533889731434099</v>
      </c>
      <c r="BT11" s="17"/>
      <c r="BU11" s="17">
        <v>0.23717199075183601</v>
      </c>
      <c r="BV11" s="17">
        <v>0.285844009045707</v>
      </c>
      <c r="BW11" s="17">
        <v>0.300615746441176</v>
      </c>
      <c r="BX11" s="17"/>
      <c r="BY11" s="17">
        <v>0.14647778988424201</v>
      </c>
      <c r="BZ11" s="17"/>
      <c r="CA11" s="17">
        <v>0.25386591394685598</v>
      </c>
    </row>
    <row r="12" spans="2:79" ht="29" x14ac:dyDescent="0.35">
      <c r="B12" s="18" t="s">
        <v>112</v>
      </c>
      <c r="C12" s="17">
        <v>0.26949338690646502</v>
      </c>
      <c r="D12" s="17">
        <v>0.27715450344452602</v>
      </c>
      <c r="E12" s="17">
        <v>0.261138731980327</v>
      </c>
      <c r="F12" s="17"/>
      <c r="G12" s="17">
        <v>0.29575359415563102</v>
      </c>
      <c r="H12" s="17">
        <v>0.25228921240027602</v>
      </c>
      <c r="I12" s="17">
        <v>0.30745820665107099</v>
      </c>
      <c r="J12" s="17">
        <v>0.31231307822687299</v>
      </c>
      <c r="K12" s="17">
        <v>0.28603033268257699</v>
      </c>
      <c r="L12" s="17">
        <v>0.18942938365541201</v>
      </c>
      <c r="M12" s="17"/>
      <c r="N12" s="17">
        <v>0.23364040091962801</v>
      </c>
      <c r="O12" s="17">
        <v>0.25447117850498902</v>
      </c>
      <c r="P12" s="17">
        <v>0.28505658744139301</v>
      </c>
      <c r="Q12" s="17">
        <v>0.30964838113119603</v>
      </c>
      <c r="R12" s="17"/>
      <c r="S12" s="17">
        <v>0.38715695539859901</v>
      </c>
      <c r="T12" s="17">
        <v>0.25979365849445102</v>
      </c>
      <c r="U12" s="17">
        <v>0.196121515253602</v>
      </c>
      <c r="V12" s="17">
        <v>0.264968857114812</v>
      </c>
      <c r="W12" s="17">
        <v>0.22072845335334501</v>
      </c>
      <c r="X12" s="17">
        <v>0.32892675569838797</v>
      </c>
      <c r="Y12" s="17">
        <v>0.322059296489137</v>
      </c>
      <c r="Z12" s="17">
        <v>0.35118603994296299</v>
      </c>
      <c r="AA12" s="17">
        <v>0.29566415478970798</v>
      </c>
      <c r="AB12" s="17">
        <v>0.14937397926636301</v>
      </c>
      <c r="AC12" s="17">
        <v>0.14396010696672601</v>
      </c>
      <c r="AD12" s="17">
        <v>0.13312973406370601</v>
      </c>
      <c r="AE12" s="17"/>
      <c r="AF12" s="17">
        <v>0.281249205185016</v>
      </c>
      <c r="AG12" s="17">
        <v>0.26092175915674198</v>
      </c>
      <c r="AH12" s="17">
        <v>0.28453708042662901</v>
      </c>
      <c r="AI12" s="17">
        <v>0.26809532820710202</v>
      </c>
      <c r="AJ12" s="17">
        <v>0.29485215731957498</v>
      </c>
      <c r="AK12" s="17">
        <v>0.24117714390511899</v>
      </c>
      <c r="AL12" s="17"/>
      <c r="AM12" s="17">
        <v>0.29111238778345799</v>
      </c>
      <c r="AN12" s="17">
        <v>0.278652560261821</v>
      </c>
      <c r="AO12" s="17">
        <v>0.2359471171367</v>
      </c>
      <c r="AP12" s="17">
        <v>0.292810913290459</v>
      </c>
      <c r="AQ12" s="17">
        <v>0.15273619372536501</v>
      </c>
      <c r="AR12" s="17"/>
      <c r="AS12" s="17">
        <v>0.29602514097694699</v>
      </c>
      <c r="AT12" s="17">
        <v>0.29069252053628702</v>
      </c>
      <c r="AU12" s="17">
        <v>0.35531494260084001</v>
      </c>
      <c r="AV12" s="17">
        <v>0.27018550070370601</v>
      </c>
      <c r="AW12" s="17">
        <v>0.13288055122311099</v>
      </c>
      <c r="AX12" s="17">
        <v>0.15580707292930801</v>
      </c>
      <c r="AY12" s="17"/>
      <c r="AZ12" s="17">
        <v>0.20116394096503601</v>
      </c>
      <c r="BA12" s="17">
        <v>0.28039525587613601</v>
      </c>
      <c r="BB12" s="17">
        <v>0.31416805127596098</v>
      </c>
      <c r="BC12" s="17">
        <v>0.19814266938212999</v>
      </c>
      <c r="BD12" s="17">
        <v>0.30145998641982902</v>
      </c>
      <c r="BE12" s="17"/>
      <c r="BF12" s="17">
        <v>0.25711564528181602</v>
      </c>
      <c r="BG12" s="17"/>
      <c r="BH12" s="17">
        <v>0.246396744783272</v>
      </c>
      <c r="BI12" s="17"/>
      <c r="BJ12" s="17">
        <v>0.28202660927201101</v>
      </c>
      <c r="BK12" s="17">
        <v>0.276450330970271</v>
      </c>
      <c r="BL12" s="17">
        <v>0.24805296715515801</v>
      </c>
      <c r="BM12" s="17">
        <v>0.29671089937545297</v>
      </c>
      <c r="BN12" s="17">
        <v>0.376589543472786</v>
      </c>
      <c r="BO12" s="17">
        <v>0.13654626124486</v>
      </c>
      <c r="BP12" s="17"/>
      <c r="BQ12" s="17">
        <v>0.29648414768208697</v>
      </c>
      <c r="BR12" s="17">
        <v>0.278416010547825</v>
      </c>
      <c r="BS12" s="17">
        <v>0.26104518813953997</v>
      </c>
      <c r="BT12" s="17"/>
      <c r="BU12" s="17">
        <v>0.20306288320340801</v>
      </c>
      <c r="BV12" s="17">
        <v>0.29267723046043898</v>
      </c>
      <c r="BW12" s="17">
        <v>0.26368674860541602</v>
      </c>
      <c r="BX12" s="17"/>
      <c r="BY12" s="17">
        <v>0.28949765299345398</v>
      </c>
      <c r="BZ12" s="17"/>
      <c r="CA12" s="17">
        <v>0.219980948547007</v>
      </c>
    </row>
    <row r="13" spans="2:79" x14ac:dyDescent="0.35">
      <c r="B13" s="18" t="s">
        <v>113</v>
      </c>
      <c r="C13" s="17">
        <v>0.264413092677869</v>
      </c>
      <c r="D13" s="17">
        <v>0.241301981355452</v>
      </c>
      <c r="E13" s="17">
        <v>0.28498936281167198</v>
      </c>
      <c r="F13" s="17"/>
      <c r="G13" s="17">
        <v>0.16303014001350799</v>
      </c>
      <c r="H13" s="17">
        <v>0.23038761110115499</v>
      </c>
      <c r="I13" s="17">
        <v>0.23989099940521599</v>
      </c>
      <c r="J13" s="17">
        <v>0.28807655807515697</v>
      </c>
      <c r="K13" s="17">
        <v>0.30603730540088098</v>
      </c>
      <c r="L13" s="17">
        <v>0.33261894585368501</v>
      </c>
      <c r="M13" s="17"/>
      <c r="N13" s="17">
        <v>0.29759414890463898</v>
      </c>
      <c r="O13" s="17">
        <v>0.28063650475240698</v>
      </c>
      <c r="P13" s="17">
        <v>0.26640034469607099</v>
      </c>
      <c r="Q13" s="17">
        <v>0.21287965951064799</v>
      </c>
      <c r="R13" s="17"/>
      <c r="S13" s="17">
        <v>0.21344429542552401</v>
      </c>
      <c r="T13" s="17">
        <v>0.27977188578777701</v>
      </c>
      <c r="U13" s="17">
        <v>0.27083605011595802</v>
      </c>
      <c r="V13" s="17">
        <v>0.28021498035469999</v>
      </c>
      <c r="W13" s="17">
        <v>0.26266889209309802</v>
      </c>
      <c r="X13" s="17">
        <v>0.22964692196200101</v>
      </c>
      <c r="Y13" s="17">
        <v>0.23702969844902599</v>
      </c>
      <c r="Z13" s="17">
        <v>0.183396006542976</v>
      </c>
      <c r="AA13" s="17">
        <v>0.236436363289249</v>
      </c>
      <c r="AB13" s="17">
        <v>0.322363840403875</v>
      </c>
      <c r="AC13" s="17">
        <v>0.36269873627874899</v>
      </c>
      <c r="AD13" s="17">
        <v>0.42435848613994898</v>
      </c>
      <c r="AE13" s="17"/>
      <c r="AF13" s="17">
        <v>0.23103156211581499</v>
      </c>
      <c r="AG13" s="17">
        <v>0.26287178698749902</v>
      </c>
      <c r="AH13" s="17">
        <v>0.28196528917012198</v>
      </c>
      <c r="AI13" s="17">
        <v>0.31264162798626399</v>
      </c>
      <c r="AJ13" s="17">
        <v>0.294943075148283</v>
      </c>
      <c r="AK13" s="17">
        <v>0.23952454257507499</v>
      </c>
      <c r="AL13" s="17"/>
      <c r="AM13" s="17">
        <v>0.240097263089778</v>
      </c>
      <c r="AN13" s="17">
        <v>0.26617921262899702</v>
      </c>
      <c r="AO13" s="17">
        <v>0.277389648446279</v>
      </c>
      <c r="AP13" s="17">
        <v>0.26460071431149601</v>
      </c>
      <c r="AQ13" s="17">
        <v>0.31150173600124997</v>
      </c>
      <c r="AR13" s="17"/>
      <c r="AS13" s="17">
        <v>0.215157234097269</v>
      </c>
      <c r="AT13" s="17">
        <v>0.26848329317499497</v>
      </c>
      <c r="AU13" s="17">
        <v>0.267147302506277</v>
      </c>
      <c r="AV13" s="17">
        <v>0.28778803109170298</v>
      </c>
      <c r="AW13" s="17">
        <v>0.30038183718746297</v>
      </c>
      <c r="AX13" s="17">
        <v>0.27662620899241702</v>
      </c>
      <c r="AY13" s="17"/>
      <c r="AZ13" s="17">
        <v>0.29575729623849301</v>
      </c>
      <c r="BA13" s="17">
        <v>0.25675217516105098</v>
      </c>
      <c r="BB13" s="17">
        <v>0.29319646872663901</v>
      </c>
      <c r="BC13" s="17">
        <v>0.31434144473303299</v>
      </c>
      <c r="BD13" s="17">
        <v>0.20648824938231</v>
      </c>
      <c r="BE13" s="17"/>
      <c r="BF13" s="17">
        <v>0.27503798714025501</v>
      </c>
      <c r="BG13" s="17"/>
      <c r="BH13" s="17">
        <v>0.27768095206139098</v>
      </c>
      <c r="BI13" s="17"/>
      <c r="BJ13" s="17">
        <v>0.26026384823028398</v>
      </c>
      <c r="BK13" s="17">
        <v>0.27576585282687299</v>
      </c>
      <c r="BL13" s="17">
        <v>0.305225224034955</v>
      </c>
      <c r="BM13" s="17">
        <v>0.203246507034887</v>
      </c>
      <c r="BN13" s="17">
        <v>0.17606602795263901</v>
      </c>
      <c r="BO13" s="17">
        <v>0.19362700403862601</v>
      </c>
      <c r="BP13" s="17"/>
      <c r="BQ13" s="17">
        <v>0.231483323016592</v>
      </c>
      <c r="BR13" s="17">
        <v>0.27346260735281502</v>
      </c>
      <c r="BS13" s="17">
        <v>0.28165064501567899</v>
      </c>
      <c r="BT13" s="17"/>
      <c r="BU13" s="17">
        <v>0.28096049733960898</v>
      </c>
      <c r="BV13" s="17">
        <v>0.29311637108969102</v>
      </c>
      <c r="BW13" s="17">
        <v>0.257202601157205</v>
      </c>
      <c r="BX13" s="17"/>
      <c r="BY13" s="17">
        <v>0.199723618844804</v>
      </c>
      <c r="BZ13" s="17"/>
      <c r="CA13" s="17">
        <v>0.28042259670068498</v>
      </c>
    </row>
    <row r="14" spans="2:79" ht="29" x14ac:dyDescent="0.35">
      <c r="B14" s="18" t="s">
        <v>114</v>
      </c>
      <c r="C14" s="17">
        <v>0.198185441807366</v>
      </c>
      <c r="D14" s="17">
        <v>0.18811276143369299</v>
      </c>
      <c r="E14" s="17">
        <v>0.206635271901182</v>
      </c>
      <c r="F14" s="17"/>
      <c r="G14" s="17">
        <v>0.29661600284594503</v>
      </c>
      <c r="H14" s="17">
        <v>0.27418013175109901</v>
      </c>
      <c r="I14" s="17">
        <v>0.206862556037513</v>
      </c>
      <c r="J14" s="17">
        <v>0.17630908762120701</v>
      </c>
      <c r="K14" s="17">
        <v>0.147975327822508</v>
      </c>
      <c r="L14" s="17">
        <v>0.114963271002372</v>
      </c>
      <c r="M14" s="17"/>
      <c r="N14" s="17">
        <v>0.179742863542389</v>
      </c>
      <c r="O14" s="17">
        <v>0.20642329108825999</v>
      </c>
      <c r="P14" s="17">
        <v>0.187960007665781</v>
      </c>
      <c r="Q14" s="17">
        <v>0.21904292796934099</v>
      </c>
      <c r="R14" s="17"/>
      <c r="S14" s="17">
        <v>0.17087294959176899</v>
      </c>
      <c r="T14" s="17">
        <v>0.15493370514554999</v>
      </c>
      <c r="U14" s="17">
        <v>0.21408818274847699</v>
      </c>
      <c r="V14" s="17">
        <v>0.161114146159233</v>
      </c>
      <c r="W14" s="17">
        <v>0.190550374053957</v>
      </c>
      <c r="X14" s="17">
        <v>0.226607060610757</v>
      </c>
      <c r="Y14" s="17">
        <v>0.16931021057805401</v>
      </c>
      <c r="Z14" s="17">
        <v>0.32640350153776498</v>
      </c>
      <c r="AA14" s="17">
        <v>0.243407122378514</v>
      </c>
      <c r="AB14" s="17">
        <v>0.202733487339915</v>
      </c>
      <c r="AC14" s="17">
        <v>0.23579211129577199</v>
      </c>
      <c r="AD14" s="17">
        <v>0.17829955142895301</v>
      </c>
      <c r="AE14" s="17"/>
      <c r="AF14" s="17">
        <v>0.22032997301666499</v>
      </c>
      <c r="AG14" s="17">
        <v>0.22033096196888599</v>
      </c>
      <c r="AH14" s="17">
        <v>0.19763939714748799</v>
      </c>
      <c r="AI14" s="17">
        <v>0.142703494881745</v>
      </c>
      <c r="AJ14" s="17">
        <v>0.13449305322952501</v>
      </c>
      <c r="AK14" s="17">
        <v>0.177262468490443</v>
      </c>
      <c r="AL14" s="17"/>
      <c r="AM14" s="17">
        <v>0.16625365291112801</v>
      </c>
      <c r="AN14" s="17">
        <v>0.191986521564666</v>
      </c>
      <c r="AO14" s="17">
        <v>0.21318862851449999</v>
      </c>
      <c r="AP14" s="17">
        <v>0.24438572919218199</v>
      </c>
      <c r="AQ14" s="17">
        <v>0.22230839799764601</v>
      </c>
      <c r="AR14" s="17"/>
      <c r="AS14" s="17">
        <v>0.23535172309003699</v>
      </c>
      <c r="AT14" s="17">
        <v>0.18127520942867301</v>
      </c>
      <c r="AU14" s="17">
        <v>0.199276958686952</v>
      </c>
      <c r="AV14" s="17">
        <v>0.19217833385267599</v>
      </c>
      <c r="AW14" s="17">
        <v>0.16208346454429301</v>
      </c>
      <c r="AX14" s="17">
        <v>0.20967739107684899</v>
      </c>
      <c r="AY14" s="17"/>
      <c r="AZ14" s="17">
        <v>0.16823352459430499</v>
      </c>
      <c r="BA14" s="17">
        <v>0.18796181950117499</v>
      </c>
      <c r="BB14" s="17">
        <v>0.203623077506215</v>
      </c>
      <c r="BC14" s="17">
        <v>0.17342506777136699</v>
      </c>
      <c r="BD14" s="17">
        <v>0.24280236454849299</v>
      </c>
      <c r="BE14" s="17"/>
      <c r="BF14" s="17">
        <v>0.182366064635402</v>
      </c>
      <c r="BG14" s="17"/>
      <c r="BH14" s="17">
        <v>0.179458677106139</v>
      </c>
      <c r="BI14" s="17"/>
      <c r="BJ14" s="17">
        <v>0.21851461065407099</v>
      </c>
      <c r="BK14" s="17">
        <v>0.14643456212230199</v>
      </c>
      <c r="BL14" s="17">
        <v>0.165078112482172</v>
      </c>
      <c r="BM14" s="17">
        <v>0.236255018709569</v>
      </c>
      <c r="BN14" s="17">
        <v>0.26185206845237102</v>
      </c>
      <c r="BO14" s="17">
        <v>0.34263920879317</v>
      </c>
      <c r="BP14" s="17"/>
      <c r="BQ14" s="17">
        <v>0.18788579115653101</v>
      </c>
      <c r="BR14" s="17">
        <v>0.205811226975781</v>
      </c>
      <c r="BS14" s="17">
        <v>0.20089226686494599</v>
      </c>
      <c r="BT14" s="17"/>
      <c r="BU14" s="17">
        <v>0.23177825065860999</v>
      </c>
      <c r="BV14" s="17">
        <v>0.16558424848296499</v>
      </c>
      <c r="BW14" s="17">
        <v>0.21986096070036301</v>
      </c>
      <c r="BX14" s="17"/>
      <c r="BY14" s="17">
        <v>0.34507622565127</v>
      </c>
      <c r="BZ14" s="17"/>
      <c r="CA14" s="17">
        <v>0.20146127566497901</v>
      </c>
    </row>
    <row r="15" spans="2:79" x14ac:dyDescent="0.35">
      <c r="B15" s="18" t="s">
        <v>115</v>
      </c>
      <c r="C15" s="17">
        <v>0.19809875758036599</v>
      </c>
      <c r="D15" s="17">
        <v>0.22055210682962301</v>
      </c>
      <c r="E15" s="17">
        <v>0.17706112886734901</v>
      </c>
      <c r="F15" s="17"/>
      <c r="G15" s="17">
        <v>0.13315626128064201</v>
      </c>
      <c r="H15" s="17">
        <v>0.20561285280046601</v>
      </c>
      <c r="I15" s="17">
        <v>0.20801728185721299</v>
      </c>
      <c r="J15" s="17">
        <v>0.22556008491182999</v>
      </c>
      <c r="K15" s="17">
        <v>0.209688259691415</v>
      </c>
      <c r="L15" s="17">
        <v>0.19734166994722899</v>
      </c>
      <c r="M15" s="17"/>
      <c r="N15" s="17">
        <v>0.23372178782185801</v>
      </c>
      <c r="O15" s="17">
        <v>0.19422736837188501</v>
      </c>
      <c r="P15" s="17">
        <v>0.19538309499294301</v>
      </c>
      <c r="Q15" s="17">
        <v>0.16761227890621999</v>
      </c>
      <c r="R15" s="17"/>
      <c r="S15" s="17">
        <v>0.17987682960666801</v>
      </c>
      <c r="T15" s="17">
        <v>0.141511889947293</v>
      </c>
      <c r="U15" s="17">
        <v>0.160318119301677</v>
      </c>
      <c r="V15" s="17">
        <v>0.21667443260951399</v>
      </c>
      <c r="W15" s="17">
        <v>0.17143879927182101</v>
      </c>
      <c r="X15" s="17">
        <v>0.23699022024931099</v>
      </c>
      <c r="Y15" s="17">
        <v>0.21210885623004999</v>
      </c>
      <c r="Z15" s="17">
        <v>0.210560465795605</v>
      </c>
      <c r="AA15" s="17">
        <v>0.19554518621486799</v>
      </c>
      <c r="AB15" s="17">
        <v>0.234849970345612</v>
      </c>
      <c r="AC15" s="17">
        <v>0.24059068735688</v>
      </c>
      <c r="AD15" s="17">
        <v>0.292617346431155</v>
      </c>
      <c r="AE15" s="17"/>
      <c r="AF15" s="17">
        <v>0.17779896093026201</v>
      </c>
      <c r="AG15" s="17">
        <v>0.21719618328280199</v>
      </c>
      <c r="AH15" s="17">
        <v>0.17807021343227</v>
      </c>
      <c r="AI15" s="17">
        <v>0.21641864540191999</v>
      </c>
      <c r="AJ15" s="17">
        <v>0.19796790487316801</v>
      </c>
      <c r="AK15" s="17">
        <v>0.23785378381560501</v>
      </c>
      <c r="AL15" s="17"/>
      <c r="AM15" s="17">
        <v>0.183398788377092</v>
      </c>
      <c r="AN15" s="17">
        <v>0.18137852154419001</v>
      </c>
      <c r="AO15" s="17">
        <v>0.234595881866969</v>
      </c>
      <c r="AP15" s="17">
        <v>0.189214417879985</v>
      </c>
      <c r="AQ15" s="17">
        <v>0.32022061852168099</v>
      </c>
      <c r="AR15" s="17"/>
      <c r="AS15" s="17">
        <v>0.23479419584181099</v>
      </c>
      <c r="AT15" s="17">
        <v>0.21858479579179499</v>
      </c>
      <c r="AU15" s="17">
        <v>0.199393230025187</v>
      </c>
      <c r="AV15" s="17">
        <v>0.16840050577802801</v>
      </c>
      <c r="AW15" s="17">
        <v>0.14633521857860099</v>
      </c>
      <c r="AX15" s="17">
        <v>0.18358482957761299</v>
      </c>
      <c r="AY15" s="17"/>
      <c r="AZ15" s="17">
        <v>0.20915297480891401</v>
      </c>
      <c r="BA15" s="17">
        <v>0.19168168871108099</v>
      </c>
      <c r="BB15" s="17">
        <v>0.19347853671052401</v>
      </c>
      <c r="BC15" s="17">
        <v>0.207087724194635</v>
      </c>
      <c r="BD15" s="17">
        <v>0.19765427828385501</v>
      </c>
      <c r="BE15" s="17"/>
      <c r="BF15" s="17">
        <v>0.20059956755531599</v>
      </c>
      <c r="BG15" s="17"/>
      <c r="BH15" s="17">
        <v>0.211594406839895</v>
      </c>
      <c r="BI15" s="17"/>
      <c r="BJ15" s="17">
        <v>0.186450206266524</v>
      </c>
      <c r="BK15" s="17">
        <v>0.211958514404919</v>
      </c>
      <c r="BL15" s="17">
        <v>0.195069064570702</v>
      </c>
      <c r="BM15" s="17">
        <v>0.18422985749031701</v>
      </c>
      <c r="BN15" s="17">
        <v>0.221576107925888</v>
      </c>
      <c r="BO15" s="17">
        <v>0.127956771161293</v>
      </c>
      <c r="BP15" s="17"/>
      <c r="BQ15" s="17">
        <v>0.196491255132721</v>
      </c>
      <c r="BR15" s="17">
        <v>0.204227596242302</v>
      </c>
      <c r="BS15" s="17">
        <v>0.205392377588276</v>
      </c>
      <c r="BT15" s="17"/>
      <c r="BU15" s="17">
        <v>0.21635320806411301</v>
      </c>
      <c r="BV15" s="17">
        <v>0.19998610062817199</v>
      </c>
      <c r="BW15" s="17">
        <v>0.200854964870089</v>
      </c>
      <c r="BX15" s="17"/>
      <c r="BY15" s="17">
        <v>0.19718472811007601</v>
      </c>
      <c r="BZ15" s="17"/>
      <c r="CA15" s="17">
        <v>0.17297617851837099</v>
      </c>
    </row>
    <row r="16" spans="2:79" ht="29" x14ac:dyDescent="0.35">
      <c r="B16" s="18" t="s">
        <v>116</v>
      </c>
      <c r="C16" s="17">
        <v>0.15784065058306701</v>
      </c>
      <c r="D16" s="17">
        <v>0.15883371377184199</v>
      </c>
      <c r="E16" s="17">
        <v>0.15746349156384401</v>
      </c>
      <c r="F16" s="17"/>
      <c r="G16" s="17">
        <v>0.25545630702192601</v>
      </c>
      <c r="H16" s="17">
        <v>0.17763830793640001</v>
      </c>
      <c r="I16" s="17">
        <v>0.149395768395024</v>
      </c>
      <c r="J16" s="17">
        <v>0.144950721881836</v>
      </c>
      <c r="K16" s="17">
        <v>0.108576723099954</v>
      </c>
      <c r="L16" s="17">
        <v>0.12680622812382999</v>
      </c>
      <c r="M16" s="17"/>
      <c r="N16" s="17">
        <v>0.15998639276540599</v>
      </c>
      <c r="O16" s="17">
        <v>0.14839441574363799</v>
      </c>
      <c r="P16" s="17">
        <v>0.18530275765808699</v>
      </c>
      <c r="Q16" s="17">
        <v>0.1407410766652</v>
      </c>
      <c r="R16" s="17"/>
      <c r="S16" s="17">
        <v>0.139866388014801</v>
      </c>
      <c r="T16" s="17">
        <v>0.144390326655534</v>
      </c>
      <c r="U16" s="17">
        <v>0.21369932523061799</v>
      </c>
      <c r="V16" s="17">
        <v>0.10830777766406</v>
      </c>
      <c r="W16" s="17">
        <v>0.18240792878766199</v>
      </c>
      <c r="X16" s="17">
        <v>0.160520213373816</v>
      </c>
      <c r="Y16" s="17">
        <v>0.16643427413796</v>
      </c>
      <c r="Z16" s="17">
        <v>0.197588839302167</v>
      </c>
      <c r="AA16" s="17">
        <v>0.16647755231091699</v>
      </c>
      <c r="AB16" s="17">
        <v>0.154067668727455</v>
      </c>
      <c r="AC16" s="17">
        <v>0.16690040905417799</v>
      </c>
      <c r="AD16" s="17">
        <v>0.123153656009866</v>
      </c>
      <c r="AE16" s="17"/>
      <c r="AF16" s="17">
        <v>0.160447473161482</v>
      </c>
      <c r="AG16" s="17">
        <v>0.14486192571071199</v>
      </c>
      <c r="AH16" s="17">
        <v>0.156386675872906</v>
      </c>
      <c r="AI16" s="17">
        <v>0.18346585747156999</v>
      </c>
      <c r="AJ16" s="17">
        <v>0.20643085133970199</v>
      </c>
      <c r="AK16" s="17">
        <v>0.15991293048674399</v>
      </c>
      <c r="AL16" s="17"/>
      <c r="AM16" s="17">
        <v>0.14443650815797199</v>
      </c>
      <c r="AN16" s="17">
        <v>0.14945514380123201</v>
      </c>
      <c r="AO16" s="17">
        <v>0.160486219157156</v>
      </c>
      <c r="AP16" s="17">
        <v>0.19377753793852001</v>
      </c>
      <c r="AQ16" s="17">
        <v>0.17800807437848801</v>
      </c>
      <c r="AR16" s="17"/>
      <c r="AS16" s="17">
        <v>0.15076597668002301</v>
      </c>
      <c r="AT16" s="17">
        <v>0.13698638225363599</v>
      </c>
      <c r="AU16" s="17">
        <v>0.17671346985193301</v>
      </c>
      <c r="AV16" s="17">
        <v>0.16415268527035301</v>
      </c>
      <c r="AW16" s="17">
        <v>0.177898680678133</v>
      </c>
      <c r="AX16" s="17">
        <v>0.15469347474998399</v>
      </c>
      <c r="AY16" s="17"/>
      <c r="AZ16" s="17">
        <v>0.146650515887254</v>
      </c>
      <c r="BA16" s="17">
        <v>0.16118856075134699</v>
      </c>
      <c r="BB16" s="17">
        <v>0.16492671880242099</v>
      </c>
      <c r="BC16" s="17">
        <v>0.14003789906212</v>
      </c>
      <c r="BD16" s="17">
        <v>0.16486318424212701</v>
      </c>
      <c r="BE16" s="17"/>
      <c r="BF16" s="17">
        <v>0.15503348473223599</v>
      </c>
      <c r="BG16" s="17"/>
      <c r="BH16" s="17">
        <v>0.14777903587097299</v>
      </c>
      <c r="BI16" s="17"/>
      <c r="BJ16" s="17">
        <v>0.197567073652232</v>
      </c>
      <c r="BK16" s="17">
        <v>0.111033564515893</v>
      </c>
      <c r="BL16" s="17">
        <v>0.13931551714728499</v>
      </c>
      <c r="BM16" s="17">
        <v>0.16319380001825401</v>
      </c>
      <c r="BN16" s="17">
        <v>0.1610400167004</v>
      </c>
      <c r="BO16" s="17">
        <v>0.23299567449232</v>
      </c>
      <c r="BP16" s="17"/>
      <c r="BQ16" s="17">
        <v>0.16599853856697999</v>
      </c>
      <c r="BR16" s="17">
        <v>0.14372595178190301</v>
      </c>
      <c r="BS16" s="17">
        <v>0.16768410741572401</v>
      </c>
      <c r="BT16" s="17"/>
      <c r="BU16" s="17">
        <v>0.155836103842279</v>
      </c>
      <c r="BV16" s="17">
        <v>0.142549176709454</v>
      </c>
      <c r="BW16" s="17">
        <v>0.16683793493232699</v>
      </c>
      <c r="BX16" s="17"/>
      <c r="BY16" s="17">
        <v>0.179345655980024</v>
      </c>
      <c r="BZ16" s="17"/>
      <c r="CA16" s="17">
        <v>0.187345835411383</v>
      </c>
    </row>
    <row r="17" spans="2:79" ht="29" x14ac:dyDescent="0.35">
      <c r="B17" s="18" t="s">
        <v>117</v>
      </c>
      <c r="C17" s="17">
        <v>0.114908850647176</v>
      </c>
      <c r="D17" s="17">
        <v>0.112790385266822</v>
      </c>
      <c r="E17" s="17">
        <v>0.11683470316952101</v>
      </c>
      <c r="F17" s="17"/>
      <c r="G17" s="17">
        <v>0.132657159517932</v>
      </c>
      <c r="H17" s="17">
        <v>0.130967036175586</v>
      </c>
      <c r="I17" s="17">
        <v>0.100741605476126</v>
      </c>
      <c r="J17" s="17">
        <v>0.100820976334576</v>
      </c>
      <c r="K17" s="17">
        <v>0.101334164320478</v>
      </c>
      <c r="L17" s="17">
        <v>0.121971622531152</v>
      </c>
      <c r="M17" s="17"/>
      <c r="N17" s="17">
        <v>0.12679308250258201</v>
      </c>
      <c r="O17" s="17">
        <v>0.12705220626498301</v>
      </c>
      <c r="P17" s="17">
        <v>9.0414177911478197E-2</v>
      </c>
      <c r="Q17" s="17">
        <v>0.112428738787113</v>
      </c>
      <c r="R17" s="17"/>
      <c r="S17" s="17">
        <v>0.105536786223641</v>
      </c>
      <c r="T17" s="17">
        <v>0.120412927041343</v>
      </c>
      <c r="U17" s="17">
        <v>0.15869179362969399</v>
      </c>
      <c r="V17" s="17">
        <v>0.122618827185301</v>
      </c>
      <c r="W17" s="17">
        <v>9.7602757283372005E-2</v>
      </c>
      <c r="X17" s="17">
        <v>0.11173242134318601</v>
      </c>
      <c r="Y17" s="17">
        <v>0.120779097110828</v>
      </c>
      <c r="Z17" s="17">
        <v>8.5652249614679807E-2</v>
      </c>
      <c r="AA17" s="17">
        <v>0.10350279364932299</v>
      </c>
      <c r="AB17" s="17">
        <v>0.10835871946409401</v>
      </c>
      <c r="AC17" s="17">
        <v>0.137413210311461</v>
      </c>
      <c r="AD17" s="17">
        <v>9.2245290660901993E-2</v>
      </c>
      <c r="AE17" s="17"/>
      <c r="AF17" s="17">
        <v>0.100589991285523</v>
      </c>
      <c r="AG17" s="17">
        <v>0.110717245430415</v>
      </c>
      <c r="AH17" s="17">
        <v>0.12368940017635</v>
      </c>
      <c r="AI17" s="17">
        <v>0.13532594453197599</v>
      </c>
      <c r="AJ17" s="17">
        <v>0.108627710759005</v>
      </c>
      <c r="AK17" s="17">
        <v>0.107969702040279</v>
      </c>
      <c r="AL17" s="17"/>
      <c r="AM17" s="17">
        <v>9.50172978673373E-2</v>
      </c>
      <c r="AN17" s="17">
        <v>0.111401054414299</v>
      </c>
      <c r="AO17" s="17">
        <v>0.13493500768821801</v>
      </c>
      <c r="AP17" s="17">
        <v>0.12198386630474201</v>
      </c>
      <c r="AQ17" s="17">
        <v>0.103815809618933</v>
      </c>
      <c r="AR17" s="17"/>
      <c r="AS17" s="17">
        <v>0.11707193410198299</v>
      </c>
      <c r="AT17" s="17">
        <v>9.5346606515344295E-2</v>
      </c>
      <c r="AU17" s="17">
        <v>0.108783905491843</v>
      </c>
      <c r="AV17" s="17">
        <v>0.109818853308647</v>
      </c>
      <c r="AW17" s="17">
        <v>0.161275745147579</v>
      </c>
      <c r="AX17" s="17">
        <v>0.12309461300065801</v>
      </c>
      <c r="AY17" s="17"/>
      <c r="AZ17" s="17">
        <v>0.13027177715482</v>
      </c>
      <c r="BA17" s="17">
        <v>0.113967826790301</v>
      </c>
      <c r="BB17" s="17">
        <v>0.109856590880074</v>
      </c>
      <c r="BC17" s="17">
        <v>9.1499460396686605E-2</v>
      </c>
      <c r="BD17" s="17">
        <v>0.111770007064611</v>
      </c>
      <c r="BE17" s="17"/>
      <c r="BF17" s="17">
        <v>0.119110111021019</v>
      </c>
      <c r="BG17" s="17"/>
      <c r="BH17" s="17">
        <v>0.120883396805416</v>
      </c>
      <c r="BI17" s="17"/>
      <c r="BJ17" s="17">
        <v>0.114024689338952</v>
      </c>
      <c r="BK17" s="17">
        <v>9.8487953281110097E-2</v>
      </c>
      <c r="BL17" s="17">
        <v>0.124683147781408</v>
      </c>
      <c r="BM17" s="17">
        <v>8.4256860949975906E-2</v>
      </c>
      <c r="BN17" s="17">
        <v>0.18617917704827799</v>
      </c>
      <c r="BO17" s="17">
        <v>0.12551404653597101</v>
      </c>
      <c r="BP17" s="17"/>
      <c r="BQ17" s="17">
        <v>0.16363498671718199</v>
      </c>
      <c r="BR17" s="17">
        <v>9.9758597584494596E-2</v>
      </c>
      <c r="BS17" s="17">
        <v>0.109590496244238</v>
      </c>
      <c r="BT17" s="17"/>
      <c r="BU17" s="17">
        <v>0.14261881752105801</v>
      </c>
      <c r="BV17" s="17">
        <v>0.12415349795498901</v>
      </c>
      <c r="BW17" s="17">
        <v>0.10869445522270101</v>
      </c>
      <c r="BX17" s="17"/>
      <c r="BY17" s="17">
        <v>0.106934020531743</v>
      </c>
      <c r="BZ17" s="17"/>
      <c r="CA17" s="17">
        <v>0.12001575661827001</v>
      </c>
    </row>
    <row r="18" spans="2:79" ht="43.5" x14ac:dyDescent="0.35">
      <c r="B18" s="18" t="s">
        <v>118</v>
      </c>
      <c r="C18" s="17">
        <v>8.9744679679703898E-2</v>
      </c>
      <c r="D18" s="17">
        <v>8.6973843258007999E-2</v>
      </c>
      <c r="E18" s="17">
        <v>9.2470947908085493E-2</v>
      </c>
      <c r="F18" s="17"/>
      <c r="G18" s="17">
        <v>4.1430056194505897E-2</v>
      </c>
      <c r="H18" s="17">
        <v>6.3371851310792093E-2</v>
      </c>
      <c r="I18" s="17">
        <v>7.63662844719772E-2</v>
      </c>
      <c r="J18" s="17">
        <v>0.113504533838455</v>
      </c>
      <c r="K18" s="17">
        <v>0.12094397218601199</v>
      </c>
      <c r="L18" s="17">
        <v>0.114152902955882</v>
      </c>
      <c r="M18" s="17"/>
      <c r="N18" s="17">
        <v>9.5555909135455905E-2</v>
      </c>
      <c r="O18" s="17">
        <v>9.0205391666375395E-2</v>
      </c>
      <c r="P18" s="17">
        <v>8.4896292631967005E-2</v>
      </c>
      <c r="Q18" s="17">
        <v>8.4065658798579801E-2</v>
      </c>
      <c r="R18" s="17"/>
      <c r="S18" s="17">
        <v>8.2266401549271895E-2</v>
      </c>
      <c r="T18" s="17">
        <v>0.15984448738470899</v>
      </c>
      <c r="U18" s="17">
        <v>0.109829814763896</v>
      </c>
      <c r="V18" s="17">
        <v>0.12846500783530601</v>
      </c>
      <c r="W18" s="17">
        <v>0.11749432797779399</v>
      </c>
      <c r="X18" s="17">
        <v>7.5042396497162503E-2</v>
      </c>
      <c r="Y18" s="17">
        <v>6.5522021843550396E-2</v>
      </c>
      <c r="Z18" s="17">
        <v>5.55701063056038E-2</v>
      </c>
      <c r="AA18" s="17">
        <v>6.4458193345846904E-2</v>
      </c>
      <c r="AB18" s="17">
        <v>4.0952545039319499E-2</v>
      </c>
      <c r="AC18" s="17">
        <v>4.0042242897437297E-2</v>
      </c>
      <c r="AD18" s="17">
        <v>6.2715998963760497E-2</v>
      </c>
      <c r="AE18" s="17"/>
      <c r="AF18" s="17">
        <v>8.0769865451078504E-2</v>
      </c>
      <c r="AG18" s="17">
        <v>8.9484442641070902E-2</v>
      </c>
      <c r="AH18" s="17">
        <v>9.3560733922663494E-2</v>
      </c>
      <c r="AI18" s="17">
        <v>0.10413140114102901</v>
      </c>
      <c r="AJ18" s="17">
        <v>9.4403075024494604E-2</v>
      </c>
      <c r="AK18" s="17">
        <v>6.7080315290832998E-2</v>
      </c>
      <c r="AL18" s="17"/>
      <c r="AM18" s="17">
        <v>0.101430213978823</v>
      </c>
      <c r="AN18" s="17">
        <v>9.3384608752888995E-2</v>
      </c>
      <c r="AO18" s="17">
        <v>8.4968173410568004E-2</v>
      </c>
      <c r="AP18" s="17">
        <v>7.4506002037287605E-2</v>
      </c>
      <c r="AQ18" s="17">
        <v>6.0941245133272502E-2</v>
      </c>
      <c r="AR18" s="17"/>
      <c r="AS18" s="17">
        <v>4.3648767219674499E-2</v>
      </c>
      <c r="AT18" s="17">
        <v>9.9725440796795906E-2</v>
      </c>
      <c r="AU18" s="17">
        <v>7.9497652181698797E-2</v>
      </c>
      <c r="AV18" s="17">
        <v>0.105508672796523</v>
      </c>
      <c r="AW18" s="17">
        <v>0.142834486906397</v>
      </c>
      <c r="AX18" s="17">
        <v>9.3313259977141405E-2</v>
      </c>
      <c r="AY18" s="17"/>
      <c r="AZ18" s="17">
        <v>0.107649413161393</v>
      </c>
      <c r="BA18" s="17">
        <v>0.108782964093752</v>
      </c>
      <c r="BB18" s="17">
        <v>6.6980961287598395E-2</v>
      </c>
      <c r="BC18" s="17">
        <v>0.14850910050124799</v>
      </c>
      <c r="BD18" s="17">
        <v>5.0989300161619802E-2</v>
      </c>
      <c r="BE18" s="17"/>
      <c r="BF18" s="17">
        <v>0.10092477410520399</v>
      </c>
      <c r="BG18" s="17"/>
      <c r="BH18" s="17">
        <v>0.111702538030621</v>
      </c>
      <c r="BI18" s="17"/>
      <c r="BJ18" s="17">
        <v>8.2675663309930106E-2</v>
      </c>
      <c r="BK18" s="17">
        <v>9.8668511828971101E-2</v>
      </c>
      <c r="BL18" s="17">
        <v>0.110517378071849</v>
      </c>
      <c r="BM18" s="17">
        <v>6.8428299994354999E-2</v>
      </c>
      <c r="BN18" s="17">
        <v>5.8953692552736497E-2</v>
      </c>
      <c r="BO18" s="17">
        <v>3.80726420778894E-2</v>
      </c>
      <c r="BP18" s="17"/>
      <c r="BQ18" s="17">
        <v>0.109377615342568</v>
      </c>
      <c r="BR18" s="17">
        <v>0.108680789508548</v>
      </c>
      <c r="BS18" s="17">
        <v>7.9827719366273697E-2</v>
      </c>
      <c r="BT18" s="17"/>
      <c r="BU18" s="17">
        <v>0.128024441984398</v>
      </c>
      <c r="BV18" s="17">
        <v>0.10734132004187499</v>
      </c>
      <c r="BW18" s="17">
        <v>8.3027868386072096E-2</v>
      </c>
      <c r="BX18" s="17"/>
      <c r="BY18" s="17">
        <v>2.0044327695698201E-2</v>
      </c>
      <c r="BZ18" s="17"/>
      <c r="CA18" s="17">
        <v>0.106854020539389</v>
      </c>
    </row>
    <row r="19" spans="2:79" ht="29" x14ac:dyDescent="0.35">
      <c r="B19" s="18" t="s">
        <v>119</v>
      </c>
      <c r="C19" s="17">
        <v>8.2214399216977305E-2</v>
      </c>
      <c r="D19" s="17">
        <v>9.4866205784578203E-2</v>
      </c>
      <c r="E19" s="17">
        <v>6.9945467755910998E-2</v>
      </c>
      <c r="F19" s="17"/>
      <c r="G19" s="17">
        <v>0.120840298781732</v>
      </c>
      <c r="H19" s="17">
        <v>0.10015103868915499</v>
      </c>
      <c r="I19" s="17">
        <v>9.5688545349982002E-2</v>
      </c>
      <c r="J19" s="17">
        <v>7.4117893424827205E-2</v>
      </c>
      <c r="K19" s="17">
        <v>6.3961103696472094E-2</v>
      </c>
      <c r="L19" s="17">
        <v>4.9699878222848402E-2</v>
      </c>
      <c r="M19" s="17"/>
      <c r="N19" s="17">
        <v>0.10202884637064299</v>
      </c>
      <c r="O19" s="17">
        <v>8.6945353809795997E-2</v>
      </c>
      <c r="P19" s="17">
        <v>6.7151416643888406E-2</v>
      </c>
      <c r="Q19" s="17">
        <v>7.0479089305105394E-2</v>
      </c>
      <c r="R19" s="17"/>
      <c r="S19" s="17">
        <v>0.14345623394648799</v>
      </c>
      <c r="T19" s="17">
        <v>7.0887685422597102E-2</v>
      </c>
      <c r="U19" s="17">
        <v>7.1605917544497993E-2</v>
      </c>
      <c r="V19" s="17">
        <v>4.49710675588482E-2</v>
      </c>
      <c r="W19" s="17">
        <v>4.14690740276581E-2</v>
      </c>
      <c r="X19" s="17">
        <v>9.6968586791261802E-2</v>
      </c>
      <c r="Y19" s="17">
        <v>8.9442766046765501E-2</v>
      </c>
      <c r="Z19" s="17">
        <v>7.9816966015005306E-2</v>
      </c>
      <c r="AA19" s="17">
        <v>7.8681888555949306E-2</v>
      </c>
      <c r="AB19" s="17">
        <v>7.0399828310099999E-2</v>
      </c>
      <c r="AC19" s="17">
        <v>6.8168141416022399E-2</v>
      </c>
      <c r="AD19" s="17">
        <v>9.2445766166435003E-2</v>
      </c>
      <c r="AE19" s="17"/>
      <c r="AF19" s="17">
        <v>8.0385457608560598E-2</v>
      </c>
      <c r="AG19" s="17">
        <v>7.7205115950847503E-2</v>
      </c>
      <c r="AH19" s="17">
        <v>9.5006738870714993E-2</v>
      </c>
      <c r="AI19" s="17">
        <v>8.0169546830160102E-2</v>
      </c>
      <c r="AJ19" s="17">
        <v>6.2527302869118395E-2</v>
      </c>
      <c r="AK19" s="17">
        <v>0.14182737009367999</v>
      </c>
      <c r="AL19" s="17"/>
      <c r="AM19" s="17">
        <v>5.1443457596844197E-2</v>
      </c>
      <c r="AN19" s="17">
        <v>7.1653171453351802E-2</v>
      </c>
      <c r="AO19" s="17">
        <v>0.110961889551442</v>
      </c>
      <c r="AP19" s="17">
        <v>0.109685176590658</v>
      </c>
      <c r="AQ19" s="17">
        <v>0.14115694814789101</v>
      </c>
      <c r="AR19" s="17"/>
      <c r="AS19" s="17">
        <v>0.146934792887397</v>
      </c>
      <c r="AT19" s="17">
        <v>7.04188136475601E-2</v>
      </c>
      <c r="AU19" s="17">
        <v>7.3159925263339406E-2</v>
      </c>
      <c r="AV19" s="17">
        <v>4.8164476422946897E-2</v>
      </c>
      <c r="AW19" s="17">
        <v>6.3102079637132796E-2</v>
      </c>
      <c r="AX19" s="17">
        <v>6.4907972231118494E-2</v>
      </c>
      <c r="AY19" s="17"/>
      <c r="AZ19" s="17">
        <v>6.93162108488415E-2</v>
      </c>
      <c r="BA19" s="17">
        <v>6.9356214437642102E-2</v>
      </c>
      <c r="BB19" s="17">
        <v>8.7812190757170797E-2</v>
      </c>
      <c r="BC19" s="17">
        <v>5.5582903568873597E-2</v>
      </c>
      <c r="BD19" s="17">
        <v>0.114058478361642</v>
      </c>
      <c r="BE19" s="17"/>
      <c r="BF19" s="17">
        <v>7.4515959407180601E-2</v>
      </c>
      <c r="BG19" s="17"/>
      <c r="BH19" s="17">
        <v>7.8058926152796596E-2</v>
      </c>
      <c r="BI19" s="17"/>
      <c r="BJ19" s="17">
        <v>8.0814081732579798E-2</v>
      </c>
      <c r="BK19" s="17">
        <v>8.7936668573088503E-2</v>
      </c>
      <c r="BL19" s="17">
        <v>5.9886282367864398E-2</v>
      </c>
      <c r="BM19" s="17">
        <v>7.9783394162255397E-2</v>
      </c>
      <c r="BN19" s="17">
        <v>0.182949605293768</v>
      </c>
      <c r="BO19" s="17">
        <v>6.9275946983592698E-2</v>
      </c>
      <c r="BP19" s="17"/>
      <c r="BQ19" s="17">
        <v>7.9113189125519207E-2</v>
      </c>
      <c r="BR19" s="17">
        <v>8.4555221039334993E-2</v>
      </c>
      <c r="BS19" s="17">
        <v>8.1935205630274802E-2</v>
      </c>
      <c r="BT19" s="17"/>
      <c r="BU19" s="17">
        <v>4.1688386568142402E-2</v>
      </c>
      <c r="BV19" s="17">
        <v>9.1276141879286302E-2</v>
      </c>
      <c r="BW19" s="17">
        <v>7.9918068856252106E-2</v>
      </c>
      <c r="BX19" s="17"/>
      <c r="BY19" s="17">
        <v>0.160675042530077</v>
      </c>
      <c r="BZ19" s="17"/>
      <c r="CA19" s="17">
        <v>0.109194476183131</v>
      </c>
    </row>
    <row r="20" spans="2:79" ht="29" x14ac:dyDescent="0.35">
      <c r="B20" s="18" t="s">
        <v>120</v>
      </c>
      <c r="C20" s="17">
        <v>6.5369746751819502E-2</v>
      </c>
      <c r="D20" s="17">
        <v>6.0336469251659301E-2</v>
      </c>
      <c r="E20" s="17">
        <v>6.9929757075158805E-2</v>
      </c>
      <c r="F20" s="17"/>
      <c r="G20" s="17">
        <v>8.5565086255230002E-2</v>
      </c>
      <c r="H20" s="17">
        <v>7.05834022415779E-2</v>
      </c>
      <c r="I20" s="17">
        <v>8.6125187051418098E-2</v>
      </c>
      <c r="J20" s="17">
        <v>5.6795411798200697E-2</v>
      </c>
      <c r="K20" s="17">
        <v>5.0593418286814101E-2</v>
      </c>
      <c r="L20" s="17">
        <v>4.7676496551889699E-2</v>
      </c>
      <c r="M20" s="17"/>
      <c r="N20" s="17">
        <v>7.8148165258121099E-2</v>
      </c>
      <c r="O20" s="17">
        <v>6.3783512755769295E-2</v>
      </c>
      <c r="P20" s="17">
        <v>7.1454468486078199E-2</v>
      </c>
      <c r="Q20" s="17">
        <v>4.6220838832665402E-2</v>
      </c>
      <c r="R20" s="17"/>
      <c r="S20" s="17">
        <v>6.9370455733757594E-2</v>
      </c>
      <c r="T20" s="17">
        <v>6.0976402510519202E-2</v>
      </c>
      <c r="U20" s="17">
        <v>4.9465784848620402E-2</v>
      </c>
      <c r="V20" s="17">
        <v>5.7378990886817603E-2</v>
      </c>
      <c r="W20" s="17">
        <v>9.1217788716928497E-2</v>
      </c>
      <c r="X20" s="17">
        <v>5.9405224022250902E-2</v>
      </c>
      <c r="Y20" s="17">
        <v>4.22746373562356E-2</v>
      </c>
      <c r="Z20" s="17">
        <v>7.3071475836466199E-2</v>
      </c>
      <c r="AA20" s="17">
        <v>7.0330253832292702E-2</v>
      </c>
      <c r="AB20" s="17">
        <v>9.0982253998039497E-2</v>
      </c>
      <c r="AC20" s="17">
        <v>6.7616299554568701E-2</v>
      </c>
      <c r="AD20" s="17">
        <v>4.2182262981913403E-2</v>
      </c>
      <c r="AE20" s="17"/>
      <c r="AF20" s="17">
        <v>4.36339518836769E-2</v>
      </c>
      <c r="AG20" s="17">
        <v>5.9143246289589599E-2</v>
      </c>
      <c r="AH20" s="17">
        <v>6.6042779625916204E-2</v>
      </c>
      <c r="AI20" s="17">
        <v>0.10937571129620501</v>
      </c>
      <c r="AJ20" s="17">
        <v>6.5848630482416806E-2</v>
      </c>
      <c r="AK20" s="17">
        <v>0.10040525972665799</v>
      </c>
      <c r="AL20" s="17"/>
      <c r="AM20" s="17">
        <v>4.3585781540732199E-2</v>
      </c>
      <c r="AN20" s="17">
        <v>6.7620209399567005E-2</v>
      </c>
      <c r="AO20" s="17">
        <v>6.8782261816645707E-2</v>
      </c>
      <c r="AP20" s="17">
        <v>9.7769524557682105E-2</v>
      </c>
      <c r="AQ20" s="17">
        <v>5.3419333776878103E-2</v>
      </c>
      <c r="AR20" s="17"/>
      <c r="AS20" s="17">
        <v>7.1724017441827298E-2</v>
      </c>
      <c r="AT20" s="17">
        <v>6.9795652314279699E-2</v>
      </c>
      <c r="AU20" s="17">
        <v>7.9029040424716798E-2</v>
      </c>
      <c r="AV20" s="17">
        <v>5.7402261104140498E-2</v>
      </c>
      <c r="AW20" s="17">
        <v>5.2742962051860499E-2</v>
      </c>
      <c r="AX20" s="17">
        <v>4.5216358258842501E-2</v>
      </c>
      <c r="AY20" s="17"/>
      <c r="AZ20" s="17">
        <v>5.52387883658539E-2</v>
      </c>
      <c r="BA20" s="17">
        <v>7.9552808832061297E-2</v>
      </c>
      <c r="BB20" s="17">
        <v>6.6787518026583406E-2</v>
      </c>
      <c r="BC20" s="17">
        <v>7.9726447022831604E-2</v>
      </c>
      <c r="BD20" s="17">
        <v>5.0951011929619497E-2</v>
      </c>
      <c r="BE20" s="17"/>
      <c r="BF20" s="17">
        <v>6.7727627357071093E-2</v>
      </c>
      <c r="BG20" s="17"/>
      <c r="BH20" s="17">
        <v>6.97986864575766E-2</v>
      </c>
      <c r="BI20" s="17"/>
      <c r="BJ20" s="17">
        <v>0.101361536961738</v>
      </c>
      <c r="BK20" s="17">
        <v>3.55335367748323E-2</v>
      </c>
      <c r="BL20" s="17">
        <v>5.3923629546131703E-2</v>
      </c>
      <c r="BM20" s="17">
        <v>8.3810672659730606E-2</v>
      </c>
      <c r="BN20" s="17">
        <v>2.6775574925835901E-2</v>
      </c>
      <c r="BO20" s="17">
        <v>3.8887539993351497E-2</v>
      </c>
      <c r="BP20" s="17"/>
      <c r="BQ20" s="17">
        <v>5.5245165189850898E-2</v>
      </c>
      <c r="BR20" s="17">
        <v>6.4789343810242594E-2</v>
      </c>
      <c r="BS20" s="17">
        <v>6.8309230500303506E-2</v>
      </c>
      <c r="BT20" s="17"/>
      <c r="BU20" s="17">
        <v>4.7421917703976697E-2</v>
      </c>
      <c r="BV20" s="17">
        <v>6.4343654959376495E-2</v>
      </c>
      <c r="BW20" s="17">
        <v>6.4797930725980807E-2</v>
      </c>
      <c r="BX20" s="17"/>
      <c r="BY20" s="17">
        <v>0.10035771938641699</v>
      </c>
      <c r="BZ20" s="17"/>
      <c r="CA20" s="17">
        <v>7.6599429942831906E-2</v>
      </c>
    </row>
    <row r="21" spans="2:79" x14ac:dyDescent="0.35">
      <c r="B21" s="18" t="s">
        <v>121</v>
      </c>
      <c r="C21" s="17">
        <v>5.5651519154950799E-2</v>
      </c>
      <c r="D21" s="17">
        <v>6.5831372647098901E-2</v>
      </c>
      <c r="E21" s="17">
        <v>4.5934306832484402E-2</v>
      </c>
      <c r="F21" s="17"/>
      <c r="G21" s="17">
        <v>5.2505903064386003E-2</v>
      </c>
      <c r="H21" s="17">
        <v>2.8985042320899702E-2</v>
      </c>
      <c r="I21" s="17">
        <v>5.5687423112422203E-2</v>
      </c>
      <c r="J21" s="17">
        <v>3.7605755209090201E-2</v>
      </c>
      <c r="K21" s="17">
        <v>6.0398730204689798E-2</v>
      </c>
      <c r="L21" s="17">
        <v>9.0842853993307798E-2</v>
      </c>
      <c r="M21" s="17"/>
      <c r="N21" s="17">
        <v>6.1737154161903299E-2</v>
      </c>
      <c r="O21" s="17">
        <v>4.0717524829283001E-2</v>
      </c>
      <c r="P21" s="17">
        <v>5.8882227396461199E-2</v>
      </c>
      <c r="Q21" s="17">
        <v>6.0426285951854203E-2</v>
      </c>
      <c r="R21" s="17"/>
      <c r="S21" s="17">
        <v>5.30765153091904E-2</v>
      </c>
      <c r="T21" s="17">
        <v>3.00038219449375E-2</v>
      </c>
      <c r="U21" s="17">
        <v>4.9920300661850298E-2</v>
      </c>
      <c r="V21" s="17">
        <v>4.8491624700932698E-2</v>
      </c>
      <c r="W21" s="17">
        <v>4.4494033494415802E-2</v>
      </c>
      <c r="X21" s="17">
        <v>5.99632399405233E-2</v>
      </c>
      <c r="Y21" s="17">
        <v>6.4960500628250803E-2</v>
      </c>
      <c r="Z21" s="17">
        <v>8.1293117005147603E-2</v>
      </c>
      <c r="AA21" s="17">
        <v>5.0093177284249502E-2</v>
      </c>
      <c r="AB21" s="17">
        <v>8.59596050288957E-2</v>
      </c>
      <c r="AC21" s="17">
        <v>4.0836650434543403E-2</v>
      </c>
      <c r="AD21" s="17">
        <v>0.123650511839126</v>
      </c>
      <c r="AE21" s="17"/>
      <c r="AF21" s="17">
        <v>7.3155002965589203E-2</v>
      </c>
      <c r="AG21" s="17">
        <v>5.4488422497104803E-2</v>
      </c>
      <c r="AH21" s="17">
        <v>5.31207695070844E-2</v>
      </c>
      <c r="AI21" s="17">
        <v>3.6136818407680099E-2</v>
      </c>
      <c r="AJ21" s="17">
        <v>5.0631560512339399E-2</v>
      </c>
      <c r="AK21" s="17">
        <v>5.8399991444086301E-2</v>
      </c>
      <c r="AL21" s="17"/>
      <c r="AM21" s="17">
        <v>5.4948243025456499E-2</v>
      </c>
      <c r="AN21" s="17">
        <v>5.7760714952361999E-2</v>
      </c>
      <c r="AO21" s="17">
        <v>5.1173882519627199E-2</v>
      </c>
      <c r="AP21" s="17">
        <v>5.5290036993310997E-2</v>
      </c>
      <c r="AQ21" s="17">
        <v>4.6875321330456902E-2</v>
      </c>
      <c r="AR21" s="17"/>
      <c r="AS21" s="17">
        <v>6.2665076209534501E-2</v>
      </c>
      <c r="AT21" s="17">
        <v>6.7908320150598001E-2</v>
      </c>
      <c r="AU21" s="17">
        <v>4.7015841707122003E-2</v>
      </c>
      <c r="AV21" s="17">
        <v>4.2758276869873199E-2</v>
      </c>
      <c r="AW21" s="17">
        <v>4.8823686950959302E-2</v>
      </c>
      <c r="AX21" s="17">
        <v>6.0110484412335401E-2</v>
      </c>
      <c r="AY21" s="17"/>
      <c r="AZ21" s="17">
        <v>6.7703945846716199E-2</v>
      </c>
      <c r="BA21" s="17">
        <v>4.9028399321118701E-2</v>
      </c>
      <c r="BB21" s="17">
        <v>5.1296635329522902E-2</v>
      </c>
      <c r="BC21" s="17">
        <v>5.5703666584955E-2</v>
      </c>
      <c r="BD21" s="17">
        <v>5.7450945370144599E-2</v>
      </c>
      <c r="BE21" s="17"/>
      <c r="BF21" s="17">
        <v>5.5238248714059301E-2</v>
      </c>
      <c r="BG21" s="17"/>
      <c r="BH21" s="17">
        <v>6.2058406896327398E-2</v>
      </c>
      <c r="BI21" s="17"/>
      <c r="BJ21" s="17">
        <v>4.5951478303211099E-2</v>
      </c>
      <c r="BK21" s="17">
        <v>5.89780537601058E-2</v>
      </c>
      <c r="BL21" s="17">
        <v>6.7873581495089097E-2</v>
      </c>
      <c r="BM21" s="17">
        <v>6.1432535943153503E-2</v>
      </c>
      <c r="BN21" s="17">
        <v>4.93637488262973E-2</v>
      </c>
      <c r="BO21" s="17">
        <v>2.49342602813056E-2</v>
      </c>
      <c r="BP21" s="17"/>
      <c r="BQ21" s="17">
        <v>5.5189039709264497E-2</v>
      </c>
      <c r="BR21" s="17">
        <v>5.7328273355537203E-2</v>
      </c>
      <c r="BS21" s="17">
        <v>5.4250552706347203E-2</v>
      </c>
      <c r="BT21" s="17"/>
      <c r="BU21" s="17">
        <v>0.105576890351827</v>
      </c>
      <c r="BV21" s="17">
        <v>5.5427744579633398E-2</v>
      </c>
      <c r="BW21" s="17">
        <v>5.6205425901688102E-2</v>
      </c>
      <c r="BX21" s="17"/>
      <c r="BY21" s="17">
        <v>6.2758776390159005E-2</v>
      </c>
      <c r="BZ21" s="17"/>
      <c r="CA21" s="17">
        <v>5.0751944767282203E-2</v>
      </c>
    </row>
    <row r="22" spans="2:79" ht="29" x14ac:dyDescent="0.35">
      <c r="B22" s="18" t="s">
        <v>122</v>
      </c>
      <c r="C22" s="17">
        <v>5.5057768613207998E-2</v>
      </c>
      <c r="D22" s="17">
        <v>7.3420495999301602E-2</v>
      </c>
      <c r="E22" s="17">
        <v>3.7520528926496197E-2</v>
      </c>
      <c r="F22" s="17"/>
      <c r="G22" s="17">
        <v>5.1010401426692803E-2</v>
      </c>
      <c r="H22" s="17">
        <v>7.3814991172137398E-2</v>
      </c>
      <c r="I22" s="17">
        <v>6.5942881042982807E-2</v>
      </c>
      <c r="J22" s="17">
        <v>4.19561403466676E-2</v>
      </c>
      <c r="K22" s="17">
        <v>4.9169339755783199E-2</v>
      </c>
      <c r="L22" s="17">
        <v>4.8255249583061197E-2</v>
      </c>
      <c r="M22" s="17"/>
      <c r="N22" s="17">
        <v>6.7485342913749996E-2</v>
      </c>
      <c r="O22" s="17">
        <v>4.5535361254651498E-2</v>
      </c>
      <c r="P22" s="17">
        <v>6.2780878392129202E-2</v>
      </c>
      <c r="Q22" s="17">
        <v>4.5498747587956703E-2</v>
      </c>
      <c r="R22" s="17"/>
      <c r="S22" s="17">
        <v>5.0386767467737098E-2</v>
      </c>
      <c r="T22" s="17">
        <v>4.9231233313844297E-2</v>
      </c>
      <c r="U22" s="17">
        <v>3.7824527309654202E-2</v>
      </c>
      <c r="V22" s="17">
        <v>5.5194096467020497E-2</v>
      </c>
      <c r="W22" s="17">
        <v>9.5205348786707805E-2</v>
      </c>
      <c r="X22" s="17">
        <v>4.7621107815812497E-2</v>
      </c>
      <c r="Y22" s="17">
        <v>6.8151528789170399E-2</v>
      </c>
      <c r="Z22" s="17">
        <v>7.1918382567528694E-2</v>
      </c>
      <c r="AA22" s="17">
        <v>4.0610518017106099E-2</v>
      </c>
      <c r="AB22" s="17">
        <v>4.8516308169910302E-2</v>
      </c>
      <c r="AC22" s="17">
        <v>6.6178172577626398E-2</v>
      </c>
      <c r="AD22" s="17">
        <v>7.2803937743272401E-2</v>
      </c>
      <c r="AE22" s="17"/>
      <c r="AF22" s="17">
        <v>3.21603513094268E-2</v>
      </c>
      <c r="AG22" s="17">
        <v>5.2804552758520203E-2</v>
      </c>
      <c r="AH22" s="17">
        <v>6.6771137509465298E-2</v>
      </c>
      <c r="AI22" s="17">
        <v>7.3284626901164801E-2</v>
      </c>
      <c r="AJ22" s="17">
        <v>6.00574878529819E-2</v>
      </c>
      <c r="AK22" s="17">
        <v>0.110381296397496</v>
      </c>
      <c r="AL22" s="17"/>
      <c r="AM22" s="17">
        <v>3.4669114165782701E-2</v>
      </c>
      <c r="AN22" s="17">
        <v>5.2907115588122798E-2</v>
      </c>
      <c r="AO22" s="17">
        <v>7.5491144439466806E-2</v>
      </c>
      <c r="AP22" s="17">
        <v>6.6690271451191704E-2</v>
      </c>
      <c r="AQ22" s="17">
        <v>9.8845116320147204E-3</v>
      </c>
      <c r="AR22" s="17"/>
      <c r="AS22" s="17">
        <v>5.0226077747473202E-2</v>
      </c>
      <c r="AT22" s="17">
        <v>4.7053195968609601E-2</v>
      </c>
      <c r="AU22" s="17">
        <v>6.1555242891675202E-2</v>
      </c>
      <c r="AV22" s="17">
        <v>6.5746317936526702E-2</v>
      </c>
      <c r="AW22" s="17">
        <v>5.6486513434268901E-2</v>
      </c>
      <c r="AX22" s="17">
        <v>5.0477397206005199E-2</v>
      </c>
      <c r="AY22" s="17"/>
      <c r="AZ22" s="17">
        <v>6.3291792354115403E-2</v>
      </c>
      <c r="BA22" s="17">
        <v>6.6732582124923195E-2</v>
      </c>
      <c r="BB22" s="17">
        <v>3.7449317740746002E-2</v>
      </c>
      <c r="BC22" s="17">
        <v>4.0285812212120402E-2</v>
      </c>
      <c r="BD22" s="17">
        <v>5.3788368799895597E-2</v>
      </c>
      <c r="BE22" s="17"/>
      <c r="BF22" s="17">
        <v>5.5086218483078098E-2</v>
      </c>
      <c r="BG22" s="17"/>
      <c r="BH22" s="17">
        <v>5.7069605668955602E-2</v>
      </c>
      <c r="BI22" s="17"/>
      <c r="BJ22" s="17">
        <v>6.43156767992039E-2</v>
      </c>
      <c r="BK22" s="17">
        <v>6.0152266656568698E-2</v>
      </c>
      <c r="BL22" s="17">
        <v>4.8102393218099303E-2</v>
      </c>
      <c r="BM22" s="17">
        <v>3.62467841719573E-2</v>
      </c>
      <c r="BN22" s="17">
        <v>8.3553943566280306E-2</v>
      </c>
      <c r="BO22" s="17">
        <v>2.4716209589020901E-2</v>
      </c>
      <c r="BP22" s="17"/>
      <c r="BQ22" s="17">
        <v>5.9226957894173801E-2</v>
      </c>
      <c r="BR22" s="17">
        <v>5.6974661843567503E-2</v>
      </c>
      <c r="BS22" s="17">
        <v>5.7639542546798102E-2</v>
      </c>
      <c r="BT22" s="17"/>
      <c r="BU22" s="17">
        <v>5.7318224072919102E-2</v>
      </c>
      <c r="BV22" s="17">
        <v>5.6279187130475097E-2</v>
      </c>
      <c r="BW22" s="17">
        <v>6.03788700928942E-2</v>
      </c>
      <c r="BX22" s="17"/>
      <c r="BY22" s="17">
        <v>6.2361305054561403E-2</v>
      </c>
      <c r="BZ22" s="17"/>
      <c r="CA22" s="17">
        <v>4.7571533951313298E-2</v>
      </c>
    </row>
    <row r="23" spans="2:79" x14ac:dyDescent="0.35">
      <c r="B23" s="18" t="s">
        <v>123</v>
      </c>
      <c r="C23" s="17">
        <v>4.4851639372175199E-2</v>
      </c>
      <c r="D23" s="17">
        <v>4.8604535696336201E-2</v>
      </c>
      <c r="E23" s="17">
        <v>4.1497499943615297E-2</v>
      </c>
      <c r="F23" s="17"/>
      <c r="G23" s="17">
        <v>7.6368856062367305E-2</v>
      </c>
      <c r="H23" s="17">
        <v>5.0379246034059702E-2</v>
      </c>
      <c r="I23" s="17">
        <v>4.9930363245704101E-2</v>
      </c>
      <c r="J23" s="17">
        <v>2.9885184420133298E-2</v>
      </c>
      <c r="K23" s="17">
        <v>5.2840710678069502E-2</v>
      </c>
      <c r="L23" s="17">
        <v>2.1956074846767999E-2</v>
      </c>
      <c r="M23" s="17"/>
      <c r="N23" s="17">
        <v>5.14096654135748E-2</v>
      </c>
      <c r="O23" s="17">
        <v>4.90036135564429E-2</v>
      </c>
      <c r="P23" s="17">
        <v>3.10389508939399E-2</v>
      </c>
      <c r="Q23" s="17">
        <v>4.6906510375917101E-2</v>
      </c>
      <c r="R23" s="17"/>
      <c r="S23" s="17">
        <v>0.11910956518934</v>
      </c>
      <c r="T23" s="17">
        <v>2.8355733600518199E-2</v>
      </c>
      <c r="U23" s="17">
        <v>2.8462502600315499E-2</v>
      </c>
      <c r="V23" s="17">
        <v>1.85027906555634E-2</v>
      </c>
      <c r="W23" s="17">
        <v>3.19422644441891E-2</v>
      </c>
      <c r="X23" s="17">
        <v>3.2947609083792302E-2</v>
      </c>
      <c r="Y23" s="17">
        <v>5.8936256758993999E-2</v>
      </c>
      <c r="Z23" s="17">
        <v>1.9710350888301399E-2</v>
      </c>
      <c r="AA23" s="17">
        <v>5.4846601118207702E-2</v>
      </c>
      <c r="AB23" s="17">
        <v>2.0338982093623899E-2</v>
      </c>
      <c r="AC23" s="17">
        <v>1.80736221863717E-2</v>
      </c>
      <c r="AD23" s="17">
        <v>3.6346651871124999E-2</v>
      </c>
      <c r="AE23" s="17"/>
      <c r="AF23" s="17">
        <v>5.3882737442867902E-2</v>
      </c>
      <c r="AG23" s="17">
        <v>3.47095586442073E-2</v>
      </c>
      <c r="AH23" s="17">
        <v>5.0414571193089001E-2</v>
      </c>
      <c r="AI23" s="17">
        <v>4.2898276479918701E-2</v>
      </c>
      <c r="AJ23" s="17">
        <v>4.2671220405118497E-2</v>
      </c>
      <c r="AK23" s="17">
        <v>7.9157013514682906E-2</v>
      </c>
      <c r="AL23" s="17"/>
      <c r="AM23" s="17">
        <v>3.8027723544536901E-2</v>
      </c>
      <c r="AN23" s="17">
        <v>3.4180143921744698E-2</v>
      </c>
      <c r="AO23" s="17">
        <v>4.6557141791545499E-2</v>
      </c>
      <c r="AP23" s="17">
        <v>7.3013885433226206E-2</v>
      </c>
      <c r="AQ23" s="17">
        <v>9.9900878240576599E-2</v>
      </c>
      <c r="AR23" s="17"/>
      <c r="AS23" s="17">
        <v>9.2095246658940005E-2</v>
      </c>
      <c r="AT23" s="17">
        <v>4.0990655111839698E-2</v>
      </c>
      <c r="AU23" s="17">
        <v>3.9170261661265603E-2</v>
      </c>
      <c r="AV23" s="17">
        <v>2.3039493076703499E-2</v>
      </c>
      <c r="AW23" s="17">
        <v>1.68894163628628E-2</v>
      </c>
      <c r="AX23" s="17">
        <v>2.94793401614185E-2</v>
      </c>
      <c r="AY23" s="17"/>
      <c r="AZ23" s="17">
        <v>4.1402726704336798E-2</v>
      </c>
      <c r="BA23" s="17">
        <v>3.0522636015299399E-2</v>
      </c>
      <c r="BB23" s="17">
        <v>3.8276423986292399E-2</v>
      </c>
      <c r="BC23" s="17">
        <v>3.7479862238601197E-2</v>
      </c>
      <c r="BD23" s="17">
        <v>7.3302427365063899E-2</v>
      </c>
      <c r="BE23" s="17"/>
      <c r="BF23" s="17">
        <v>3.9280333558030102E-2</v>
      </c>
      <c r="BG23" s="17"/>
      <c r="BH23" s="17">
        <v>3.34497572945422E-2</v>
      </c>
      <c r="BI23" s="17"/>
      <c r="BJ23" s="17">
        <v>5.1047787120704902E-2</v>
      </c>
      <c r="BK23" s="17">
        <v>4.7464431931810103E-2</v>
      </c>
      <c r="BL23" s="17">
        <v>3.3498799232409698E-2</v>
      </c>
      <c r="BM23" s="17">
        <v>4.4226518520063401E-2</v>
      </c>
      <c r="BN23" s="17">
        <v>5.8941282253268799E-2</v>
      </c>
      <c r="BO23" s="17">
        <v>4.0114732415497401E-2</v>
      </c>
      <c r="BP23" s="17"/>
      <c r="BQ23" s="17">
        <v>4.7507564832313498E-2</v>
      </c>
      <c r="BR23" s="17">
        <v>4.14000736419761E-2</v>
      </c>
      <c r="BS23" s="17">
        <v>4.4895219793726897E-2</v>
      </c>
      <c r="BT23" s="17"/>
      <c r="BU23" s="17">
        <v>7.7515048276752402E-2</v>
      </c>
      <c r="BV23" s="17">
        <v>4.2755515187067203E-2</v>
      </c>
      <c r="BW23" s="17">
        <v>4.3428316168016901E-2</v>
      </c>
      <c r="BX23" s="17"/>
      <c r="BY23" s="17">
        <v>7.6523260680471397E-2</v>
      </c>
      <c r="BZ23" s="17"/>
      <c r="CA23" s="17">
        <v>7.04688415695639E-2</v>
      </c>
    </row>
    <row r="24" spans="2:79" x14ac:dyDescent="0.35">
      <c r="B24" s="18" t="s">
        <v>124</v>
      </c>
      <c r="C24" s="17">
        <v>4.4600050580512099E-2</v>
      </c>
      <c r="D24" s="17">
        <v>4.68126469066346E-2</v>
      </c>
      <c r="E24" s="17">
        <v>4.2746866085513702E-2</v>
      </c>
      <c r="F24" s="17"/>
      <c r="G24" s="17">
        <v>4.8468504566859097E-2</v>
      </c>
      <c r="H24" s="17">
        <v>3.9234070683648703E-2</v>
      </c>
      <c r="I24" s="17">
        <v>4.8140137122547798E-2</v>
      </c>
      <c r="J24" s="17">
        <v>4.8492186894070498E-2</v>
      </c>
      <c r="K24" s="17">
        <v>4.6164569134829803E-2</v>
      </c>
      <c r="L24" s="17">
        <v>3.9310733748449699E-2</v>
      </c>
      <c r="M24" s="17"/>
      <c r="N24" s="17">
        <v>4.2190146826894301E-2</v>
      </c>
      <c r="O24" s="17">
        <v>3.0304113942930401E-2</v>
      </c>
      <c r="P24" s="17">
        <v>5.6422234496956401E-2</v>
      </c>
      <c r="Q24" s="17">
        <v>5.1043021029424297E-2</v>
      </c>
      <c r="R24" s="17"/>
      <c r="S24" s="17">
        <v>1.6565412977419799E-2</v>
      </c>
      <c r="T24" s="17">
        <v>5.7857889827485201E-2</v>
      </c>
      <c r="U24" s="17">
        <v>4.3980550925520903E-2</v>
      </c>
      <c r="V24" s="17">
        <v>8.8805178481394603E-2</v>
      </c>
      <c r="W24" s="17">
        <v>7.3978049553536401E-2</v>
      </c>
      <c r="X24" s="17">
        <v>8.0693526465085194E-2</v>
      </c>
      <c r="Y24" s="17">
        <v>3.7401277029085703E-2</v>
      </c>
      <c r="Z24" s="17">
        <v>1.7008211246691701E-2</v>
      </c>
      <c r="AA24" s="17">
        <v>3.1036531729843799E-2</v>
      </c>
      <c r="AB24" s="17">
        <v>1.6705511629970402E-2</v>
      </c>
      <c r="AC24" s="17">
        <v>4.2722843324448097E-2</v>
      </c>
      <c r="AD24" s="17">
        <v>2.5564587417312599E-3</v>
      </c>
      <c r="AE24" s="17"/>
      <c r="AF24" s="17">
        <v>3.6680241256990799E-2</v>
      </c>
      <c r="AG24" s="17">
        <v>4.3762523764515102E-2</v>
      </c>
      <c r="AH24" s="17">
        <v>5.5253288586930897E-2</v>
      </c>
      <c r="AI24" s="17">
        <v>5.0350446531837602E-2</v>
      </c>
      <c r="AJ24" s="17">
        <v>3.4397818954182202E-2</v>
      </c>
      <c r="AK24" s="17">
        <v>5.6122036777441202E-2</v>
      </c>
      <c r="AL24" s="17"/>
      <c r="AM24" s="17">
        <v>4.2748472519940003E-2</v>
      </c>
      <c r="AN24" s="17">
        <v>4.8195572983477999E-2</v>
      </c>
      <c r="AO24" s="17">
        <v>3.9632343528409497E-2</v>
      </c>
      <c r="AP24" s="17">
        <v>4.8778364009971903E-2</v>
      </c>
      <c r="AQ24" s="17">
        <v>2.2207330653537201E-2</v>
      </c>
      <c r="AR24" s="17"/>
      <c r="AS24" s="17">
        <v>3.8823147524340899E-2</v>
      </c>
      <c r="AT24" s="17">
        <v>3.5737383539772002E-2</v>
      </c>
      <c r="AU24" s="17">
        <v>2.26932081962978E-2</v>
      </c>
      <c r="AV24" s="17">
        <v>5.37151943707527E-2</v>
      </c>
      <c r="AW24" s="17">
        <v>6.3779168520431501E-2</v>
      </c>
      <c r="AX24" s="17">
        <v>7.8680741616234603E-2</v>
      </c>
      <c r="AY24" s="17"/>
      <c r="AZ24" s="17">
        <v>6.0729429830787503E-2</v>
      </c>
      <c r="BA24" s="17">
        <v>4.6773013337473301E-2</v>
      </c>
      <c r="BB24" s="17">
        <v>4.0023098968445497E-2</v>
      </c>
      <c r="BC24" s="17">
        <v>3.2034276844993097E-2</v>
      </c>
      <c r="BD24" s="17">
        <v>3.4503156349785701E-2</v>
      </c>
      <c r="BE24" s="17"/>
      <c r="BF24" s="17">
        <v>4.7437400182936199E-2</v>
      </c>
      <c r="BG24" s="17"/>
      <c r="BH24" s="17">
        <v>5.1098960220863299E-2</v>
      </c>
      <c r="BI24" s="17"/>
      <c r="BJ24" s="17">
        <v>4.7654783578301899E-2</v>
      </c>
      <c r="BK24" s="17">
        <v>4.3602644594274202E-2</v>
      </c>
      <c r="BL24" s="17">
        <v>4.4304893608105099E-2</v>
      </c>
      <c r="BM24" s="17">
        <v>5.0475655687102397E-2</v>
      </c>
      <c r="BN24" s="17">
        <v>3.5261429725287299E-2</v>
      </c>
      <c r="BO24" s="17">
        <v>4.1148062669867799E-2</v>
      </c>
      <c r="BP24" s="17"/>
      <c r="BQ24" s="17">
        <v>0.19369381003318101</v>
      </c>
      <c r="BR24" s="17">
        <v>3.2804764238048102E-2</v>
      </c>
      <c r="BS24" s="17">
        <v>8.4893239341218597E-3</v>
      </c>
      <c r="BT24" s="17"/>
      <c r="BU24" s="17">
        <v>7.50218861168305E-2</v>
      </c>
      <c r="BV24" s="17">
        <v>5.3966251918597399E-2</v>
      </c>
      <c r="BW24" s="17">
        <v>3.5221777058123703E-2</v>
      </c>
      <c r="BX24" s="17"/>
      <c r="BY24" s="17">
        <v>2.1683314515308999E-2</v>
      </c>
      <c r="BZ24" s="17"/>
      <c r="CA24" s="17">
        <v>4.8405046554288199E-2</v>
      </c>
    </row>
    <row r="25" spans="2:79" ht="29" x14ac:dyDescent="0.35">
      <c r="B25" s="18" t="s">
        <v>125</v>
      </c>
      <c r="C25" s="17">
        <v>4.3039505316782897E-2</v>
      </c>
      <c r="D25" s="17">
        <v>4.9440651525949703E-2</v>
      </c>
      <c r="E25" s="17">
        <v>3.7089393289943297E-2</v>
      </c>
      <c r="F25" s="17"/>
      <c r="G25" s="17">
        <v>5.88452070359698E-2</v>
      </c>
      <c r="H25" s="17">
        <v>6.4986853528254299E-2</v>
      </c>
      <c r="I25" s="17">
        <v>5.4262154188774697E-2</v>
      </c>
      <c r="J25" s="17">
        <v>3.7289474648012702E-2</v>
      </c>
      <c r="K25" s="17">
        <v>3.4358387224396603E-2</v>
      </c>
      <c r="L25" s="17">
        <v>1.60206927274388E-2</v>
      </c>
      <c r="M25" s="17"/>
      <c r="N25" s="17">
        <v>3.7398426765830703E-2</v>
      </c>
      <c r="O25" s="17">
        <v>3.6630879239906503E-2</v>
      </c>
      <c r="P25" s="17">
        <v>4.6734546060613398E-2</v>
      </c>
      <c r="Q25" s="17">
        <v>5.2715145464454598E-2</v>
      </c>
      <c r="R25" s="17"/>
      <c r="S25" s="17">
        <v>6.2912647300579994E-2</v>
      </c>
      <c r="T25" s="17">
        <v>3.3361571341824603E-2</v>
      </c>
      <c r="U25" s="17">
        <v>3.5649276132645701E-2</v>
      </c>
      <c r="V25" s="17">
        <v>4.05231382977582E-2</v>
      </c>
      <c r="W25" s="17">
        <v>3.4226987624398401E-2</v>
      </c>
      <c r="X25" s="17">
        <v>3.9764904192700998E-2</v>
      </c>
      <c r="Y25" s="17">
        <v>4.32265903364175E-2</v>
      </c>
      <c r="Z25" s="17">
        <v>1.76539531755322E-2</v>
      </c>
      <c r="AA25" s="17">
        <v>8.3938746458125199E-2</v>
      </c>
      <c r="AB25" s="17">
        <v>2.2331874809984199E-2</v>
      </c>
      <c r="AC25" s="17">
        <v>2.16307630348349E-2</v>
      </c>
      <c r="AD25" s="17">
        <v>3.1216929795417701E-2</v>
      </c>
      <c r="AE25" s="17"/>
      <c r="AF25" s="17">
        <v>4.4101997211859797E-2</v>
      </c>
      <c r="AG25" s="17">
        <v>3.8456833367555801E-2</v>
      </c>
      <c r="AH25" s="17">
        <v>5.0808340901976799E-2</v>
      </c>
      <c r="AI25" s="17">
        <v>3.6569479062631499E-2</v>
      </c>
      <c r="AJ25" s="17">
        <v>5.9057898129896501E-2</v>
      </c>
      <c r="AK25" s="17">
        <v>5.5970523748100701E-2</v>
      </c>
      <c r="AL25" s="17"/>
      <c r="AM25" s="17">
        <v>3.6358363776405299E-2</v>
      </c>
      <c r="AN25" s="17">
        <v>4.2258232132535399E-2</v>
      </c>
      <c r="AO25" s="17">
        <v>3.6257200422821399E-2</v>
      </c>
      <c r="AP25" s="17">
        <v>7.51024835691146E-2</v>
      </c>
      <c r="AQ25" s="17">
        <v>6.42198045117853E-2</v>
      </c>
      <c r="AR25" s="17"/>
      <c r="AS25" s="17">
        <v>5.7410225048833502E-2</v>
      </c>
      <c r="AT25" s="17">
        <v>4.3979721759227403E-2</v>
      </c>
      <c r="AU25" s="17">
        <v>4.0979728269096502E-2</v>
      </c>
      <c r="AV25" s="17">
        <v>3.7559278529008498E-2</v>
      </c>
      <c r="AW25" s="17">
        <v>2.6665939376338699E-2</v>
      </c>
      <c r="AX25" s="17">
        <v>4.2096759137011601E-2</v>
      </c>
      <c r="AY25" s="17"/>
      <c r="AZ25" s="17">
        <v>4.1286438470324698E-2</v>
      </c>
      <c r="BA25" s="17">
        <v>3.6350023882047201E-2</v>
      </c>
      <c r="BB25" s="17">
        <v>4.2233313186080298E-2</v>
      </c>
      <c r="BC25" s="17">
        <v>6.1868359073675501E-2</v>
      </c>
      <c r="BD25" s="17">
        <v>4.7687773584449797E-2</v>
      </c>
      <c r="BE25" s="17"/>
      <c r="BF25" s="17">
        <v>4.1685146640493199E-2</v>
      </c>
      <c r="BG25" s="17"/>
      <c r="BH25" s="17">
        <v>4.1852720313647201E-2</v>
      </c>
      <c r="BI25" s="17"/>
      <c r="BJ25" s="17">
        <v>4.3165571625117201E-2</v>
      </c>
      <c r="BK25" s="17">
        <v>3.6259315196633002E-2</v>
      </c>
      <c r="BL25" s="17">
        <v>3.34603785892785E-2</v>
      </c>
      <c r="BM25" s="17">
        <v>6.3502130022515701E-2</v>
      </c>
      <c r="BN25" s="17">
        <v>5.7610814128826203E-2</v>
      </c>
      <c r="BO25" s="17">
        <v>6.6139629876834999E-2</v>
      </c>
      <c r="BP25" s="17"/>
      <c r="BQ25" s="17">
        <v>4.0755819932995097E-2</v>
      </c>
      <c r="BR25" s="17">
        <v>4.8723771047369399E-2</v>
      </c>
      <c r="BS25" s="17">
        <v>4.1178271482110403E-2</v>
      </c>
      <c r="BT25" s="17"/>
      <c r="BU25" s="17">
        <v>5.4421434828528001E-2</v>
      </c>
      <c r="BV25" s="17">
        <v>4.30852707434424E-2</v>
      </c>
      <c r="BW25" s="17">
        <v>4.1491296112958001E-2</v>
      </c>
      <c r="BX25" s="17"/>
      <c r="BY25" s="17">
        <v>5.2858402168358999E-2</v>
      </c>
      <c r="BZ25" s="17"/>
      <c r="CA25" s="17">
        <v>5.3735455587788299E-2</v>
      </c>
    </row>
    <row r="26" spans="2:79" x14ac:dyDescent="0.35">
      <c r="B26" s="18" t="s">
        <v>126</v>
      </c>
      <c r="C26" s="17">
        <v>9.9029059945763397E-3</v>
      </c>
      <c r="D26" s="17">
        <v>9.7599323218690096E-3</v>
      </c>
      <c r="E26" s="17">
        <v>1.01101908240059E-2</v>
      </c>
      <c r="F26" s="17"/>
      <c r="G26" s="17">
        <v>3.0758224343136201E-2</v>
      </c>
      <c r="H26" s="17">
        <v>1.9562869498985599E-2</v>
      </c>
      <c r="I26" s="17">
        <v>3.5875144785360701E-3</v>
      </c>
      <c r="J26" s="17">
        <v>3.6510705919910701E-3</v>
      </c>
      <c r="K26" s="17">
        <v>3.2458949721585299E-3</v>
      </c>
      <c r="L26" s="17">
        <v>2.7517179161984399E-3</v>
      </c>
      <c r="M26" s="17"/>
      <c r="N26" s="17">
        <v>9.5492990029895607E-3</v>
      </c>
      <c r="O26" s="17">
        <v>1.3443649398279399E-2</v>
      </c>
      <c r="P26" s="17">
        <v>8.3088603956648008E-3</v>
      </c>
      <c r="Q26" s="17">
        <v>8.2928283345959607E-3</v>
      </c>
      <c r="R26" s="17"/>
      <c r="S26" s="17">
        <v>8.2257402241022303E-3</v>
      </c>
      <c r="T26" s="17">
        <v>9.5179055344662093E-3</v>
      </c>
      <c r="U26" s="17">
        <v>5.9125073862272602E-3</v>
      </c>
      <c r="V26" s="17">
        <v>1.43734541646716E-2</v>
      </c>
      <c r="W26" s="17">
        <v>1.76369548550755E-2</v>
      </c>
      <c r="X26" s="17">
        <v>1.1705257776022E-2</v>
      </c>
      <c r="Y26" s="17">
        <v>7.8563225641596103E-3</v>
      </c>
      <c r="Z26" s="17">
        <v>1.85369509179499E-2</v>
      </c>
      <c r="AA26" s="17">
        <v>2.9626176265246901E-3</v>
      </c>
      <c r="AB26" s="17">
        <v>9.3498736166770305E-3</v>
      </c>
      <c r="AC26" s="17">
        <v>1.1044674342538001E-2</v>
      </c>
      <c r="AD26" s="17">
        <v>1.22837425168976E-2</v>
      </c>
      <c r="AE26" s="17"/>
      <c r="AF26" s="17">
        <v>1.50131067959859E-2</v>
      </c>
      <c r="AG26" s="17">
        <v>1.05433589753504E-2</v>
      </c>
      <c r="AH26" s="17">
        <v>9.5365400624037398E-3</v>
      </c>
      <c r="AI26" s="17">
        <v>1.1225050255063301E-2</v>
      </c>
      <c r="AJ26" s="17">
        <v>5.9059878235481703E-3</v>
      </c>
      <c r="AK26" s="17">
        <v>3.5043042076074401E-3</v>
      </c>
      <c r="AL26" s="17"/>
      <c r="AM26" s="17">
        <v>1.08501150699023E-2</v>
      </c>
      <c r="AN26" s="17">
        <v>1.0295649745673E-2</v>
      </c>
      <c r="AO26" s="17">
        <v>1.2500096750302499E-2</v>
      </c>
      <c r="AP26" s="17">
        <v>3.58419414254305E-3</v>
      </c>
      <c r="AQ26" s="17">
        <v>6.7438859923345399E-3</v>
      </c>
      <c r="AR26" s="17"/>
      <c r="AS26" s="17">
        <v>1.4324415975936301E-2</v>
      </c>
      <c r="AT26" s="17">
        <v>8.4909381914500398E-3</v>
      </c>
      <c r="AU26" s="17">
        <v>7.4995751266998204E-3</v>
      </c>
      <c r="AV26" s="17">
        <v>1.02868481333332E-2</v>
      </c>
      <c r="AW26" s="17">
        <v>6.8145414471549601E-3</v>
      </c>
      <c r="AX26" s="17">
        <v>1.0034166086263599E-2</v>
      </c>
      <c r="AY26" s="17"/>
      <c r="AZ26" s="17">
        <v>1.29866625640428E-2</v>
      </c>
      <c r="BA26" s="17">
        <v>9.22239783167003E-3</v>
      </c>
      <c r="BB26" s="17">
        <v>5.3205814884868703E-3</v>
      </c>
      <c r="BC26" s="17">
        <v>1.1964746946373499E-3</v>
      </c>
      <c r="BD26" s="17">
        <v>1.4871460756016201E-2</v>
      </c>
      <c r="BE26" s="17"/>
      <c r="BF26" s="17">
        <v>9.6504460744115308E-3</v>
      </c>
      <c r="BG26" s="17"/>
      <c r="BH26" s="17">
        <v>9.50774083674274E-3</v>
      </c>
      <c r="BI26" s="17"/>
      <c r="BJ26" s="17">
        <v>1.3326506791866101E-2</v>
      </c>
      <c r="BK26" s="17">
        <v>1.15747644549318E-2</v>
      </c>
      <c r="BL26" s="17">
        <v>4.2465622304644797E-3</v>
      </c>
      <c r="BM26" s="17">
        <v>1.05405346441275E-2</v>
      </c>
      <c r="BN26" s="17">
        <v>1.15599499739719E-2</v>
      </c>
      <c r="BO26" s="17">
        <v>1.74320588750328E-2</v>
      </c>
      <c r="BP26" s="17"/>
      <c r="BQ26" s="17">
        <v>1.89843414159768E-2</v>
      </c>
      <c r="BR26" s="17">
        <v>1.05968629454483E-2</v>
      </c>
      <c r="BS26" s="17">
        <v>5.8639056913942196E-3</v>
      </c>
      <c r="BT26" s="17"/>
      <c r="BU26" s="17">
        <v>3.0959063545525099E-2</v>
      </c>
      <c r="BV26" s="17">
        <v>9.9026441621992405E-3</v>
      </c>
      <c r="BW26" s="17">
        <v>7.3677462444500597E-3</v>
      </c>
      <c r="BX26" s="17"/>
      <c r="BY26" s="17">
        <v>2.4390896966230102E-2</v>
      </c>
      <c r="BZ26" s="17"/>
      <c r="CA26" s="17">
        <v>1.53695269514166E-2</v>
      </c>
    </row>
    <row r="27" spans="2:79" x14ac:dyDescent="0.35">
      <c r="B27" s="18" t="s">
        <v>127</v>
      </c>
      <c r="C27" s="17">
        <v>5.69786379606208E-3</v>
      </c>
      <c r="D27" s="17">
        <v>9.3294744606103597E-3</v>
      </c>
      <c r="E27" s="17">
        <v>2.1939689777440599E-3</v>
      </c>
      <c r="F27" s="17"/>
      <c r="G27" s="17">
        <v>1.3144326916073999E-2</v>
      </c>
      <c r="H27" s="17">
        <v>8.4845398283303897E-3</v>
      </c>
      <c r="I27" s="17">
        <v>6.9035698470251003E-3</v>
      </c>
      <c r="J27" s="17">
        <v>4.7899022828292899E-3</v>
      </c>
      <c r="K27" s="17">
        <v>0</v>
      </c>
      <c r="L27" s="17">
        <v>2.03343298551718E-3</v>
      </c>
      <c r="M27" s="17"/>
      <c r="N27" s="17">
        <v>3.2524444150087402E-3</v>
      </c>
      <c r="O27" s="17">
        <v>7.0788561540251604E-3</v>
      </c>
      <c r="P27" s="17">
        <v>4.8502136321059404E-3</v>
      </c>
      <c r="Q27" s="17">
        <v>7.8150695178578599E-3</v>
      </c>
      <c r="R27" s="17"/>
      <c r="S27" s="17">
        <v>1.0099827354574801E-2</v>
      </c>
      <c r="T27" s="17">
        <v>1.7331517814019E-3</v>
      </c>
      <c r="U27" s="17">
        <v>1.03512938492123E-3</v>
      </c>
      <c r="V27" s="17">
        <v>6.13352628834109E-3</v>
      </c>
      <c r="W27" s="17">
        <v>7.0663561746496396E-3</v>
      </c>
      <c r="X27" s="17">
        <v>6.7411650145102198E-3</v>
      </c>
      <c r="Y27" s="17">
        <v>6.1559484526515704E-3</v>
      </c>
      <c r="Z27" s="17">
        <v>0</v>
      </c>
      <c r="AA27" s="17">
        <v>3.7082425292547499E-3</v>
      </c>
      <c r="AB27" s="17">
        <v>1.27958760659977E-2</v>
      </c>
      <c r="AC27" s="17">
        <v>0</v>
      </c>
      <c r="AD27" s="17">
        <v>9.0072548647592808E-3</v>
      </c>
      <c r="AE27" s="17"/>
      <c r="AF27" s="17">
        <v>7.9256127627644907E-3</v>
      </c>
      <c r="AG27" s="17">
        <v>4.3878204931791596E-3</v>
      </c>
      <c r="AH27" s="17">
        <v>7.0640442328634197E-3</v>
      </c>
      <c r="AI27" s="17">
        <v>3.9449115907806203E-3</v>
      </c>
      <c r="AJ27" s="17">
        <v>5.5385884480131497E-3</v>
      </c>
      <c r="AK27" s="17">
        <v>5.5294154293141903E-3</v>
      </c>
      <c r="AL27" s="17"/>
      <c r="AM27" s="17">
        <v>5.6829580432097597E-3</v>
      </c>
      <c r="AN27" s="17">
        <v>6.6996310114588401E-3</v>
      </c>
      <c r="AO27" s="17">
        <v>4.8596410588405302E-3</v>
      </c>
      <c r="AP27" s="17">
        <v>4.8937859287381397E-3</v>
      </c>
      <c r="AQ27" s="17">
        <v>1.36589082800066E-2</v>
      </c>
      <c r="AR27" s="17"/>
      <c r="AS27" s="17">
        <v>1.2164233711645401E-2</v>
      </c>
      <c r="AT27" s="17">
        <v>2.4040098014372199E-3</v>
      </c>
      <c r="AU27" s="17">
        <v>1.7307454895887199E-3</v>
      </c>
      <c r="AV27" s="17">
        <v>2.75950374984819E-3</v>
      </c>
      <c r="AW27" s="17">
        <v>7.6290577645687996E-3</v>
      </c>
      <c r="AX27" s="17">
        <v>9.7066636217813702E-3</v>
      </c>
      <c r="AY27" s="17"/>
      <c r="AZ27" s="17">
        <v>9.9954084340990804E-3</v>
      </c>
      <c r="BA27" s="17">
        <v>2.3629745833150702E-3</v>
      </c>
      <c r="BB27" s="17">
        <v>6.1720214754401202E-3</v>
      </c>
      <c r="BC27" s="17">
        <v>4.9966664902596396E-3</v>
      </c>
      <c r="BD27" s="17">
        <v>6.073423709639E-3</v>
      </c>
      <c r="BE27" s="17"/>
      <c r="BF27" s="17">
        <v>6.1614729243171197E-3</v>
      </c>
      <c r="BG27" s="17"/>
      <c r="BH27" s="17">
        <v>5.0073261512370197E-3</v>
      </c>
      <c r="BI27" s="17"/>
      <c r="BJ27" s="17">
        <v>6.9393665576780198E-3</v>
      </c>
      <c r="BK27" s="17">
        <v>4.7631132381234699E-4</v>
      </c>
      <c r="BL27" s="17">
        <v>5.3579920590701704E-3</v>
      </c>
      <c r="BM27" s="17">
        <v>6.7603004258836499E-3</v>
      </c>
      <c r="BN27" s="17">
        <v>2.5198930202982601E-2</v>
      </c>
      <c r="BO27" s="17">
        <v>9.1079381463496298E-3</v>
      </c>
      <c r="BP27" s="17"/>
      <c r="BQ27" s="17">
        <v>6.2052387792200505E-4</v>
      </c>
      <c r="BR27" s="17">
        <v>1.01964832271919E-2</v>
      </c>
      <c r="BS27" s="17">
        <v>5.6677125789954697E-3</v>
      </c>
      <c r="BT27" s="17"/>
      <c r="BU27" s="17">
        <v>2.34075093038662E-2</v>
      </c>
      <c r="BV27" s="17">
        <v>7.6582409335306497E-3</v>
      </c>
      <c r="BW27" s="17">
        <v>4.2462872461387904E-3</v>
      </c>
      <c r="BX27" s="17"/>
      <c r="BY27" s="17">
        <v>1.7277940438099E-2</v>
      </c>
      <c r="BZ27" s="17"/>
      <c r="CA27" s="17">
        <v>3.1736003492294001E-3</v>
      </c>
    </row>
    <row r="28" spans="2:79" x14ac:dyDescent="0.35">
      <c r="B28" s="18" t="s">
        <v>103</v>
      </c>
      <c r="C28" s="17">
        <v>2.5541484876666E-2</v>
      </c>
      <c r="D28" s="17">
        <v>2.2955386246894902E-2</v>
      </c>
      <c r="E28" s="17">
        <v>2.8239294727894201E-2</v>
      </c>
      <c r="F28" s="17"/>
      <c r="G28" s="17">
        <v>1.03968681894352E-2</v>
      </c>
      <c r="H28" s="17">
        <v>4.1420698403963299E-2</v>
      </c>
      <c r="I28" s="17">
        <v>1.2758742560976E-2</v>
      </c>
      <c r="J28" s="17">
        <v>1.5978214720938601E-2</v>
      </c>
      <c r="K28" s="17">
        <v>2.8149602081791701E-2</v>
      </c>
      <c r="L28" s="17">
        <v>3.9099114948960602E-2</v>
      </c>
      <c r="M28" s="17"/>
      <c r="N28" s="17">
        <v>2.8279340683461399E-2</v>
      </c>
      <c r="O28" s="17">
        <v>2.2148415273492799E-2</v>
      </c>
      <c r="P28" s="17">
        <v>2.1358028071943098E-2</v>
      </c>
      <c r="Q28" s="17">
        <v>2.97452655316084E-2</v>
      </c>
      <c r="R28" s="17"/>
      <c r="S28" s="17">
        <v>2.5798221783738199E-2</v>
      </c>
      <c r="T28" s="17">
        <v>1.5650044792915901E-2</v>
      </c>
      <c r="U28" s="17">
        <v>1.02151585877379E-2</v>
      </c>
      <c r="V28" s="17">
        <v>4.4368331725169199E-2</v>
      </c>
      <c r="W28" s="17">
        <v>2.0339811931797701E-2</v>
      </c>
      <c r="X28" s="17">
        <v>3.8745329461178001E-2</v>
      </c>
      <c r="Y28" s="17">
        <v>1.5976218002017099E-2</v>
      </c>
      <c r="Z28" s="17">
        <v>2.7364157711884898E-2</v>
      </c>
      <c r="AA28" s="17">
        <v>2.2111632595297401E-2</v>
      </c>
      <c r="AB28" s="17">
        <v>4.6911926881020499E-2</v>
      </c>
      <c r="AC28" s="17">
        <v>1.6814147272431201E-2</v>
      </c>
      <c r="AD28" s="17">
        <v>1.0167085142905799E-2</v>
      </c>
      <c r="AE28" s="17"/>
      <c r="AF28" s="17">
        <v>4.2340636423033498E-2</v>
      </c>
      <c r="AG28" s="17">
        <v>1.7856100799605E-2</v>
      </c>
      <c r="AH28" s="17">
        <v>2.1383241325149498E-2</v>
      </c>
      <c r="AI28" s="17">
        <v>1.6004977376000699E-2</v>
      </c>
      <c r="AJ28" s="17">
        <v>2.7252197283311099E-2</v>
      </c>
      <c r="AK28" s="17">
        <v>2.5908778763957498E-2</v>
      </c>
      <c r="AL28" s="17"/>
      <c r="AM28" s="17">
        <v>3.3283968003320702E-2</v>
      </c>
      <c r="AN28" s="17">
        <v>1.9277586229308301E-2</v>
      </c>
      <c r="AO28" s="17">
        <v>2.2224383948461501E-2</v>
      </c>
      <c r="AP28" s="17">
        <v>2.06378413128241E-2</v>
      </c>
      <c r="AQ28" s="17">
        <v>3.3437123725625503E-2</v>
      </c>
      <c r="AR28" s="17"/>
      <c r="AS28" s="17">
        <v>2.4979679214234302E-2</v>
      </c>
      <c r="AT28" s="17">
        <v>3.1931788555475502E-2</v>
      </c>
      <c r="AU28" s="17">
        <v>1.52496235651375E-2</v>
      </c>
      <c r="AV28" s="17">
        <v>1.43849111682612E-2</v>
      </c>
      <c r="AW28" s="17">
        <v>4.4626162958454597E-2</v>
      </c>
      <c r="AX28" s="17">
        <v>2.8618183772052701E-2</v>
      </c>
      <c r="AY28" s="17"/>
      <c r="AZ28" s="17">
        <v>2.91279066643172E-2</v>
      </c>
      <c r="BA28" s="17">
        <v>2.1390523762024601E-2</v>
      </c>
      <c r="BB28" s="17">
        <v>2.7930532369140101E-2</v>
      </c>
      <c r="BC28" s="17">
        <v>2.02310219216561E-2</v>
      </c>
      <c r="BD28" s="17">
        <v>2.6113179188965101E-2</v>
      </c>
      <c r="BE28" s="17"/>
      <c r="BF28" s="17">
        <v>2.5029499453026901E-2</v>
      </c>
      <c r="BG28" s="17"/>
      <c r="BH28" s="17">
        <v>2.5426861609292001E-2</v>
      </c>
      <c r="BI28" s="17"/>
      <c r="BJ28" s="17">
        <v>2.0019823416056501E-2</v>
      </c>
      <c r="BK28" s="17">
        <v>3.4134474700438698E-2</v>
      </c>
      <c r="BL28" s="17">
        <v>3.1924113314273098E-2</v>
      </c>
      <c r="BM28" s="17">
        <v>1.80229149028493E-2</v>
      </c>
      <c r="BN28" s="17">
        <v>1.0635348723438701E-2</v>
      </c>
      <c r="BO28" s="17">
        <v>1.1248363844485999E-2</v>
      </c>
      <c r="BP28" s="17"/>
      <c r="BQ28" s="17">
        <v>9.3191140649720294E-3</v>
      </c>
      <c r="BR28" s="17">
        <v>1.9119703912235299E-2</v>
      </c>
      <c r="BS28" s="17">
        <v>2.2504717985197702E-2</v>
      </c>
      <c r="BT28" s="17"/>
      <c r="BU28" s="17">
        <v>3.6197695527819501E-3</v>
      </c>
      <c r="BV28" s="17">
        <v>2.3020540864748799E-2</v>
      </c>
      <c r="BW28" s="17">
        <v>2.3226603444954998E-2</v>
      </c>
      <c r="BX28" s="17"/>
      <c r="BY28" s="17">
        <v>2.4370113338794099E-2</v>
      </c>
      <c r="BZ28" s="17"/>
      <c r="CA28" s="17">
        <v>3.1506767885262001E-2</v>
      </c>
    </row>
    <row r="29" spans="2:79" x14ac:dyDescent="0.35">
      <c r="B29" s="18" t="s">
        <v>104</v>
      </c>
      <c r="C29" s="19">
        <v>2.4679748900358799E-2</v>
      </c>
      <c r="D29" s="19">
        <v>2.6440911032813302E-2</v>
      </c>
      <c r="E29" s="19">
        <v>2.3130581538129399E-2</v>
      </c>
      <c r="F29" s="19"/>
      <c r="G29" s="19">
        <v>2.7050577445022799E-2</v>
      </c>
      <c r="H29" s="19">
        <v>3.2779110452904998E-2</v>
      </c>
      <c r="I29" s="19">
        <v>2.3277736204655699E-2</v>
      </c>
      <c r="J29" s="19">
        <v>1.6239601874217802E-2</v>
      </c>
      <c r="K29" s="19">
        <v>1.8326281617842201E-2</v>
      </c>
      <c r="L29" s="19">
        <v>2.87391471006265E-2</v>
      </c>
      <c r="M29" s="19"/>
      <c r="N29" s="19">
        <v>1.1841730991330599E-2</v>
      </c>
      <c r="O29" s="19">
        <v>3.3821437157717398E-2</v>
      </c>
      <c r="P29" s="19">
        <v>2.5774937145794E-2</v>
      </c>
      <c r="Q29" s="19">
        <v>2.8793163892974601E-2</v>
      </c>
      <c r="R29" s="19"/>
      <c r="S29" s="19">
        <v>1.2991738223429999E-2</v>
      </c>
      <c r="T29" s="19">
        <v>3.11238700126194E-2</v>
      </c>
      <c r="U29" s="19">
        <v>2.6636392637633E-2</v>
      </c>
      <c r="V29" s="19">
        <v>1.7609587273230799E-2</v>
      </c>
      <c r="W29" s="19">
        <v>1.54434252203511E-2</v>
      </c>
      <c r="X29" s="19">
        <v>3.1863058081296199E-2</v>
      </c>
      <c r="Y29" s="19">
        <v>2.9678108221783201E-2</v>
      </c>
      <c r="Z29" s="19">
        <v>4.0211277378086802E-2</v>
      </c>
      <c r="AA29" s="19">
        <v>2.15851596601584E-2</v>
      </c>
      <c r="AB29" s="19">
        <v>2.5720060525375701E-2</v>
      </c>
      <c r="AC29" s="19">
        <v>3.9825187676881701E-2</v>
      </c>
      <c r="AD29" s="19">
        <v>1.6232050160787801E-2</v>
      </c>
      <c r="AE29" s="19"/>
      <c r="AF29" s="19">
        <v>4.3881062553227601E-2</v>
      </c>
      <c r="AG29" s="19">
        <v>2.0872617735765799E-2</v>
      </c>
      <c r="AH29" s="19">
        <v>1.5554394799919101E-2</v>
      </c>
      <c r="AI29" s="19">
        <v>8.8820723526322806E-3</v>
      </c>
      <c r="AJ29" s="19">
        <v>3.4454521075235001E-2</v>
      </c>
      <c r="AK29" s="19">
        <v>3.0770316445404701E-3</v>
      </c>
      <c r="AL29" s="19"/>
      <c r="AM29" s="19">
        <v>3.5312263988188902E-2</v>
      </c>
      <c r="AN29" s="19">
        <v>2.41128669087563E-2</v>
      </c>
      <c r="AO29" s="19">
        <v>2.0225732949733899E-2</v>
      </c>
      <c r="AP29" s="19">
        <v>1.53079479306445E-2</v>
      </c>
      <c r="AQ29" s="19">
        <v>1.6896265998087402E-2</v>
      </c>
      <c r="AR29" s="19"/>
      <c r="AS29" s="19">
        <v>1.9028927741405199E-2</v>
      </c>
      <c r="AT29" s="19">
        <v>2.8808757263940599E-2</v>
      </c>
      <c r="AU29" s="19">
        <v>2.11568511005206E-2</v>
      </c>
      <c r="AV29" s="19">
        <v>2.3350132149648501E-2</v>
      </c>
      <c r="AW29" s="19">
        <v>3.6454627779973103E-2</v>
      </c>
      <c r="AX29" s="19">
        <v>2.1244851491968399E-2</v>
      </c>
      <c r="AY29" s="19"/>
      <c r="AZ29" s="19">
        <v>2.82311832017355E-2</v>
      </c>
      <c r="BA29" s="19">
        <v>2.1938659989318401E-2</v>
      </c>
      <c r="BB29" s="19">
        <v>1.33908915236301E-2</v>
      </c>
      <c r="BC29" s="19">
        <v>4.39871439484932E-2</v>
      </c>
      <c r="BD29" s="19">
        <v>2.74001328573115E-2</v>
      </c>
      <c r="BE29" s="19"/>
      <c r="BF29" s="19">
        <v>2.22223100412994E-2</v>
      </c>
      <c r="BG29" s="19"/>
      <c r="BH29" s="19">
        <v>2.3605355480496599E-2</v>
      </c>
      <c r="BI29" s="19"/>
      <c r="BJ29" s="19">
        <v>2.2815222293872402E-2</v>
      </c>
      <c r="BK29" s="19">
        <v>4.4168082186957801E-2</v>
      </c>
      <c r="BL29" s="19">
        <v>1.6661983611058001E-2</v>
      </c>
      <c r="BM29" s="19">
        <v>1.8335489419653898E-2</v>
      </c>
      <c r="BN29" s="19">
        <v>1.6594366730997401E-2</v>
      </c>
      <c r="BO29" s="19">
        <v>2.9970961600223601E-2</v>
      </c>
      <c r="BP29" s="19"/>
      <c r="BQ29" s="19">
        <v>2.0629737585096098E-3</v>
      </c>
      <c r="BR29" s="19">
        <v>1.7670678199821599E-2</v>
      </c>
      <c r="BS29" s="19">
        <v>1.9520051865382599E-2</v>
      </c>
      <c r="BT29" s="19"/>
      <c r="BU29" s="19">
        <v>9.8868229129827605E-3</v>
      </c>
      <c r="BV29" s="19">
        <v>1.44483606011232E-2</v>
      </c>
      <c r="BW29" s="19">
        <v>1.6489898308472899E-2</v>
      </c>
      <c r="BX29" s="19"/>
      <c r="BY29" s="19">
        <v>1.34139077287607E-2</v>
      </c>
      <c r="BZ29" s="19"/>
      <c r="CA29" s="19">
        <v>2.81080098132656E-2</v>
      </c>
    </row>
    <row r="30" spans="2:79" x14ac:dyDescent="0.35">
      <c r="B30" s="16"/>
    </row>
    <row r="31" spans="2:79" x14ac:dyDescent="0.35">
      <c r="B31" t="s">
        <v>107</v>
      </c>
    </row>
    <row r="32" spans="2:79" x14ac:dyDescent="0.35">
      <c r="B32" t="s">
        <v>108</v>
      </c>
    </row>
    <row r="34" spans="2:2" x14ac:dyDescent="0.35">
      <c r="B3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129</v>
      </c>
      <c r="C9" s="17">
        <v>0.361653180109688</v>
      </c>
      <c r="D9" s="17">
        <v>0.37101440267423602</v>
      </c>
      <c r="E9" s="17">
        <v>0.35343035616225499</v>
      </c>
      <c r="F9" s="17"/>
      <c r="G9" s="17">
        <v>9.8551161267484103E-2</v>
      </c>
      <c r="H9" s="17">
        <v>0.12763293343334001</v>
      </c>
      <c r="I9" s="17">
        <v>0.162204406508896</v>
      </c>
      <c r="J9" s="17">
        <v>0.295182144758175</v>
      </c>
      <c r="K9" s="17">
        <v>0.58851602947802295</v>
      </c>
      <c r="L9" s="17">
        <v>0.79106396940142498</v>
      </c>
      <c r="M9" s="17"/>
      <c r="N9" s="17">
        <v>0.45046709703606203</v>
      </c>
      <c r="O9" s="17">
        <v>0.351573117758811</v>
      </c>
      <c r="P9" s="17">
        <v>0.32441290510263399</v>
      </c>
      <c r="Q9" s="17">
        <v>0.30116058005444502</v>
      </c>
      <c r="R9" s="17"/>
      <c r="S9" s="17">
        <v>0.26092936104373499</v>
      </c>
      <c r="T9" s="17">
        <v>0.36494905069846301</v>
      </c>
      <c r="U9" s="17">
        <v>0.31587047001177698</v>
      </c>
      <c r="V9" s="17">
        <v>0.36274719872370498</v>
      </c>
      <c r="W9" s="17">
        <v>0.37520448795684203</v>
      </c>
      <c r="X9" s="17">
        <v>0.31785615489865698</v>
      </c>
      <c r="Y9" s="17">
        <v>0.31259536804267402</v>
      </c>
      <c r="Z9" s="17">
        <v>0.27650941595873002</v>
      </c>
      <c r="AA9" s="17">
        <v>0.30894082198850298</v>
      </c>
      <c r="AB9" s="17">
        <v>0.59266362007275697</v>
      </c>
      <c r="AC9" s="17">
        <v>0.55735422963176195</v>
      </c>
      <c r="AD9" s="17">
        <v>0.45264605200654601</v>
      </c>
      <c r="AE9" s="17"/>
      <c r="AF9" s="17">
        <v>0.33594418152683603</v>
      </c>
      <c r="AG9" s="17">
        <v>0.38118153638330499</v>
      </c>
      <c r="AH9" s="17">
        <v>0.349388136904562</v>
      </c>
      <c r="AI9" s="17">
        <v>0.318076903010649</v>
      </c>
      <c r="AJ9" s="17">
        <v>0.36151657670249199</v>
      </c>
      <c r="AK9" s="17">
        <v>0.42784848110488899</v>
      </c>
      <c r="AL9" s="17"/>
      <c r="AM9" s="17">
        <v>0.368368622390572</v>
      </c>
      <c r="AN9" s="17">
        <v>0.38247208367681601</v>
      </c>
      <c r="AO9" s="17">
        <v>0.33122958251492401</v>
      </c>
      <c r="AP9" s="17">
        <v>0.31669450148166101</v>
      </c>
      <c r="AQ9" s="17">
        <v>0.53816235916767297</v>
      </c>
      <c r="AR9" s="17"/>
      <c r="AS9" s="17">
        <v>0.24183745390622399</v>
      </c>
      <c r="AT9" s="17">
        <v>0.42243140952070501</v>
      </c>
      <c r="AU9" s="17">
        <v>0.27969085550051898</v>
      </c>
      <c r="AV9" s="17">
        <v>0.363201830020764</v>
      </c>
      <c r="AW9" s="17">
        <v>0.525664281307334</v>
      </c>
      <c r="AX9" s="17">
        <v>0.44186454646300399</v>
      </c>
      <c r="AY9" s="17"/>
      <c r="AZ9" s="17">
        <v>0.52674851395698097</v>
      </c>
      <c r="BA9" s="17">
        <v>0.353725976686114</v>
      </c>
      <c r="BB9" s="17">
        <v>0.33209303161248599</v>
      </c>
      <c r="BC9" s="17">
        <v>0.595833305201389</v>
      </c>
      <c r="BD9" s="17">
        <v>0.17399013752391701</v>
      </c>
      <c r="BE9" s="17"/>
      <c r="BF9" s="17">
        <v>0.42047134446470702</v>
      </c>
      <c r="BG9" s="17"/>
      <c r="BH9" s="17">
        <v>0.44771452733509098</v>
      </c>
      <c r="BI9" s="17"/>
      <c r="BJ9" s="17">
        <v>0.25733136860683897</v>
      </c>
      <c r="BK9" s="17">
        <v>0.44691720407465702</v>
      </c>
      <c r="BL9" s="17">
        <v>0.52864777299172205</v>
      </c>
      <c r="BM9" s="17">
        <v>0.23383063789446401</v>
      </c>
      <c r="BN9" s="17">
        <v>6.6290117460055406E-2</v>
      </c>
      <c r="BO9" s="17">
        <v>0.14679774157766901</v>
      </c>
      <c r="BP9" s="17"/>
      <c r="BQ9" s="17">
        <v>0.284620666184008</v>
      </c>
      <c r="BR9" s="17">
        <v>0.37035655623715702</v>
      </c>
      <c r="BS9" s="17">
        <v>0.40254453111657201</v>
      </c>
      <c r="BT9" s="17"/>
      <c r="BU9" s="17">
        <v>0.35165274010254799</v>
      </c>
      <c r="BV9" s="17">
        <v>0.40722659142707601</v>
      </c>
      <c r="BW9" s="17">
        <v>0.374245718239262</v>
      </c>
      <c r="BX9" s="17"/>
      <c r="BY9" s="17">
        <v>0.16144087483530001</v>
      </c>
      <c r="BZ9" s="17"/>
      <c r="CA9" s="17">
        <v>0.391856344195954</v>
      </c>
    </row>
    <row r="10" spans="2:79" ht="29" x14ac:dyDescent="0.35">
      <c r="B10" s="18" t="s">
        <v>130</v>
      </c>
      <c r="C10" s="17">
        <v>0.224564573914251</v>
      </c>
      <c r="D10" s="17">
        <v>0.229888988662455</v>
      </c>
      <c r="E10" s="17">
        <v>0.22076411598600601</v>
      </c>
      <c r="F10" s="17"/>
      <c r="G10" s="17">
        <v>0.13142051969134699</v>
      </c>
      <c r="H10" s="17">
        <v>0.27274703095693797</v>
      </c>
      <c r="I10" s="17">
        <v>0.35454740310861199</v>
      </c>
      <c r="J10" s="17">
        <v>0.34516578087552002</v>
      </c>
      <c r="K10" s="17">
        <v>0.19655188978989199</v>
      </c>
      <c r="L10" s="17">
        <v>6.3455986311698603E-2</v>
      </c>
      <c r="M10" s="17"/>
      <c r="N10" s="17">
        <v>0.31370937131417898</v>
      </c>
      <c r="O10" s="17">
        <v>0.24666697285346101</v>
      </c>
      <c r="P10" s="17">
        <v>0.22726603008350399</v>
      </c>
      <c r="Q10" s="17">
        <v>0.108312604794121</v>
      </c>
      <c r="R10" s="17"/>
      <c r="S10" s="17">
        <v>0.210945029425811</v>
      </c>
      <c r="T10" s="17">
        <v>0.23925996521288401</v>
      </c>
      <c r="U10" s="17">
        <v>0.27792414791152398</v>
      </c>
      <c r="V10" s="17">
        <v>0.24620473179292601</v>
      </c>
      <c r="W10" s="17">
        <v>0.25847772673842001</v>
      </c>
      <c r="X10" s="17">
        <v>0.20478356204832701</v>
      </c>
      <c r="Y10" s="17">
        <v>0.25400277926381898</v>
      </c>
      <c r="Z10" s="17">
        <v>0.21190970814469601</v>
      </c>
      <c r="AA10" s="17">
        <v>0.26883643371315202</v>
      </c>
      <c r="AB10" s="17">
        <v>0.107152705039655</v>
      </c>
      <c r="AC10" s="17">
        <v>0.13627086387148299</v>
      </c>
      <c r="AD10" s="17">
        <v>0.27310944834093298</v>
      </c>
      <c r="AE10" s="17"/>
      <c r="AF10" s="17">
        <v>7.8812117382647706E-2</v>
      </c>
      <c r="AG10" s="17">
        <v>0.17130911999880799</v>
      </c>
      <c r="AH10" s="17">
        <v>0.291204560951352</v>
      </c>
      <c r="AI10" s="17">
        <v>0.418214945606109</v>
      </c>
      <c r="AJ10" s="17">
        <v>0.41582617754442602</v>
      </c>
      <c r="AK10" s="17">
        <v>0.350302259846696</v>
      </c>
      <c r="AL10" s="17"/>
      <c r="AM10" s="17">
        <v>0.18180587968316</v>
      </c>
      <c r="AN10" s="17">
        <v>0.20434695761396801</v>
      </c>
      <c r="AO10" s="17">
        <v>0.26875358140662903</v>
      </c>
      <c r="AP10" s="17">
        <v>0.28927396797023802</v>
      </c>
      <c r="AQ10" s="17">
        <v>0.23266058149309499</v>
      </c>
      <c r="AR10" s="17"/>
      <c r="AS10" s="17">
        <v>0.17530694077662501</v>
      </c>
      <c r="AT10" s="17">
        <v>0.244840080951231</v>
      </c>
      <c r="AU10" s="17">
        <v>0.23996520686626699</v>
      </c>
      <c r="AV10" s="17">
        <v>0.26662765311053999</v>
      </c>
      <c r="AW10" s="17">
        <v>0.19462861084858599</v>
      </c>
      <c r="AX10" s="17">
        <v>0.214036998664622</v>
      </c>
      <c r="AY10" s="17"/>
      <c r="AZ10" s="17">
        <v>0.27956356159189</v>
      </c>
      <c r="BA10" s="17">
        <v>0.30406889746425803</v>
      </c>
      <c r="BB10" s="17">
        <v>0.24295581630097299</v>
      </c>
      <c r="BC10" s="17">
        <v>0.13866335399139801</v>
      </c>
      <c r="BD10" s="17">
        <v>9.2097946869706099E-2</v>
      </c>
      <c r="BE10" s="17"/>
      <c r="BF10" s="17">
        <v>0.25532889765925698</v>
      </c>
      <c r="BG10" s="17"/>
      <c r="BH10" s="17">
        <v>0.27427678158811297</v>
      </c>
      <c r="BI10" s="17"/>
      <c r="BJ10" s="17">
        <v>0.31257814072878998</v>
      </c>
      <c r="BK10" s="17">
        <v>0.138006791001095</v>
      </c>
      <c r="BL10" s="17">
        <v>0.23374558140153101</v>
      </c>
      <c r="BM10" s="17">
        <v>0.201507489719879</v>
      </c>
      <c r="BN10" s="17">
        <v>0.102777793500239</v>
      </c>
      <c r="BO10" s="17">
        <v>3.97551508932589E-2</v>
      </c>
      <c r="BP10" s="17"/>
      <c r="BQ10" s="17">
        <v>0.31293970680331801</v>
      </c>
      <c r="BR10" s="17">
        <v>0.23283794428416801</v>
      </c>
      <c r="BS10" s="17">
        <v>0.20492822164003199</v>
      </c>
      <c r="BT10" s="17"/>
      <c r="BU10" s="17">
        <v>0.24307914092896599</v>
      </c>
      <c r="BV10" s="17">
        <v>0.24348817575239101</v>
      </c>
      <c r="BW10" s="17">
        <v>0.207081310611895</v>
      </c>
      <c r="BX10" s="17"/>
      <c r="BY10" s="17">
        <v>0.210236160913682</v>
      </c>
      <c r="BZ10" s="17"/>
      <c r="CA10" s="17">
        <v>0.24155013233365299</v>
      </c>
    </row>
    <row r="11" spans="2:79" x14ac:dyDescent="0.35">
      <c r="B11" s="18" t="s">
        <v>131</v>
      </c>
      <c r="C11" s="17">
        <v>7.0963153900683903E-2</v>
      </c>
      <c r="D11" s="17">
        <v>7.5753445929483895E-2</v>
      </c>
      <c r="E11" s="17">
        <v>6.6775738266790993E-2</v>
      </c>
      <c r="F11" s="17"/>
      <c r="G11" s="17">
        <v>9.97324838100343E-2</v>
      </c>
      <c r="H11" s="17">
        <v>7.9429228832074303E-2</v>
      </c>
      <c r="I11" s="17">
        <v>7.1961343118946794E-2</v>
      </c>
      <c r="J11" s="17">
        <v>8.2153812595275405E-2</v>
      </c>
      <c r="K11" s="17">
        <v>7.0728140652314003E-2</v>
      </c>
      <c r="L11" s="17">
        <v>3.5141079314145E-2</v>
      </c>
      <c r="M11" s="17"/>
      <c r="N11" s="17">
        <v>2.1628088504480902E-2</v>
      </c>
      <c r="O11" s="17">
        <v>3.5844229449436202E-2</v>
      </c>
      <c r="P11" s="17">
        <v>7.88951302022705E-2</v>
      </c>
      <c r="Q11" s="17">
        <v>0.155845670323737</v>
      </c>
      <c r="R11" s="17"/>
      <c r="S11" s="17">
        <v>9.2136414910799005E-2</v>
      </c>
      <c r="T11" s="17">
        <v>4.97950720557239E-2</v>
      </c>
      <c r="U11" s="17">
        <v>4.8257235929564699E-2</v>
      </c>
      <c r="V11" s="17">
        <v>6.6643536729417793E-2</v>
      </c>
      <c r="W11" s="17">
        <v>4.8967682955839198E-2</v>
      </c>
      <c r="X11" s="17">
        <v>6.74158418527597E-2</v>
      </c>
      <c r="Y11" s="17">
        <v>5.7825080414925602E-2</v>
      </c>
      <c r="Z11" s="17">
        <v>0.117399084298084</v>
      </c>
      <c r="AA11" s="17">
        <v>7.4089380653248105E-2</v>
      </c>
      <c r="AB11" s="17">
        <v>0.113317359896484</v>
      </c>
      <c r="AC11" s="17">
        <v>5.6310931274842303E-2</v>
      </c>
      <c r="AD11" s="17">
        <v>5.8510986519329601E-2</v>
      </c>
      <c r="AE11" s="17"/>
      <c r="AF11" s="17">
        <v>0.15012249985169701</v>
      </c>
      <c r="AG11" s="17">
        <v>8.7688182647356394E-2</v>
      </c>
      <c r="AH11" s="17">
        <v>4.7580250824573699E-2</v>
      </c>
      <c r="AI11" s="17">
        <v>6.26032418481257E-3</v>
      </c>
      <c r="AJ11" s="17">
        <v>8.7164060291088797E-3</v>
      </c>
      <c r="AK11" s="17">
        <v>1.29320711043363E-2</v>
      </c>
      <c r="AL11" s="17"/>
      <c r="AM11" s="17">
        <v>0.107397804465479</v>
      </c>
      <c r="AN11" s="17">
        <v>6.9398315384912104E-2</v>
      </c>
      <c r="AO11" s="17">
        <v>4.6090477131855198E-2</v>
      </c>
      <c r="AP11" s="17">
        <v>4.4297711497901897E-2</v>
      </c>
      <c r="AQ11" s="17">
        <v>0</v>
      </c>
      <c r="AR11" s="17"/>
      <c r="AS11" s="17">
        <v>0.10514364140082599</v>
      </c>
      <c r="AT11" s="17">
        <v>5.1178827398350897E-2</v>
      </c>
      <c r="AU11" s="17">
        <v>7.9344533149348001E-2</v>
      </c>
      <c r="AV11" s="17">
        <v>6.4586318641959406E-2</v>
      </c>
      <c r="AW11" s="17">
        <v>5.2206665671555498E-2</v>
      </c>
      <c r="AX11" s="17">
        <v>5.9334685120955397E-2</v>
      </c>
      <c r="AY11" s="17"/>
      <c r="AZ11" s="17">
        <v>2.5546325628659401E-2</v>
      </c>
      <c r="BA11" s="17">
        <v>5.9846204506272399E-2</v>
      </c>
      <c r="BB11" s="17">
        <v>7.1374663711955E-2</v>
      </c>
      <c r="BC11" s="17">
        <v>7.2226780210167194E-2</v>
      </c>
      <c r="BD11" s="17">
        <v>0.12447426179427799</v>
      </c>
      <c r="BE11" s="17"/>
      <c r="BF11" s="17">
        <v>6.1367503990648199E-2</v>
      </c>
      <c r="BG11" s="17"/>
      <c r="BH11" s="17">
        <v>4.3545880733742798E-2</v>
      </c>
      <c r="BI11" s="17"/>
      <c r="BJ11" s="17">
        <v>7.2153509623038306E-2</v>
      </c>
      <c r="BK11" s="17">
        <v>8.1825872665738694E-2</v>
      </c>
      <c r="BL11" s="17">
        <v>4.24649648288574E-2</v>
      </c>
      <c r="BM11" s="17">
        <v>0.14483771801661799</v>
      </c>
      <c r="BN11" s="17">
        <v>7.2537945905197201E-2</v>
      </c>
      <c r="BO11" s="17">
        <v>7.9301748563875202E-2</v>
      </c>
      <c r="BP11" s="17"/>
      <c r="BQ11" s="17">
        <v>5.7058756127163497E-2</v>
      </c>
      <c r="BR11" s="17">
        <v>6.2679381084324595E-2</v>
      </c>
      <c r="BS11" s="17">
        <v>7.38950761667478E-2</v>
      </c>
      <c r="BT11" s="17"/>
      <c r="BU11" s="17">
        <v>8.8702207785349693E-2</v>
      </c>
      <c r="BV11" s="17">
        <v>5.8780966746112398E-2</v>
      </c>
      <c r="BW11" s="17">
        <v>7.79228131841775E-2</v>
      </c>
      <c r="BX11" s="17"/>
      <c r="BY11" s="17">
        <v>0.110121073009499</v>
      </c>
      <c r="BZ11" s="17"/>
      <c r="CA11" s="17">
        <v>4.51390408342335E-2</v>
      </c>
    </row>
    <row r="12" spans="2:79" ht="29" x14ac:dyDescent="0.35">
      <c r="B12" s="18" t="s">
        <v>132</v>
      </c>
      <c r="C12" s="17">
        <v>8.81401722447928E-2</v>
      </c>
      <c r="D12" s="17">
        <v>8.0483364509395403E-2</v>
      </c>
      <c r="E12" s="17">
        <v>9.4926479511479395E-2</v>
      </c>
      <c r="F12" s="17"/>
      <c r="G12" s="17">
        <v>0.16406611424328399</v>
      </c>
      <c r="H12" s="17">
        <v>9.4435297171645394E-2</v>
      </c>
      <c r="I12" s="17">
        <v>0.112179912070279</v>
      </c>
      <c r="J12" s="17">
        <v>6.8486107937795998E-2</v>
      </c>
      <c r="K12" s="17">
        <v>5.3668846306684698E-2</v>
      </c>
      <c r="L12" s="17">
        <v>5.18412760384791E-2</v>
      </c>
      <c r="M12" s="17"/>
      <c r="N12" s="17">
        <v>3.8132844247224698E-2</v>
      </c>
      <c r="O12" s="17">
        <v>8.7588755126427401E-2</v>
      </c>
      <c r="P12" s="17">
        <v>8.1001635661867896E-2</v>
      </c>
      <c r="Q12" s="17">
        <v>0.15157511881212599</v>
      </c>
      <c r="R12" s="17"/>
      <c r="S12" s="17">
        <v>8.8926868443522405E-2</v>
      </c>
      <c r="T12" s="17">
        <v>9.7138631910501302E-2</v>
      </c>
      <c r="U12" s="17">
        <v>8.8215090562508994E-2</v>
      </c>
      <c r="V12" s="17">
        <v>8.5881356438148496E-2</v>
      </c>
      <c r="W12" s="17">
        <v>7.7611519170586493E-2</v>
      </c>
      <c r="X12" s="17">
        <v>0.12629213814040199</v>
      </c>
      <c r="Y12" s="17">
        <v>6.6439205715728505E-2</v>
      </c>
      <c r="Z12" s="17">
        <v>8.64535895060322E-2</v>
      </c>
      <c r="AA12" s="17">
        <v>9.3127674520670806E-2</v>
      </c>
      <c r="AB12" s="17">
        <v>8.2358490515437505E-2</v>
      </c>
      <c r="AC12" s="17">
        <v>6.6356249436015993E-2</v>
      </c>
      <c r="AD12" s="17">
        <v>5.77208131432747E-2</v>
      </c>
      <c r="AE12" s="17"/>
      <c r="AF12" s="17">
        <v>0.15969819643177899</v>
      </c>
      <c r="AG12" s="17">
        <v>9.1377376462210794E-2</v>
      </c>
      <c r="AH12" s="17">
        <v>7.6304275432417606E-2</v>
      </c>
      <c r="AI12" s="17">
        <v>2.5791833959007499E-2</v>
      </c>
      <c r="AJ12" s="17">
        <v>5.3958454502398799E-2</v>
      </c>
      <c r="AK12" s="17">
        <v>2.8940708413545499E-2</v>
      </c>
      <c r="AL12" s="17"/>
      <c r="AM12" s="17">
        <v>0.115460078288978</v>
      </c>
      <c r="AN12" s="17">
        <v>9.0159930769379004E-2</v>
      </c>
      <c r="AO12" s="17">
        <v>6.7056934037403704E-2</v>
      </c>
      <c r="AP12" s="17">
        <v>8.1782367747384205E-2</v>
      </c>
      <c r="AQ12" s="17">
        <v>2.1731359411583301E-2</v>
      </c>
      <c r="AR12" s="17"/>
      <c r="AS12" s="17">
        <v>0.12908506350602</v>
      </c>
      <c r="AT12" s="17">
        <v>5.88250672284856E-2</v>
      </c>
      <c r="AU12" s="17">
        <v>9.2461600015408901E-2</v>
      </c>
      <c r="AV12" s="17">
        <v>8.7722354634344898E-2</v>
      </c>
      <c r="AW12" s="17">
        <v>6.8863369680316894E-2</v>
      </c>
      <c r="AX12" s="17">
        <v>7.6625177066200298E-2</v>
      </c>
      <c r="AY12" s="17"/>
      <c r="AZ12" s="17">
        <v>2.62212501439157E-2</v>
      </c>
      <c r="BA12" s="17">
        <v>6.6833417973451104E-2</v>
      </c>
      <c r="BB12" s="17">
        <v>8.1741016133647093E-2</v>
      </c>
      <c r="BC12" s="17">
        <v>5.4213724842853799E-2</v>
      </c>
      <c r="BD12" s="17">
        <v>0.18583066645933</v>
      </c>
      <c r="BE12" s="17"/>
      <c r="BF12" s="17">
        <v>5.8002386255209898E-2</v>
      </c>
      <c r="BG12" s="17"/>
      <c r="BH12" s="17">
        <v>4.89077623480643E-2</v>
      </c>
      <c r="BI12" s="17"/>
      <c r="BJ12" s="17">
        <v>6.98046500002623E-2</v>
      </c>
      <c r="BK12" s="17">
        <v>9.7349611042569104E-2</v>
      </c>
      <c r="BL12" s="17">
        <v>5.3395963222362099E-2</v>
      </c>
      <c r="BM12" s="17">
        <v>0.14798794025745399</v>
      </c>
      <c r="BN12" s="17">
        <v>0.13181616530596801</v>
      </c>
      <c r="BO12" s="17">
        <v>0.33421366278113401</v>
      </c>
      <c r="BP12" s="17"/>
      <c r="BQ12" s="17">
        <v>8.5546513277103206E-2</v>
      </c>
      <c r="BR12" s="17">
        <v>7.98730979788419E-2</v>
      </c>
      <c r="BS12" s="17">
        <v>8.7120696903493597E-2</v>
      </c>
      <c r="BT12" s="17"/>
      <c r="BU12" s="17">
        <v>5.8103064829950798E-2</v>
      </c>
      <c r="BV12" s="17">
        <v>6.8179601347794994E-2</v>
      </c>
      <c r="BW12" s="17">
        <v>9.42463235708315E-2</v>
      </c>
      <c r="BX12" s="17"/>
      <c r="BY12" s="17">
        <v>0.14017600081627901</v>
      </c>
      <c r="BZ12" s="17"/>
      <c r="CA12" s="17">
        <v>7.05657159719872E-2</v>
      </c>
    </row>
    <row r="13" spans="2:79" x14ac:dyDescent="0.35">
      <c r="B13" s="18" t="s">
        <v>133</v>
      </c>
      <c r="C13" s="17">
        <v>0.192216152067539</v>
      </c>
      <c r="D13" s="17">
        <v>0.185643367214295</v>
      </c>
      <c r="E13" s="17">
        <v>0.19797600644489499</v>
      </c>
      <c r="F13" s="17"/>
      <c r="G13" s="17">
        <v>0.312277787460428</v>
      </c>
      <c r="H13" s="17">
        <v>0.32423508565465198</v>
      </c>
      <c r="I13" s="17">
        <v>0.25830684473373</v>
      </c>
      <c r="J13" s="17">
        <v>0.16886445489395899</v>
      </c>
      <c r="K13" s="17">
        <v>7.3128130493879603E-2</v>
      </c>
      <c r="L13" s="17">
        <v>4.9845080328581599E-2</v>
      </c>
      <c r="M13" s="17"/>
      <c r="N13" s="17">
        <v>0.14469006317473301</v>
      </c>
      <c r="O13" s="17">
        <v>0.22077549623306</v>
      </c>
      <c r="P13" s="17">
        <v>0.216406752671021</v>
      </c>
      <c r="Q13" s="17">
        <v>0.19600800843906299</v>
      </c>
      <c r="R13" s="17"/>
      <c r="S13" s="17">
        <v>0.27224343689406499</v>
      </c>
      <c r="T13" s="17">
        <v>0.170158770552782</v>
      </c>
      <c r="U13" s="17">
        <v>0.20249490811347701</v>
      </c>
      <c r="V13" s="17">
        <v>0.193459654925799</v>
      </c>
      <c r="W13" s="17">
        <v>0.203356836350568</v>
      </c>
      <c r="X13" s="17">
        <v>0.21327266116818799</v>
      </c>
      <c r="Y13" s="17">
        <v>0.237969261985088</v>
      </c>
      <c r="Z13" s="17">
        <v>0.19950165694840699</v>
      </c>
      <c r="AA13" s="17">
        <v>0.19134328660085001</v>
      </c>
      <c r="AB13" s="17">
        <v>8.0904612571760098E-2</v>
      </c>
      <c r="AC13" s="17">
        <v>0.133590210576045</v>
      </c>
      <c r="AD13" s="17">
        <v>9.8184182437663303E-2</v>
      </c>
      <c r="AE13" s="17"/>
      <c r="AF13" s="17">
        <v>0.212613661712722</v>
      </c>
      <c r="AG13" s="17">
        <v>0.22387550796528999</v>
      </c>
      <c r="AH13" s="17">
        <v>0.179115218357637</v>
      </c>
      <c r="AI13" s="17">
        <v>0.19042081151936099</v>
      </c>
      <c r="AJ13" s="17">
        <v>0.12613416157216001</v>
      </c>
      <c r="AK13" s="17">
        <v>9.6135325876869099E-2</v>
      </c>
      <c r="AL13" s="17"/>
      <c r="AM13" s="17">
        <v>0.15305902808565</v>
      </c>
      <c r="AN13" s="17">
        <v>0.178270857804667</v>
      </c>
      <c r="AO13" s="17">
        <v>0.24060989260089999</v>
      </c>
      <c r="AP13" s="17">
        <v>0.23083350496239799</v>
      </c>
      <c r="AQ13" s="17">
        <v>0.18332961975267001</v>
      </c>
      <c r="AR13" s="17"/>
      <c r="AS13" s="17">
        <v>0.29226144104727397</v>
      </c>
      <c r="AT13" s="17">
        <v>0.16715913769142901</v>
      </c>
      <c r="AU13" s="17">
        <v>0.21888472451200899</v>
      </c>
      <c r="AV13" s="17">
        <v>0.16365089878383901</v>
      </c>
      <c r="AW13" s="17">
        <v>9.4226666942475001E-2</v>
      </c>
      <c r="AX13" s="17">
        <v>0.14398704678683899</v>
      </c>
      <c r="AY13" s="17"/>
      <c r="AZ13" s="17">
        <v>8.4696698285016206E-2</v>
      </c>
      <c r="BA13" s="17">
        <v>0.14055472213129</v>
      </c>
      <c r="BB13" s="17">
        <v>0.215666440468953</v>
      </c>
      <c r="BC13" s="17">
        <v>8.8711411262111795E-2</v>
      </c>
      <c r="BD13" s="17">
        <v>0.36632025365387899</v>
      </c>
      <c r="BE13" s="17"/>
      <c r="BF13" s="17">
        <v>0.14757962071691599</v>
      </c>
      <c r="BG13" s="17"/>
      <c r="BH13" s="17">
        <v>0.12770538085397201</v>
      </c>
      <c r="BI13" s="17"/>
      <c r="BJ13" s="17">
        <v>0.16016569665744401</v>
      </c>
      <c r="BK13" s="17">
        <v>0.21645617903546899</v>
      </c>
      <c r="BL13" s="17">
        <v>0.128470137618587</v>
      </c>
      <c r="BM13" s="17">
        <v>0.209550381614971</v>
      </c>
      <c r="BN13" s="17">
        <v>0.60245889866951097</v>
      </c>
      <c r="BO13" s="17">
        <v>0.26234231527608298</v>
      </c>
      <c r="BP13" s="17"/>
      <c r="BQ13" s="17">
        <v>0.19820453959611201</v>
      </c>
      <c r="BR13" s="17">
        <v>0.19525812237158499</v>
      </c>
      <c r="BS13" s="17">
        <v>0.176818803893246</v>
      </c>
      <c r="BT13" s="17"/>
      <c r="BU13" s="17">
        <v>0.21648167948615099</v>
      </c>
      <c r="BV13" s="17">
        <v>0.16841986558354499</v>
      </c>
      <c r="BW13" s="17">
        <v>0.19185519128213699</v>
      </c>
      <c r="BX13" s="17"/>
      <c r="BY13" s="17">
        <v>0.269891519169906</v>
      </c>
      <c r="BZ13" s="17"/>
      <c r="CA13" s="17">
        <v>0.18860215171536601</v>
      </c>
    </row>
    <row r="14" spans="2:79" x14ac:dyDescent="0.35">
      <c r="B14" s="18" t="s">
        <v>134</v>
      </c>
      <c r="C14" s="17">
        <v>3.3407383224814097E-2</v>
      </c>
      <c r="D14" s="17">
        <v>3.4948080471478099E-2</v>
      </c>
      <c r="E14" s="17">
        <v>3.2133052283412497E-2</v>
      </c>
      <c r="F14" s="17"/>
      <c r="G14" s="17">
        <v>8.2161415561348705E-2</v>
      </c>
      <c r="H14" s="17">
        <v>6.6612592983725197E-2</v>
      </c>
      <c r="I14" s="17">
        <v>2.50252780643117E-2</v>
      </c>
      <c r="J14" s="17">
        <v>2.4176614355188902E-2</v>
      </c>
      <c r="K14" s="17">
        <v>1.00248326759741E-2</v>
      </c>
      <c r="L14" s="17">
        <v>3.7638194945980798E-3</v>
      </c>
      <c r="M14" s="17"/>
      <c r="N14" s="17">
        <v>2.37365844083849E-2</v>
      </c>
      <c r="O14" s="17">
        <v>2.7757223652428002E-2</v>
      </c>
      <c r="P14" s="17">
        <v>4.2266782460488699E-2</v>
      </c>
      <c r="Q14" s="17">
        <v>4.1651318329583097E-2</v>
      </c>
      <c r="R14" s="17"/>
      <c r="S14" s="17">
        <v>4.9003040124791397E-2</v>
      </c>
      <c r="T14" s="17">
        <v>4.51212766248087E-2</v>
      </c>
      <c r="U14" s="17">
        <v>1.7050386812220701E-2</v>
      </c>
      <c r="V14" s="17">
        <v>3.0250953019899898E-2</v>
      </c>
      <c r="W14" s="17">
        <v>1.6443562516280801E-2</v>
      </c>
      <c r="X14" s="17">
        <v>4.4893171346512002E-2</v>
      </c>
      <c r="Y14" s="17">
        <v>4.0428048008552799E-2</v>
      </c>
      <c r="Z14" s="17">
        <v>6.0829564147356199E-2</v>
      </c>
      <c r="AA14" s="17">
        <v>1.85320259881738E-2</v>
      </c>
      <c r="AB14" s="17">
        <v>1.09699621057948E-2</v>
      </c>
      <c r="AC14" s="17">
        <v>2.8475670436881598E-2</v>
      </c>
      <c r="AD14" s="17">
        <v>4.29903310821243E-2</v>
      </c>
      <c r="AE14" s="17"/>
      <c r="AF14" s="17">
        <v>3.0979381042860101E-2</v>
      </c>
      <c r="AG14" s="17">
        <v>2.8355694128473E-2</v>
      </c>
      <c r="AH14" s="17">
        <v>4.0872580105333997E-2</v>
      </c>
      <c r="AI14" s="17">
        <v>2.9043899318489601E-2</v>
      </c>
      <c r="AJ14" s="17">
        <v>2.3793270084548599E-2</v>
      </c>
      <c r="AK14" s="17">
        <v>3.78430156230933E-2</v>
      </c>
      <c r="AL14" s="17"/>
      <c r="AM14" s="17">
        <v>3.6043349303542402E-2</v>
      </c>
      <c r="AN14" s="17">
        <v>3.6649602555724997E-2</v>
      </c>
      <c r="AO14" s="17">
        <v>2.9673516712428499E-2</v>
      </c>
      <c r="AP14" s="17">
        <v>2.6122996823759601E-2</v>
      </c>
      <c r="AQ14" s="17">
        <v>2.4116080174978901E-2</v>
      </c>
      <c r="AR14" s="17"/>
      <c r="AS14" s="17">
        <v>2.93834373835281E-2</v>
      </c>
      <c r="AT14" s="17">
        <v>3.4483186213975399E-2</v>
      </c>
      <c r="AU14" s="17">
        <v>4.7131836415426301E-2</v>
      </c>
      <c r="AV14" s="17">
        <v>2.5524544343392401E-2</v>
      </c>
      <c r="AW14" s="17">
        <v>3.5022562524949501E-2</v>
      </c>
      <c r="AX14" s="17">
        <v>3.1786425277953598E-2</v>
      </c>
      <c r="AY14" s="17"/>
      <c r="AZ14" s="17">
        <v>3.7591222642787699E-2</v>
      </c>
      <c r="BA14" s="17">
        <v>3.96059768834661E-2</v>
      </c>
      <c r="BB14" s="17">
        <v>3.8350339637937901E-2</v>
      </c>
      <c r="BC14" s="17">
        <v>1.27677324522684E-2</v>
      </c>
      <c r="BD14" s="17">
        <v>2.4250159327664899E-2</v>
      </c>
      <c r="BE14" s="17"/>
      <c r="BF14" s="17">
        <v>3.40760253243075E-2</v>
      </c>
      <c r="BG14" s="17"/>
      <c r="BH14" s="17">
        <v>3.4627993549406301E-2</v>
      </c>
      <c r="BI14" s="17"/>
      <c r="BJ14" s="17">
        <v>7.2232171461554695E-2</v>
      </c>
      <c r="BK14" s="17">
        <v>9.1132837868211497E-3</v>
      </c>
      <c r="BL14" s="17">
        <v>9.1221139324721406E-3</v>
      </c>
      <c r="BM14" s="17">
        <v>3.64995120097601E-2</v>
      </c>
      <c r="BN14" s="17">
        <v>1.22917817660222E-2</v>
      </c>
      <c r="BO14" s="17">
        <v>3.8907607744430597E-2</v>
      </c>
      <c r="BP14" s="17"/>
      <c r="BQ14" s="17">
        <v>3.2796359538229E-2</v>
      </c>
      <c r="BR14" s="17">
        <v>3.3526475214710798E-2</v>
      </c>
      <c r="BS14" s="17">
        <v>3.0019611546042099E-2</v>
      </c>
      <c r="BT14" s="17"/>
      <c r="BU14" s="17">
        <v>9.6077654225514304E-3</v>
      </c>
      <c r="BV14" s="17">
        <v>3.2597132245696901E-2</v>
      </c>
      <c r="BW14" s="17">
        <v>3.1248751598512699E-2</v>
      </c>
      <c r="BX14" s="17"/>
      <c r="BY14" s="17">
        <v>6.3857303722764602E-2</v>
      </c>
      <c r="BZ14" s="17"/>
      <c r="CA14" s="17">
        <v>3.9309277667434799E-2</v>
      </c>
    </row>
    <row r="15" spans="2:79" x14ac:dyDescent="0.35">
      <c r="B15" s="18" t="s">
        <v>135</v>
      </c>
      <c r="C15" s="17">
        <v>1.65401183530536E-2</v>
      </c>
      <c r="D15" s="17">
        <v>9.7733628356419106E-3</v>
      </c>
      <c r="E15" s="17">
        <v>2.2812388656157499E-2</v>
      </c>
      <c r="F15" s="17"/>
      <c r="G15" s="17">
        <v>5.8135505152015002E-2</v>
      </c>
      <c r="H15" s="17">
        <v>1.8443310916775899E-2</v>
      </c>
      <c r="I15" s="17">
        <v>9.5640979374823701E-3</v>
      </c>
      <c r="J15" s="17">
        <v>1.2823965915828401E-2</v>
      </c>
      <c r="K15" s="17">
        <v>4.0767355573069798E-3</v>
      </c>
      <c r="L15" s="17">
        <v>4.2090997215680796E-3</v>
      </c>
      <c r="M15" s="17"/>
      <c r="N15" s="17">
        <v>4.2428939460913001E-3</v>
      </c>
      <c r="O15" s="17">
        <v>1.3075010518397901E-2</v>
      </c>
      <c r="P15" s="17">
        <v>2.3764077292927899E-2</v>
      </c>
      <c r="Q15" s="17">
        <v>2.46326287192686E-2</v>
      </c>
      <c r="R15" s="17"/>
      <c r="S15" s="17">
        <v>1.45932522372808E-2</v>
      </c>
      <c r="T15" s="17">
        <v>2.3635385249097099E-2</v>
      </c>
      <c r="U15" s="17">
        <v>3.2815144296234201E-2</v>
      </c>
      <c r="V15" s="17">
        <v>7.1619101384292399E-3</v>
      </c>
      <c r="W15" s="17">
        <v>1.5963333398177001E-2</v>
      </c>
      <c r="X15" s="17">
        <v>8.5382618449588998E-3</v>
      </c>
      <c r="Y15" s="17">
        <v>1.2173534460143499E-2</v>
      </c>
      <c r="Z15" s="17">
        <v>1.7694270638965701E-2</v>
      </c>
      <c r="AA15" s="17">
        <v>2.62262865140785E-2</v>
      </c>
      <c r="AB15" s="17">
        <v>6.92087675869633E-3</v>
      </c>
      <c r="AC15" s="17">
        <v>2.1641844772969699E-2</v>
      </c>
      <c r="AD15" s="17">
        <v>0</v>
      </c>
      <c r="AE15" s="17"/>
      <c r="AF15" s="17">
        <v>1.8711614509570498E-2</v>
      </c>
      <c r="AG15" s="17">
        <v>8.3486805719687005E-3</v>
      </c>
      <c r="AH15" s="17">
        <v>1.15222216489863E-2</v>
      </c>
      <c r="AI15" s="17">
        <v>1.21912824015718E-2</v>
      </c>
      <c r="AJ15" s="17">
        <v>1.00549535648657E-2</v>
      </c>
      <c r="AK15" s="17">
        <v>4.1007180334304498E-2</v>
      </c>
      <c r="AL15" s="17"/>
      <c r="AM15" s="17">
        <v>1.6421666744636399E-2</v>
      </c>
      <c r="AN15" s="17">
        <v>2.6078242124433201E-2</v>
      </c>
      <c r="AO15" s="17">
        <v>1.0436635400394899E-2</v>
      </c>
      <c r="AP15" s="17">
        <v>5.7163631341130196E-3</v>
      </c>
      <c r="AQ15" s="17">
        <v>0</v>
      </c>
      <c r="AR15" s="17"/>
      <c r="AS15" s="17">
        <v>1.4239795848228E-2</v>
      </c>
      <c r="AT15" s="17">
        <v>1.69527851681682E-2</v>
      </c>
      <c r="AU15" s="17">
        <v>2.4810037013852902E-2</v>
      </c>
      <c r="AV15" s="17">
        <v>1.0378616279418801E-2</v>
      </c>
      <c r="AW15" s="17">
        <v>1.33151226183214E-2</v>
      </c>
      <c r="AX15" s="17">
        <v>2.6352526625872501E-2</v>
      </c>
      <c r="AY15" s="17"/>
      <c r="AZ15" s="17">
        <v>1.0189102319536601E-2</v>
      </c>
      <c r="BA15" s="17">
        <v>2.1768523313783299E-2</v>
      </c>
      <c r="BB15" s="17">
        <v>1.4164980770401301E-2</v>
      </c>
      <c r="BC15" s="17">
        <v>1.51470965266723E-2</v>
      </c>
      <c r="BD15" s="17">
        <v>1.5987969356848399E-2</v>
      </c>
      <c r="BE15" s="17"/>
      <c r="BF15" s="17">
        <v>1.51673553399156E-2</v>
      </c>
      <c r="BG15" s="17"/>
      <c r="BH15" s="17">
        <v>1.44187035567983E-2</v>
      </c>
      <c r="BI15" s="17"/>
      <c r="BJ15" s="17">
        <v>3.68263145593586E-2</v>
      </c>
      <c r="BK15" s="17">
        <v>3.7358932390104699E-3</v>
      </c>
      <c r="BL15" s="17">
        <v>2.4725603529236299E-3</v>
      </c>
      <c r="BM15" s="17">
        <v>6.9924871004034099E-3</v>
      </c>
      <c r="BN15" s="17">
        <v>6.6466387881577603E-3</v>
      </c>
      <c r="BO15" s="17">
        <v>7.5368457763132293E-2</v>
      </c>
      <c r="BP15" s="17"/>
      <c r="BQ15" s="17">
        <v>1.8264856719012599E-2</v>
      </c>
      <c r="BR15" s="17">
        <v>1.7795796752585798E-2</v>
      </c>
      <c r="BS15" s="17">
        <v>1.48723138992098E-2</v>
      </c>
      <c r="BT15" s="17"/>
      <c r="BU15" s="17">
        <v>0</v>
      </c>
      <c r="BV15" s="17">
        <v>1.71284283019957E-2</v>
      </c>
      <c r="BW15" s="17">
        <v>1.45029904206385E-2</v>
      </c>
      <c r="BX15" s="17"/>
      <c r="BY15" s="17">
        <v>3.1779329515605102E-2</v>
      </c>
      <c r="BZ15" s="17"/>
      <c r="CA15" s="17">
        <v>1.1046239104981599E-2</v>
      </c>
    </row>
    <row r="16" spans="2:79" x14ac:dyDescent="0.35">
      <c r="B16" s="18" t="s">
        <v>136</v>
      </c>
      <c r="C16" s="19">
        <v>1.2515266185177501E-2</v>
      </c>
      <c r="D16" s="19">
        <v>1.2494987703014699E-2</v>
      </c>
      <c r="E16" s="19">
        <v>1.1181862689002999E-2</v>
      </c>
      <c r="F16" s="19"/>
      <c r="G16" s="19">
        <v>5.3655012814059003E-2</v>
      </c>
      <c r="H16" s="19">
        <v>1.6464520050848901E-2</v>
      </c>
      <c r="I16" s="19">
        <v>6.2107144577416397E-3</v>
      </c>
      <c r="J16" s="19">
        <v>3.1471186682575699E-3</v>
      </c>
      <c r="K16" s="19">
        <v>3.3053950459258001E-3</v>
      </c>
      <c r="L16" s="19">
        <v>6.7968938950495501E-4</v>
      </c>
      <c r="M16" s="19"/>
      <c r="N16" s="19">
        <v>3.3930573688444E-3</v>
      </c>
      <c r="O16" s="19">
        <v>1.6719194407978401E-2</v>
      </c>
      <c r="P16" s="19">
        <v>5.9866865252864001E-3</v>
      </c>
      <c r="Q16" s="19">
        <v>2.0814070527654899E-2</v>
      </c>
      <c r="R16" s="19"/>
      <c r="S16" s="19">
        <v>1.12225969199958E-2</v>
      </c>
      <c r="T16" s="19">
        <v>9.9418476957394801E-3</v>
      </c>
      <c r="U16" s="19">
        <v>1.7372616362692699E-2</v>
      </c>
      <c r="V16" s="19">
        <v>7.6506582316749703E-3</v>
      </c>
      <c r="W16" s="19">
        <v>3.9748509132860304E-3</v>
      </c>
      <c r="X16" s="19">
        <v>1.6948208700195599E-2</v>
      </c>
      <c r="Y16" s="19">
        <v>1.8566722109069098E-2</v>
      </c>
      <c r="Z16" s="19">
        <v>2.9702710357728399E-2</v>
      </c>
      <c r="AA16" s="19">
        <v>1.89040900213235E-2</v>
      </c>
      <c r="AB16" s="19">
        <v>5.7123730394158297E-3</v>
      </c>
      <c r="AC16" s="19">
        <v>0</v>
      </c>
      <c r="AD16" s="19">
        <v>1.68381864701291E-2</v>
      </c>
      <c r="AE16" s="19"/>
      <c r="AF16" s="19">
        <v>1.31183475418874E-2</v>
      </c>
      <c r="AG16" s="19">
        <v>7.8639018425885297E-3</v>
      </c>
      <c r="AH16" s="19">
        <v>4.0127557751370698E-3</v>
      </c>
      <c r="AI16" s="19">
        <v>0</v>
      </c>
      <c r="AJ16" s="19">
        <v>0</v>
      </c>
      <c r="AK16" s="19">
        <v>4.99095769626669E-3</v>
      </c>
      <c r="AL16" s="19"/>
      <c r="AM16" s="19">
        <v>2.14435710379824E-2</v>
      </c>
      <c r="AN16" s="19">
        <v>1.26240100701E-2</v>
      </c>
      <c r="AO16" s="19">
        <v>6.1493801954646196E-3</v>
      </c>
      <c r="AP16" s="19">
        <v>5.2785863825445204E-3</v>
      </c>
      <c r="AQ16" s="19">
        <v>0</v>
      </c>
      <c r="AR16" s="19"/>
      <c r="AS16" s="19">
        <v>1.27422261312758E-2</v>
      </c>
      <c r="AT16" s="19">
        <v>4.1295058276550499E-3</v>
      </c>
      <c r="AU16" s="19">
        <v>1.7711206527168701E-2</v>
      </c>
      <c r="AV16" s="19">
        <v>1.8307784185741999E-2</v>
      </c>
      <c r="AW16" s="19">
        <v>1.60727204064623E-2</v>
      </c>
      <c r="AX16" s="19">
        <v>6.0125939945540703E-3</v>
      </c>
      <c r="AY16" s="19"/>
      <c r="AZ16" s="19">
        <v>9.4433254312131197E-3</v>
      </c>
      <c r="BA16" s="19">
        <v>1.35962810413645E-2</v>
      </c>
      <c r="BB16" s="19">
        <v>3.65371136364687E-3</v>
      </c>
      <c r="BC16" s="19">
        <v>2.2436595513139899E-2</v>
      </c>
      <c r="BD16" s="19">
        <v>1.7048605014377199E-2</v>
      </c>
      <c r="BE16" s="19"/>
      <c r="BF16" s="19">
        <v>8.0068662490393704E-3</v>
      </c>
      <c r="BG16" s="19"/>
      <c r="BH16" s="19">
        <v>8.8029700348123303E-3</v>
      </c>
      <c r="BI16" s="19"/>
      <c r="BJ16" s="19">
        <v>1.8908148362713002E-2</v>
      </c>
      <c r="BK16" s="19">
        <v>6.5951651546398401E-3</v>
      </c>
      <c r="BL16" s="19">
        <v>1.68090565154361E-3</v>
      </c>
      <c r="BM16" s="19">
        <v>1.8793833386450201E-2</v>
      </c>
      <c r="BN16" s="19">
        <v>5.18065860484993E-3</v>
      </c>
      <c r="BO16" s="19">
        <v>2.3313315400417201E-2</v>
      </c>
      <c r="BP16" s="19"/>
      <c r="BQ16" s="19">
        <v>1.0568601755053799E-2</v>
      </c>
      <c r="BR16" s="19">
        <v>7.6726260766261803E-3</v>
      </c>
      <c r="BS16" s="19">
        <v>9.8007448346560094E-3</v>
      </c>
      <c r="BT16" s="19"/>
      <c r="BU16" s="19">
        <v>3.2373401444482898E-2</v>
      </c>
      <c r="BV16" s="19">
        <v>4.1792385953883498E-3</v>
      </c>
      <c r="BW16" s="19">
        <v>8.8969010925461205E-3</v>
      </c>
      <c r="BX16" s="19"/>
      <c r="BY16" s="19">
        <v>1.2497738016964501E-2</v>
      </c>
      <c r="BZ16" s="19"/>
      <c r="CA16" s="19">
        <v>1.19310981763896E-2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1287</v>
      </c>
      <c r="D7" s="10">
        <v>575</v>
      </c>
      <c r="E7" s="10">
        <v>705</v>
      </c>
      <c r="F7" s="10"/>
      <c r="G7" s="10">
        <v>310</v>
      </c>
      <c r="H7" s="10">
        <v>291</v>
      </c>
      <c r="I7" s="10">
        <v>219</v>
      </c>
      <c r="J7" s="10">
        <v>199</v>
      </c>
      <c r="K7" s="10">
        <v>131</v>
      </c>
      <c r="L7" s="10">
        <v>137</v>
      </c>
      <c r="M7" s="10"/>
      <c r="N7" s="10">
        <v>313</v>
      </c>
      <c r="O7" s="10">
        <v>365</v>
      </c>
      <c r="P7" s="10">
        <v>203</v>
      </c>
      <c r="Q7" s="10">
        <v>403</v>
      </c>
      <c r="R7" s="10"/>
      <c r="S7" s="10">
        <v>210</v>
      </c>
      <c r="T7" s="10">
        <v>167</v>
      </c>
      <c r="U7" s="10">
        <v>112</v>
      </c>
      <c r="V7" s="10">
        <v>93</v>
      </c>
      <c r="W7" s="10">
        <v>85</v>
      </c>
      <c r="X7" s="10">
        <v>114</v>
      </c>
      <c r="Y7" s="10">
        <v>121</v>
      </c>
      <c r="Z7" s="10">
        <v>68</v>
      </c>
      <c r="AA7" s="10">
        <v>142</v>
      </c>
      <c r="AB7" s="10">
        <v>90</v>
      </c>
      <c r="AC7" s="10">
        <v>57</v>
      </c>
      <c r="AD7" s="10">
        <v>28</v>
      </c>
      <c r="AE7" s="10"/>
      <c r="AF7" s="10">
        <v>341</v>
      </c>
      <c r="AG7" s="10">
        <v>463</v>
      </c>
      <c r="AH7" s="10">
        <v>205</v>
      </c>
      <c r="AI7" s="10">
        <v>99</v>
      </c>
      <c r="AJ7" s="10">
        <v>39</v>
      </c>
      <c r="AK7" s="10">
        <v>45</v>
      </c>
      <c r="AL7" s="10"/>
      <c r="AM7" s="10">
        <v>284</v>
      </c>
      <c r="AN7" s="10">
        <v>412</v>
      </c>
      <c r="AO7" s="10">
        <v>371</v>
      </c>
      <c r="AP7" s="10">
        <v>165</v>
      </c>
      <c r="AQ7" s="10">
        <v>16</v>
      </c>
      <c r="AR7" s="10"/>
      <c r="AS7" s="10">
        <v>408</v>
      </c>
      <c r="AT7" s="10">
        <v>238</v>
      </c>
      <c r="AU7" s="10">
        <v>225</v>
      </c>
      <c r="AV7" s="10">
        <v>223</v>
      </c>
      <c r="AW7" s="10">
        <v>107</v>
      </c>
      <c r="AX7" s="10">
        <v>84</v>
      </c>
      <c r="AY7" s="10"/>
      <c r="AZ7" s="10">
        <v>121</v>
      </c>
      <c r="BA7" s="10">
        <v>291</v>
      </c>
      <c r="BB7" s="10">
        <v>244</v>
      </c>
      <c r="BC7" s="10">
        <v>66</v>
      </c>
      <c r="BD7" s="10">
        <v>559</v>
      </c>
      <c r="BE7" s="10"/>
      <c r="BF7" s="10">
        <v>782</v>
      </c>
      <c r="BG7" s="10"/>
      <c r="BH7" s="10">
        <v>524</v>
      </c>
      <c r="BI7" s="10"/>
      <c r="BJ7" s="10">
        <v>344</v>
      </c>
      <c r="BK7" s="10">
        <v>295</v>
      </c>
      <c r="BL7" s="10">
        <v>246</v>
      </c>
      <c r="BM7" s="10">
        <v>134</v>
      </c>
      <c r="BN7" s="10">
        <v>102</v>
      </c>
      <c r="BO7" s="10">
        <v>81</v>
      </c>
      <c r="BP7" s="10"/>
      <c r="BQ7" s="10">
        <v>183</v>
      </c>
      <c r="BR7" s="10">
        <v>335</v>
      </c>
      <c r="BS7" s="10">
        <v>620</v>
      </c>
      <c r="BT7" s="10"/>
      <c r="BU7" s="10">
        <v>54</v>
      </c>
      <c r="BV7" s="10">
        <v>355</v>
      </c>
      <c r="BW7" s="10">
        <v>681</v>
      </c>
      <c r="BX7" s="10"/>
      <c r="BY7" s="10">
        <v>76</v>
      </c>
      <c r="BZ7" s="10"/>
      <c r="CA7" s="10">
        <v>270</v>
      </c>
    </row>
    <row r="8" spans="2:79" ht="30" customHeight="1" x14ac:dyDescent="0.35">
      <c r="B8" s="11" t="s">
        <v>20</v>
      </c>
      <c r="C8" s="11">
        <v>1560</v>
      </c>
      <c r="D8" s="11">
        <v>752</v>
      </c>
      <c r="E8" s="11">
        <v>801</v>
      </c>
      <c r="F8" s="11"/>
      <c r="G8" s="11">
        <v>374</v>
      </c>
      <c r="H8" s="11">
        <v>390</v>
      </c>
      <c r="I8" s="11">
        <v>322</v>
      </c>
      <c r="J8" s="11">
        <v>237</v>
      </c>
      <c r="K8" s="11">
        <v>118</v>
      </c>
      <c r="L8" s="11">
        <v>119</v>
      </c>
      <c r="M8" s="11"/>
      <c r="N8" s="11">
        <v>248</v>
      </c>
      <c r="O8" s="11">
        <v>389</v>
      </c>
      <c r="P8" s="11">
        <v>371</v>
      </c>
      <c r="Q8" s="11">
        <v>548</v>
      </c>
      <c r="R8" s="11"/>
      <c r="S8" s="11">
        <v>285</v>
      </c>
      <c r="T8" s="11">
        <v>191</v>
      </c>
      <c r="U8" s="11">
        <v>115</v>
      </c>
      <c r="V8" s="11">
        <v>137</v>
      </c>
      <c r="W8" s="11">
        <v>98</v>
      </c>
      <c r="X8" s="11">
        <v>165</v>
      </c>
      <c r="Y8" s="11">
        <v>130</v>
      </c>
      <c r="Z8" s="11">
        <v>75</v>
      </c>
      <c r="AA8" s="11">
        <v>168</v>
      </c>
      <c r="AB8" s="11">
        <v>105</v>
      </c>
      <c r="AC8" s="11">
        <v>58</v>
      </c>
      <c r="AD8" s="11">
        <v>31</v>
      </c>
      <c r="AE8" s="11"/>
      <c r="AF8" s="11">
        <v>391</v>
      </c>
      <c r="AG8" s="11">
        <v>608</v>
      </c>
      <c r="AH8" s="11">
        <v>265</v>
      </c>
      <c r="AI8" s="11">
        <v>110</v>
      </c>
      <c r="AJ8" s="11">
        <v>45</v>
      </c>
      <c r="AK8" s="11">
        <v>39</v>
      </c>
      <c r="AL8" s="11"/>
      <c r="AM8" s="11">
        <v>372</v>
      </c>
      <c r="AN8" s="11">
        <v>526</v>
      </c>
      <c r="AO8" s="11">
        <v>422</v>
      </c>
      <c r="AP8" s="11">
        <v>183</v>
      </c>
      <c r="AQ8" s="11">
        <v>15</v>
      </c>
      <c r="AR8" s="11"/>
      <c r="AS8" s="11">
        <v>502</v>
      </c>
      <c r="AT8" s="11">
        <v>292</v>
      </c>
      <c r="AU8" s="11">
        <v>278</v>
      </c>
      <c r="AV8" s="11">
        <v>273</v>
      </c>
      <c r="AW8" s="11">
        <v>119</v>
      </c>
      <c r="AX8" s="11">
        <v>93</v>
      </c>
      <c r="AY8" s="11"/>
      <c r="AZ8" s="11">
        <v>144</v>
      </c>
      <c r="BA8" s="11">
        <v>362</v>
      </c>
      <c r="BB8" s="11">
        <v>315</v>
      </c>
      <c r="BC8" s="11">
        <v>70</v>
      </c>
      <c r="BD8" s="11">
        <v>663</v>
      </c>
      <c r="BE8" s="11"/>
      <c r="BF8" s="11">
        <v>956</v>
      </c>
      <c r="BG8" s="11"/>
      <c r="BH8" s="11">
        <v>625</v>
      </c>
      <c r="BI8" s="11"/>
      <c r="BJ8" s="11">
        <v>448</v>
      </c>
      <c r="BK8" s="11">
        <v>314</v>
      </c>
      <c r="BL8" s="11">
        <v>290</v>
      </c>
      <c r="BM8" s="11">
        <v>170</v>
      </c>
      <c r="BN8" s="11">
        <v>133</v>
      </c>
      <c r="BO8" s="11">
        <v>86</v>
      </c>
      <c r="BP8" s="11"/>
      <c r="BQ8" s="11">
        <v>222</v>
      </c>
      <c r="BR8" s="11">
        <v>404</v>
      </c>
      <c r="BS8" s="11">
        <v>755</v>
      </c>
      <c r="BT8" s="11"/>
      <c r="BU8" s="11">
        <v>71</v>
      </c>
      <c r="BV8" s="11">
        <v>411</v>
      </c>
      <c r="BW8" s="11">
        <v>845</v>
      </c>
      <c r="BX8" s="11"/>
      <c r="BY8" s="11">
        <v>98</v>
      </c>
      <c r="BZ8" s="11"/>
      <c r="CA8" s="11">
        <v>316</v>
      </c>
    </row>
    <row r="9" spans="2:79" x14ac:dyDescent="0.35">
      <c r="B9" s="18" t="s">
        <v>138</v>
      </c>
      <c r="C9" s="17">
        <v>2.1485841547496401E-2</v>
      </c>
      <c r="D9" s="17">
        <v>2.1169710623755798E-2</v>
      </c>
      <c r="E9" s="17">
        <v>2.0991747915771901E-2</v>
      </c>
      <c r="F9" s="17"/>
      <c r="G9" s="17">
        <v>1.0830684281323701E-2</v>
      </c>
      <c r="H9" s="17">
        <v>1.8914420756399201E-2</v>
      </c>
      <c r="I9" s="17">
        <v>4.1343835361553401E-2</v>
      </c>
      <c r="J9" s="17">
        <v>2.1179493265991702E-2</v>
      </c>
      <c r="K9" s="17">
        <v>1.3235647343284499E-2</v>
      </c>
      <c r="L9" s="17">
        <v>1.8519561385817299E-2</v>
      </c>
      <c r="M9" s="17"/>
      <c r="N9" s="17">
        <v>4.0293567596503002E-2</v>
      </c>
      <c r="O9" s="17">
        <v>2.4308742451264399E-2</v>
      </c>
      <c r="P9" s="17">
        <v>2.4768535094774599E-2</v>
      </c>
      <c r="Q9" s="17">
        <v>8.8870857956625405E-3</v>
      </c>
      <c r="R9" s="17"/>
      <c r="S9" s="17">
        <v>3.7358957629002501E-2</v>
      </c>
      <c r="T9" s="17">
        <v>3.6121058601696E-3</v>
      </c>
      <c r="U9" s="17">
        <v>1.4105590902076699E-2</v>
      </c>
      <c r="V9" s="17">
        <v>7.9820934621324807E-3</v>
      </c>
      <c r="W9" s="17">
        <v>2.6300750925549499E-2</v>
      </c>
      <c r="X9" s="17">
        <v>7.2394508072114797E-3</v>
      </c>
      <c r="Y9" s="17">
        <v>4.5603209594469403E-2</v>
      </c>
      <c r="Z9" s="17">
        <v>6.0107445298489999E-2</v>
      </c>
      <c r="AA9" s="17">
        <v>1.6145753023315602E-2</v>
      </c>
      <c r="AB9" s="17">
        <v>1.4135573744061099E-2</v>
      </c>
      <c r="AC9" s="17">
        <v>1.7445277281224199E-2</v>
      </c>
      <c r="AD9" s="17">
        <v>0</v>
      </c>
      <c r="AE9" s="17"/>
      <c r="AF9" s="17">
        <v>1.1389553749496E-2</v>
      </c>
      <c r="AG9" s="17">
        <v>1.6927708161124998E-2</v>
      </c>
      <c r="AH9" s="17">
        <v>1.33606072058867E-2</v>
      </c>
      <c r="AI9" s="17">
        <v>5.1992669041578697E-2</v>
      </c>
      <c r="AJ9" s="17">
        <v>7.4903164192664198E-2</v>
      </c>
      <c r="AK9" s="17">
        <v>0.156981542564997</v>
      </c>
      <c r="AL9" s="17"/>
      <c r="AM9" s="17">
        <v>1.37544789429331E-2</v>
      </c>
      <c r="AN9" s="17">
        <v>1.53289342228845E-2</v>
      </c>
      <c r="AO9" s="17">
        <v>2.39736128001862E-2</v>
      </c>
      <c r="AP9" s="17">
        <v>5.57920560215006E-2</v>
      </c>
      <c r="AQ9" s="17">
        <v>0</v>
      </c>
      <c r="AR9" s="17"/>
      <c r="AS9" s="17">
        <v>2.8691955367332399E-2</v>
      </c>
      <c r="AT9" s="17">
        <v>1.69358378687328E-2</v>
      </c>
      <c r="AU9" s="17">
        <v>1.82633007335734E-2</v>
      </c>
      <c r="AV9" s="17">
        <v>2.17843588046958E-2</v>
      </c>
      <c r="AW9" s="17">
        <v>1.9914151973529901E-2</v>
      </c>
      <c r="AX9" s="17">
        <v>8.0064616805066505E-3</v>
      </c>
      <c r="AY9" s="17"/>
      <c r="AZ9" s="17">
        <v>2.1665754138618602E-2</v>
      </c>
      <c r="BA9" s="17">
        <v>1.23401885634257E-2</v>
      </c>
      <c r="BB9" s="17">
        <v>4.1881810598183598E-2</v>
      </c>
      <c r="BC9" s="17">
        <v>1.10627311118908E-2</v>
      </c>
      <c r="BD9" s="17">
        <v>1.8032049461323099E-2</v>
      </c>
      <c r="BE9" s="17"/>
      <c r="BF9" s="17">
        <v>2.84925265336546E-2</v>
      </c>
      <c r="BG9" s="17"/>
      <c r="BH9" s="17">
        <v>2.36922461344771E-2</v>
      </c>
      <c r="BI9" s="17"/>
      <c r="BJ9" s="17">
        <v>2.43498622273929E-2</v>
      </c>
      <c r="BK9" s="17">
        <v>1.7735886849170001E-2</v>
      </c>
      <c r="BL9" s="17">
        <v>2.95299155151156E-2</v>
      </c>
      <c r="BM9" s="17">
        <v>8.7159655962625402E-3</v>
      </c>
      <c r="BN9" s="17">
        <v>0</v>
      </c>
      <c r="BO9" s="17">
        <v>9.8502602487209392E-3</v>
      </c>
      <c r="BP9" s="17"/>
      <c r="BQ9" s="17">
        <v>2.96043009680125E-2</v>
      </c>
      <c r="BR9" s="17">
        <v>1.0670877998840599E-2</v>
      </c>
      <c r="BS9" s="17">
        <v>2.25045589219997E-2</v>
      </c>
      <c r="BT9" s="17"/>
      <c r="BU9" s="17">
        <v>4.8494553822881599E-2</v>
      </c>
      <c r="BV9" s="17">
        <v>2.2425085585815699E-2</v>
      </c>
      <c r="BW9" s="17">
        <v>1.9934830228501801E-2</v>
      </c>
      <c r="BX9" s="17"/>
      <c r="BY9" s="17">
        <v>1.5607114493691799E-2</v>
      </c>
      <c r="BZ9" s="17"/>
      <c r="CA9" s="17">
        <v>1.9773248351329101E-2</v>
      </c>
    </row>
    <row r="10" spans="2:79" x14ac:dyDescent="0.35">
      <c r="B10" s="18" t="s">
        <v>139</v>
      </c>
      <c r="C10" s="17">
        <v>0.101915574311601</v>
      </c>
      <c r="D10" s="17">
        <v>9.7015453079855998E-2</v>
      </c>
      <c r="E10" s="17">
        <v>0.10735998101459999</v>
      </c>
      <c r="F10" s="17"/>
      <c r="G10" s="17">
        <v>9.2694216376930996E-2</v>
      </c>
      <c r="H10" s="17">
        <v>0.12189825312781299</v>
      </c>
      <c r="I10" s="17">
        <v>0.14309894406420201</v>
      </c>
      <c r="J10" s="17">
        <v>0.106005616839178</v>
      </c>
      <c r="K10" s="17">
        <v>0</v>
      </c>
      <c r="L10" s="17">
        <v>4.7332177009822701E-2</v>
      </c>
      <c r="M10" s="17"/>
      <c r="N10" s="17">
        <v>0.16861785227764201</v>
      </c>
      <c r="O10" s="17">
        <v>0.11993811260489699</v>
      </c>
      <c r="P10" s="17">
        <v>0.113048683261375</v>
      </c>
      <c r="Q10" s="17">
        <v>5.2051498922495901E-2</v>
      </c>
      <c r="R10" s="17"/>
      <c r="S10" s="17">
        <v>0.147539302048043</v>
      </c>
      <c r="T10" s="17">
        <v>7.1776720431055402E-2</v>
      </c>
      <c r="U10" s="17">
        <v>0.100673945820167</v>
      </c>
      <c r="V10" s="17">
        <v>7.5873262354527196E-2</v>
      </c>
      <c r="W10" s="17">
        <v>8.1980118103075997E-2</v>
      </c>
      <c r="X10" s="17">
        <v>0.13036804926302001</v>
      </c>
      <c r="Y10" s="17">
        <v>9.6396081869861899E-2</v>
      </c>
      <c r="Z10" s="17">
        <v>8.1209394498246296E-2</v>
      </c>
      <c r="AA10" s="17">
        <v>0.10832949509077799</v>
      </c>
      <c r="AB10" s="17">
        <v>8.1936782841594905E-2</v>
      </c>
      <c r="AC10" s="17">
        <v>4.43562343172458E-2</v>
      </c>
      <c r="AD10" s="17">
        <v>0.11366883773304701</v>
      </c>
      <c r="AE10" s="17"/>
      <c r="AF10" s="17">
        <v>7.3075448629050396E-2</v>
      </c>
      <c r="AG10" s="17">
        <v>0.10656674604010501</v>
      </c>
      <c r="AH10" s="17">
        <v>9.5449084805709003E-2</v>
      </c>
      <c r="AI10" s="17">
        <v>0.17550543680717201</v>
      </c>
      <c r="AJ10" s="17">
        <v>0.24107855436245201</v>
      </c>
      <c r="AK10" s="17">
        <v>0.16842832339108499</v>
      </c>
      <c r="AL10" s="17"/>
      <c r="AM10" s="17">
        <v>5.5095618970912801E-2</v>
      </c>
      <c r="AN10" s="17">
        <v>7.4041984118724702E-2</v>
      </c>
      <c r="AO10" s="17">
        <v>0.14360721233620299</v>
      </c>
      <c r="AP10" s="17">
        <v>0.18745730618220499</v>
      </c>
      <c r="AQ10" s="17">
        <v>0.19736935392817201</v>
      </c>
      <c r="AR10" s="17"/>
      <c r="AS10" s="17">
        <v>0.11922067069425001</v>
      </c>
      <c r="AT10" s="17">
        <v>9.7833184618498895E-2</v>
      </c>
      <c r="AU10" s="17">
        <v>0.11088753436165</v>
      </c>
      <c r="AV10" s="17">
        <v>8.94931128006069E-2</v>
      </c>
      <c r="AW10" s="17">
        <v>1.3867908490781599E-2</v>
      </c>
      <c r="AX10" s="17">
        <v>0.145330140821918</v>
      </c>
      <c r="AY10" s="17"/>
      <c r="AZ10" s="17">
        <v>0.16785742082368901</v>
      </c>
      <c r="BA10" s="17">
        <v>0.11876275186131</v>
      </c>
      <c r="BB10" s="17">
        <v>5.5481104222569001E-2</v>
      </c>
      <c r="BC10" s="17">
        <v>2.2460029318321501E-2</v>
      </c>
      <c r="BD10" s="17">
        <v>0.109829190651016</v>
      </c>
      <c r="BE10" s="17"/>
      <c r="BF10" s="17">
        <v>9.5444923554677194E-2</v>
      </c>
      <c r="BG10" s="17"/>
      <c r="BH10" s="17">
        <v>0.10537601978322</v>
      </c>
      <c r="BI10" s="17"/>
      <c r="BJ10" s="17">
        <v>0.104039864293864</v>
      </c>
      <c r="BK10" s="17">
        <v>6.6112665660407494E-2</v>
      </c>
      <c r="BL10" s="17">
        <v>0.12830675824750101</v>
      </c>
      <c r="BM10" s="17">
        <v>9.3492754431409295E-2</v>
      </c>
      <c r="BN10" s="17">
        <v>0.10374788226649299</v>
      </c>
      <c r="BO10" s="17">
        <v>5.8271091102376903E-2</v>
      </c>
      <c r="BP10" s="17"/>
      <c r="BQ10" s="17">
        <v>9.3248656434504001E-2</v>
      </c>
      <c r="BR10" s="17">
        <v>0.118249563126254</v>
      </c>
      <c r="BS10" s="17">
        <v>9.89418063423428E-2</v>
      </c>
      <c r="BT10" s="17"/>
      <c r="BU10" s="17">
        <v>0.15588629228100701</v>
      </c>
      <c r="BV10" s="17">
        <v>0.10476159823353801</v>
      </c>
      <c r="BW10" s="17">
        <v>0.104075386494411</v>
      </c>
      <c r="BX10" s="17"/>
      <c r="BY10" s="17">
        <v>0.234500817719317</v>
      </c>
      <c r="BZ10" s="17"/>
      <c r="CA10" s="17">
        <v>0.124254093835642</v>
      </c>
    </row>
    <row r="11" spans="2:79" x14ac:dyDescent="0.35">
      <c r="B11" s="18" t="s">
        <v>140</v>
      </c>
      <c r="C11" s="17">
        <v>0.18495273460134801</v>
      </c>
      <c r="D11" s="17">
        <v>0.192225327458833</v>
      </c>
      <c r="E11" s="17">
        <v>0.17966579552481901</v>
      </c>
      <c r="F11" s="17"/>
      <c r="G11" s="17">
        <v>0.242337390843823</v>
      </c>
      <c r="H11" s="17">
        <v>0.31957984536794798</v>
      </c>
      <c r="I11" s="17">
        <v>0.14499776075830101</v>
      </c>
      <c r="J11" s="17">
        <v>7.9644871050336505E-2</v>
      </c>
      <c r="K11" s="17">
        <v>6.5508247790980495E-2</v>
      </c>
      <c r="L11" s="17">
        <v>0</v>
      </c>
      <c r="M11" s="17"/>
      <c r="N11" s="17">
        <v>0.26415857069502702</v>
      </c>
      <c r="O11" s="17">
        <v>0.20164747643053499</v>
      </c>
      <c r="P11" s="17">
        <v>0.198360733242606</v>
      </c>
      <c r="Q11" s="17">
        <v>0.129345651885101</v>
      </c>
      <c r="R11" s="17"/>
      <c r="S11" s="17">
        <v>0.25275840434250002</v>
      </c>
      <c r="T11" s="17">
        <v>0.149613113537162</v>
      </c>
      <c r="U11" s="17">
        <v>0.14840749087734001</v>
      </c>
      <c r="V11" s="17">
        <v>0.14707471284770399</v>
      </c>
      <c r="W11" s="17">
        <v>0.15513495874642499</v>
      </c>
      <c r="X11" s="17">
        <v>0.16240476356490499</v>
      </c>
      <c r="Y11" s="17">
        <v>0.170538179610525</v>
      </c>
      <c r="Z11" s="17">
        <v>0.220088332556444</v>
      </c>
      <c r="AA11" s="17">
        <v>0.24191432121696599</v>
      </c>
      <c r="AB11" s="17">
        <v>0.14478482884025001</v>
      </c>
      <c r="AC11" s="17">
        <v>0.12528082280354499</v>
      </c>
      <c r="AD11" s="17">
        <v>0.21127593772679801</v>
      </c>
      <c r="AE11" s="17"/>
      <c r="AF11" s="17">
        <v>0.12166552701884401</v>
      </c>
      <c r="AG11" s="17">
        <v>0.18277066589771601</v>
      </c>
      <c r="AH11" s="17">
        <v>0.25137697150307198</v>
      </c>
      <c r="AI11" s="17">
        <v>0.27148493967460402</v>
      </c>
      <c r="AJ11" s="17">
        <v>0.211886194996351</v>
      </c>
      <c r="AK11" s="17">
        <v>0.27507086097720501</v>
      </c>
      <c r="AL11" s="17"/>
      <c r="AM11" s="17">
        <v>9.9519255231598797E-2</v>
      </c>
      <c r="AN11" s="17">
        <v>0.14545416140060899</v>
      </c>
      <c r="AO11" s="17">
        <v>0.26694268391821602</v>
      </c>
      <c r="AP11" s="17">
        <v>0.29192341067379401</v>
      </c>
      <c r="AQ11" s="17">
        <v>0.45543951169215802</v>
      </c>
      <c r="AR11" s="17"/>
      <c r="AS11" s="17">
        <v>0.258228129290479</v>
      </c>
      <c r="AT11" s="17">
        <v>0.17993735302116001</v>
      </c>
      <c r="AU11" s="17">
        <v>0.173171578662972</v>
      </c>
      <c r="AV11" s="17">
        <v>0.127527464259481</v>
      </c>
      <c r="AW11" s="17">
        <v>0.10539656871863</v>
      </c>
      <c r="AX11" s="17">
        <v>0.113933733498433</v>
      </c>
      <c r="AY11" s="17"/>
      <c r="AZ11" s="17">
        <v>0.188172797590551</v>
      </c>
      <c r="BA11" s="17">
        <v>0.19826746569495399</v>
      </c>
      <c r="BB11" s="17">
        <v>0.14721654323824701</v>
      </c>
      <c r="BC11" s="17">
        <v>0.21513360343475901</v>
      </c>
      <c r="BD11" s="17">
        <v>0.19335925444883201</v>
      </c>
      <c r="BE11" s="17"/>
      <c r="BF11" s="17">
        <v>0.16281636042428699</v>
      </c>
      <c r="BG11" s="17"/>
      <c r="BH11" s="17">
        <v>0.215982478293747</v>
      </c>
      <c r="BI11" s="17"/>
      <c r="BJ11" s="17">
        <v>0.16979823744670799</v>
      </c>
      <c r="BK11" s="17">
        <v>0.13182973042672799</v>
      </c>
      <c r="BL11" s="17">
        <v>0.209804711094352</v>
      </c>
      <c r="BM11" s="17">
        <v>0.190477810358475</v>
      </c>
      <c r="BN11" s="17">
        <v>0.26947652223782398</v>
      </c>
      <c r="BO11" s="17">
        <v>0.22134044754239701</v>
      </c>
      <c r="BP11" s="17"/>
      <c r="BQ11" s="17">
        <v>0.208410079901196</v>
      </c>
      <c r="BR11" s="17">
        <v>0.16553020745950101</v>
      </c>
      <c r="BS11" s="17">
        <v>0.19011531931561901</v>
      </c>
      <c r="BT11" s="17"/>
      <c r="BU11" s="17">
        <v>0.28797557860356399</v>
      </c>
      <c r="BV11" s="17">
        <v>0.149514328845853</v>
      </c>
      <c r="BW11" s="17">
        <v>0.20270506673774599</v>
      </c>
      <c r="BX11" s="17"/>
      <c r="BY11" s="17">
        <v>0.274193127932292</v>
      </c>
      <c r="BZ11" s="17"/>
      <c r="CA11" s="17">
        <v>0.19287002180504001</v>
      </c>
    </row>
    <row r="12" spans="2:79" x14ac:dyDescent="0.35">
      <c r="B12" s="18" t="s">
        <v>141</v>
      </c>
      <c r="C12" s="17">
        <v>0.129204617248979</v>
      </c>
      <c r="D12" s="17">
        <v>0.13326974458424501</v>
      </c>
      <c r="E12" s="17">
        <v>0.12646395070312499</v>
      </c>
      <c r="F12" s="17"/>
      <c r="G12" s="17">
        <v>0.19471610290477501</v>
      </c>
      <c r="H12" s="17">
        <v>0.164237049966241</v>
      </c>
      <c r="I12" s="17">
        <v>0.131867291297977</v>
      </c>
      <c r="J12" s="17">
        <v>7.3318797217707496E-2</v>
      </c>
      <c r="K12" s="17">
        <v>4.1594674380729502E-2</v>
      </c>
      <c r="L12" s="17">
        <v>0</v>
      </c>
      <c r="M12" s="17"/>
      <c r="N12" s="17">
        <v>0.17427761282875201</v>
      </c>
      <c r="O12" s="17">
        <v>0.13584523219115999</v>
      </c>
      <c r="P12" s="17">
        <v>0.140937983733466</v>
      </c>
      <c r="Q12" s="17">
        <v>9.49994992048145E-2</v>
      </c>
      <c r="R12" s="17"/>
      <c r="S12" s="17">
        <v>0.138181310264023</v>
      </c>
      <c r="T12" s="17">
        <v>0.115270450894831</v>
      </c>
      <c r="U12" s="17">
        <v>8.7237441982796607E-2</v>
      </c>
      <c r="V12" s="17">
        <v>0.17832683590456699</v>
      </c>
      <c r="W12" s="17">
        <v>0.16423603668647099</v>
      </c>
      <c r="X12" s="17">
        <v>0.110376273807059</v>
      </c>
      <c r="Y12" s="17">
        <v>0.16212918984320701</v>
      </c>
      <c r="Z12" s="17">
        <v>0.115741334257872</v>
      </c>
      <c r="AA12" s="17">
        <v>0.16598297769195799</v>
      </c>
      <c r="AB12" s="17">
        <v>8.6052420564315904E-2</v>
      </c>
      <c r="AC12" s="17">
        <v>7.6875815535141598E-2</v>
      </c>
      <c r="AD12" s="17">
        <v>0</v>
      </c>
      <c r="AE12" s="17"/>
      <c r="AF12" s="17">
        <v>0.10429003975126</v>
      </c>
      <c r="AG12" s="17">
        <v>0.12955104530617201</v>
      </c>
      <c r="AH12" s="17">
        <v>0.172074622968062</v>
      </c>
      <c r="AI12" s="17">
        <v>0.13568981709824801</v>
      </c>
      <c r="AJ12" s="17">
        <v>0.15906655867963099</v>
      </c>
      <c r="AK12" s="17">
        <v>0.14285472432035801</v>
      </c>
      <c r="AL12" s="17"/>
      <c r="AM12" s="17">
        <v>9.9912489565804202E-2</v>
      </c>
      <c r="AN12" s="17">
        <v>0.13096063964361601</v>
      </c>
      <c r="AO12" s="17">
        <v>0.15202415075779899</v>
      </c>
      <c r="AP12" s="17">
        <v>0.159649746792557</v>
      </c>
      <c r="AQ12" s="17">
        <v>0</v>
      </c>
      <c r="AR12" s="17"/>
      <c r="AS12" s="17">
        <v>0.15583566416987099</v>
      </c>
      <c r="AT12" s="17">
        <v>0.119642727372283</v>
      </c>
      <c r="AU12" s="17">
        <v>9.3269874595515098E-2</v>
      </c>
      <c r="AV12" s="17">
        <v>0.127092014110087</v>
      </c>
      <c r="AW12" s="17">
        <v>0.15186364022347901</v>
      </c>
      <c r="AX12" s="17">
        <v>0.10198706362200401</v>
      </c>
      <c r="AY12" s="17"/>
      <c r="AZ12" s="17">
        <v>0.21851087041263201</v>
      </c>
      <c r="BA12" s="17">
        <v>9.3739973384585798E-2</v>
      </c>
      <c r="BB12" s="17">
        <v>8.2648343012568806E-2</v>
      </c>
      <c r="BC12" s="17">
        <v>8.2475292648321805E-2</v>
      </c>
      <c r="BD12" s="17">
        <v>0.15743041975141001</v>
      </c>
      <c r="BE12" s="17"/>
      <c r="BF12" s="17">
        <v>0.124828940888266</v>
      </c>
      <c r="BG12" s="17"/>
      <c r="BH12" s="17">
        <v>0.131118543447658</v>
      </c>
      <c r="BI12" s="17"/>
      <c r="BJ12" s="17">
        <v>0.14258860763987799</v>
      </c>
      <c r="BK12" s="17">
        <v>9.5980302871831499E-2</v>
      </c>
      <c r="BL12" s="17">
        <v>8.6155202406516807E-2</v>
      </c>
      <c r="BM12" s="17">
        <v>0.137995164316153</v>
      </c>
      <c r="BN12" s="17">
        <v>0.23718805201322399</v>
      </c>
      <c r="BO12" s="17">
        <v>0.17050861882189</v>
      </c>
      <c r="BP12" s="17"/>
      <c r="BQ12" s="17">
        <v>0.136782231918852</v>
      </c>
      <c r="BR12" s="17">
        <v>0.114650260731748</v>
      </c>
      <c r="BS12" s="17">
        <v>0.138666166845273</v>
      </c>
      <c r="BT12" s="17"/>
      <c r="BU12" s="17">
        <v>0.13184970397087101</v>
      </c>
      <c r="BV12" s="17">
        <v>0.116632368702331</v>
      </c>
      <c r="BW12" s="17">
        <v>0.12997860994784799</v>
      </c>
      <c r="BX12" s="17"/>
      <c r="BY12" s="17">
        <v>0.15907159229866399</v>
      </c>
      <c r="BZ12" s="17"/>
      <c r="CA12" s="17">
        <v>0.108946397576898</v>
      </c>
    </row>
    <row r="13" spans="2:79" x14ac:dyDescent="0.35">
      <c r="B13" s="18" t="s">
        <v>142</v>
      </c>
      <c r="C13" s="17">
        <v>3.3019617126913502E-2</v>
      </c>
      <c r="D13" s="17">
        <v>4.4259700285997197E-2</v>
      </c>
      <c r="E13" s="17">
        <v>2.2747752097705898E-2</v>
      </c>
      <c r="F13" s="17"/>
      <c r="G13" s="17">
        <v>7.8112069312498603E-2</v>
      </c>
      <c r="H13" s="17">
        <v>1.8364645128499099E-2</v>
      </c>
      <c r="I13" s="17">
        <v>1.99783020109967E-2</v>
      </c>
      <c r="J13" s="17">
        <v>2.8439006660423899E-2</v>
      </c>
      <c r="K13" s="17">
        <v>4.5954476223812202E-3</v>
      </c>
      <c r="L13" s="17">
        <v>1.2112846030332001E-2</v>
      </c>
      <c r="M13" s="17"/>
      <c r="N13" s="17">
        <v>3.1288055709816298E-2</v>
      </c>
      <c r="O13" s="17">
        <v>5.7340657630217402E-2</v>
      </c>
      <c r="P13" s="17">
        <v>3.2998084771514502E-2</v>
      </c>
      <c r="Q13" s="17">
        <v>1.4869059275996299E-2</v>
      </c>
      <c r="R13" s="17"/>
      <c r="S13" s="17">
        <v>3.3460014628484601E-2</v>
      </c>
      <c r="T13" s="17">
        <v>2.0693049852503899E-2</v>
      </c>
      <c r="U13" s="17">
        <v>6.9249367222803004E-2</v>
      </c>
      <c r="V13" s="17">
        <v>0</v>
      </c>
      <c r="W13" s="17">
        <v>3.5853252790503803E-2</v>
      </c>
      <c r="X13" s="17">
        <v>3.4918115195479098E-2</v>
      </c>
      <c r="Y13" s="17">
        <v>4.1812340872735602E-2</v>
      </c>
      <c r="Z13" s="17">
        <v>6.7124760156820604E-2</v>
      </c>
      <c r="AA13" s="17">
        <v>2.9177077913052501E-2</v>
      </c>
      <c r="AB13" s="17">
        <v>1.37875683202344E-2</v>
      </c>
      <c r="AC13" s="17">
        <v>6.7291880151567798E-2</v>
      </c>
      <c r="AD13" s="17">
        <v>0</v>
      </c>
      <c r="AE13" s="17"/>
      <c r="AF13" s="17">
        <v>3.4317499278467799E-2</v>
      </c>
      <c r="AG13" s="17">
        <v>3.3618236063034698E-2</v>
      </c>
      <c r="AH13" s="17">
        <v>3.3383215438158802E-2</v>
      </c>
      <c r="AI13" s="17">
        <v>5.8947853867997502E-2</v>
      </c>
      <c r="AJ13" s="17">
        <v>0</v>
      </c>
      <c r="AK13" s="17">
        <v>0</v>
      </c>
      <c r="AL13" s="17"/>
      <c r="AM13" s="17">
        <v>1.6953740401214699E-2</v>
      </c>
      <c r="AN13" s="17">
        <v>4.09357139266553E-2</v>
      </c>
      <c r="AO13" s="17">
        <v>4.4953116966034302E-2</v>
      </c>
      <c r="AP13" s="17">
        <v>1.6165649284490501E-2</v>
      </c>
      <c r="AQ13" s="17">
        <v>0</v>
      </c>
      <c r="AR13" s="17"/>
      <c r="AS13" s="17">
        <v>3.3556888142857802E-2</v>
      </c>
      <c r="AT13" s="17">
        <v>1.6924032782366202E-2</v>
      </c>
      <c r="AU13" s="17">
        <v>5.4010185354831999E-2</v>
      </c>
      <c r="AV13" s="17">
        <v>4.4682986528554798E-2</v>
      </c>
      <c r="AW13" s="17">
        <v>2.0812148794265298E-2</v>
      </c>
      <c r="AX13" s="17">
        <v>0</v>
      </c>
      <c r="AY13" s="17"/>
      <c r="AZ13" s="17">
        <v>1.6090349308872199E-2</v>
      </c>
      <c r="BA13" s="17">
        <v>2.5386306464979701E-2</v>
      </c>
      <c r="BB13" s="17">
        <v>4.1497373904806699E-2</v>
      </c>
      <c r="BC13" s="17">
        <v>1.2905524389194499E-2</v>
      </c>
      <c r="BD13" s="17">
        <v>3.6384960121010501E-2</v>
      </c>
      <c r="BE13" s="17"/>
      <c r="BF13" s="17">
        <v>3.0396561873348701E-2</v>
      </c>
      <c r="BG13" s="17"/>
      <c r="BH13" s="17">
        <v>3.44217586559908E-2</v>
      </c>
      <c r="BI13" s="17"/>
      <c r="BJ13" s="17">
        <v>2.3248165501255101E-2</v>
      </c>
      <c r="BK13" s="17">
        <v>3.2932524744465397E-2</v>
      </c>
      <c r="BL13" s="17">
        <v>3.0916960383884001E-2</v>
      </c>
      <c r="BM13" s="17">
        <v>2.8583977083529898E-2</v>
      </c>
      <c r="BN13" s="17">
        <v>6.0131838570469401E-2</v>
      </c>
      <c r="BO13" s="17">
        <v>7.3634230473013096E-2</v>
      </c>
      <c r="BP13" s="17"/>
      <c r="BQ13" s="17">
        <v>6.8253702017136098E-2</v>
      </c>
      <c r="BR13" s="17">
        <v>2.1535889603034701E-2</v>
      </c>
      <c r="BS13" s="17">
        <v>3.5040752437865599E-2</v>
      </c>
      <c r="BT13" s="17"/>
      <c r="BU13" s="17">
        <v>4.1763762117537101E-2</v>
      </c>
      <c r="BV13" s="17">
        <v>3.10868844169499E-2</v>
      </c>
      <c r="BW13" s="17">
        <v>3.8698919950463401E-2</v>
      </c>
      <c r="BX13" s="17"/>
      <c r="BY13" s="17">
        <v>2.02480456458521E-2</v>
      </c>
      <c r="BZ13" s="17"/>
      <c r="CA13" s="17">
        <v>4.2959816583452201E-2</v>
      </c>
    </row>
    <row r="14" spans="2:79" x14ac:dyDescent="0.35">
      <c r="B14" s="18" t="s">
        <v>143</v>
      </c>
      <c r="C14" s="17">
        <v>3.4985677144481801E-2</v>
      </c>
      <c r="D14" s="17">
        <v>4.0587771988424802E-2</v>
      </c>
      <c r="E14" s="17">
        <v>3.0020092618742299E-2</v>
      </c>
      <c r="F14" s="17"/>
      <c r="G14" s="17">
        <v>5.8334743254272001E-2</v>
      </c>
      <c r="H14" s="17">
        <v>3.76371428856066E-2</v>
      </c>
      <c r="I14" s="17">
        <v>3.5870436162851099E-2</v>
      </c>
      <c r="J14" s="17">
        <v>1.9769965528344501E-2</v>
      </c>
      <c r="K14" s="17">
        <v>1.5806345946608701E-2</v>
      </c>
      <c r="L14" s="17">
        <v>0</v>
      </c>
      <c r="M14" s="17"/>
      <c r="N14" s="17">
        <v>2.7623087375192E-2</v>
      </c>
      <c r="O14" s="17">
        <v>1.9588845294600601E-2</v>
      </c>
      <c r="P14" s="17">
        <v>5.2675456499598899E-2</v>
      </c>
      <c r="Q14" s="17">
        <v>3.7491541605376398E-2</v>
      </c>
      <c r="R14" s="17"/>
      <c r="S14" s="17">
        <v>6.8073025544918703E-2</v>
      </c>
      <c r="T14" s="17">
        <v>2.36541464029318E-2</v>
      </c>
      <c r="U14" s="17">
        <v>8.1643583726127792E-3</v>
      </c>
      <c r="V14" s="17">
        <v>2.6158970661566801E-2</v>
      </c>
      <c r="W14" s="17">
        <v>8.11890460677578E-2</v>
      </c>
      <c r="X14" s="17">
        <v>6.5215489351427097E-2</v>
      </c>
      <c r="Y14" s="17">
        <v>1.9663016573288599E-2</v>
      </c>
      <c r="Z14" s="17">
        <v>1.18763711214749E-2</v>
      </c>
      <c r="AA14" s="17">
        <v>9.7481488490499205E-3</v>
      </c>
      <c r="AB14" s="17">
        <v>0</v>
      </c>
      <c r="AC14" s="17">
        <v>3.9592426326353E-2</v>
      </c>
      <c r="AD14" s="17">
        <v>0</v>
      </c>
      <c r="AE14" s="17"/>
      <c r="AF14" s="17">
        <v>3.6192730121005698E-2</v>
      </c>
      <c r="AG14" s="17">
        <v>3.2909627116950203E-2</v>
      </c>
      <c r="AH14" s="17">
        <v>5.2337435159647297E-2</v>
      </c>
      <c r="AI14" s="17">
        <v>2.6015394875316698E-2</v>
      </c>
      <c r="AJ14" s="17">
        <v>0</v>
      </c>
      <c r="AK14" s="17">
        <v>2.1461135187436899E-2</v>
      </c>
      <c r="AL14" s="17"/>
      <c r="AM14" s="17">
        <v>2.03122576753435E-2</v>
      </c>
      <c r="AN14" s="17">
        <v>3.9286857270605102E-2</v>
      </c>
      <c r="AO14" s="17">
        <v>4.3509936618750397E-2</v>
      </c>
      <c r="AP14" s="17">
        <v>4.3640324646544E-2</v>
      </c>
      <c r="AQ14" s="17">
        <v>0</v>
      </c>
      <c r="AR14" s="17"/>
      <c r="AS14" s="17">
        <v>3.2167265797932498E-2</v>
      </c>
      <c r="AT14" s="17">
        <v>2.3006446614123301E-2</v>
      </c>
      <c r="AU14" s="17">
        <v>5.0572955741539201E-2</v>
      </c>
      <c r="AV14" s="17">
        <v>3.3913390806538699E-2</v>
      </c>
      <c r="AW14" s="17">
        <v>1.4851877190294301E-2</v>
      </c>
      <c r="AX14" s="17">
        <v>7.0625378864007798E-2</v>
      </c>
      <c r="AY14" s="17"/>
      <c r="AZ14" s="17">
        <v>2.5651384717868899E-2</v>
      </c>
      <c r="BA14" s="17">
        <v>4.1411015051230203E-2</v>
      </c>
      <c r="BB14" s="17">
        <v>3.56719644810072E-2</v>
      </c>
      <c r="BC14" s="17">
        <v>5.4367947858352902E-2</v>
      </c>
      <c r="BD14" s="17">
        <v>3.14290097768367E-2</v>
      </c>
      <c r="BE14" s="17"/>
      <c r="BF14" s="17">
        <v>4.21519612151533E-2</v>
      </c>
      <c r="BG14" s="17"/>
      <c r="BH14" s="17">
        <v>3.19724979126631E-2</v>
      </c>
      <c r="BI14" s="17"/>
      <c r="BJ14" s="17">
        <v>4.7297284268476798E-2</v>
      </c>
      <c r="BK14" s="17">
        <v>2.5605577173556299E-2</v>
      </c>
      <c r="BL14" s="17">
        <v>1.5888005541369501E-2</v>
      </c>
      <c r="BM14" s="17">
        <v>5.81397602896397E-2</v>
      </c>
      <c r="BN14" s="17">
        <v>2.33854086643231E-2</v>
      </c>
      <c r="BO14" s="17">
        <v>2.2967381868187899E-2</v>
      </c>
      <c r="BP14" s="17"/>
      <c r="BQ14" s="17">
        <v>1.3761323707144099E-2</v>
      </c>
      <c r="BR14" s="17">
        <v>3.9031354860680503E-2</v>
      </c>
      <c r="BS14" s="17">
        <v>3.6242629081245301E-2</v>
      </c>
      <c r="BT14" s="17"/>
      <c r="BU14" s="17">
        <v>3.1133494681501301E-2</v>
      </c>
      <c r="BV14" s="17">
        <v>4.1647013158328201E-2</v>
      </c>
      <c r="BW14" s="17">
        <v>3.7009856425873303E-2</v>
      </c>
      <c r="BX14" s="17"/>
      <c r="BY14" s="17">
        <v>4.9337047913128901E-2</v>
      </c>
      <c r="BZ14" s="17"/>
      <c r="CA14" s="17">
        <v>2.2648414094389099E-2</v>
      </c>
    </row>
    <row r="15" spans="2:79" x14ac:dyDescent="0.35">
      <c r="B15" s="18" t="s">
        <v>144</v>
      </c>
      <c r="C15" s="17">
        <v>6.9034213396830899E-2</v>
      </c>
      <c r="D15" s="17">
        <v>8.2313372127680196E-2</v>
      </c>
      <c r="E15" s="17">
        <v>5.4753016732080197E-2</v>
      </c>
      <c r="F15" s="17"/>
      <c r="G15" s="17">
        <v>9.6002055749972601E-2</v>
      </c>
      <c r="H15" s="17">
        <v>5.4413990320049899E-2</v>
      </c>
      <c r="I15" s="17">
        <v>0.103864001611252</v>
      </c>
      <c r="J15" s="17">
        <v>5.9011123591609899E-2</v>
      </c>
      <c r="K15" s="17">
        <v>1.18268885575687E-2</v>
      </c>
      <c r="L15" s="17">
        <v>1.50760119951756E-2</v>
      </c>
      <c r="M15" s="17"/>
      <c r="N15" s="17">
        <v>4.63185351552311E-2</v>
      </c>
      <c r="O15" s="17">
        <v>7.3395264354227496E-2</v>
      </c>
      <c r="P15" s="17">
        <v>6.8468796106790797E-2</v>
      </c>
      <c r="Q15" s="17">
        <v>7.7020797042789496E-2</v>
      </c>
      <c r="R15" s="17"/>
      <c r="S15" s="17">
        <v>7.3498840643169402E-2</v>
      </c>
      <c r="T15" s="17">
        <v>9.5560241225128503E-2</v>
      </c>
      <c r="U15" s="17">
        <v>0.128541560351038</v>
      </c>
      <c r="V15" s="17">
        <v>4.2156288642628902E-2</v>
      </c>
      <c r="W15" s="17">
        <v>5.43626809039197E-2</v>
      </c>
      <c r="X15" s="17">
        <v>5.5259840559511601E-2</v>
      </c>
      <c r="Y15" s="17">
        <v>5.9857936957248802E-2</v>
      </c>
      <c r="Z15" s="17">
        <v>6.9830107370239994E-2</v>
      </c>
      <c r="AA15" s="17">
        <v>6.9796730226901596E-2</v>
      </c>
      <c r="AB15" s="17">
        <v>2.71118389626731E-2</v>
      </c>
      <c r="AC15" s="17">
        <v>7.0981469350654205E-2</v>
      </c>
      <c r="AD15" s="17">
        <v>5.3219851194804602E-2</v>
      </c>
      <c r="AE15" s="17"/>
      <c r="AF15" s="17">
        <v>6.6335047138854297E-2</v>
      </c>
      <c r="AG15" s="17">
        <v>7.3438336924027306E-2</v>
      </c>
      <c r="AH15" s="17">
        <v>6.2277958207975603E-2</v>
      </c>
      <c r="AI15" s="17">
        <v>4.10678429300547E-2</v>
      </c>
      <c r="AJ15" s="17">
        <v>0.109903513824077</v>
      </c>
      <c r="AK15" s="17">
        <v>9.7193471079886198E-2</v>
      </c>
      <c r="AL15" s="17"/>
      <c r="AM15" s="17">
        <v>7.5713270066337698E-2</v>
      </c>
      <c r="AN15" s="17">
        <v>8.06569783015922E-2</v>
      </c>
      <c r="AO15" s="17">
        <v>5.5724706858865797E-2</v>
      </c>
      <c r="AP15" s="17">
        <v>5.5581216209924497E-2</v>
      </c>
      <c r="AQ15" s="17">
        <v>0</v>
      </c>
      <c r="AR15" s="17"/>
      <c r="AS15" s="17">
        <v>6.07514837979308E-2</v>
      </c>
      <c r="AT15" s="17">
        <v>7.9034131086022003E-2</v>
      </c>
      <c r="AU15" s="17">
        <v>6.5490459116472305E-2</v>
      </c>
      <c r="AV15" s="17">
        <v>7.5962962580068905E-2</v>
      </c>
      <c r="AW15" s="17">
        <v>7.2631601818584898E-2</v>
      </c>
      <c r="AX15" s="17">
        <v>5.9636935636635899E-2</v>
      </c>
      <c r="AY15" s="17"/>
      <c r="AZ15" s="17">
        <v>5.1851621405075203E-2</v>
      </c>
      <c r="BA15" s="17">
        <v>5.8113680024480197E-2</v>
      </c>
      <c r="BB15" s="17">
        <v>6.4696601518366495E-2</v>
      </c>
      <c r="BC15" s="17">
        <v>4.2112859570231698E-2</v>
      </c>
      <c r="BD15" s="17">
        <v>8.2266362309963703E-2</v>
      </c>
      <c r="BE15" s="17"/>
      <c r="BF15" s="17">
        <v>6.0492927869802898E-2</v>
      </c>
      <c r="BG15" s="17"/>
      <c r="BH15" s="17">
        <v>6.5911686812871503E-2</v>
      </c>
      <c r="BI15" s="17"/>
      <c r="BJ15" s="17">
        <v>7.8022811371939796E-2</v>
      </c>
      <c r="BK15" s="17">
        <v>4.7603023841669201E-2</v>
      </c>
      <c r="BL15" s="17">
        <v>6.0679581050600402E-2</v>
      </c>
      <c r="BM15" s="17">
        <v>4.3052457769591997E-2</v>
      </c>
      <c r="BN15" s="17">
        <v>0.13156021786817401</v>
      </c>
      <c r="BO15" s="17">
        <v>8.5349082259697701E-2</v>
      </c>
      <c r="BP15" s="17"/>
      <c r="BQ15" s="17">
        <v>6.2219006046672402E-2</v>
      </c>
      <c r="BR15" s="17">
        <v>5.8699985125748901E-2</v>
      </c>
      <c r="BS15" s="17">
        <v>7.7891622040898195E-2</v>
      </c>
      <c r="BT15" s="17"/>
      <c r="BU15" s="17">
        <v>6.6000964799355896E-2</v>
      </c>
      <c r="BV15" s="17">
        <v>6.8284498277469796E-2</v>
      </c>
      <c r="BW15" s="17">
        <v>6.0236887111990302E-2</v>
      </c>
      <c r="BX15" s="17"/>
      <c r="BY15" s="17">
        <v>3.2594580430500002E-2</v>
      </c>
      <c r="BZ15" s="17"/>
      <c r="CA15" s="17">
        <v>8.3399057720811798E-2</v>
      </c>
    </row>
    <row r="16" spans="2:79" ht="29" x14ac:dyDescent="0.35">
      <c r="B16" s="18" t="s">
        <v>145</v>
      </c>
      <c r="C16" s="17">
        <v>0.29976475146369902</v>
      </c>
      <c r="D16" s="17">
        <v>0.274140181431832</v>
      </c>
      <c r="E16" s="17">
        <v>0.32247340849832201</v>
      </c>
      <c r="F16" s="17"/>
      <c r="G16" s="17">
        <v>9.2673400635413794E-2</v>
      </c>
      <c r="H16" s="17">
        <v>0.14876500229494799</v>
      </c>
      <c r="I16" s="17">
        <v>0.225123927712642</v>
      </c>
      <c r="J16" s="17">
        <v>0.47163175655433298</v>
      </c>
      <c r="K16" s="17">
        <v>0.76807459519467602</v>
      </c>
      <c r="L16" s="17">
        <v>0.83818509622341197</v>
      </c>
      <c r="M16" s="17"/>
      <c r="N16" s="17">
        <v>0.15753567562250601</v>
      </c>
      <c r="O16" s="17">
        <v>0.238593086831663</v>
      </c>
      <c r="P16" s="17">
        <v>0.25325299820702302</v>
      </c>
      <c r="Q16" s="17">
        <v>0.44079861176253099</v>
      </c>
      <c r="R16" s="17"/>
      <c r="S16" s="17">
        <v>0.17785994863208601</v>
      </c>
      <c r="T16" s="17">
        <v>0.36771893205134698</v>
      </c>
      <c r="U16" s="17">
        <v>0.31755584881119397</v>
      </c>
      <c r="V16" s="17">
        <v>0.32431559393689002</v>
      </c>
      <c r="W16" s="17">
        <v>0.31350047058631098</v>
      </c>
      <c r="X16" s="17">
        <v>0.25995094662819401</v>
      </c>
      <c r="Y16" s="17">
        <v>0.291989535878238</v>
      </c>
      <c r="Z16" s="17">
        <v>0.249284952770818</v>
      </c>
      <c r="AA16" s="17">
        <v>0.26191925053245702</v>
      </c>
      <c r="AB16" s="17">
        <v>0.52863672891444302</v>
      </c>
      <c r="AC16" s="17">
        <v>0.38836922778129002</v>
      </c>
      <c r="AD16" s="17">
        <v>0.41355127661253699</v>
      </c>
      <c r="AE16" s="17"/>
      <c r="AF16" s="17">
        <v>0.43489222043633202</v>
      </c>
      <c r="AG16" s="17">
        <v>0.32379361715910598</v>
      </c>
      <c r="AH16" s="17">
        <v>0.185468989551441</v>
      </c>
      <c r="AI16" s="17">
        <v>0.107376744520131</v>
      </c>
      <c r="AJ16" s="17">
        <v>0.109430925535887</v>
      </c>
      <c r="AK16" s="17">
        <v>5.6049820524947801E-2</v>
      </c>
      <c r="AL16" s="17"/>
      <c r="AM16" s="17">
        <v>0.49268608772630901</v>
      </c>
      <c r="AN16" s="17">
        <v>0.30271455932531099</v>
      </c>
      <c r="AO16" s="17">
        <v>0.16710577285713801</v>
      </c>
      <c r="AP16" s="17">
        <v>0.134312690017655</v>
      </c>
      <c r="AQ16" s="17">
        <v>0.24620268659276101</v>
      </c>
      <c r="AR16" s="17"/>
      <c r="AS16" s="17">
        <v>0.19566776970792099</v>
      </c>
      <c r="AT16" s="17">
        <v>0.31594444649877501</v>
      </c>
      <c r="AU16" s="17">
        <v>0.333234164599294</v>
      </c>
      <c r="AV16" s="17">
        <v>0.32575194794046702</v>
      </c>
      <c r="AW16" s="17">
        <v>0.49463806459816301</v>
      </c>
      <c r="AX16" s="17">
        <v>0.38314055002284902</v>
      </c>
      <c r="AY16" s="17"/>
      <c r="AZ16" s="17">
        <v>0.21224750360724601</v>
      </c>
      <c r="BA16" s="17">
        <v>0.30775448450339699</v>
      </c>
      <c r="BB16" s="17">
        <v>0.36123135726885802</v>
      </c>
      <c r="BC16" s="17">
        <v>0.44970423623700101</v>
      </c>
      <c r="BD16" s="17">
        <v>0.26793248375439399</v>
      </c>
      <c r="BE16" s="17"/>
      <c r="BF16" s="17">
        <v>0.32418116017596299</v>
      </c>
      <c r="BG16" s="17"/>
      <c r="BH16" s="17">
        <v>0.26358275384915703</v>
      </c>
      <c r="BI16" s="17"/>
      <c r="BJ16" s="17">
        <v>0.26149354405929198</v>
      </c>
      <c r="BK16" s="17">
        <v>0.47474395371715</v>
      </c>
      <c r="BL16" s="17">
        <v>0.32595273427967097</v>
      </c>
      <c r="BM16" s="17">
        <v>0.30963477041267401</v>
      </c>
      <c r="BN16" s="17">
        <v>0.115191172139954</v>
      </c>
      <c r="BO16" s="17">
        <v>0.20765761153536</v>
      </c>
      <c r="BP16" s="17"/>
      <c r="BQ16" s="17">
        <v>0.26997027991442202</v>
      </c>
      <c r="BR16" s="17">
        <v>0.35275320913852798</v>
      </c>
      <c r="BS16" s="17">
        <v>0.28841450945367703</v>
      </c>
      <c r="BT16" s="17"/>
      <c r="BU16" s="17">
        <v>0.20013812784566501</v>
      </c>
      <c r="BV16" s="17">
        <v>0.32499717330030098</v>
      </c>
      <c r="BW16" s="17">
        <v>0.30220454584774997</v>
      </c>
      <c r="BX16" s="17"/>
      <c r="BY16" s="17">
        <v>6.2125508930298098E-2</v>
      </c>
      <c r="BZ16" s="17"/>
      <c r="CA16" s="17">
        <v>0.25558867537448099</v>
      </c>
    </row>
    <row r="17" spans="2:79" x14ac:dyDescent="0.35">
      <c r="B17" s="18" t="s">
        <v>146</v>
      </c>
      <c r="C17" s="19">
        <v>0.12563697315864999</v>
      </c>
      <c r="D17" s="19">
        <v>0.115018738419377</v>
      </c>
      <c r="E17" s="19">
        <v>0.135524254894834</v>
      </c>
      <c r="F17" s="19"/>
      <c r="G17" s="19">
        <v>0.13429933664099</v>
      </c>
      <c r="H17" s="19">
        <v>0.11618965015249499</v>
      </c>
      <c r="I17" s="19">
        <v>0.15385550102022499</v>
      </c>
      <c r="J17" s="19">
        <v>0.14099936929207499</v>
      </c>
      <c r="K17" s="19">
        <v>7.9358153163770803E-2</v>
      </c>
      <c r="L17" s="19">
        <v>6.8774307355440198E-2</v>
      </c>
      <c r="M17" s="19"/>
      <c r="N17" s="19">
        <v>8.9887042739331499E-2</v>
      </c>
      <c r="O17" s="19">
        <v>0.12934258221143599</v>
      </c>
      <c r="P17" s="19">
        <v>0.115488729082851</v>
      </c>
      <c r="Q17" s="19">
        <v>0.144536254505233</v>
      </c>
      <c r="R17" s="19"/>
      <c r="S17" s="19">
        <v>7.1270196267773006E-2</v>
      </c>
      <c r="T17" s="19">
        <v>0.15210123974487</v>
      </c>
      <c r="U17" s="19">
        <v>0.12606439565997299</v>
      </c>
      <c r="V17" s="19">
        <v>0.19811224218998399</v>
      </c>
      <c r="W17" s="19">
        <v>8.74426851899862E-2</v>
      </c>
      <c r="X17" s="19">
        <v>0.17426707082319401</v>
      </c>
      <c r="Y17" s="19">
        <v>0.112010508800426</v>
      </c>
      <c r="Z17" s="19">
        <v>0.124737301969594</v>
      </c>
      <c r="AA17" s="19">
        <v>9.69862454555218E-2</v>
      </c>
      <c r="AB17" s="19">
        <v>0.103554257812428</v>
      </c>
      <c r="AC17" s="19">
        <v>0.169806846452979</v>
      </c>
      <c r="AD17" s="19">
        <v>0.20828409673281401</v>
      </c>
      <c r="AE17" s="19"/>
      <c r="AF17" s="19">
        <v>0.11784193387668999</v>
      </c>
      <c r="AG17" s="19">
        <v>0.100424017331763</v>
      </c>
      <c r="AH17" s="19">
        <v>0.134271115160047</v>
      </c>
      <c r="AI17" s="19">
        <v>0.131919301184897</v>
      </c>
      <c r="AJ17" s="19">
        <v>9.3731088408937804E-2</v>
      </c>
      <c r="AK17" s="19">
        <v>8.1960121954083295E-2</v>
      </c>
      <c r="AL17" s="19"/>
      <c r="AM17" s="19">
        <v>0.126052801419546</v>
      </c>
      <c r="AN17" s="19">
        <v>0.170620171790002</v>
      </c>
      <c r="AO17" s="19">
        <v>0.10215880688680801</v>
      </c>
      <c r="AP17" s="19">
        <v>5.5477600171329099E-2</v>
      </c>
      <c r="AQ17" s="19">
        <v>0.10098844778691</v>
      </c>
      <c r="AR17" s="19"/>
      <c r="AS17" s="19">
        <v>0.115880173031425</v>
      </c>
      <c r="AT17" s="19">
        <v>0.15074184013803801</v>
      </c>
      <c r="AU17" s="19">
        <v>0.10109994683415199</v>
      </c>
      <c r="AV17" s="19">
        <v>0.1537917621695</v>
      </c>
      <c r="AW17" s="19">
        <v>0.106024038192272</v>
      </c>
      <c r="AX17" s="19">
        <v>0.117339735853646</v>
      </c>
      <c r="AY17" s="19"/>
      <c r="AZ17" s="19">
        <v>9.7952297995447593E-2</v>
      </c>
      <c r="BA17" s="19">
        <v>0.14422413445163801</v>
      </c>
      <c r="BB17" s="19">
        <v>0.16967490175539299</v>
      </c>
      <c r="BC17" s="19">
        <v>0.109777775431927</v>
      </c>
      <c r="BD17" s="19">
        <v>0.10333626972521499</v>
      </c>
      <c r="BE17" s="19"/>
      <c r="BF17" s="19">
        <v>0.131194637464848</v>
      </c>
      <c r="BG17" s="19"/>
      <c r="BH17" s="19">
        <v>0.127942015110216</v>
      </c>
      <c r="BI17" s="19"/>
      <c r="BJ17" s="19">
        <v>0.149161623191194</v>
      </c>
      <c r="BK17" s="19">
        <v>0.107456334715022</v>
      </c>
      <c r="BL17" s="19">
        <v>0.11276613148099</v>
      </c>
      <c r="BM17" s="19">
        <v>0.12990733974226401</v>
      </c>
      <c r="BN17" s="19">
        <v>5.9318906239538699E-2</v>
      </c>
      <c r="BO17" s="19">
        <v>0.15042127614835701</v>
      </c>
      <c r="BP17" s="19"/>
      <c r="BQ17" s="19">
        <v>0.11775041909206201</v>
      </c>
      <c r="BR17" s="19">
        <v>0.11887865195566499</v>
      </c>
      <c r="BS17" s="19">
        <v>0.11218263556107901</v>
      </c>
      <c r="BT17" s="19"/>
      <c r="BU17" s="19">
        <v>3.6757521877616203E-2</v>
      </c>
      <c r="BV17" s="19">
        <v>0.14065104947941401</v>
      </c>
      <c r="BW17" s="19">
        <v>0.10515589725541701</v>
      </c>
      <c r="BX17" s="19"/>
      <c r="BY17" s="19">
        <v>0.152322164636256</v>
      </c>
      <c r="BZ17" s="19"/>
      <c r="CA17" s="19">
        <v>0.14956027465795699</v>
      </c>
    </row>
    <row r="18" spans="2:79" x14ac:dyDescent="0.35">
      <c r="B18" s="16" t="s">
        <v>731</v>
      </c>
    </row>
    <row r="19" spans="2:79" x14ac:dyDescent="0.35">
      <c r="B19" t="s">
        <v>107</v>
      </c>
    </row>
    <row r="20" spans="2:79" x14ac:dyDescent="0.35">
      <c r="B20" t="s">
        <v>108</v>
      </c>
    </row>
    <row r="22" spans="2:79" x14ac:dyDescent="0.35">
      <c r="B22"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22"/>
  <sheetViews>
    <sheetView showGridLines="0"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2669</v>
      </c>
      <c r="D7" s="10">
        <v>1319</v>
      </c>
      <c r="E7" s="10">
        <v>1346</v>
      </c>
      <c r="F7" s="10"/>
      <c r="G7" s="10">
        <v>118</v>
      </c>
      <c r="H7" s="10">
        <v>290</v>
      </c>
      <c r="I7" s="10">
        <v>307</v>
      </c>
      <c r="J7" s="10">
        <v>429</v>
      </c>
      <c r="K7" s="10">
        <v>597</v>
      </c>
      <c r="L7" s="10">
        <v>928</v>
      </c>
      <c r="M7" s="10"/>
      <c r="N7" s="10">
        <v>1274</v>
      </c>
      <c r="O7" s="10">
        <v>684</v>
      </c>
      <c r="P7" s="10">
        <v>310</v>
      </c>
      <c r="Q7" s="10">
        <v>381</v>
      </c>
      <c r="R7" s="10"/>
      <c r="S7" s="10">
        <v>294</v>
      </c>
      <c r="T7" s="10">
        <v>373</v>
      </c>
      <c r="U7" s="10">
        <v>233</v>
      </c>
      <c r="V7" s="10">
        <v>209</v>
      </c>
      <c r="W7" s="10">
        <v>195</v>
      </c>
      <c r="X7" s="10">
        <v>202</v>
      </c>
      <c r="Y7" s="10">
        <v>213</v>
      </c>
      <c r="Z7" s="10">
        <v>85</v>
      </c>
      <c r="AA7" s="10">
        <v>286</v>
      </c>
      <c r="AB7" s="10">
        <v>305</v>
      </c>
      <c r="AC7" s="10">
        <v>170</v>
      </c>
      <c r="AD7" s="10">
        <v>104</v>
      </c>
      <c r="AE7" s="10"/>
      <c r="AF7" s="10">
        <v>312</v>
      </c>
      <c r="AG7" s="10">
        <v>803</v>
      </c>
      <c r="AH7" s="10">
        <v>541</v>
      </c>
      <c r="AI7" s="10">
        <v>358</v>
      </c>
      <c r="AJ7" s="10">
        <v>205</v>
      </c>
      <c r="AK7" s="10">
        <v>275</v>
      </c>
      <c r="AL7" s="10"/>
      <c r="AM7" s="10">
        <v>494</v>
      </c>
      <c r="AN7" s="10">
        <v>855</v>
      </c>
      <c r="AO7" s="10">
        <v>794</v>
      </c>
      <c r="AP7" s="10">
        <v>383</v>
      </c>
      <c r="AQ7" s="10">
        <v>85</v>
      </c>
      <c r="AR7" s="10"/>
      <c r="AS7" s="10">
        <v>443</v>
      </c>
      <c r="AT7" s="10">
        <v>712</v>
      </c>
      <c r="AU7" s="10">
        <v>336</v>
      </c>
      <c r="AV7" s="10">
        <v>554</v>
      </c>
      <c r="AW7" s="10">
        <v>403</v>
      </c>
      <c r="AX7" s="10">
        <v>220</v>
      </c>
      <c r="AY7" s="10"/>
      <c r="AZ7" s="10">
        <v>830</v>
      </c>
      <c r="BA7" s="10">
        <v>785</v>
      </c>
      <c r="BB7" s="10">
        <v>461</v>
      </c>
      <c r="BC7" s="10">
        <v>284</v>
      </c>
      <c r="BD7" s="10">
        <v>294</v>
      </c>
      <c r="BE7" s="10"/>
      <c r="BF7" s="10">
        <v>2423</v>
      </c>
      <c r="BG7" s="10"/>
      <c r="BH7" s="10">
        <v>2035</v>
      </c>
      <c r="BI7" s="10"/>
      <c r="BJ7" s="10">
        <v>714</v>
      </c>
      <c r="BK7" s="10">
        <v>538</v>
      </c>
      <c r="BL7" s="10">
        <v>1121</v>
      </c>
      <c r="BM7" s="10">
        <v>130</v>
      </c>
      <c r="BN7" s="10">
        <v>27</v>
      </c>
      <c r="BO7" s="10">
        <v>27</v>
      </c>
      <c r="BP7" s="10"/>
      <c r="BQ7" s="10">
        <v>402</v>
      </c>
      <c r="BR7" s="10">
        <v>733</v>
      </c>
      <c r="BS7" s="10">
        <v>1401</v>
      </c>
      <c r="BT7" s="10"/>
      <c r="BU7" s="10">
        <v>135</v>
      </c>
      <c r="BV7" s="10">
        <v>920</v>
      </c>
      <c r="BW7" s="10">
        <v>1395</v>
      </c>
      <c r="BX7" s="10"/>
      <c r="BY7" s="10">
        <v>62</v>
      </c>
      <c r="BZ7" s="10"/>
      <c r="CA7" s="10">
        <v>671</v>
      </c>
    </row>
    <row r="8" spans="2:79" ht="30" customHeight="1" x14ac:dyDescent="0.35">
      <c r="B8" s="11" t="s">
        <v>20</v>
      </c>
      <c r="C8" s="11">
        <v>2377</v>
      </c>
      <c r="D8" s="11">
        <v>1199</v>
      </c>
      <c r="E8" s="11">
        <v>1174</v>
      </c>
      <c r="F8" s="11"/>
      <c r="G8" s="11">
        <v>131</v>
      </c>
      <c r="H8" s="11">
        <v>277</v>
      </c>
      <c r="I8" s="11">
        <v>356</v>
      </c>
      <c r="J8" s="11">
        <v>441</v>
      </c>
      <c r="K8" s="11">
        <v>447</v>
      </c>
      <c r="L8" s="11">
        <v>726</v>
      </c>
      <c r="M8" s="11"/>
      <c r="N8" s="11">
        <v>831</v>
      </c>
      <c r="O8" s="11">
        <v>626</v>
      </c>
      <c r="P8" s="11">
        <v>489</v>
      </c>
      <c r="Q8" s="11">
        <v>412</v>
      </c>
      <c r="R8" s="11"/>
      <c r="S8" s="11">
        <v>268</v>
      </c>
      <c r="T8" s="11">
        <v>318</v>
      </c>
      <c r="U8" s="11">
        <v>192</v>
      </c>
      <c r="V8" s="11">
        <v>222</v>
      </c>
      <c r="W8" s="11">
        <v>180</v>
      </c>
      <c r="X8" s="11">
        <v>191</v>
      </c>
      <c r="Y8" s="11">
        <v>184</v>
      </c>
      <c r="Z8" s="11">
        <v>79</v>
      </c>
      <c r="AA8" s="11">
        <v>258</v>
      </c>
      <c r="AB8" s="11">
        <v>255</v>
      </c>
      <c r="AC8" s="11">
        <v>141</v>
      </c>
      <c r="AD8" s="11">
        <v>89</v>
      </c>
      <c r="AE8" s="11"/>
      <c r="AF8" s="11">
        <v>293</v>
      </c>
      <c r="AG8" s="11">
        <v>779</v>
      </c>
      <c r="AH8" s="11">
        <v>495</v>
      </c>
      <c r="AI8" s="11">
        <v>323</v>
      </c>
      <c r="AJ8" s="11">
        <v>166</v>
      </c>
      <c r="AK8" s="11">
        <v>171</v>
      </c>
      <c r="AL8" s="11"/>
      <c r="AM8" s="11">
        <v>496</v>
      </c>
      <c r="AN8" s="11">
        <v>825</v>
      </c>
      <c r="AO8" s="11">
        <v>660</v>
      </c>
      <c r="AP8" s="11">
        <v>290</v>
      </c>
      <c r="AQ8" s="11">
        <v>49</v>
      </c>
      <c r="AR8" s="11"/>
      <c r="AS8" s="11">
        <v>377</v>
      </c>
      <c r="AT8" s="11">
        <v>625</v>
      </c>
      <c r="AU8" s="11">
        <v>330</v>
      </c>
      <c r="AV8" s="11">
        <v>504</v>
      </c>
      <c r="AW8" s="11">
        <v>344</v>
      </c>
      <c r="AX8" s="11">
        <v>196</v>
      </c>
      <c r="AY8" s="11"/>
      <c r="AZ8" s="11">
        <v>665</v>
      </c>
      <c r="BA8" s="11">
        <v>776</v>
      </c>
      <c r="BB8" s="11">
        <v>445</v>
      </c>
      <c r="BC8" s="11">
        <v>226</v>
      </c>
      <c r="BD8" s="11">
        <v>252</v>
      </c>
      <c r="BE8" s="11"/>
      <c r="BF8" s="11">
        <v>2146</v>
      </c>
      <c r="BG8" s="11"/>
      <c r="BH8" s="11">
        <v>1771</v>
      </c>
      <c r="BI8" s="11"/>
      <c r="BJ8" s="11">
        <v>683</v>
      </c>
      <c r="BK8" s="11">
        <v>454</v>
      </c>
      <c r="BL8" s="11">
        <v>948</v>
      </c>
      <c r="BM8" s="11">
        <v>138</v>
      </c>
      <c r="BN8" s="11">
        <v>27</v>
      </c>
      <c r="BO8" s="11">
        <v>23</v>
      </c>
      <c r="BP8" s="11"/>
      <c r="BQ8" s="11">
        <v>356</v>
      </c>
      <c r="BR8" s="11">
        <v>657</v>
      </c>
      <c r="BS8" s="11">
        <v>1246</v>
      </c>
      <c r="BT8" s="11"/>
      <c r="BU8" s="11">
        <v>112</v>
      </c>
      <c r="BV8" s="11">
        <v>815</v>
      </c>
      <c r="BW8" s="11">
        <v>1243</v>
      </c>
      <c r="BX8" s="11"/>
      <c r="BY8" s="11">
        <v>62</v>
      </c>
      <c r="BZ8" s="11"/>
      <c r="CA8" s="11">
        <v>582</v>
      </c>
    </row>
    <row r="9" spans="2:79" x14ac:dyDescent="0.35">
      <c r="B9" s="18" t="s">
        <v>138</v>
      </c>
      <c r="C9" s="17">
        <v>3.2681893797220897E-2</v>
      </c>
      <c r="D9" s="17">
        <v>3.3976130315348199E-2</v>
      </c>
      <c r="E9" s="17">
        <v>3.1457871517920899E-2</v>
      </c>
      <c r="F9" s="17"/>
      <c r="G9" s="17">
        <v>3.9161526329058102E-2</v>
      </c>
      <c r="H9" s="17">
        <v>5.11986175855886E-2</v>
      </c>
      <c r="I9" s="17">
        <v>1.9109652077079001E-2</v>
      </c>
      <c r="J9" s="17">
        <v>3.3830627270039597E-2</v>
      </c>
      <c r="K9" s="17">
        <v>3.90672321691867E-2</v>
      </c>
      <c r="L9" s="17">
        <v>2.6480383351983501E-2</v>
      </c>
      <c r="M9" s="17"/>
      <c r="N9" s="17">
        <v>4.4802108033487699E-2</v>
      </c>
      <c r="O9" s="17">
        <v>2.7856675287141999E-2</v>
      </c>
      <c r="P9" s="17">
        <v>3.2503203842897302E-2</v>
      </c>
      <c r="Q9" s="17">
        <v>1.7321763986956201E-2</v>
      </c>
      <c r="R9" s="17"/>
      <c r="S9" s="17">
        <v>4.7985789857511903E-2</v>
      </c>
      <c r="T9" s="17">
        <v>4.0408662598660001E-2</v>
      </c>
      <c r="U9" s="17">
        <v>3.7005540685986597E-2</v>
      </c>
      <c r="V9" s="17">
        <v>3.0447239204956501E-2</v>
      </c>
      <c r="W9" s="17">
        <v>1.6656474777426499E-2</v>
      </c>
      <c r="X9" s="17">
        <v>4.1859169255977199E-2</v>
      </c>
      <c r="Y9" s="17">
        <v>1.9277981012489599E-2</v>
      </c>
      <c r="Z9" s="17">
        <v>1.0615667724704301E-2</v>
      </c>
      <c r="AA9" s="17">
        <v>4.3898339140796598E-2</v>
      </c>
      <c r="AB9" s="17">
        <v>1.7772294227301599E-2</v>
      </c>
      <c r="AC9" s="17">
        <v>2.4567801280242101E-2</v>
      </c>
      <c r="AD9" s="17">
        <v>3.8445302803664101E-2</v>
      </c>
      <c r="AE9" s="17"/>
      <c r="AF9" s="17">
        <v>3.6741407309492401E-2</v>
      </c>
      <c r="AG9" s="17">
        <v>2.72940115324369E-2</v>
      </c>
      <c r="AH9" s="17">
        <v>2.6188166371581899E-2</v>
      </c>
      <c r="AI9" s="17">
        <v>3.2521383486261497E-2</v>
      </c>
      <c r="AJ9" s="17">
        <v>5.8473359007932199E-2</v>
      </c>
      <c r="AK9" s="17">
        <v>6.0550984850360499E-2</v>
      </c>
      <c r="AL9" s="17"/>
      <c r="AM9" s="17">
        <v>2.46277788256383E-2</v>
      </c>
      <c r="AN9" s="17">
        <v>2.7905462481173898E-2</v>
      </c>
      <c r="AO9" s="17">
        <v>3.5894888727760699E-2</v>
      </c>
      <c r="AP9" s="17">
        <v>4.0627067407301799E-2</v>
      </c>
      <c r="AQ9" s="17">
        <v>8.5385310232787101E-2</v>
      </c>
      <c r="AR9" s="17"/>
      <c r="AS9" s="17">
        <v>3.60515594669885E-2</v>
      </c>
      <c r="AT9" s="17">
        <v>2.9787414609597902E-2</v>
      </c>
      <c r="AU9" s="17">
        <v>3.6373911250494703E-2</v>
      </c>
      <c r="AV9" s="17">
        <v>3.3813047980105398E-2</v>
      </c>
      <c r="AW9" s="17">
        <v>3.2822125771845602E-2</v>
      </c>
      <c r="AX9" s="17">
        <v>2.61850627485644E-2</v>
      </c>
      <c r="AY9" s="17"/>
      <c r="AZ9" s="17">
        <v>3.21497065131627E-2</v>
      </c>
      <c r="BA9" s="17">
        <v>1.9548359015934699E-2</v>
      </c>
      <c r="BB9" s="17">
        <v>3.4726553762645197E-2</v>
      </c>
      <c r="BC9" s="17">
        <v>4.3921975222045002E-2</v>
      </c>
      <c r="BD9" s="17">
        <v>6.2412725120675E-2</v>
      </c>
      <c r="BE9" s="17"/>
      <c r="BF9" s="17">
        <v>3.1434629721768699E-2</v>
      </c>
      <c r="BG9" s="17"/>
      <c r="BH9" s="17">
        <v>3.3734365858238698E-2</v>
      </c>
      <c r="BI9" s="17"/>
      <c r="BJ9" s="17">
        <v>3.6483347925770099E-2</v>
      </c>
      <c r="BK9" s="17">
        <v>4.2050973137109898E-2</v>
      </c>
      <c r="BL9" s="17">
        <v>2.8959682094368399E-2</v>
      </c>
      <c r="BM9" s="17">
        <v>2.1279268311303001E-2</v>
      </c>
      <c r="BN9" s="17">
        <v>6.5651790608935598E-2</v>
      </c>
      <c r="BO9" s="17">
        <v>0</v>
      </c>
      <c r="BP9" s="17"/>
      <c r="BQ9" s="17">
        <v>4.2495206105461099E-2</v>
      </c>
      <c r="BR9" s="17">
        <v>3.1577981206365E-2</v>
      </c>
      <c r="BS9" s="17">
        <v>2.89903362550296E-2</v>
      </c>
      <c r="BT9" s="17"/>
      <c r="BU9" s="17">
        <v>3.8945048440875103E-2</v>
      </c>
      <c r="BV9" s="17">
        <v>2.8500901702129301E-2</v>
      </c>
      <c r="BW9" s="17">
        <v>3.3962173495475902E-2</v>
      </c>
      <c r="BX9" s="17"/>
      <c r="BY9" s="17">
        <v>0</v>
      </c>
      <c r="BZ9" s="17"/>
      <c r="CA9" s="17">
        <v>2.8622582592550402E-2</v>
      </c>
    </row>
    <row r="10" spans="2:79" x14ac:dyDescent="0.35">
      <c r="B10" s="18" t="s">
        <v>139</v>
      </c>
      <c r="C10" s="17">
        <v>0.10373749658220199</v>
      </c>
      <c r="D10" s="17">
        <v>0.12819178922397101</v>
      </c>
      <c r="E10" s="17">
        <v>7.9079743729268598E-2</v>
      </c>
      <c r="F10" s="17"/>
      <c r="G10" s="17">
        <v>0.10841454229881201</v>
      </c>
      <c r="H10" s="17">
        <v>0.20463471784366799</v>
      </c>
      <c r="I10" s="17">
        <v>0.18128483532716</v>
      </c>
      <c r="J10" s="17">
        <v>9.2715921163957701E-2</v>
      </c>
      <c r="K10" s="17">
        <v>8.37321110003654E-2</v>
      </c>
      <c r="L10" s="17">
        <v>4.5491696085339602E-2</v>
      </c>
      <c r="M10" s="17"/>
      <c r="N10" s="17">
        <v>0.14901695762075501</v>
      </c>
      <c r="O10" s="17">
        <v>7.90495146805648E-2</v>
      </c>
      <c r="P10" s="17">
        <v>7.6161931032092206E-2</v>
      </c>
      <c r="Q10" s="17">
        <v>7.9712589407517603E-2</v>
      </c>
      <c r="R10" s="17"/>
      <c r="S10" s="17">
        <v>0.178196356001909</v>
      </c>
      <c r="T10" s="17">
        <v>0.117914341694068</v>
      </c>
      <c r="U10" s="17">
        <v>0.108429197693949</v>
      </c>
      <c r="V10" s="17">
        <v>0.109804620720165</v>
      </c>
      <c r="W10" s="17">
        <v>9.4682694292361202E-2</v>
      </c>
      <c r="X10" s="17">
        <v>0.106053870499768</v>
      </c>
      <c r="Y10" s="17">
        <v>8.5970916399386393E-2</v>
      </c>
      <c r="Z10" s="17">
        <v>0.189357606301641</v>
      </c>
      <c r="AA10" s="17">
        <v>0.10789162475010899</v>
      </c>
      <c r="AB10" s="17">
        <v>3.6877711352335203E-2</v>
      </c>
      <c r="AC10" s="17">
        <v>5.3062586465825297E-2</v>
      </c>
      <c r="AD10" s="17">
        <v>3.7440672368096797E-2</v>
      </c>
      <c r="AE10" s="17"/>
      <c r="AF10" s="17">
        <v>6.4600243824924103E-2</v>
      </c>
      <c r="AG10" s="17">
        <v>7.62921645091659E-2</v>
      </c>
      <c r="AH10" s="17">
        <v>8.4262366555739293E-2</v>
      </c>
      <c r="AI10" s="17">
        <v>0.14768910278419001</v>
      </c>
      <c r="AJ10" s="17">
        <v>0.15970407674374201</v>
      </c>
      <c r="AK10" s="17">
        <v>0.252818678503755</v>
      </c>
      <c r="AL10" s="17"/>
      <c r="AM10" s="17">
        <v>6.4841083502448799E-2</v>
      </c>
      <c r="AN10" s="17">
        <v>8.3960794239302999E-2</v>
      </c>
      <c r="AO10" s="17">
        <v>0.123750173212125</v>
      </c>
      <c r="AP10" s="17">
        <v>0.18167767643125199</v>
      </c>
      <c r="AQ10" s="17">
        <v>0.17285033660599</v>
      </c>
      <c r="AR10" s="17"/>
      <c r="AS10" s="17">
        <v>0.17867902342320399</v>
      </c>
      <c r="AT10" s="17">
        <v>9.0511951723786802E-2</v>
      </c>
      <c r="AU10" s="17">
        <v>0.123058928852397</v>
      </c>
      <c r="AV10" s="17">
        <v>9.1774128709354502E-2</v>
      </c>
      <c r="AW10" s="17">
        <v>6.2834607454880106E-2</v>
      </c>
      <c r="AX10" s="17">
        <v>7.2090927778788005E-2</v>
      </c>
      <c r="AY10" s="17"/>
      <c r="AZ10" s="17">
        <v>0.102368767787563</v>
      </c>
      <c r="BA10" s="17">
        <v>9.2438832396242704E-2</v>
      </c>
      <c r="BB10" s="17">
        <v>8.8994738747975102E-2</v>
      </c>
      <c r="BC10" s="17">
        <v>0.10967741060710801</v>
      </c>
      <c r="BD10" s="17">
        <v>0.166931862019496</v>
      </c>
      <c r="BE10" s="17"/>
      <c r="BF10" s="17">
        <v>9.8181271237727505E-2</v>
      </c>
      <c r="BG10" s="17"/>
      <c r="BH10" s="17">
        <v>0.104710192786344</v>
      </c>
      <c r="BI10" s="17"/>
      <c r="BJ10" s="17">
        <v>0.124840570982107</v>
      </c>
      <c r="BK10" s="17">
        <v>7.0427063268348897E-2</v>
      </c>
      <c r="BL10" s="17">
        <v>9.0170020919860594E-2</v>
      </c>
      <c r="BM10" s="17">
        <v>0.124507742753465</v>
      </c>
      <c r="BN10" s="17">
        <v>0.32050932799250798</v>
      </c>
      <c r="BO10" s="17">
        <v>0.20735190352365199</v>
      </c>
      <c r="BP10" s="17"/>
      <c r="BQ10" s="17">
        <v>0.12741850430648599</v>
      </c>
      <c r="BR10" s="17">
        <v>0.10350549050638599</v>
      </c>
      <c r="BS10" s="17">
        <v>0.100210284417764</v>
      </c>
      <c r="BT10" s="17"/>
      <c r="BU10" s="17">
        <v>0.192460860929144</v>
      </c>
      <c r="BV10" s="17">
        <v>9.9120821882270504E-2</v>
      </c>
      <c r="BW10" s="17">
        <v>0.103468929732595</v>
      </c>
      <c r="BX10" s="17"/>
      <c r="BY10" s="17">
        <v>0.19282719176716701</v>
      </c>
      <c r="BZ10" s="17"/>
      <c r="CA10" s="17">
        <v>0.11206406909786</v>
      </c>
    </row>
    <row r="11" spans="2:79" x14ac:dyDescent="0.35">
      <c r="B11" s="18" t="s">
        <v>140</v>
      </c>
      <c r="C11" s="17">
        <v>0.104276404509414</v>
      </c>
      <c r="D11" s="17">
        <v>0.108698097387248</v>
      </c>
      <c r="E11" s="17">
        <v>9.9781702186978197E-2</v>
      </c>
      <c r="F11" s="17"/>
      <c r="G11" s="17">
        <v>0.310857147176267</v>
      </c>
      <c r="H11" s="17">
        <v>0.26248640824796399</v>
      </c>
      <c r="I11" s="17">
        <v>0.15024754340357599</v>
      </c>
      <c r="J11" s="17">
        <v>6.7903487109969102E-2</v>
      </c>
      <c r="K11" s="17">
        <v>6.4069671254204402E-2</v>
      </c>
      <c r="L11" s="17">
        <v>3.11749424668946E-2</v>
      </c>
      <c r="M11" s="17"/>
      <c r="N11" s="17">
        <v>0.13714139979158399</v>
      </c>
      <c r="O11" s="17">
        <v>0.104061411108369</v>
      </c>
      <c r="P11" s="17">
        <v>8.2849603528036594E-2</v>
      </c>
      <c r="Q11" s="17">
        <v>6.8663566244577798E-2</v>
      </c>
      <c r="R11" s="17"/>
      <c r="S11" s="17">
        <v>0.166432235004147</v>
      </c>
      <c r="T11" s="17">
        <v>0.118302757260475</v>
      </c>
      <c r="U11" s="17">
        <v>0.11596638931705699</v>
      </c>
      <c r="V11" s="17">
        <v>0.12558613281456801</v>
      </c>
      <c r="W11" s="17">
        <v>8.4040959635120094E-2</v>
      </c>
      <c r="X11" s="17">
        <v>0.124969751786505</v>
      </c>
      <c r="Y11" s="17">
        <v>0.129886640247693</v>
      </c>
      <c r="Z11" s="17">
        <v>0.10241715439151999</v>
      </c>
      <c r="AA11" s="17">
        <v>0.105152760077035</v>
      </c>
      <c r="AB11" s="17">
        <v>2.46260553077675E-2</v>
      </c>
      <c r="AC11" s="17">
        <v>5.0226934105364697E-2</v>
      </c>
      <c r="AD11" s="17">
        <v>4.5402467987182699E-2</v>
      </c>
      <c r="AE11" s="17"/>
      <c r="AF11" s="17">
        <v>5.61094346846834E-2</v>
      </c>
      <c r="AG11" s="17">
        <v>7.4272434295006795E-2</v>
      </c>
      <c r="AH11" s="17">
        <v>0.111244021149703</v>
      </c>
      <c r="AI11" s="17">
        <v>0.142206660665366</v>
      </c>
      <c r="AJ11" s="17">
        <v>0.22806901934644699</v>
      </c>
      <c r="AK11" s="17">
        <v>0.18186134726446601</v>
      </c>
      <c r="AL11" s="17"/>
      <c r="AM11" s="17">
        <v>6.3979773329194495E-2</v>
      </c>
      <c r="AN11" s="17">
        <v>8.6458427413272504E-2</v>
      </c>
      <c r="AO11" s="17">
        <v>0.136966086146729</v>
      </c>
      <c r="AP11" s="17">
        <v>0.14929991027120099</v>
      </c>
      <c r="AQ11" s="17">
        <v>0.18809157406812699</v>
      </c>
      <c r="AR11" s="17"/>
      <c r="AS11" s="17">
        <v>0.143715379148941</v>
      </c>
      <c r="AT11" s="17">
        <v>8.5831632466177393E-2</v>
      </c>
      <c r="AU11" s="17">
        <v>0.12522771172102301</v>
      </c>
      <c r="AV11" s="17">
        <v>0.115039991523101</v>
      </c>
      <c r="AW11" s="17">
        <v>6.2216890508808201E-2</v>
      </c>
      <c r="AX11" s="17">
        <v>9.8404826381339905E-2</v>
      </c>
      <c r="AY11" s="17"/>
      <c r="AZ11" s="17">
        <v>0.122420109671462</v>
      </c>
      <c r="BA11" s="17">
        <v>0.105831770822031</v>
      </c>
      <c r="BB11" s="17">
        <v>9.3367108435606402E-2</v>
      </c>
      <c r="BC11" s="17">
        <v>5.9449001493040603E-2</v>
      </c>
      <c r="BD11" s="17">
        <v>0.113513919883408</v>
      </c>
      <c r="BE11" s="17"/>
      <c r="BF11" s="17">
        <v>9.9360589034760999E-2</v>
      </c>
      <c r="BG11" s="17"/>
      <c r="BH11" s="17">
        <v>0.103239765368814</v>
      </c>
      <c r="BI11" s="17"/>
      <c r="BJ11" s="17">
        <v>0.14377874520217901</v>
      </c>
      <c r="BK11" s="17">
        <v>6.7728568228156802E-2</v>
      </c>
      <c r="BL11" s="17">
        <v>8.3626271859360196E-2</v>
      </c>
      <c r="BM11" s="17">
        <v>0.14315400704449099</v>
      </c>
      <c r="BN11" s="17">
        <v>0.16282721155368299</v>
      </c>
      <c r="BO11" s="17">
        <v>0</v>
      </c>
      <c r="BP11" s="17"/>
      <c r="BQ11" s="17">
        <v>0.13476040518837701</v>
      </c>
      <c r="BR11" s="17">
        <v>0.113425548639043</v>
      </c>
      <c r="BS11" s="17">
        <v>9.4899330584836294E-2</v>
      </c>
      <c r="BT11" s="17"/>
      <c r="BU11" s="17">
        <v>0.21153568601571701</v>
      </c>
      <c r="BV11" s="17">
        <v>9.9057233588503601E-2</v>
      </c>
      <c r="BW11" s="17">
        <v>0.103112308094138</v>
      </c>
      <c r="BX11" s="17"/>
      <c r="BY11" s="17">
        <v>0.20727285970495399</v>
      </c>
      <c r="BZ11" s="17"/>
      <c r="CA11" s="17">
        <v>9.88340887981035E-2</v>
      </c>
    </row>
    <row r="12" spans="2:79" x14ac:dyDescent="0.35">
      <c r="B12" s="18" t="s">
        <v>141</v>
      </c>
      <c r="C12" s="17">
        <v>7.4636080839626598E-2</v>
      </c>
      <c r="D12" s="17">
        <v>7.6981218122265202E-2</v>
      </c>
      <c r="E12" s="17">
        <v>7.1612358045144001E-2</v>
      </c>
      <c r="F12" s="17"/>
      <c r="G12" s="17">
        <v>0.14891825564209901</v>
      </c>
      <c r="H12" s="17">
        <v>0.10768150467106199</v>
      </c>
      <c r="I12" s="17">
        <v>0.13300853183974701</v>
      </c>
      <c r="J12" s="17">
        <v>7.4615387376335496E-2</v>
      </c>
      <c r="K12" s="17">
        <v>6.3146713543151906E-2</v>
      </c>
      <c r="L12" s="17">
        <v>2.7191985050910202E-2</v>
      </c>
      <c r="M12" s="17"/>
      <c r="N12" s="17">
        <v>6.3876858439235004E-2</v>
      </c>
      <c r="O12" s="17">
        <v>9.2137287012003105E-2</v>
      </c>
      <c r="P12" s="17">
        <v>0.105494398505129</v>
      </c>
      <c r="Q12" s="17">
        <v>3.6643623022869998E-2</v>
      </c>
      <c r="R12" s="17"/>
      <c r="S12" s="17">
        <v>0.122418672941974</v>
      </c>
      <c r="T12" s="17">
        <v>7.7856088235006296E-2</v>
      </c>
      <c r="U12" s="17">
        <v>7.4617734885068995E-2</v>
      </c>
      <c r="V12" s="17">
        <v>7.7190678049007505E-2</v>
      </c>
      <c r="W12" s="17">
        <v>6.0516496236586899E-2</v>
      </c>
      <c r="X12" s="17">
        <v>0.11102082068952</v>
      </c>
      <c r="Y12" s="17">
        <v>9.9929491277319996E-2</v>
      </c>
      <c r="Z12" s="17">
        <v>3.7900520074385297E-2</v>
      </c>
      <c r="AA12" s="17">
        <v>6.8383941940174497E-2</v>
      </c>
      <c r="AB12" s="17">
        <v>3.8636223269707698E-2</v>
      </c>
      <c r="AC12" s="17">
        <v>3.4743094996804197E-2</v>
      </c>
      <c r="AD12" s="17">
        <v>2.84775851882355E-2</v>
      </c>
      <c r="AE12" s="17"/>
      <c r="AF12" s="17">
        <v>2.8927286571173699E-2</v>
      </c>
      <c r="AG12" s="17">
        <v>8.3715138452175597E-2</v>
      </c>
      <c r="AH12" s="17">
        <v>8.8009079150516603E-2</v>
      </c>
      <c r="AI12" s="17">
        <v>5.7474772305186002E-2</v>
      </c>
      <c r="AJ12" s="17">
        <v>0.101473441243021</v>
      </c>
      <c r="AK12" s="17">
        <v>0.12612146718796499</v>
      </c>
      <c r="AL12" s="17"/>
      <c r="AM12" s="17">
        <v>7.3814878112260299E-2</v>
      </c>
      <c r="AN12" s="17">
        <v>6.7360719170654101E-2</v>
      </c>
      <c r="AO12" s="17">
        <v>8.0489472963668804E-2</v>
      </c>
      <c r="AP12" s="17">
        <v>9.5363229772810906E-2</v>
      </c>
      <c r="AQ12" s="17">
        <v>9.0237398955654302E-2</v>
      </c>
      <c r="AR12" s="17"/>
      <c r="AS12" s="17">
        <v>8.0075475187003697E-2</v>
      </c>
      <c r="AT12" s="17">
        <v>7.1217192333751803E-2</v>
      </c>
      <c r="AU12" s="17">
        <v>8.8024718202011396E-2</v>
      </c>
      <c r="AV12" s="17">
        <v>6.7763203611280604E-2</v>
      </c>
      <c r="AW12" s="17">
        <v>7.3720157898327796E-2</v>
      </c>
      <c r="AX12" s="17">
        <v>7.2042249652456702E-2</v>
      </c>
      <c r="AY12" s="17"/>
      <c r="AZ12" s="17">
        <v>8.1687476002951898E-2</v>
      </c>
      <c r="BA12" s="17">
        <v>8.2364290672012397E-2</v>
      </c>
      <c r="BB12" s="17">
        <v>6.1025123048589799E-2</v>
      </c>
      <c r="BC12" s="17">
        <v>5.99041015288845E-2</v>
      </c>
      <c r="BD12" s="17">
        <v>6.5885721265728101E-2</v>
      </c>
      <c r="BE12" s="17"/>
      <c r="BF12" s="17">
        <v>7.5648135638436004E-2</v>
      </c>
      <c r="BG12" s="17"/>
      <c r="BH12" s="17">
        <v>7.6619622425830897E-2</v>
      </c>
      <c r="BI12" s="17"/>
      <c r="BJ12" s="17">
        <v>0.101341658362924</v>
      </c>
      <c r="BK12" s="17">
        <v>4.7055941404839402E-2</v>
      </c>
      <c r="BL12" s="17">
        <v>6.0781986389896202E-2</v>
      </c>
      <c r="BM12" s="17">
        <v>0.15045135222452599</v>
      </c>
      <c r="BN12" s="17">
        <v>5.8700108282580002E-2</v>
      </c>
      <c r="BO12" s="17">
        <v>0</v>
      </c>
      <c r="BP12" s="17"/>
      <c r="BQ12" s="17">
        <v>0.120755023065029</v>
      </c>
      <c r="BR12" s="17">
        <v>7.7035213998872296E-2</v>
      </c>
      <c r="BS12" s="17">
        <v>6.3397377486625606E-2</v>
      </c>
      <c r="BT12" s="17"/>
      <c r="BU12" s="17">
        <v>0.10084368534413</v>
      </c>
      <c r="BV12" s="17">
        <v>8.2357925942021099E-2</v>
      </c>
      <c r="BW12" s="17">
        <v>6.9063935053261194E-2</v>
      </c>
      <c r="BX12" s="17"/>
      <c r="BY12" s="17">
        <v>9.2567619348847593E-2</v>
      </c>
      <c r="BZ12" s="17"/>
      <c r="CA12" s="17">
        <v>7.0751900113440597E-2</v>
      </c>
    </row>
    <row r="13" spans="2:79" x14ac:dyDescent="0.35">
      <c r="B13" s="18" t="s">
        <v>142</v>
      </c>
      <c r="C13" s="17">
        <v>1.8672384870112201E-2</v>
      </c>
      <c r="D13" s="17">
        <v>1.5804359488274199E-2</v>
      </c>
      <c r="E13" s="17">
        <v>2.1656116754567099E-2</v>
      </c>
      <c r="F13" s="17"/>
      <c r="G13" s="17">
        <v>3.0514826702920599E-2</v>
      </c>
      <c r="H13" s="17">
        <v>2.8896599210970399E-2</v>
      </c>
      <c r="I13" s="17">
        <v>2.07547496186887E-2</v>
      </c>
      <c r="J13" s="17">
        <v>2.5870811229121701E-2</v>
      </c>
      <c r="K13" s="17">
        <v>1.46081948965632E-2</v>
      </c>
      <c r="L13" s="17">
        <v>9.7604975183025692E-3</v>
      </c>
      <c r="M13" s="17"/>
      <c r="N13" s="17">
        <v>2.2310557401553601E-2</v>
      </c>
      <c r="O13" s="17">
        <v>1.2778462823292199E-2</v>
      </c>
      <c r="P13" s="17">
        <v>2.05881736242783E-2</v>
      </c>
      <c r="Q13" s="17">
        <v>1.8895093856956601E-2</v>
      </c>
      <c r="R13" s="17"/>
      <c r="S13" s="17">
        <v>3.6376757070425703E-2</v>
      </c>
      <c r="T13" s="17">
        <v>1.58216985723478E-2</v>
      </c>
      <c r="U13" s="17">
        <v>1.9959004692588499E-2</v>
      </c>
      <c r="V13" s="17">
        <v>7.7017442023370299E-3</v>
      </c>
      <c r="W13" s="17">
        <v>2.2844941857537101E-2</v>
      </c>
      <c r="X13" s="17">
        <v>1.8893361162653E-2</v>
      </c>
      <c r="Y13" s="17">
        <v>1.0170733655955701E-2</v>
      </c>
      <c r="Z13" s="17">
        <v>6.3791175605825895E-2</v>
      </c>
      <c r="AA13" s="17">
        <v>2.0459949323710799E-2</v>
      </c>
      <c r="AB13" s="17">
        <v>9.6307985365207092E-3</v>
      </c>
      <c r="AC13" s="17">
        <v>1.7535068622148401E-3</v>
      </c>
      <c r="AD13" s="17">
        <v>1.6305591457152002E-2</v>
      </c>
      <c r="AE13" s="17"/>
      <c r="AF13" s="17">
        <v>2.05666243170552E-2</v>
      </c>
      <c r="AG13" s="17">
        <v>2.1649501527911501E-2</v>
      </c>
      <c r="AH13" s="17">
        <v>1.74596368906107E-2</v>
      </c>
      <c r="AI13" s="17">
        <v>1.8295809144520399E-2</v>
      </c>
      <c r="AJ13" s="17">
        <v>7.1250274319195001E-3</v>
      </c>
      <c r="AK13" s="17">
        <v>2.1559888484407399E-2</v>
      </c>
      <c r="AL13" s="17"/>
      <c r="AM13" s="17">
        <v>9.4124101132414192E-3</v>
      </c>
      <c r="AN13" s="17">
        <v>1.9991281378904099E-2</v>
      </c>
      <c r="AO13" s="17">
        <v>2.0816006783164601E-2</v>
      </c>
      <c r="AP13" s="17">
        <v>2.51722552666135E-2</v>
      </c>
      <c r="AQ13" s="17">
        <v>4.4440022708119899E-2</v>
      </c>
      <c r="AR13" s="17"/>
      <c r="AS13" s="17">
        <v>2.8797447802158999E-2</v>
      </c>
      <c r="AT13" s="17">
        <v>2.6309353205820899E-2</v>
      </c>
      <c r="AU13" s="17">
        <v>1.50404598551497E-2</v>
      </c>
      <c r="AV13" s="17">
        <v>1.2707710656160999E-2</v>
      </c>
      <c r="AW13" s="17">
        <v>1.45344172546433E-2</v>
      </c>
      <c r="AX13" s="17">
        <v>3.6178895383562801E-3</v>
      </c>
      <c r="AY13" s="17"/>
      <c r="AZ13" s="17">
        <v>1.0643776028309701E-2</v>
      </c>
      <c r="BA13" s="17">
        <v>2.7297690555221601E-2</v>
      </c>
      <c r="BB13" s="17">
        <v>1.4461872389975001E-2</v>
      </c>
      <c r="BC13" s="17">
        <v>1.30887313623399E-2</v>
      </c>
      <c r="BD13" s="17">
        <v>2.3286607188141101E-2</v>
      </c>
      <c r="BE13" s="17"/>
      <c r="BF13" s="17">
        <v>1.7396843333873199E-2</v>
      </c>
      <c r="BG13" s="17"/>
      <c r="BH13" s="17">
        <v>1.8474443770574899E-2</v>
      </c>
      <c r="BI13" s="17"/>
      <c r="BJ13" s="17">
        <v>3.5106744757039302E-2</v>
      </c>
      <c r="BK13" s="17">
        <v>1.1891816676418501E-2</v>
      </c>
      <c r="BL13" s="17">
        <v>9.3002814308964805E-3</v>
      </c>
      <c r="BM13" s="17">
        <v>3.2261744399144102E-2</v>
      </c>
      <c r="BN13" s="17">
        <v>0</v>
      </c>
      <c r="BO13" s="17">
        <v>0</v>
      </c>
      <c r="BP13" s="17"/>
      <c r="BQ13" s="17">
        <v>1.7442342451044299E-2</v>
      </c>
      <c r="BR13" s="17">
        <v>3.2371429843273798E-2</v>
      </c>
      <c r="BS13" s="17">
        <v>1.35678564909727E-2</v>
      </c>
      <c r="BT13" s="17"/>
      <c r="BU13" s="17">
        <v>2.2415014093835402E-2</v>
      </c>
      <c r="BV13" s="17">
        <v>1.85180109276579E-2</v>
      </c>
      <c r="BW13" s="17">
        <v>2.1527784310583799E-2</v>
      </c>
      <c r="BX13" s="17"/>
      <c r="BY13" s="17">
        <v>5.0704322439527799E-2</v>
      </c>
      <c r="BZ13" s="17"/>
      <c r="CA13" s="17">
        <v>2.5281715099813199E-2</v>
      </c>
    </row>
    <row r="14" spans="2:79" x14ac:dyDescent="0.35">
      <c r="B14" s="18" t="s">
        <v>143</v>
      </c>
      <c r="C14" s="17">
        <v>2.1700029874314099E-2</v>
      </c>
      <c r="D14" s="17">
        <v>2.2054181173322501E-2</v>
      </c>
      <c r="E14" s="17">
        <v>2.1403084955792399E-2</v>
      </c>
      <c r="F14" s="17"/>
      <c r="G14" s="17">
        <v>2.66436269109679E-3</v>
      </c>
      <c r="H14" s="17">
        <v>3.97165526699403E-2</v>
      </c>
      <c r="I14" s="17">
        <v>2.5325295484588999E-2</v>
      </c>
      <c r="J14" s="17">
        <v>3.8121127779686501E-2</v>
      </c>
      <c r="K14" s="17">
        <v>2.1900279735692502E-2</v>
      </c>
      <c r="L14" s="17">
        <v>6.3934182378717298E-3</v>
      </c>
      <c r="M14" s="17"/>
      <c r="N14" s="17">
        <v>2.2557829009787402E-2</v>
      </c>
      <c r="O14" s="17">
        <v>1.7787334827096001E-2</v>
      </c>
      <c r="P14" s="17">
        <v>1.1309958894335699E-2</v>
      </c>
      <c r="Q14" s="17">
        <v>3.9264109586810002E-2</v>
      </c>
      <c r="R14" s="17"/>
      <c r="S14" s="17">
        <v>1.65705719709245E-2</v>
      </c>
      <c r="T14" s="17">
        <v>4.6550651415948503E-2</v>
      </c>
      <c r="U14" s="17">
        <v>9.0780453079986004E-3</v>
      </c>
      <c r="V14" s="17">
        <v>4.4267845321587999E-2</v>
      </c>
      <c r="W14" s="17">
        <v>1.1188142578750299E-2</v>
      </c>
      <c r="X14" s="17">
        <v>2.6825268177619901E-2</v>
      </c>
      <c r="Y14" s="17">
        <v>4.5150843823297104E-3</v>
      </c>
      <c r="Z14" s="17">
        <v>2.85637737772504E-2</v>
      </c>
      <c r="AA14" s="17">
        <v>2.99151954814105E-2</v>
      </c>
      <c r="AB14" s="17">
        <v>6.1694037985266298E-3</v>
      </c>
      <c r="AC14" s="17">
        <v>8.6943914690452897E-3</v>
      </c>
      <c r="AD14" s="17">
        <v>0</v>
      </c>
      <c r="AE14" s="17"/>
      <c r="AF14" s="17">
        <v>2.5551343619247598E-2</v>
      </c>
      <c r="AG14" s="17">
        <v>1.54132290264584E-2</v>
      </c>
      <c r="AH14" s="17">
        <v>2.86947119480934E-2</v>
      </c>
      <c r="AI14" s="17">
        <v>2.3860500811213901E-2</v>
      </c>
      <c r="AJ14" s="17">
        <v>2.6958383492874102E-2</v>
      </c>
      <c r="AK14" s="17">
        <v>2.7731460968913799E-2</v>
      </c>
      <c r="AL14" s="17"/>
      <c r="AM14" s="17">
        <v>1.53253118820839E-2</v>
      </c>
      <c r="AN14" s="17">
        <v>1.9476669483851201E-2</v>
      </c>
      <c r="AO14" s="17">
        <v>2.9569228354766899E-2</v>
      </c>
      <c r="AP14" s="17">
        <v>2.44767939112824E-2</v>
      </c>
      <c r="AQ14" s="17">
        <v>2.64152061434626E-2</v>
      </c>
      <c r="AR14" s="17"/>
      <c r="AS14" s="17">
        <v>3.0688334146626601E-2</v>
      </c>
      <c r="AT14" s="17">
        <v>1.07834782940827E-2</v>
      </c>
      <c r="AU14" s="17">
        <v>3.1414170790899497E-2</v>
      </c>
      <c r="AV14" s="17">
        <v>1.0358858814023601E-2</v>
      </c>
      <c r="AW14" s="17">
        <v>2.5925761793843701E-2</v>
      </c>
      <c r="AX14" s="17">
        <v>4.4625351037319003E-2</v>
      </c>
      <c r="AY14" s="17"/>
      <c r="AZ14" s="17">
        <v>2.3375957680309201E-2</v>
      </c>
      <c r="BA14" s="17">
        <v>2.68994410807607E-2</v>
      </c>
      <c r="BB14" s="17">
        <v>2.09031881617842E-2</v>
      </c>
      <c r="BC14" s="17">
        <v>8.9691496059504799E-3</v>
      </c>
      <c r="BD14" s="17">
        <v>1.2036559395912199E-2</v>
      </c>
      <c r="BE14" s="17"/>
      <c r="BF14" s="17">
        <v>2.2386371602415502E-2</v>
      </c>
      <c r="BG14" s="17"/>
      <c r="BH14" s="17">
        <v>2.4186975071681601E-2</v>
      </c>
      <c r="BI14" s="17"/>
      <c r="BJ14" s="17">
        <v>2.3861960595165901E-2</v>
      </c>
      <c r="BK14" s="17">
        <v>1.59754642193327E-2</v>
      </c>
      <c r="BL14" s="17">
        <v>2.4122905881636601E-2</v>
      </c>
      <c r="BM14" s="17">
        <v>1.8036855408684299E-2</v>
      </c>
      <c r="BN14" s="17">
        <v>0</v>
      </c>
      <c r="BO14" s="17">
        <v>0</v>
      </c>
      <c r="BP14" s="17"/>
      <c r="BQ14" s="17">
        <v>1.0099129474078599E-2</v>
      </c>
      <c r="BR14" s="17">
        <v>2.6072293155063101E-2</v>
      </c>
      <c r="BS14" s="17">
        <v>2.22525826076772E-2</v>
      </c>
      <c r="BT14" s="17"/>
      <c r="BU14" s="17">
        <v>2.3179393781223901E-2</v>
      </c>
      <c r="BV14" s="17">
        <v>2.61325522058895E-2</v>
      </c>
      <c r="BW14" s="17">
        <v>1.7037608238337099E-2</v>
      </c>
      <c r="BX14" s="17"/>
      <c r="BY14" s="17">
        <v>6.7955294685275003E-2</v>
      </c>
      <c r="BZ14" s="17"/>
      <c r="CA14" s="17">
        <v>3.3328798509015697E-2</v>
      </c>
    </row>
    <row r="15" spans="2:79" x14ac:dyDescent="0.35">
      <c r="B15" s="18" t="s">
        <v>144</v>
      </c>
      <c r="C15" s="17">
        <v>5.1394687225054997E-2</v>
      </c>
      <c r="D15" s="17">
        <v>5.53693688093213E-2</v>
      </c>
      <c r="E15" s="17">
        <v>4.7489784781485897E-2</v>
      </c>
      <c r="F15" s="17"/>
      <c r="G15" s="17">
        <v>5.7400096724711698E-2</v>
      </c>
      <c r="H15" s="17">
        <v>5.76538562518265E-2</v>
      </c>
      <c r="I15" s="17">
        <v>7.1636872352864298E-2</v>
      </c>
      <c r="J15" s="17">
        <v>8.4531383745465705E-2</v>
      </c>
      <c r="K15" s="17">
        <v>3.7560752716484201E-2</v>
      </c>
      <c r="L15" s="17">
        <v>2.6420245257751902E-2</v>
      </c>
      <c r="M15" s="17"/>
      <c r="N15" s="17">
        <v>5.20726683980983E-2</v>
      </c>
      <c r="O15" s="17">
        <v>5.0303943560999799E-2</v>
      </c>
      <c r="P15" s="17">
        <v>7.1345716310385901E-2</v>
      </c>
      <c r="Q15" s="17">
        <v>3.0430235742854202E-2</v>
      </c>
      <c r="R15" s="17"/>
      <c r="S15" s="17">
        <v>4.48432474459321E-2</v>
      </c>
      <c r="T15" s="17">
        <v>5.6313065907839001E-2</v>
      </c>
      <c r="U15" s="17">
        <v>7.6781871175161706E-2</v>
      </c>
      <c r="V15" s="17">
        <v>3.6590845220670597E-2</v>
      </c>
      <c r="W15" s="17">
        <v>9.0310555592504199E-2</v>
      </c>
      <c r="X15" s="17">
        <v>5.0610322306548002E-2</v>
      </c>
      <c r="Y15" s="17">
        <v>5.8125756114117501E-2</v>
      </c>
      <c r="Z15" s="17">
        <v>6.1079745971414898E-2</v>
      </c>
      <c r="AA15" s="17">
        <v>6.27729425628335E-2</v>
      </c>
      <c r="AB15" s="17">
        <v>2.0742340786885201E-2</v>
      </c>
      <c r="AC15" s="17">
        <v>3.9291702422188102E-2</v>
      </c>
      <c r="AD15" s="17">
        <v>1.0039860922407299E-2</v>
      </c>
      <c r="AE15" s="17"/>
      <c r="AF15" s="17">
        <v>4.90919151666874E-2</v>
      </c>
      <c r="AG15" s="17">
        <v>3.9310857609937903E-2</v>
      </c>
      <c r="AH15" s="17">
        <v>6.9252701820219101E-2</v>
      </c>
      <c r="AI15" s="17">
        <v>6.0388928478432698E-2</v>
      </c>
      <c r="AJ15" s="17">
        <v>6.2108473471641001E-2</v>
      </c>
      <c r="AK15" s="17">
        <v>5.8728940532035902E-2</v>
      </c>
      <c r="AL15" s="17"/>
      <c r="AM15" s="17">
        <v>5.7792259566780801E-2</v>
      </c>
      <c r="AN15" s="17">
        <v>4.6024883223439901E-2</v>
      </c>
      <c r="AO15" s="17">
        <v>6.6154896565016094E-2</v>
      </c>
      <c r="AP15" s="17">
        <v>3.1587598672783698E-2</v>
      </c>
      <c r="AQ15" s="17">
        <v>3.3672383890785099E-2</v>
      </c>
      <c r="AR15" s="17"/>
      <c r="AS15" s="17">
        <v>7.0293436186550706E-2</v>
      </c>
      <c r="AT15" s="17">
        <v>4.5226361130699902E-2</v>
      </c>
      <c r="AU15" s="17">
        <v>5.64169010974305E-2</v>
      </c>
      <c r="AV15" s="17">
        <v>5.1178464027415597E-2</v>
      </c>
      <c r="AW15" s="17">
        <v>4.4916654070838599E-2</v>
      </c>
      <c r="AX15" s="17">
        <v>3.8370179006834502E-2</v>
      </c>
      <c r="AY15" s="17"/>
      <c r="AZ15" s="17">
        <v>4.2355568097240601E-2</v>
      </c>
      <c r="BA15" s="17">
        <v>6.5721883279604695E-2</v>
      </c>
      <c r="BB15" s="17">
        <v>5.8817765876517998E-2</v>
      </c>
      <c r="BC15" s="17">
        <v>2.7417189372564699E-2</v>
      </c>
      <c r="BD15" s="17">
        <v>3.5411112559079701E-2</v>
      </c>
      <c r="BE15" s="17"/>
      <c r="BF15" s="17">
        <v>4.8694096479529402E-2</v>
      </c>
      <c r="BG15" s="17"/>
      <c r="BH15" s="17">
        <v>4.80531281469537E-2</v>
      </c>
      <c r="BI15" s="17"/>
      <c r="BJ15" s="17">
        <v>4.74521711377862E-2</v>
      </c>
      <c r="BK15" s="17">
        <v>5.0419155327746101E-2</v>
      </c>
      <c r="BL15" s="17">
        <v>4.6316638488234002E-2</v>
      </c>
      <c r="BM15" s="17">
        <v>8.2349851140873898E-2</v>
      </c>
      <c r="BN15" s="17">
        <v>4.1014190758533499E-2</v>
      </c>
      <c r="BO15" s="17">
        <v>0</v>
      </c>
      <c r="BP15" s="17"/>
      <c r="BQ15" s="17">
        <v>7.8613983972995793E-2</v>
      </c>
      <c r="BR15" s="17">
        <v>4.5747679877837198E-2</v>
      </c>
      <c r="BS15" s="17">
        <v>4.7858953112049601E-2</v>
      </c>
      <c r="BT15" s="17"/>
      <c r="BU15" s="17">
        <v>4.24487198531922E-2</v>
      </c>
      <c r="BV15" s="17">
        <v>5.2612791949333299E-2</v>
      </c>
      <c r="BW15" s="17">
        <v>4.9497372320149099E-2</v>
      </c>
      <c r="BX15" s="17"/>
      <c r="BY15" s="17">
        <v>1.6316085075740502E-2</v>
      </c>
      <c r="BZ15" s="17"/>
      <c r="CA15" s="17">
        <v>6.1798262766278901E-2</v>
      </c>
    </row>
    <row r="16" spans="2:79" ht="29" x14ac:dyDescent="0.35">
      <c r="B16" s="18" t="s">
        <v>145</v>
      </c>
      <c r="C16" s="17">
        <v>0.44872961747101597</v>
      </c>
      <c r="D16" s="17">
        <v>0.42259167867610298</v>
      </c>
      <c r="E16" s="17">
        <v>0.475166260993166</v>
      </c>
      <c r="F16" s="17"/>
      <c r="G16" s="17">
        <v>0.21624969738134101</v>
      </c>
      <c r="H16" s="17">
        <v>0.15158527192339899</v>
      </c>
      <c r="I16" s="17">
        <v>0.23490388623146</v>
      </c>
      <c r="J16" s="17">
        <v>0.43159149757720899</v>
      </c>
      <c r="K16" s="17">
        <v>0.50101684408255498</v>
      </c>
      <c r="L16" s="17">
        <v>0.68665318915037499</v>
      </c>
      <c r="M16" s="17"/>
      <c r="N16" s="17">
        <v>0.37381996101568898</v>
      </c>
      <c r="O16" s="17">
        <v>0.463644740048475</v>
      </c>
      <c r="P16" s="17">
        <v>0.451963407591078</v>
      </c>
      <c r="Q16" s="17">
        <v>0.56224028757307698</v>
      </c>
      <c r="R16" s="17"/>
      <c r="S16" s="17">
        <v>0.249264411519242</v>
      </c>
      <c r="T16" s="17">
        <v>0.36754569518145003</v>
      </c>
      <c r="U16" s="17">
        <v>0.39810536577484401</v>
      </c>
      <c r="V16" s="17">
        <v>0.44732654839502101</v>
      </c>
      <c r="W16" s="17">
        <v>0.45313656214162101</v>
      </c>
      <c r="X16" s="17">
        <v>0.39309721699896499</v>
      </c>
      <c r="Y16" s="17">
        <v>0.43206107080252198</v>
      </c>
      <c r="Z16" s="17">
        <v>0.39988623508246901</v>
      </c>
      <c r="AA16" s="17">
        <v>0.46585807312802102</v>
      </c>
      <c r="AB16" s="17">
        <v>0.68570901642734505</v>
      </c>
      <c r="AC16" s="17">
        <v>0.61698094243553603</v>
      </c>
      <c r="AD16" s="17">
        <v>0.64501067459613304</v>
      </c>
      <c r="AE16" s="17"/>
      <c r="AF16" s="17">
        <v>0.572919106403871</v>
      </c>
      <c r="AG16" s="17">
        <v>0.51940810383748903</v>
      </c>
      <c r="AH16" s="17">
        <v>0.41136256203844701</v>
      </c>
      <c r="AI16" s="17">
        <v>0.37573848426181999</v>
      </c>
      <c r="AJ16" s="17">
        <v>0.27368804990873402</v>
      </c>
      <c r="AK16" s="17">
        <v>0.19598450420586599</v>
      </c>
      <c r="AL16" s="17"/>
      <c r="AM16" s="17">
        <v>0.50600608987006102</v>
      </c>
      <c r="AN16" s="17">
        <v>0.49930332032893399</v>
      </c>
      <c r="AO16" s="17">
        <v>0.38330733557429902</v>
      </c>
      <c r="AP16" s="17">
        <v>0.361977716884683</v>
      </c>
      <c r="AQ16" s="17">
        <v>0.17702513470571599</v>
      </c>
      <c r="AR16" s="17"/>
      <c r="AS16" s="17">
        <v>0.319571572142264</v>
      </c>
      <c r="AT16" s="17">
        <v>0.48029102310622501</v>
      </c>
      <c r="AU16" s="17">
        <v>0.41226313850502999</v>
      </c>
      <c r="AV16" s="17">
        <v>0.46895423760337501</v>
      </c>
      <c r="AW16" s="17">
        <v>0.51667128936320506</v>
      </c>
      <c r="AX16" s="17">
        <v>0.48808660532703702</v>
      </c>
      <c r="AY16" s="17"/>
      <c r="AZ16" s="17">
        <v>0.44812139065748002</v>
      </c>
      <c r="BA16" s="17">
        <v>0.42004482729243098</v>
      </c>
      <c r="BB16" s="17">
        <v>0.48329715536123702</v>
      </c>
      <c r="BC16" s="17">
        <v>0.55444612610621502</v>
      </c>
      <c r="BD16" s="17">
        <v>0.385454315614914</v>
      </c>
      <c r="BE16" s="17"/>
      <c r="BF16" s="17">
        <v>0.462917676464983</v>
      </c>
      <c r="BG16" s="17"/>
      <c r="BH16" s="17">
        <v>0.44913335737580301</v>
      </c>
      <c r="BI16" s="17"/>
      <c r="BJ16" s="17">
        <v>0.35349095943449099</v>
      </c>
      <c r="BK16" s="17">
        <v>0.553807881899818</v>
      </c>
      <c r="BL16" s="17">
        <v>0.50044546046931604</v>
      </c>
      <c r="BM16" s="17">
        <v>0.288755527384286</v>
      </c>
      <c r="BN16" s="17">
        <v>0.32500382215636298</v>
      </c>
      <c r="BO16" s="17">
        <v>0.535983877651806</v>
      </c>
      <c r="BP16" s="17"/>
      <c r="BQ16" s="17">
        <v>0.34793803162628101</v>
      </c>
      <c r="BR16" s="17">
        <v>0.44150749296196601</v>
      </c>
      <c r="BS16" s="17">
        <v>0.482816630054688</v>
      </c>
      <c r="BT16" s="17"/>
      <c r="BU16" s="17">
        <v>0.28331106952505802</v>
      </c>
      <c r="BV16" s="17">
        <v>0.44247875004197401</v>
      </c>
      <c r="BW16" s="17">
        <v>0.46905211989908302</v>
      </c>
      <c r="BX16" s="17"/>
      <c r="BY16" s="17">
        <v>0.29900531353804999</v>
      </c>
      <c r="BZ16" s="17"/>
      <c r="CA16" s="17">
        <v>0.41897213265321098</v>
      </c>
    </row>
    <row r="17" spans="2:79" x14ac:dyDescent="0.35">
      <c r="B17" s="18" t="s">
        <v>146</v>
      </c>
      <c r="C17" s="19">
        <v>0.14417140483103899</v>
      </c>
      <c r="D17" s="19">
        <v>0.136333176804146</v>
      </c>
      <c r="E17" s="19">
        <v>0.15235307703567699</v>
      </c>
      <c r="F17" s="19"/>
      <c r="G17" s="19">
        <v>8.5819545053693894E-2</v>
      </c>
      <c r="H17" s="19">
        <v>9.6146471595581998E-2</v>
      </c>
      <c r="I17" s="19">
        <v>0.163728633664836</v>
      </c>
      <c r="J17" s="19">
        <v>0.15081975674821499</v>
      </c>
      <c r="K17" s="19">
        <v>0.174898200601797</v>
      </c>
      <c r="L17" s="19">
        <v>0.14043364288057</v>
      </c>
      <c r="M17" s="19"/>
      <c r="N17" s="19">
        <v>0.13440166028980999</v>
      </c>
      <c r="O17" s="19">
        <v>0.15238063065205801</v>
      </c>
      <c r="P17" s="19">
        <v>0.14778360667176699</v>
      </c>
      <c r="Q17" s="19">
        <v>0.146828730578381</v>
      </c>
      <c r="R17" s="19"/>
      <c r="S17" s="19">
        <v>0.137911958187934</v>
      </c>
      <c r="T17" s="19">
        <v>0.159287039134205</v>
      </c>
      <c r="U17" s="19">
        <v>0.160056850467346</v>
      </c>
      <c r="V17" s="19">
        <v>0.121084346071686</v>
      </c>
      <c r="W17" s="19">
        <v>0.166623172888092</v>
      </c>
      <c r="X17" s="19">
        <v>0.126670219122444</v>
      </c>
      <c r="Y17" s="19">
        <v>0.16006232610818699</v>
      </c>
      <c r="Z17" s="19">
        <v>0.106388121070789</v>
      </c>
      <c r="AA17" s="19">
        <v>9.5667173595910399E-2</v>
      </c>
      <c r="AB17" s="19">
        <v>0.15983615629361</v>
      </c>
      <c r="AC17" s="19">
        <v>0.170679039962779</v>
      </c>
      <c r="AD17" s="19">
        <v>0.178877844677129</v>
      </c>
      <c r="AE17" s="19"/>
      <c r="AF17" s="19">
        <v>0.145492638102865</v>
      </c>
      <c r="AG17" s="19">
        <v>0.14264455920941799</v>
      </c>
      <c r="AH17" s="19">
        <v>0.16352675407508899</v>
      </c>
      <c r="AI17" s="19">
        <v>0.14182435806301</v>
      </c>
      <c r="AJ17" s="19">
        <v>8.2400169353689906E-2</v>
      </c>
      <c r="AK17" s="19">
        <v>7.4642728002231401E-2</v>
      </c>
      <c r="AL17" s="19"/>
      <c r="AM17" s="19">
        <v>0.184200414798291</v>
      </c>
      <c r="AN17" s="19">
        <v>0.14951844228046701</v>
      </c>
      <c r="AO17" s="19">
        <v>0.12305191167247</v>
      </c>
      <c r="AP17" s="19">
        <v>8.9817751382072097E-2</v>
      </c>
      <c r="AQ17" s="19">
        <v>0.181882632689358</v>
      </c>
      <c r="AR17" s="19"/>
      <c r="AS17" s="19">
        <v>0.112127772496262</v>
      </c>
      <c r="AT17" s="19">
        <v>0.160041593129858</v>
      </c>
      <c r="AU17" s="19">
        <v>0.112180059725565</v>
      </c>
      <c r="AV17" s="19">
        <v>0.14841035707518299</v>
      </c>
      <c r="AW17" s="19">
        <v>0.166358095883607</v>
      </c>
      <c r="AX17" s="19">
        <v>0.156576908529304</v>
      </c>
      <c r="AY17" s="19"/>
      <c r="AZ17" s="19">
        <v>0.136877247561521</v>
      </c>
      <c r="BA17" s="19">
        <v>0.15985290488576101</v>
      </c>
      <c r="BB17" s="19">
        <v>0.14440649421567001</v>
      </c>
      <c r="BC17" s="19">
        <v>0.12312631470185199</v>
      </c>
      <c r="BD17" s="19">
        <v>0.135067176952646</v>
      </c>
      <c r="BE17" s="19"/>
      <c r="BF17" s="19">
        <v>0.14398038648650499</v>
      </c>
      <c r="BG17" s="19"/>
      <c r="BH17" s="19">
        <v>0.141848149195759</v>
      </c>
      <c r="BI17" s="19"/>
      <c r="BJ17" s="19">
        <v>0.133643841602538</v>
      </c>
      <c r="BK17" s="19">
        <v>0.14064313583822999</v>
      </c>
      <c r="BL17" s="19">
        <v>0.156276752466432</v>
      </c>
      <c r="BM17" s="19">
        <v>0.13920365133322701</v>
      </c>
      <c r="BN17" s="19">
        <v>2.62935486473964E-2</v>
      </c>
      <c r="BO17" s="19">
        <v>0.25666421882454199</v>
      </c>
      <c r="BP17" s="19"/>
      <c r="BQ17" s="19">
        <v>0.12047737381024801</v>
      </c>
      <c r="BR17" s="19">
        <v>0.128756869811194</v>
      </c>
      <c r="BS17" s="19">
        <v>0.14600664899035701</v>
      </c>
      <c r="BT17" s="19"/>
      <c r="BU17" s="19">
        <v>8.4860522016824494E-2</v>
      </c>
      <c r="BV17" s="19">
        <v>0.15122101176022101</v>
      </c>
      <c r="BW17" s="19">
        <v>0.13327776885637599</v>
      </c>
      <c r="BX17" s="19"/>
      <c r="BY17" s="19">
        <v>7.3351313440438201E-2</v>
      </c>
      <c r="BZ17" s="19"/>
      <c r="CA17" s="19">
        <v>0.15034645036972699</v>
      </c>
    </row>
    <row r="18" spans="2:79" x14ac:dyDescent="0.35">
      <c r="B18" s="16" t="s">
        <v>732</v>
      </c>
    </row>
    <row r="19" spans="2:79" x14ac:dyDescent="0.35">
      <c r="B19" t="s">
        <v>107</v>
      </c>
    </row>
    <row r="20" spans="2:79" x14ac:dyDescent="0.35">
      <c r="B20" t="s">
        <v>108</v>
      </c>
    </row>
    <row r="22" spans="2:79" x14ac:dyDescent="0.35">
      <c r="B22"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60</v>
      </c>
      <c r="C9" s="17">
        <v>0.203576983964733</v>
      </c>
      <c r="D9" s="17">
        <v>0.21344334466109799</v>
      </c>
      <c r="E9" s="17">
        <v>0.19454572198332101</v>
      </c>
      <c r="F9" s="17"/>
      <c r="G9" s="17">
        <v>0.15396946676780601</v>
      </c>
      <c r="H9" s="17">
        <v>0.16409689394843199</v>
      </c>
      <c r="I9" s="17">
        <v>0.16275068159339001</v>
      </c>
      <c r="J9" s="17">
        <v>0.17772252616738601</v>
      </c>
      <c r="K9" s="17">
        <v>0.26655804545285799</v>
      </c>
      <c r="L9" s="17">
        <v>0.28062529248777501</v>
      </c>
      <c r="M9" s="17"/>
      <c r="N9" s="17">
        <v>0.30475781114897998</v>
      </c>
      <c r="O9" s="17">
        <v>0.18615601409250501</v>
      </c>
      <c r="P9" s="17">
        <v>0.17371344680100001</v>
      </c>
      <c r="Q9" s="17">
        <v>0.13417081194741301</v>
      </c>
      <c r="R9" s="17"/>
      <c r="S9" s="17">
        <v>0.104399908891787</v>
      </c>
      <c r="T9" s="17">
        <v>0.19964959449397199</v>
      </c>
      <c r="U9" s="17">
        <v>0.22631463046591899</v>
      </c>
      <c r="V9" s="17">
        <v>0.23508998177920601</v>
      </c>
      <c r="W9" s="17">
        <v>0.26021196137240099</v>
      </c>
      <c r="X9" s="17">
        <v>0.22522938617045199</v>
      </c>
      <c r="Y9" s="17">
        <v>0.225841459099522</v>
      </c>
      <c r="Z9" s="17">
        <v>0.14493394144906699</v>
      </c>
      <c r="AA9" s="17">
        <v>0.18896673801619099</v>
      </c>
      <c r="AB9" s="17">
        <v>0.22063573610468701</v>
      </c>
      <c r="AC9" s="17">
        <v>0.21790658694609899</v>
      </c>
      <c r="AD9" s="17">
        <v>0.327457189806309</v>
      </c>
      <c r="AE9" s="17"/>
      <c r="AF9" s="17">
        <v>0.111580775295403</v>
      </c>
      <c r="AG9" s="17">
        <v>0.157876315753844</v>
      </c>
      <c r="AH9" s="17">
        <v>0.25850614640882202</v>
      </c>
      <c r="AI9" s="17">
        <v>0.26807239354055001</v>
      </c>
      <c r="AJ9" s="17">
        <v>0.32554025162974698</v>
      </c>
      <c r="AK9" s="17">
        <v>0.35428393745636699</v>
      </c>
      <c r="AL9" s="17"/>
      <c r="AM9" s="17">
        <v>0.166821730574576</v>
      </c>
      <c r="AN9" s="17">
        <v>0.205953450039283</v>
      </c>
      <c r="AO9" s="17">
        <v>0.23997131040901501</v>
      </c>
      <c r="AP9" s="17">
        <v>0.19128865431415201</v>
      </c>
      <c r="AQ9" s="17">
        <v>0.27066942513193998</v>
      </c>
      <c r="AR9" s="17"/>
      <c r="AS9" s="17">
        <v>0.13249993082504299</v>
      </c>
      <c r="AT9" s="17">
        <v>0.199661780239278</v>
      </c>
      <c r="AU9" s="17">
        <v>0.15894763398829201</v>
      </c>
      <c r="AV9" s="17">
        <v>0.207264189018495</v>
      </c>
      <c r="AW9" s="17">
        <v>0.28649425995747002</v>
      </c>
      <c r="AX9" s="17">
        <v>0.38436016429898501</v>
      </c>
      <c r="AY9" s="17"/>
      <c r="AZ9" s="17">
        <v>1</v>
      </c>
      <c r="BA9" s="17">
        <v>0</v>
      </c>
      <c r="BB9" s="17">
        <v>0</v>
      </c>
      <c r="BC9" s="17">
        <v>0</v>
      </c>
      <c r="BD9" s="17">
        <v>0</v>
      </c>
      <c r="BE9" s="17"/>
      <c r="BF9" s="17">
        <v>0.244465842424717</v>
      </c>
      <c r="BG9" s="17"/>
      <c r="BH9" s="17">
        <v>0.30650195311586398</v>
      </c>
      <c r="BI9" s="17"/>
      <c r="BJ9" s="17">
        <v>0.24307080228893799</v>
      </c>
      <c r="BK9" s="17">
        <v>0.139362270329458</v>
      </c>
      <c r="BL9" s="17">
        <v>0.246810226213666</v>
      </c>
      <c r="BM9" s="17">
        <v>0.13502197093614501</v>
      </c>
      <c r="BN9" s="17">
        <v>0.12649212459190901</v>
      </c>
      <c r="BO9" s="17">
        <v>6.0698268140499098E-2</v>
      </c>
      <c r="BP9" s="17"/>
      <c r="BQ9" s="17">
        <v>0.26339700087087797</v>
      </c>
      <c r="BR9" s="17">
        <v>0.20551954881618001</v>
      </c>
      <c r="BS9" s="17">
        <v>0.19475873203848901</v>
      </c>
      <c r="BT9" s="17"/>
      <c r="BU9" s="17">
        <v>0.26196376819039902</v>
      </c>
      <c r="BV9" s="17">
        <v>0.23776771177143799</v>
      </c>
      <c r="BW9" s="17">
        <v>0.19066510357170499</v>
      </c>
      <c r="BX9" s="17"/>
      <c r="BY9" s="17">
        <v>0.142950610251497</v>
      </c>
      <c r="BZ9" s="17"/>
      <c r="CA9" s="17">
        <v>0.21183901192141799</v>
      </c>
    </row>
    <row r="10" spans="2:79" x14ac:dyDescent="0.35">
      <c r="B10" s="18" t="s">
        <v>61</v>
      </c>
      <c r="C10" s="17">
        <v>0.29081878559471702</v>
      </c>
      <c r="D10" s="17">
        <v>0.26324425253765799</v>
      </c>
      <c r="E10" s="17">
        <v>0.318783353008181</v>
      </c>
      <c r="F10" s="17"/>
      <c r="G10" s="17">
        <v>0.27813632165497298</v>
      </c>
      <c r="H10" s="17">
        <v>0.251483372815968</v>
      </c>
      <c r="I10" s="17">
        <v>0.34954362749373402</v>
      </c>
      <c r="J10" s="17">
        <v>0.34808828143403803</v>
      </c>
      <c r="K10" s="17">
        <v>0.28679994727071501</v>
      </c>
      <c r="L10" s="17">
        <v>0.24002840175041201</v>
      </c>
      <c r="M10" s="17"/>
      <c r="N10" s="17">
        <v>0.25074326837661298</v>
      </c>
      <c r="O10" s="17">
        <v>0.26453368305943098</v>
      </c>
      <c r="P10" s="17">
        <v>0.35714395756220002</v>
      </c>
      <c r="Q10" s="17">
        <v>0.30584217421249998</v>
      </c>
      <c r="R10" s="17"/>
      <c r="S10" s="17">
        <v>0.19315553845283301</v>
      </c>
      <c r="T10" s="17">
        <v>0.33226178712764798</v>
      </c>
      <c r="U10" s="17">
        <v>0.295404207997368</v>
      </c>
      <c r="V10" s="17">
        <v>0.27917327491205102</v>
      </c>
      <c r="W10" s="17">
        <v>0.37635074269765201</v>
      </c>
      <c r="X10" s="17">
        <v>0.30861313812569602</v>
      </c>
      <c r="Y10" s="17">
        <v>0.325992241936649</v>
      </c>
      <c r="Z10" s="17">
        <v>0.37667283766658799</v>
      </c>
      <c r="AA10" s="17">
        <v>0.34287308186756998</v>
      </c>
      <c r="AB10" s="17">
        <v>0.212134401265652</v>
      </c>
      <c r="AC10" s="17">
        <v>0.24964829434629801</v>
      </c>
      <c r="AD10" s="17">
        <v>0.24219446794531799</v>
      </c>
      <c r="AE10" s="17"/>
      <c r="AF10" s="17">
        <v>0.249367064971839</v>
      </c>
      <c r="AG10" s="17">
        <v>0.30474176425152899</v>
      </c>
      <c r="AH10" s="17">
        <v>0.31033123256273498</v>
      </c>
      <c r="AI10" s="17">
        <v>0.32760833373620601</v>
      </c>
      <c r="AJ10" s="17">
        <v>0.303239636492531</v>
      </c>
      <c r="AK10" s="17">
        <v>0.167968785459093</v>
      </c>
      <c r="AL10" s="17"/>
      <c r="AM10" s="17">
        <v>0.32950358369507399</v>
      </c>
      <c r="AN10" s="17">
        <v>0.29984626427105798</v>
      </c>
      <c r="AO10" s="17">
        <v>0.26058970040357798</v>
      </c>
      <c r="AP10" s="17">
        <v>0.26925993281597099</v>
      </c>
      <c r="AQ10" s="17">
        <v>0.13576222651072001</v>
      </c>
      <c r="AR10" s="17"/>
      <c r="AS10" s="17">
        <v>0.16610821941138201</v>
      </c>
      <c r="AT10" s="17">
        <v>0.34852439967363602</v>
      </c>
      <c r="AU10" s="17">
        <v>0.30379016864529002</v>
      </c>
      <c r="AV10" s="17">
        <v>0.34209572602973798</v>
      </c>
      <c r="AW10" s="17">
        <v>0.307639605797775</v>
      </c>
      <c r="AX10" s="17">
        <v>0.29739562209662401</v>
      </c>
      <c r="AY10" s="17"/>
      <c r="AZ10" s="17">
        <v>0</v>
      </c>
      <c r="BA10" s="17">
        <v>1</v>
      </c>
      <c r="BB10" s="17">
        <v>0</v>
      </c>
      <c r="BC10" s="17">
        <v>0</v>
      </c>
      <c r="BD10" s="17">
        <v>0</v>
      </c>
      <c r="BE10" s="17"/>
      <c r="BF10" s="17">
        <v>0.34980956448512701</v>
      </c>
      <c r="BG10" s="17"/>
      <c r="BH10" s="17">
        <v>0.361651512936912</v>
      </c>
      <c r="BI10" s="17"/>
      <c r="BJ10" s="17">
        <v>0.371485973199077</v>
      </c>
      <c r="BK10" s="17">
        <v>0.19865706920913301</v>
      </c>
      <c r="BL10" s="17">
        <v>0.29721622679084803</v>
      </c>
      <c r="BM10" s="17">
        <v>0.34839201023334199</v>
      </c>
      <c r="BN10" s="17">
        <v>0.17014029134820499</v>
      </c>
      <c r="BO10" s="17">
        <v>0.13195224451599699</v>
      </c>
      <c r="BP10" s="17"/>
      <c r="BQ10" s="17">
        <v>0.30735332611282101</v>
      </c>
      <c r="BR10" s="17">
        <v>0.29959731419312902</v>
      </c>
      <c r="BS10" s="17">
        <v>0.285265395625388</v>
      </c>
      <c r="BT10" s="17"/>
      <c r="BU10" s="17">
        <v>0.32036356336503502</v>
      </c>
      <c r="BV10" s="17">
        <v>0.296885219061989</v>
      </c>
      <c r="BW10" s="17">
        <v>0.28355538333117902</v>
      </c>
      <c r="BX10" s="17"/>
      <c r="BY10" s="17">
        <v>0.28328996042325599</v>
      </c>
      <c r="BZ10" s="17"/>
      <c r="CA10" s="17">
        <v>0.27672308436993998</v>
      </c>
    </row>
    <row r="11" spans="2:79" x14ac:dyDescent="0.35">
      <c r="B11" s="18" t="s">
        <v>62</v>
      </c>
      <c r="C11" s="17">
        <v>0.190997558219131</v>
      </c>
      <c r="D11" s="17">
        <v>0.180708737729143</v>
      </c>
      <c r="E11" s="17">
        <v>0.20105271430436999</v>
      </c>
      <c r="F11" s="17"/>
      <c r="G11" s="17">
        <v>0.13749397569194599</v>
      </c>
      <c r="H11" s="17">
        <v>0.18171597818549301</v>
      </c>
      <c r="I11" s="17">
        <v>0.22701666283633101</v>
      </c>
      <c r="J11" s="17">
        <v>0.24894355058561399</v>
      </c>
      <c r="K11" s="17">
        <v>0.193352489523749</v>
      </c>
      <c r="L11" s="17">
        <v>0.15661352829890801</v>
      </c>
      <c r="M11" s="17"/>
      <c r="N11" s="17">
        <v>0.15805443883120601</v>
      </c>
      <c r="O11" s="17">
        <v>0.18769159962477799</v>
      </c>
      <c r="P11" s="17">
        <v>0.19811751535764099</v>
      </c>
      <c r="Q11" s="17">
        <v>0.22264015461706199</v>
      </c>
      <c r="R11" s="17"/>
      <c r="S11" s="17">
        <v>0.15949346551952301</v>
      </c>
      <c r="T11" s="17">
        <v>0.17488723131582201</v>
      </c>
      <c r="U11" s="17">
        <v>0.165163194820246</v>
      </c>
      <c r="V11" s="17">
        <v>0.23256275079712899</v>
      </c>
      <c r="W11" s="17">
        <v>0.13112427735674001</v>
      </c>
      <c r="X11" s="17">
        <v>0.22743230206579301</v>
      </c>
      <c r="Y11" s="17">
        <v>0.208243536377404</v>
      </c>
      <c r="Z11" s="17">
        <v>0.21857954041750499</v>
      </c>
      <c r="AA11" s="17">
        <v>0.219987033000235</v>
      </c>
      <c r="AB11" s="17">
        <v>0.13128232463932499</v>
      </c>
      <c r="AC11" s="17">
        <v>0.27984506868478598</v>
      </c>
      <c r="AD11" s="17">
        <v>0.22404012866713599</v>
      </c>
      <c r="AE11" s="17"/>
      <c r="AF11" s="17">
        <v>0.22392037222804201</v>
      </c>
      <c r="AG11" s="17">
        <v>0.21898739002932699</v>
      </c>
      <c r="AH11" s="17">
        <v>0.164328009074236</v>
      </c>
      <c r="AI11" s="17">
        <v>0.162038174984862</v>
      </c>
      <c r="AJ11" s="17">
        <v>0.17259903088490799</v>
      </c>
      <c r="AK11" s="17">
        <v>0.13652911285626401</v>
      </c>
      <c r="AL11" s="17"/>
      <c r="AM11" s="17">
        <v>0.22533665734288899</v>
      </c>
      <c r="AN11" s="17">
        <v>0.20325421799681201</v>
      </c>
      <c r="AO11" s="17">
        <v>0.15666179249641701</v>
      </c>
      <c r="AP11" s="17">
        <v>0.17888620597215699</v>
      </c>
      <c r="AQ11" s="17">
        <v>0.16350145802789001</v>
      </c>
      <c r="AR11" s="17"/>
      <c r="AS11" s="17">
        <v>0.198090248004993</v>
      </c>
      <c r="AT11" s="17">
        <v>0.20230455714735501</v>
      </c>
      <c r="AU11" s="17">
        <v>0.223843000729151</v>
      </c>
      <c r="AV11" s="17">
        <v>0.20554259504279301</v>
      </c>
      <c r="AW11" s="17">
        <v>0.149061718025044</v>
      </c>
      <c r="AX11" s="17">
        <v>9.38669485402822E-2</v>
      </c>
      <c r="AY11" s="17"/>
      <c r="AZ11" s="17">
        <v>0</v>
      </c>
      <c r="BA11" s="17">
        <v>0</v>
      </c>
      <c r="BB11" s="17">
        <v>1</v>
      </c>
      <c r="BC11" s="17">
        <v>0</v>
      </c>
      <c r="BD11" s="17">
        <v>0</v>
      </c>
      <c r="BE11" s="17"/>
      <c r="BF11" s="17">
        <v>0.21962133587885599</v>
      </c>
      <c r="BG11" s="17"/>
      <c r="BH11" s="17">
        <v>0.11781118256475299</v>
      </c>
      <c r="BI11" s="17"/>
      <c r="BJ11" s="17">
        <v>0.209193772156927</v>
      </c>
      <c r="BK11" s="17">
        <v>0.189792926222734</v>
      </c>
      <c r="BL11" s="17">
        <v>0.165169872734997</v>
      </c>
      <c r="BM11" s="17">
        <v>0.21667113607216201</v>
      </c>
      <c r="BN11" s="17">
        <v>0.238723048023645</v>
      </c>
      <c r="BO11" s="17">
        <v>6.5068910083560402E-2</v>
      </c>
      <c r="BP11" s="17"/>
      <c r="BQ11" s="17">
        <v>0.15728403807615501</v>
      </c>
      <c r="BR11" s="17">
        <v>0.19565824200298901</v>
      </c>
      <c r="BS11" s="17">
        <v>0.20078508043507601</v>
      </c>
      <c r="BT11" s="17"/>
      <c r="BU11" s="17">
        <v>0.110440224262881</v>
      </c>
      <c r="BV11" s="17">
        <v>0.19106952448248099</v>
      </c>
      <c r="BW11" s="17">
        <v>0.19584877944242299</v>
      </c>
      <c r="BX11" s="17"/>
      <c r="BY11" s="17">
        <v>0.124834356660066</v>
      </c>
      <c r="BZ11" s="17"/>
      <c r="CA11" s="17">
        <v>0.19017762628347301</v>
      </c>
    </row>
    <row r="12" spans="2:79" x14ac:dyDescent="0.35">
      <c r="B12" s="18" t="s">
        <v>63</v>
      </c>
      <c r="C12" s="17">
        <v>7.6032305566815103E-2</v>
      </c>
      <c r="D12" s="17">
        <v>8.8083163268345893E-2</v>
      </c>
      <c r="E12" s="17">
        <v>6.4796374202249402E-2</v>
      </c>
      <c r="F12" s="17"/>
      <c r="G12" s="17">
        <v>3.2767733628368802E-2</v>
      </c>
      <c r="H12" s="17">
        <v>6.79044328765325E-2</v>
      </c>
      <c r="I12" s="17">
        <v>3.3998885615970302E-2</v>
      </c>
      <c r="J12" s="17">
        <v>5.7459322018107502E-2</v>
      </c>
      <c r="K12" s="17">
        <v>0.102309382034748</v>
      </c>
      <c r="L12" s="17">
        <v>0.143022612355931</v>
      </c>
      <c r="M12" s="17"/>
      <c r="N12" s="17">
        <v>8.9409937392911296E-2</v>
      </c>
      <c r="O12" s="17">
        <v>6.7181359910130106E-2</v>
      </c>
      <c r="P12" s="17">
        <v>6.6080165270370902E-2</v>
      </c>
      <c r="Q12" s="17">
        <v>8.0707261513380493E-2</v>
      </c>
      <c r="R12" s="17"/>
      <c r="S12" s="17">
        <v>6.1700583153055003E-2</v>
      </c>
      <c r="T12" s="17">
        <v>6.2795034758583806E-2</v>
      </c>
      <c r="U12" s="17">
        <v>7.1339565714459305E-2</v>
      </c>
      <c r="V12" s="17">
        <v>9.64883207431525E-2</v>
      </c>
      <c r="W12" s="17">
        <v>0.107833535852776</v>
      </c>
      <c r="X12" s="17">
        <v>2.51769581859458E-2</v>
      </c>
      <c r="Y12" s="17">
        <v>6.4479412074359893E-2</v>
      </c>
      <c r="Z12" s="17">
        <v>4.3476273714582903E-2</v>
      </c>
      <c r="AA12" s="17">
        <v>6.4734803577678302E-2</v>
      </c>
      <c r="AB12" s="17">
        <v>0.1246375520878</v>
      </c>
      <c r="AC12" s="17">
        <v>0.12124143306743899</v>
      </c>
      <c r="AD12" s="17">
        <v>0.12377941822750201</v>
      </c>
      <c r="AE12" s="17"/>
      <c r="AF12" s="17">
        <v>7.8695267898275495E-2</v>
      </c>
      <c r="AG12" s="17">
        <v>7.4880989756899594E-2</v>
      </c>
      <c r="AH12" s="17">
        <v>6.0379234391869499E-2</v>
      </c>
      <c r="AI12" s="17">
        <v>6.5388025489157994E-2</v>
      </c>
      <c r="AJ12" s="17">
        <v>5.7353103313736199E-2</v>
      </c>
      <c r="AK12" s="17">
        <v>0.122320201069989</v>
      </c>
      <c r="AL12" s="17"/>
      <c r="AM12" s="17">
        <v>7.8867694962946197E-2</v>
      </c>
      <c r="AN12" s="17">
        <v>8.0177471015811394E-2</v>
      </c>
      <c r="AO12" s="17">
        <v>6.10733199566484E-2</v>
      </c>
      <c r="AP12" s="17">
        <v>7.3801616857774296E-2</v>
      </c>
      <c r="AQ12" s="17">
        <v>0.138485396691468</v>
      </c>
      <c r="AR12" s="17"/>
      <c r="AS12" s="17">
        <v>5.9304760556918898E-2</v>
      </c>
      <c r="AT12" s="17">
        <v>6.1547504843926099E-2</v>
      </c>
      <c r="AU12" s="17">
        <v>4.7673798924501999E-2</v>
      </c>
      <c r="AV12" s="17">
        <v>6.3505206805366393E-2</v>
      </c>
      <c r="AW12" s="17">
        <v>0.166975599359733</v>
      </c>
      <c r="AX12" s="17">
        <v>0.119038302377292</v>
      </c>
      <c r="AY12" s="17"/>
      <c r="AZ12" s="17">
        <v>0</v>
      </c>
      <c r="BA12" s="17">
        <v>0</v>
      </c>
      <c r="BB12" s="17">
        <v>0</v>
      </c>
      <c r="BC12" s="17">
        <v>1</v>
      </c>
      <c r="BD12" s="17">
        <v>0</v>
      </c>
      <c r="BE12" s="17"/>
      <c r="BF12" s="17">
        <v>8.9151767834011394E-2</v>
      </c>
      <c r="BG12" s="17"/>
      <c r="BH12" s="17">
        <v>0.106196729172111</v>
      </c>
      <c r="BI12" s="17"/>
      <c r="BJ12" s="17">
        <v>5.3310695865925899E-2</v>
      </c>
      <c r="BK12" s="17">
        <v>8.2676602960603501E-2</v>
      </c>
      <c r="BL12" s="17">
        <v>0.10446625527405499</v>
      </c>
      <c r="BM12" s="17">
        <v>6.0009443095914002E-2</v>
      </c>
      <c r="BN12" s="17">
        <v>2.3565795468734201E-2</v>
      </c>
      <c r="BO12" s="17">
        <v>8.70872879303249E-2</v>
      </c>
      <c r="BP12" s="17"/>
      <c r="BQ12" s="17">
        <v>6.3111961984138598E-2</v>
      </c>
      <c r="BR12" s="17">
        <v>7.8376275801843101E-2</v>
      </c>
      <c r="BS12" s="17">
        <v>7.9328628281822106E-2</v>
      </c>
      <c r="BT12" s="17"/>
      <c r="BU12" s="17">
        <v>8.8387190366943896E-2</v>
      </c>
      <c r="BV12" s="17">
        <v>7.2204902241644497E-2</v>
      </c>
      <c r="BW12" s="17">
        <v>8.2161941646859596E-2</v>
      </c>
      <c r="BX12" s="17"/>
      <c r="BY12" s="17">
        <v>3.9942605470005901E-2</v>
      </c>
      <c r="BZ12" s="17"/>
      <c r="CA12" s="17">
        <v>7.2011595193964995E-2</v>
      </c>
    </row>
    <row r="13" spans="2:79" x14ac:dyDescent="0.35">
      <c r="B13" s="18" t="s">
        <v>64</v>
      </c>
      <c r="C13" s="17">
        <v>0.233325099334772</v>
      </c>
      <c r="D13" s="17">
        <v>0.249535908185749</v>
      </c>
      <c r="E13" s="17">
        <v>0.21527841949416801</v>
      </c>
      <c r="F13" s="17"/>
      <c r="G13" s="17">
        <v>0.38991385030588099</v>
      </c>
      <c r="H13" s="17">
        <v>0.33050190955085001</v>
      </c>
      <c r="I13" s="17">
        <v>0.224790445341217</v>
      </c>
      <c r="J13" s="17">
        <v>0.16292165132324399</v>
      </c>
      <c r="K13" s="17">
        <v>0.14824492127855601</v>
      </c>
      <c r="L13" s="17">
        <v>0.17062873931863401</v>
      </c>
      <c r="M13" s="17"/>
      <c r="N13" s="17">
        <v>0.193943313045496</v>
      </c>
      <c r="O13" s="17">
        <v>0.28729631818628298</v>
      </c>
      <c r="P13" s="17">
        <v>0.20145610904946301</v>
      </c>
      <c r="Q13" s="17">
        <v>0.24932372590813701</v>
      </c>
      <c r="R13" s="17"/>
      <c r="S13" s="17">
        <v>0.47930265868323202</v>
      </c>
      <c r="T13" s="17">
        <v>0.220595570901365</v>
      </c>
      <c r="U13" s="17">
        <v>0.23728466741030799</v>
      </c>
      <c r="V13" s="17">
        <v>0.14927874718895501</v>
      </c>
      <c r="W13" s="17">
        <v>0.117816487371304</v>
      </c>
      <c r="X13" s="17">
        <v>0.208054416906192</v>
      </c>
      <c r="Y13" s="17">
        <v>0.17328352135640199</v>
      </c>
      <c r="Z13" s="17">
        <v>0.21633740675225799</v>
      </c>
      <c r="AA13" s="17">
        <v>0.176672214718925</v>
      </c>
      <c r="AB13" s="17">
        <v>0.30418935204634001</v>
      </c>
      <c r="AC13" s="17">
        <v>0.12824388099134801</v>
      </c>
      <c r="AD13" s="17">
        <v>8.2528795353735002E-2</v>
      </c>
      <c r="AE13" s="17"/>
      <c r="AF13" s="17">
        <v>0.328107565833339</v>
      </c>
      <c r="AG13" s="17">
        <v>0.237686124098968</v>
      </c>
      <c r="AH13" s="17">
        <v>0.206455377562338</v>
      </c>
      <c r="AI13" s="17">
        <v>0.16949800767069501</v>
      </c>
      <c r="AJ13" s="17">
        <v>0.13758233207339099</v>
      </c>
      <c r="AK13" s="17">
        <v>0.21775172326133599</v>
      </c>
      <c r="AL13" s="17"/>
      <c r="AM13" s="17">
        <v>0.19589436954751499</v>
      </c>
      <c r="AN13" s="17">
        <v>0.202894472204417</v>
      </c>
      <c r="AO13" s="17">
        <v>0.278145612824516</v>
      </c>
      <c r="AP13" s="17">
        <v>0.28447357028720599</v>
      </c>
      <c r="AQ13" s="17">
        <v>0.29158149363798302</v>
      </c>
      <c r="AR13" s="17"/>
      <c r="AS13" s="17">
        <v>0.43946857334605099</v>
      </c>
      <c r="AT13" s="17">
        <v>0.18721504036946801</v>
      </c>
      <c r="AU13" s="17">
        <v>0.25955317590066901</v>
      </c>
      <c r="AV13" s="17">
        <v>0.177876147033948</v>
      </c>
      <c r="AW13" s="17">
        <v>7.9923463318493607E-2</v>
      </c>
      <c r="AX13" s="17">
        <v>8.9114522330915102E-2</v>
      </c>
      <c r="AY13" s="17"/>
      <c r="AZ13" s="17">
        <v>0</v>
      </c>
      <c r="BA13" s="17">
        <v>0</v>
      </c>
      <c r="BB13" s="17">
        <v>0</v>
      </c>
      <c r="BC13" s="17">
        <v>0</v>
      </c>
      <c r="BD13" s="17">
        <v>1</v>
      </c>
      <c r="BE13" s="17"/>
      <c r="BF13" s="17">
        <v>9.1862920999797398E-2</v>
      </c>
      <c r="BG13" s="17"/>
      <c r="BH13" s="17">
        <v>0.10392490699582201</v>
      </c>
      <c r="BI13" s="17"/>
      <c r="BJ13" s="17">
        <v>0.121295340687203</v>
      </c>
      <c r="BK13" s="17">
        <v>0.37949082919189298</v>
      </c>
      <c r="BL13" s="17">
        <v>0.17987786924818899</v>
      </c>
      <c r="BM13" s="17">
        <v>0.23990543966243699</v>
      </c>
      <c r="BN13" s="17">
        <v>0.44107874056750601</v>
      </c>
      <c r="BO13" s="17">
        <v>0.62615251318890797</v>
      </c>
      <c r="BP13" s="17"/>
      <c r="BQ13" s="17">
        <v>0.20672342208679201</v>
      </c>
      <c r="BR13" s="17">
        <v>0.21219340928417599</v>
      </c>
      <c r="BS13" s="17">
        <v>0.235365531686168</v>
      </c>
      <c r="BT13" s="17"/>
      <c r="BU13" s="17">
        <v>0.20702683911508299</v>
      </c>
      <c r="BV13" s="17">
        <v>0.19717433073589399</v>
      </c>
      <c r="BW13" s="17">
        <v>0.24236884248373999</v>
      </c>
      <c r="BX13" s="17"/>
      <c r="BY13" s="17">
        <v>0.408982467195174</v>
      </c>
      <c r="BZ13" s="17"/>
      <c r="CA13" s="17">
        <v>0.24355851598611</v>
      </c>
    </row>
    <row r="14" spans="2:79" x14ac:dyDescent="0.35">
      <c r="B14" s="18" t="s">
        <v>135</v>
      </c>
      <c r="C14" s="19">
        <v>5.24926731983167E-3</v>
      </c>
      <c r="D14" s="19">
        <v>4.9845936180061296E-3</v>
      </c>
      <c r="E14" s="19">
        <v>5.5434170077098503E-3</v>
      </c>
      <c r="F14" s="19"/>
      <c r="G14" s="19">
        <v>7.7186519510249402E-3</v>
      </c>
      <c r="H14" s="19">
        <v>4.2974126227255096E-3</v>
      </c>
      <c r="I14" s="19">
        <v>1.8996971193575799E-3</v>
      </c>
      <c r="J14" s="19">
        <v>4.86466847160987E-3</v>
      </c>
      <c r="K14" s="19">
        <v>2.7352144393740698E-3</v>
      </c>
      <c r="L14" s="19">
        <v>9.0814257883399495E-3</v>
      </c>
      <c r="M14" s="19"/>
      <c r="N14" s="19">
        <v>3.09123120479303E-3</v>
      </c>
      <c r="O14" s="19">
        <v>7.1410251268724696E-3</v>
      </c>
      <c r="P14" s="19">
        <v>3.4888059593251599E-3</v>
      </c>
      <c r="Q14" s="19">
        <v>7.3158718015078504E-3</v>
      </c>
      <c r="R14" s="19"/>
      <c r="S14" s="19">
        <v>1.9478452995697699E-3</v>
      </c>
      <c r="T14" s="19">
        <v>9.8107814026094902E-3</v>
      </c>
      <c r="U14" s="19">
        <v>4.4937335917002901E-3</v>
      </c>
      <c r="V14" s="19">
        <v>7.4069245795068796E-3</v>
      </c>
      <c r="W14" s="19">
        <v>6.6629953491280499E-3</v>
      </c>
      <c r="X14" s="19">
        <v>5.4937985459210196E-3</v>
      </c>
      <c r="Y14" s="19">
        <v>2.15982915566269E-3</v>
      </c>
      <c r="Z14" s="19">
        <v>0</v>
      </c>
      <c r="AA14" s="19">
        <v>6.76612881939941E-3</v>
      </c>
      <c r="AB14" s="19">
        <v>7.1206338561964396E-3</v>
      </c>
      <c r="AC14" s="19">
        <v>3.1147359640297501E-3</v>
      </c>
      <c r="AD14" s="19">
        <v>0</v>
      </c>
      <c r="AE14" s="19"/>
      <c r="AF14" s="19">
        <v>8.3289537731010294E-3</v>
      </c>
      <c r="AG14" s="19">
        <v>5.8274161094315899E-3</v>
      </c>
      <c r="AH14" s="19">
        <v>0</v>
      </c>
      <c r="AI14" s="19">
        <v>7.3950645785296502E-3</v>
      </c>
      <c r="AJ14" s="19">
        <v>3.6856456056862598E-3</v>
      </c>
      <c r="AK14" s="19">
        <v>1.1462398969504801E-3</v>
      </c>
      <c r="AL14" s="19"/>
      <c r="AM14" s="19">
        <v>3.5759638769999498E-3</v>
      </c>
      <c r="AN14" s="19">
        <v>7.8741244726182897E-3</v>
      </c>
      <c r="AO14" s="19">
        <v>3.5582639098255E-3</v>
      </c>
      <c r="AP14" s="19">
        <v>2.2900197527392298E-3</v>
      </c>
      <c r="AQ14" s="19">
        <v>0</v>
      </c>
      <c r="AR14" s="19"/>
      <c r="AS14" s="19">
        <v>4.5282678556112302E-3</v>
      </c>
      <c r="AT14" s="19">
        <v>7.4671772633617798E-4</v>
      </c>
      <c r="AU14" s="19">
        <v>6.1922218120955301E-3</v>
      </c>
      <c r="AV14" s="19">
        <v>3.7161360696593999E-3</v>
      </c>
      <c r="AW14" s="19">
        <v>9.9053535414847498E-3</v>
      </c>
      <c r="AX14" s="19">
        <v>1.6224440355902099E-2</v>
      </c>
      <c r="AY14" s="19"/>
      <c r="AZ14" s="19">
        <v>0</v>
      </c>
      <c r="BA14" s="19">
        <v>0</v>
      </c>
      <c r="BB14" s="19">
        <v>0</v>
      </c>
      <c r="BC14" s="19">
        <v>0</v>
      </c>
      <c r="BD14" s="19">
        <v>0</v>
      </c>
      <c r="BE14" s="19"/>
      <c r="BF14" s="19">
        <v>5.0885683774923498E-3</v>
      </c>
      <c r="BG14" s="19"/>
      <c r="BH14" s="19">
        <v>3.9137152145379299E-3</v>
      </c>
      <c r="BI14" s="19"/>
      <c r="BJ14" s="19">
        <v>1.6434158019296701E-3</v>
      </c>
      <c r="BK14" s="19">
        <v>1.00203020861784E-2</v>
      </c>
      <c r="BL14" s="19">
        <v>6.4595497382458804E-3</v>
      </c>
      <c r="BM14" s="19">
        <v>0</v>
      </c>
      <c r="BN14" s="19">
        <v>0</v>
      </c>
      <c r="BO14" s="19">
        <v>2.90407761407106E-2</v>
      </c>
      <c r="BP14" s="19"/>
      <c r="BQ14" s="19">
        <v>2.13025086921641E-3</v>
      </c>
      <c r="BR14" s="19">
        <v>8.6552099016829302E-3</v>
      </c>
      <c r="BS14" s="19">
        <v>4.4966319330570397E-3</v>
      </c>
      <c r="BT14" s="19"/>
      <c r="BU14" s="19">
        <v>1.1818414699658299E-2</v>
      </c>
      <c r="BV14" s="19">
        <v>4.8983117065544797E-3</v>
      </c>
      <c r="BW14" s="19">
        <v>5.3999495240932803E-3</v>
      </c>
      <c r="BX14" s="19"/>
      <c r="BY14" s="19">
        <v>0</v>
      </c>
      <c r="BZ14" s="19"/>
      <c r="CA14" s="19">
        <v>5.6901662450939902E-3</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18"/>
  <sheetViews>
    <sheetView showGridLines="0" workbookViewId="0">
      <pane xSplit="2" topLeftCell="C1" activePane="topRight" state="frozen"/>
      <selection pane="topRight" activeCell="E14" sqref="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152</v>
      </c>
      <c r="C9" s="17">
        <v>0.227348625119808</v>
      </c>
      <c r="D9" s="17">
        <v>0.21489055558187301</v>
      </c>
      <c r="E9" s="17">
        <v>0.238841306495371</v>
      </c>
      <c r="F9" s="17"/>
      <c r="G9" s="17">
        <v>0.22559527292308101</v>
      </c>
      <c r="H9" s="17">
        <v>0.23373736870655201</v>
      </c>
      <c r="I9" s="17">
        <v>0.23507373273042501</v>
      </c>
      <c r="J9" s="17">
        <v>0.24146324796083499</v>
      </c>
      <c r="K9" s="17">
        <v>0.225657594468545</v>
      </c>
      <c r="L9" s="17">
        <v>0.20677038912267401</v>
      </c>
      <c r="M9" s="17"/>
      <c r="N9" s="17">
        <v>0.166625116016032</v>
      </c>
      <c r="O9" s="17">
        <v>0.23886532188350301</v>
      </c>
      <c r="P9" s="17">
        <v>0.24161578252569699</v>
      </c>
      <c r="Q9" s="17">
        <v>0.26776319675968402</v>
      </c>
      <c r="R9" s="17"/>
      <c r="S9" s="17">
        <v>0.23824376145422901</v>
      </c>
      <c r="T9" s="17">
        <v>0.21720592446321099</v>
      </c>
      <c r="U9" s="17">
        <v>0.20281385239986599</v>
      </c>
      <c r="V9" s="17">
        <v>0.236849661913035</v>
      </c>
      <c r="W9" s="17">
        <v>0.16141732277700399</v>
      </c>
      <c r="X9" s="17">
        <v>0.22572454219633101</v>
      </c>
      <c r="Y9" s="17">
        <v>0.218787530920448</v>
      </c>
      <c r="Z9" s="17">
        <v>0.28934912333516699</v>
      </c>
      <c r="AA9" s="17">
        <v>0.255515363877719</v>
      </c>
      <c r="AB9" s="17">
        <v>0.244629080583804</v>
      </c>
      <c r="AC9" s="17">
        <v>0.27244527417530701</v>
      </c>
      <c r="AD9" s="17">
        <v>0.12630163518627099</v>
      </c>
      <c r="AE9" s="17"/>
      <c r="AF9" s="17">
        <v>0.28989006354809999</v>
      </c>
      <c r="AG9" s="17">
        <v>0.27083735335443199</v>
      </c>
      <c r="AH9" s="17">
        <v>0.182729326302873</v>
      </c>
      <c r="AI9" s="17">
        <v>0.15951405840840699</v>
      </c>
      <c r="AJ9" s="17">
        <v>0.19302575873708999</v>
      </c>
      <c r="AK9" s="17">
        <v>0.125923876920709</v>
      </c>
      <c r="AL9" s="17"/>
      <c r="AM9" s="17">
        <v>0.26517233091709402</v>
      </c>
      <c r="AN9" s="17">
        <v>0.22896370760190199</v>
      </c>
      <c r="AO9" s="17">
        <v>0.20630851481322199</v>
      </c>
      <c r="AP9" s="17">
        <v>0.21774257754010401</v>
      </c>
      <c r="AQ9" s="17">
        <v>0.14074801445549401</v>
      </c>
      <c r="AR9" s="17"/>
      <c r="AS9" s="17">
        <v>0.24963018191244801</v>
      </c>
      <c r="AT9" s="17">
        <v>0.20571784476390201</v>
      </c>
      <c r="AU9" s="17">
        <v>0.26514417699973297</v>
      </c>
      <c r="AV9" s="17">
        <v>0.24014507877261901</v>
      </c>
      <c r="AW9" s="17">
        <v>0.188610674209333</v>
      </c>
      <c r="AX9" s="17">
        <v>0.17493588219936199</v>
      </c>
      <c r="AY9" s="17"/>
      <c r="AZ9" s="17">
        <v>6.1574199292662897E-2</v>
      </c>
      <c r="BA9" s="17">
        <v>0.21377790821384801</v>
      </c>
      <c r="BB9" s="17">
        <v>0.54030595949879301</v>
      </c>
      <c r="BC9" s="17">
        <v>0.124992202852085</v>
      </c>
      <c r="BD9" s="17">
        <v>0.16281235466397301</v>
      </c>
      <c r="BE9" s="17"/>
      <c r="BF9" s="17">
        <v>0.290284758265132</v>
      </c>
      <c r="BG9" s="17"/>
      <c r="BH9" s="17">
        <v>0</v>
      </c>
      <c r="BI9" s="17"/>
      <c r="BJ9" s="17">
        <v>0.235921341060922</v>
      </c>
      <c r="BK9" s="17">
        <v>0.254867810106361</v>
      </c>
      <c r="BL9" s="17">
        <v>0.194265009785905</v>
      </c>
      <c r="BM9" s="17">
        <v>0.276765037626655</v>
      </c>
      <c r="BN9" s="17">
        <v>0.292191828345789</v>
      </c>
      <c r="BO9" s="17">
        <v>0.14949616615953601</v>
      </c>
      <c r="BP9" s="17"/>
      <c r="BQ9" s="17">
        <v>0.17275165927139499</v>
      </c>
      <c r="BR9" s="17">
        <v>0.210940308540536</v>
      </c>
      <c r="BS9" s="17">
        <v>0.245590671016851</v>
      </c>
      <c r="BT9" s="17"/>
      <c r="BU9" s="17">
        <v>0.24311076514190699</v>
      </c>
      <c r="BV9" s="17">
        <v>0.200267004570645</v>
      </c>
      <c r="BW9" s="17">
        <v>0.24138695039769101</v>
      </c>
      <c r="BX9" s="17"/>
      <c r="BY9" s="17">
        <v>0.30233875651474701</v>
      </c>
      <c r="BZ9" s="17"/>
      <c r="CA9" s="17">
        <v>0.244220545217469</v>
      </c>
    </row>
    <row r="10" spans="2:79" ht="29" x14ac:dyDescent="0.35">
      <c r="B10" s="18" t="s">
        <v>153</v>
      </c>
      <c r="C10" s="17">
        <v>0.55584311556455401</v>
      </c>
      <c r="D10" s="17">
        <v>0.55122138596999104</v>
      </c>
      <c r="E10" s="17">
        <v>0.56293981899845602</v>
      </c>
      <c r="F10" s="17"/>
      <c r="G10" s="17">
        <v>0.41080297720904502</v>
      </c>
      <c r="H10" s="17">
        <v>0.42301439429934601</v>
      </c>
      <c r="I10" s="17">
        <v>0.53857848171464695</v>
      </c>
      <c r="J10" s="17">
        <v>0.59186062131450801</v>
      </c>
      <c r="K10" s="17">
        <v>0.65782911930864896</v>
      </c>
      <c r="L10" s="17">
        <v>0.67722673153922197</v>
      </c>
      <c r="M10" s="17"/>
      <c r="N10" s="17">
        <v>0.66843887191023599</v>
      </c>
      <c r="O10" s="17">
        <v>0.50025937427094602</v>
      </c>
      <c r="P10" s="17">
        <v>0.56317544272897502</v>
      </c>
      <c r="Q10" s="17">
        <v>0.485156431295789</v>
      </c>
      <c r="R10" s="17"/>
      <c r="S10" s="17">
        <v>0.36518932471569798</v>
      </c>
      <c r="T10" s="17">
        <v>0.58570384136442</v>
      </c>
      <c r="U10" s="17">
        <v>0.57889782791717204</v>
      </c>
      <c r="V10" s="17">
        <v>0.638445407633775</v>
      </c>
      <c r="W10" s="17">
        <v>0.68299482017700597</v>
      </c>
      <c r="X10" s="17">
        <v>0.56408290527472604</v>
      </c>
      <c r="Y10" s="17">
        <v>0.58378444224967396</v>
      </c>
      <c r="Z10" s="17">
        <v>0.50913755149613404</v>
      </c>
      <c r="AA10" s="17">
        <v>0.54258761708661496</v>
      </c>
      <c r="AB10" s="17">
        <v>0.54729945205415298</v>
      </c>
      <c r="AC10" s="17">
        <v>0.57124559129541297</v>
      </c>
      <c r="AD10" s="17">
        <v>0.72011720178039196</v>
      </c>
      <c r="AE10" s="17"/>
      <c r="AF10" s="17">
        <v>0.41680405129224901</v>
      </c>
      <c r="AG10" s="17">
        <v>0.51356776784997105</v>
      </c>
      <c r="AH10" s="17">
        <v>0.62082668622687598</v>
      </c>
      <c r="AI10" s="17">
        <v>0.68748959364859896</v>
      </c>
      <c r="AJ10" s="17">
        <v>0.69671864476327305</v>
      </c>
      <c r="AK10" s="17">
        <v>0.69696095594630603</v>
      </c>
      <c r="AL10" s="17"/>
      <c r="AM10" s="17">
        <v>0.54782410212938903</v>
      </c>
      <c r="AN10" s="17">
        <v>0.58457867371726702</v>
      </c>
      <c r="AO10" s="17">
        <v>0.54061529460471303</v>
      </c>
      <c r="AP10" s="17">
        <v>0.52369543159208098</v>
      </c>
      <c r="AQ10" s="17">
        <v>0.51141030030976198</v>
      </c>
      <c r="AR10" s="17"/>
      <c r="AS10" s="17">
        <v>0.35995460721189998</v>
      </c>
      <c r="AT10" s="17">
        <v>0.61820681002534705</v>
      </c>
      <c r="AU10" s="17">
        <v>0.48762025184642699</v>
      </c>
      <c r="AV10" s="17">
        <v>0.58360726416733999</v>
      </c>
      <c r="AW10" s="17">
        <v>0.73829700710264401</v>
      </c>
      <c r="AX10" s="17">
        <v>0.73346915561909998</v>
      </c>
      <c r="AY10" s="17"/>
      <c r="AZ10" s="17">
        <v>0.878923223046847</v>
      </c>
      <c r="BA10" s="17">
        <v>0.72827939787415896</v>
      </c>
      <c r="BB10" s="17">
        <v>0.36025851861376901</v>
      </c>
      <c r="BC10" s="17">
        <v>0.793340178554513</v>
      </c>
      <c r="BD10" s="17">
        <v>0.145539730933786</v>
      </c>
      <c r="BE10" s="17"/>
      <c r="BF10" s="17">
        <v>0.709715241734868</v>
      </c>
      <c r="BG10" s="17"/>
      <c r="BH10" s="17">
        <v>0.91888474300806</v>
      </c>
      <c r="BI10" s="17"/>
      <c r="BJ10" s="17">
        <v>0.64368508871958696</v>
      </c>
      <c r="BK10" s="17">
        <v>0.42036436173108199</v>
      </c>
      <c r="BL10" s="17">
        <v>0.64580292348416901</v>
      </c>
      <c r="BM10" s="17">
        <v>0.43304493505738301</v>
      </c>
      <c r="BN10" s="17">
        <v>0.33516563351398199</v>
      </c>
      <c r="BO10" s="17">
        <v>0.26733077308556602</v>
      </c>
      <c r="BP10" s="17"/>
      <c r="BQ10" s="17">
        <v>0.64237575887731901</v>
      </c>
      <c r="BR10" s="17">
        <v>0.59031935769264998</v>
      </c>
      <c r="BS10" s="17">
        <v>0.53978266650266304</v>
      </c>
      <c r="BT10" s="17"/>
      <c r="BU10" s="17">
        <v>0.56963060609786098</v>
      </c>
      <c r="BV10" s="17">
        <v>0.62200949096992797</v>
      </c>
      <c r="BW10" s="17">
        <v>0.54251538183335801</v>
      </c>
      <c r="BX10" s="17"/>
      <c r="BY10" s="17">
        <v>0.37413409246304102</v>
      </c>
      <c r="BZ10" s="17"/>
      <c r="CA10" s="17">
        <v>0.54706423964529705</v>
      </c>
    </row>
    <row r="11" spans="2:79" ht="29" x14ac:dyDescent="0.35">
      <c r="B11" s="18" t="s">
        <v>154</v>
      </c>
      <c r="C11" s="17">
        <v>4.9067478276569702E-2</v>
      </c>
      <c r="D11" s="17">
        <v>5.8385779957535799E-2</v>
      </c>
      <c r="E11" s="17">
        <v>3.9316311022904497E-2</v>
      </c>
      <c r="F11" s="17"/>
      <c r="G11" s="17">
        <v>8.4938145675882495E-2</v>
      </c>
      <c r="H11" s="17">
        <v>0.105454190007493</v>
      </c>
      <c r="I11" s="17">
        <v>4.0868202391755301E-2</v>
      </c>
      <c r="J11" s="17">
        <v>3.2539911223732697E-2</v>
      </c>
      <c r="K11" s="17">
        <v>1.13918937853045E-2</v>
      </c>
      <c r="L11" s="17">
        <v>2.4523230927935201E-2</v>
      </c>
      <c r="M11" s="17"/>
      <c r="N11" s="17">
        <v>5.2765010090275503E-2</v>
      </c>
      <c r="O11" s="17">
        <v>5.5582599328372902E-2</v>
      </c>
      <c r="P11" s="17">
        <v>5.5235921087025901E-2</v>
      </c>
      <c r="Q11" s="17">
        <v>3.3147214914912397E-2</v>
      </c>
      <c r="R11" s="17"/>
      <c r="S11" s="17">
        <v>9.30768427621054E-2</v>
      </c>
      <c r="T11" s="17">
        <v>3.4871397562847503E-2</v>
      </c>
      <c r="U11" s="17">
        <v>6.3471412975292296E-2</v>
      </c>
      <c r="V11" s="17">
        <v>3.0346130636230501E-2</v>
      </c>
      <c r="W11" s="17">
        <v>6.1158667879530698E-2</v>
      </c>
      <c r="X11" s="17">
        <v>4.4694371667174403E-2</v>
      </c>
      <c r="Y11" s="17">
        <v>5.09925008730511E-2</v>
      </c>
      <c r="Z11" s="17">
        <v>3.5079884457002102E-2</v>
      </c>
      <c r="AA11" s="17">
        <v>4.7703625451295403E-2</v>
      </c>
      <c r="AB11" s="17">
        <v>2.7265204867144802E-2</v>
      </c>
      <c r="AC11" s="17">
        <v>3.4663895449867803E-2</v>
      </c>
      <c r="AD11" s="17">
        <v>1.6189403464600498E-2</v>
      </c>
      <c r="AE11" s="17"/>
      <c r="AF11" s="17">
        <v>3.9289277112132703E-2</v>
      </c>
      <c r="AG11" s="17">
        <v>4.0703432678459203E-2</v>
      </c>
      <c r="AH11" s="17">
        <v>5.18019640446181E-2</v>
      </c>
      <c r="AI11" s="17">
        <v>5.1996843820842902E-2</v>
      </c>
      <c r="AJ11" s="17">
        <v>7.4606318587504397E-2</v>
      </c>
      <c r="AK11" s="17">
        <v>9.1909317966244297E-2</v>
      </c>
      <c r="AL11" s="17"/>
      <c r="AM11" s="17">
        <v>3.5065307147128799E-2</v>
      </c>
      <c r="AN11" s="17">
        <v>2.7512117490134599E-2</v>
      </c>
      <c r="AO11" s="17">
        <v>7.0996524189152199E-2</v>
      </c>
      <c r="AP11" s="17">
        <v>8.6815696626369801E-2</v>
      </c>
      <c r="AQ11" s="17">
        <v>0.107477122273004</v>
      </c>
      <c r="AR11" s="17"/>
      <c r="AS11" s="17">
        <v>9.1112041775921707E-2</v>
      </c>
      <c r="AT11" s="17">
        <v>4.1275530655542E-2</v>
      </c>
      <c r="AU11" s="17">
        <v>4.9752638540142897E-2</v>
      </c>
      <c r="AV11" s="17">
        <v>3.0435275036408999E-2</v>
      </c>
      <c r="AW11" s="17">
        <v>1.48608110601038E-2</v>
      </c>
      <c r="AX11" s="17">
        <v>4.9668878884830299E-2</v>
      </c>
      <c r="AY11" s="17"/>
      <c r="AZ11" s="17">
        <v>3.1819606824831398E-2</v>
      </c>
      <c r="BA11" s="17">
        <v>2.3965100385592901E-2</v>
      </c>
      <c r="BB11" s="17">
        <v>1.28626514726421E-2</v>
      </c>
      <c r="BC11" s="17">
        <v>5.1557605730545901E-2</v>
      </c>
      <c r="BD11" s="17">
        <v>0.12389239353529199</v>
      </c>
      <c r="BE11" s="17"/>
      <c r="BF11" s="17">
        <v>0</v>
      </c>
      <c r="BG11" s="17"/>
      <c r="BH11" s="17">
        <v>8.1115256991939805E-2</v>
      </c>
      <c r="BI11" s="17"/>
      <c r="BJ11" s="17">
        <v>4.7212948944835402E-2</v>
      </c>
      <c r="BK11" s="17">
        <v>5.9754719334716502E-2</v>
      </c>
      <c r="BL11" s="17">
        <v>3.0133586309757099E-2</v>
      </c>
      <c r="BM11" s="17">
        <v>7.5989595607229093E-2</v>
      </c>
      <c r="BN11" s="17">
        <v>8.1648645525888394E-2</v>
      </c>
      <c r="BO11" s="17">
        <v>5.3270965259341503E-2</v>
      </c>
      <c r="BP11" s="17"/>
      <c r="BQ11" s="17">
        <v>4.3765726766439597E-2</v>
      </c>
      <c r="BR11" s="17">
        <v>4.8753208583856802E-2</v>
      </c>
      <c r="BS11" s="17">
        <v>4.65103152934545E-2</v>
      </c>
      <c r="BT11" s="17"/>
      <c r="BU11" s="17">
        <v>8.2838294626632794E-2</v>
      </c>
      <c r="BV11" s="17">
        <v>3.9250362382927201E-2</v>
      </c>
      <c r="BW11" s="17">
        <v>4.73839859382163E-2</v>
      </c>
      <c r="BX11" s="17"/>
      <c r="BY11" s="17">
        <v>0.10280663828815401</v>
      </c>
      <c r="BZ11" s="17"/>
      <c r="CA11" s="17">
        <v>4.5870914766808199E-2</v>
      </c>
    </row>
    <row r="12" spans="2:79" x14ac:dyDescent="0.35">
      <c r="B12" s="18" t="s">
        <v>155</v>
      </c>
      <c r="C12" s="17">
        <v>0.159358866955154</v>
      </c>
      <c r="D12" s="17">
        <v>0.16479092529067199</v>
      </c>
      <c r="E12" s="17">
        <v>0.15273580157188901</v>
      </c>
      <c r="F12" s="17"/>
      <c r="G12" s="17">
        <v>0.26034184329327298</v>
      </c>
      <c r="H12" s="17">
        <v>0.21354541308832101</v>
      </c>
      <c r="I12" s="17">
        <v>0.17992915491995101</v>
      </c>
      <c r="J12" s="17">
        <v>0.130900500093385</v>
      </c>
      <c r="K12" s="17">
        <v>0.105121392437502</v>
      </c>
      <c r="L12" s="17">
        <v>9.0562836458214294E-2</v>
      </c>
      <c r="M12" s="17"/>
      <c r="N12" s="17">
        <v>0.109350985031025</v>
      </c>
      <c r="O12" s="17">
        <v>0.19459131614408401</v>
      </c>
      <c r="P12" s="17">
        <v>0.12654012012548099</v>
      </c>
      <c r="Q12" s="17">
        <v>0.206159929275579</v>
      </c>
      <c r="R12" s="17"/>
      <c r="S12" s="17">
        <v>0.29296574193758101</v>
      </c>
      <c r="T12" s="17">
        <v>0.16221883660952099</v>
      </c>
      <c r="U12" s="17">
        <v>0.13388621358439901</v>
      </c>
      <c r="V12" s="17">
        <v>8.4767376965250094E-2</v>
      </c>
      <c r="W12" s="17">
        <v>8.9056371932319203E-2</v>
      </c>
      <c r="X12" s="17">
        <v>0.155724621061161</v>
      </c>
      <c r="Y12" s="17">
        <v>0.14427133299793199</v>
      </c>
      <c r="Z12" s="17">
        <v>0.154821424379113</v>
      </c>
      <c r="AA12" s="17">
        <v>0.14287729627572901</v>
      </c>
      <c r="AB12" s="17">
        <v>0.17504395523333699</v>
      </c>
      <c r="AC12" s="17">
        <v>0.12164523907941301</v>
      </c>
      <c r="AD12" s="17">
        <v>0.11358300129794</v>
      </c>
      <c r="AE12" s="17"/>
      <c r="AF12" s="17">
        <v>0.244771131083209</v>
      </c>
      <c r="AG12" s="17">
        <v>0.16534092264623901</v>
      </c>
      <c r="AH12" s="17">
        <v>0.14335969992825801</v>
      </c>
      <c r="AI12" s="17">
        <v>0.100999504122151</v>
      </c>
      <c r="AJ12" s="17">
        <v>3.5649277912132203E-2</v>
      </c>
      <c r="AK12" s="17">
        <v>8.5205849166740594E-2</v>
      </c>
      <c r="AL12" s="17"/>
      <c r="AM12" s="17">
        <v>0.14453428702955701</v>
      </c>
      <c r="AN12" s="17">
        <v>0.14715299347743099</v>
      </c>
      <c r="AO12" s="17">
        <v>0.175293801058092</v>
      </c>
      <c r="AP12" s="17">
        <v>0.16654941084156599</v>
      </c>
      <c r="AQ12" s="17">
        <v>0.24036456296174</v>
      </c>
      <c r="AR12" s="17"/>
      <c r="AS12" s="17">
        <v>0.28947918588293098</v>
      </c>
      <c r="AT12" s="17">
        <v>0.129511969015422</v>
      </c>
      <c r="AU12" s="17">
        <v>0.187909095770877</v>
      </c>
      <c r="AV12" s="17">
        <v>0.12922771352739201</v>
      </c>
      <c r="AW12" s="17">
        <v>5.6538285944107598E-2</v>
      </c>
      <c r="AX12" s="17">
        <v>4.1926083296707599E-2</v>
      </c>
      <c r="AY12" s="17"/>
      <c r="AZ12" s="17">
        <v>2.3898004625187302E-2</v>
      </c>
      <c r="BA12" s="17">
        <v>2.9311301193757799E-2</v>
      </c>
      <c r="BB12" s="17">
        <v>7.9638101105515793E-2</v>
      </c>
      <c r="BC12" s="17">
        <v>2.27840896372597E-2</v>
      </c>
      <c r="BD12" s="17">
        <v>0.54901426335413495</v>
      </c>
      <c r="BE12" s="17"/>
      <c r="BF12" s="17">
        <v>0</v>
      </c>
      <c r="BG12" s="17"/>
      <c r="BH12" s="17">
        <v>0</v>
      </c>
      <c r="BI12" s="17"/>
      <c r="BJ12" s="17">
        <v>6.8068167631129703E-2</v>
      </c>
      <c r="BK12" s="17">
        <v>0.26109986978128802</v>
      </c>
      <c r="BL12" s="17">
        <v>0.126435718979787</v>
      </c>
      <c r="BM12" s="17">
        <v>0.20171325325960601</v>
      </c>
      <c r="BN12" s="17">
        <v>0.27956528429893701</v>
      </c>
      <c r="BO12" s="17">
        <v>0.52079415734920698</v>
      </c>
      <c r="BP12" s="17"/>
      <c r="BQ12" s="17">
        <v>0.138039588605432</v>
      </c>
      <c r="BR12" s="17">
        <v>0.14725607793964501</v>
      </c>
      <c r="BS12" s="17">
        <v>0.15980471236226801</v>
      </c>
      <c r="BT12" s="17"/>
      <c r="BU12" s="17">
        <v>0.10014881849896499</v>
      </c>
      <c r="BV12" s="17">
        <v>0.13469644632434899</v>
      </c>
      <c r="BW12" s="17">
        <v>0.16186661550898301</v>
      </c>
      <c r="BX12" s="17"/>
      <c r="BY12" s="17">
        <v>0.21400625295341</v>
      </c>
      <c r="BZ12" s="17"/>
      <c r="CA12" s="17">
        <v>0.160546570187698</v>
      </c>
    </row>
    <row r="13" spans="2:79" x14ac:dyDescent="0.35">
      <c r="B13" s="18" t="s">
        <v>136</v>
      </c>
      <c r="C13" s="19">
        <v>8.3819140839142305E-3</v>
      </c>
      <c r="D13" s="19">
        <v>1.07113531999284E-2</v>
      </c>
      <c r="E13" s="19">
        <v>6.1667619113794604E-3</v>
      </c>
      <c r="F13" s="19"/>
      <c r="G13" s="19">
        <v>1.83217608987187E-2</v>
      </c>
      <c r="H13" s="19">
        <v>2.4248633898288002E-2</v>
      </c>
      <c r="I13" s="19">
        <v>5.55042824322074E-3</v>
      </c>
      <c r="J13" s="19">
        <v>3.23571940753855E-3</v>
      </c>
      <c r="K13" s="19">
        <v>0</v>
      </c>
      <c r="L13" s="19">
        <v>9.1681195195409998E-4</v>
      </c>
      <c r="M13" s="19"/>
      <c r="N13" s="19">
        <v>2.8200169524311299E-3</v>
      </c>
      <c r="O13" s="19">
        <v>1.0701388373094501E-2</v>
      </c>
      <c r="P13" s="19">
        <v>1.3432733532821E-2</v>
      </c>
      <c r="Q13" s="19">
        <v>7.7732277540352099E-3</v>
      </c>
      <c r="R13" s="19"/>
      <c r="S13" s="19">
        <v>1.05243291303872E-2</v>
      </c>
      <c r="T13" s="19">
        <v>0</v>
      </c>
      <c r="U13" s="19">
        <v>2.09306931232703E-2</v>
      </c>
      <c r="V13" s="19">
        <v>9.5914228517087804E-3</v>
      </c>
      <c r="W13" s="19">
        <v>5.3728172341397E-3</v>
      </c>
      <c r="X13" s="19">
        <v>9.7735598006076698E-3</v>
      </c>
      <c r="Y13" s="19">
        <v>2.1641929588943898E-3</v>
      </c>
      <c r="Z13" s="19">
        <v>1.1612016332584E-2</v>
      </c>
      <c r="AA13" s="19">
        <v>1.13160973086407E-2</v>
      </c>
      <c r="AB13" s="19">
        <v>5.7623072615613797E-3</v>
      </c>
      <c r="AC13" s="19">
        <v>0</v>
      </c>
      <c r="AD13" s="19">
        <v>2.3808758270795798E-2</v>
      </c>
      <c r="AE13" s="19"/>
      <c r="AF13" s="19">
        <v>9.2454769643101706E-3</v>
      </c>
      <c r="AG13" s="19">
        <v>9.5505234708984296E-3</v>
      </c>
      <c r="AH13" s="19">
        <v>1.2823234973745499E-3</v>
      </c>
      <c r="AI13" s="19">
        <v>0</v>
      </c>
      <c r="AJ13" s="19">
        <v>0</v>
      </c>
      <c r="AK13" s="19">
        <v>0</v>
      </c>
      <c r="AL13" s="19"/>
      <c r="AM13" s="19">
        <v>7.4039727768308904E-3</v>
      </c>
      <c r="AN13" s="19">
        <v>1.17925077132656E-2</v>
      </c>
      <c r="AO13" s="19">
        <v>6.7858653348214304E-3</v>
      </c>
      <c r="AP13" s="19">
        <v>5.19688339987847E-3</v>
      </c>
      <c r="AQ13" s="19">
        <v>0</v>
      </c>
      <c r="AR13" s="19"/>
      <c r="AS13" s="19">
        <v>9.8239832167991894E-3</v>
      </c>
      <c r="AT13" s="19">
        <v>5.2878455397871501E-3</v>
      </c>
      <c r="AU13" s="19">
        <v>9.5738368428201007E-3</v>
      </c>
      <c r="AV13" s="19">
        <v>1.65846684962405E-2</v>
      </c>
      <c r="AW13" s="19">
        <v>1.6932216838117799E-3</v>
      </c>
      <c r="AX13" s="19">
        <v>0</v>
      </c>
      <c r="AY13" s="19"/>
      <c r="AZ13" s="19">
        <v>3.7849662104716998E-3</v>
      </c>
      <c r="BA13" s="19">
        <v>4.6662923326426303E-3</v>
      </c>
      <c r="BB13" s="19">
        <v>6.9347693092801296E-3</v>
      </c>
      <c r="BC13" s="19">
        <v>7.3259232255960902E-3</v>
      </c>
      <c r="BD13" s="19">
        <v>1.8741257512814E-2</v>
      </c>
      <c r="BE13" s="19"/>
      <c r="BF13" s="19">
        <v>0</v>
      </c>
      <c r="BG13" s="19"/>
      <c r="BH13" s="19">
        <v>0</v>
      </c>
      <c r="BI13" s="19"/>
      <c r="BJ13" s="19">
        <v>5.1124536435261398E-3</v>
      </c>
      <c r="BK13" s="19">
        <v>3.9132390465530104E-3</v>
      </c>
      <c r="BL13" s="19">
        <v>3.3627614403820998E-3</v>
      </c>
      <c r="BM13" s="19">
        <v>1.24871784491283E-2</v>
      </c>
      <c r="BN13" s="19">
        <v>1.1428608315403901E-2</v>
      </c>
      <c r="BO13" s="19">
        <v>9.1079381463496298E-3</v>
      </c>
      <c r="BP13" s="19"/>
      <c r="BQ13" s="19">
        <v>3.0672664794144898E-3</v>
      </c>
      <c r="BR13" s="19">
        <v>2.7310472433113701E-3</v>
      </c>
      <c r="BS13" s="19">
        <v>8.3116348247640297E-3</v>
      </c>
      <c r="BT13" s="19"/>
      <c r="BU13" s="19">
        <v>4.2715156346343703E-3</v>
      </c>
      <c r="BV13" s="19">
        <v>3.7766957521508898E-3</v>
      </c>
      <c r="BW13" s="19">
        <v>6.8470663217518098E-3</v>
      </c>
      <c r="BX13" s="19"/>
      <c r="BY13" s="19">
        <v>6.7142597806486501E-3</v>
      </c>
      <c r="BZ13" s="19"/>
      <c r="CA13" s="19">
        <v>2.2977301827285198E-3</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23"/>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157</v>
      </c>
      <c r="C9" s="17">
        <v>0.29542600624166299</v>
      </c>
      <c r="D9" s="17">
        <v>0.28904773653501598</v>
      </c>
      <c r="E9" s="17">
        <v>0.30168961071189399</v>
      </c>
      <c r="F9" s="17"/>
      <c r="G9" s="17">
        <v>0.400157209744267</v>
      </c>
      <c r="H9" s="17">
        <v>0.36830728051640899</v>
      </c>
      <c r="I9" s="17">
        <v>0.40369995990963897</v>
      </c>
      <c r="J9" s="17">
        <v>0.35569977795621199</v>
      </c>
      <c r="K9" s="17">
        <v>0.19564886865039899</v>
      </c>
      <c r="L9" s="17">
        <v>9.6548107116898499E-2</v>
      </c>
      <c r="M9" s="17"/>
      <c r="N9" s="17">
        <v>0.31541793132297402</v>
      </c>
      <c r="O9" s="17">
        <v>0.23256661153875</v>
      </c>
      <c r="P9" s="17">
        <v>0.345919999857911</v>
      </c>
      <c r="Q9" s="17">
        <v>0.29077834187886598</v>
      </c>
      <c r="R9" s="17"/>
      <c r="S9" s="17">
        <v>0.28415641357615301</v>
      </c>
      <c r="T9" s="17">
        <v>0.30712177627313397</v>
      </c>
      <c r="U9" s="17">
        <v>0.28717532748922397</v>
      </c>
      <c r="V9" s="17">
        <v>0.32451002977572102</v>
      </c>
      <c r="W9" s="17">
        <v>0.374134374952523</v>
      </c>
      <c r="X9" s="17">
        <v>0.30949685933813897</v>
      </c>
      <c r="Y9" s="17">
        <v>0.29136764323673198</v>
      </c>
      <c r="Z9" s="17">
        <v>0.32800930998179501</v>
      </c>
      <c r="AA9" s="17">
        <v>0.34582401868639701</v>
      </c>
      <c r="AB9" s="17">
        <v>0.15884681952954599</v>
      </c>
      <c r="AC9" s="17">
        <v>0.19538436701095299</v>
      </c>
      <c r="AD9" s="17">
        <v>0.36518128343831002</v>
      </c>
      <c r="AE9" s="17"/>
      <c r="AF9" s="17">
        <v>0.18062532060716799</v>
      </c>
      <c r="AG9" s="17">
        <v>0.247467849601407</v>
      </c>
      <c r="AH9" s="17">
        <v>0.35530381728382998</v>
      </c>
      <c r="AI9" s="17">
        <v>0.36253571046178101</v>
      </c>
      <c r="AJ9" s="17">
        <v>0.42632214807527202</v>
      </c>
      <c r="AK9" s="17">
        <v>0.46327882406384402</v>
      </c>
      <c r="AL9" s="17"/>
      <c r="AM9" s="17">
        <v>0.31564026686326102</v>
      </c>
      <c r="AN9" s="17">
        <v>0.293472195177505</v>
      </c>
      <c r="AO9" s="17">
        <v>0.29346497799152499</v>
      </c>
      <c r="AP9" s="17">
        <v>0.29956856538176901</v>
      </c>
      <c r="AQ9" s="17">
        <v>0.28686204287997602</v>
      </c>
      <c r="AR9" s="17"/>
      <c r="AS9" s="17">
        <v>0.27858048354362802</v>
      </c>
      <c r="AT9" s="17">
        <v>0.304929304718564</v>
      </c>
      <c r="AU9" s="17">
        <v>0.31539712941966702</v>
      </c>
      <c r="AV9" s="17">
        <v>0.300440947220874</v>
      </c>
      <c r="AW9" s="17">
        <v>0.27362469021452701</v>
      </c>
      <c r="AX9" s="17">
        <v>0.29752548382196597</v>
      </c>
      <c r="AY9" s="17"/>
      <c r="AZ9" s="17">
        <v>0.35273848229629901</v>
      </c>
      <c r="BA9" s="17">
        <v>0.37737114269482902</v>
      </c>
      <c r="BB9" s="17">
        <v>0.32357105093482302</v>
      </c>
      <c r="BC9" s="17">
        <v>0.207140449736781</v>
      </c>
      <c r="BD9" s="17">
        <v>0.15357883989809701</v>
      </c>
      <c r="BE9" s="17"/>
      <c r="BF9" s="17">
        <v>0.33179437564992298</v>
      </c>
      <c r="BG9" s="17"/>
      <c r="BH9" s="17">
        <v>0.33742052142173401</v>
      </c>
      <c r="BI9" s="17"/>
      <c r="BJ9" s="17">
        <v>1</v>
      </c>
      <c r="BK9" s="17">
        <v>0</v>
      </c>
      <c r="BL9" s="17">
        <v>0</v>
      </c>
      <c r="BM9" s="17">
        <v>0</v>
      </c>
      <c r="BN9" s="17">
        <v>0</v>
      </c>
      <c r="BO9" s="17">
        <v>0</v>
      </c>
      <c r="BP9" s="17"/>
      <c r="BQ9" s="17">
        <v>0.293069618955143</v>
      </c>
      <c r="BR9" s="17">
        <v>0.30959936918062497</v>
      </c>
      <c r="BS9" s="17">
        <v>0.28001628170202703</v>
      </c>
      <c r="BT9" s="17"/>
      <c r="BU9" s="17">
        <v>0.29839209590190102</v>
      </c>
      <c r="BV9" s="17">
        <v>0.30609213278131397</v>
      </c>
      <c r="BW9" s="17">
        <v>0.285003341989222</v>
      </c>
      <c r="BX9" s="17"/>
      <c r="BY9" s="17">
        <v>0.47364251076483399</v>
      </c>
      <c r="BZ9" s="17"/>
      <c r="CA9" s="17">
        <v>0.28404787949124</v>
      </c>
    </row>
    <row r="10" spans="2:79" ht="29" x14ac:dyDescent="0.35">
      <c r="B10" s="18" t="s">
        <v>158</v>
      </c>
      <c r="C10" s="17">
        <v>0.19134032835502199</v>
      </c>
      <c r="D10" s="17">
        <v>0.20409834237801899</v>
      </c>
      <c r="E10" s="17">
        <v>0.177960127488412</v>
      </c>
      <c r="F10" s="17"/>
      <c r="G10" s="17">
        <v>9.3456306318381602E-2</v>
      </c>
      <c r="H10" s="17">
        <v>0.11887417161658601</v>
      </c>
      <c r="I10" s="17">
        <v>0.137253503839084</v>
      </c>
      <c r="J10" s="17">
        <v>0.19451249968281201</v>
      </c>
      <c r="K10" s="17">
        <v>0.25519511208060502</v>
      </c>
      <c r="L10" s="17">
        <v>0.31410578568584402</v>
      </c>
      <c r="M10" s="17"/>
      <c r="N10" s="17">
        <v>0.15633455545248601</v>
      </c>
      <c r="O10" s="17">
        <v>0.24755927114263501</v>
      </c>
      <c r="P10" s="17">
        <v>0.11619102070004</v>
      </c>
      <c r="Q10" s="17">
        <v>0.23511900461135599</v>
      </c>
      <c r="R10" s="17"/>
      <c r="S10" s="17">
        <v>0.16630203658524201</v>
      </c>
      <c r="T10" s="17">
        <v>0.19905569118918301</v>
      </c>
      <c r="U10" s="17">
        <v>0.15520584128027501</v>
      </c>
      <c r="V10" s="17">
        <v>0.171122817014106</v>
      </c>
      <c r="W10" s="17">
        <v>0.187847142600721</v>
      </c>
      <c r="X10" s="17">
        <v>0.13999287984237799</v>
      </c>
      <c r="Y10" s="17">
        <v>0.18618138849870999</v>
      </c>
      <c r="Z10" s="17">
        <v>0.19289865475777301</v>
      </c>
      <c r="AA10" s="17">
        <v>0.200218262432519</v>
      </c>
      <c r="AB10" s="17">
        <v>0.31136096073361902</v>
      </c>
      <c r="AC10" s="17">
        <v>0.22841000179485399</v>
      </c>
      <c r="AD10" s="17">
        <v>0.15101613350198201</v>
      </c>
      <c r="AE10" s="17"/>
      <c r="AF10" s="17">
        <v>0.39443685959962299</v>
      </c>
      <c r="AG10" s="17">
        <v>0.23181667723857</v>
      </c>
      <c r="AH10" s="17">
        <v>9.6884286101377101E-2</v>
      </c>
      <c r="AI10" s="17">
        <v>7.7981098799402807E-2</v>
      </c>
      <c r="AJ10" s="17">
        <v>3.07646106853669E-2</v>
      </c>
      <c r="AK10" s="17">
        <v>2.6749829078575201E-2</v>
      </c>
      <c r="AL10" s="17"/>
      <c r="AM10" s="17">
        <v>0.204414831440516</v>
      </c>
      <c r="AN10" s="17">
        <v>0.174723986594405</v>
      </c>
      <c r="AO10" s="17">
        <v>0.187412803555918</v>
      </c>
      <c r="AP10" s="17">
        <v>0.21239245519493199</v>
      </c>
      <c r="AQ10" s="17">
        <v>0.22429206261423601</v>
      </c>
      <c r="AR10" s="17"/>
      <c r="AS10" s="17">
        <v>0.19521965420694601</v>
      </c>
      <c r="AT10" s="17">
        <v>0.20224459876249101</v>
      </c>
      <c r="AU10" s="17">
        <v>0.17147424872870101</v>
      </c>
      <c r="AV10" s="17">
        <v>0.209856063615012</v>
      </c>
      <c r="AW10" s="17">
        <v>0.18929417614952401</v>
      </c>
      <c r="AX10" s="17">
        <v>0.14094596631869299</v>
      </c>
      <c r="AY10" s="17"/>
      <c r="AZ10" s="17">
        <v>0.130985448579783</v>
      </c>
      <c r="BA10" s="17">
        <v>0.130703760332366</v>
      </c>
      <c r="BB10" s="17">
        <v>0.190133534488719</v>
      </c>
      <c r="BC10" s="17">
        <v>0.20806114242922699</v>
      </c>
      <c r="BD10" s="17">
        <v>0.31120483853781</v>
      </c>
      <c r="BE10" s="17"/>
      <c r="BF10" s="17">
        <v>0.16496489781972801</v>
      </c>
      <c r="BG10" s="17"/>
      <c r="BH10" s="17">
        <v>0.15186730660030301</v>
      </c>
      <c r="BI10" s="17"/>
      <c r="BJ10" s="17">
        <v>0</v>
      </c>
      <c r="BK10" s="17">
        <v>1</v>
      </c>
      <c r="BL10" s="17">
        <v>0</v>
      </c>
      <c r="BM10" s="17">
        <v>0</v>
      </c>
      <c r="BN10" s="17">
        <v>0</v>
      </c>
      <c r="BO10" s="17">
        <v>0</v>
      </c>
      <c r="BP10" s="17"/>
      <c r="BQ10" s="17">
        <v>0.19203632241618299</v>
      </c>
      <c r="BR10" s="17">
        <v>0.18843471648158</v>
      </c>
      <c r="BS10" s="17">
        <v>0.194587790392903</v>
      </c>
      <c r="BT10" s="17"/>
      <c r="BU10" s="17">
        <v>0.190741138440463</v>
      </c>
      <c r="BV10" s="17">
        <v>0.198909901772756</v>
      </c>
      <c r="BW10" s="17">
        <v>0.19767025466365901</v>
      </c>
      <c r="BX10" s="17"/>
      <c r="BY10" s="17">
        <v>3.5337967153357498E-2</v>
      </c>
      <c r="BZ10" s="17"/>
      <c r="CA10" s="17">
        <v>0.21493219092060101</v>
      </c>
    </row>
    <row r="11" spans="2:79" ht="29" x14ac:dyDescent="0.35">
      <c r="B11" s="18" t="s">
        <v>159</v>
      </c>
      <c r="C11" s="17">
        <v>3.9993568699013098E-2</v>
      </c>
      <c r="D11" s="17">
        <v>4.3992274955331201E-2</v>
      </c>
      <c r="E11" s="17">
        <v>3.5877303743170601E-2</v>
      </c>
      <c r="F11" s="17"/>
      <c r="G11" s="17">
        <v>0.11456239160598</v>
      </c>
      <c r="H11" s="17">
        <v>6.6032740552123506E-2</v>
      </c>
      <c r="I11" s="17">
        <v>3.5080974370774599E-2</v>
      </c>
      <c r="J11" s="17">
        <v>2.5987739196640901E-2</v>
      </c>
      <c r="K11" s="17">
        <v>7.5633096571968497E-3</v>
      </c>
      <c r="L11" s="17">
        <v>6.04845020523565E-3</v>
      </c>
      <c r="M11" s="17"/>
      <c r="N11" s="17">
        <v>2.9315159285823299E-2</v>
      </c>
      <c r="O11" s="17">
        <v>5.52128564958125E-2</v>
      </c>
      <c r="P11" s="17">
        <v>3.4370595329753402E-2</v>
      </c>
      <c r="Q11" s="17">
        <v>4.0308637015608398E-2</v>
      </c>
      <c r="R11" s="17"/>
      <c r="S11" s="17">
        <v>9.2194514914090003E-2</v>
      </c>
      <c r="T11" s="17">
        <v>3.36990872162631E-2</v>
      </c>
      <c r="U11" s="17">
        <v>5.2651017728751102E-2</v>
      </c>
      <c r="V11" s="17">
        <v>2.26970508551879E-2</v>
      </c>
      <c r="W11" s="17">
        <v>2.48410013055286E-2</v>
      </c>
      <c r="X11" s="17">
        <v>3.7414907815296702E-2</v>
      </c>
      <c r="Y11" s="17">
        <v>3.2607364536713701E-2</v>
      </c>
      <c r="Z11" s="17">
        <v>4.1288554010248397E-2</v>
      </c>
      <c r="AA11" s="17">
        <v>4.3156870537650903E-2</v>
      </c>
      <c r="AB11" s="17">
        <v>8.6431461028139197E-3</v>
      </c>
      <c r="AC11" s="17">
        <v>2.79229830720924E-2</v>
      </c>
      <c r="AD11" s="17">
        <v>5.9077177702820203E-3</v>
      </c>
      <c r="AE11" s="17"/>
      <c r="AF11" s="17">
        <v>4.6483821603572402E-2</v>
      </c>
      <c r="AG11" s="17">
        <v>4.7113732935168497E-2</v>
      </c>
      <c r="AH11" s="17">
        <v>3.7740821725043498E-2</v>
      </c>
      <c r="AI11" s="17">
        <v>2.58879993183832E-2</v>
      </c>
      <c r="AJ11" s="17">
        <v>3.7393718395814499E-2</v>
      </c>
      <c r="AK11" s="17">
        <v>2.66261097679561E-2</v>
      </c>
      <c r="AL11" s="17"/>
      <c r="AM11" s="17">
        <v>1.5122163118715301E-2</v>
      </c>
      <c r="AN11" s="17">
        <v>3.90628695718786E-2</v>
      </c>
      <c r="AO11" s="17">
        <v>6.16306475743396E-2</v>
      </c>
      <c r="AP11" s="17">
        <v>4.34974418195462E-2</v>
      </c>
      <c r="AQ11" s="17">
        <v>5.6009891878399103E-2</v>
      </c>
      <c r="AR11" s="17"/>
      <c r="AS11" s="17">
        <v>8.2664781702779896E-2</v>
      </c>
      <c r="AT11" s="17">
        <v>3.2809620041057003E-2</v>
      </c>
      <c r="AU11" s="17">
        <v>5.4825772969450702E-2</v>
      </c>
      <c r="AV11" s="17">
        <v>1.6419232891243401E-2</v>
      </c>
      <c r="AW11" s="17">
        <v>3.9766298310497201E-3</v>
      </c>
      <c r="AX11" s="17">
        <v>2.2829407861548599E-2</v>
      </c>
      <c r="AY11" s="17"/>
      <c r="AZ11" s="17">
        <v>2.48499185724603E-2</v>
      </c>
      <c r="BA11" s="17">
        <v>2.33977919156408E-2</v>
      </c>
      <c r="BB11" s="17">
        <v>4.9986956431232202E-2</v>
      </c>
      <c r="BC11" s="17">
        <v>1.23957869355611E-2</v>
      </c>
      <c r="BD11" s="17">
        <v>7.56040090108379E-2</v>
      </c>
      <c r="BE11" s="17"/>
      <c r="BF11" s="17">
        <v>3.2035914637969898E-2</v>
      </c>
      <c r="BG11" s="17"/>
      <c r="BH11" s="17">
        <v>2.7557610452246299E-2</v>
      </c>
      <c r="BI11" s="17"/>
      <c r="BJ11" s="17">
        <v>0</v>
      </c>
      <c r="BK11" s="17">
        <v>0</v>
      </c>
      <c r="BL11" s="17">
        <v>0</v>
      </c>
      <c r="BM11" s="17">
        <v>0</v>
      </c>
      <c r="BN11" s="17">
        <v>1</v>
      </c>
      <c r="BO11" s="17">
        <v>0</v>
      </c>
      <c r="BP11" s="17"/>
      <c r="BQ11" s="17">
        <v>4.2204922430362002E-2</v>
      </c>
      <c r="BR11" s="17">
        <v>3.8405588247316103E-2</v>
      </c>
      <c r="BS11" s="17">
        <v>3.9172989215911801E-2</v>
      </c>
      <c r="BT11" s="17"/>
      <c r="BU11" s="17">
        <v>3.5303014060005099E-2</v>
      </c>
      <c r="BV11" s="17">
        <v>4.1616530404063698E-2</v>
      </c>
      <c r="BW11" s="17">
        <v>4.14519330267989E-2</v>
      </c>
      <c r="BX11" s="17"/>
      <c r="BY11" s="17">
        <v>5.4888617221732598E-2</v>
      </c>
      <c r="BZ11" s="17"/>
      <c r="CA11" s="17">
        <v>4.04969285451161E-2</v>
      </c>
    </row>
    <row r="12" spans="2:79" x14ac:dyDescent="0.35">
      <c r="B12" s="18" t="s">
        <v>160</v>
      </c>
      <c r="C12" s="17">
        <v>2.1256220268858001E-2</v>
      </c>
      <c r="D12" s="17">
        <v>1.9646645665942399E-2</v>
      </c>
      <c r="E12" s="17">
        <v>2.16376416043942E-2</v>
      </c>
      <c r="F12" s="17"/>
      <c r="G12" s="17">
        <v>0.127543822773516</v>
      </c>
      <c r="H12" s="17">
        <v>1.9914241501982899E-2</v>
      </c>
      <c r="I12" s="17">
        <v>0</v>
      </c>
      <c r="J12" s="17">
        <v>0</v>
      </c>
      <c r="K12" s="17">
        <v>0</v>
      </c>
      <c r="L12" s="17">
        <v>0</v>
      </c>
      <c r="M12" s="17"/>
      <c r="N12" s="17">
        <v>6.7262585763434597E-3</v>
      </c>
      <c r="O12" s="17">
        <v>5.0964416494230301E-2</v>
      </c>
      <c r="P12" s="17">
        <v>1.08975346088226E-2</v>
      </c>
      <c r="Q12" s="17">
        <v>1.4859387840124E-2</v>
      </c>
      <c r="R12" s="17"/>
      <c r="S12" s="17">
        <v>1.94051219048945E-2</v>
      </c>
      <c r="T12" s="17">
        <v>8.5333253060331498E-3</v>
      </c>
      <c r="U12" s="17">
        <v>2.6877997014330499E-2</v>
      </c>
      <c r="V12" s="17">
        <v>1.35766254481166E-2</v>
      </c>
      <c r="W12" s="17">
        <v>2.3053286122972999E-2</v>
      </c>
      <c r="X12" s="17">
        <v>3.0434640717769901E-2</v>
      </c>
      <c r="Y12" s="17">
        <v>2.7640556915616701E-2</v>
      </c>
      <c r="Z12" s="17">
        <v>4.1865715749926001E-2</v>
      </c>
      <c r="AA12" s="17">
        <v>2.0708796586796901E-2</v>
      </c>
      <c r="AB12" s="17">
        <v>1.4910063282565601E-2</v>
      </c>
      <c r="AC12" s="17">
        <v>3.3451287893614498E-2</v>
      </c>
      <c r="AD12" s="17">
        <v>1.7593995242996902E-2</v>
      </c>
      <c r="AE12" s="17"/>
      <c r="AF12" s="17">
        <v>4.92077433374132E-2</v>
      </c>
      <c r="AG12" s="17">
        <v>8.6858622260844003E-3</v>
      </c>
      <c r="AH12" s="17">
        <v>2.9692222493317602E-3</v>
      </c>
      <c r="AI12" s="17">
        <v>4.5571551971705197E-3</v>
      </c>
      <c r="AJ12" s="17">
        <v>1.18942192308198E-2</v>
      </c>
      <c r="AK12" s="17">
        <v>1.6224995739552599E-2</v>
      </c>
      <c r="AL12" s="17"/>
      <c r="AM12" s="17">
        <v>4.4090231184356898E-3</v>
      </c>
      <c r="AN12" s="17">
        <v>3.8869680993600803E-2</v>
      </c>
      <c r="AO12" s="17">
        <v>1.6765141553029599E-2</v>
      </c>
      <c r="AP12" s="17">
        <v>1.4692239869844701E-2</v>
      </c>
      <c r="AQ12" s="17">
        <v>0</v>
      </c>
      <c r="AR12" s="17"/>
      <c r="AS12" s="17">
        <v>4.3932294961871003E-2</v>
      </c>
      <c r="AT12" s="17">
        <v>1.43584499543897E-2</v>
      </c>
      <c r="AU12" s="17">
        <v>2.8510174635110401E-2</v>
      </c>
      <c r="AV12" s="17">
        <v>8.0506320496923495E-3</v>
      </c>
      <c r="AW12" s="17">
        <v>1.31694758012039E-2</v>
      </c>
      <c r="AX12" s="17">
        <v>4.3711059841419703E-3</v>
      </c>
      <c r="AY12" s="17"/>
      <c r="AZ12" s="17">
        <v>6.2967419383968401E-3</v>
      </c>
      <c r="BA12" s="17">
        <v>1.05840847893654E-2</v>
      </c>
      <c r="BB12" s="17">
        <v>6.1617514364270898E-3</v>
      </c>
      <c r="BC12" s="17">
        <v>1.3870509858832101E-2</v>
      </c>
      <c r="BD12" s="17">
        <v>6.0488099624710898E-2</v>
      </c>
      <c r="BE12" s="17"/>
      <c r="BF12" s="17">
        <v>9.1027731771074396E-3</v>
      </c>
      <c r="BG12" s="17"/>
      <c r="BH12" s="17">
        <v>9.6209767587740695E-3</v>
      </c>
      <c r="BI12" s="17"/>
      <c r="BJ12" s="17">
        <v>0</v>
      </c>
      <c r="BK12" s="17">
        <v>0</v>
      </c>
      <c r="BL12" s="17">
        <v>0</v>
      </c>
      <c r="BM12" s="17">
        <v>0</v>
      </c>
      <c r="BN12" s="17">
        <v>0</v>
      </c>
      <c r="BO12" s="17">
        <v>0.71422139174606702</v>
      </c>
      <c r="BP12" s="17"/>
      <c r="BQ12" s="17">
        <v>2.2967611262113299E-2</v>
      </c>
      <c r="BR12" s="17">
        <v>2.4447142847272101E-2</v>
      </c>
      <c r="BS12" s="17">
        <v>1.43226827462171E-2</v>
      </c>
      <c r="BT12" s="17"/>
      <c r="BU12" s="17">
        <v>2.2226682003191001E-2</v>
      </c>
      <c r="BV12" s="17">
        <v>1.7698937505425599E-2</v>
      </c>
      <c r="BW12" s="17">
        <v>1.56097585167785E-2</v>
      </c>
      <c r="BX12" s="17"/>
      <c r="BY12" s="17">
        <v>5.5540129781122702E-2</v>
      </c>
      <c r="BZ12" s="17"/>
      <c r="CA12" s="17">
        <v>2.38654157270645E-2</v>
      </c>
    </row>
    <row r="13" spans="2:79" x14ac:dyDescent="0.35">
      <c r="B13" s="18" t="s">
        <v>161</v>
      </c>
      <c r="C13" s="17">
        <v>8.5051681668658792E-3</v>
      </c>
      <c r="D13" s="17">
        <v>8.3968615680052403E-3</v>
      </c>
      <c r="E13" s="17">
        <v>8.2509150535003701E-3</v>
      </c>
      <c r="F13" s="17"/>
      <c r="G13" s="17">
        <v>7.9906243678719395E-3</v>
      </c>
      <c r="H13" s="17">
        <v>1.3768923313004599E-3</v>
      </c>
      <c r="I13" s="17">
        <v>0</v>
      </c>
      <c r="J13" s="17">
        <v>2.7520163009679402E-3</v>
      </c>
      <c r="K13" s="17">
        <v>6.2985859575037297E-3</v>
      </c>
      <c r="L13" s="17">
        <v>2.7670223358903401E-2</v>
      </c>
      <c r="M13" s="17"/>
      <c r="N13" s="17">
        <v>6.1097549865635602E-3</v>
      </c>
      <c r="O13" s="17">
        <v>8.8446860320633407E-3</v>
      </c>
      <c r="P13" s="17">
        <v>8.5425741935994896E-3</v>
      </c>
      <c r="Q13" s="17">
        <v>1.0952669734604599E-2</v>
      </c>
      <c r="R13" s="17"/>
      <c r="S13" s="17">
        <v>5.9764966921632499E-3</v>
      </c>
      <c r="T13" s="17">
        <v>3.6572293601619698E-3</v>
      </c>
      <c r="U13" s="17">
        <v>7.8326795430482196E-3</v>
      </c>
      <c r="V13" s="17">
        <v>4.6004110460733296E-3</v>
      </c>
      <c r="W13" s="17">
        <v>9.6435845367980992E-3</v>
      </c>
      <c r="X13" s="17">
        <v>9.3160999945737406E-3</v>
      </c>
      <c r="Y13" s="17">
        <v>1.4173445794596101E-2</v>
      </c>
      <c r="Z13" s="17">
        <v>3.0849448926850401E-3</v>
      </c>
      <c r="AA13" s="17">
        <v>0</v>
      </c>
      <c r="AB13" s="17">
        <v>2.72049650393901E-2</v>
      </c>
      <c r="AC13" s="17">
        <v>1.56352745716705E-2</v>
      </c>
      <c r="AD13" s="17">
        <v>5.0201865070441604E-3</v>
      </c>
      <c r="AE13" s="17"/>
      <c r="AF13" s="17">
        <v>1.54175052446207E-2</v>
      </c>
      <c r="AG13" s="17">
        <v>1.08580910451584E-2</v>
      </c>
      <c r="AH13" s="17">
        <v>6.7224967361462096E-3</v>
      </c>
      <c r="AI13" s="17">
        <v>1.39749739241293E-3</v>
      </c>
      <c r="AJ13" s="17">
        <v>0</v>
      </c>
      <c r="AK13" s="17">
        <v>0</v>
      </c>
      <c r="AL13" s="17"/>
      <c r="AM13" s="17">
        <v>1.4801792529226599E-2</v>
      </c>
      <c r="AN13" s="17">
        <v>6.4560481489381004E-3</v>
      </c>
      <c r="AO13" s="17">
        <v>5.7319988127321597E-3</v>
      </c>
      <c r="AP13" s="17">
        <v>3.5516355039391699E-3</v>
      </c>
      <c r="AQ13" s="17">
        <v>0</v>
      </c>
      <c r="AR13" s="17"/>
      <c r="AS13" s="17">
        <v>4.5916351032646002E-3</v>
      </c>
      <c r="AT13" s="17">
        <v>9.8538822596347907E-3</v>
      </c>
      <c r="AU13" s="17">
        <v>4.2818529314625096E-3</v>
      </c>
      <c r="AV13" s="17">
        <v>1.09166308040344E-2</v>
      </c>
      <c r="AW13" s="17">
        <v>1.6936719355866901E-2</v>
      </c>
      <c r="AX13" s="17">
        <v>5.2406389395253904E-3</v>
      </c>
      <c r="AY13" s="17"/>
      <c r="AZ13" s="17">
        <v>2.5768777622372499E-3</v>
      </c>
      <c r="BA13" s="17">
        <v>2.9194514281296702E-3</v>
      </c>
      <c r="BB13" s="17">
        <v>3.9773368647136103E-3</v>
      </c>
      <c r="BC13" s="17">
        <v>2.0218139493389499E-2</v>
      </c>
      <c r="BD13" s="17">
        <v>1.9379725217752001E-2</v>
      </c>
      <c r="BE13" s="17"/>
      <c r="BF13" s="17">
        <v>6.7367049544002199E-3</v>
      </c>
      <c r="BG13" s="17"/>
      <c r="BH13" s="17">
        <v>6.1525159940361797E-3</v>
      </c>
      <c r="BI13" s="17"/>
      <c r="BJ13" s="17">
        <v>0</v>
      </c>
      <c r="BK13" s="17">
        <v>0</v>
      </c>
      <c r="BL13" s="17">
        <v>0</v>
      </c>
      <c r="BM13" s="17">
        <v>0</v>
      </c>
      <c r="BN13" s="17">
        <v>0</v>
      </c>
      <c r="BO13" s="17">
        <v>0.28577860825393298</v>
      </c>
      <c r="BP13" s="17"/>
      <c r="BQ13" s="17">
        <v>1.00306042086601E-2</v>
      </c>
      <c r="BR13" s="17">
        <v>3.40112587644875E-3</v>
      </c>
      <c r="BS13" s="17">
        <v>1.09946036418132E-2</v>
      </c>
      <c r="BT13" s="17"/>
      <c r="BU13" s="17">
        <v>1.6027434149729101E-2</v>
      </c>
      <c r="BV13" s="17">
        <v>7.2756024157556304E-3</v>
      </c>
      <c r="BW13" s="17">
        <v>8.9419749944510199E-3</v>
      </c>
      <c r="BX13" s="17"/>
      <c r="BY13" s="17">
        <v>4.8651636593173798E-3</v>
      </c>
      <c r="BZ13" s="17"/>
      <c r="CA13" s="17">
        <v>1.2814058615082899E-2</v>
      </c>
    </row>
    <row r="14" spans="2:79" x14ac:dyDescent="0.35">
      <c r="B14" s="18" t="s">
        <v>68</v>
      </c>
      <c r="C14" s="17">
        <v>0.30686006341162603</v>
      </c>
      <c r="D14" s="17">
        <v>0.308422122923802</v>
      </c>
      <c r="E14" s="17">
        <v>0.30705741735042902</v>
      </c>
      <c r="F14" s="17"/>
      <c r="G14" s="17">
        <v>8.70368993245451E-2</v>
      </c>
      <c r="H14" s="17">
        <v>0.24325755506540001</v>
      </c>
      <c r="I14" s="17">
        <v>0.22188301810756</v>
      </c>
      <c r="J14" s="17">
        <v>0.25512089450457998</v>
      </c>
      <c r="K14" s="17">
        <v>0.45001023126433698</v>
      </c>
      <c r="L14" s="17">
        <v>0.52025738545245304</v>
      </c>
      <c r="M14" s="17"/>
      <c r="N14" s="17">
        <v>0.36625074076780401</v>
      </c>
      <c r="O14" s="17">
        <v>0.29781762604829198</v>
      </c>
      <c r="P14" s="17">
        <v>0.33565681889872201</v>
      </c>
      <c r="Q14" s="17">
        <v>0.231878806804344</v>
      </c>
      <c r="R14" s="17"/>
      <c r="S14" s="17">
        <v>0.23302158199855399</v>
      </c>
      <c r="T14" s="17">
        <v>0.32929279204836198</v>
      </c>
      <c r="U14" s="17">
        <v>0.342079700477675</v>
      </c>
      <c r="V14" s="17">
        <v>0.346571996405108</v>
      </c>
      <c r="W14" s="17">
        <v>0.27481802207864597</v>
      </c>
      <c r="X14" s="17">
        <v>0.30434592637270402</v>
      </c>
      <c r="Y14" s="17">
        <v>0.281549560521483</v>
      </c>
      <c r="Z14" s="17">
        <v>0.22813741455105099</v>
      </c>
      <c r="AA14" s="17">
        <v>0.25901515675645698</v>
      </c>
      <c r="AB14" s="17">
        <v>0.40733097646286098</v>
      </c>
      <c r="AC14" s="17">
        <v>0.417148825009174</v>
      </c>
      <c r="AD14" s="17">
        <v>0.28546739129436399</v>
      </c>
      <c r="AE14" s="17"/>
      <c r="AF14" s="17">
        <v>0.152560395397173</v>
      </c>
      <c r="AG14" s="17">
        <v>0.30691646799517902</v>
      </c>
      <c r="AH14" s="17">
        <v>0.384830508391241</v>
      </c>
      <c r="AI14" s="17">
        <v>0.408081392177777</v>
      </c>
      <c r="AJ14" s="17">
        <v>0.40477017497876899</v>
      </c>
      <c r="AK14" s="17">
        <v>0.29182502892901002</v>
      </c>
      <c r="AL14" s="17"/>
      <c r="AM14" s="17">
        <v>0.32042877881140303</v>
      </c>
      <c r="AN14" s="17">
        <v>0.31455151610724902</v>
      </c>
      <c r="AO14" s="17">
        <v>0.31157778740872799</v>
      </c>
      <c r="AP14" s="17">
        <v>0.26069816589338102</v>
      </c>
      <c r="AQ14" s="17">
        <v>0.21715115803608101</v>
      </c>
      <c r="AR14" s="17"/>
      <c r="AS14" s="17">
        <v>0.223402761410672</v>
      </c>
      <c r="AT14" s="17">
        <v>0.31913734993512899</v>
      </c>
      <c r="AU14" s="17">
        <v>0.26651917304447198</v>
      </c>
      <c r="AV14" s="17">
        <v>0.32951977446224401</v>
      </c>
      <c r="AW14" s="17">
        <v>0.40708488932813203</v>
      </c>
      <c r="AX14" s="17">
        <v>0.38574352447334598</v>
      </c>
      <c r="AY14" s="17"/>
      <c r="AZ14" s="17">
        <v>0.37202732937473798</v>
      </c>
      <c r="BA14" s="17">
        <v>0.31361038116397599</v>
      </c>
      <c r="BB14" s="17">
        <v>0.26536484598929599</v>
      </c>
      <c r="BC14" s="17">
        <v>0.42161712023320402</v>
      </c>
      <c r="BD14" s="17">
        <v>0.236568352574238</v>
      </c>
      <c r="BE14" s="17"/>
      <c r="BF14" s="17">
        <v>0.32914455794448799</v>
      </c>
      <c r="BG14" s="17"/>
      <c r="BH14" s="17">
        <v>0.34289020951098498</v>
      </c>
      <c r="BI14" s="17"/>
      <c r="BJ14" s="17">
        <v>0</v>
      </c>
      <c r="BK14" s="17">
        <v>0</v>
      </c>
      <c r="BL14" s="17">
        <v>1</v>
      </c>
      <c r="BM14" s="17">
        <v>0</v>
      </c>
      <c r="BN14" s="17">
        <v>0</v>
      </c>
      <c r="BO14" s="17">
        <v>0</v>
      </c>
      <c r="BP14" s="17"/>
      <c r="BQ14" s="17">
        <v>0.30080238463159897</v>
      </c>
      <c r="BR14" s="17">
        <v>0.31460420164509101</v>
      </c>
      <c r="BS14" s="17">
        <v>0.319463365645416</v>
      </c>
      <c r="BT14" s="17"/>
      <c r="BU14" s="17">
        <v>0.237663918936073</v>
      </c>
      <c r="BV14" s="17">
        <v>0.32557696557719001</v>
      </c>
      <c r="BW14" s="17">
        <v>0.30863450788935898</v>
      </c>
      <c r="BX14" s="17"/>
      <c r="BY14" s="17">
        <v>0.184118351652376</v>
      </c>
      <c r="BZ14" s="17"/>
      <c r="CA14" s="17">
        <v>0.31250478997209202</v>
      </c>
    </row>
    <row r="15" spans="2:79" x14ac:dyDescent="0.35">
      <c r="B15" s="18" t="s">
        <v>69</v>
      </c>
      <c r="C15" s="17">
        <v>7.8028127549307394E-2</v>
      </c>
      <c r="D15" s="17">
        <v>7.0671127323254299E-2</v>
      </c>
      <c r="E15" s="17">
        <v>8.5739673943649994E-2</v>
      </c>
      <c r="F15" s="17"/>
      <c r="G15" s="17">
        <v>0.126556409101831</v>
      </c>
      <c r="H15" s="17">
        <v>8.2649675359301303E-2</v>
      </c>
      <c r="I15" s="17">
        <v>0.100780225144675</v>
      </c>
      <c r="J15" s="17">
        <v>0.107693738653098</v>
      </c>
      <c r="K15" s="17">
        <v>5.2509539359363103E-2</v>
      </c>
      <c r="L15" s="17">
        <v>1.64905435227642E-2</v>
      </c>
      <c r="M15" s="17"/>
      <c r="N15" s="17">
        <v>6.5405702919687697E-2</v>
      </c>
      <c r="O15" s="17">
        <v>5.3256932848304399E-2</v>
      </c>
      <c r="P15" s="17">
        <v>7.6184592002232696E-2</v>
      </c>
      <c r="Q15" s="17">
        <v>0.12025504493565201</v>
      </c>
      <c r="R15" s="17"/>
      <c r="S15" s="17">
        <v>0.10940893717787201</v>
      </c>
      <c r="T15" s="17">
        <v>7.1488264044207897E-2</v>
      </c>
      <c r="U15" s="17">
        <v>7.1526805410768696E-2</v>
      </c>
      <c r="V15" s="17">
        <v>6.6556636584194098E-2</v>
      </c>
      <c r="W15" s="17">
        <v>5.1239754151083401E-2</v>
      </c>
      <c r="X15" s="17">
        <v>0.10521171182734899</v>
      </c>
      <c r="Y15" s="17">
        <v>0.118112687635839</v>
      </c>
      <c r="Z15" s="17">
        <v>7.8028177487560899E-2</v>
      </c>
      <c r="AA15" s="17">
        <v>7.0484151494128594E-2</v>
      </c>
      <c r="AB15" s="17">
        <v>3.6470572255787898E-2</v>
      </c>
      <c r="AC15" s="17">
        <v>5.54004872045092E-2</v>
      </c>
      <c r="AD15" s="17">
        <v>7.6155970150956806E-2</v>
      </c>
      <c r="AE15" s="17"/>
      <c r="AF15" s="17">
        <v>0.12567000007224499</v>
      </c>
      <c r="AG15" s="17">
        <v>8.6170917481064493E-2</v>
      </c>
      <c r="AH15" s="17">
        <v>5.7679717597600703E-2</v>
      </c>
      <c r="AI15" s="17">
        <v>5.6416207209762703E-2</v>
      </c>
      <c r="AJ15" s="17">
        <v>4.1080998743358098E-2</v>
      </c>
      <c r="AK15" s="17">
        <v>6.0709063070903103E-2</v>
      </c>
      <c r="AL15" s="17"/>
      <c r="AM15" s="17">
        <v>7.8500995097913903E-2</v>
      </c>
      <c r="AN15" s="17">
        <v>7.7275139446164196E-2</v>
      </c>
      <c r="AO15" s="17">
        <v>6.56493012976683E-2</v>
      </c>
      <c r="AP15" s="17">
        <v>8.5032753306483702E-2</v>
      </c>
      <c r="AQ15" s="17">
        <v>0.15950090126672301</v>
      </c>
      <c r="AR15" s="17"/>
      <c r="AS15" s="17">
        <v>8.1584088874901706E-2</v>
      </c>
      <c r="AT15" s="17">
        <v>6.8343087932631302E-2</v>
      </c>
      <c r="AU15" s="17">
        <v>0.100381049621145</v>
      </c>
      <c r="AV15" s="17">
        <v>8.3234705395999406E-2</v>
      </c>
      <c r="AW15" s="17">
        <v>5.9829818867262297E-2</v>
      </c>
      <c r="AX15" s="17">
        <v>6.5832937581604495E-2</v>
      </c>
      <c r="AY15" s="17"/>
      <c r="AZ15" s="17">
        <v>5.17519778757973E-2</v>
      </c>
      <c r="BA15" s="17">
        <v>9.3475310255681898E-2</v>
      </c>
      <c r="BB15" s="17">
        <v>8.8516540207782601E-2</v>
      </c>
      <c r="BC15" s="17">
        <v>6.1584670425863797E-2</v>
      </c>
      <c r="BD15" s="17">
        <v>8.0228712209375094E-2</v>
      </c>
      <c r="BE15" s="17"/>
      <c r="BF15" s="17">
        <v>7.0717220582490206E-2</v>
      </c>
      <c r="BG15" s="17"/>
      <c r="BH15" s="17">
        <v>6.5660961619945002E-2</v>
      </c>
      <c r="BI15" s="17"/>
      <c r="BJ15" s="17">
        <v>0</v>
      </c>
      <c r="BK15" s="17">
        <v>0</v>
      </c>
      <c r="BL15" s="17">
        <v>0</v>
      </c>
      <c r="BM15" s="17">
        <v>1</v>
      </c>
      <c r="BN15" s="17">
        <v>0</v>
      </c>
      <c r="BO15" s="17">
        <v>0</v>
      </c>
      <c r="BP15" s="17"/>
      <c r="BQ15" s="17">
        <v>7.9948388912519402E-2</v>
      </c>
      <c r="BR15" s="17">
        <v>7.26372397372025E-2</v>
      </c>
      <c r="BS15" s="17">
        <v>8.1432891182824499E-2</v>
      </c>
      <c r="BT15" s="17"/>
      <c r="BU15" s="17">
        <v>0.114677030820966</v>
      </c>
      <c r="BV15" s="17">
        <v>6.2126615499882402E-2</v>
      </c>
      <c r="BW15" s="17">
        <v>8.1642227970426307E-2</v>
      </c>
      <c r="BX15" s="17"/>
      <c r="BY15" s="17">
        <v>9.5342154384699299E-2</v>
      </c>
      <c r="BZ15" s="17"/>
      <c r="CA15" s="17">
        <v>6.6809466670816997E-2</v>
      </c>
    </row>
    <row r="16" spans="2:79" ht="29" x14ac:dyDescent="0.35">
      <c r="B16" s="18" t="s">
        <v>162</v>
      </c>
      <c r="C16" s="17">
        <v>8.9839451760293006E-3</v>
      </c>
      <c r="D16" s="17">
        <v>7.8748114664483199E-3</v>
      </c>
      <c r="E16" s="17">
        <v>1.01274992190061E-2</v>
      </c>
      <c r="F16" s="17"/>
      <c r="G16" s="17">
        <v>1.22204050537164E-2</v>
      </c>
      <c r="H16" s="17">
        <v>1.48795126031102E-2</v>
      </c>
      <c r="I16" s="17">
        <v>1.4754221735942701E-2</v>
      </c>
      <c r="J16" s="17">
        <v>8.0266379499791801E-3</v>
      </c>
      <c r="K16" s="17">
        <v>2.5743446660127802E-3</v>
      </c>
      <c r="L16" s="17">
        <v>2.42563322202497E-3</v>
      </c>
      <c r="M16" s="17"/>
      <c r="N16" s="17">
        <v>1.01885830714054E-2</v>
      </c>
      <c r="O16" s="17">
        <v>4.2409132851256104E-3</v>
      </c>
      <c r="P16" s="17">
        <v>1.58128781460673E-2</v>
      </c>
      <c r="Q16" s="17">
        <v>6.8585672080994304E-3</v>
      </c>
      <c r="R16" s="17"/>
      <c r="S16" s="17">
        <v>2.5085934161846998E-2</v>
      </c>
      <c r="T16" s="17">
        <v>3.4472118175298298E-3</v>
      </c>
      <c r="U16" s="17">
        <v>5.5416809223320599E-3</v>
      </c>
      <c r="V16" s="17">
        <v>5.9745774796197797E-3</v>
      </c>
      <c r="W16" s="17">
        <v>0</v>
      </c>
      <c r="X16" s="17">
        <v>5.6558276396147496E-3</v>
      </c>
      <c r="Y16" s="17">
        <v>1.32067146969219E-2</v>
      </c>
      <c r="Z16" s="17">
        <v>1.9063083690334E-2</v>
      </c>
      <c r="AA16" s="17">
        <v>2.1357339162414802E-3</v>
      </c>
      <c r="AB16" s="17">
        <v>1.1128788800208299E-2</v>
      </c>
      <c r="AC16" s="17">
        <v>0</v>
      </c>
      <c r="AD16" s="17">
        <v>1.6051386083309999E-2</v>
      </c>
      <c r="AE16" s="17"/>
      <c r="AF16" s="17">
        <v>7.40991377457612E-3</v>
      </c>
      <c r="AG16" s="17">
        <v>8.2981269881436497E-3</v>
      </c>
      <c r="AH16" s="17">
        <v>9.1221820812737008E-3</v>
      </c>
      <c r="AI16" s="17">
        <v>1.6121121000646901E-2</v>
      </c>
      <c r="AJ16" s="17">
        <v>9.8888766428168202E-3</v>
      </c>
      <c r="AK16" s="17">
        <v>5.3630755545165396E-3</v>
      </c>
      <c r="AL16" s="17"/>
      <c r="AM16" s="17">
        <v>7.53506942857699E-3</v>
      </c>
      <c r="AN16" s="17">
        <v>2.2393745838788E-3</v>
      </c>
      <c r="AO16" s="17">
        <v>1.40205167777438E-2</v>
      </c>
      <c r="AP16" s="17">
        <v>1.9487227926466299E-2</v>
      </c>
      <c r="AQ16" s="17">
        <v>2.7241948604023701E-2</v>
      </c>
      <c r="AR16" s="17"/>
      <c r="AS16" s="17">
        <v>1.9448236027995999E-2</v>
      </c>
      <c r="AT16" s="17">
        <v>1.03161186976897E-2</v>
      </c>
      <c r="AU16" s="17">
        <v>7.5571537540146203E-3</v>
      </c>
      <c r="AV16" s="17">
        <v>1.31031025006965E-3</v>
      </c>
      <c r="AW16" s="17">
        <v>1.90918964291903E-3</v>
      </c>
      <c r="AX16" s="17">
        <v>8.0754527049784804E-3</v>
      </c>
      <c r="AY16" s="17"/>
      <c r="AZ16" s="17">
        <v>7.6562688303849196E-3</v>
      </c>
      <c r="BA16" s="17">
        <v>4.0080910272372499E-3</v>
      </c>
      <c r="BB16" s="17">
        <v>1.2892313224759E-2</v>
      </c>
      <c r="BC16" s="17">
        <v>1.1726693347403601E-2</v>
      </c>
      <c r="BD16" s="17">
        <v>1.24533066725487E-2</v>
      </c>
      <c r="BE16" s="17"/>
      <c r="BF16" s="17">
        <v>8.04209614532027E-3</v>
      </c>
      <c r="BG16" s="17"/>
      <c r="BH16" s="17">
        <v>8.6470060242954793E-3</v>
      </c>
      <c r="BI16" s="17"/>
      <c r="BJ16" s="17">
        <v>0</v>
      </c>
      <c r="BK16" s="17">
        <v>0</v>
      </c>
      <c r="BL16" s="17">
        <v>0</v>
      </c>
      <c r="BM16" s="17">
        <v>0</v>
      </c>
      <c r="BN16" s="17">
        <v>0</v>
      </c>
      <c r="BO16" s="17">
        <v>0</v>
      </c>
      <c r="BP16" s="17"/>
      <c r="BQ16" s="17">
        <v>1.3969907248279101E-2</v>
      </c>
      <c r="BR16" s="17">
        <v>7.1530686040578899E-3</v>
      </c>
      <c r="BS16" s="17">
        <v>8.3966701598392098E-3</v>
      </c>
      <c r="BT16" s="17"/>
      <c r="BU16" s="17">
        <v>3.9002275999220203E-2</v>
      </c>
      <c r="BV16" s="17">
        <v>4.6962112688443596E-3</v>
      </c>
      <c r="BW16" s="17">
        <v>9.5987411010495897E-3</v>
      </c>
      <c r="BX16" s="17"/>
      <c r="BY16" s="17">
        <v>1.9772043258093602E-2</v>
      </c>
      <c r="BZ16" s="17"/>
      <c r="CA16" s="17">
        <v>8.1359251231894001E-3</v>
      </c>
    </row>
    <row r="17" spans="2:79" x14ac:dyDescent="0.35">
      <c r="B17" s="18" t="s">
        <v>135</v>
      </c>
      <c r="C17" s="17">
        <v>4.0720575375689599E-2</v>
      </c>
      <c r="D17" s="17">
        <v>4.0710216006183401E-2</v>
      </c>
      <c r="E17" s="17">
        <v>4.1009487894578103E-2</v>
      </c>
      <c r="F17" s="17"/>
      <c r="G17" s="17">
        <v>1.9050453996202699E-2</v>
      </c>
      <c r="H17" s="17">
        <v>6.2976954199353993E-2</v>
      </c>
      <c r="I17" s="17">
        <v>7.5106645945918801E-2</v>
      </c>
      <c r="J17" s="17">
        <v>4.9177706832385898E-2</v>
      </c>
      <c r="K17" s="17">
        <v>2.5863502734772E-2</v>
      </c>
      <c r="L17" s="17">
        <v>1.23652077060741E-2</v>
      </c>
      <c r="M17" s="17"/>
      <c r="N17" s="17">
        <v>3.9590940730744602E-2</v>
      </c>
      <c r="O17" s="17">
        <v>3.6280902481292801E-2</v>
      </c>
      <c r="P17" s="17">
        <v>4.6607099837056201E-2</v>
      </c>
      <c r="Q17" s="17">
        <v>4.0644913264218901E-2</v>
      </c>
      <c r="R17" s="17"/>
      <c r="S17" s="17">
        <v>5.2665486168640203E-2</v>
      </c>
      <c r="T17" s="17">
        <v>3.54297351786622E-2</v>
      </c>
      <c r="U17" s="17">
        <v>4.0111908633741297E-2</v>
      </c>
      <c r="V17" s="17">
        <v>3.81715306819451E-2</v>
      </c>
      <c r="W17" s="17">
        <v>4.5792215093226202E-2</v>
      </c>
      <c r="X17" s="17">
        <v>4.9653205454454799E-2</v>
      </c>
      <c r="Y17" s="17">
        <v>2.9918651651844898E-2</v>
      </c>
      <c r="Z17" s="17">
        <v>5.7150792560691902E-2</v>
      </c>
      <c r="AA17" s="17">
        <v>5.0430673190620397E-2</v>
      </c>
      <c r="AB17" s="17">
        <v>1.4355887803348901E-2</v>
      </c>
      <c r="AC17" s="17">
        <v>1.7612459287570398E-2</v>
      </c>
      <c r="AD17" s="17">
        <v>6.7468684825836303E-2</v>
      </c>
      <c r="AE17" s="17"/>
      <c r="AF17" s="17">
        <v>1.83342583059584E-2</v>
      </c>
      <c r="AG17" s="17">
        <v>4.18692328558007E-2</v>
      </c>
      <c r="AH17" s="17">
        <v>4.72918555108321E-2</v>
      </c>
      <c r="AI17" s="17">
        <v>4.2824387072748098E-2</v>
      </c>
      <c r="AJ17" s="17">
        <v>3.3925927529210399E-2</v>
      </c>
      <c r="AK17" s="17">
        <v>9.7388613117245004E-2</v>
      </c>
      <c r="AL17" s="17"/>
      <c r="AM17" s="17">
        <v>3.08595593888406E-2</v>
      </c>
      <c r="AN17" s="17">
        <v>4.12463397426251E-2</v>
      </c>
      <c r="AO17" s="17">
        <v>4.11764617516725E-2</v>
      </c>
      <c r="AP17" s="17">
        <v>4.9953215861948702E-2</v>
      </c>
      <c r="AQ17" s="17">
        <v>2.8941994720560801E-2</v>
      </c>
      <c r="AR17" s="17"/>
      <c r="AS17" s="17">
        <v>5.9669948589196199E-2</v>
      </c>
      <c r="AT17" s="17">
        <v>3.2691974564386099E-2</v>
      </c>
      <c r="AU17" s="17">
        <v>3.8685222143645198E-2</v>
      </c>
      <c r="AV17" s="17">
        <v>3.4873206840873298E-2</v>
      </c>
      <c r="AW17" s="17">
        <v>2.34285121052005E-2</v>
      </c>
      <c r="AX17" s="17">
        <v>5.6395786599085999E-2</v>
      </c>
      <c r="AY17" s="17"/>
      <c r="AZ17" s="17">
        <v>4.5478851036173697E-2</v>
      </c>
      <c r="BA17" s="17">
        <v>3.7124202653022298E-2</v>
      </c>
      <c r="BB17" s="17">
        <v>4.70116321195473E-2</v>
      </c>
      <c r="BC17" s="17">
        <v>3.7332968557022603E-2</v>
      </c>
      <c r="BD17" s="17">
        <v>3.7921740632675199E-2</v>
      </c>
      <c r="BE17" s="17"/>
      <c r="BF17" s="17">
        <v>4.1103806241311498E-2</v>
      </c>
      <c r="BG17" s="17"/>
      <c r="BH17" s="17">
        <v>4.3400345079164397E-2</v>
      </c>
      <c r="BI17" s="17"/>
      <c r="BJ17" s="17">
        <v>0</v>
      </c>
      <c r="BK17" s="17">
        <v>0</v>
      </c>
      <c r="BL17" s="17">
        <v>0</v>
      </c>
      <c r="BM17" s="17">
        <v>0</v>
      </c>
      <c r="BN17" s="17">
        <v>0</v>
      </c>
      <c r="BO17" s="17">
        <v>0</v>
      </c>
      <c r="BP17" s="17"/>
      <c r="BQ17" s="17">
        <v>3.8389432954671898E-2</v>
      </c>
      <c r="BR17" s="17">
        <v>3.5375176657948898E-2</v>
      </c>
      <c r="BS17" s="17">
        <v>4.5622231446824001E-2</v>
      </c>
      <c r="BT17" s="17"/>
      <c r="BU17" s="17">
        <v>3.5067414778997899E-2</v>
      </c>
      <c r="BV17" s="17">
        <v>2.90363415707099E-2</v>
      </c>
      <c r="BW17" s="17">
        <v>4.6950634764936598E-2</v>
      </c>
      <c r="BX17" s="17"/>
      <c r="BY17" s="17">
        <v>5.9991562368894399E-2</v>
      </c>
      <c r="BZ17" s="17"/>
      <c r="CA17" s="17">
        <v>3.1543076982162299E-2</v>
      </c>
    </row>
    <row r="18" spans="2:79" x14ac:dyDescent="0.35">
      <c r="B18" s="18" t="s">
        <v>136</v>
      </c>
      <c r="C18" s="19">
        <v>8.8859967559254006E-3</v>
      </c>
      <c r="D18" s="19">
        <v>7.1398611779984796E-3</v>
      </c>
      <c r="E18" s="19">
        <v>1.0650322990965799E-2</v>
      </c>
      <c r="F18" s="19"/>
      <c r="G18" s="19">
        <v>1.14254777136878E-2</v>
      </c>
      <c r="H18" s="19">
        <v>2.17309762544328E-2</v>
      </c>
      <c r="I18" s="19">
        <v>1.1441450946405699E-2</v>
      </c>
      <c r="J18" s="19">
        <v>1.02898892332355E-3</v>
      </c>
      <c r="K18" s="19">
        <v>4.3365056298100097E-3</v>
      </c>
      <c r="L18" s="19">
        <v>4.0886637298016802E-3</v>
      </c>
      <c r="M18" s="19"/>
      <c r="N18" s="19">
        <v>4.6603728861678399E-3</v>
      </c>
      <c r="O18" s="19">
        <v>1.3255783633493501E-2</v>
      </c>
      <c r="P18" s="19">
        <v>9.8168864257947592E-3</v>
      </c>
      <c r="Q18" s="19">
        <v>8.3446267071260408E-3</v>
      </c>
      <c r="R18" s="19"/>
      <c r="S18" s="19">
        <v>1.17834768205434E-2</v>
      </c>
      <c r="T18" s="19">
        <v>8.2748875664633102E-3</v>
      </c>
      <c r="U18" s="19">
        <v>1.09970414998544E-2</v>
      </c>
      <c r="V18" s="19">
        <v>6.2183247099276504E-3</v>
      </c>
      <c r="W18" s="19">
        <v>8.6306191585001305E-3</v>
      </c>
      <c r="X18" s="19">
        <v>8.4779409977195092E-3</v>
      </c>
      <c r="Y18" s="19">
        <v>5.2419865115424201E-3</v>
      </c>
      <c r="Z18" s="19">
        <v>1.04733523179357E-2</v>
      </c>
      <c r="AA18" s="19">
        <v>8.02633639918909E-3</v>
      </c>
      <c r="AB18" s="19">
        <v>9.7478199898581707E-3</v>
      </c>
      <c r="AC18" s="19">
        <v>9.0343141555612495E-3</v>
      </c>
      <c r="AD18" s="19">
        <v>1.0137251184917101E-2</v>
      </c>
      <c r="AE18" s="19"/>
      <c r="AF18" s="19">
        <v>9.8541820576498098E-3</v>
      </c>
      <c r="AG18" s="19">
        <v>1.0803041633423599E-2</v>
      </c>
      <c r="AH18" s="19">
        <v>1.45509232332442E-3</v>
      </c>
      <c r="AI18" s="19">
        <v>4.1974313699151703E-3</v>
      </c>
      <c r="AJ18" s="19">
        <v>3.9593257185725197E-3</v>
      </c>
      <c r="AK18" s="19">
        <v>1.18344606783973E-2</v>
      </c>
      <c r="AL18" s="19"/>
      <c r="AM18" s="19">
        <v>8.2875202031111404E-3</v>
      </c>
      <c r="AN18" s="19">
        <v>1.21028496337555E-2</v>
      </c>
      <c r="AO18" s="19">
        <v>2.5703632766440701E-3</v>
      </c>
      <c r="AP18" s="19">
        <v>1.11262992416894E-2</v>
      </c>
      <c r="AQ18" s="19">
        <v>0</v>
      </c>
      <c r="AR18" s="19"/>
      <c r="AS18" s="19">
        <v>1.09061155787448E-2</v>
      </c>
      <c r="AT18" s="19">
        <v>5.3156131340270502E-3</v>
      </c>
      <c r="AU18" s="19">
        <v>1.23682227523313E-2</v>
      </c>
      <c r="AV18" s="19">
        <v>5.3784964699574098E-3</v>
      </c>
      <c r="AW18" s="19">
        <v>1.07458987043143E-2</v>
      </c>
      <c r="AX18" s="19">
        <v>1.30396957151096E-2</v>
      </c>
      <c r="AY18" s="19"/>
      <c r="AZ18" s="19">
        <v>5.6381037337294203E-3</v>
      </c>
      <c r="BA18" s="19">
        <v>6.8057837397520098E-3</v>
      </c>
      <c r="BB18" s="19">
        <v>1.2384038302700099E-2</v>
      </c>
      <c r="BC18" s="19">
        <v>6.0525189827148997E-3</v>
      </c>
      <c r="BD18" s="19">
        <v>1.2572375621955701E-2</v>
      </c>
      <c r="BE18" s="19"/>
      <c r="BF18" s="19">
        <v>6.3576528472616203E-3</v>
      </c>
      <c r="BG18" s="19"/>
      <c r="BH18" s="19">
        <v>6.7825465385167698E-3</v>
      </c>
      <c r="BI18" s="19"/>
      <c r="BJ18" s="19">
        <v>0</v>
      </c>
      <c r="BK18" s="19">
        <v>0</v>
      </c>
      <c r="BL18" s="19">
        <v>0</v>
      </c>
      <c r="BM18" s="19">
        <v>0</v>
      </c>
      <c r="BN18" s="19">
        <v>0</v>
      </c>
      <c r="BO18" s="19">
        <v>0</v>
      </c>
      <c r="BP18" s="19"/>
      <c r="BQ18" s="19">
        <v>6.58080698046921E-3</v>
      </c>
      <c r="BR18" s="19">
        <v>5.9423707224572596E-3</v>
      </c>
      <c r="BS18" s="19">
        <v>5.9904938662240503E-3</v>
      </c>
      <c r="BT18" s="19"/>
      <c r="BU18" s="19">
        <v>1.0898994909453201E-2</v>
      </c>
      <c r="BV18" s="19">
        <v>6.9707612040588503E-3</v>
      </c>
      <c r="BW18" s="19">
        <v>4.4966250833191604E-3</v>
      </c>
      <c r="BX18" s="19"/>
      <c r="BY18" s="19">
        <v>1.6501499755572802E-2</v>
      </c>
      <c r="BZ18" s="19"/>
      <c r="CA18" s="19">
        <v>4.8502679526346701E-3</v>
      </c>
    </row>
    <row r="19" spans="2:79" x14ac:dyDescent="0.35">
      <c r="B19" s="16"/>
    </row>
    <row r="20" spans="2:79" x14ac:dyDescent="0.35">
      <c r="B20" t="s">
        <v>107</v>
      </c>
    </row>
    <row r="21" spans="2:79" x14ac:dyDescent="0.35">
      <c r="B21" t="s">
        <v>108</v>
      </c>
    </row>
    <row r="23" spans="2:79" x14ac:dyDescent="0.35">
      <c r="B23"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179</v>
      </c>
      <c r="E2" s="28"/>
      <c r="F2" s="28"/>
      <c r="G2" s="28"/>
      <c r="H2" s="28"/>
      <c r="I2" s="28"/>
      <c r="J2" s="28"/>
      <c r="K2" s="28"/>
      <c r="L2" s="28"/>
      <c r="M2" s="28"/>
    </row>
    <row r="6" spans="2:13" ht="50" customHeight="1" x14ac:dyDescent="0.35">
      <c r="B6" s="20" t="s">
        <v>15</v>
      </c>
      <c r="C6" s="20" t="s">
        <v>164</v>
      </c>
      <c r="D6" s="20" t="s">
        <v>165</v>
      </c>
      <c r="E6" s="20" t="s">
        <v>166</v>
      </c>
      <c r="F6" s="20" t="s">
        <v>167</v>
      </c>
      <c r="G6" s="20" t="s">
        <v>168</v>
      </c>
      <c r="H6" s="20" t="s">
        <v>169</v>
      </c>
      <c r="I6" s="20" t="s">
        <v>170</v>
      </c>
      <c r="J6" s="20" t="s">
        <v>171</v>
      </c>
      <c r="K6" s="20" t="s">
        <v>172</v>
      </c>
      <c r="L6" s="20" t="s">
        <v>173</v>
      </c>
    </row>
    <row r="7" spans="2:13" ht="29" x14ac:dyDescent="0.35">
      <c r="B7" s="18" t="s">
        <v>174</v>
      </c>
      <c r="C7" s="17">
        <v>2.27624934456544E-2</v>
      </c>
      <c r="D7" s="17">
        <v>1.00754182366679E-2</v>
      </c>
      <c r="E7" s="17">
        <v>1.2641999968550701E-2</v>
      </c>
      <c r="F7" s="17">
        <v>7.71615449624472E-3</v>
      </c>
      <c r="G7" s="17">
        <v>1.8111384306452601E-2</v>
      </c>
      <c r="H7" s="17">
        <v>4.2795294441950502E-2</v>
      </c>
      <c r="I7" s="17">
        <v>1.9230350414345801E-2</v>
      </c>
      <c r="J7" s="17">
        <v>4.0195852693261397E-2</v>
      </c>
      <c r="K7" s="17">
        <v>6.9420610405446503E-3</v>
      </c>
      <c r="L7" s="17">
        <v>1.1156605298649E-2</v>
      </c>
    </row>
    <row r="8" spans="2:13" ht="29" x14ac:dyDescent="0.35">
      <c r="B8" s="18" t="s">
        <v>175</v>
      </c>
      <c r="C8" s="17">
        <v>0.111336045656298</v>
      </c>
      <c r="D8" s="17">
        <v>3.4062231443572497E-2</v>
      </c>
      <c r="E8" s="17">
        <v>3.9035514801075803E-2</v>
      </c>
      <c r="F8" s="17">
        <v>4.5453503879631103E-2</v>
      </c>
      <c r="G8" s="17">
        <v>6.97778732048078E-2</v>
      </c>
      <c r="H8" s="17">
        <v>0.18074888104967099</v>
      </c>
      <c r="I8" s="17">
        <v>8.3375991722235102E-2</v>
      </c>
      <c r="J8" s="17">
        <v>0.13797648085798001</v>
      </c>
      <c r="K8" s="17">
        <v>2.98223118511875E-2</v>
      </c>
      <c r="L8" s="17">
        <v>4.07437763104E-2</v>
      </c>
    </row>
    <row r="9" spans="2:13" ht="43.5" x14ac:dyDescent="0.35">
      <c r="B9" s="18" t="s">
        <v>176</v>
      </c>
      <c r="C9" s="17">
        <v>0.24636792978570499</v>
      </c>
      <c r="D9" s="17">
        <v>0.27787844478790502</v>
      </c>
      <c r="E9" s="17">
        <v>0.24157685393487899</v>
      </c>
      <c r="F9" s="17">
        <v>0.26845880116534598</v>
      </c>
      <c r="G9" s="17">
        <v>0.39558449513390698</v>
      </c>
      <c r="H9" s="17">
        <v>0.46822835912442301</v>
      </c>
      <c r="I9" s="17">
        <v>0.34866419625226802</v>
      </c>
      <c r="J9" s="17">
        <v>0.44812839758584799</v>
      </c>
      <c r="K9" s="17">
        <v>0.140972517628872</v>
      </c>
      <c r="L9" s="17">
        <v>0.16733777593207999</v>
      </c>
    </row>
    <row r="10" spans="2:13" ht="29" x14ac:dyDescent="0.35">
      <c r="B10" s="18" t="s">
        <v>177</v>
      </c>
      <c r="C10" s="17">
        <v>0.212811287609738</v>
      </c>
      <c r="D10" s="17">
        <v>0.18245018423978099</v>
      </c>
      <c r="E10" s="17">
        <v>0.15930466831273399</v>
      </c>
      <c r="F10" s="17">
        <v>0.199571675935246</v>
      </c>
      <c r="G10" s="17">
        <v>0.16735042599480701</v>
      </c>
      <c r="H10" s="17">
        <v>0.112523172216748</v>
      </c>
      <c r="I10" s="17">
        <v>0.23470234395553799</v>
      </c>
      <c r="J10" s="17">
        <v>0.14811193082068</v>
      </c>
      <c r="K10" s="17">
        <v>0.13622742599808399</v>
      </c>
      <c r="L10" s="17">
        <v>0.15184955402568301</v>
      </c>
    </row>
    <row r="11" spans="2:13" ht="29" x14ac:dyDescent="0.35">
      <c r="B11" s="18" t="s">
        <v>178</v>
      </c>
      <c r="C11" s="17">
        <v>0.25206721539051302</v>
      </c>
      <c r="D11" s="17">
        <v>0.30454133998977001</v>
      </c>
      <c r="E11" s="17">
        <v>0.30983251721760502</v>
      </c>
      <c r="F11" s="17">
        <v>0.27668433064140302</v>
      </c>
      <c r="G11" s="17">
        <v>0.20207623277318201</v>
      </c>
      <c r="H11" s="17">
        <v>5.8140228059473602E-2</v>
      </c>
      <c r="I11" s="17">
        <v>0.17314432767059701</v>
      </c>
      <c r="J11" s="17">
        <v>8.8097817339989906E-2</v>
      </c>
      <c r="K11" s="17">
        <v>0.491543558269459</v>
      </c>
      <c r="L11" s="17">
        <v>0.41367456298768102</v>
      </c>
    </row>
    <row r="12" spans="2:13" x14ac:dyDescent="0.35">
      <c r="B12" s="18" t="s">
        <v>136</v>
      </c>
      <c r="C12" s="17">
        <v>7.8490404507644995E-2</v>
      </c>
      <c r="D12" s="17">
        <v>0.116907929138841</v>
      </c>
      <c r="E12" s="17">
        <v>0.1667351194418</v>
      </c>
      <c r="F12" s="17">
        <v>0.12815169658689099</v>
      </c>
      <c r="G12" s="17">
        <v>7.1332659897926698E-2</v>
      </c>
      <c r="H12" s="17">
        <v>6.0232511487788097E-2</v>
      </c>
      <c r="I12" s="17">
        <v>6.4197645100853101E-2</v>
      </c>
      <c r="J12" s="17">
        <v>6.16436466881536E-2</v>
      </c>
      <c r="K12" s="17">
        <v>0.12147504418292</v>
      </c>
      <c r="L12" s="17">
        <v>0.14283558109623401</v>
      </c>
    </row>
    <row r="13" spans="2:13" x14ac:dyDescent="0.35">
      <c r="B13" s="16"/>
      <c r="C13" s="16"/>
      <c r="D13" s="16"/>
      <c r="E13" s="16"/>
      <c r="F13" s="16"/>
      <c r="G13" s="16"/>
      <c r="H13" s="16"/>
      <c r="I13" s="16"/>
      <c r="J13" s="16"/>
      <c r="K13" s="16"/>
      <c r="L13" s="16"/>
    </row>
    <row r="14" spans="2:13" x14ac:dyDescent="0.35">
      <c r="B14" t="s">
        <v>107</v>
      </c>
    </row>
    <row r="15" spans="2:13" x14ac:dyDescent="0.35">
      <c r="B15" t="s">
        <v>108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19"/>
  <sheetViews>
    <sheetView showGridLines="0" workbookViewId="0">
      <pane xSplit="2" topLeftCell="P1" activePane="topRight" state="frozen"/>
      <selection pane="topRight" activeCell="AW26" sqref="AW2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2.27624934456544E-2</v>
      </c>
      <c r="D9" s="17">
        <v>1.8837036292320902E-2</v>
      </c>
      <c r="E9" s="17">
        <v>2.6258862878807999E-2</v>
      </c>
      <c r="F9" s="17"/>
      <c r="G9" s="17">
        <v>2.8878585535500101E-2</v>
      </c>
      <c r="H9" s="17">
        <v>3.3672618943899599E-2</v>
      </c>
      <c r="I9" s="17">
        <v>2.3179077460166699E-2</v>
      </c>
      <c r="J9" s="17">
        <v>2.4658315672479801E-2</v>
      </c>
      <c r="K9" s="17">
        <v>1.6982156206654001E-2</v>
      </c>
      <c r="L9" s="17">
        <v>1.1805103247460799E-2</v>
      </c>
      <c r="M9" s="17"/>
      <c r="N9" s="17">
        <v>1.9542013315657698E-2</v>
      </c>
      <c r="O9" s="17">
        <v>2.0591678218977501E-2</v>
      </c>
      <c r="P9" s="17">
        <v>2.2313827763264099E-2</v>
      </c>
      <c r="Q9" s="17">
        <v>2.9550728766660501E-2</v>
      </c>
      <c r="R9" s="17"/>
      <c r="S9" s="17">
        <v>1.08847856995038E-2</v>
      </c>
      <c r="T9" s="17">
        <v>2.1428547865277401E-2</v>
      </c>
      <c r="U9" s="17">
        <v>1.82530502831811E-2</v>
      </c>
      <c r="V9" s="17">
        <v>3.3471731491594298E-2</v>
      </c>
      <c r="W9" s="17">
        <v>1.2904969288108499E-2</v>
      </c>
      <c r="X9" s="17">
        <v>3.2726356125073297E-2</v>
      </c>
      <c r="Y9" s="17">
        <v>3.91722571922253E-2</v>
      </c>
      <c r="Z9" s="17">
        <v>3.7428097670118003E-2</v>
      </c>
      <c r="AA9" s="17">
        <v>3.0474767462845699E-2</v>
      </c>
      <c r="AB9" s="17">
        <v>8.5522265203200401E-3</v>
      </c>
      <c r="AC9" s="17">
        <v>2.3389221393304401E-2</v>
      </c>
      <c r="AD9" s="17">
        <v>7.0206180760614498E-3</v>
      </c>
      <c r="AE9" s="17"/>
      <c r="AF9" s="17">
        <v>3.7018604111825899E-2</v>
      </c>
      <c r="AG9" s="17">
        <v>2.0120446027285299E-2</v>
      </c>
      <c r="AH9" s="17">
        <v>1.5198893700653599E-2</v>
      </c>
      <c r="AI9" s="17">
        <v>2.3354843264346999E-2</v>
      </c>
      <c r="AJ9" s="17">
        <v>2.70779299608583E-2</v>
      </c>
      <c r="AK9" s="17">
        <v>2.3749069351327399E-2</v>
      </c>
      <c r="AL9" s="17"/>
      <c r="AM9" s="17">
        <v>1.6490306977025301E-2</v>
      </c>
      <c r="AN9" s="17">
        <v>1.9519730693654699E-2</v>
      </c>
      <c r="AO9" s="17">
        <v>2.2529230640436802E-2</v>
      </c>
      <c r="AP9" s="17">
        <v>2.7143935436438699E-2</v>
      </c>
      <c r="AQ9" s="17">
        <v>3.2301008022002801E-2</v>
      </c>
      <c r="AR9" s="17"/>
      <c r="AS9" s="17">
        <v>1.9945138543918401E-2</v>
      </c>
      <c r="AT9" s="17">
        <v>1.8327835644898999E-2</v>
      </c>
      <c r="AU9" s="17">
        <v>1.06773568447452E-2</v>
      </c>
      <c r="AV9" s="17">
        <v>2.77060018358979E-2</v>
      </c>
      <c r="AW9" s="17">
        <v>1.9311117804583201E-2</v>
      </c>
      <c r="AX9" s="17">
        <v>6.3204979136052705E-2</v>
      </c>
      <c r="AY9" s="17"/>
      <c r="AZ9" s="17">
        <v>3.48895268995119E-2</v>
      </c>
      <c r="BA9" s="17">
        <v>2.59997549346495E-2</v>
      </c>
      <c r="BB9" s="17">
        <v>9.1724855889773003E-3</v>
      </c>
      <c r="BC9" s="17">
        <v>1.8987052993071601E-2</v>
      </c>
      <c r="BD9" s="17">
        <v>1.9672747317965901E-2</v>
      </c>
      <c r="BE9" s="17"/>
      <c r="BF9" s="17">
        <v>2.2657525278184199E-2</v>
      </c>
      <c r="BG9" s="17"/>
      <c r="BH9" s="17">
        <v>2.46612566600759E-2</v>
      </c>
      <c r="BI9" s="17"/>
      <c r="BJ9" s="17">
        <v>2.5786237581545499E-2</v>
      </c>
      <c r="BK9" s="17">
        <v>2.38578366853874E-2</v>
      </c>
      <c r="BL9" s="17">
        <v>1.5386408224989601E-2</v>
      </c>
      <c r="BM9" s="17">
        <v>1.16174338845013E-2</v>
      </c>
      <c r="BN9" s="17">
        <v>3.73813103131432E-2</v>
      </c>
      <c r="BO9" s="17">
        <v>2.8257848792442301E-2</v>
      </c>
      <c r="BP9" s="17"/>
      <c r="BQ9" s="17">
        <v>0.15498187480613199</v>
      </c>
      <c r="BR9" s="17">
        <v>0</v>
      </c>
      <c r="BS9" s="17">
        <v>0</v>
      </c>
      <c r="BT9" s="17"/>
      <c r="BU9" s="17">
        <v>7.9178415741566199E-2</v>
      </c>
      <c r="BV9" s="17">
        <v>2.0379168775360799E-2</v>
      </c>
      <c r="BW9" s="17">
        <v>1.9514109084440501E-2</v>
      </c>
      <c r="BX9" s="17"/>
      <c r="BY9" s="17">
        <v>1.2361658275061201E-2</v>
      </c>
      <c r="BZ9" s="17"/>
      <c r="CA9" s="17">
        <v>2.14514486516936E-2</v>
      </c>
    </row>
    <row r="10" spans="2:79" ht="29" x14ac:dyDescent="0.35">
      <c r="B10" s="18" t="s">
        <v>175</v>
      </c>
      <c r="C10" s="17">
        <v>0.111336045656298</v>
      </c>
      <c r="D10" s="17">
        <v>0.11360990458744601</v>
      </c>
      <c r="E10" s="17">
        <v>0.107680986577747</v>
      </c>
      <c r="F10" s="17"/>
      <c r="G10" s="17">
        <v>0.125634691835111</v>
      </c>
      <c r="H10" s="17">
        <v>0.132361786517669</v>
      </c>
      <c r="I10" s="17">
        <v>0.121612805595467</v>
      </c>
      <c r="J10" s="17">
        <v>0.12301984891496801</v>
      </c>
      <c r="K10" s="17">
        <v>0.121049993092193</v>
      </c>
      <c r="L10" s="17">
        <v>6.0392465464640201E-2</v>
      </c>
      <c r="M10" s="17"/>
      <c r="N10" s="17">
        <v>0.122814652046227</v>
      </c>
      <c r="O10" s="17">
        <v>9.1840147998258695E-2</v>
      </c>
      <c r="P10" s="17">
        <v>0.13184360433148801</v>
      </c>
      <c r="Q10" s="17">
        <v>0.100676652418952</v>
      </c>
      <c r="R10" s="17"/>
      <c r="S10" s="17">
        <v>5.2839314007484102E-2</v>
      </c>
      <c r="T10" s="17">
        <v>0.100246083614127</v>
      </c>
      <c r="U10" s="17">
        <v>0.22572247314073901</v>
      </c>
      <c r="V10" s="17">
        <v>0.12539535519502301</v>
      </c>
      <c r="W10" s="17">
        <v>0.1313961958887</v>
      </c>
      <c r="X10" s="17">
        <v>0.126188668539022</v>
      </c>
      <c r="Y10" s="17">
        <v>0.12922190683992699</v>
      </c>
      <c r="Z10" s="17">
        <v>5.0507198093228303E-2</v>
      </c>
      <c r="AA10" s="17">
        <v>0.10101904744255299</v>
      </c>
      <c r="AB10" s="17">
        <v>9.8116054086139298E-2</v>
      </c>
      <c r="AC10" s="17">
        <v>0.11759173149245</v>
      </c>
      <c r="AD10" s="17">
        <v>9.4258291993354101E-2</v>
      </c>
      <c r="AE10" s="17"/>
      <c r="AF10" s="17">
        <v>0.117115227145291</v>
      </c>
      <c r="AG10" s="17">
        <v>9.8913245230555599E-2</v>
      </c>
      <c r="AH10" s="17">
        <v>0.124408449695576</v>
      </c>
      <c r="AI10" s="17">
        <v>0.11167419832952399</v>
      </c>
      <c r="AJ10" s="17">
        <v>0.12201456980636299</v>
      </c>
      <c r="AK10" s="17">
        <v>0.14628201370083499</v>
      </c>
      <c r="AL10" s="17"/>
      <c r="AM10" s="17">
        <v>9.7772115271332297E-2</v>
      </c>
      <c r="AN10" s="17">
        <v>0.113801019171059</v>
      </c>
      <c r="AO10" s="17">
        <v>0.119903368306921</v>
      </c>
      <c r="AP10" s="17">
        <v>0.12334269143057799</v>
      </c>
      <c r="AQ10" s="17">
        <v>9.7034844385297497E-2</v>
      </c>
      <c r="AR10" s="17"/>
      <c r="AS10" s="17">
        <v>9.6115777944212805E-2</v>
      </c>
      <c r="AT10" s="17">
        <v>7.7713215176967096E-2</v>
      </c>
      <c r="AU10" s="17">
        <v>0.104223658535951</v>
      </c>
      <c r="AV10" s="17">
        <v>0.132779866541895</v>
      </c>
      <c r="AW10" s="17">
        <v>0.152017379391614</v>
      </c>
      <c r="AX10" s="17">
        <v>0.15149448244893601</v>
      </c>
      <c r="AY10" s="17"/>
      <c r="AZ10" s="17">
        <v>0.13332039097151999</v>
      </c>
      <c r="BA10" s="17">
        <v>0.118209848507253</v>
      </c>
      <c r="BB10" s="17">
        <v>0.107228114547741</v>
      </c>
      <c r="BC10" s="17">
        <v>7.8462995853229897E-2</v>
      </c>
      <c r="BD10" s="17">
        <v>0.100166709506501</v>
      </c>
      <c r="BE10" s="17"/>
      <c r="BF10" s="17">
        <v>0.115800738273153</v>
      </c>
      <c r="BG10" s="17"/>
      <c r="BH10" s="17">
        <v>0.12707489840464001</v>
      </c>
      <c r="BI10" s="17"/>
      <c r="BJ10" s="17">
        <v>0.110256484067367</v>
      </c>
      <c r="BK10" s="17">
        <v>9.9153387154665998E-2</v>
      </c>
      <c r="BL10" s="17">
        <v>0.11582475409550699</v>
      </c>
      <c r="BM10" s="17">
        <v>0.12608793230450899</v>
      </c>
      <c r="BN10" s="17">
        <v>0.117611613582389</v>
      </c>
      <c r="BO10" s="17">
        <v>0.13458781148875201</v>
      </c>
      <c r="BP10" s="17"/>
      <c r="BQ10" s="17">
        <v>0.75804828370453803</v>
      </c>
      <c r="BR10" s="17">
        <v>0</v>
      </c>
      <c r="BS10" s="17">
        <v>0</v>
      </c>
      <c r="BT10" s="17"/>
      <c r="BU10" s="17">
        <v>0.23315986029156299</v>
      </c>
      <c r="BV10" s="17">
        <v>0.13567423859048899</v>
      </c>
      <c r="BW10" s="17">
        <v>9.0494619735309798E-2</v>
      </c>
      <c r="BX10" s="17"/>
      <c r="BY10" s="17">
        <v>9.0361394885229901E-2</v>
      </c>
      <c r="BZ10" s="17"/>
      <c r="CA10" s="17">
        <v>0.117676096055012</v>
      </c>
    </row>
    <row r="11" spans="2:79" ht="43.5" x14ac:dyDescent="0.35">
      <c r="B11" s="18" t="s">
        <v>176</v>
      </c>
      <c r="C11" s="17">
        <v>0.24636792978570499</v>
      </c>
      <c r="D11" s="17">
        <v>0.22919034789481199</v>
      </c>
      <c r="E11" s="17">
        <v>0.26377897132748501</v>
      </c>
      <c r="F11" s="17"/>
      <c r="G11" s="17">
        <v>0.25143874759307699</v>
      </c>
      <c r="H11" s="17">
        <v>0.24682558792706699</v>
      </c>
      <c r="I11" s="17">
        <v>0.2719212719336</v>
      </c>
      <c r="J11" s="17">
        <v>0.238637339018412</v>
      </c>
      <c r="K11" s="17">
        <v>0.245778435382523</v>
      </c>
      <c r="L11" s="17">
        <v>0.228573589407777</v>
      </c>
      <c r="M11" s="17"/>
      <c r="N11" s="17">
        <v>0.24806066099975099</v>
      </c>
      <c r="O11" s="17">
        <v>0.24134160124566501</v>
      </c>
      <c r="P11" s="17">
        <v>0.25461395192050101</v>
      </c>
      <c r="Q11" s="17">
        <v>0.24263426829663901</v>
      </c>
      <c r="R11" s="17"/>
      <c r="S11" s="17">
        <v>0.216670039638754</v>
      </c>
      <c r="T11" s="17">
        <v>0.278068391634467</v>
      </c>
      <c r="U11" s="17">
        <v>0.24354235702287</v>
      </c>
      <c r="V11" s="17">
        <v>0.259536865417414</v>
      </c>
      <c r="W11" s="17">
        <v>0.29671526808547799</v>
      </c>
      <c r="X11" s="17">
        <v>0.17780703366172701</v>
      </c>
      <c r="Y11" s="17">
        <v>0.25183981918339499</v>
      </c>
      <c r="Z11" s="17">
        <v>0.26401638474849298</v>
      </c>
      <c r="AA11" s="17">
        <v>0.244297338580243</v>
      </c>
      <c r="AB11" s="17">
        <v>0.23236172224255899</v>
      </c>
      <c r="AC11" s="17">
        <v>0.28466046071544099</v>
      </c>
      <c r="AD11" s="17">
        <v>0.251266341441512</v>
      </c>
      <c r="AE11" s="17"/>
      <c r="AF11" s="17">
        <v>0.23595219745225701</v>
      </c>
      <c r="AG11" s="17">
        <v>0.23786130405803199</v>
      </c>
      <c r="AH11" s="17">
        <v>0.27465723707657502</v>
      </c>
      <c r="AI11" s="17">
        <v>0.25769907259993302</v>
      </c>
      <c r="AJ11" s="17">
        <v>0.29197183442936298</v>
      </c>
      <c r="AK11" s="17">
        <v>0.214651933293389</v>
      </c>
      <c r="AL11" s="17"/>
      <c r="AM11" s="17">
        <v>0.249471279646378</v>
      </c>
      <c r="AN11" s="17">
        <v>0.249784720614255</v>
      </c>
      <c r="AO11" s="17">
        <v>0.24291418222970301</v>
      </c>
      <c r="AP11" s="17">
        <v>0.27129652031323098</v>
      </c>
      <c r="AQ11" s="17">
        <v>0.23874987514120799</v>
      </c>
      <c r="AR11" s="17"/>
      <c r="AS11" s="17">
        <v>0.24183537466083299</v>
      </c>
      <c r="AT11" s="17">
        <v>0.237171681470178</v>
      </c>
      <c r="AU11" s="17">
        <v>0.24210337247715399</v>
      </c>
      <c r="AV11" s="17">
        <v>0.25205833933000699</v>
      </c>
      <c r="AW11" s="17">
        <v>0.25803766249631999</v>
      </c>
      <c r="AX11" s="17">
        <v>0.26575193077327802</v>
      </c>
      <c r="AY11" s="17"/>
      <c r="AZ11" s="17">
        <v>0.24928707336140701</v>
      </c>
      <c r="BA11" s="17">
        <v>0.25238023545475002</v>
      </c>
      <c r="BB11" s="17">
        <v>0.25164697005543002</v>
      </c>
      <c r="BC11" s="17">
        <v>0.255969520295875</v>
      </c>
      <c r="BD11" s="17">
        <v>0.22445697304918699</v>
      </c>
      <c r="BE11" s="17"/>
      <c r="BF11" s="17">
        <v>0.25024007341001098</v>
      </c>
      <c r="BG11" s="17"/>
      <c r="BH11" s="17">
        <v>0.26220588778401899</v>
      </c>
      <c r="BI11" s="17"/>
      <c r="BJ11" s="17">
        <v>0.26944987276094001</v>
      </c>
      <c r="BK11" s="17">
        <v>0.23925300295840601</v>
      </c>
      <c r="BL11" s="17">
        <v>0.247171677566494</v>
      </c>
      <c r="BM11" s="17">
        <v>0.22132689523944901</v>
      </c>
      <c r="BN11" s="17">
        <v>0.234660229185916</v>
      </c>
      <c r="BO11" s="17">
        <v>0.245508029105905</v>
      </c>
      <c r="BP11" s="17"/>
      <c r="BQ11" s="17">
        <v>0</v>
      </c>
      <c r="BR11" s="17">
        <v>0.91732406409811296</v>
      </c>
      <c r="BS11" s="17">
        <v>0</v>
      </c>
      <c r="BT11" s="17"/>
      <c r="BU11" s="17">
        <v>0.25904325447632798</v>
      </c>
      <c r="BV11" s="17">
        <v>0.41609507261847001</v>
      </c>
      <c r="BW11" s="17">
        <v>0.17368065442882399</v>
      </c>
      <c r="BX11" s="17"/>
      <c r="BY11" s="17">
        <v>0.20775091738503301</v>
      </c>
      <c r="BZ11" s="17"/>
      <c r="CA11" s="17">
        <v>0.26188579306429999</v>
      </c>
    </row>
    <row r="12" spans="2:79" ht="29" x14ac:dyDescent="0.35">
      <c r="B12" s="18" t="s">
        <v>177</v>
      </c>
      <c r="C12" s="17">
        <v>0.212811287609738</v>
      </c>
      <c r="D12" s="17">
        <v>0.20907590153827901</v>
      </c>
      <c r="E12" s="17">
        <v>0.217532760350336</v>
      </c>
      <c r="F12" s="17"/>
      <c r="G12" s="17">
        <v>0.198620206569529</v>
      </c>
      <c r="H12" s="17">
        <v>0.16740760347461001</v>
      </c>
      <c r="I12" s="17">
        <v>0.22196972882796601</v>
      </c>
      <c r="J12" s="17">
        <v>0.21607799253210899</v>
      </c>
      <c r="K12" s="17">
        <v>0.19987973130133599</v>
      </c>
      <c r="L12" s="17">
        <v>0.25781278545473202</v>
      </c>
      <c r="M12" s="17"/>
      <c r="N12" s="17">
        <v>0.24148062250193</v>
      </c>
      <c r="O12" s="17">
        <v>0.218236996026721</v>
      </c>
      <c r="P12" s="17">
        <v>0.193912116768759</v>
      </c>
      <c r="Q12" s="17">
        <v>0.192613490544883</v>
      </c>
      <c r="R12" s="17"/>
      <c r="S12" s="17">
        <v>0.223986435380094</v>
      </c>
      <c r="T12" s="17">
        <v>0.22006331638312601</v>
      </c>
      <c r="U12" s="17">
        <v>0.191824187857836</v>
      </c>
      <c r="V12" s="17">
        <v>0.216683427175867</v>
      </c>
      <c r="W12" s="17">
        <v>0.22770105731984</v>
      </c>
      <c r="X12" s="17">
        <v>0.20411750697734601</v>
      </c>
      <c r="Y12" s="17">
        <v>0.17384693487372699</v>
      </c>
      <c r="Z12" s="17">
        <v>0.26225650727417898</v>
      </c>
      <c r="AA12" s="17">
        <v>0.17032144813963501</v>
      </c>
      <c r="AB12" s="17">
        <v>0.249272472914249</v>
      </c>
      <c r="AC12" s="17">
        <v>0.207456338964848</v>
      </c>
      <c r="AD12" s="17">
        <v>0.25803354116600702</v>
      </c>
      <c r="AE12" s="17"/>
      <c r="AF12" s="17">
        <v>0.16464630299772801</v>
      </c>
      <c r="AG12" s="17">
        <v>0.23408931295073501</v>
      </c>
      <c r="AH12" s="17">
        <v>0.200832895266645</v>
      </c>
      <c r="AI12" s="17">
        <v>0.245167062110767</v>
      </c>
      <c r="AJ12" s="17">
        <v>0.26431092129628703</v>
      </c>
      <c r="AK12" s="17">
        <v>0.207203363578677</v>
      </c>
      <c r="AL12" s="17"/>
      <c r="AM12" s="17">
        <v>0.19997060650582399</v>
      </c>
      <c r="AN12" s="17">
        <v>0.21537311056848199</v>
      </c>
      <c r="AO12" s="17">
        <v>0.23534384804153</v>
      </c>
      <c r="AP12" s="17">
        <v>0.19503354279333299</v>
      </c>
      <c r="AQ12" s="17">
        <v>0.18469286221166401</v>
      </c>
      <c r="AR12" s="17"/>
      <c r="AS12" s="17">
        <v>0.20784210792906599</v>
      </c>
      <c r="AT12" s="17">
        <v>0.21376947506191499</v>
      </c>
      <c r="AU12" s="17">
        <v>0.222958047580817</v>
      </c>
      <c r="AV12" s="17">
        <v>0.22250262973035601</v>
      </c>
      <c r="AW12" s="17">
        <v>0.21534339565622501</v>
      </c>
      <c r="AX12" s="17">
        <v>0.17283165910510401</v>
      </c>
      <c r="AY12" s="17"/>
      <c r="AZ12" s="17">
        <v>0.23134113556011701</v>
      </c>
      <c r="BA12" s="17">
        <v>0.21709067026309301</v>
      </c>
      <c r="BB12" s="17">
        <v>0.223117580710473</v>
      </c>
      <c r="BC12" s="17">
        <v>0.18842686524382601</v>
      </c>
      <c r="BD12" s="17">
        <v>0.190742611668788</v>
      </c>
      <c r="BE12" s="17"/>
      <c r="BF12" s="17">
        <v>0.22050203794131701</v>
      </c>
      <c r="BG12" s="17"/>
      <c r="BH12" s="17">
        <v>0.21839163623862801</v>
      </c>
      <c r="BI12" s="17"/>
      <c r="BJ12" s="17">
        <v>0.21568272550411999</v>
      </c>
      <c r="BK12" s="17">
        <v>0.23000933328914</v>
      </c>
      <c r="BL12" s="17">
        <v>0.22543707007220401</v>
      </c>
      <c r="BM12" s="17">
        <v>0.16714211477384899</v>
      </c>
      <c r="BN12" s="17">
        <v>0.21853506538945</v>
      </c>
      <c r="BO12" s="17">
        <v>0.11744311579337301</v>
      </c>
      <c r="BP12" s="17"/>
      <c r="BQ12" s="17">
        <v>0</v>
      </c>
      <c r="BR12" s="17">
        <v>0</v>
      </c>
      <c r="BS12" s="17">
        <v>0.42052146512237698</v>
      </c>
      <c r="BT12" s="17"/>
      <c r="BU12" s="17">
        <v>0.23931210618999901</v>
      </c>
      <c r="BV12" s="17">
        <v>0.18305815645485701</v>
      </c>
      <c r="BW12" s="17">
        <v>0.245449287851595</v>
      </c>
      <c r="BX12" s="17"/>
      <c r="BY12" s="17">
        <v>0.160128058897859</v>
      </c>
      <c r="BZ12" s="17"/>
      <c r="CA12" s="17">
        <v>0.24208181844795401</v>
      </c>
    </row>
    <row r="13" spans="2:79" ht="29" x14ac:dyDescent="0.35">
      <c r="B13" s="18" t="s">
        <v>178</v>
      </c>
      <c r="C13" s="17">
        <v>0.25206721539051302</v>
      </c>
      <c r="D13" s="17">
        <v>0.285826726565096</v>
      </c>
      <c r="E13" s="17">
        <v>0.219529678141891</v>
      </c>
      <c r="F13" s="17"/>
      <c r="G13" s="17">
        <v>0.26367109093640001</v>
      </c>
      <c r="H13" s="17">
        <v>0.25622919856764698</v>
      </c>
      <c r="I13" s="17">
        <v>0.214657859150469</v>
      </c>
      <c r="J13" s="17">
        <v>0.23080133356317101</v>
      </c>
      <c r="K13" s="17">
        <v>0.24957833700680301</v>
      </c>
      <c r="L13" s="17">
        <v>0.29011412827345601</v>
      </c>
      <c r="M13" s="17"/>
      <c r="N13" s="17">
        <v>0.21614879278691901</v>
      </c>
      <c r="O13" s="17">
        <v>0.25757622777688199</v>
      </c>
      <c r="P13" s="17">
        <v>0.24836814803882101</v>
      </c>
      <c r="Q13" s="17">
        <v>0.28716014139033902</v>
      </c>
      <c r="R13" s="17"/>
      <c r="S13" s="17">
        <v>0.30078816901420102</v>
      </c>
      <c r="T13" s="17">
        <v>0.2375503762125</v>
      </c>
      <c r="U13" s="17">
        <v>0.176432088734298</v>
      </c>
      <c r="V13" s="17">
        <v>0.22710949368073899</v>
      </c>
      <c r="W13" s="17">
        <v>0.19855682577549999</v>
      </c>
      <c r="X13" s="17">
        <v>0.25104965029156601</v>
      </c>
      <c r="Y13" s="17">
        <v>0.267160373422686</v>
      </c>
      <c r="Z13" s="17">
        <v>0.202797025216609</v>
      </c>
      <c r="AA13" s="17">
        <v>0.29330081076188702</v>
      </c>
      <c r="AB13" s="17">
        <v>0.29476488088797098</v>
      </c>
      <c r="AC13" s="17">
        <v>0.187290960880234</v>
      </c>
      <c r="AD13" s="17">
        <v>0.34613417938903202</v>
      </c>
      <c r="AE13" s="17"/>
      <c r="AF13" s="17">
        <v>0.27598036815604499</v>
      </c>
      <c r="AG13" s="17">
        <v>0.26163679124454298</v>
      </c>
      <c r="AH13" s="17">
        <v>0.23247031628551801</v>
      </c>
      <c r="AI13" s="17">
        <v>0.23071653016542501</v>
      </c>
      <c r="AJ13" s="17">
        <v>0.185261790646505</v>
      </c>
      <c r="AK13" s="17">
        <v>0.25550283647295802</v>
      </c>
      <c r="AL13" s="17"/>
      <c r="AM13" s="17">
        <v>0.284335043542987</v>
      </c>
      <c r="AN13" s="17">
        <v>0.24923655976238701</v>
      </c>
      <c r="AO13" s="17">
        <v>0.22807295496678201</v>
      </c>
      <c r="AP13" s="17">
        <v>0.213838575083203</v>
      </c>
      <c r="AQ13" s="17">
        <v>0.32026976378158001</v>
      </c>
      <c r="AR13" s="17"/>
      <c r="AS13" s="17">
        <v>0.26353324071751599</v>
      </c>
      <c r="AT13" s="17">
        <v>0.279608150541095</v>
      </c>
      <c r="AU13" s="17">
        <v>0.27181361395430298</v>
      </c>
      <c r="AV13" s="17">
        <v>0.24024910552300399</v>
      </c>
      <c r="AW13" s="17">
        <v>0.19373669488481399</v>
      </c>
      <c r="AX13" s="17">
        <v>0.215596613834273</v>
      </c>
      <c r="AY13" s="17"/>
      <c r="AZ13" s="17">
        <v>0.205867412677151</v>
      </c>
      <c r="BA13" s="17">
        <v>0.23359469469150501</v>
      </c>
      <c r="BB13" s="17">
        <v>0.27312151139924001</v>
      </c>
      <c r="BC13" s="17">
        <v>0.27959702737292202</v>
      </c>
      <c r="BD13" s="17">
        <v>0.28997787513787898</v>
      </c>
      <c r="BE13" s="17"/>
      <c r="BF13" s="17">
        <v>0.243472335864064</v>
      </c>
      <c r="BG13" s="17"/>
      <c r="BH13" s="17">
        <v>0.22503502886906901</v>
      </c>
      <c r="BI13" s="17"/>
      <c r="BJ13" s="17">
        <v>0.23579855499487401</v>
      </c>
      <c r="BK13" s="17">
        <v>0.24471281737144701</v>
      </c>
      <c r="BL13" s="17">
        <v>0.25104271688305002</v>
      </c>
      <c r="BM13" s="17">
        <v>0.30820296999376201</v>
      </c>
      <c r="BN13" s="17">
        <v>0.23061823570471099</v>
      </c>
      <c r="BO13" s="17">
        <v>0.30757278287272599</v>
      </c>
      <c r="BP13" s="17"/>
      <c r="BQ13" s="17">
        <v>0</v>
      </c>
      <c r="BR13" s="17">
        <v>0</v>
      </c>
      <c r="BS13" s="17">
        <v>0.498092351754023</v>
      </c>
      <c r="BT13" s="17"/>
      <c r="BU13" s="17">
        <v>8.7419636633473893E-2</v>
      </c>
      <c r="BV13" s="17">
        <v>0.114125557128475</v>
      </c>
      <c r="BW13" s="17">
        <v>0.36891172415761098</v>
      </c>
      <c r="BX13" s="17"/>
      <c r="BY13" s="17">
        <v>0.398966276296155</v>
      </c>
      <c r="BZ13" s="17"/>
      <c r="CA13" s="17">
        <v>0.20661982183442401</v>
      </c>
    </row>
    <row r="14" spans="2:79" x14ac:dyDescent="0.35">
      <c r="B14" s="18" t="s">
        <v>136</v>
      </c>
      <c r="C14" s="19">
        <v>7.8490404507644995E-2</v>
      </c>
      <c r="D14" s="19">
        <v>5.9385638192319901E-2</v>
      </c>
      <c r="E14" s="19">
        <v>9.6738310030415497E-2</v>
      </c>
      <c r="F14" s="19"/>
      <c r="G14" s="19">
        <v>0.12168280934502899</v>
      </c>
      <c r="H14" s="19">
        <v>0.114231203179601</v>
      </c>
      <c r="I14" s="19">
        <v>8.5338394307689996E-2</v>
      </c>
      <c r="J14" s="19">
        <v>6.7721437440590795E-2</v>
      </c>
      <c r="K14" s="19">
        <v>4.8960722718565303E-2</v>
      </c>
      <c r="L14" s="19">
        <v>4.3534050656486301E-2</v>
      </c>
      <c r="M14" s="19"/>
      <c r="N14" s="19">
        <v>6.4391365195129294E-2</v>
      </c>
      <c r="O14" s="19">
        <v>8.7371161868796093E-2</v>
      </c>
      <c r="P14" s="19">
        <v>7.2308879232782106E-2</v>
      </c>
      <c r="Q14" s="19">
        <v>8.9760668214417999E-2</v>
      </c>
      <c r="R14" s="19"/>
      <c r="S14" s="19">
        <v>0.10050876595133799</v>
      </c>
      <c r="T14" s="19">
        <v>6.8350239297748805E-2</v>
      </c>
      <c r="U14" s="19">
        <v>7.3415071678579996E-2</v>
      </c>
      <c r="V14" s="19">
        <v>8.67431363025013E-2</v>
      </c>
      <c r="W14" s="19">
        <v>5.9177813514729699E-2</v>
      </c>
      <c r="X14" s="19">
        <v>0.11959819543925999</v>
      </c>
      <c r="Y14" s="19">
        <v>5.5032246684380198E-2</v>
      </c>
      <c r="Z14" s="19">
        <v>0.110072560015975</v>
      </c>
      <c r="AA14" s="19">
        <v>8.31936825845776E-2</v>
      </c>
      <c r="AB14" s="19">
        <v>4.9137098302166102E-2</v>
      </c>
      <c r="AC14" s="19">
        <v>7.8419691186051896E-2</v>
      </c>
      <c r="AD14" s="19">
        <v>2.1822121482098E-2</v>
      </c>
      <c r="AE14" s="19"/>
      <c r="AF14" s="19">
        <v>0.103100637822122</v>
      </c>
      <c r="AG14" s="19">
        <v>7.0269649057774095E-2</v>
      </c>
      <c r="AH14" s="19">
        <v>6.1626387186315697E-2</v>
      </c>
      <c r="AI14" s="19">
        <v>4.6634792468001098E-2</v>
      </c>
      <c r="AJ14" s="19">
        <v>6.4717328614227604E-2</v>
      </c>
      <c r="AK14" s="19">
        <v>5.9431310005461098E-2</v>
      </c>
      <c r="AL14" s="19"/>
      <c r="AM14" s="19">
        <v>7.7070576988657297E-2</v>
      </c>
      <c r="AN14" s="19">
        <v>6.8637984748075795E-2</v>
      </c>
      <c r="AO14" s="19">
        <v>8.1911480549471796E-2</v>
      </c>
      <c r="AP14" s="19">
        <v>9.3971942913306905E-2</v>
      </c>
      <c r="AQ14" s="19">
        <v>4.5528624397299898E-2</v>
      </c>
      <c r="AR14" s="19"/>
      <c r="AS14" s="19">
        <v>0.11188125235441999</v>
      </c>
      <c r="AT14" s="19">
        <v>8.0782512148924707E-2</v>
      </c>
      <c r="AU14" s="19">
        <v>7.1988271448002197E-2</v>
      </c>
      <c r="AV14" s="19">
        <v>5.2622448218651897E-2</v>
      </c>
      <c r="AW14" s="19">
        <v>7.3585861058602098E-2</v>
      </c>
      <c r="AX14" s="19">
        <v>6.1740171806713103E-2</v>
      </c>
      <c r="AY14" s="19"/>
      <c r="AZ14" s="19">
        <v>5.4691090761198602E-2</v>
      </c>
      <c r="BA14" s="19">
        <v>7.1696642630106402E-2</v>
      </c>
      <c r="BB14" s="19">
        <v>7.1928621806779697E-2</v>
      </c>
      <c r="BC14" s="19">
        <v>7.3228908510586693E-2</v>
      </c>
      <c r="BD14" s="19">
        <v>0.115133859343754</v>
      </c>
      <c r="BE14" s="19"/>
      <c r="BF14" s="19">
        <v>6.4895990981099202E-2</v>
      </c>
      <c r="BG14" s="19"/>
      <c r="BH14" s="19">
        <v>5.91755198385654E-2</v>
      </c>
      <c r="BI14" s="19"/>
      <c r="BJ14" s="19">
        <v>9.31737384742133E-2</v>
      </c>
      <c r="BK14" s="19">
        <v>7.34455587636305E-2</v>
      </c>
      <c r="BL14" s="19">
        <v>5.3826877316645302E-2</v>
      </c>
      <c r="BM14" s="19">
        <v>7.1349116591597803E-2</v>
      </c>
      <c r="BN14" s="19">
        <v>9.1416697415651699E-2</v>
      </c>
      <c r="BO14" s="19">
        <v>0.15534896500186701</v>
      </c>
      <c r="BP14" s="19"/>
      <c r="BQ14" s="19">
        <v>0</v>
      </c>
      <c r="BR14" s="19">
        <v>0</v>
      </c>
      <c r="BS14" s="19">
        <v>0</v>
      </c>
      <c r="BT14" s="19"/>
      <c r="BU14" s="19">
        <v>5.1823062649830401E-2</v>
      </c>
      <c r="BV14" s="19">
        <v>3.0834843597636399E-2</v>
      </c>
      <c r="BW14" s="19">
        <v>2.5972848823373799E-2</v>
      </c>
      <c r="BX14" s="19"/>
      <c r="BY14" s="19">
        <v>0.112699112287349</v>
      </c>
      <c r="BZ14" s="19"/>
      <c r="CA14" s="19">
        <v>6.8823975720447503E-2</v>
      </c>
    </row>
    <row r="15" spans="2:79" x14ac:dyDescent="0.35">
      <c r="B15" s="16"/>
    </row>
    <row r="16" spans="2:79" x14ac:dyDescent="0.35">
      <c r="B16" t="s">
        <v>107</v>
      </c>
    </row>
    <row r="17" spans="2:51" x14ac:dyDescent="0.35">
      <c r="B17" t="s">
        <v>108</v>
      </c>
      <c r="S17" s="26">
        <f>SUM(S9:S10)</f>
        <v>6.3724099706987905E-2</v>
      </c>
      <c r="T17" s="26">
        <f t="shared" ref="T17:AY17" si="0">SUM(T9:T10)</f>
        <v>0.1216746314794044</v>
      </c>
      <c r="U17" s="26">
        <f t="shared" si="0"/>
        <v>0.24397552342392012</v>
      </c>
      <c r="V17" s="26">
        <f t="shared" si="0"/>
        <v>0.15886708668661731</v>
      </c>
      <c r="W17" s="26">
        <f t="shared" si="0"/>
        <v>0.14430116517680849</v>
      </c>
      <c r="X17" s="26">
        <f t="shared" si="0"/>
        <v>0.15891502466409529</v>
      </c>
      <c r="Y17" s="26">
        <f t="shared" si="0"/>
        <v>0.16839416403215229</v>
      </c>
      <c r="Z17" s="26">
        <f t="shared" si="0"/>
        <v>8.7935295763346299E-2</v>
      </c>
      <c r="AA17" s="26">
        <f t="shared" si="0"/>
        <v>0.13149381490539869</v>
      </c>
      <c r="AB17" s="26">
        <f t="shared" si="0"/>
        <v>0.10666828060645933</v>
      </c>
      <c r="AC17" s="26">
        <f t="shared" si="0"/>
        <v>0.14098095288575441</v>
      </c>
      <c r="AD17" s="26">
        <f t="shared" si="0"/>
        <v>0.10127891006941556</v>
      </c>
      <c r="AE17" s="26">
        <f t="shared" si="0"/>
        <v>0</v>
      </c>
      <c r="AF17" s="26">
        <f t="shared" si="0"/>
        <v>0.15413383125711691</v>
      </c>
      <c r="AG17" s="26">
        <f t="shared" si="0"/>
        <v>0.1190336912578409</v>
      </c>
      <c r="AH17" s="26">
        <f t="shared" si="0"/>
        <v>0.1396073433962296</v>
      </c>
      <c r="AI17" s="26">
        <f t="shared" si="0"/>
        <v>0.135029041593871</v>
      </c>
      <c r="AJ17" s="26">
        <f t="shared" si="0"/>
        <v>0.1490924997672213</v>
      </c>
      <c r="AK17" s="26">
        <f t="shared" si="0"/>
        <v>0.17003108305216239</v>
      </c>
      <c r="AL17" s="26">
        <f t="shared" si="0"/>
        <v>0</v>
      </c>
      <c r="AM17" s="26">
        <f t="shared" si="0"/>
        <v>0.1142624222483576</v>
      </c>
      <c r="AN17" s="26">
        <f t="shared" si="0"/>
        <v>0.13332074986471371</v>
      </c>
      <c r="AO17" s="26">
        <f t="shared" si="0"/>
        <v>0.1424325989473578</v>
      </c>
      <c r="AP17" s="26">
        <f t="shared" si="0"/>
        <v>0.15048662686701669</v>
      </c>
      <c r="AQ17" s="26">
        <f t="shared" si="0"/>
        <v>0.12933585240730031</v>
      </c>
      <c r="AR17" s="26">
        <f t="shared" si="0"/>
        <v>0</v>
      </c>
      <c r="AS17" s="26">
        <f t="shared" si="0"/>
        <v>0.1160609164881312</v>
      </c>
      <c r="AT17" s="26">
        <f t="shared" si="0"/>
        <v>9.6041050821866092E-2</v>
      </c>
      <c r="AU17" s="26">
        <f t="shared" si="0"/>
        <v>0.11490101538069621</v>
      </c>
      <c r="AV17" s="26">
        <f t="shared" si="0"/>
        <v>0.16048586837779288</v>
      </c>
      <c r="AW17" s="26">
        <f t="shared" si="0"/>
        <v>0.17132849719619719</v>
      </c>
      <c r="AX17" s="26">
        <f t="shared" si="0"/>
        <v>0.2146994615849887</v>
      </c>
      <c r="AY17" s="26">
        <f t="shared" si="0"/>
        <v>0</v>
      </c>
    </row>
    <row r="19" spans="2:51"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19"/>
  <sheetViews>
    <sheetView showGridLines="0" topLeftCell="A2" workbookViewId="0">
      <pane xSplit="2" topLeftCell="O1" activePane="topRight" state="frozen"/>
      <selection pane="topRight" activeCell="S17" sqref="S17:AD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1.00754182366679E-2</v>
      </c>
      <c r="D9" s="17">
        <v>1.14190454458482E-2</v>
      </c>
      <c r="E9" s="17">
        <v>7.3481119736595098E-3</v>
      </c>
      <c r="F9" s="17"/>
      <c r="G9" s="17">
        <v>1.6112055323206202E-2</v>
      </c>
      <c r="H9" s="17">
        <v>1.63434435784711E-2</v>
      </c>
      <c r="I9" s="17">
        <v>1.2116648591598901E-2</v>
      </c>
      <c r="J9" s="17">
        <v>7.9735251609718092E-3</v>
      </c>
      <c r="K9" s="17">
        <v>5.6200191515243299E-3</v>
      </c>
      <c r="L9" s="17">
        <v>3.9804882732178597E-3</v>
      </c>
      <c r="M9" s="17"/>
      <c r="N9" s="17">
        <v>8.2725005481351296E-3</v>
      </c>
      <c r="O9" s="17">
        <v>1.31391475330527E-2</v>
      </c>
      <c r="P9" s="17">
        <v>1.41426461383628E-2</v>
      </c>
      <c r="Q9" s="17">
        <v>5.5463266774016797E-3</v>
      </c>
      <c r="R9" s="17"/>
      <c r="S9" s="17">
        <v>2.7174400745375301E-2</v>
      </c>
      <c r="T9" s="17">
        <v>9.5595952743799794E-3</v>
      </c>
      <c r="U9" s="17">
        <v>8.6273807948167303E-3</v>
      </c>
      <c r="V9" s="17">
        <v>2.27406235936055E-2</v>
      </c>
      <c r="W9" s="17">
        <v>2.23723121589221E-3</v>
      </c>
      <c r="X9" s="17">
        <v>7.0189937056567798E-3</v>
      </c>
      <c r="Y9" s="17">
        <v>5.9343483484951996E-3</v>
      </c>
      <c r="Z9" s="17">
        <v>2.0583566802300801E-3</v>
      </c>
      <c r="AA9" s="17">
        <v>8.6339557385948507E-3</v>
      </c>
      <c r="AB9" s="17">
        <v>0</v>
      </c>
      <c r="AC9" s="17">
        <v>0</v>
      </c>
      <c r="AD9" s="17">
        <v>0</v>
      </c>
      <c r="AE9" s="17"/>
      <c r="AF9" s="17">
        <v>1.1089533453843701E-2</v>
      </c>
      <c r="AG9" s="17">
        <v>9.9321421627433602E-3</v>
      </c>
      <c r="AH9" s="17">
        <v>8.5276630291566593E-3</v>
      </c>
      <c r="AI9" s="17">
        <v>5.2668077057313398E-3</v>
      </c>
      <c r="AJ9" s="17">
        <v>1.30128992789528E-2</v>
      </c>
      <c r="AK9" s="17">
        <v>2.1532880813277099E-2</v>
      </c>
      <c r="AL9" s="17"/>
      <c r="AM9" s="17">
        <v>7.5285810772088802E-3</v>
      </c>
      <c r="AN9" s="17">
        <v>1.19572112988024E-2</v>
      </c>
      <c r="AO9" s="17">
        <v>8.1392632623858603E-3</v>
      </c>
      <c r="AP9" s="17">
        <v>1.0720824875760201E-2</v>
      </c>
      <c r="AQ9" s="17">
        <v>2.2347555858110199E-2</v>
      </c>
      <c r="AR9" s="17"/>
      <c r="AS9" s="17">
        <v>1.7417447287587599E-2</v>
      </c>
      <c r="AT9" s="17">
        <v>1.07614875411418E-2</v>
      </c>
      <c r="AU9" s="17">
        <v>9.8240532028396992E-3</v>
      </c>
      <c r="AV9" s="17">
        <v>5.28726240354053E-3</v>
      </c>
      <c r="AW9" s="17">
        <v>5.4130433465991298E-3</v>
      </c>
      <c r="AX9" s="17">
        <v>6.5821331402897698E-3</v>
      </c>
      <c r="AY9" s="17"/>
      <c r="AZ9" s="17">
        <v>1.26168358720659E-2</v>
      </c>
      <c r="BA9" s="17">
        <v>1.04323707689886E-2</v>
      </c>
      <c r="BB9" s="17">
        <v>1.6892451133346999E-3</v>
      </c>
      <c r="BC9" s="17">
        <v>2.16109450448186E-2</v>
      </c>
      <c r="BD9" s="17">
        <v>1.07456068068801E-2</v>
      </c>
      <c r="BE9" s="17"/>
      <c r="BF9" s="17">
        <v>9.0113538116822593E-3</v>
      </c>
      <c r="BG9" s="17"/>
      <c r="BH9" s="17">
        <v>1.1179280131355799E-2</v>
      </c>
      <c r="BI9" s="17"/>
      <c r="BJ9" s="17">
        <v>7.8669076299471997E-3</v>
      </c>
      <c r="BK9" s="17">
        <v>1.23110586031845E-2</v>
      </c>
      <c r="BL9" s="17">
        <v>5.7655828802657197E-3</v>
      </c>
      <c r="BM9" s="17">
        <v>1.4501327107958E-2</v>
      </c>
      <c r="BN9" s="17">
        <v>8.8899327287124599E-3</v>
      </c>
      <c r="BO9" s="17">
        <v>2.6671141085234801E-2</v>
      </c>
      <c r="BP9" s="17"/>
      <c r="BQ9" s="17">
        <v>3.12038331437848E-2</v>
      </c>
      <c r="BR9" s="17">
        <v>9.9711955554858903E-3</v>
      </c>
      <c r="BS9" s="17">
        <v>4.6239906532592901E-3</v>
      </c>
      <c r="BT9" s="17"/>
      <c r="BU9" s="17">
        <v>0.21601818991594299</v>
      </c>
      <c r="BV9" s="17">
        <v>0</v>
      </c>
      <c r="BW9" s="17">
        <v>0</v>
      </c>
      <c r="BX9" s="17"/>
      <c r="BY9" s="17">
        <v>3.0672421579633201E-2</v>
      </c>
      <c r="BZ9" s="17"/>
      <c r="CA9" s="17">
        <v>1.37612658020725E-2</v>
      </c>
    </row>
    <row r="10" spans="2:79" ht="29" x14ac:dyDescent="0.35">
      <c r="B10" s="18" t="s">
        <v>175</v>
      </c>
      <c r="C10" s="17">
        <v>3.4062231443572497E-2</v>
      </c>
      <c r="D10" s="17">
        <v>4.1388936687532803E-2</v>
      </c>
      <c r="E10" s="17">
        <v>2.7147701836152699E-2</v>
      </c>
      <c r="F10" s="17"/>
      <c r="G10" s="17">
        <v>3.4889831683065697E-2</v>
      </c>
      <c r="H10" s="17">
        <v>4.0626204274495599E-2</v>
      </c>
      <c r="I10" s="17">
        <v>4.0760651461153999E-2</v>
      </c>
      <c r="J10" s="17">
        <v>3.6775192278378298E-2</v>
      </c>
      <c r="K10" s="17">
        <v>3.1711838196930603E-2</v>
      </c>
      <c r="L10" s="17">
        <v>2.21256929335913E-2</v>
      </c>
      <c r="M10" s="17"/>
      <c r="N10" s="17">
        <v>3.6489901737016502E-2</v>
      </c>
      <c r="O10" s="17">
        <v>3.1612780865421602E-2</v>
      </c>
      <c r="P10" s="17">
        <v>3.6023593373032799E-2</v>
      </c>
      <c r="Q10" s="17">
        <v>3.0308950949346901E-2</v>
      </c>
      <c r="R10" s="17"/>
      <c r="S10" s="17">
        <v>4.4425321000884803E-2</v>
      </c>
      <c r="T10" s="17">
        <v>5.47822912914099E-2</v>
      </c>
      <c r="U10" s="17">
        <v>3.0694127733168E-2</v>
      </c>
      <c r="V10" s="17">
        <v>7.8380877395143794E-2</v>
      </c>
      <c r="W10" s="17">
        <v>4.4882974900195098E-2</v>
      </c>
      <c r="X10" s="17">
        <v>6.8378000262219098E-3</v>
      </c>
      <c r="Y10" s="17">
        <v>1.34526496036742E-2</v>
      </c>
      <c r="Z10" s="17">
        <v>3.4601421064894597E-2</v>
      </c>
      <c r="AA10" s="17">
        <v>2.05574360244846E-2</v>
      </c>
      <c r="AB10" s="17">
        <v>1.38066112102678E-2</v>
      </c>
      <c r="AC10" s="17">
        <v>2.2270850912091401E-2</v>
      </c>
      <c r="AD10" s="17">
        <v>1.2614184786906801E-2</v>
      </c>
      <c r="AE10" s="17"/>
      <c r="AF10" s="17">
        <v>3.1275347613504603E-2</v>
      </c>
      <c r="AG10" s="17">
        <v>3.8332140026343102E-2</v>
      </c>
      <c r="AH10" s="17">
        <v>2.99382171911197E-2</v>
      </c>
      <c r="AI10" s="17">
        <v>3.4902339308332399E-2</v>
      </c>
      <c r="AJ10" s="17">
        <v>2.1300203694068699E-2</v>
      </c>
      <c r="AK10" s="17">
        <v>5.81584239232142E-2</v>
      </c>
      <c r="AL10" s="17"/>
      <c r="AM10" s="17">
        <v>2.8798215694521699E-2</v>
      </c>
      <c r="AN10" s="17">
        <v>2.4989235251607098E-2</v>
      </c>
      <c r="AO10" s="17">
        <v>4.4379532568382202E-2</v>
      </c>
      <c r="AP10" s="17">
        <v>5.1403180225488301E-2</v>
      </c>
      <c r="AQ10" s="17">
        <v>3.9780340906599002E-2</v>
      </c>
      <c r="AR10" s="17"/>
      <c r="AS10" s="17">
        <v>3.7480735211767702E-2</v>
      </c>
      <c r="AT10" s="17">
        <v>2.53921351033119E-2</v>
      </c>
      <c r="AU10" s="17">
        <v>3.8884041390317897E-2</v>
      </c>
      <c r="AV10" s="17">
        <v>3.6913790048176798E-2</v>
      </c>
      <c r="AW10" s="17">
        <v>2.4375266680209999E-2</v>
      </c>
      <c r="AX10" s="17">
        <v>4.8696717761386302E-2</v>
      </c>
      <c r="AY10" s="17"/>
      <c r="AZ10" s="17">
        <v>4.5286215387180397E-2</v>
      </c>
      <c r="BA10" s="17">
        <v>3.7183001347743098E-2</v>
      </c>
      <c r="BB10" s="17">
        <v>2.33422703145287E-2</v>
      </c>
      <c r="BC10" s="17">
        <v>2.8668616450565398E-2</v>
      </c>
      <c r="BD10" s="17">
        <v>2.93161707629239E-2</v>
      </c>
      <c r="BE10" s="17"/>
      <c r="BF10" s="17">
        <v>3.6192929446825797E-2</v>
      </c>
      <c r="BG10" s="17"/>
      <c r="BH10" s="17">
        <v>3.5947816291532299E-2</v>
      </c>
      <c r="BI10" s="17"/>
      <c r="BJ10" s="17">
        <v>3.7989703874877399E-2</v>
      </c>
      <c r="BK10" s="17">
        <v>3.0734861484544299E-2</v>
      </c>
      <c r="BL10" s="17">
        <v>2.8730326180223999E-2</v>
      </c>
      <c r="BM10" s="17">
        <v>4.2837628411989098E-2</v>
      </c>
      <c r="BN10" s="17">
        <v>3.2281348977213499E-2</v>
      </c>
      <c r="BO10" s="17">
        <v>3.3280040128017302E-2</v>
      </c>
      <c r="BP10" s="17"/>
      <c r="BQ10" s="17">
        <v>6.7984146831564604E-2</v>
      </c>
      <c r="BR10" s="17">
        <v>3.5015455103183497E-2</v>
      </c>
      <c r="BS10" s="17">
        <v>2.5489257228824402E-2</v>
      </c>
      <c r="BT10" s="17"/>
      <c r="BU10" s="17">
        <v>0.73029837651403495</v>
      </c>
      <c r="BV10" s="17">
        <v>0</v>
      </c>
      <c r="BW10" s="17">
        <v>0</v>
      </c>
      <c r="BX10" s="17"/>
      <c r="BY10" s="17">
        <v>2.2183705606501399E-2</v>
      </c>
      <c r="BZ10" s="17"/>
      <c r="CA10" s="17">
        <v>5.0298856833259999E-2</v>
      </c>
    </row>
    <row r="11" spans="2:79" ht="43.5" x14ac:dyDescent="0.35">
      <c r="B11" s="18" t="s">
        <v>176</v>
      </c>
      <c r="C11" s="17">
        <v>0.27787844478790502</v>
      </c>
      <c r="D11" s="17">
        <v>0.27914552339328802</v>
      </c>
      <c r="E11" s="17">
        <v>0.27715379760034697</v>
      </c>
      <c r="F11" s="17"/>
      <c r="G11" s="17">
        <v>0.25768450477753002</v>
      </c>
      <c r="H11" s="17">
        <v>0.22609793035287601</v>
      </c>
      <c r="I11" s="17">
        <v>0.30948790426161399</v>
      </c>
      <c r="J11" s="17">
        <v>0.31280041426997202</v>
      </c>
      <c r="K11" s="17">
        <v>0.31207965278236699</v>
      </c>
      <c r="L11" s="17">
        <v>0.25667512138114801</v>
      </c>
      <c r="M11" s="17"/>
      <c r="N11" s="17">
        <v>0.30211576732906997</v>
      </c>
      <c r="O11" s="17">
        <v>0.27960577084863403</v>
      </c>
      <c r="P11" s="17">
        <v>0.27638196851541802</v>
      </c>
      <c r="Q11" s="17">
        <v>0.24713899877652801</v>
      </c>
      <c r="R11" s="17"/>
      <c r="S11" s="17">
        <v>0.26768298021834203</v>
      </c>
      <c r="T11" s="17">
        <v>0.37081054707265398</v>
      </c>
      <c r="U11" s="17">
        <v>0.33743821273409202</v>
      </c>
      <c r="V11" s="17">
        <v>0.34102904765599401</v>
      </c>
      <c r="W11" s="17">
        <v>0.32376918541535199</v>
      </c>
      <c r="X11" s="17">
        <v>0.317734898039222</v>
      </c>
      <c r="Y11" s="17">
        <v>0.25963643406720799</v>
      </c>
      <c r="Z11" s="17">
        <v>0.175180581217389</v>
      </c>
      <c r="AA11" s="17">
        <v>0.19396442018367699</v>
      </c>
      <c r="AB11" s="17">
        <v>0.152477016981761</v>
      </c>
      <c r="AC11" s="17">
        <v>0.27362231857098801</v>
      </c>
      <c r="AD11" s="17">
        <v>0.22447388178081101</v>
      </c>
      <c r="AE11" s="17"/>
      <c r="AF11" s="17">
        <v>0.27501497509698702</v>
      </c>
      <c r="AG11" s="17">
        <v>0.25527337576072001</v>
      </c>
      <c r="AH11" s="17">
        <v>0.29743563317511401</v>
      </c>
      <c r="AI11" s="17">
        <v>0.314514296765743</v>
      </c>
      <c r="AJ11" s="17">
        <v>0.34866172008055601</v>
      </c>
      <c r="AK11" s="17">
        <v>0.27976513144099802</v>
      </c>
      <c r="AL11" s="17"/>
      <c r="AM11" s="17">
        <v>0.27810504684915299</v>
      </c>
      <c r="AN11" s="17">
        <v>0.29148358415966702</v>
      </c>
      <c r="AO11" s="17">
        <v>0.27469289958758902</v>
      </c>
      <c r="AP11" s="17">
        <v>0.26476347624823698</v>
      </c>
      <c r="AQ11" s="17">
        <v>0.3588398989703</v>
      </c>
      <c r="AR11" s="17"/>
      <c r="AS11" s="17">
        <v>0.24627817684860401</v>
      </c>
      <c r="AT11" s="17">
        <v>0.297380075474525</v>
      </c>
      <c r="AU11" s="17">
        <v>0.27129881240168902</v>
      </c>
      <c r="AV11" s="17">
        <v>0.260577958904056</v>
      </c>
      <c r="AW11" s="17">
        <v>0.31781763538151803</v>
      </c>
      <c r="AX11" s="17">
        <v>0.30677256219781601</v>
      </c>
      <c r="AY11" s="17"/>
      <c r="AZ11" s="17">
        <v>0.31581411030260997</v>
      </c>
      <c r="BA11" s="17">
        <v>0.280989958451836</v>
      </c>
      <c r="BB11" s="17">
        <v>0.28748053831485099</v>
      </c>
      <c r="BC11" s="17">
        <v>0.25639387150201998</v>
      </c>
      <c r="BD11" s="17">
        <v>0.23980672327701999</v>
      </c>
      <c r="BE11" s="17"/>
      <c r="BF11" s="17">
        <v>0.28879579643624897</v>
      </c>
      <c r="BG11" s="17"/>
      <c r="BH11" s="17">
        <v>0.30139628050698902</v>
      </c>
      <c r="BI11" s="17"/>
      <c r="BJ11" s="17">
        <v>0.30016390947868199</v>
      </c>
      <c r="BK11" s="17">
        <v>0.27263842588574799</v>
      </c>
      <c r="BL11" s="17">
        <v>0.29536671797876601</v>
      </c>
      <c r="BM11" s="17">
        <v>0.20415874151289701</v>
      </c>
      <c r="BN11" s="17">
        <v>0.29117580692627199</v>
      </c>
      <c r="BO11" s="17">
        <v>0.25349985863025298</v>
      </c>
      <c r="BP11" s="17"/>
      <c r="BQ11" s="17">
        <v>0.328316220187653</v>
      </c>
      <c r="BR11" s="17">
        <v>0.47872839994703498</v>
      </c>
      <c r="BS11" s="17">
        <v>0.18145816791661501</v>
      </c>
      <c r="BT11" s="17"/>
      <c r="BU11" s="17">
        <v>0</v>
      </c>
      <c r="BV11" s="17">
        <v>0.89928397111119895</v>
      </c>
      <c r="BW11" s="17">
        <v>0</v>
      </c>
      <c r="BX11" s="17"/>
      <c r="BY11" s="17">
        <v>0.22008676078630501</v>
      </c>
      <c r="BZ11" s="17"/>
      <c r="CA11" s="17">
        <v>0.293431061061664</v>
      </c>
    </row>
    <row r="12" spans="2:79" ht="29" x14ac:dyDescent="0.35">
      <c r="B12" s="18" t="s">
        <v>177</v>
      </c>
      <c r="C12" s="17">
        <v>0.18245018423978099</v>
      </c>
      <c r="D12" s="17">
        <v>0.181107535856978</v>
      </c>
      <c r="E12" s="17">
        <v>0.18409891411745</v>
      </c>
      <c r="F12" s="17"/>
      <c r="G12" s="17">
        <v>0.19152629976883701</v>
      </c>
      <c r="H12" s="17">
        <v>0.18388033422849401</v>
      </c>
      <c r="I12" s="17">
        <v>0.17758849964277701</v>
      </c>
      <c r="J12" s="17">
        <v>0.15483564970507499</v>
      </c>
      <c r="K12" s="17">
        <v>0.172175122278378</v>
      </c>
      <c r="L12" s="17">
        <v>0.20841242717169101</v>
      </c>
      <c r="M12" s="17"/>
      <c r="N12" s="17">
        <v>0.195088186124734</v>
      </c>
      <c r="O12" s="17">
        <v>0.18320017908512701</v>
      </c>
      <c r="P12" s="17">
        <v>0.16815220718012</v>
      </c>
      <c r="Q12" s="17">
        <v>0.1839574855194</v>
      </c>
      <c r="R12" s="17"/>
      <c r="S12" s="17">
        <v>0.17000385543185301</v>
      </c>
      <c r="T12" s="17">
        <v>0.17924193429319199</v>
      </c>
      <c r="U12" s="17">
        <v>0.155978923638774</v>
      </c>
      <c r="V12" s="17">
        <v>0.178424825511974</v>
      </c>
      <c r="W12" s="17">
        <v>0.166178365208103</v>
      </c>
      <c r="X12" s="17">
        <v>0.123052914048193</v>
      </c>
      <c r="Y12" s="17">
        <v>0.21778081861079099</v>
      </c>
      <c r="Z12" s="17">
        <v>0.24043732205780599</v>
      </c>
      <c r="AA12" s="17">
        <v>0.172915163748426</v>
      </c>
      <c r="AB12" s="17">
        <v>0.210194292790611</v>
      </c>
      <c r="AC12" s="17">
        <v>0.232816458204022</v>
      </c>
      <c r="AD12" s="17">
        <v>0.249304264918979</v>
      </c>
      <c r="AE12" s="17"/>
      <c r="AF12" s="17">
        <v>0.14815133904247599</v>
      </c>
      <c r="AG12" s="17">
        <v>0.19063687704785201</v>
      </c>
      <c r="AH12" s="17">
        <v>0.187921319644686</v>
      </c>
      <c r="AI12" s="17">
        <v>0.18221630621273999</v>
      </c>
      <c r="AJ12" s="17">
        <v>0.200220121731498</v>
      </c>
      <c r="AK12" s="17">
        <v>0.20743112612773401</v>
      </c>
      <c r="AL12" s="17"/>
      <c r="AM12" s="17">
        <v>0.139470974007772</v>
      </c>
      <c r="AN12" s="17">
        <v>0.20246882239969</v>
      </c>
      <c r="AO12" s="17">
        <v>0.20538424228698099</v>
      </c>
      <c r="AP12" s="17">
        <v>0.162801408632364</v>
      </c>
      <c r="AQ12" s="17">
        <v>0.23606093690959301</v>
      </c>
      <c r="AR12" s="17"/>
      <c r="AS12" s="17">
        <v>0.17881047267108299</v>
      </c>
      <c r="AT12" s="17">
        <v>0.180883154552968</v>
      </c>
      <c r="AU12" s="17">
        <v>0.158001493269356</v>
      </c>
      <c r="AV12" s="17">
        <v>0.18914910484261099</v>
      </c>
      <c r="AW12" s="17">
        <v>0.21695599884570099</v>
      </c>
      <c r="AX12" s="17">
        <v>0.178566901453276</v>
      </c>
      <c r="AY12" s="17"/>
      <c r="AZ12" s="17">
        <v>0.20513806319839101</v>
      </c>
      <c r="BA12" s="17">
        <v>0.17734205391198801</v>
      </c>
      <c r="BB12" s="17">
        <v>0.18352545079949001</v>
      </c>
      <c r="BC12" s="17">
        <v>0.16412800530164401</v>
      </c>
      <c r="BD12" s="17">
        <v>0.171923233494019</v>
      </c>
      <c r="BE12" s="17"/>
      <c r="BF12" s="17">
        <v>0.18637284316844799</v>
      </c>
      <c r="BG12" s="17"/>
      <c r="BH12" s="17">
        <v>0.19188380903014399</v>
      </c>
      <c r="BI12" s="17"/>
      <c r="BJ12" s="17">
        <v>0.19098982380750701</v>
      </c>
      <c r="BK12" s="17">
        <v>0.18221432958188</v>
      </c>
      <c r="BL12" s="17">
        <v>0.19229634627712699</v>
      </c>
      <c r="BM12" s="17">
        <v>0.142941135308425</v>
      </c>
      <c r="BN12" s="17">
        <v>0.19826541969057099</v>
      </c>
      <c r="BO12" s="17">
        <v>0.118336613132848</v>
      </c>
      <c r="BP12" s="17"/>
      <c r="BQ12" s="17">
        <v>0.199475052768848</v>
      </c>
      <c r="BR12" s="17">
        <v>0.174953638086011</v>
      </c>
      <c r="BS12" s="17">
        <v>0.20413945788486401</v>
      </c>
      <c r="BT12" s="17"/>
      <c r="BU12" s="17">
        <v>0</v>
      </c>
      <c r="BV12" s="17">
        <v>0</v>
      </c>
      <c r="BW12" s="17">
        <v>0.34590933707052401</v>
      </c>
      <c r="BX12" s="17"/>
      <c r="BY12" s="17">
        <v>0.18333399218687499</v>
      </c>
      <c r="BZ12" s="17"/>
      <c r="CA12" s="17">
        <v>0.17670033815111999</v>
      </c>
    </row>
    <row r="13" spans="2:79" ht="29" x14ac:dyDescent="0.35">
      <c r="B13" s="18" t="s">
        <v>178</v>
      </c>
      <c r="C13" s="17">
        <v>0.30454133998977001</v>
      </c>
      <c r="D13" s="17">
        <v>0.30569283454985002</v>
      </c>
      <c r="E13" s="17">
        <v>0.304642509891761</v>
      </c>
      <c r="F13" s="17"/>
      <c r="G13" s="17">
        <v>0.32193820447385002</v>
      </c>
      <c r="H13" s="17">
        <v>0.31701436110766501</v>
      </c>
      <c r="I13" s="17">
        <v>0.26402685192957898</v>
      </c>
      <c r="J13" s="17">
        <v>0.29564888134398398</v>
      </c>
      <c r="K13" s="17">
        <v>0.28097976047781198</v>
      </c>
      <c r="L13" s="17">
        <v>0.338570822807163</v>
      </c>
      <c r="M13" s="17"/>
      <c r="N13" s="17">
        <v>0.27191166945684703</v>
      </c>
      <c r="O13" s="17">
        <v>0.28892249239798001</v>
      </c>
      <c r="P13" s="17">
        <v>0.30816233077310701</v>
      </c>
      <c r="Q13" s="17">
        <v>0.35715844199963098</v>
      </c>
      <c r="R13" s="17"/>
      <c r="S13" s="17">
        <v>0.26314118040741102</v>
      </c>
      <c r="T13" s="17">
        <v>0.208889806458566</v>
      </c>
      <c r="U13" s="17">
        <v>0.27850997073610601</v>
      </c>
      <c r="V13" s="17">
        <v>0.19938142015186899</v>
      </c>
      <c r="W13" s="17">
        <v>0.28121673943647202</v>
      </c>
      <c r="X13" s="17">
        <v>0.30692722695003599</v>
      </c>
      <c r="Y13" s="17">
        <v>0.29755532884567698</v>
      </c>
      <c r="Z13" s="17">
        <v>0.32786154336794698</v>
      </c>
      <c r="AA13" s="17">
        <v>0.39882506654363797</v>
      </c>
      <c r="AB13" s="17">
        <v>0.49948813271223702</v>
      </c>
      <c r="AC13" s="17">
        <v>0.26973116830574401</v>
      </c>
      <c r="AD13" s="17">
        <v>0.45865141154650202</v>
      </c>
      <c r="AE13" s="17"/>
      <c r="AF13" s="17">
        <v>0.33283903862945302</v>
      </c>
      <c r="AG13" s="17">
        <v>0.334121371017432</v>
      </c>
      <c r="AH13" s="17">
        <v>0.25810718005493599</v>
      </c>
      <c r="AI13" s="17">
        <v>0.29906170222610801</v>
      </c>
      <c r="AJ13" s="17">
        <v>0.25495177516669798</v>
      </c>
      <c r="AK13" s="17">
        <v>0.27107929253290802</v>
      </c>
      <c r="AL13" s="17"/>
      <c r="AM13" s="17">
        <v>0.35442797671854898</v>
      </c>
      <c r="AN13" s="17">
        <v>0.280195216996451</v>
      </c>
      <c r="AO13" s="17">
        <v>0.27720915179587402</v>
      </c>
      <c r="AP13" s="17">
        <v>0.31204842499004798</v>
      </c>
      <c r="AQ13" s="17">
        <v>0.22252790357239</v>
      </c>
      <c r="AR13" s="17"/>
      <c r="AS13" s="17">
        <v>0.32330860965062402</v>
      </c>
      <c r="AT13" s="17">
        <v>0.28857604032399298</v>
      </c>
      <c r="AU13" s="17">
        <v>0.32617530394125399</v>
      </c>
      <c r="AV13" s="17">
        <v>0.32497954703758802</v>
      </c>
      <c r="AW13" s="17">
        <v>0.2588304587593</v>
      </c>
      <c r="AX13" s="17">
        <v>0.27231876554395301</v>
      </c>
      <c r="AY13" s="17"/>
      <c r="AZ13" s="17">
        <v>0.24843474746708399</v>
      </c>
      <c r="BA13" s="17">
        <v>0.29490638363698402</v>
      </c>
      <c r="BB13" s="17">
        <v>0.31779042614393299</v>
      </c>
      <c r="BC13" s="17">
        <v>0.34353389655030497</v>
      </c>
      <c r="BD13" s="17">
        <v>0.34288979473980902</v>
      </c>
      <c r="BE13" s="17"/>
      <c r="BF13" s="17">
        <v>0.29999745578515402</v>
      </c>
      <c r="BG13" s="17"/>
      <c r="BH13" s="17">
        <v>0.28040367790527898</v>
      </c>
      <c r="BI13" s="17"/>
      <c r="BJ13" s="17">
        <v>0.289936092855063</v>
      </c>
      <c r="BK13" s="17">
        <v>0.32642973897640598</v>
      </c>
      <c r="BL13" s="17">
        <v>0.28128335145245698</v>
      </c>
      <c r="BM13" s="17">
        <v>0.37329471966816602</v>
      </c>
      <c r="BN13" s="17">
        <v>0.31654290111453698</v>
      </c>
      <c r="BO13" s="17">
        <v>0.31130391350853898</v>
      </c>
      <c r="BP13" s="17"/>
      <c r="BQ13" s="17">
        <v>0.19559148286059999</v>
      </c>
      <c r="BR13" s="17">
        <v>0.1661387914211</v>
      </c>
      <c r="BS13" s="17">
        <v>0.43618365433505202</v>
      </c>
      <c r="BT13" s="17"/>
      <c r="BU13" s="17">
        <v>0</v>
      </c>
      <c r="BV13" s="17">
        <v>0</v>
      </c>
      <c r="BW13" s="17">
        <v>0.57738331953660804</v>
      </c>
      <c r="BX13" s="17"/>
      <c r="BY13" s="17">
        <v>0.37585518130594597</v>
      </c>
      <c r="BZ13" s="17"/>
      <c r="CA13" s="17">
        <v>0.27301364050084498</v>
      </c>
    </row>
    <row r="14" spans="2:79" x14ac:dyDescent="0.35">
      <c r="B14" s="18" t="s">
        <v>136</v>
      </c>
      <c r="C14" s="19">
        <v>0.116907929138841</v>
      </c>
      <c r="D14" s="19">
        <v>9.8701836370230306E-2</v>
      </c>
      <c r="E14" s="19">
        <v>0.133759527750446</v>
      </c>
      <c r="F14" s="19"/>
      <c r="G14" s="19">
        <v>0.16777523578815601</v>
      </c>
      <c r="H14" s="19">
        <v>0.166294793844521</v>
      </c>
      <c r="I14" s="19">
        <v>0.13955671249823601</v>
      </c>
      <c r="J14" s="19">
        <v>9.7762144478982002E-2</v>
      </c>
      <c r="K14" s="19">
        <v>7.9338606548198104E-2</v>
      </c>
      <c r="L14" s="19">
        <v>6.5106115353715494E-2</v>
      </c>
      <c r="M14" s="19"/>
      <c r="N14" s="19">
        <v>0.100138444080176</v>
      </c>
      <c r="O14" s="19">
        <v>0.12276938821908399</v>
      </c>
      <c r="P14" s="19">
        <v>0.120497782075576</v>
      </c>
      <c r="Q14" s="19">
        <v>0.122579940280657</v>
      </c>
      <c r="R14" s="19"/>
      <c r="S14" s="19">
        <v>0.13446421851249901</v>
      </c>
      <c r="T14" s="19">
        <v>0.10396110570858</v>
      </c>
      <c r="U14" s="19">
        <v>0.117940613080547</v>
      </c>
      <c r="V14" s="19">
        <v>0.129262591026164</v>
      </c>
      <c r="W14" s="19">
        <v>0.11036451779076201</v>
      </c>
      <c r="X14" s="19">
        <v>0.149336588823658</v>
      </c>
      <c r="Y14" s="19">
        <v>0.12692661312575801</v>
      </c>
      <c r="Z14" s="19">
        <v>0.15002349352302</v>
      </c>
      <c r="AA14" s="19">
        <v>0.13045113907553099</v>
      </c>
      <c r="AB14" s="19">
        <v>6.1438380645932301E-2</v>
      </c>
      <c r="AC14" s="19">
        <v>0.100367608639484</v>
      </c>
      <c r="AD14" s="19">
        <v>4.3124684861742098E-2</v>
      </c>
      <c r="AE14" s="19"/>
      <c r="AF14" s="19">
        <v>0.139959488358878</v>
      </c>
      <c r="AG14" s="19">
        <v>9.7729365730096995E-2</v>
      </c>
      <c r="AH14" s="19">
        <v>0.12828210848306801</v>
      </c>
      <c r="AI14" s="19">
        <v>7.9285046719342098E-2</v>
      </c>
      <c r="AJ14" s="19">
        <v>0.11513967686889801</v>
      </c>
      <c r="AK14" s="19">
        <v>7.6101564576807307E-2</v>
      </c>
      <c r="AL14" s="19"/>
      <c r="AM14" s="19">
        <v>0.11821161212898799</v>
      </c>
      <c r="AN14" s="19">
        <v>0.109053096453759</v>
      </c>
      <c r="AO14" s="19">
        <v>0.123733598365119</v>
      </c>
      <c r="AP14" s="19">
        <v>0.12008903735668899</v>
      </c>
      <c r="AQ14" s="19">
        <v>3.9020341722059197E-2</v>
      </c>
      <c r="AR14" s="19"/>
      <c r="AS14" s="19">
        <v>0.142307784678603</v>
      </c>
      <c r="AT14" s="19">
        <v>0.108072541457386</v>
      </c>
      <c r="AU14" s="19">
        <v>0.118625486779308</v>
      </c>
      <c r="AV14" s="19">
        <v>0.11038905036848</v>
      </c>
      <c r="AW14" s="19">
        <v>9.0383221792861304E-2</v>
      </c>
      <c r="AX14" s="19">
        <v>0.12176213988411599</v>
      </c>
      <c r="AY14" s="19"/>
      <c r="AZ14" s="19">
        <v>8.5088077158972902E-2</v>
      </c>
      <c r="BA14" s="19">
        <v>0.11889730703394499</v>
      </c>
      <c r="BB14" s="19">
        <v>0.123066639349246</v>
      </c>
      <c r="BC14" s="19">
        <v>8.2361215383992895E-2</v>
      </c>
      <c r="BD14" s="19">
        <v>0.149596380139635</v>
      </c>
      <c r="BE14" s="19"/>
      <c r="BF14" s="19">
        <v>9.9249139570356901E-2</v>
      </c>
      <c r="BG14" s="19"/>
      <c r="BH14" s="19">
        <v>9.7545712604382398E-2</v>
      </c>
      <c r="BI14" s="19"/>
      <c r="BJ14" s="19">
        <v>0.123891982410911</v>
      </c>
      <c r="BK14" s="19">
        <v>8.7380574610416206E-2</v>
      </c>
      <c r="BL14" s="19">
        <v>0.10552803532166299</v>
      </c>
      <c r="BM14" s="19">
        <v>0.13354219501223599</v>
      </c>
      <c r="BN14" s="19">
        <v>9.0605311673766703E-2</v>
      </c>
      <c r="BO14" s="19">
        <v>0.24562698657017301</v>
      </c>
      <c r="BP14" s="19"/>
      <c r="BQ14" s="19">
        <v>9.4164715986051695E-2</v>
      </c>
      <c r="BR14" s="19">
        <v>5.50588728720314E-2</v>
      </c>
      <c r="BS14" s="19">
        <v>7.00394671853449E-2</v>
      </c>
      <c r="BT14" s="19"/>
      <c r="BU14" s="19">
        <v>0</v>
      </c>
      <c r="BV14" s="19">
        <v>0</v>
      </c>
      <c r="BW14" s="19">
        <v>0</v>
      </c>
      <c r="BX14" s="19"/>
      <c r="BY14" s="19">
        <v>0.15419776870115101</v>
      </c>
      <c r="BZ14" s="19"/>
      <c r="CA14" s="19">
        <v>0.11482215244645599</v>
      </c>
    </row>
    <row r="15" spans="2:79" x14ac:dyDescent="0.35">
      <c r="B15" s="16"/>
    </row>
    <row r="16" spans="2:79" x14ac:dyDescent="0.35">
      <c r="B16" t="s">
        <v>107</v>
      </c>
    </row>
    <row r="17" spans="2:50" x14ac:dyDescent="0.35">
      <c r="B17" t="s">
        <v>108</v>
      </c>
      <c r="S17" s="26">
        <f>SUM(S9:S10)</f>
        <v>7.15997217462601E-2</v>
      </c>
      <c r="T17" s="26">
        <f t="shared" ref="T17:AX17" si="0">SUM(T9:T10)</f>
        <v>6.4341886565789874E-2</v>
      </c>
      <c r="U17" s="26">
        <f t="shared" si="0"/>
        <v>3.932150852798473E-2</v>
      </c>
      <c r="V17" s="26">
        <f t="shared" si="0"/>
        <v>0.10112150098874929</v>
      </c>
      <c r="W17" s="26">
        <f t="shared" si="0"/>
        <v>4.7120206116087311E-2</v>
      </c>
      <c r="X17" s="26">
        <f t="shared" si="0"/>
        <v>1.3856793731878689E-2</v>
      </c>
      <c r="Y17" s="26">
        <f t="shared" si="0"/>
        <v>1.9386997952169398E-2</v>
      </c>
      <c r="Z17" s="26">
        <f t="shared" si="0"/>
        <v>3.6659777745124675E-2</v>
      </c>
      <c r="AA17" s="26">
        <f t="shared" si="0"/>
        <v>2.9191391763079451E-2</v>
      </c>
      <c r="AB17" s="26">
        <f t="shared" si="0"/>
        <v>1.38066112102678E-2</v>
      </c>
      <c r="AC17" s="26">
        <f t="shared" si="0"/>
        <v>2.2270850912091401E-2</v>
      </c>
      <c r="AD17" s="26">
        <f t="shared" si="0"/>
        <v>1.2614184786906801E-2</v>
      </c>
      <c r="AE17" s="26">
        <f t="shared" si="0"/>
        <v>0</v>
      </c>
      <c r="AF17" s="26">
        <f t="shared" si="0"/>
        <v>4.2364881067348301E-2</v>
      </c>
      <c r="AG17" s="26">
        <f t="shared" si="0"/>
        <v>4.826428218908646E-2</v>
      </c>
      <c r="AH17" s="26">
        <f t="shared" si="0"/>
        <v>3.8465880220276361E-2</v>
      </c>
      <c r="AI17" s="26">
        <f t="shared" si="0"/>
        <v>4.0169147014063739E-2</v>
      </c>
      <c r="AJ17" s="26">
        <f t="shared" si="0"/>
        <v>3.4313102973021495E-2</v>
      </c>
      <c r="AK17" s="26">
        <f t="shared" si="0"/>
        <v>7.9691304736491303E-2</v>
      </c>
      <c r="AL17" s="26">
        <f t="shared" si="0"/>
        <v>0</v>
      </c>
      <c r="AM17" s="26">
        <f t="shared" si="0"/>
        <v>3.6326796771730577E-2</v>
      </c>
      <c r="AN17" s="26">
        <f t="shared" si="0"/>
        <v>3.6946446550409497E-2</v>
      </c>
      <c r="AO17" s="26">
        <f t="shared" si="0"/>
        <v>5.2518795830768059E-2</v>
      </c>
      <c r="AP17" s="26">
        <f t="shared" si="0"/>
        <v>6.2124005101248506E-2</v>
      </c>
      <c r="AQ17" s="26">
        <f t="shared" si="0"/>
        <v>6.2127896764709201E-2</v>
      </c>
      <c r="AR17" s="26">
        <f t="shared" si="0"/>
        <v>0</v>
      </c>
      <c r="AS17" s="26">
        <f t="shared" si="0"/>
        <v>5.4898182499355297E-2</v>
      </c>
      <c r="AT17" s="26">
        <f t="shared" si="0"/>
        <v>3.6153622644453702E-2</v>
      </c>
      <c r="AU17" s="26">
        <f t="shared" si="0"/>
        <v>4.87080945931576E-2</v>
      </c>
      <c r="AV17" s="26">
        <f t="shared" si="0"/>
        <v>4.2201052451717326E-2</v>
      </c>
      <c r="AW17" s="26">
        <f t="shared" si="0"/>
        <v>2.978831002680913E-2</v>
      </c>
      <c r="AX17" s="26">
        <f t="shared" si="0"/>
        <v>5.5278850901676072E-2</v>
      </c>
    </row>
    <row r="19" spans="2:50"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1.2641999968550701E-2</v>
      </c>
      <c r="D9" s="17">
        <v>1.40925407603665E-2</v>
      </c>
      <c r="E9" s="17">
        <v>1.1313446667755101E-2</v>
      </c>
      <c r="F9" s="17"/>
      <c r="G9" s="17">
        <v>1.3820230605677299E-2</v>
      </c>
      <c r="H9" s="17">
        <v>2.46291835908907E-2</v>
      </c>
      <c r="I9" s="17">
        <v>1.7088910380395901E-2</v>
      </c>
      <c r="J9" s="17">
        <v>5.7846686258483E-3</v>
      </c>
      <c r="K9" s="17">
        <v>4.2958160915671098E-3</v>
      </c>
      <c r="L9" s="17">
        <v>9.6542669789528197E-3</v>
      </c>
      <c r="M9" s="17"/>
      <c r="N9" s="17">
        <v>1.0742932193708501E-2</v>
      </c>
      <c r="O9" s="17">
        <v>1.0277888227487601E-2</v>
      </c>
      <c r="P9" s="17">
        <v>1.8232340220862401E-2</v>
      </c>
      <c r="Q9" s="17">
        <v>1.25930179486154E-2</v>
      </c>
      <c r="R9" s="17"/>
      <c r="S9" s="17">
        <v>1.8883491261658201E-2</v>
      </c>
      <c r="T9" s="17">
        <v>7.6818528629043004E-3</v>
      </c>
      <c r="U9" s="17">
        <v>6.6501790467984401E-3</v>
      </c>
      <c r="V9" s="17">
        <v>1.23391647012022E-2</v>
      </c>
      <c r="W9" s="17">
        <v>1.0718879148543701E-2</v>
      </c>
      <c r="X9" s="17">
        <v>2.4176426957335601E-2</v>
      </c>
      <c r="Y9" s="17">
        <v>9.7791132171273099E-3</v>
      </c>
      <c r="Z9" s="17">
        <v>2.3330502042311501E-2</v>
      </c>
      <c r="AA9" s="17">
        <v>7.3797079727380603E-3</v>
      </c>
      <c r="AB9" s="17">
        <v>1.18836491007457E-2</v>
      </c>
      <c r="AC9" s="17">
        <v>7.1740911112692296E-3</v>
      </c>
      <c r="AD9" s="17">
        <v>1.5862149717729999E-2</v>
      </c>
      <c r="AE9" s="17"/>
      <c r="AF9" s="17">
        <v>6.5500363456360202E-3</v>
      </c>
      <c r="AG9" s="17">
        <v>1.67808747129332E-2</v>
      </c>
      <c r="AH9" s="17">
        <v>9.1149498642675505E-3</v>
      </c>
      <c r="AI9" s="17">
        <v>1.25222305621044E-2</v>
      </c>
      <c r="AJ9" s="17">
        <v>1.1478243963228199E-2</v>
      </c>
      <c r="AK9" s="17">
        <v>1.8879779722849901E-2</v>
      </c>
      <c r="AL9" s="17"/>
      <c r="AM9" s="17">
        <v>7.1692804004732597E-3</v>
      </c>
      <c r="AN9" s="17">
        <v>4.45668075571939E-3</v>
      </c>
      <c r="AO9" s="17">
        <v>1.8964373885077501E-2</v>
      </c>
      <c r="AP9" s="17">
        <v>1.79203988266727E-2</v>
      </c>
      <c r="AQ9" s="17">
        <v>4.3199501203372397E-2</v>
      </c>
      <c r="AR9" s="17"/>
      <c r="AS9" s="17">
        <v>1.8871137898304999E-2</v>
      </c>
      <c r="AT9" s="17">
        <v>5.9411878537197101E-3</v>
      </c>
      <c r="AU9" s="17">
        <v>1.6245374539789099E-2</v>
      </c>
      <c r="AV9" s="17">
        <v>0</v>
      </c>
      <c r="AW9" s="17">
        <v>1.55520694834426E-2</v>
      </c>
      <c r="AX9" s="17">
        <v>3.6364431062146103E-2</v>
      </c>
      <c r="AY9" s="17"/>
      <c r="AZ9" s="17">
        <v>2.2477648086696202E-2</v>
      </c>
      <c r="BA9" s="17">
        <v>7.2288312110175496E-3</v>
      </c>
      <c r="BB9" s="17">
        <v>6.1149375028699904E-3</v>
      </c>
      <c r="BC9" s="17">
        <v>9.1603658120495007E-3</v>
      </c>
      <c r="BD9" s="17">
        <v>1.6228396570843299E-2</v>
      </c>
      <c r="BE9" s="17"/>
      <c r="BF9" s="17">
        <v>1.15734123623816E-2</v>
      </c>
      <c r="BG9" s="17"/>
      <c r="BH9" s="17">
        <v>1.62742228057524E-2</v>
      </c>
      <c r="BI9" s="17"/>
      <c r="BJ9" s="17">
        <v>7.2784879815949496E-3</v>
      </c>
      <c r="BK9" s="17">
        <v>6.5647516032842097E-3</v>
      </c>
      <c r="BL9" s="17">
        <v>8.7858316248815294E-3</v>
      </c>
      <c r="BM9" s="17">
        <v>2.8295813099710899E-2</v>
      </c>
      <c r="BN9" s="17">
        <v>2.5193519750541599E-2</v>
      </c>
      <c r="BO9" s="17">
        <v>3.8368370358385299E-2</v>
      </c>
      <c r="BP9" s="17"/>
      <c r="BQ9" s="17">
        <v>3.7606021406632599E-2</v>
      </c>
      <c r="BR9" s="17">
        <v>1.27616003226345E-2</v>
      </c>
      <c r="BS9" s="17">
        <v>7.29415033403854E-3</v>
      </c>
      <c r="BT9" s="17"/>
      <c r="BU9" s="17">
        <v>9.6120724221552406E-2</v>
      </c>
      <c r="BV9" s="17">
        <v>5.6323750892702E-3</v>
      </c>
      <c r="BW9" s="17">
        <v>1.0619668169106601E-2</v>
      </c>
      <c r="BX9" s="17"/>
      <c r="BY9" s="17">
        <v>7.16620700100804E-3</v>
      </c>
      <c r="BZ9" s="17"/>
      <c r="CA9" s="17">
        <v>9.8635176782097995E-3</v>
      </c>
    </row>
    <row r="10" spans="2:79" ht="29" x14ac:dyDescent="0.35">
      <c r="B10" s="18" t="s">
        <v>175</v>
      </c>
      <c r="C10" s="17">
        <v>3.9035514801075803E-2</v>
      </c>
      <c r="D10" s="17">
        <v>4.4528447725323897E-2</v>
      </c>
      <c r="E10" s="17">
        <v>3.3944017987216503E-2</v>
      </c>
      <c r="F10" s="17"/>
      <c r="G10" s="17">
        <v>5.8257891485078601E-2</v>
      </c>
      <c r="H10" s="17">
        <v>4.00112861190485E-2</v>
      </c>
      <c r="I10" s="17">
        <v>2.4362382036736002E-2</v>
      </c>
      <c r="J10" s="17">
        <v>4.4888464683069999E-2</v>
      </c>
      <c r="K10" s="17">
        <v>4.1395259328424E-2</v>
      </c>
      <c r="L10" s="17">
        <v>3.0957112180063001E-2</v>
      </c>
      <c r="M10" s="17"/>
      <c r="N10" s="17">
        <v>4.3489353818896598E-2</v>
      </c>
      <c r="O10" s="17">
        <v>3.42337118649719E-2</v>
      </c>
      <c r="P10" s="17">
        <v>4.5667138306568898E-2</v>
      </c>
      <c r="Q10" s="17">
        <v>3.4500499256501102E-2</v>
      </c>
      <c r="R10" s="17"/>
      <c r="S10" s="17">
        <v>3.2213584979442302E-2</v>
      </c>
      <c r="T10" s="17">
        <v>4.6385140680429399E-2</v>
      </c>
      <c r="U10" s="17">
        <v>3.0466804693962801E-2</v>
      </c>
      <c r="V10" s="17">
        <v>5.5030963203439497E-2</v>
      </c>
      <c r="W10" s="17">
        <v>3.77833578543584E-2</v>
      </c>
      <c r="X10" s="17">
        <v>2.0079250219515499E-2</v>
      </c>
      <c r="Y10" s="17">
        <v>5.4427705834793699E-2</v>
      </c>
      <c r="Z10" s="17">
        <v>5.2946009946445702E-2</v>
      </c>
      <c r="AA10" s="17">
        <v>2.01252647333009E-2</v>
      </c>
      <c r="AB10" s="17">
        <v>4.5404097255626601E-2</v>
      </c>
      <c r="AC10" s="17">
        <v>4.6214687102906597E-2</v>
      </c>
      <c r="AD10" s="17">
        <v>5.2305937201846599E-2</v>
      </c>
      <c r="AE10" s="17"/>
      <c r="AF10" s="17">
        <v>4.4261231836543E-2</v>
      </c>
      <c r="AG10" s="17">
        <v>3.2076976464231403E-2</v>
      </c>
      <c r="AH10" s="17">
        <v>5.5047647947734001E-2</v>
      </c>
      <c r="AI10" s="17">
        <v>2.3274685459687298E-2</v>
      </c>
      <c r="AJ10" s="17">
        <v>4.8831957217307501E-2</v>
      </c>
      <c r="AK10" s="17">
        <v>5.1668247991953402E-2</v>
      </c>
      <c r="AL10" s="17"/>
      <c r="AM10" s="17">
        <v>3.6241577012048401E-2</v>
      </c>
      <c r="AN10" s="17">
        <v>4.36374930861015E-2</v>
      </c>
      <c r="AO10" s="17">
        <v>4.0964677507595401E-2</v>
      </c>
      <c r="AP10" s="17">
        <v>3.4885681307585001E-2</v>
      </c>
      <c r="AQ10" s="17">
        <v>5.4178399169629203E-3</v>
      </c>
      <c r="AR10" s="17"/>
      <c r="AS10" s="17">
        <v>2.83652711062806E-2</v>
      </c>
      <c r="AT10" s="17">
        <v>1.62318223280246E-2</v>
      </c>
      <c r="AU10" s="17">
        <v>3.5362287656281598E-2</v>
      </c>
      <c r="AV10" s="17">
        <v>1.99075758389195E-2</v>
      </c>
      <c r="AW10" s="17">
        <v>7.0566720817913806E-2</v>
      </c>
      <c r="AX10" s="17">
        <v>0.14962800518674299</v>
      </c>
      <c r="AY10" s="17"/>
      <c r="AZ10" s="17">
        <v>6.8348677309088696E-2</v>
      </c>
      <c r="BA10" s="17">
        <v>3.6724861278894697E-2</v>
      </c>
      <c r="BB10" s="17">
        <v>1.7510940301270601E-2</v>
      </c>
      <c r="BC10" s="17">
        <v>5.80605828835217E-2</v>
      </c>
      <c r="BD10" s="17">
        <v>2.7524806511145999E-2</v>
      </c>
      <c r="BE10" s="17"/>
      <c r="BF10" s="17">
        <v>4.3499069515248998E-2</v>
      </c>
      <c r="BG10" s="17"/>
      <c r="BH10" s="17">
        <v>4.9711391773893401E-2</v>
      </c>
      <c r="BI10" s="17"/>
      <c r="BJ10" s="17">
        <v>4.70446680880936E-2</v>
      </c>
      <c r="BK10" s="17">
        <v>3.7765628872061301E-2</v>
      </c>
      <c r="BL10" s="17">
        <v>3.42064372696421E-2</v>
      </c>
      <c r="BM10" s="17">
        <v>3.8241112567173302E-2</v>
      </c>
      <c r="BN10" s="17">
        <v>5.52856090942897E-2</v>
      </c>
      <c r="BO10" s="17">
        <v>4.3052959738312198E-2</v>
      </c>
      <c r="BP10" s="17"/>
      <c r="BQ10" s="17">
        <v>0.114170127400297</v>
      </c>
      <c r="BR10" s="17">
        <v>3.9634957364514799E-2</v>
      </c>
      <c r="BS10" s="17">
        <v>2.2521088790335202E-2</v>
      </c>
      <c r="BT10" s="17"/>
      <c r="BU10" s="17">
        <v>0.136921095286832</v>
      </c>
      <c r="BV10" s="17">
        <v>4.8124164800390702E-2</v>
      </c>
      <c r="BW10" s="17">
        <v>3.1779962994896702E-2</v>
      </c>
      <c r="BX10" s="17"/>
      <c r="BY10" s="17">
        <v>4.7087611532807903E-2</v>
      </c>
      <c r="BZ10" s="17"/>
      <c r="CA10" s="17">
        <v>3.7809840658268E-2</v>
      </c>
    </row>
    <row r="11" spans="2:79" ht="43.5" x14ac:dyDescent="0.35">
      <c r="B11" s="18" t="s">
        <v>176</v>
      </c>
      <c r="C11" s="17">
        <v>0.24157685393487899</v>
      </c>
      <c r="D11" s="17">
        <v>0.24538420406012099</v>
      </c>
      <c r="E11" s="17">
        <v>0.23850702961154599</v>
      </c>
      <c r="F11" s="17"/>
      <c r="G11" s="17">
        <v>0.24464283854674501</v>
      </c>
      <c r="H11" s="17">
        <v>0.21209181749891801</v>
      </c>
      <c r="I11" s="17">
        <v>0.24397514287306599</v>
      </c>
      <c r="J11" s="17">
        <v>0.25680354198586203</v>
      </c>
      <c r="K11" s="17">
        <v>0.25500741669243099</v>
      </c>
      <c r="L11" s="17">
        <v>0.24022708010070401</v>
      </c>
      <c r="M11" s="17"/>
      <c r="N11" s="17">
        <v>0.25240107177094601</v>
      </c>
      <c r="O11" s="17">
        <v>0.24380027291971601</v>
      </c>
      <c r="P11" s="17">
        <v>0.23937350688773601</v>
      </c>
      <c r="Q11" s="17">
        <v>0.231696678307105</v>
      </c>
      <c r="R11" s="17"/>
      <c r="S11" s="17">
        <v>0.21620176097739899</v>
      </c>
      <c r="T11" s="17">
        <v>0.240556577564048</v>
      </c>
      <c r="U11" s="17">
        <v>0.27436230608450901</v>
      </c>
      <c r="V11" s="17">
        <v>0.300737786949548</v>
      </c>
      <c r="W11" s="17">
        <v>0.27676148272983198</v>
      </c>
      <c r="X11" s="17">
        <v>0.21148632618468199</v>
      </c>
      <c r="Y11" s="17">
        <v>0.243444456143524</v>
      </c>
      <c r="Z11" s="17">
        <v>0.19708474171974499</v>
      </c>
      <c r="AA11" s="17">
        <v>0.21897206707498801</v>
      </c>
      <c r="AB11" s="17">
        <v>0.25393733432874499</v>
      </c>
      <c r="AC11" s="17">
        <v>0.216473732130358</v>
      </c>
      <c r="AD11" s="17">
        <v>0.249513918564853</v>
      </c>
      <c r="AE11" s="17"/>
      <c r="AF11" s="17">
        <v>0.22749114124174</v>
      </c>
      <c r="AG11" s="17">
        <v>0.241962965488003</v>
      </c>
      <c r="AH11" s="17">
        <v>0.28048556569834598</v>
      </c>
      <c r="AI11" s="17">
        <v>0.24109845598950699</v>
      </c>
      <c r="AJ11" s="17">
        <v>0.24276804977386501</v>
      </c>
      <c r="AK11" s="17">
        <v>0.22308904271177499</v>
      </c>
      <c r="AL11" s="17"/>
      <c r="AM11" s="17">
        <v>0.235123909488024</v>
      </c>
      <c r="AN11" s="17">
        <v>0.235178665448526</v>
      </c>
      <c r="AO11" s="17">
        <v>0.25272155814978903</v>
      </c>
      <c r="AP11" s="17">
        <v>0.243883740521989</v>
      </c>
      <c r="AQ11" s="17">
        <v>0.31022585091510702</v>
      </c>
      <c r="AR11" s="17"/>
      <c r="AS11" s="17">
        <v>0.21395804500773499</v>
      </c>
      <c r="AT11" s="17">
        <v>0.24593107514234799</v>
      </c>
      <c r="AU11" s="17">
        <v>0.23673996120885801</v>
      </c>
      <c r="AV11" s="17">
        <v>0.24260208335375699</v>
      </c>
      <c r="AW11" s="17">
        <v>0.27690023016867599</v>
      </c>
      <c r="AX11" s="17">
        <v>0.261249152133183</v>
      </c>
      <c r="AY11" s="17"/>
      <c r="AZ11" s="17">
        <v>0.254060911196618</v>
      </c>
      <c r="BA11" s="17">
        <v>0.267551920169457</v>
      </c>
      <c r="BB11" s="17">
        <v>0.21766972898949999</v>
      </c>
      <c r="BC11" s="17">
        <v>0.21063484839256599</v>
      </c>
      <c r="BD11" s="17">
        <v>0.229607289480522</v>
      </c>
      <c r="BE11" s="17"/>
      <c r="BF11" s="17">
        <v>0.24734717520507199</v>
      </c>
      <c r="BG11" s="17"/>
      <c r="BH11" s="17">
        <v>0.257784994531149</v>
      </c>
      <c r="BI11" s="17"/>
      <c r="BJ11" s="17">
        <v>0.24679139160027999</v>
      </c>
      <c r="BK11" s="17">
        <v>0.238776607428237</v>
      </c>
      <c r="BL11" s="17">
        <v>0.25799342688744997</v>
      </c>
      <c r="BM11" s="17">
        <v>0.236390093496956</v>
      </c>
      <c r="BN11" s="17">
        <v>0.24799931422084401</v>
      </c>
      <c r="BO11" s="17">
        <v>0.197225466587645</v>
      </c>
      <c r="BP11" s="17"/>
      <c r="BQ11" s="17">
        <v>0.270452760711336</v>
      </c>
      <c r="BR11" s="17">
        <v>0.40018869475295199</v>
      </c>
      <c r="BS11" s="17">
        <v>0.17136393158330199</v>
      </c>
      <c r="BT11" s="17"/>
      <c r="BU11" s="17">
        <v>0.30171924620108798</v>
      </c>
      <c r="BV11" s="17">
        <v>0.43117202968108598</v>
      </c>
      <c r="BW11" s="17">
        <v>0.153877407810491</v>
      </c>
      <c r="BX11" s="17"/>
      <c r="BY11" s="17">
        <v>0.12703501005447301</v>
      </c>
      <c r="BZ11" s="17"/>
      <c r="CA11" s="17">
        <v>0.28271391412818597</v>
      </c>
    </row>
    <row r="12" spans="2:79" ht="29" x14ac:dyDescent="0.35">
      <c r="B12" s="18" t="s">
        <v>177</v>
      </c>
      <c r="C12" s="17">
        <v>0.15930466831273399</v>
      </c>
      <c r="D12" s="17">
        <v>0.156786429381534</v>
      </c>
      <c r="E12" s="17">
        <v>0.16254143986199299</v>
      </c>
      <c r="F12" s="17"/>
      <c r="G12" s="17">
        <v>0.179605247534704</v>
      </c>
      <c r="H12" s="17">
        <v>0.16380189796730801</v>
      </c>
      <c r="I12" s="17">
        <v>0.16946069012412501</v>
      </c>
      <c r="J12" s="17">
        <v>0.13702384509513801</v>
      </c>
      <c r="K12" s="17">
        <v>0.144353417439746</v>
      </c>
      <c r="L12" s="17">
        <v>0.161925878197031</v>
      </c>
      <c r="M12" s="17"/>
      <c r="N12" s="17">
        <v>0.18552464674935601</v>
      </c>
      <c r="O12" s="17">
        <v>0.153683290211274</v>
      </c>
      <c r="P12" s="17">
        <v>0.14344525695982099</v>
      </c>
      <c r="Q12" s="17">
        <v>0.15011376187671799</v>
      </c>
      <c r="R12" s="17"/>
      <c r="S12" s="17">
        <v>0.14791464877672</v>
      </c>
      <c r="T12" s="17">
        <v>0.16178060691785101</v>
      </c>
      <c r="U12" s="17">
        <v>0.16114820517380199</v>
      </c>
      <c r="V12" s="17">
        <v>0.14946603983392301</v>
      </c>
      <c r="W12" s="17">
        <v>0.17542840053231901</v>
      </c>
      <c r="X12" s="17">
        <v>0.154389930085606</v>
      </c>
      <c r="Y12" s="17">
        <v>0.14521639762988101</v>
      </c>
      <c r="Z12" s="17">
        <v>0.214462106249069</v>
      </c>
      <c r="AA12" s="17">
        <v>0.16830718024961699</v>
      </c>
      <c r="AB12" s="17">
        <v>0.17029482994284401</v>
      </c>
      <c r="AC12" s="17">
        <v>0.15020900950676</v>
      </c>
      <c r="AD12" s="17">
        <v>0.116770761449158</v>
      </c>
      <c r="AE12" s="17"/>
      <c r="AF12" s="17">
        <v>0.139644521751524</v>
      </c>
      <c r="AG12" s="17">
        <v>0.16195454778948401</v>
      </c>
      <c r="AH12" s="17">
        <v>0.13076788848408699</v>
      </c>
      <c r="AI12" s="17">
        <v>0.19694725306588901</v>
      </c>
      <c r="AJ12" s="17">
        <v>0.21895946670894301</v>
      </c>
      <c r="AK12" s="17">
        <v>0.174998586649421</v>
      </c>
      <c r="AL12" s="17"/>
      <c r="AM12" s="17">
        <v>0.164130194064187</v>
      </c>
      <c r="AN12" s="17">
        <v>0.160947157980209</v>
      </c>
      <c r="AO12" s="17">
        <v>0.16333272163982199</v>
      </c>
      <c r="AP12" s="17">
        <v>0.15064168477286799</v>
      </c>
      <c r="AQ12" s="17">
        <v>0.18660147131759799</v>
      </c>
      <c r="AR12" s="17"/>
      <c r="AS12" s="17">
        <v>0.141157680189514</v>
      </c>
      <c r="AT12" s="17">
        <v>0.153069807134363</v>
      </c>
      <c r="AU12" s="17">
        <v>0.17544736953995099</v>
      </c>
      <c r="AV12" s="17">
        <v>0.178435180701425</v>
      </c>
      <c r="AW12" s="17">
        <v>0.165048082388735</v>
      </c>
      <c r="AX12" s="17">
        <v>0.14022468626072401</v>
      </c>
      <c r="AY12" s="17"/>
      <c r="AZ12" s="17">
        <v>0.160407871568159</v>
      </c>
      <c r="BA12" s="17">
        <v>0.14515378678037399</v>
      </c>
      <c r="BB12" s="17">
        <v>0.18658451824806399</v>
      </c>
      <c r="BC12" s="17">
        <v>0.157909210455911</v>
      </c>
      <c r="BD12" s="17">
        <v>0.15084181533621599</v>
      </c>
      <c r="BE12" s="17"/>
      <c r="BF12" s="17">
        <v>0.163664900099251</v>
      </c>
      <c r="BG12" s="17"/>
      <c r="BH12" s="17">
        <v>0.159609676410295</v>
      </c>
      <c r="BI12" s="17"/>
      <c r="BJ12" s="17">
        <v>0.167950812505229</v>
      </c>
      <c r="BK12" s="17">
        <v>0.15593382883863099</v>
      </c>
      <c r="BL12" s="17">
        <v>0.16410242160188501</v>
      </c>
      <c r="BM12" s="17">
        <v>0.104661461697783</v>
      </c>
      <c r="BN12" s="17">
        <v>0.15886520501245199</v>
      </c>
      <c r="BO12" s="17">
        <v>0.19895102457989999</v>
      </c>
      <c r="BP12" s="17"/>
      <c r="BQ12" s="17">
        <v>0.163730933565091</v>
      </c>
      <c r="BR12" s="17">
        <v>0.160652035969749</v>
      </c>
      <c r="BS12" s="17">
        <v>0.17464061697656699</v>
      </c>
      <c r="BT12" s="17"/>
      <c r="BU12" s="17">
        <v>0.14114297026990999</v>
      </c>
      <c r="BV12" s="17">
        <v>0.16041033691859699</v>
      </c>
      <c r="BW12" s="17">
        <v>0.18020429653203399</v>
      </c>
      <c r="BX12" s="17"/>
      <c r="BY12" s="17">
        <v>0.18708168925714899</v>
      </c>
      <c r="BZ12" s="17"/>
      <c r="CA12" s="17">
        <v>0.15482923139902</v>
      </c>
    </row>
    <row r="13" spans="2:79" ht="29" x14ac:dyDescent="0.35">
      <c r="B13" s="18" t="s">
        <v>178</v>
      </c>
      <c r="C13" s="17">
        <v>0.30983251721760502</v>
      </c>
      <c r="D13" s="17">
        <v>0.32402094490297201</v>
      </c>
      <c r="E13" s="17">
        <v>0.29720168723485602</v>
      </c>
      <c r="F13" s="17"/>
      <c r="G13" s="17">
        <v>0.30233938738062699</v>
      </c>
      <c r="H13" s="17">
        <v>0.31694429382734801</v>
      </c>
      <c r="I13" s="17">
        <v>0.31544751942889099</v>
      </c>
      <c r="J13" s="17">
        <v>0.30728349093639801</v>
      </c>
      <c r="K13" s="17">
        <v>0.306096128291585</v>
      </c>
      <c r="L13" s="17">
        <v>0.30907854582069499</v>
      </c>
      <c r="M13" s="17"/>
      <c r="N13" s="17">
        <v>0.27073740582243799</v>
      </c>
      <c r="O13" s="17">
        <v>0.30277664018514</v>
      </c>
      <c r="P13" s="17">
        <v>0.33256282668561998</v>
      </c>
      <c r="Q13" s="17">
        <v>0.33962922638903398</v>
      </c>
      <c r="R13" s="17"/>
      <c r="S13" s="17">
        <v>0.32687740911021801</v>
      </c>
      <c r="T13" s="17">
        <v>0.29319691837905298</v>
      </c>
      <c r="U13" s="17">
        <v>0.27697688629207501</v>
      </c>
      <c r="V13" s="17">
        <v>0.28429048421305098</v>
      </c>
      <c r="W13" s="17">
        <v>0.26943090299209599</v>
      </c>
      <c r="X13" s="17">
        <v>0.31318623661480899</v>
      </c>
      <c r="Y13" s="17">
        <v>0.32781062872614802</v>
      </c>
      <c r="Z13" s="17">
        <v>0.27674614422640098</v>
      </c>
      <c r="AA13" s="17">
        <v>0.34426367599706698</v>
      </c>
      <c r="AB13" s="17">
        <v>0.32517520421310497</v>
      </c>
      <c r="AC13" s="17">
        <v>0.28613908551621597</v>
      </c>
      <c r="AD13" s="17">
        <v>0.414005609493801</v>
      </c>
      <c r="AE13" s="17"/>
      <c r="AF13" s="17">
        <v>0.30098815342916202</v>
      </c>
      <c r="AG13" s="17">
        <v>0.32548502606973401</v>
      </c>
      <c r="AH13" s="17">
        <v>0.29697158526517597</v>
      </c>
      <c r="AI13" s="17">
        <v>0.31120835446699902</v>
      </c>
      <c r="AJ13" s="17">
        <v>0.29834570074572198</v>
      </c>
      <c r="AK13" s="17">
        <v>0.30571125030842</v>
      </c>
      <c r="AL13" s="17"/>
      <c r="AM13" s="17">
        <v>0.32449142473398801</v>
      </c>
      <c r="AN13" s="17">
        <v>0.30876825914430001</v>
      </c>
      <c r="AO13" s="17">
        <v>0.29575440163073002</v>
      </c>
      <c r="AP13" s="17">
        <v>0.30516120447244399</v>
      </c>
      <c r="AQ13" s="17">
        <v>0.24035066861012599</v>
      </c>
      <c r="AR13" s="17"/>
      <c r="AS13" s="17">
        <v>0.37056432449995802</v>
      </c>
      <c r="AT13" s="17">
        <v>0.31537586682940599</v>
      </c>
      <c r="AU13" s="17">
        <v>0.302303366728227</v>
      </c>
      <c r="AV13" s="17">
        <v>0.32199679844732798</v>
      </c>
      <c r="AW13" s="17">
        <v>0.237581233720359</v>
      </c>
      <c r="AX13" s="17">
        <v>0.20789037408251099</v>
      </c>
      <c r="AY13" s="17"/>
      <c r="AZ13" s="17">
        <v>0.26699818721222701</v>
      </c>
      <c r="BA13" s="17">
        <v>0.30943707017546102</v>
      </c>
      <c r="BB13" s="17">
        <v>0.32017100589747799</v>
      </c>
      <c r="BC13" s="17">
        <v>0.31949692838291499</v>
      </c>
      <c r="BD13" s="17">
        <v>0.33590920778215899</v>
      </c>
      <c r="BE13" s="17"/>
      <c r="BF13" s="17">
        <v>0.30389742972507899</v>
      </c>
      <c r="BG13" s="17"/>
      <c r="BH13" s="17">
        <v>0.28871104896626698</v>
      </c>
      <c r="BI13" s="17"/>
      <c r="BJ13" s="17">
        <v>0.31733985806613102</v>
      </c>
      <c r="BK13" s="17">
        <v>0.28801572755501298</v>
      </c>
      <c r="BL13" s="17">
        <v>0.29624423753080897</v>
      </c>
      <c r="BM13" s="17">
        <v>0.33547056794563801</v>
      </c>
      <c r="BN13" s="17">
        <v>0.29860909760236698</v>
      </c>
      <c r="BO13" s="17">
        <v>0.31341296112829597</v>
      </c>
      <c r="BP13" s="17"/>
      <c r="BQ13" s="17">
        <v>0.189244894227836</v>
      </c>
      <c r="BR13" s="17">
        <v>0.19074449869908999</v>
      </c>
      <c r="BS13" s="17">
        <v>0.43023591523385601</v>
      </c>
      <c r="BT13" s="17"/>
      <c r="BU13" s="17">
        <v>0.148381210735618</v>
      </c>
      <c r="BV13" s="17">
        <v>0.15048958295736301</v>
      </c>
      <c r="BW13" s="17">
        <v>0.44853757849269399</v>
      </c>
      <c r="BX13" s="17"/>
      <c r="BY13" s="17">
        <v>0.40617742707358201</v>
      </c>
      <c r="BZ13" s="17"/>
      <c r="CA13" s="17">
        <v>0.27341332657631101</v>
      </c>
    </row>
    <row r="14" spans="2:79" x14ac:dyDescent="0.35">
      <c r="B14" s="18" t="s">
        <v>136</v>
      </c>
      <c r="C14" s="19">
        <v>0.1667351194418</v>
      </c>
      <c r="D14" s="19">
        <v>0.13632388351923</v>
      </c>
      <c r="E14" s="19">
        <v>0.19341791189827201</v>
      </c>
      <c r="F14" s="19"/>
      <c r="G14" s="19">
        <v>0.19305200819833701</v>
      </c>
      <c r="H14" s="19">
        <v>0.19324951960698</v>
      </c>
      <c r="I14" s="19">
        <v>0.17215181631933499</v>
      </c>
      <c r="J14" s="19">
        <v>0.157979293511991</v>
      </c>
      <c r="K14" s="19">
        <v>0.14087558656896601</v>
      </c>
      <c r="L14" s="19">
        <v>0.14762553991310601</v>
      </c>
      <c r="M14" s="19"/>
      <c r="N14" s="19">
        <v>0.15582407784111801</v>
      </c>
      <c r="O14" s="19">
        <v>0.17813606277948199</v>
      </c>
      <c r="P14" s="19">
        <v>0.145249365199216</v>
      </c>
      <c r="Q14" s="19">
        <v>0.18118161800007901</v>
      </c>
      <c r="R14" s="19"/>
      <c r="S14" s="19">
        <v>0.168308210611852</v>
      </c>
      <c r="T14" s="19">
        <v>0.17947027249241401</v>
      </c>
      <c r="U14" s="19">
        <v>0.18177895730461099</v>
      </c>
      <c r="V14" s="19">
        <v>0.149230112894636</v>
      </c>
      <c r="W14" s="19">
        <v>0.160438008370094</v>
      </c>
      <c r="X14" s="19">
        <v>0.19050844066847</v>
      </c>
      <c r="Y14" s="19">
        <v>0.14821656918248099</v>
      </c>
      <c r="Z14" s="19">
        <v>0.17498801981484599</v>
      </c>
      <c r="AA14" s="19">
        <v>0.170578143735132</v>
      </c>
      <c r="AB14" s="19">
        <v>0.137129290662449</v>
      </c>
      <c r="AC14" s="19">
        <v>0.19259779926481899</v>
      </c>
      <c r="AD14" s="19">
        <v>0.13007671712067601</v>
      </c>
      <c r="AE14" s="19"/>
      <c r="AF14" s="19">
        <v>0.2212291776666</v>
      </c>
      <c r="AG14" s="19">
        <v>0.147628527773873</v>
      </c>
      <c r="AH14" s="19">
        <v>0.14135134784504</v>
      </c>
      <c r="AI14" s="19">
        <v>0.13856394521166199</v>
      </c>
      <c r="AJ14" s="19">
        <v>0.13497095634453801</v>
      </c>
      <c r="AK14" s="19">
        <v>0.14599067321335399</v>
      </c>
      <c r="AL14" s="19"/>
      <c r="AM14" s="19">
        <v>0.16499598188359901</v>
      </c>
      <c r="AN14" s="19">
        <v>0.16887227783586301</v>
      </c>
      <c r="AO14" s="19">
        <v>0.163719339251194</v>
      </c>
      <c r="AP14" s="19">
        <v>0.176522857745642</v>
      </c>
      <c r="AQ14" s="19">
        <v>0.13278164597588499</v>
      </c>
      <c r="AR14" s="19"/>
      <c r="AS14" s="19">
        <v>0.173493190670959</v>
      </c>
      <c r="AT14" s="19">
        <v>0.18193061434417601</v>
      </c>
      <c r="AU14" s="19">
        <v>0.15766596116786599</v>
      </c>
      <c r="AV14" s="19">
        <v>0.16948502060984499</v>
      </c>
      <c r="AW14" s="19">
        <v>0.14795067136621001</v>
      </c>
      <c r="AX14" s="19">
        <v>0.14173442130855601</v>
      </c>
      <c r="AY14" s="19"/>
      <c r="AZ14" s="19">
        <v>0.14303129254271299</v>
      </c>
      <c r="BA14" s="19">
        <v>0.158518232539266</v>
      </c>
      <c r="BB14" s="19">
        <v>0.19389498622422699</v>
      </c>
      <c r="BC14" s="19">
        <v>0.143859454554988</v>
      </c>
      <c r="BD14" s="19">
        <v>0.18437059340184</v>
      </c>
      <c r="BE14" s="19"/>
      <c r="BF14" s="19">
        <v>0.15342779065362799</v>
      </c>
      <c r="BG14" s="19"/>
      <c r="BH14" s="19">
        <v>0.14956361838947699</v>
      </c>
      <c r="BI14" s="19"/>
      <c r="BJ14" s="19">
        <v>0.16841113281206199</v>
      </c>
      <c r="BK14" s="19">
        <v>0.18653684823674799</v>
      </c>
      <c r="BL14" s="19">
        <v>0.15574212872844301</v>
      </c>
      <c r="BM14" s="19">
        <v>0.16879603643455501</v>
      </c>
      <c r="BN14" s="19">
        <v>0.14427040591076601</v>
      </c>
      <c r="BO14" s="19">
        <v>0.19770777066252701</v>
      </c>
      <c r="BP14" s="19"/>
      <c r="BQ14" s="19">
        <v>0.14087499447346999</v>
      </c>
      <c r="BR14" s="19">
        <v>0.12180282394620599</v>
      </c>
      <c r="BS14" s="19">
        <v>0.11763874566751201</v>
      </c>
      <c r="BT14" s="19"/>
      <c r="BU14" s="19">
        <v>0.12565108926776</v>
      </c>
      <c r="BV14" s="19">
        <v>0.10933781573566299</v>
      </c>
      <c r="BW14" s="19">
        <v>0.10421295617118401</v>
      </c>
      <c r="BX14" s="19"/>
      <c r="BY14" s="19">
        <v>0.207719473107668</v>
      </c>
      <c r="BZ14" s="19"/>
      <c r="CA14" s="19">
        <v>0.164932936182974</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19"/>
  <sheetViews>
    <sheetView showGridLines="0" topLeftCell="A6" workbookViewId="0">
      <pane xSplit="2" topLeftCell="P1" activePane="topRight" state="frozen"/>
      <selection pane="topRight" activeCell="S17" sqref="S17:AD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7.71615449624472E-3</v>
      </c>
      <c r="D9" s="17">
        <v>7.8429141363901209E-3</v>
      </c>
      <c r="E9" s="17">
        <v>7.1562647803892904E-3</v>
      </c>
      <c r="F9" s="17"/>
      <c r="G9" s="17">
        <v>1.7080853312461501E-2</v>
      </c>
      <c r="H9" s="17">
        <v>1.3204032905183899E-2</v>
      </c>
      <c r="I9" s="17">
        <v>9.7860783020979007E-3</v>
      </c>
      <c r="J9" s="17">
        <v>2.9586793682982401E-3</v>
      </c>
      <c r="K9" s="17">
        <v>5.2348683543932198E-3</v>
      </c>
      <c r="L9" s="17">
        <v>8.3693869724915497E-4</v>
      </c>
      <c r="M9" s="17"/>
      <c r="N9" s="17">
        <v>6.0094839336608903E-3</v>
      </c>
      <c r="O9" s="17">
        <v>9.7201547464689803E-3</v>
      </c>
      <c r="P9" s="17">
        <v>1.02968218591908E-2</v>
      </c>
      <c r="Q9" s="17">
        <v>5.4261583099772803E-3</v>
      </c>
      <c r="R9" s="17"/>
      <c r="S9" s="17">
        <v>1.27552185805682E-2</v>
      </c>
      <c r="T9" s="17">
        <v>8.1867606099950002E-3</v>
      </c>
      <c r="U9" s="17">
        <v>8.1083524952179804E-3</v>
      </c>
      <c r="V9" s="17">
        <v>1.7282816272549899E-2</v>
      </c>
      <c r="W9" s="17">
        <v>0</v>
      </c>
      <c r="X9" s="17">
        <v>4.6060397901856497E-3</v>
      </c>
      <c r="Y9" s="17">
        <v>9.8979057536745605E-3</v>
      </c>
      <c r="Z9" s="17">
        <v>6.0456273684620296E-3</v>
      </c>
      <c r="AA9" s="17">
        <v>4.3200590355326196E-3</v>
      </c>
      <c r="AB9" s="17">
        <v>0</v>
      </c>
      <c r="AC9" s="17">
        <v>9.3896258068708206E-3</v>
      </c>
      <c r="AD9" s="17">
        <v>9.0072548647592808E-3</v>
      </c>
      <c r="AE9" s="17"/>
      <c r="AF9" s="17">
        <v>1.27028869204218E-2</v>
      </c>
      <c r="AG9" s="17">
        <v>6.4979374885167501E-3</v>
      </c>
      <c r="AH9" s="17">
        <v>4.5821090423964301E-3</v>
      </c>
      <c r="AI9" s="17">
        <v>1.5551816485153301E-3</v>
      </c>
      <c r="AJ9" s="17">
        <v>1.42808645541177E-2</v>
      </c>
      <c r="AK9" s="17">
        <v>1.0227283260630399E-2</v>
      </c>
      <c r="AL9" s="17"/>
      <c r="AM9" s="17">
        <v>4.5943099583713298E-3</v>
      </c>
      <c r="AN9" s="17">
        <v>6.5938308324515098E-3</v>
      </c>
      <c r="AO9" s="17">
        <v>1.1671212784721101E-2</v>
      </c>
      <c r="AP9" s="17">
        <v>8.5015676732082008E-3</v>
      </c>
      <c r="AQ9" s="17">
        <v>0</v>
      </c>
      <c r="AR9" s="17"/>
      <c r="AS9" s="17">
        <v>1.56706861289432E-2</v>
      </c>
      <c r="AT9" s="17">
        <v>2.7712322712871002E-3</v>
      </c>
      <c r="AU9" s="17">
        <v>2.36773044071854E-3</v>
      </c>
      <c r="AV9" s="17">
        <v>7.5470321727371002E-3</v>
      </c>
      <c r="AW9" s="17">
        <v>1.0507079479397901E-2</v>
      </c>
      <c r="AX9" s="17">
        <v>6.5821331402897698E-3</v>
      </c>
      <c r="AY9" s="17"/>
      <c r="AZ9" s="17">
        <v>1.1872305195475601E-2</v>
      </c>
      <c r="BA9" s="17">
        <v>4.1020201177313998E-3</v>
      </c>
      <c r="BB9" s="17">
        <v>3.6154501756689101E-3</v>
      </c>
      <c r="BC9" s="17">
        <v>1.6138846719482201E-2</v>
      </c>
      <c r="BD9" s="17">
        <v>9.3803282555967506E-3</v>
      </c>
      <c r="BE9" s="17"/>
      <c r="BF9" s="17">
        <v>6.6164124148546596E-3</v>
      </c>
      <c r="BG9" s="17"/>
      <c r="BH9" s="17">
        <v>8.3160449575494892E-3</v>
      </c>
      <c r="BI9" s="17"/>
      <c r="BJ9" s="17">
        <v>6.0744829204026603E-3</v>
      </c>
      <c r="BK9" s="17">
        <v>5.1134449810689899E-3</v>
      </c>
      <c r="BL9" s="17">
        <v>3.6007923633511402E-3</v>
      </c>
      <c r="BM9" s="17">
        <v>1.12150780786031E-2</v>
      </c>
      <c r="BN9" s="17">
        <v>1.10895865984692E-2</v>
      </c>
      <c r="BO9" s="17">
        <v>2.52239990450451E-2</v>
      </c>
      <c r="BP9" s="17"/>
      <c r="BQ9" s="17">
        <v>2.5897101738216601E-2</v>
      </c>
      <c r="BR9" s="17">
        <v>9.1000614224731394E-3</v>
      </c>
      <c r="BS9" s="17">
        <v>2.4570808289732498E-3</v>
      </c>
      <c r="BT9" s="17"/>
      <c r="BU9" s="17">
        <v>8.1113281875448598E-2</v>
      </c>
      <c r="BV9" s="17">
        <v>3.1680149866452302E-3</v>
      </c>
      <c r="BW9" s="17">
        <v>4.4579394193860998E-3</v>
      </c>
      <c r="BX9" s="17"/>
      <c r="BY9" s="17">
        <v>2.2889235677873699E-2</v>
      </c>
      <c r="BZ9" s="17"/>
      <c r="CA9" s="17">
        <v>8.1168472542818993E-3</v>
      </c>
    </row>
    <row r="10" spans="2:79" ht="29" x14ac:dyDescent="0.35">
      <c r="B10" s="18" t="s">
        <v>175</v>
      </c>
      <c r="C10" s="17">
        <v>4.5453503879631103E-2</v>
      </c>
      <c r="D10" s="17">
        <v>5.0630782246220703E-2</v>
      </c>
      <c r="E10" s="17">
        <v>4.0713894400188702E-2</v>
      </c>
      <c r="F10" s="17"/>
      <c r="G10" s="17">
        <v>7.2182317792199496E-2</v>
      </c>
      <c r="H10" s="17">
        <v>7.5369789546793298E-2</v>
      </c>
      <c r="I10" s="17">
        <v>5.3452526305730802E-2</v>
      </c>
      <c r="J10" s="17">
        <v>3.4567352699288199E-2</v>
      </c>
      <c r="K10" s="17">
        <v>2.6869272695430099E-2</v>
      </c>
      <c r="L10" s="17">
        <v>1.80626986608265E-2</v>
      </c>
      <c r="M10" s="17"/>
      <c r="N10" s="17">
        <v>6.0555405558541497E-2</v>
      </c>
      <c r="O10" s="17">
        <v>3.8147948296535297E-2</v>
      </c>
      <c r="P10" s="17">
        <v>5.3723319175264503E-2</v>
      </c>
      <c r="Q10" s="17">
        <v>3.07586125034091E-2</v>
      </c>
      <c r="R10" s="17"/>
      <c r="S10" s="17">
        <v>6.4767557637673903E-2</v>
      </c>
      <c r="T10" s="17">
        <v>5.7082481908966899E-2</v>
      </c>
      <c r="U10" s="17">
        <v>5.4256259212890297E-2</v>
      </c>
      <c r="V10" s="17">
        <v>7.2657063827429896E-2</v>
      </c>
      <c r="W10" s="17">
        <v>3.0167600183489102E-2</v>
      </c>
      <c r="X10" s="17">
        <v>4.2030595317354001E-2</v>
      </c>
      <c r="Y10" s="17">
        <v>1.1683649798316801E-2</v>
      </c>
      <c r="Z10" s="17">
        <v>6.9904750009612895E-2</v>
      </c>
      <c r="AA10" s="17">
        <v>3.3535882963206497E-2</v>
      </c>
      <c r="AB10" s="17">
        <v>1.7060249041605701E-2</v>
      </c>
      <c r="AC10" s="17">
        <v>4.1722930455886403E-2</v>
      </c>
      <c r="AD10" s="17">
        <v>3.8451178103122798E-2</v>
      </c>
      <c r="AE10" s="17"/>
      <c r="AF10" s="17">
        <v>3.39124951402313E-2</v>
      </c>
      <c r="AG10" s="17">
        <v>4.3725777353520699E-2</v>
      </c>
      <c r="AH10" s="17">
        <v>4.6440948333699002E-2</v>
      </c>
      <c r="AI10" s="17">
        <v>4.6421579397432702E-2</v>
      </c>
      <c r="AJ10" s="17">
        <v>5.2439576798291698E-2</v>
      </c>
      <c r="AK10" s="17">
        <v>8.4954231105863698E-2</v>
      </c>
      <c r="AL10" s="17"/>
      <c r="AM10" s="17">
        <v>1.71508128345851E-2</v>
      </c>
      <c r="AN10" s="17">
        <v>4.5998785568841898E-2</v>
      </c>
      <c r="AO10" s="17">
        <v>5.4060981522910299E-2</v>
      </c>
      <c r="AP10" s="17">
        <v>7.5846171017975E-2</v>
      </c>
      <c r="AQ10" s="17">
        <v>8.4809709383196402E-2</v>
      </c>
      <c r="AR10" s="17"/>
      <c r="AS10" s="17">
        <v>5.21153545502656E-2</v>
      </c>
      <c r="AT10" s="17">
        <v>3.5638007406482097E-2</v>
      </c>
      <c r="AU10" s="17">
        <v>5.9210193888179698E-2</v>
      </c>
      <c r="AV10" s="17">
        <v>4.6874394752997997E-2</v>
      </c>
      <c r="AW10" s="17">
        <v>2.6408025389139701E-2</v>
      </c>
      <c r="AX10" s="17">
        <v>5.3746113932446E-2</v>
      </c>
      <c r="AY10" s="17"/>
      <c r="AZ10" s="17">
        <v>5.0340506841138097E-2</v>
      </c>
      <c r="BA10" s="17">
        <v>4.0565243706798502E-2</v>
      </c>
      <c r="BB10" s="17">
        <v>3.3556289756938702E-2</v>
      </c>
      <c r="BC10" s="17">
        <v>4.14597555365619E-2</v>
      </c>
      <c r="BD10" s="17">
        <v>5.73463241420787E-2</v>
      </c>
      <c r="BE10" s="17"/>
      <c r="BF10" s="17">
        <v>4.25875186342064E-2</v>
      </c>
      <c r="BG10" s="17"/>
      <c r="BH10" s="17">
        <v>4.47309825821013E-2</v>
      </c>
      <c r="BI10" s="17"/>
      <c r="BJ10" s="17">
        <v>4.5907962166871298E-2</v>
      </c>
      <c r="BK10" s="17">
        <v>3.7326551938349398E-2</v>
      </c>
      <c r="BL10" s="17">
        <v>3.6700946411238597E-2</v>
      </c>
      <c r="BM10" s="17">
        <v>6.6501289192375398E-2</v>
      </c>
      <c r="BN10" s="17">
        <v>6.2614302192503093E-2</v>
      </c>
      <c r="BO10" s="17">
        <v>7.6177817775541903E-2</v>
      </c>
      <c r="BP10" s="17"/>
      <c r="BQ10" s="17">
        <v>0.12138773531112799</v>
      </c>
      <c r="BR10" s="17">
        <v>4.1526530468893097E-2</v>
      </c>
      <c r="BS10" s="17">
        <v>2.7136376458165801E-2</v>
      </c>
      <c r="BT10" s="17"/>
      <c r="BU10" s="17">
        <v>0.27872567570354501</v>
      </c>
      <c r="BV10" s="17">
        <v>4.6172225637183401E-2</v>
      </c>
      <c r="BW10" s="17">
        <v>2.74729125703712E-2</v>
      </c>
      <c r="BX10" s="17"/>
      <c r="BY10" s="17">
        <v>7.33502173033109E-2</v>
      </c>
      <c r="BZ10" s="17"/>
      <c r="CA10" s="17">
        <v>5.1776471240030097E-2</v>
      </c>
    </row>
    <row r="11" spans="2:79" ht="43.5" x14ac:dyDescent="0.35">
      <c r="B11" s="18" t="s">
        <v>176</v>
      </c>
      <c r="C11" s="17">
        <v>0.26845880116534598</v>
      </c>
      <c r="D11" s="17">
        <v>0.27048146695180803</v>
      </c>
      <c r="E11" s="17">
        <v>0.267732272759868</v>
      </c>
      <c r="F11" s="17"/>
      <c r="G11" s="17">
        <v>0.23339406265832199</v>
      </c>
      <c r="H11" s="17">
        <v>0.23838750760716901</v>
      </c>
      <c r="I11" s="17">
        <v>0.28284945449751497</v>
      </c>
      <c r="J11" s="17">
        <v>0.286019712614065</v>
      </c>
      <c r="K11" s="17">
        <v>0.32690602976815802</v>
      </c>
      <c r="L11" s="17">
        <v>0.25130023928774098</v>
      </c>
      <c r="M11" s="17"/>
      <c r="N11" s="17">
        <v>0.27934961671309</v>
      </c>
      <c r="O11" s="17">
        <v>0.27591632578227099</v>
      </c>
      <c r="P11" s="17">
        <v>0.25973511494051599</v>
      </c>
      <c r="Q11" s="17">
        <v>0.25581037233506299</v>
      </c>
      <c r="R11" s="17"/>
      <c r="S11" s="17">
        <v>0.28730861419214698</v>
      </c>
      <c r="T11" s="17">
        <v>0.34142590760541602</v>
      </c>
      <c r="U11" s="17">
        <v>0.29630647474236499</v>
      </c>
      <c r="V11" s="17">
        <v>0.33088230131889701</v>
      </c>
      <c r="W11" s="17">
        <v>0.31905861469207802</v>
      </c>
      <c r="X11" s="17">
        <v>0.27382199088332199</v>
      </c>
      <c r="Y11" s="17">
        <v>0.29737475505044503</v>
      </c>
      <c r="Z11" s="17">
        <v>0.179362985889883</v>
      </c>
      <c r="AA11" s="17">
        <v>0.21765518770147699</v>
      </c>
      <c r="AB11" s="17">
        <v>0.148697649398847</v>
      </c>
      <c r="AC11" s="17">
        <v>0.22545020865343901</v>
      </c>
      <c r="AD11" s="17">
        <v>0.128198865827238</v>
      </c>
      <c r="AE11" s="17"/>
      <c r="AF11" s="17">
        <v>0.26463628462923</v>
      </c>
      <c r="AG11" s="17">
        <v>0.25935539501071497</v>
      </c>
      <c r="AH11" s="17">
        <v>0.32019611764997502</v>
      </c>
      <c r="AI11" s="17">
        <v>0.23556510077690501</v>
      </c>
      <c r="AJ11" s="17">
        <v>0.27335645860001301</v>
      </c>
      <c r="AK11" s="17">
        <v>0.28210928340228397</v>
      </c>
      <c r="AL11" s="17"/>
      <c r="AM11" s="17">
        <v>0.26288790817490998</v>
      </c>
      <c r="AN11" s="17">
        <v>0.26551989040399698</v>
      </c>
      <c r="AO11" s="17">
        <v>0.29281185629246498</v>
      </c>
      <c r="AP11" s="17">
        <v>0.24753549183696</v>
      </c>
      <c r="AQ11" s="17">
        <v>0.37880343700213598</v>
      </c>
      <c r="AR11" s="17"/>
      <c r="AS11" s="17">
        <v>0.25692645287496302</v>
      </c>
      <c r="AT11" s="17">
        <v>0.27953207460835</v>
      </c>
      <c r="AU11" s="17">
        <v>0.28282636631732899</v>
      </c>
      <c r="AV11" s="17">
        <v>0.25873473713337902</v>
      </c>
      <c r="AW11" s="17">
        <v>0.249721257713168</v>
      </c>
      <c r="AX11" s="17">
        <v>0.29394169899595801</v>
      </c>
      <c r="AY11" s="17"/>
      <c r="AZ11" s="17">
        <v>0.28462788675021899</v>
      </c>
      <c r="BA11" s="17">
        <v>0.28212696982723401</v>
      </c>
      <c r="BB11" s="17">
        <v>0.258013189388268</v>
      </c>
      <c r="BC11" s="17">
        <v>0.21956204935169599</v>
      </c>
      <c r="BD11" s="17">
        <v>0.26240121891150497</v>
      </c>
      <c r="BE11" s="17"/>
      <c r="BF11" s="17">
        <v>0.27334121742273298</v>
      </c>
      <c r="BG11" s="17"/>
      <c r="BH11" s="17">
        <v>0.28083677577261401</v>
      </c>
      <c r="BI11" s="17"/>
      <c r="BJ11" s="17">
        <v>0.27630309570531297</v>
      </c>
      <c r="BK11" s="17">
        <v>0.27260788791055102</v>
      </c>
      <c r="BL11" s="17">
        <v>0.27811029932539999</v>
      </c>
      <c r="BM11" s="17">
        <v>0.24492394222060099</v>
      </c>
      <c r="BN11" s="17">
        <v>0.30056959255536497</v>
      </c>
      <c r="BO11" s="17">
        <v>0.23153398113856499</v>
      </c>
      <c r="BP11" s="17"/>
      <c r="BQ11" s="17">
        <v>0.31199714863122602</v>
      </c>
      <c r="BR11" s="17">
        <v>0.40543580166580401</v>
      </c>
      <c r="BS11" s="17">
        <v>0.21290600335788301</v>
      </c>
      <c r="BT11" s="17"/>
      <c r="BU11" s="17">
        <v>0.333012502094093</v>
      </c>
      <c r="BV11" s="17">
        <v>0.52611465178500605</v>
      </c>
      <c r="BW11" s="17">
        <v>0.141621486425548</v>
      </c>
      <c r="BX11" s="17"/>
      <c r="BY11" s="17">
        <v>0.224785541038489</v>
      </c>
      <c r="BZ11" s="17"/>
      <c r="CA11" s="17">
        <v>0.307174183981481</v>
      </c>
    </row>
    <row r="12" spans="2:79" ht="29" x14ac:dyDescent="0.35">
      <c r="B12" s="18" t="s">
        <v>177</v>
      </c>
      <c r="C12" s="17">
        <v>0.199571675935246</v>
      </c>
      <c r="D12" s="17">
        <v>0.19676056782126999</v>
      </c>
      <c r="E12" s="17">
        <v>0.201164307437427</v>
      </c>
      <c r="F12" s="17"/>
      <c r="G12" s="17">
        <v>0.19876273958105001</v>
      </c>
      <c r="H12" s="17">
        <v>0.224274317198532</v>
      </c>
      <c r="I12" s="17">
        <v>0.20169880331609699</v>
      </c>
      <c r="J12" s="17">
        <v>0.19006927738773199</v>
      </c>
      <c r="K12" s="17">
        <v>0.18008809886381899</v>
      </c>
      <c r="L12" s="17">
        <v>0.199056378854575</v>
      </c>
      <c r="M12" s="17"/>
      <c r="N12" s="17">
        <v>0.22026798717947699</v>
      </c>
      <c r="O12" s="17">
        <v>0.19911061567449101</v>
      </c>
      <c r="P12" s="17">
        <v>0.19051156748635301</v>
      </c>
      <c r="Q12" s="17">
        <v>0.18832210926068901</v>
      </c>
      <c r="R12" s="17"/>
      <c r="S12" s="17">
        <v>0.17698505335975101</v>
      </c>
      <c r="T12" s="17">
        <v>0.17927200032246901</v>
      </c>
      <c r="U12" s="17">
        <v>0.20353851001462001</v>
      </c>
      <c r="V12" s="17">
        <v>0.17820875131806099</v>
      </c>
      <c r="W12" s="17">
        <v>0.184293502134556</v>
      </c>
      <c r="X12" s="17">
        <v>0.19363111288071</v>
      </c>
      <c r="Y12" s="17">
        <v>0.22241883858578701</v>
      </c>
      <c r="Z12" s="17">
        <v>0.212943512983055</v>
      </c>
      <c r="AA12" s="17">
        <v>0.21730707743264499</v>
      </c>
      <c r="AB12" s="17">
        <v>0.205149259740251</v>
      </c>
      <c r="AC12" s="17">
        <v>0.24072588149586699</v>
      </c>
      <c r="AD12" s="17">
        <v>0.27051692078908901</v>
      </c>
      <c r="AE12" s="17"/>
      <c r="AF12" s="17">
        <v>0.17203453916200401</v>
      </c>
      <c r="AG12" s="17">
        <v>0.21156824416546</v>
      </c>
      <c r="AH12" s="17">
        <v>0.171389428368105</v>
      </c>
      <c r="AI12" s="17">
        <v>0.229897057633451</v>
      </c>
      <c r="AJ12" s="17">
        <v>0.27172842974718903</v>
      </c>
      <c r="AK12" s="17">
        <v>0.210231970810624</v>
      </c>
      <c r="AL12" s="17"/>
      <c r="AM12" s="17">
        <v>0.17084305537505601</v>
      </c>
      <c r="AN12" s="17">
        <v>0.200207249457898</v>
      </c>
      <c r="AO12" s="17">
        <v>0.22298865703051299</v>
      </c>
      <c r="AP12" s="17">
        <v>0.20309018133864701</v>
      </c>
      <c r="AQ12" s="17">
        <v>0.20624537489927999</v>
      </c>
      <c r="AR12" s="17"/>
      <c r="AS12" s="17">
        <v>0.18679549027951001</v>
      </c>
      <c r="AT12" s="17">
        <v>0.18485475658890099</v>
      </c>
      <c r="AU12" s="17">
        <v>0.182704562475211</v>
      </c>
      <c r="AV12" s="17">
        <v>0.21579195933015999</v>
      </c>
      <c r="AW12" s="17">
        <v>0.238435765177307</v>
      </c>
      <c r="AX12" s="17">
        <v>0.21406988863717299</v>
      </c>
      <c r="AY12" s="17"/>
      <c r="AZ12" s="17">
        <v>0.21598376960287299</v>
      </c>
      <c r="BA12" s="17">
        <v>0.189302808296096</v>
      </c>
      <c r="BB12" s="17">
        <v>0.22237000888898001</v>
      </c>
      <c r="BC12" s="17">
        <v>0.21403726639940701</v>
      </c>
      <c r="BD12" s="17">
        <v>0.170438256379945</v>
      </c>
      <c r="BE12" s="17"/>
      <c r="BF12" s="17">
        <v>0.20583490702402099</v>
      </c>
      <c r="BG12" s="17"/>
      <c r="BH12" s="17">
        <v>0.21092200592518301</v>
      </c>
      <c r="BI12" s="17"/>
      <c r="BJ12" s="17">
        <v>0.22119005231054301</v>
      </c>
      <c r="BK12" s="17">
        <v>0.195311519609245</v>
      </c>
      <c r="BL12" s="17">
        <v>0.19482530755771199</v>
      </c>
      <c r="BM12" s="17">
        <v>0.18639097342014199</v>
      </c>
      <c r="BN12" s="17">
        <v>0.199107550038852</v>
      </c>
      <c r="BO12" s="17">
        <v>0.120922485516902</v>
      </c>
      <c r="BP12" s="17"/>
      <c r="BQ12" s="17">
        <v>0.19351834594932299</v>
      </c>
      <c r="BR12" s="17">
        <v>0.22855877261463101</v>
      </c>
      <c r="BS12" s="17">
        <v>0.20883197601300599</v>
      </c>
      <c r="BT12" s="17"/>
      <c r="BU12" s="17">
        <v>0.11404926529294</v>
      </c>
      <c r="BV12" s="17">
        <v>0.16734691695766399</v>
      </c>
      <c r="BW12" s="17">
        <v>0.254638186103889</v>
      </c>
      <c r="BX12" s="17"/>
      <c r="BY12" s="17">
        <v>0.20928704001595799</v>
      </c>
      <c r="BZ12" s="17"/>
      <c r="CA12" s="17">
        <v>0.21410682674168099</v>
      </c>
    </row>
    <row r="13" spans="2:79" ht="29" x14ac:dyDescent="0.35">
      <c r="B13" s="18" t="s">
        <v>178</v>
      </c>
      <c r="C13" s="17">
        <v>0.27668433064140302</v>
      </c>
      <c r="D13" s="17">
        <v>0.29630022080309598</v>
      </c>
      <c r="E13" s="17">
        <v>0.25864407123900501</v>
      </c>
      <c r="F13" s="17"/>
      <c r="G13" s="17">
        <v>0.30251281880894199</v>
      </c>
      <c r="H13" s="17">
        <v>0.22834497197183901</v>
      </c>
      <c r="I13" s="17">
        <v>0.25642553613258601</v>
      </c>
      <c r="J13" s="17">
        <v>0.25877779515170801</v>
      </c>
      <c r="K13" s="17">
        <v>0.25415536245331999</v>
      </c>
      <c r="L13" s="17">
        <v>0.34473344746495599</v>
      </c>
      <c r="M13" s="17"/>
      <c r="N13" s="17">
        <v>0.23979337448725699</v>
      </c>
      <c r="O13" s="17">
        <v>0.26113402734661201</v>
      </c>
      <c r="P13" s="17">
        <v>0.29867029393304001</v>
      </c>
      <c r="Q13" s="17">
        <v>0.312598251568866</v>
      </c>
      <c r="R13" s="17"/>
      <c r="S13" s="17">
        <v>0.25025628092333102</v>
      </c>
      <c r="T13" s="17">
        <v>0.19139102700874899</v>
      </c>
      <c r="U13" s="17">
        <v>0.22352555780788799</v>
      </c>
      <c r="V13" s="17">
        <v>0.23465335742193499</v>
      </c>
      <c r="W13" s="17">
        <v>0.255691588874214</v>
      </c>
      <c r="X13" s="17">
        <v>0.241769911707303</v>
      </c>
      <c r="Y13" s="17">
        <v>0.26052998089506502</v>
      </c>
      <c r="Z13" s="17">
        <v>0.32703838252279399</v>
      </c>
      <c r="AA13" s="17">
        <v>0.30032397475165701</v>
      </c>
      <c r="AB13" s="17">
        <v>0.48882905013575301</v>
      </c>
      <c r="AC13" s="17">
        <v>0.26730776106408399</v>
      </c>
      <c r="AD13" s="17">
        <v>0.45874734059687</v>
      </c>
      <c r="AE13" s="17"/>
      <c r="AF13" s="17">
        <v>0.29670758053562302</v>
      </c>
      <c r="AG13" s="17">
        <v>0.288028617226537</v>
      </c>
      <c r="AH13" s="17">
        <v>0.25829616922218801</v>
      </c>
      <c r="AI13" s="17">
        <v>0.28991900525205999</v>
      </c>
      <c r="AJ13" s="17">
        <v>0.242803020564267</v>
      </c>
      <c r="AK13" s="17">
        <v>0.21790237302532001</v>
      </c>
      <c r="AL13" s="17"/>
      <c r="AM13" s="17">
        <v>0.32953455266845399</v>
      </c>
      <c r="AN13" s="17">
        <v>0.26833020222194298</v>
      </c>
      <c r="AO13" s="17">
        <v>0.24048724975508501</v>
      </c>
      <c r="AP13" s="17">
        <v>0.25970953060091001</v>
      </c>
      <c r="AQ13" s="17">
        <v>0.19606920504342901</v>
      </c>
      <c r="AR13" s="17"/>
      <c r="AS13" s="17">
        <v>0.30990808898340799</v>
      </c>
      <c r="AT13" s="17">
        <v>0.26774675205675602</v>
      </c>
      <c r="AU13" s="17">
        <v>0.28077093753647703</v>
      </c>
      <c r="AV13" s="17">
        <v>0.27142599289397001</v>
      </c>
      <c r="AW13" s="17">
        <v>0.25663870420530199</v>
      </c>
      <c r="AX13" s="17">
        <v>0.24357626237416499</v>
      </c>
      <c r="AY13" s="17"/>
      <c r="AZ13" s="17">
        <v>0.24248901309599499</v>
      </c>
      <c r="BA13" s="17">
        <v>0.28251650404975898</v>
      </c>
      <c r="BB13" s="17">
        <v>0.25412638814657301</v>
      </c>
      <c r="BC13" s="17">
        <v>0.30362716717104798</v>
      </c>
      <c r="BD13" s="17">
        <v>0.31187543015239499</v>
      </c>
      <c r="BE13" s="17"/>
      <c r="BF13" s="17">
        <v>0.27329136928534198</v>
      </c>
      <c r="BG13" s="17"/>
      <c r="BH13" s="17">
        <v>0.26901252621614902</v>
      </c>
      <c r="BI13" s="17"/>
      <c r="BJ13" s="17">
        <v>0.27153898202336901</v>
      </c>
      <c r="BK13" s="17">
        <v>0.29172649760430802</v>
      </c>
      <c r="BL13" s="17">
        <v>0.27781465315158299</v>
      </c>
      <c r="BM13" s="17">
        <v>0.25350789232138399</v>
      </c>
      <c r="BN13" s="17">
        <v>0.23854447887796201</v>
      </c>
      <c r="BO13" s="17">
        <v>0.31922118632845198</v>
      </c>
      <c r="BP13" s="17"/>
      <c r="BQ13" s="17">
        <v>0.183228972148931</v>
      </c>
      <c r="BR13" s="17">
        <v>0.16766429654155801</v>
      </c>
      <c r="BS13" s="17">
        <v>0.38490880863934701</v>
      </c>
      <c r="BT13" s="17"/>
      <c r="BU13" s="17">
        <v>8.1184469536303094E-2</v>
      </c>
      <c r="BV13" s="17">
        <v>0.109841521348123</v>
      </c>
      <c r="BW13" s="17">
        <v>0.42561462681159001</v>
      </c>
      <c r="BX13" s="17"/>
      <c r="BY13" s="17">
        <v>0.310491076525923</v>
      </c>
      <c r="BZ13" s="17"/>
      <c r="CA13" s="17">
        <v>0.22832011128333199</v>
      </c>
    </row>
    <row r="14" spans="2:79" x14ac:dyDescent="0.35">
      <c r="B14" s="18" t="s">
        <v>136</v>
      </c>
      <c r="C14" s="19">
        <v>0.12815169658689099</v>
      </c>
      <c r="D14" s="19">
        <v>9.4319708373796399E-2</v>
      </c>
      <c r="E14" s="19">
        <v>0.16007155627247899</v>
      </c>
      <c r="F14" s="19"/>
      <c r="G14" s="19">
        <v>0.16599333966167101</v>
      </c>
      <c r="H14" s="19">
        <v>0.16654059954624001</v>
      </c>
      <c r="I14" s="19">
        <v>0.13597453568495299</v>
      </c>
      <c r="J14" s="19">
        <v>0.13774961194410101</v>
      </c>
      <c r="K14" s="19">
        <v>9.0818598378191395E-2</v>
      </c>
      <c r="L14" s="19">
        <v>8.2559035945673501E-2</v>
      </c>
      <c r="M14" s="19"/>
      <c r="N14" s="19">
        <v>0.10819041202839499</v>
      </c>
      <c r="O14" s="19">
        <v>0.13475923798481701</v>
      </c>
      <c r="P14" s="19">
        <v>0.110423410661252</v>
      </c>
      <c r="Q14" s="19">
        <v>0.154578620646976</v>
      </c>
      <c r="R14" s="19"/>
      <c r="S14" s="19">
        <v>0.112048339769811</v>
      </c>
      <c r="T14" s="19">
        <v>0.149887102643185</v>
      </c>
      <c r="U14" s="19">
        <v>0.14722816086314799</v>
      </c>
      <c r="V14" s="19">
        <v>0.115535095175878</v>
      </c>
      <c r="W14" s="19">
        <v>0.13943770808243999</v>
      </c>
      <c r="X14" s="19">
        <v>0.15466258414204101</v>
      </c>
      <c r="Y14" s="19">
        <v>0.119381062518317</v>
      </c>
      <c r="Z14" s="19">
        <v>0.13866470854791299</v>
      </c>
      <c r="AA14" s="19">
        <v>0.155654126098241</v>
      </c>
      <c r="AB14" s="19">
        <v>7.7668226024352902E-2</v>
      </c>
      <c r="AC14" s="19">
        <v>0.11421199715618099</v>
      </c>
      <c r="AD14" s="19">
        <v>7.3613533366985701E-2</v>
      </c>
      <c r="AE14" s="19"/>
      <c r="AF14" s="19">
        <v>0.16108055135011801</v>
      </c>
      <c r="AG14" s="19">
        <v>0.114171217467744</v>
      </c>
      <c r="AH14" s="19">
        <v>0.10844297948468699</v>
      </c>
      <c r="AI14" s="19">
        <v>0.111888574229634</v>
      </c>
      <c r="AJ14" s="19">
        <v>9.8678046556792604E-2</v>
      </c>
      <c r="AK14" s="19">
        <v>0.108643277810217</v>
      </c>
      <c r="AL14" s="19"/>
      <c r="AM14" s="19">
        <v>0.14368085485197299</v>
      </c>
      <c r="AN14" s="19">
        <v>0.13341107103389899</v>
      </c>
      <c r="AO14" s="19">
        <v>0.10969188058041</v>
      </c>
      <c r="AP14" s="19">
        <v>0.12856390588215799</v>
      </c>
      <c r="AQ14" s="19">
        <v>5.2649251611010403E-2</v>
      </c>
      <c r="AR14" s="19"/>
      <c r="AS14" s="19">
        <v>0.11990820998634499</v>
      </c>
      <c r="AT14" s="19">
        <v>0.14007373011077701</v>
      </c>
      <c r="AU14" s="19">
        <v>0.11622369894774</v>
      </c>
      <c r="AV14" s="19">
        <v>0.12832466594429601</v>
      </c>
      <c r="AW14" s="19">
        <v>0.136504306912936</v>
      </c>
      <c r="AX14" s="19">
        <v>0.12517497295383101</v>
      </c>
      <c r="AY14" s="19"/>
      <c r="AZ14" s="19">
        <v>0.107033600000406</v>
      </c>
      <c r="BA14" s="19">
        <v>0.12443410228812</v>
      </c>
      <c r="BB14" s="19">
        <v>0.16511885964658701</v>
      </c>
      <c r="BC14" s="19">
        <v>0.100439926348421</v>
      </c>
      <c r="BD14" s="19">
        <v>0.129815176762346</v>
      </c>
      <c r="BE14" s="19"/>
      <c r="BF14" s="19">
        <v>0.118457945699965</v>
      </c>
      <c r="BG14" s="19"/>
      <c r="BH14" s="19">
        <v>0.105876636444971</v>
      </c>
      <c r="BI14" s="19"/>
      <c r="BJ14" s="19">
        <v>0.13202358913031301</v>
      </c>
      <c r="BK14" s="19">
        <v>0.108900998380802</v>
      </c>
      <c r="BL14" s="19">
        <v>0.118709857120728</v>
      </c>
      <c r="BM14" s="19">
        <v>0.15203624214695599</v>
      </c>
      <c r="BN14" s="19">
        <v>0.11829764132810899</v>
      </c>
      <c r="BO14" s="19">
        <v>0.215639083250559</v>
      </c>
      <c r="BP14" s="19"/>
      <c r="BQ14" s="19">
        <v>8.3248197534825402E-2</v>
      </c>
      <c r="BR14" s="19">
        <v>6.9864085415242E-2</v>
      </c>
      <c r="BS14" s="19">
        <v>8.4233317869065294E-2</v>
      </c>
      <c r="BT14" s="19"/>
      <c r="BU14" s="19">
        <v>5.8231371927649503E-2</v>
      </c>
      <c r="BV14" s="19">
        <v>4.8844250040045001E-2</v>
      </c>
      <c r="BW14" s="19">
        <v>7.1782273813550707E-2</v>
      </c>
      <c r="BX14" s="19"/>
      <c r="BY14" s="19">
        <v>0.13169063233612899</v>
      </c>
      <c r="BZ14" s="19"/>
      <c r="CA14" s="19">
        <v>0.110279572911954</v>
      </c>
    </row>
    <row r="15" spans="2:79" x14ac:dyDescent="0.35">
      <c r="B15" s="16"/>
    </row>
    <row r="16" spans="2:79" x14ac:dyDescent="0.35">
      <c r="B16" t="s">
        <v>107</v>
      </c>
    </row>
    <row r="17" spans="2:50" x14ac:dyDescent="0.35">
      <c r="B17" t="s">
        <v>108</v>
      </c>
      <c r="S17" s="26">
        <f>SUM(S9:S10)</f>
        <v>7.7522776218242107E-2</v>
      </c>
      <c r="T17" s="26">
        <f t="shared" ref="T17:AX17" si="0">SUM(T9:T10)</f>
        <v>6.5269242518961906E-2</v>
      </c>
      <c r="U17" s="26">
        <f t="shared" si="0"/>
        <v>6.2364611708108281E-2</v>
      </c>
      <c r="V17" s="26">
        <f t="shared" si="0"/>
        <v>8.9939880099979802E-2</v>
      </c>
      <c r="W17" s="26">
        <f t="shared" si="0"/>
        <v>3.0167600183489102E-2</v>
      </c>
      <c r="X17" s="26">
        <f t="shared" si="0"/>
        <v>4.6636635107539653E-2</v>
      </c>
      <c r="Y17" s="26">
        <f t="shared" si="0"/>
        <v>2.1581555551991361E-2</v>
      </c>
      <c r="Z17" s="26">
        <f t="shared" si="0"/>
        <v>7.5950377378074918E-2</v>
      </c>
      <c r="AA17" s="26">
        <f t="shared" si="0"/>
        <v>3.7855941998739116E-2</v>
      </c>
      <c r="AB17" s="26">
        <f t="shared" si="0"/>
        <v>1.7060249041605701E-2</v>
      </c>
      <c r="AC17" s="26">
        <f t="shared" si="0"/>
        <v>5.1112556262757222E-2</v>
      </c>
      <c r="AD17" s="26">
        <f t="shared" si="0"/>
        <v>4.7458432967882075E-2</v>
      </c>
      <c r="AE17" s="26">
        <f t="shared" si="0"/>
        <v>0</v>
      </c>
      <c r="AF17" s="26">
        <f t="shared" si="0"/>
        <v>4.6615382060653097E-2</v>
      </c>
      <c r="AG17" s="26">
        <f t="shared" si="0"/>
        <v>5.0223714842037449E-2</v>
      </c>
      <c r="AH17" s="26">
        <f t="shared" si="0"/>
        <v>5.1023057376095429E-2</v>
      </c>
      <c r="AI17" s="26">
        <f t="shared" si="0"/>
        <v>4.797676104594803E-2</v>
      </c>
      <c r="AJ17" s="26">
        <f t="shared" si="0"/>
        <v>6.6720441352409399E-2</v>
      </c>
      <c r="AK17" s="26">
        <f t="shared" si="0"/>
        <v>9.5181514366494094E-2</v>
      </c>
      <c r="AL17" s="26">
        <f t="shared" si="0"/>
        <v>0</v>
      </c>
      <c r="AM17" s="26">
        <f t="shared" si="0"/>
        <v>2.1745122792956428E-2</v>
      </c>
      <c r="AN17" s="26">
        <f t="shared" si="0"/>
        <v>5.259261640129341E-2</v>
      </c>
      <c r="AO17" s="26">
        <f t="shared" si="0"/>
        <v>6.57321943076314E-2</v>
      </c>
      <c r="AP17" s="26">
        <f t="shared" si="0"/>
        <v>8.4347738691183199E-2</v>
      </c>
      <c r="AQ17" s="26">
        <f t="shared" si="0"/>
        <v>8.4809709383196402E-2</v>
      </c>
      <c r="AR17" s="26">
        <f t="shared" si="0"/>
        <v>0</v>
      </c>
      <c r="AS17" s="26">
        <f t="shared" si="0"/>
        <v>6.7786040679208792E-2</v>
      </c>
      <c r="AT17" s="26">
        <f t="shared" si="0"/>
        <v>3.84092396777692E-2</v>
      </c>
      <c r="AU17" s="26">
        <f t="shared" si="0"/>
        <v>6.1577924328898234E-2</v>
      </c>
      <c r="AV17" s="26">
        <f t="shared" si="0"/>
        <v>5.4421426925735095E-2</v>
      </c>
      <c r="AW17" s="26">
        <f t="shared" si="0"/>
        <v>3.69151048685376E-2</v>
      </c>
      <c r="AX17" s="26">
        <f t="shared" si="0"/>
        <v>6.032824707273577E-2</v>
      </c>
    </row>
    <row r="19" spans="2:50"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1.8111384306452601E-2</v>
      </c>
      <c r="D9" s="17">
        <v>1.7801169914445799E-2</v>
      </c>
      <c r="E9" s="17">
        <v>1.8048969544874099E-2</v>
      </c>
      <c r="F9" s="17"/>
      <c r="G9" s="17">
        <v>3.2399404862780097E-2</v>
      </c>
      <c r="H9" s="17">
        <v>2.73712453258903E-2</v>
      </c>
      <c r="I9" s="17">
        <v>2.93076526203449E-2</v>
      </c>
      <c r="J9" s="17">
        <v>1.1577076961931301E-2</v>
      </c>
      <c r="K9" s="17">
        <v>5.8263962796008296E-3</v>
      </c>
      <c r="L9" s="17">
        <v>5.4938822291836099E-3</v>
      </c>
      <c r="M9" s="17"/>
      <c r="N9" s="17">
        <v>1.32728234624379E-2</v>
      </c>
      <c r="O9" s="17">
        <v>2.2141078496086999E-2</v>
      </c>
      <c r="P9" s="17">
        <v>1.7503371962278601E-2</v>
      </c>
      <c r="Q9" s="17">
        <v>2.0207194044933399E-2</v>
      </c>
      <c r="R9" s="17"/>
      <c r="S9" s="17">
        <v>4.1451392167394602E-2</v>
      </c>
      <c r="T9" s="17">
        <v>2.59539365023219E-2</v>
      </c>
      <c r="U9" s="17">
        <v>1.03456050048235E-2</v>
      </c>
      <c r="V9" s="17">
        <v>2.33083893039716E-2</v>
      </c>
      <c r="W9" s="17">
        <v>1.8015801130223399E-2</v>
      </c>
      <c r="X9" s="17">
        <v>3.3908219727729699E-2</v>
      </c>
      <c r="Y9" s="17">
        <v>5.9343483484951996E-3</v>
      </c>
      <c r="Z9" s="17">
        <v>1.9385912738202799E-2</v>
      </c>
      <c r="AA9" s="17">
        <v>2.5815518285443998E-3</v>
      </c>
      <c r="AB9" s="17">
        <v>0</v>
      </c>
      <c r="AC9" s="17">
        <v>0</v>
      </c>
      <c r="AD9" s="17">
        <v>5.5373091817614998E-3</v>
      </c>
      <c r="AE9" s="17"/>
      <c r="AF9" s="17">
        <v>1.24706767303154E-2</v>
      </c>
      <c r="AG9" s="17">
        <v>1.4873799354680001E-2</v>
      </c>
      <c r="AH9" s="17">
        <v>1.90572701885439E-2</v>
      </c>
      <c r="AI9" s="17">
        <v>1.93680775482615E-2</v>
      </c>
      <c r="AJ9" s="17">
        <v>2.82699696874203E-2</v>
      </c>
      <c r="AK9" s="17">
        <v>5.0588161454774003E-2</v>
      </c>
      <c r="AL9" s="17"/>
      <c r="AM9" s="17">
        <v>1.35883121890558E-2</v>
      </c>
      <c r="AN9" s="17">
        <v>1.4439788627041501E-2</v>
      </c>
      <c r="AO9" s="17">
        <v>1.9015454619132701E-2</v>
      </c>
      <c r="AP9" s="17">
        <v>2.5659906128468801E-2</v>
      </c>
      <c r="AQ9" s="17">
        <v>5.6520337523225703E-2</v>
      </c>
      <c r="AR9" s="17"/>
      <c r="AS9" s="17">
        <v>3.2140818270281701E-2</v>
      </c>
      <c r="AT9" s="17">
        <v>1.50404022037027E-2</v>
      </c>
      <c r="AU9" s="17">
        <v>2.13887519820826E-2</v>
      </c>
      <c r="AV9" s="17">
        <v>7.5247070543452196E-3</v>
      </c>
      <c r="AW9" s="17">
        <v>1.17629457337895E-2</v>
      </c>
      <c r="AX9" s="17">
        <v>1.6930862928453201E-2</v>
      </c>
      <c r="AY9" s="17"/>
      <c r="AZ9" s="17">
        <v>1.86426284350358E-2</v>
      </c>
      <c r="BA9" s="17">
        <v>1.51427642351209E-2</v>
      </c>
      <c r="BB9" s="17">
        <v>1.3067547669663801E-2</v>
      </c>
      <c r="BC9" s="17">
        <v>1.9109964128141602E-2</v>
      </c>
      <c r="BD9" s="17">
        <v>2.5558885946221702E-2</v>
      </c>
      <c r="BE9" s="17"/>
      <c r="BF9" s="17">
        <v>1.5478143154214899E-2</v>
      </c>
      <c r="BG9" s="17"/>
      <c r="BH9" s="17">
        <v>1.8619905448670999E-2</v>
      </c>
      <c r="BI9" s="17"/>
      <c r="BJ9" s="17">
        <v>2.0265754755031201E-2</v>
      </c>
      <c r="BK9" s="17">
        <v>4.0009924506904998E-3</v>
      </c>
      <c r="BL9" s="17">
        <v>1.5927588550115598E-2</v>
      </c>
      <c r="BM9" s="17">
        <v>2.0866596346014499E-2</v>
      </c>
      <c r="BN9" s="17">
        <v>2.6823949934783001E-2</v>
      </c>
      <c r="BO9" s="17">
        <v>3.8729198334179697E-2</v>
      </c>
      <c r="BP9" s="17"/>
      <c r="BQ9" s="17">
        <v>4.4482003027920602E-2</v>
      </c>
      <c r="BR9" s="17">
        <v>1.2484907149090001E-2</v>
      </c>
      <c r="BS9" s="17">
        <v>1.48148687639115E-2</v>
      </c>
      <c r="BT9" s="17"/>
      <c r="BU9" s="17">
        <v>0.13172721780522101</v>
      </c>
      <c r="BV9" s="17">
        <v>1.20883904005985E-2</v>
      </c>
      <c r="BW9" s="17">
        <v>1.0439093227025799E-2</v>
      </c>
      <c r="BX9" s="17"/>
      <c r="BY9" s="17">
        <v>5.3015410141743997E-2</v>
      </c>
      <c r="BZ9" s="17"/>
      <c r="CA9" s="17">
        <v>1.8063215706592702E-2</v>
      </c>
    </row>
    <row r="10" spans="2:79" ht="29" x14ac:dyDescent="0.35">
      <c r="B10" s="18" t="s">
        <v>175</v>
      </c>
      <c r="C10" s="17">
        <v>6.97778732048078E-2</v>
      </c>
      <c r="D10" s="17">
        <v>8.3910839626867004E-2</v>
      </c>
      <c r="E10" s="17">
        <v>5.6467866579961799E-2</v>
      </c>
      <c r="F10" s="17"/>
      <c r="G10" s="17">
        <v>9.4855481002630998E-2</v>
      </c>
      <c r="H10" s="17">
        <v>7.8452106186890497E-2</v>
      </c>
      <c r="I10" s="17">
        <v>8.66180555010682E-2</v>
      </c>
      <c r="J10" s="17">
        <v>7.8200411442353304E-2</v>
      </c>
      <c r="K10" s="17">
        <v>6.9947087308263101E-2</v>
      </c>
      <c r="L10" s="17">
        <v>2.5397164257735201E-2</v>
      </c>
      <c r="M10" s="17"/>
      <c r="N10" s="17">
        <v>7.4801793468203606E-2</v>
      </c>
      <c r="O10" s="17">
        <v>5.7643274225276799E-2</v>
      </c>
      <c r="P10" s="17">
        <v>6.7217674460668606E-2</v>
      </c>
      <c r="Q10" s="17">
        <v>8.0455927212372505E-2</v>
      </c>
      <c r="R10" s="17"/>
      <c r="S10" s="17">
        <v>0.149066997807594</v>
      </c>
      <c r="T10" s="17">
        <v>0.137640953163815</v>
      </c>
      <c r="U10" s="17">
        <v>7.2405963130548603E-2</v>
      </c>
      <c r="V10" s="17">
        <v>0.105960241574279</v>
      </c>
      <c r="W10" s="17">
        <v>3.75912174454976E-2</v>
      </c>
      <c r="X10" s="17">
        <v>3.7628308044893699E-2</v>
      </c>
      <c r="Y10" s="17">
        <v>3.04546636445139E-2</v>
      </c>
      <c r="Z10" s="17">
        <v>5.1497002219086201E-2</v>
      </c>
      <c r="AA10" s="17">
        <v>2.08074144081337E-2</v>
      </c>
      <c r="AB10" s="17">
        <v>2.0722124930020899E-2</v>
      </c>
      <c r="AC10" s="17">
        <v>1.5981641225504901E-2</v>
      </c>
      <c r="AD10" s="17">
        <v>8.0198473595567508E-3</v>
      </c>
      <c r="AE10" s="17"/>
      <c r="AF10" s="17">
        <v>6.8648979681840902E-2</v>
      </c>
      <c r="AG10" s="17">
        <v>5.7890712935935798E-2</v>
      </c>
      <c r="AH10" s="17">
        <v>6.4181327941920205E-2</v>
      </c>
      <c r="AI10" s="17">
        <v>7.5497840159806803E-2</v>
      </c>
      <c r="AJ10" s="17">
        <v>0.11995456487931801</v>
      </c>
      <c r="AK10" s="17">
        <v>0.114630597342238</v>
      </c>
      <c r="AL10" s="17"/>
      <c r="AM10" s="17">
        <v>6.9302553689546104E-2</v>
      </c>
      <c r="AN10" s="17">
        <v>6.8759511916454796E-2</v>
      </c>
      <c r="AO10" s="17">
        <v>8.1247069700735003E-2</v>
      </c>
      <c r="AP10" s="17">
        <v>5.9816526132278398E-2</v>
      </c>
      <c r="AQ10" s="17">
        <v>5.9170290626962899E-2</v>
      </c>
      <c r="AR10" s="17"/>
      <c r="AS10" s="17">
        <v>7.0029579076784199E-2</v>
      </c>
      <c r="AT10" s="17">
        <v>7.0110095226175104E-2</v>
      </c>
      <c r="AU10" s="17">
        <v>9.4143119267526401E-2</v>
      </c>
      <c r="AV10" s="17">
        <v>6.1535517457654898E-2</v>
      </c>
      <c r="AW10" s="17">
        <v>5.2835042617541399E-2</v>
      </c>
      <c r="AX10" s="17">
        <v>6.5786928320700502E-2</v>
      </c>
      <c r="AY10" s="17"/>
      <c r="AZ10" s="17">
        <v>5.7504008362168402E-2</v>
      </c>
      <c r="BA10" s="17">
        <v>7.1149509865486599E-2</v>
      </c>
      <c r="BB10" s="17">
        <v>7.1154781638696499E-2</v>
      </c>
      <c r="BC10" s="17">
        <v>6.4828555929351703E-2</v>
      </c>
      <c r="BD10" s="17">
        <v>7.9674321659415404E-2</v>
      </c>
      <c r="BE10" s="17"/>
      <c r="BF10" s="17">
        <v>6.8544482160588102E-2</v>
      </c>
      <c r="BG10" s="17"/>
      <c r="BH10" s="17">
        <v>6.2652877282936906E-2</v>
      </c>
      <c r="BI10" s="17"/>
      <c r="BJ10" s="17">
        <v>7.9645781458281703E-2</v>
      </c>
      <c r="BK10" s="17">
        <v>5.8075409477504003E-2</v>
      </c>
      <c r="BL10" s="17">
        <v>7.2869540787639298E-2</v>
      </c>
      <c r="BM10" s="17">
        <v>4.9129187676344603E-2</v>
      </c>
      <c r="BN10" s="17">
        <v>0.119145413276302</v>
      </c>
      <c r="BO10" s="17">
        <v>4.9760005824134E-2</v>
      </c>
      <c r="BP10" s="17"/>
      <c r="BQ10" s="17">
        <v>0.12341098817997501</v>
      </c>
      <c r="BR10" s="17">
        <v>5.7299975194464101E-2</v>
      </c>
      <c r="BS10" s="17">
        <v>6.57489719584467E-2</v>
      </c>
      <c r="BT10" s="17"/>
      <c r="BU10" s="17">
        <v>0.34020460110782902</v>
      </c>
      <c r="BV10" s="17">
        <v>9.0534267102824806E-2</v>
      </c>
      <c r="BW10" s="17">
        <v>4.13221092999825E-2</v>
      </c>
      <c r="BX10" s="17"/>
      <c r="BY10" s="17">
        <v>0.11804008218447901</v>
      </c>
      <c r="BZ10" s="17"/>
      <c r="CA10" s="17">
        <v>9.8105557931749604E-2</v>
      </c>
    </row>
    <row r="11" spans="2:79" ht="43.5" x14ac:dyDescent="0.35">
      <c r="B11" s="18" t="s">
        <v>176</v>
      </c>
      <c r="C11" s="17">
        <v>0.39558449513390698</v>
      </c>
      <c r="D11" s="17">
        <v>0.394864333621394</v>
      </c>
      <c r="E11" s="17">
        <v>0.39538406188935998</v>
      </c>
      <c r="F11" s="17"/>
      <c r="G11" s="17">
        <v>0.38068893816594501</v>
      </c>
      <c r="H11" s="17">
        <v>0.370675895005871</v>
      </c>
      <c r="I11" s="17">
        <v>0.38411641921282702</v>
      </c>
      <c r="J11" s="17">
        <v>0.42214090281538402</v>
      </c>
      <c r="K11" s="17">
        <v>0.41364903165962003</v>
      </c>
      <c r="L11" s="17">
        <v>0.40146085100137302</v>
      </c>
      <c r="M11" s="17"/>
      <c r="N11" s="17">
        <v>0.39253629759425102</v>
      </c>
      <c r="O11" s="17">
        <v>0.41062829134955098</v>
      </c>
      <c r="P11" s="17">
        <v>0.426647375392331</v>
      </c>
      <c r="Q11" s="17">
        <v>0.35277856974899302</v>
      </c>
      <c r="R11" s="17"/>
      <c r="S11" s="17">
        <v>0.40469100245138201</v>
      </c>
      <c r="T11" s="17">
        <v>0.46931595390556602</v>
      </c>
      <c r="U11" s="17">
        <v>0.48883705621518497</v>
      </c>
      <c r="V11" s="17">
        <v>0.48106076902404199</v>
      </c>
      <c r="W11" s="17">
        <v>0.49332728994310698</v>
      </c>
      <c r="X11" s="17">
        <v>0.39980790291769203</v>
      </c>
      <c r="Y11" s="17">
        <v>0.44465222547718802</v>
      </c>
      <c r="Z11" s="17">
        <v>0.25911378782649802</v>
      </c>
      <c r="AA11" s="17">
        <v>0.34527572262879302</v>
      </c>
      <c r="AB11" s="17">
        <v>0.17539884197778199</v>
      </c>
      <c r="AC11" s="17">
        <v>0.38337319067388997</v>
      </c>
      <c r="AD11" s="17">
        <v>0.205078284322711</v>
      </c>
      <c r="AE11" s="17"/>
      <c r="AF11" s="17">
        <v>0.359161333807692</v>
      </c>
      <c r="AG11" s="17">
        <v>0.39588085792259697</v>
      </c>
      <c r="AH11" s="17">
        <v>0.439923380115332</v>
      </c>
      <c r="AI11" s="17">
        <v>0.402820900414878</v>
      </c>
      <c r="AJ11" s="17">
        <v>0.45025868023916499</v>
      </c>
      <c r="AK11" s="17">
        <v>0.36017684960054602</v>
      </c>
      <c r="AL11" s="17"/>
      <c r="AM11" s="17">
        <v>0.387876453221488</v>
      </c>
      <c r="AN11" s="17">
        <v>0.41189492064299998</v>
      </c>
      <c r="AO11" s="17">
        <v>0.39619388643636899</v>
      </c>
      <c r="AP11" s="17">
        <v>0.375916402721792</v>
      </c>
      <c r="AQ11" s="17">
        <v>0.38974822102461698</v>
      </c>
      <c r="AR11" s="17"/>
      <c r="AS11" s="17">
        <v>0.38219587958039902</v>
      </c>
      <c r="AT11" s="17">
        <v>0.39540369938239101</v>
      </c>
      <c r="AU11" s="17">
        <v>0.36465072476906801</v>
      </c>
      <c r="AV11" s="17">
        <v>0.41156290914840599</v>
      </c>
      <c r="AW11" s="17">
        <v>0.437571705261667</v>
      </c>
      <c r="AX11" s="17">
        <v>0.38850733287115402</v>
      </c>
      <c r="AY11" s="17"/>
      <c r="AZ11" s="17">
        <v>0.41840416733117403</v>
      </c>
      <c r="BA11" s="17">
        <v>0.40950867059095802</v>
      </c>
      <c r="BB11" s="17">
        <v>0.386535084207284</v>
      </c>
      <c r="BC11" s="17">
        <v>0.381366934215704</v>
      </c>
      <c r="BD11" s="17">
        <v>0.36760168379131097</v>
      </c>
      <c r="BE11" s="17"/>
      <c r="BF11" s="17">
        <v>0.40470722782537599</v>
      </c>
      <c r="BG11" s="17"/>
      <c r="BH11" s="17">
        <v>0.41151935767600301</v>
      </c>
      <c r="BI11" s="17"/>
      <c r="BJ11" s="17">
        <v>0.39936979183605897</v>
      </c>
      <c r="BK11" s="17">
        <v>0.38794392272550898</v>
      </c>
      <c r="BL11" s="17">
        <v>0.410506294270645</v>
      </c>
      <c r="BM11" s="17">
        <v>0.40545102610420097</v>
      </c>
      <c r="BN11" s="17">
        <v>0.37365924577769</v>
      </c>
      <c r="BO11" s="17">
        <v>0.34921928465987201</v>
      </c>
      <c r="BP11" s="17"/>
      <c r="BQ11" s="17">
        <v>0.40702095582401399</v>
      </c>
      <c r="BR11" s="17">
        <v>0.52835830022155705</v>
      </c>
      <c r="BS11" s="17">
        <v>0.35102316106709802</v>
      </c>
      <c r="BT11" s="17"/>
      <c r="BU11" s="17">
        <v>0.30472311905925198</v>
      </c>
      <c r="BV11" s="17">
        <v>0.61130294380666494</v>
      </c>
      <c r="BW11" s="17">
        <v>0.305096209873984</v>
      </c>
      <c r="BX11" s="17"/>
      <c r="BY11" s="17">
        <v>0.352366609134807</v>
      </c>
      <c r="BZ11" s="17"/>
      <c r="CA11" s="17">
        <v>0.40421730339560302</v>
      </c>
    </row>
    <row r="12" spans="2:79" ht="29" x14ac:dyDescent="0.35">
      <c r="B12" s="18" t="s">
        <v>177</v>
      </c>
      <c r="C12" s="17">
        <v>0.16735042599480701</v>
      </c>
      <c r="D12" s="17">
        <v>0.162910345438081</v>
      </c>
      <c r="E12" s="17">
        <v>0.17183144790961799</v>
      </c>
      <c r="F12" s="17"/>
      <c r="G12" s="17">
        <v>0.18829646995997901</v>
      </c>
      <c r="H12" s="17">
        <v>0.16392385647514601</v>
      </c>
      <c r="I12" s="17">
        <v>0.168334761429386</v>
      </c>
      <c r="J12" s="17">
        <v>0.15609105118392699</v>
      </c>
      <c r="K12" s="17">
        <v>0.14630090741195101</v>
      </c>
      <c r="L12" s="17">
        <v>0.178567857362079</v>
      </c>
      <c r="M12" s="17"/>
      <c r="N12" s="17">
        <v>0.17805471580347801</v>
      </c>
      <c r="O12" s="17">
        <v>0.166601446904002</v>
      </c>
      <c r="P12" s="17">
        <v>0.15082946405804001</v>
      </c>
      <c r="Q12" s="17">
        <v>0.17403113236918699</v>
      </c>
      <c r="R12" s="17"/>
      <c r="S12" s="17">
        <v>0.102927094932396</v>
      </c>
      <c r="T12" s="17">
        <v>9.7979946524033704E-2</v>
      </c>
      <c r="U12" s="17">
        <v>0.15219187321493399</v>
      </c>
      <c r="V12" s="17">
        <v>0.126430742353982</v>
      </c>
      <c r="W12" s="17">
        <v>0.141146650286992</v>
      </c>
      <c r="X12" s="17">
        <v>0.13107627644286701</v>
      </c>
      <c r="Y12" s="17">
        <v>0.206166354432606</v>
      </c>
      <c r="Z12" s="17">
        <v>0.23716164549202801</v>
      </c>
      <c r="AA12" s="17">
        <v>0.217505371257286</v>
      </c>
      <c r="AB12" s="17">
        <v>0.23093182250472499</v>
      </c>
      <c r="AC12" s="17">
        <v>0.27288308062938599</v>
      </c>
      <c r="AD12" s="17">
        <v>0.353669092031073</v>
      </c>
      <c r="AE12" s="17"/>
      <c r="AF12" s="17">
        <v>0.17666057941497701</v>
      </c>
      <c r="AG12" s="17">
        <v>0.166891313930352</v>
      </c>
      <c r="AH12" s="17">
        <v>0.15904848218013701</v>
      </c>
      <c r="AI12" s="17">
        <v>0.17388863862630699</v>
      </c>
      <c r="AJ12" s="17">
        <v>0.13589136123139101</v>
      </c>
      <c r="AK12" s="17">
        <v>0.157249594594779</v>
      </c>
      <c r="AL12" s="17"/>
      <c r="AM12" s="17">
        <v>0.17750521161191299</v>
      </c>
      <c r="AN12" s="17">
        <v>0.15852288272599399</v>
      </c>
      <c r="AO12" s="17">
        <v>0.165865142087054</v>
      </c>
      <c r="AP12" s="17">
        <v>0.16108059365682201</v>
      </c>
      <c r="AQ12" s="17">
        <v>0.24902968714659501</v>
      </c>
      <c r="AR12" s="17"/>
      <c r="AS12" s="17">
        <v>0.164320824005911</v>
      </c>
      <c r="AT12" s="17">
        <v>0.16690179579421</v>
      </c>
      <c r="AU12" s="17">
        <v>0.16839431316473999</v>
      </c>
      <c r="AV12" s="17">
        <v>0.18346634931104999</v>
      </c>
      <c r="AW12" s="17">
        <v>0.14932174076486099</v>
      </c>
      <c r="AX12" s="17">
        <v>0.16251342776643499</v>
      </c>
      <c r="AY12" s="17"/>
      <c r="AZ12" s="17">
        <v>0.166898818512173</v>
      </c>
      <c r="BA12" s="17">
        <v>0.16245065091602401</v>
      </c>
      <c r="BB12" s="17">
        <v>0.175556812014005</v>
      </c>
      <c r="BC12" s="17">
        <v>0.14741501235603899</v>
      </c>
      <c r="BD12" s="17">
        <v>0.17261142474517699</v>
      </c>
      <c r="BE12" s="17"/>
      <c r="BF12" s="17">
        <v>0.16904079598858299</v>
      </c>
      <c r="BG12" s="17"/>
      <c r="BH12" s="17">
        <v>0.17633454767259399</v>
      </c>
      <c r="BI12" s="17"/>
      <c r="BJ12" s="17">
        <v>0.17659429125690401</v>
      </c>
      <c r="BK12" s="17">
        <v>0.16805202640988201</v>
      </c>
      <c r="BL12" s="17">
        <v>0.16601063924827</v>
      </c>
      <c r="BM12" s="17">
        <v>0.14083930955010601</v>
      </c>
      <c r="BN12" s="17">
        <v>0.16565765397221399</v>
      </c>
      <c r="BO12" s="17">
        <v>0.18408552741252701</v>
      </c>
      <c r="BP12" s="17"/>
      <c r="BQ12" s="17">
        <v>0.15455450273794</v>
      </c>
      <c r="BR12" s="17">
        <v>0.16707055913052701</v>
      </c>
      <c r="BS12" s="17">
        <v>0.18742748719813601</v>
      </c>
      <c r="BT12" s="17"/>
      <c r="BU12" s="17">
        <v>0.111734051780859</v>
      </c>
      <c r="BV12" s="17">
        <v>0.11375519551386</v>
      </c>
      <c r="BW12" s="17">
        <v>0.219996483543314</v>
      </c>
      <c r="BX12" s="17"/>
      <c r="BY12" s="17">
        <v>0.156726484298253</v>
      </c>
      <c r="BZ12" s="17"/>
      <c r="CA12" s="17">
        <v>0.170713091595074</v>
      </c>
    </row>
    <row r="13" spans="2:79" ht="29" x14ac:dyDescent="0.35">
      <c r="B13" s="18" t="s">
        <v>178</v>
      </c>
      <c r="C13" s="17">
        <v>0.20207623277318201</v>
      </c>
      <c r="D13" s="17">
        <v>0.196701293338923</v>
      </c>
      <c r="E13" s="17">
        <v>0.20788125973545499</v>
      </c>
      <c r="F13" s="17"/>
      <c r="G13" s="17">
        <v>0.18873794583776299</v>
      </c>
      <c r="H13" s="17">
        <v>0.20542994347211799</v>
      </c>
      <c r="I13" s="17">
        <v>0.20225844241549501</v>
      </c>
      <c r="J13" s="17">
        <v>0.178219756866173</v>
      </c>
      <c r="K13" s="17">
        <v>0.194181502539193</v>
      </c>
      <c r="L13" s="17">
        <v>0.23272818118357699</v>
      </c>
      <c r="M13" s="17"/>
      <c r="N13" s="17">
        <v>0.19591266265023599</v>
      </c>
      <c r="O13" s="17">
        <v>0.18455497527949</v>
      </c>
      <c r="P13" s="17">
        <v>0.19707681708990199</v>
      </c>
      <c r="Q13" s="17">
        <v>0.23191426433658299</v>
      </c>
      <c r="R13" s="17"/>
      <c r="S13" s="17">
        <v>0.12947511772918299</v>
      </c>
      <c r="T13" s="17">
        <v>0.111472773098111</v>
      </c>
      <c r="U13" s="17">
        <v>0.141741841573051</v>
      </c>
      <c r="V13" s="17">
        <v>0.12316885633405</v>
      </c>
      <c r="W13" s="17">
        <v>0.15730273029498501</v>
      </c>
      <c r="X13" s="17">
        <v>0.20931195029128699</v>
      </c>
      <c r="Y13" s="17">
        <v>0.182369895426472</v>
      </c>
      <c r="Z13" s="17">
        <v>0.296854332242313</v>
      </c>
      <c r="AA13" s="17">
        <v>0.276526434998834</v>
      </c>
      <c r="AB13" s="17">
        <v>0.47278731070916602</v>
      </c>
      <c r="AC13" s="17">
        <v>0.13267839604905601</v>
      </c>
      <c r="AD13" s="17">
        <v>0.36965448478151702</v>
      </c>
      <c r="AE13" s="17"/>
      <c r="AF13" s="17">
        <v>0.21840798297650299</v>
      </c>
      <c r="AG13" s="17">
        <v>0.228987923325459</v>
      </c>
      <c r="AH13" s="17">
        <v>0.16831112139736901</v>
      </c>
      <c r="AI13" s="17">
        <v>0.18811758827241601</v>
      </c>
      <c r="AJ13" s="17">
        <v>0.16728727582884101</v>
      </c>
      <c r="AK13" s="17">
        <v>0.177559195416362</v>
      </c>
      <c r="AL13" s="17"/>
      <c r="AM13" s="17">
        <v>0.21020046555876401</v>
      </c>
      <c r="AN13" s="17">
        <v>0.194532361452223</v>
      </c>
      <c r="AO13" s="17">
        <v>0.19773502979962601</v>
      </c>
      <c r="AP13" s="17">
        <v>0.22082350068224099</v>
      </c>
      <c r="AQ13" s="17">
        <v>0.131006866129149</v>
      </c>
      <c r="AR13" s="17"/>
      <c r="AS13" s="17">
        <v>0.214266899745821</v>
      </c>
      <c r="AT13" s="17">
        <v>0.18369009384158</v>
      </c>
      <c r="AU13" s="17">
        <v>0.20214597570256301</v>
      </c>
      <c r="AV13" s="17">
        <v>0.21210884959013901</v>
      </c>
      <c r="AW13" s="17">
        <v>0.19530609954634301</v>
      </c>
      <c r="AX13" s="17">
        <v>0.20804210369586401</v>
      </c>
      <c r="AY13" s="17"/>
      <c r="AZ13" s="17">
        <v>0.19687761314226301</v>
      </c>
      <c r="BA13" s="17">
        <v>0.20082343243825501</v>
      </c>
      <c r="BB13" s="17">
        <v>0.19525369585734101</v>
      </c>
      <c r="BC13" s="17">
        <v>0.23048664369158101</v>
      </c>
      <c r="BD13" s="17">
        <v>0.20558364901377599</v>
      </c>
      <c r="BE13" s="17"/>
      <c r="BF13" s="17">
        <v>0.19862030966663899</v>
      </c>
      <c r="BG13" s="17"/>
      <c r="BH13" s="17">
        <v>0.19424408189432499</v>
      </c>
      <c r="BI13" s="17"/>
      <c r="BJ13" s="17">
        <v>0.19605493267752899</v>
      </c>
      <c r="BK13" s="17">
        <v>0.22860139821709599</v>
      </c>
      <c r="BL13" s="17">
        <v>0.18582395991346501</v>
      </c>
      <c r="BM13" s="17">
        <v>0.21425870813623801</v>
      </c>
      <c r="BN13" s="17">
        <v>0.197774805742751</v>
      </c>
      <c r="BO13" s="17">
        <v>0.209997125474851</v>
      </c>
      <c r="BP13" s="17"/>
      <c r="BQ13" s="17">
        <v>0.14474865750052199</v>
      </c>
      <c r="BR13" s="17">
        <v>0.12832795480935699</v>
      </c>
      <c r="BS13" s="17">
        <v>0.26931138529342302</v>
      </c>
      <c r="BT13" s="17"/>
      <c r="BU13" s="17">
        <v>5.3343403695340602E-2</v>
      </c>
      <c r="BV13" s="17">
        <v>5.1445948522375197E-2</v>
      </c>
      <c r="BW13" s="17">
        <v>0.32171088325417802</v>
      </c>
      <c r="BX13" s="17"/>
      <c r="BY13" s="17">
        <v>0.23232978007467101</v>
      </c>
      <c r="BZ13" s="17"/>
      <c r="CA13" s="17">
        <v>0.15912575187845501</v>
      </c>
    </row>
    <row r="14" spans="2:79" x14ac:dyDescent="0.35">
      <c r="B14" s="18" t="s">
        <v>136</v>
      </c>
      <c r="C14" s="19">
        <v>7.1332659897926698E-2</v>
      </c>
      <c r="D14" s="19">
        <v>6.0286136337232801E-2</v>
      </c>
      <c r="E14" s="19">
        <v>8.2159198236898698E-2</v>
      </c>
      <c r="F14" s="19"/>
      <c r="G14" s="19">
        <v>0.10494789198554801</v>
      </c>
      <c r="H14" s="19">
        <v>9.8645673971209505E-2</v>
      </c>
      <c r="I14" s="19">
        <v>7.0087622289500703E-2</v>
      </c>
      <c r="J14" s="19">
        <v>5.8704971800177398E-2</v>
      </c>
      <c r="K14" s="19">
        <v>5.53881875047397E-2</v>
      </c>
      <c r="L14" s="19">
        <v>4.8584186470604397E-2</v>
      </c>
      <c r="M14" s="19"/>
      <c r="N14" s="19">
        <v>5.6830337235885299E-2</v>
      </c>
      <c r="O14" s="19">
        <v>7.4849901997720597E-2</v>
      </c>
      <c r="P14" s="19">
        <v>6.5739419000096694E-2</v>
      </c>
      <c r="Q14" s="19">
        <v>8.4827792169482802E-2</v>
      </c>
      <c r="R14" s="19"/>
      <c r="S14" s="19">
        <v>7.6509459375333697E-2</v>
      </c>
      <c r="T14" s="19">
        <v>8.6666651989638702E-2</v>
      </c>
      <c r="U14" s="19">
        <v>6.3666889578961994E-2</v>
      </c>
      <c r="V14" s="19">
        <v>8.7135844211765706E-2</v>
      </c>
      <c r="W14" s="19">
        <v>8.0980458432016594E-2</v>
      </c>
      <c r="X14" s="19">
        <v>9.9918357194385493E-2</v>
      </c>
      <c r="Y14" s="19">
        <v>4.91418410415723E-2</v>
      </c>
      <c r="Z14" s="19">
        <v>6.3065092500473194E-2</v>
      </c>
      <c r="AA14" s="19">
        <v>5.7657851953614302E-2</v>
      </c>
      <c r="AB14" s="19">
        <v>3.5206672297145698E-2</v>
      </c>
      <c r="AC14" s="19">
        <v>9.3892096054491503E-2</v>
      </c>
      <c r="AD14" s="19">
        <v>3.6576075871445499E-2</v>
      </c>
      <c r="AE14" s="19"/>
      <c r="AF14" s="19">
        <v>0.10105436948030699</v>
      </c>
      <c r="AG14" s="19">
        <v>5.87611903466084E-2</v>
      </c>
      <c r="AH14" s="19">
        <v>5.8838466344913402E-2</v>
      </c>
      <c r="AI14" s="19">
        <v>5.55534539163276E-2</v>
      </c>
      <c r="AJ14" s="19">
        <v>5.5897888096473801E-2</v>
      </c>
      <c r="AK14" s="19">
        <v>4.5469888096998201E-2</v>
      </c>
      <c r="AL14" s="19"/>
      <c r="AM14" s="19">
        <v>6.9456867703522204E-2</v>
      </c>
      <c r="AN14" s="19">
        <v>6.9134534314659393E-2</v>
      </c>
      <c r="AO14" s="19">
        <v>7.0633072851129505E-2</v>
      </c>
      <c r="AP14" s="19">
        <v>7.6615449476491598E-2</v>
      </c>
      <c r="AQ14" s="19">
        <v>3.3101575488502302E-2</v>
      </c>
      <c r="AR14" s="19"/>
      <c r="AS14" s="19">
        <v>7.8778330392607496E-2</v>
      </c>
      <c r="AT14" s="19">
        <v>7.6631247634322705E-2</v>
      </c>
      <c r="AU14" s="19">
        <v>7.1299183259421001E-2</v>
      </c>
      <c r="AV14" s="19">
        <v>5.0317989995128397E-2</v>
      </c>
      <c r="AW14" s="19">
        <v>6.8521894814619594E-2</v>
      </c>
      <c r="AX14" s="19">
        <v>9.3407588232760699E-2</v>
      </c>
      <c r="AY14" s="19"/>
      <c r="AZ14" s="19">
        <v>5.20084113319806E-2</v>
      </c>
      <c r="BA14" s="19">
        <v>6.29045974449495E-2</v>
      </c>
      <c r="BB14" s="19">
        <v>9.1657592797528803E-2</v>
      </c>
      <c r="BC14" s="19">
        <v>4.9214279852586099E-2</v>
      </c>
      <c r="BD14" s="19">
        <v>8.9437964973760803E-2</v>
      </c>
      <c r="BE14" s="19"/>
      <c r="BF14" s="19">
        <v>6.1707199036275001E-2</v>
      </c>
      <c r="BG14" s="19"/>
      <c r="BH14" s="19">
        <v>5.46759241942643E-2</v>
      </c>
      <c r="BI14" s="19"/>
      <c r="BJ14" s="19">
        <v>7.8883619629538798E-2</v>
      </c>
      <c r="BK14" s="19">
        <v>6.4265750875455094E-2</v>
      </c>
      <c r="BL14" s="19">
        <v>5.8015195592239097E-2</v>
      </c>
      <c r="BM14" s="19">
        <v>7.5181634974764294E-2</v>
      </c>
      <c r="BN14" s="19">
        <v>4.7162082887521301E-2</v>
      </c>
      <c r="BO14" s="19">
        <v>0.156927411349501</v>
      </c>
      <c r="BP14" s="19"/>
      <c r="BQ14" s="19">
        <v>4.0315978131159898E-2</v>
      </c>
      <c r="BR14" s="19">
        <v>2.8526763526488402E-2</v>
      </c>
      <c r="BS14" s="19">
        <v>3.06741993297272E-2</v>
      </c>
      <c r="BT14" s="19"/>
      <c r="BU14" s="19">
        <v>4.58417298147733E-3</v>
      </c>
      <c r="BV14" s="19">
        <v>2.1451388125997201E-2</v>
      </c>
      <c r="BW14" s="19">
        <v>2.6318849306510499E-2</v>
      </c>
      <c r="BX14" s="19"/>
      <c r="BY14" s="19">
        <v>6.0015377063728899E-2</v>
      </c>
      <c r="BZ14" s="19"/>
      <c r="CA14" s="19">
        <v>6.9460138825711906E-2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9"/>
  <sheetViews>
    <sheetView showGridLines="0" topLeftCell="A2" workbookViewId="0">
      <pane xSplit="2" topLeftCell="N1" activePane="topRight" state="frozen"/>
      <selection pane="topRight" activeCell="S17" sqref="S17:AD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4.2795294441950502E-2</v>
      </c>
      <c r="D9" s="17">
        <v>4.1211126283419899E-2</v>
      </c>
      <c r="E9" s="17">
        <v>4.3637355089767897E-2</v>
      </c>
      <c r="F9" s="17"/>
      <c r="G9" s="17">
        <v>5.0301870026842901E-2</v>
      </c>
      <c r="H9" s="17">
        <v>3.9606577038566002E-2</v>
      </c>
      <c r="I9" s="17">
        <v>4.7149736872103699E-2</v>
      </c>
      <c r="J9" s="17">
        <v>4.4151799202986598E-2</v>
      </c>
      <c r="K9" s="17">
        <v>3.3472060097193099E-2</v>
      </c>
      <c r="L9" s="17">
        <v>4.1994398964043299E-2</v>
      </c>
      <c r="M9" s="17"/>
      <c r="N9" s="17">
        <v>4.3622702430063699E-2</v>
      </c>
      <c r="O9" s="17">
        <v>3.81762603905548E-2</v>
      </c>
      <c r="P9" s="17">
        <v>4.4805839894283502E-2</v>
      </c>
      <c r="Q9" s="17">
        <v>4.5210751724183602E-2</v>
      </c>
      <c r="R9" s="17"/>
      <c r="S9" s="17">
        <v>2.4868429021147099E-2</v>
      </c>
      <c r="T9" s="17">
        <v>2.48465363064037E-2</v>
      </c>
      <c r="U9" s="17">
        <v>2.3355741151778499E-2</v>
      </c>
      <c r="V9" s="17">
        <v>3.2443273708215599E-2</v>
      </c>
      <c r="W9" s="17">
        <v>2.2097663183443899E-2</v>
      </c>
      <c r="X9" s="17">
        <v>3.5125947676455598E-2</v>
      </c>
      <c r="Y9" s="17">
        <v>3.2157958826807102E-2</v>
      </c>
      <c r="Z9" s="17">
        <v>7.5747234451949405E-2</v>
      </c>
      <c r="AA9" s="17">
        <v>5.37732761441201E-2</v>
      </c>
      <c r="AB9" s="17">
        <v>7.1911795152434996E-2</v>
      </c>
      <c r="AC9" s="17">
        <v>0.117598863668085</v>
      </c>
      <c r="AD9" s="17">
        <v>9.01559747799838E-2</v>
      </c>
      <c r="AE9" s="17"/>
      <c r="AF9" s="17">
        <v>7.4522243316104603E-2</v>
      </c>
      <c r="AG9" s="17">
        <v>3.4429765467909899E-2</v>
      </c>
      <c r="AH9" s="17">
        <v>3.39761473562799E-2</v>
      </c>
      <c r="AI9" s="17">
        <v>3.5762643704561101E-2</v>
      </c>
      <c r="AJ9" s="17">
        <v>5.4492215801202101E-2</v>
      </c>
      <c r="AK9" s="17">
        <v>2.37410430959724E-2</v>
      </c>
      <c r="AL9" s="17"/>
      <c r="AM9" s="17">
        <v>4.1494283489786697E-2</v>
      </c>
      <c r="AN9" s="17">
        <v>4.7010733535756397E-2</v>
      </c>
      <c r="AO9" s="17">
        <v>3.1218838084846101E-2</v>
      </c>
      <c r="AP9" s="17">
        <v>5.3913276383315098E-2</v>
      </c>
      <c r="AQ9" s="17">
        <v>1.97774903995083E-2</v>
      </c>
      <c r="AR9" s="17"/>
      <c r="AS9" s="17">
        <v>4.5920564293587901E-2</v>
      </c>
      <c r="AT9" s="17">
        <v>4.1301709907880298E-2</v>
      </c>
      <c r="AU9" s="17">
        <v>1.8722744538501299E-2</v>
      </c>
      <c r="AV9" s="17">
        <v>4.0672404706044302E-2</v>
      </c>
      <c r="AW9" s="17">
        <v>3.7757426955141601E-2</v>
      </c>
      <c r="AX9" s="17">
        <v>0.10303557170619999</v>
      </c>
      <c r="AY9" s="17"/>
      <c r="AZ9" s="17">
        <v>6.1770167650951502E-2</v>
      </c>
      <c r="BA9" s="17">
        <v>3.87473736825154E-2</v>
      </c>
      <c r="BB9" s="17">
        <v>3.7476404393915398E-2</v>
      </c>
      <c r="BC9" s="17">
        <v>5.6525180168459498E-2</v>
      </c>
      <c r="BD9" s="17">
        <v>3.2127723822915698E-2</v>
      </c>
      <c r="BE9" s="17"/>
      <c r="BF9" s="17">
        <v>4.1225538476341902E-2</v>
      </c>
      <c r="BG9" s="17"/>
      <c r="BH9" s="17">
        <v>4.5700325284969298E-2</v>
      </c>
      <c r="BI9" s="17"/>
      <c r="BJ9" s="17">
        <v>5.0818144961155699E-2</v>
      </c>
      <c r="BK9" s="17">
        <v>4.8768542951468E-2</v>
      </c>
      <c r="BL9" s="17">
        <v>2.8039613079805601E-2</v>
      </c>
      <c r="BM9" s="17">
        <v>2.6428266908491201E-2</v>
      </c>
      <c r="BN9" s="17">
        <v>5.0461225162965397E-2</v>
      </c>
      <c r="BO9" s="17">
        <v>5.3446116449421599E-2</v>
      </c>
      <c r="BP9" s="17"/>
      <c r="BQ9" s="17">
        <v>0.15076835756514101</v>
      </c>
      <c r="BR9" s="17">
        <v>3.45489330903129E-2</v>
      </c>
      <c r="BS9" s="17">
        <v>2.0583420930676902E-2</v>
      </c>
      <c r="BT9" s="17"/>
      <c r="BU9" s="17">
        <v>0.14792232153130599</v>
      </c>
      <c r="BV9" s="17">
        <v>2.29573336423106E-2</v>
      </c>
      <c r="BW9" s="17">
        <v>4.7183481212209999E-2</v>
      </c>
      <c r="BX9" s="17"/>
      <c r="BY9" s="17">
        <v>6.9555914653315801E-2</v>
      </c>
      <c r="BZ9" s="17"/>
      <c r="CA9" s="17">
        <v>3.4982637234483999E-2</v>
      </c>
    </row>
    <row r="10" spans="2:79" ht="29" x14ac:dyDescent="0.35">
      <c r="B10" s="18" t="s">
        <v>175</v>
      </c>
      <c r="C10" s="17">
        <v>0.18074888104967099</v>
      </c>
      <c r="D10" s="17">
        <v>0.17247155231396</v>
      </c>
      <c r="E10" s="17">
        <v>0.18916966170881999</v>
      </c>
      <c r="F10" s="17"/>
      <c r="G10" s="17">
        <v>0.22274942494931599</v>
      </c>
      <c r="H10" s="17">
        <v>0.168181604551049</v>
      </c>
      <c r="I10" s="17">
        <v>0.19525597818457399</v>
      </c>
      <c r="J10" s="17">
        <v>0.14466854112383501</v>
      </c>
      <c r="K10" s="17">
        <v>0.16195043934140599</v>
      </c>
      <c r="L10" s="17">
        <v>0.192977880562479</v>
      </c>
      <c r="M10" s="17"/>
      <c r="N10" s="17">
        <v>0.17722112595262801</v>
      </c>
      <c r="O10" s="17">
        <v>0.17864206776976299</v>
      </c>
      <c r="P10" s="17">
        <v>0.19282482730560399</v>
      </c>
      <c r="Q10" s="17">
        <v>0.177394413535475</v>
      </c>
      <c r="R10" s="17"/>
      <c r="S10" s="17">
        <v>8.8302691177388107E-2</v>
      </c>
      <c r="T10" s="17">
        <v>0.11110705088379599</v>
      </c>
      <c r="U10" s="17">
        <v>0.2090794512394</v>
      </c>
      <c r="V10" s="17">
        <v>9.5086889504281305E-2</v>
      </c>
      <c r="W10" s="17">
        <v>0.160935233642506</v>
      </c>
      <c r="X10" s="17">
        <v>0.15348198832485099</v>
      </c>
      <c r="Y10" s="17">
        <v>0.16622220522735001</v>
      </c>
      <c r="Z10" s="17">
        <v>0.18322985323923899</v>
      </c>
      <c r="AA10" s="17">
        <v>0.28418444035328999</v>
      </c>
      <c r="AB10" s="17">
        <v>0.30795162278252203</v>
      </c>
      <c r="AC10" s="17">
        <v>0.33016860357382799</v>
      </c>
      <c r="AD10" s="17">
        <v>0.24794962370382201</v>
      </c>
      <c r="AE10" s="17"/>
      <c r="AF10" s="17">
        <v>0.17637693233857701</v>
      </c>
      <c r="AG10" s="17">
        <v>0.195700509364613</v>
      </c>
      <c r="AH10" s="17">
        <v>0.15536454068133801</v>
      </c>
      <c r="AI10" s="17">
        <v>0.16317591921291699</v>
      </c>
      <c r="AJ10" s="17">
        <v>0.192253068835532</v>
      </c>
      <c r="AK10" s="17">
        <v>0.201761603426621</v>
      </c>
      <c r="AL10" s="17"/>
      <c r="AM10" s="17">
        <v>0.16590465662620599</v>
      </c>
      <c r="AN10" s="17">
        <v>0.18761631443829499</v>
      </c>
      <c r="AO10" s="17">
        <v>0.18038959009876299</v>
      </c>
      <c r="AP10" s="17">
        <v>0.196288987644999</v>
      </c>
      <c r="AQ10" s="17">
        <v>0.191228082468165</v>
      </c>
      <c r="AR10" s="17"/>
      <c r="AS10" s="17">
        <v>0.172894149744936</v>
      </c>
      <c r="AT10" s="17">
        <v>0.158162508132459</v>
      </c>
      <c r="AU10" s="17">
        <v>0.17901407675126099</v>
      </c>
      <c r="AV10" s="17">
        <v>0.18993620165458</v>
      </c>
      <c r="AW10" s="17">
        <v>0.18861039592000201</v>
      </c>
      <c r="AX10" s="17">
        <v>0.23801136881559501</v>
      </c>
      <c r="AY10" s="17"/>
      <c r="AZ10" s="17">
        <v>0.195386024633288</v>
      </c>
      <c r="BA10" s="17">
        <v>0.180609352175438</v>
      </c>
      <c r="BB10" s="17">
        <v>0.19088833204566899</v>
      </c>
      <c r="BC10" s="17">
        <v>0.18326881141734599</v>
      </c>
      <c r="BD10" s="17">
        <v>0.16155554034597899</v>
      </c>
      <c r="BE10" s="17"/>
      <c r="BF10" s="17">
        <v>0.18243762347804299</v>
      </c>
      <c r="BG10" s="17"/>
      <c r="BH10" s="17">
        <v>0.18335776238610699</v>
      </c>
      <c r="BI10" s="17"/>
      <c r="BJ10" s="17">
        <v>0.17730576975972701</v>
      </c>
      <c r="BK10" s="17">
        <v>0.17367253700214</v>
      </c>
      <c r="BL10" s="17">
        <v>0.191220145492183</v>
      </c>
      <c r="BM10" s="17">
        <v>0.16710879407593801</v>
      </c>
      <c r="BN10" s="17">
        <v>0.17941636705703201</v>
      </c>
      <c r="BO10" s="17">
        <v>0.247692471795045</v>
      </c>
      <c r="BP10" s="17"/>
      <c r="BQ10" s="17">
        <v>0.370056187822488</v>
      </c>
      <c r="BR10" s="17">
        <v>0.19738803791079301</v>
      </c>
      <c r="BS10" s="17">
        <v>0.12940890805783001</v>
      </c>
      <c r="BT10" s="17"/>
      <c r="BU10" s="17">
        <v>0.22604419859546199</v>
      </c>
      <c r="BV10" s="17">
        <v>0.151718919370632</v>
      </c>
      <c r="BW10" s="17">
        <v>0.20472301266308501</v>
      </c>
      <c r="BX10" s="17"/>
      <c r="BY10" s="17">
        <v>0.23082454230462199</v>
      </c>
      <c r="BZ10" s="17"/>
      <c r="CA10" s="17">
        <v>0.18031850609778899</v>
      </c>
    </row>
    <row r="11" spans="2:79" ht="43.5" x14ac:dyDescent="0.35">
      <c r="B11" s="18" t="s">
        <v>176</v>
      </c>
      <c r="C11" s="17">
        <v>0.46822835912442301</v>
      </c>
      <c r="D11" s="17">
        <v>0.470501301783251</v>
      </c>
      <c r="E11" s="17">
        <v>0.46609629645705503</v>
      </c>
      <c r="F11" s="17"/>
      <c r="G11" s="17">
        <v>0.45269896747709398</v>
      </c>
      <c r="H11" s="17">
        <v>0.42469217194414399</v>
      </c>
      <c r="I11" s="17">
        <v>0.46680890763205402</v>
      </c>
      <c r="J11" s="17">
        <v>0.47361096955063903</v>
      </c>
      <c r="K11" s="17">
        <v>0.48441425487955397</v>
      </c>
      <c r="L11" s="17">
        <v>0.49994732446973</v>
      </c>
      <c r="M11" s="17"/>
      <c r="N11" s="17">
        <v>0.47354654206228203</v>
      </c>
      <c r="O11" s="17">
        <v>0.44951272588060598</v>
      </c>
      <c r="P11" s="17">
        <v>0.476646410119627</v>
      </c>
      <c r="Q11" s="17">
        <v>0.47450950912844098</v>
      </c>
      <c r="R11" s="17"/>
      <c r="S11" s="17">
        <v>0.45757820167818503</v>
      </c>
      <c r="T11" s="17">
        <v>0.56618838008218397</v>
      </c>
      <c r="U11" s="17">
        <v>0.49066692064650103</v>
      </c>
      <c r="V11" s="17">
        <v>0.45339335160285399</v>
      </c>
      <c r="W11" s="17">
        <v>0.50401399646022804</v>
      </c>
      <c r="X11" s="17">
        <v>0.43486176519896103</v>
      </c>
      <c r="Y11" s="17">
        <v>0.51783505300132404</v>
      </c>
      <c r="Z11" s="17">
        <v>0.46782714337425901</v>
      </c>
      <c r="AA11" s="17">
        <v>0.410175096182539</v>
      </c>
      <c r="AB11" s="17">
        <v>0.43035039258702601</v>
      </c>
      <c r="AC11" s="17">
        <v>0.372245053618527</v>
      </c>
      <c r="AD11" s="17">
        <v>0.44992996668876201</v>
      </c>
      <c r="AE11" s="17"/>
      <c r="AF11" s="17">
        <v>0.43892385472919998</v>
      </c>
      <c r="AG11" s="17">
        <v>0.46673759641122298</v>
      </c>
      <c r="AH11" s="17">
        <v>0.51278795561189205</v>
      </c>
      <c r="AI11" s="17">
        <v>0.50207692812861204</v>
      </c>
      <c r="AJ11" s="17">
        <v>0.47276104326020202</v>
      </c>
      <c r="AK11" s="17">
        <v>0.42047707236800203</v>
      </c>
      <c r="AL11" s="17"/>
      <c r="AM11" s="17">
        <v>0.480229570593592</v>
      </c>
      <c r="AN11" s="17">
        <v>0.48917472342449098</v>
      </c>
      <c r="AO11" s="17">
        <v>0.46069673243971199</v>
      </c>
      <c r="AP11" s="17">
        <v>0.40227257987895199</v>
      </c>
      <c r="AQ11" s="17">
        <v>0.48583819307045401</v>
      </c>
      <c r="AR11" s="17"/>
      <c r="AS11" s="17">
        <v>0.44202007759525402</v>
      </c>
      <c r="AT11" s="17">
        <v>0.47191928845053099</v>
      </c>
      <c r="AU11" s="17">
        <v>0.474287839245846</v>
      </c>
      <c r="AV11" s="17">
        <v>0.49065041105017798</v>
      </c>
      <c r="AW11" s="17">
        <v>0.501226245518272</v>
      </c>
      <c r="AX11" s="17">
        <v>0.411877798833512</v>
      </c>
      <c r="AY11" s="17"/>
      <c r="AZ11" s="17">
        <v>0.44431788594243699</v>
      </c>
      <c r="BA11" s="17">
        <v>0.48422595997516998</v>
      </c>
      <c r="BB11" s="17">
        <v>0.47338547258510699</v>
      </c>
      <c r="BC11" s="17">
        <v>0.508487918030335</v>
      </c>
      <c r="BD11" s="17">
        <v>0.45085541635544701</v>
      </c>
      <c r="BE11" s="17"/>
      <c r="BF11" s="17">
        <v>0.479496142030781</v>
      </c>
      <c r="BG11" s="17"/>
      <c r="BH11" s="17">
        <v>0.48443622964577998</v>
      </c>
      <c r="BI11" s="17"/>
      <c r="BJ11" s="17">
        <v>0.47621705726229402</v>
      </c>
      <c r="BK11" s="17">
        <v>0.475925846599207</v>
      </c>
      <c r="BL11" s="17">
        <v>0.47911586854572402</v>
      </c>
      <c r="BM11" s="17">
        <v>0.46762818961351899</v>
      </c>
      <c r="BN11" s="17">
        <v>0.47991845538439198</v>
      </c>
      <c r="BO11" s="17">
        <v>0.40988594755220797</v>
      </c>
      <c r="BP11" s="17"/>
      <c r="BQ11" s="17">
        <v>0.33029443246087897</v>
      </c>
      <c r="BR11" s="17">
        <v>0.587804351871688</v>
      </c>
      <c r="BS11" s="17">
        <v>0.47897064117080801</v>
      </c>
      <c r="BT11" s="17"/>
      <c r="BU11" s="17">
        <v>0.33607798124400401</v>
      </c>
      <c r="BV11" s="17">
        <v>0.61796530470642197</v>
      </c>
      <c r="BW11" s="17">
        <v>0.42747703172569701</v>
      </c>
      <c r="BX11" s="17"/>
      <c r="BY11" s="17">
        <v>0.41606325293763802</v>
      </c>
      <c r="BZ11" s="17"/>
      <c r="CA11" s="17">
        <v>0.47295205646095501</v>
      </c>
    </row>
    <row r="12" spans="2:79" ht="29" x14ac:dyDescent="0.35">
      <c r="B12" s="18" t="s">
        <v>177</v>
      </c>
      <c r="C12" s="17">
        <v>0.112523172216748</v>
      </c>
      <c r="D12" s="17">
        <v>0.119181672095762</v>
      </c>
      <c r="E12" s="17">
        <v>0.10588740808060899</v>
      </c>
      <c r="F12" s="17"/>
      <c r="G12" s="17">
        <v>0.13310353297549701</v>
      </c>
      <c r="H12" s="17">
        <v>0.12790835692840499</v>
      </c>
      <c r="I12" s="17">
        <v>9.6089193678220997E-2</v>
      </c>
      <c r="J12" s="17">
        <v>0.114277454515484</v>
      </c>
      <c r="K12" s="17">
        <v>0.12950677095820501</v>
      </c>
      <c r="L12" s="17">
        <v>8.6768848231668499E-2</v>
      </c>
      <c r="M12" s="17"/>
      <c r="N12" s="17">
        <v>0.107248319666403</v>
      </c>
      <c r="O12" s="17">
        <v>0.120566140203478</v>
      </c>
      <c r="P12" s="17">
        <v>0.100544578827531</v>
      </c>
      <c r="Q12" s="17">
        <v>0.118594984213617</v>
      </c>
      <c r="R12" s="17"/>
      <c r="S12" s="17">
        <v>0.16281409495739299</v>
      </c>
      <c r="T12" s="17">
        <v>0.12673785276119801</v>
      </c>
      <c r="U12" s="17">
        <v>0.12049132322508201</v>
      </c>
      <c r="V12" s="17">
        <v>0.19833105920399299</v>
      </c>
      <c r="W12" s="17">
        <v>0.122311326346473</v>
      </c>
      <c r="X12" s="17">
        <v>0.10241741328069399</v>
      </c>
      <c r="Y12" s="17">
        <v>8.7729789216344098E-2</v>
      </c>
      <c r="Z12" s="17">
        <v>5.0457876401080799E-2</v>
      </c>
      <c r="AA12" s="17">
        <v>7.9832371049277401E-2</v>
      </c>
      <c r="AB12" s="17">
        <v>6.2875843896251504E-2</v>
      </c>
      <c r="AC12" s="17">
        <v>2.35024784353366E-2</v>
      </c>
      <c r="AD12" s="17">
        <v>0.111378260264031</v>
      </c>
      <c r="AE12" s="17"/>
      <c r="AF12" s="17">
        <v>0.101407045196602</v>
      </c>
      <c r="AG12" s="17">
        <v>0.107801517529825</v>
      </c>
      <c r="AH12" s="17">
        <v>0.115701755713413</v>
      </c>
      <c r="AI12" s="17">
        <v>0.12782395792385101</v>
      </c>
      <c r="AJ12" s="17">
        <v>0.121818391872096</v>
      </c>
      <c r="AK12" s="17">
        <v>0.117941720439903</v>
      </c>
      <c r="AL12" s="17"/>
      <c r="AM12" s="17">
        <v>0.11001654738288601</v>
      </c>
      <c r="AN12" s="17">
        <v>9.4440697888921593E-2</v>
      </c>
      <c r="AO12" s="17">
        <v>0.137177252693375</v>
      </c>
      <c r="AP12" s="17">
        <v>0.1170003987708</v>
      </c>
      <c r="AQ12" s="17">
        <v>0.12598444883847901</v>
      </c>
      <c r="AR12" s="17"/>
      <c r="AS12" s="17">
        <v>0.12685701934069701</v>
      </c>
      <c r="AT12" s="17">
        <v>0.114980749234337</v>
      </c>
      <c r="AU12" s="17">
        <v>0.10668045087939799</v>
      </c>
      <c r="AV12" s="17">
        <v>0.116030053815766</v>
      </c>
      <c r="AW12" s="17">
        <v>9.18003563564527E-2</v>
      </c>
      <c r="AX12" s="17">
        <v>9.8374606555971397E-2</v>
      </c>
      <c r="AY12" s="17"/>
      <c r="AZ12" s="17">
        <v>0.118697082543158</v>
      </c>
      <c r="BA12" s="17">
        <v>0.105568196520214</v>
      </c>
      <c r="BB12" s="17">
        <v>0.104205709412303</v>
      </c>
      <c r="BC12" s="17">
        <v>7.3662406704879793E-2</v>
      </c>
      <c r="BD12" s="17">
        <v>0.130154919490136</v>
      </c>
      <c r="BE12" s="17"/>
      <c r="BF12" s="17">
        <v>0.108951292813773</v>
      </c>
      <c r="BG12" s="17"/>
      <c r="BH12" s="17">
        <v>0.1076949387386</v>
      </c>
      <c r="BI12" s="17"/>
      <c r="BJ12" s="17">
        <v>0.123305897983854</v>
      </c>
      <c r="BK12" s="17">
        <v>0.110676645744563</v>
      </c>
      <c r="BL12" s="17">
        <v>0.10676859169071801</v>
      </c>
      <c r="BM12" s="17">
        <v>0.108005346595675</v>
      </c>
      <c r="BN12" s="17">
        <v>0.10875741897475499</v>
      </c>
      <c r="BO12" s="17">
        <v>0.11810482359143799</v>
      </c>
      <c r="BP12" s="17"/>
      <c r="BQ12" s="17">
        <v>2.9676962487432498E-2</v>
      </c>
      <c r="BR12" s="17">
        <v>7.7050206282058303E-2</v>
      </c>
      <c r="BS12" s="17">
        <v>0.16627605450376401</v>
      </c>
      <c r="BT12" s="17"/>
      <c r="BU12" s="17">
        <v>0.20536396324880099</v>
      </c>
      <c r="BV12" s="17">
        <v>8.2321205203994802E-2</v>
      </c>
      <c r="BW12" s="17">
        <v>0.13320507941874701</v>
      </c>
      <c r="BX12" s="17"/>
      <c r="BY12" s="17">
        <v>0.143367601373388</v>
      </c>
      <c r="BZ12" s="17"/>
      <c r="CA12" s="17">
        <v>0.12782302620931499</v>
      </c>
    </row>
    <row r="13" spans="2:79" ht="29" x14ac:dyDescent="0.35">
      <c r="B13" s="18" t="s">
        <v>178</v>
      </c>
      <c r="C13" s="17">
        <v>5.8140228059473602E-2</v>
      </c>
      <c r="D13" s="17">
        <v>6.3737865518590106E-2</v>
      </c>
      <c r="E13" s="17">
        <v>5.3077390570429199E-2</v>
      </c>
      <c r="F13" s="17"/>
      <c r="G13" s="17">
        <v>6.1905220929089698E-2</v>
      </c>
      <c r="H13" s="17">
        <v>9.0100651590849498E-2</v>
      </c>
      <c r="I13" s="17">
        <v>6.6936207813442894E-2</v>
      </c>
      <c r="J13" s="17">
        <v>6.8983872707005803E-2</v>
      </c>
      <c r="K13" s="17">
        <v>3.2956422076464299E-2</v>
      </c>
      <c r="L13" s="17">
        <v>3.0606301398982301E-2</v>
      </c>
      <c r="M13" s="17"/>
      <c r="N13" s="17">
        <v>5.5011639020759499E-2</v>
      </c>
      <c r="O13" s="17">
        <v>6.4618125782147803E-2</v>
      </c>
      <c r="P13" s="17">
        <v>5.0718349867949597E-2</v>
      </c>
      <c r="Q13" s="17">
        <v>6.19283246108525E-2</v>
      </c>
      <c r="R13" s="17"/>
      <c r="S13" s="17">
        <v>8.7706909431485E-2</v>
      </c>
      <c r="T13" s="17">
        <v>3.3084200039303797E-2</v>
      </c>
      <c r="U13" s="17">
        <v>3.4247428752720202E-2</v>
      </c>
      <c r="V13" s="17">
        <v>0.101054457632651</v>
      </c>
      <c r="W13" s="17">
        <v>5.98985661589072E-2</v>
      </c>
      <c r="X13" s="17">
        <v>0.100702319975915</v>
      </c>
      <c r="Y13" s="17">
        <v>6.1740650905346903E-2</v>
      </c>
      <c r="Z13" s="17">
        <v>5.3626681383800501E-2</v>
      </c>
      <c r="AA13" s="17">
        <v>4.1048964316644197E-2</v>
      </c>
      <c r="AB13" s="17">
        <v>2.7516703207486299E-2</v>
      </c>
      <c r="AC13" s="17">
        <v>9.1778946661604608E-3</v>
      </c>
      <c r="AD13" s="17">
        <v>6.4590003893666398E-2</v>
      </c>
      <c r="AE13" s="17"/>
      <c r="AF13" s="17">
        <v>5.82496370506266E-2</v>
      </c>
      <c r="AG13" s="17">
        <v>6.6000075923294599E-2</v>
      </c>
      <c r="AH13" s="17">
        <v>4.2121084151228699E-2</v>
      </c>
      <c r="AI13" s="17">
        <v>4.2247682424357197E-2</v>
      </c>
      <c r="AJ13" s="17">
        <v>6.9076403085454902E-2</v>
      </c>
      <c r="AK13" s="17">
        <v>9.0210298979582104E-2</v>
      </c>
      <c r="AL13" s="17"/>
      <c r="AM13" s="17">
        <v>6.4620725364649301E-2</v>
      </c>
      <c r="AN13" s="17">
        <v>4.25672580728697E-2</v>
      </c>
      <c r="AO13" s="17">
        <v>6.5583258531739796E-2</v>
      </c>
      <c r="AP13" s="17">
        <v>8.0079927780334501E-2</v>
      </c>
      <c r="AQ13" s="17">
        <v>3.6907357299161898E-2</v>
      </c>
      <c r="AR13" s="17"/>
      <c r="AS13" s="17">
        <v>9.1803891914894603E-2</v>
      </c>
      <c r="AT13" s="17">
        <v>5.1242576601239202E-2</v>
      </c>
      <c r="AU13" s="17">
        <v>7.1151477994867193E-2</v>
      </c>
      <c r="AV13" s="17">
        <v>3.5877336810578003E-2</v>
      </c>
      <c r="AW13" s="17">
        <v>4.5230783449382798E-2</v>
      </c>
      <c r="AX13" s="17">
        <v>3.0944826248028901E-2</v>
      </c>
      <c r="AY13" s="17"/>
      <c r="AZ13" s="17">
        <v>5.0043836272925503E-2</v>
      </c>
      <c r="BA13" s="17">
        <v>5.3629419249631501E-2</v>
      </c>
      <c r="BB13" s="17">
        <v>5.7116608623701798E-2</v>
      </c>
      <c r="BC13" s="17">
        <v>2.44451977555637E-2</v>
      </c>
      <c r="BD13" s="17">
        <v>8.3240920277506597E-2</v>
      </c>
      <c r="BE13" s="17"/>
      <c r="BF13" s="17">
        <v>5.2061460309821402E-2</v>
      </c>
      <c r="BG13" s="17"/>
      <c r="BH13" s="17">
        <v>4.7970729545181397E-2</v>
      </c>
      <c r="BI13" s="17"/>
      <c r="BJ13" s="17">
        <v>5.4467358624514801E-2</v>
      </c>
      <c r="BK13" s="17">
        <v>4.7077507233309702E-2</v>
      </c>
      <c r="BL13" s="17">
        <v>4.97519551742805E-2</v>
      </c>
      <c r="BM13" s="17">
        <v>6.8840910608165606E-2</v>
      </c>
      <c r="BN13" s="17">
        <v>7.6155777475737998E-2</v>
      </c>
      <c r="BO13" s="17">
        <v>9.2726108154573397E-2</v>
      </c>
      <c r="BP13" s="17"/>
      <c r="BQ13" s="17">
        <v>1.10221253471288E-2</v>
      </c>
      <c r="BR13" s="17">
        <v>6.5802721718169702E-3</v>
      </c>
      <c r="BS13" s="17">
        <v>9.7498904049522106E-2</v>
      </c>
      <c r="BT13" s="17"/>
      <c r="BU13" s="17">
        <v>1.48482515501819E-2</v>
      </c>
      <c r="BV13" s="17">
        <v>1.12101750763886E-2</v>
      </c>
      <c r="BW13" s="17">
        <v>9.1720697231784803E-2</v>
      </c>
      <c r="BX13" s="17"/>
      <c r="BY13" s="17">
        <v>9.4361407927091606E-2</v>
      </c>
      <c r="BZ13" s="17"/>
      <c r="CA13" s="17">
        <v>3.9347816647098903E-2</v>
      </c>
    </row>
    <row r="14" spans="2:79" x14ac:dyDescent="0.35">
      <c r="B14" s="18" t="s">
        <v>136</v>
      </c>
      <c r="C14" s="19">
        <v>6.0232511487788097E-2</v>
      </c>
      <c r="D14" s="19">
        <v>4.7623410170787098E-2</v>
      </c>
      <c r="E14" s="19">
        <v>7.2507460311429697E-2</v>
      </c>
      <c r="F14" s="19"/>
      <c r="G14" s="19">
        <v>6.9167115456806302E-2</v>
      </c>
      <c r="H14" s="19">
        <v>9.4321131973428701E-2</v>
      </c>
      <c r="I14" s="19">
        <v>6.79469100585844E-2</v>
      </c>
      <c r="J14" s="19">
        <v>5.6374952960306299E-2</v>
      </c>
      <c r="K14" s="19">
        <v>3.5587000082466499E-2</v>
      </c>
      <c r="L14" s="19">
        <v>3.9937368877650203E-2</v>
      </c>
      <c r="M14" s="19"/>
      <c r="N14" s="19">
        <v>5.25508502865581E-2</v>
      </c>
      <c r="O14" s="19">
        <v>6.2534234981667297E-2</v>
      </c>
      <c r="P14" s="19">
        <v>5.7820522040620798E-2</v>
      </c>
      <c r="Q14" s="19">
        <v>6.6576896668982796E-2</v>
      </c>
      <c r="R14" s="19"/>
      <c r="S14" s="19">
        <v>8.2850738197684501E-2</v>
      </c>
      <c r="T14" s="19">
        <v>6.3742934934360895E-2</v>
      </c>
      <c r="U14" s="19">
        <v>5.13483637020224E-2</v>
      </c>
      <c r="V14" s="19">
        <v>6.4173796600555305E-2</v>
      </c>
      <c r="W14" s="19">
        <v>5.7195344080797399E-2</v>
      </c>
      <c r="X14" s="19">
        <v>8.1867296295240893E-2</v>
      </c>
      <c r="Y14" s="19">
        <v>5.0013198629523602E-2</v>
      </c>
      <c r="Z14" s="19">
        <v>9.6188984168273303E-2</v>
      </c>
      <c r="AA14" s="19">
        <v>4.91841579498873E-2</v>
      </c>
      <c r="AB14" s="19">
        <v>3.4440414793118698E-2</v>
      </c>
      <c r="AC14" s="19">
        <v>4.6115510670391997E-2</v>
      </c>
      <c r="AD14" s="19">
        <v>1.45312642177996E-2</v>
      </c>
      <c r="AE14" s="19"/>
      <c r="AF14" s="19">
        <v>8.5538712047049895E-2</v>
      </c>
      <c r="AG14" s="19">
        <v>5.22212838720588E-2</v>
      </c>
      <c r="AH14" s="19">
        <v>4.5131102486640901E-2</v>
      </c>
      <c r="AI14" s="19">
        <v>4.4159367543698598E-2</v>
      </c>
      <c r="AJ14" s="19">
        <v>4.2885273966184398E-2</v>
      </c>
      <c r="AK14" s="19">
        <v>5.15425481956161E-2</v>
      </c>
      <c r="AL14" s="19"/>
      <c r="AM14" s="19">
        <v>6.3065442807865593E-2</v>
      </c>
      <c r="AN14" s="19">
        <v>5.4914720560082099E-2</v>
      </c>
      <c r="AO14" s="19">
        <v>5.3980530508277599E-2</v>
      </c>
      <c r="AP14" s="19">
        <v>7.0357208339692501E-2</v>
      </c>
      <c r="AQ14" s="19">
        <v>5.8841405863283798E-2</v>
      </c>
      <c r="AR14" s="19"/>
      <c r="AS14" s="19">
        <v>6.1828579914064499E-2</v>
      </c>
      <c r="AT14" s="19">
        <v>6.7198792144006397E-2</v>
      </c>
      <c r="AU14" s="19">
        <v>7.2165478735528601E-2</v>
      </c>
      <c r="AV14" s="19">
        <v>5.3349914519577997E-2</v>
      </c>
      <c r="AW14" s="19">
        <v>4.7406903092907397E-2</v>
      </c>
      <c r="AX14" s="19">
        <v>4.7532545636757698E-2</v>
      </c>
      <c r="AY14" s="19"/>
      <c r="AZ14" s="19">
        <v>3.8646979484857298E-2</v>
      </c>
      <c r="BA14" s="19">
        <v>5.4950256168983601E-2</v>
      </c>
      <c r="BB14" s="19">
        <v>7.0477912356031097E-2</v>
      </c>
      <c r="BC14" s="19">
        <v>4.6031876096819399E-2</v>
      </c>
      <c r="BD14" s="19">
        <v>8.2143521523711002E-2</v>
      </c>
      <c r="BE14" s="19"/>
      <c r="BF14" s="19">
        <v>5.1928346086662497E-2</v>
      </c>
      <c r="BG14" s="19"/>
      <c r="BH14" s="19">
        <v>4.6926215751147103E-2</v>
      </c>
      <c r="BI14" s="19"/>
      <c r="BJ14" s="19">
        <v>6.68956821340429E-2</v>
      </c>
      <c r="BK14" s="19">
        <v>5.3428493936745598E-2</v>
      </c>
      <c r="BL14" s="19">
        <v>5.0802103911431098E-2</v>
      </c>
      <c r="BM14" s="19">
        <v>6.7714954985880205E-2</v>
      </c>
      <c r="BN14" s="19">
        <v>3.5513907536378703E-2</v>
      </c>
      <c r="BO14" s="19">
        <v>6.6863085512380099E-2</v>
      </c>
      <c r="BP14" s="19"/>
      <c r="BQ14" s="19">
        <v>2.12120928275999E-2</v>
      </c>
      <c r="BR14" s="19">
        <v>1.49050650437709E-2</v>
      </c>
      <c r="BS14" s="19">
        <v>2.6262144898141399E-2</v>
      </c>
      <c r="BT14" s="19"/>
      <c r="BU14" s="19">
        <v>1.60598502602241E-2</v>
      </c>
      <c r="BV14" s="19">
        <v>1.31110331114509E-2</v>
      </c>
      <c r="BW14" s="19">
        <v>1.8983354355608099E-2</v>
      </c>
      <c r="BX14" s="19"/>
      <c r="BY14" s="19">
        <v>2.5457463022243901E-2</v>
      </c>
      <c r="BZ14" s="19"/>
      <c r="CA14" s="19">
        <v>6.10691611879942E-2</v>
      </c>
    </row>
    <row r="15" spans="2:79" x14ac:dyDescent="0.35">
      <c r="B15" s="16"/>
    </row>
    <row r="16" spans="2:79" x14ac:dyDescent="0.35">
      <c r="B16" t="s">
        <v>107</v>
      </c>
    </row>
    <row r="17" spans="2:50" x14ac:dyDescent="0.35">
      <c r="B17" t="s">
        <v>108</v>
      </c>
      <c r="S17" s="26">
        <f>SUM(S9:S10)</f>
        <v>0.1131711201985352</v>
      </c>
      <c r="T17" s="26">
        <f t="shared" ref="T17:AX17" si="0">SUM(T9:T10)</f>
        <v>0.1359535871901997</v>
      </c>
      <c r="U17" s="26">
        <f t="shared" si="0"/>
        <v>0.23243519239117849</v>
      </c>
      <c r="V17" s="26">
        <f t="shared" si="0"/>
        <v>0.12753016321249691</v>
      </c>
      <c r="W17" s="26">
        <f t="shared" si="0"/>
        <v>0.18303289682594989</v>
      </c>
      <c r="X17" s="26">
        <f t="shared" si="0"/>
        <v>0.1886079360013066</v>
      </c>
      <c r="Y17" s="26">
        <f t="shared" si="0"/>
        <v>0.19838016405415712</v>
      </c>
      <c r="Z17" s="26">
        <f t="shared" si="0"/>
        <v>0.25897708769118838</v>
      </c>
      <c r="AA17" s="26">
        <f t="shared" si="0"/>
        <v>0.33795771649741008</v>
      </c>
      <c r="AB17" s="26">
        <f t="shared" si="0"/>
        <v>0.37986341793495704</v>
      </c>
      <c r="AC17" s="26">
        <f t="shared" si="0"/>
        <v>0.44776746724191296</v>
      </c>
      <c r="AD17" s="26">
        <f t="shared" si="0"/>
        <v>0.33810559848380584</v>
      </c>
      <c r="AE17" s="26">
        <f t="shared" si="0"/>
        <v>0</v>
      </c>
      <c r="AF17" s="26">
        <f t="shared" si="0"/>
        <v>0.25089917565468162</v>
      </c>
      <c r="AG17" s="26">
        <f t="shared" si="0"/>
        <v>0.23013027483252291</v>
      </c>
      <c r="AH17" s="26">
        <f t="shared" si="0"/>
        <v>0.18934068803761792</v>
      </c>
      <c r="AI17" s="26">
        <f t="shared" si="0"/>
        <v>0.19893856291747808</v>
      </c>
      <c r="AJ17" s="26">
        <f t="shared" si="0"/>
        <v>0.24674528463673412</v>
      </c>
      <c r="AK17" s="26">
        <f t="shared" si="0"/>
        <v>0.22550264652259339</v>
      </c>
      <c r="AL17" s="26">
        <f t="shared" si="0"/>
        <v>0</v>
      </c>
      <c r="AM17" s="26">
        <f t="shared" si="0"/>
        <v>0.20739894011599269</v>
      </c>
      <c r="AN17" s="26">
        <f t="shared" si="0"/>
        <v>0.23462704797405137</v>
      </c>
      <c r="AO17" s="26">
        <f t="shared" si="0"/>
        <v>0.21160842818360909</v>
      </c>
      <c r="AP17" s="26">
        <f t="shared" si="0"/>
        <v>0.25020226402831408</v>
      </c>
      <c r="AQ17" s="26">
        <f t="shared" si="0"/>
        <v>0.2110055728676733</v>
      </c>
      <c r="AR17" s="26">
        <f t="shared" si="0"/>
        <v>0</v>
      </c>
      <c r="AS17" s="26">
        <f t="shared" si="0"/>
        <v>0.2188147140385239</v>
      </c>
      <c r="AT17" s="26">
        <f t="shared" si="0"/>
        <v>0.19946421804033929</v>
      </c>
      <c r="AU17" s="26">
        <f t="shared" si="0"/>
        <v>0.19773682128976228</v>
      </c>
      <c r="AV17" s="26">
        <f t="shared" si="0"/>
        <v>0.2306086063606243</v>
      </c>
      <c r="AW17" s="26">
        <f t="shared" si="0"/>
        <v>0.22636782287514362</v>
      </c>
      <c r="AX17" s="26">
        <f t="shared" si="0"/>
        <v>0.34104694052179502</v>
      </c>
    </row>
    <row r="19" spans="2:50"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1.9230350414345801E-2</v>
      </c>
      <c r="D9" s="17">
        <v>2.30923935321092E-2</v>
      </c>
      <c r="E9" s="17">
        <v>1.55943059643463E-2</v>
      </c>
      <c r="F9" s="17"/>
      <c r="G9" s="17">
        <v>2.3373284529417501E-2</v>
      </c>
      <c r="H9" s="17">
        <v>2.1749674807006299E-2</v>
      </c>
      <c r="I9" s="17">
        <v>3.2248508316666397E-2</v>
      </c>
      <c r="J9" s="17">
        <v>9.6473116696933307E-3</v>
      </c>
      <c r="K9" s="17">
        <v>6.6719921560766202E-3</v>
      </c>
      <c r="L9" s="17">
        <v>2.0049639437188599E-2</v>
      </c>
      <c r="M9" s="17"/>
      <c r="N9" s="17">
        <v>2.12876510866872E-2</v>
      </c>
      <c r="O9" s="17">
        <v>1.39144264837683E-2</v>
      </c>
      <c r="P9" s="17">
        <v>2.4524555539539999E-2</v>
      </c>
      <c r="Q9" s="17">
        <v>1.75282719467738E-2</v>
      </c>
      <c r="R9" s="17"/>
      <c r="S9" s="17">
        <v>3.2980754587994203E-2</v>
      </c>
      <c r="T9" s="17">
        <v>5.8375452253709497E-3</v>
      </c>
      <c r="U9" s="17">
        <v>8.8008866542038794E-3</v>
      </c>
      <c r="V9" s="17">
        <v>2.5405721888869599E-3</v>
      </c>
      <c r="W9" s="17">
        <v>2.5852766995122299E-3</v>
      </c>
      <c r="X9" s="17">
        <v>1.7941439193562499E-2</v>
      </c>
      <c r="Y9" s="17">
        <v>1.6227160583680501E-2</v>
      </c>
      <c r="Z9" s="17">
        <v>4.7546602002585099E-2</v>
      </c>
      <c r="AA9" s="17">
        <v>1.88772088049779E-2</v>
      </c>
      <c r="AB9" s="17">
        <v>5.9882382094716198E-2</v>
      </c>
      <c r="AC9" s="17">
        <v>3.3367810089016E-3</v>
      </c>
      <c r="AD9" s="17">
        <v>9.9065361631360503E-3</v>
      </c>
      <c r="AE9" s="17"/>
      <c r="AF9" s="17">
        <v>2.24712244127061E-2</v>
      </c>
      <c r="AG9" s="17">
        <v>1.8890929060849802E-2</v>
      </c>
      <c r="AH9" s="17">
        <v>1.2096142528667E-2</v>
      </c>
      <c r="AI9" s="17">
        <v>1.76936997551277E-2</v>
      </c>
      <c r="AJ9" s="17">
        <v>3.1441010101790998E-2</v>
      </c>
      <c r="AK9" s="17">
        <v>3.7371784408421399E-2</v>
      </c>
      <c r="AL9" s="17"/>
      <c r="AM9" s="17">
        <v>1.4650787572241201E-2</v>
      </c>
      <c r="AN9" s="17">
        <v>1.3972690858692899E-2</v>
      </c>
      <c r="AO9" s="17">
        <v>1.47944427333808E-2</v>
      </c>
      <c r="AP9" s="17">
        <v>4.4039406199494799E-2</v>
      </c>
      <c r="AQ9" s="17">
        <v>3.4885144956085301E-2</v>
      </c>
      <c r="AR9" s="17"/>
      <c r="AS9" s="17">
        <v>2.5492501252994199E-2</v>
      </c>
      <c r="AT9" s="17">
        <v>1.9275272258019501E-2</v>
      </c>
      <c r="AU9" s="17">
        <v>2.0517733943826E-2</v>
      </c>
      <c r="AV9" s="17">
        <v>6.58494774909066E-3</v>
      </c>
      <c r="AW9" s="17">
        <v>1.9073634947901898E-2</v>
      </c>
      <c r="AX9" s="17">
        <v>3.1596341978392201E-2</v>
      </c>
      <c r="AY9" s="17"/>
      <c r="AZ9" s="17">
        <v>2.8766125719685402E-2</v>
      </c>
      <c r="BA9" s="17">
        <v>1.1237413400758E-2</v>
      </c>
      <c r="BB9" s="17">
        <v>1.1730200631463201E-2</v>
      </c>
      <c r="BC9" s="17">
        <v>3.61798664978158E-2</v>
      </c>
      <c r="BD9" s="17">
        <v>2.1921773753326101E-2</v>
      </c>
      <c r="BE9" s="17"/>
      <c r="BF9" s="17">
        <v>1.81412180873869E-2</v>
      </c>
      <c r="BG9" s="17"/>
      <c r="BH9" s="17">
        <v>2.14620797500455E-2</v>
      </c>
      <c r="BI9" s="17"/>
      <c r="BJ9" s="17">
        <v>1.7834986511921499E-2</v>
      </c>
      <c r="BK9" s="17">
        <v>1.70724766693056E-2</v>
      </c>
      <c r="BL9" s="17">
        <v>1.5655322872388001E-2</v>
      </c>
      <c r="BM9" s="17">
        <v>1.4436297282003499E-2</v>
      </c>
      <c r="BN9" s="17">
        <v>4.6517307804573201E-2</v>
      </c>
      <c r="BO9" s="17">
        <v>2.2401771725645399E-2</v>
      </c>
      <c r="BP9" s="17"/>
      <c r="BQ9" s="17">
        <v>5.0612414344005797E-2</v>
      </c>
      <c r="BR9" s="17">
        <v>1.5965893729347602E-2</v>
      </c>
      <c r="BS9" s="17">
        <v>1.46597552087707E-2</v>
      </c>
      <c r="BT9" s="17"/>
      <c r="BU9" s="17">
        <v>6.9396800772477604E-2</v>
      </c>
      <c r="BV9" s="17">
        <v>8.7035730149889693E-3</v>
      </c>
      <c r="BW9" s="17">
        <v>2.1406549810148699E-2</v>
      </c>
      <c r="BX9" s="17"/>
      <c r="BY9" s="17">
        <v>5.5655639625797899E-2</v>
      </c>
      <c r="BZ9" s="17"/>
      <c r="CA9" s="17">
        <v>1.2439530054146599E-2</v>
      </c>
    </row>
    <row r="10" spans="2:79" ht="29" x14ac:dyDescent="0.35">
      <c r="B10" s="18" t="s">
        <v>175</v>
      </c>
      <c r="C10" s="17">
        <v>8.3375991722235102E-2</v>
      </c>
      <c r="D10" s="17">
        <v>8.0955311242578806E-2</v>
      </c>
      <c r="E10" s="17">
        <v>8.6308405908874994E-2</v>
      </c>
      <c r="F10" s="17"/>
      <c r="G10" s="17">
        <v>0.120577421133075</v>
      </c>
      <c r="H10" s="17">
        <v>9.6031258042914999E-2</v>
      </c>
      <c r="I10" s="17">
        <v>9.0330333712526703E-2</v>
      </c>
      <c r="J10" s="17">
        <v>4.9194755862671399E-2</v>
      </c>
      <c r="K10" s="17">
        <v>5.3400899205688898E-2</v>
      </c>
      <c r="L10" s="17">
        <v>9.0369743231646801E-2</v>
      </c>
      <c r="M10" s="17"/>
      <c r="N10" s="17">
        <v>0.100204957768178</v>
      </c>
      <c r="O10" s="17">
        <v>8.4103647613171101E-2</v>
      </c>
      <c r="P10" s="17">
        <v>7.4213102349650506E-2</v>
      </c>
      <c r="Q10" s="17">
        <v>7.2038050275945703E-2</v>
      </c>
      <c r="R10" s="17"/>
      <c r="S10" s="17">
        <v>5.9272544061712999E-2</v>
      </c>
      <c r="T10" s="17">
        <v>3.2259955557365903E-2</v>
      </c>
      <c r="U10" s="17">
        <v>4.1498947404684301E-2</v>
      </c>
      <c r="V10" s="17">
        <v>2.6098230169722798E-2</v>
      </c>
      <c r="W10" s="17">
        <v>7.3932306314034996E-2</v>
      </c>
      <c r="X10" s="17">
        <v>4.09866656206107E-2</v>
      </c>
      <c r="Y10" s="17">
        <v>0.14030472662435201</v>
      </c>
      <c r="Z10" s="17">
        <v>0.17921644352732199</v>
      </c>
      <c r="AA10" s="17">
        <v>8.5445510322426504E-2</v>
      </c>
      <c r="AB10" s="17">
        <v>0.24608169137972399</v>
      </c>
      <c r="AC10" s="17">
        <v>7.9288773559111098E-2</v>
      </c>
      <c r="AD10" s="17">
        <v>8.1605447107228404E-2</v>
      </c>
      <c r="AE10" s="17"/>
      <c r="AF10" s="17">
        <v>7.3546171206966895E-2</v>
      </c>
      <c r="AG10" s="17">
        <v>8.7491212178776298E-2</v>
      </c>
      <c r="AH10" s="17">
        <v>8.06422104906276E-2</v>
      </c>
      <c r="AI10" s="17">
        <v>9.7117969732406897E-2</v>
      </c>
      <c r="AJ10" s="17">
        <v>8.4689029498476606E-2</v>
      </c>
      <c r="AK10" s="17">
        <v>8.3937216416054297E-2</v>
      </c>
      <c r="AL10" s="17"/>
      <c r="AM10" s="17">
        <v>6.9544115877816101E-2</v>
      </c>
      <c r="AN10" s="17">
        <v>6.8868104992988496E-2</v>
      </c>
      <c r="AO10" s="17">
        <v>9.2151925756024294E-2</v>
      </c>
      <c r="AP10" s="17">
        <v>0.124019881217901</v>
      </c>
      <c r="AQ10" s="17">
        <v>0.18610510179234999</v>
      </c>
      <c r="AR10" s="17"/>
      <c r="AS10" s="17">
        <v>8.8452413865727206E-2</v>
      </c>
      <c r="AT10" s="17">
        <v>7.9679117080889997E-2</v>
      </c>
      <c r="AU10" s="17">
        <v>6.9687301028375601E-2</v>
      </c>
      <c r="AV10" s="17">
        <v>7.9215021104803399E-2</v>
      </c>
      <c r="AW10" s="17">
        <v>7.13975499951012E-2</v>
      </c>
      <c r="AX10" s="17">
        <v>0.139380204575521</v>
      </c>
      <c r="AY10" s="17"/>
      <c r="AZ10" s="17">
        <v>9.9452231876858394E-2</v>
      </c>
      <c r="BA10" s="17">
        <v>8.1778527454800895E-2</v>
      </c>
      <c r="BB10" s="17">
        <v>7.6466593404034305E-2</v>
      </c>
      <c r="BC10" s="17">
        <v>9.3887059436161505E-2</v>
      </c>
      <c r="BD10" s="17">
        <v>7.544705691294E-2</v>
      </c>
      <c r="BE10" s="17"/>
      <c r="BF10" s="17">
        <v>8.0332226908811102E-2</v>
      </c>
      <c r="BG10" s="17"/>
      <c r="BH10" s="17">
        <v>8.2689517827811698E-2</v>
      </c>
      <c r="BI10" s="17"/>
      <c r="BJ10" s="17">
        <v>8.7272784252695093E-2</v>
      </c>
      <c r="BK10" s="17">
        <v>7.7528301402274596E-2</v>
      </c>
      <c r="BL10" s="17">
        <v>7.0887708266600402E-2</v>
      </c>
      <c r="BM10" s="17">
        <v>0.11023899293822501</v>
      </c>
      <c r="BN10" s="17">
        <v>0.100694327246177</v>
      </c>
      <c r="BO10" s="17">
        <v>0.12184418217482</v>
      </c>
      <c r="BP10" s="17"/>
      <c r="BQ10" s="17">
        <v>0.154200927939011</v>
      </c>
      <c r="BR10" s="17">
        <v>8.3266179624679207E-2</v>
      </c>
      <c r="BS10" s="17">
        <v>7.0512794570090895E-2</v>
      </c>
      <c r="BT10" s="17"/>
      <c r="BU10" s="17">
        <v>0.14836405911533099</v>
      </c>
      <c r="BV10" s="17">
        <v>5.4868445472085303E-2</v>
      </c>
      <c r="BW10" s="17">
        <v>0.101116403956354</v>
      </c>
      <c r="BX10" s="17"/>
      <c r="BY10" s="17">
        <v>0.154460669162338</v>
      </c>
      <c r="BZ10" s="17"/>
      <c r="CA10" s="17">
        <v>8.7721383558606203E-2</v>
      </c>
    </row>
    <row r="11" spans="2:79" ht="43.5" x14ac:dyDescent="0.35">
      <c r="B11" s="18" t="s">
        <v>176</v>
      </c>
      <c r="C11" s="17">
        <v>0.34866419625226802</v>
      </c>
      <c r="D11" s="17">
        <v>0.35502809321198803</v>
      </c>
      <c r="E11" s="17">
        <v>0.34226614360191299</v>
      </c>
      <c r="F11" s="17"/>
      <c r="G11" s="17">
        <v>0.362384391008582</v>
      </c>
      <c r="H11" s="17">
        <v>0.351146324440538</v>
      </c>
      <c r="I11" s="17">
        <v>0.35703003315645399</v>
      </c>
      <c r="J11" s="17">
        <v>0.31103692111192399</v>
      </c>
      <c r="K11" s="17">
        <v>0.34718510770494898</v>
      </c>
      <c r="L11" s="17">
        <v>0.36217448542837899</v>
      </c>
      <c r="M11" s="17"/>
      <c r="N11" s="17">
        <v>0.350524591089659</v>
      </c>
      <c r="O11" s="17">
        <v>0.35029038279865998</v>
      </c>
      <c r="P11" s="17">
        <v>0.36940062532296097</v>
      </c>
      <c r="Q11" s="17">
        <v>0.32891412370068002</v>
      </c>
      <c r="R11" s="17"/>
      <c r="S11" s="17">
        <v>0.27679536073595101</v>
      </c>
      <c r="T11" s="17">
        <v>0.29363604738591398</v>
      </c>
      <c r="U11" s="17">
        <v>0.26978824568947102</v>
      </c>
      <c r="V11" s="17">
        <v>0.34401138172638102</v>
      </c>
      <c r="W11" s="17">
        <v>0.37419008081264199</v>
      </c>
      <c r="X11" s="17">
        <v>0.39344392748250601</v>
      </c>
      <c r="Y11" s="17">
        <v>0.45674060317776199</v>
      </c>
      <c r="Z11" s="17">
        <v>0.39315361712514502</v>
      </c>
      <c r="AA11" s="17">
        <v>0.37185383713965098</v>
      </c>
      <c r="AB11" s="17">
        <v>0.420036975093946</v>
      </c>
      <c r="AC11" s="17">
        <v>0.31367431473836999</v>
      </c>
      <c r="AD11" s="17">
        <v>0.36419813238931698</v>
      </c>
      <c r="AE11" s="17"/>
      <c r="AF11" s="17">
        <v>0.35001675850875003</v>
      </c>
      <c r="AG11" s="17">
        <v>0.34271115539828401</v>
      </c>
      <c r="AH11" s="17">
        <v>0.36810864709619501</v>
      </c>
      <c r="AI11" s="17">
        <v>0.34636757074966401</v>
      </c>
      <c r="AJ11" s="17">
        <v>0.34153198245237099</v>
      </c>
      <c r="AK11" s="17">
        <v>0.356850279517681</v>
      </c>
      <c r="AL11" s="17"/>
      <c r="AM11" s="17">
        <v>0.32219967757079299</v>
      </c>
      <c r="AN11" s="17">
        <v>0.36541695778731997</v>
      </c>
      <c r="AO11" s="17">
        <v>0.357484391840657</v>
      </c>
      <c r="AP11" s="17">
        <v>0.31305381099903701</v>
      </c>
      <c r="AQ11" s="17">
        <v>0.39913371625361699</v>
      </c>
      <c r="AR11" s="17"/>
      <c r="AS11" s="17">
        <v>0.32943682088954401</v>
      </c>
      <c r="AT11" s="17">
        <v>0.346862600691203</v>
      </c>
      <c r="AU11" s="17">
        <v>0.35699902739327899</v>
      </c>
      <c r="AV11" s="17">
        <v>0.36827712525474599</v>
      </c>
      <c r="AW11" s="17">
        <v>0.35803480479606598</v>
      </c>
      <c r="AX11" s="17">
        <v>0.324979180629206</v>
      </c>
      <c r="AY11" s="17"/>
      <c r="AZ11" s="17">
        <v>0.34396288715071999</v>
      </c>
      <c r="BA11" s="17">
        <v>0.34481728979565601</v>
      </c>
      <c r="BB11" s="17">
        <v>0.36491856529563899</v>
      </c>
      <c r="BC11" s="17">
        <v>0.34488371090227599</v>
      </c>
      <c r="BD11" s="17">
        <v>0.34385604275518999</v>
      </c>
      <c r="BE11" s="17"/>
      <c r="BF11" s="17">
        <v>0.35276978808449599</v>
      </c>
      <c r="BG11" s="17"/>
      <c r="BH11" s="17">
        <v>0.354557742438045</v>
      </c>
      <c r="BI11" s="17"/>
      <c r="BJ11" s="17">
        <v>0.35959622718842099</v>
      </c>
      <c r="BK11" s="17">
        <v>0.34391687859257902</v>
      </c>
      <c r="BL11" s="17">
        <v>0.36638549153883498</v>
      </c>
      <c r="BM11" s="17">
        <v>0.33329873860609199</v>
      </c>
      <c r="BN11" s="17">
        <v>0.30397716298778199</v>
      </c>
      <c r="BO11" s="17">
        <v>0.30888706525100401</v>
      </c>
      <c r="BP11" s="17"/>
      <c r="BQ11" s="17">
        <v>0.34775387812078701</v>
      </c>
      <c r="BR11" s="17">
        <v>0.46646080995363098</v>
      </c>
      <c r="BS11" s="17">
        <v>0.30905279493363602</v>
      </c>
      <c r="BT11" s="17"/>
      <c r="BU11" s="17">
        <v>0.247064576903512</v>
      </c>
      <c r="BV11" s="17">
        <v>0.47923355145986102</v>
      </c>
      <c r="BW11" s="17">
        <v>0.30520923110929898</v>
      </c>
      <c r="BX11" s="17"/>
      <c r="BY11" s="17">
        <v>0.35781662571976097</v>
      </c>
      <c r="BZ11" s="17"/>
      <c r="CA11" s="17">
        <v>0.362535444711787</v>
      </c>
    </row>
    <row r="12" spans="2:79" ht="29" x14ac:dyDescent="0.35">
      <c r="B12" s="18" t="s">
        <v>177</v>
      </c>
      <c r="C12" s="17">
        <v>0.23470234395553799</v>
      </c>
      <c r="D12" s="17">
        <v>0.23150936211198</v>
      </c>
      <c r="E12" s="17">
        <v>0.23893524170986299</v>
      </c>
      <c r="F12" s="17"/>
      <c r="G12" s="17">
        <v>0.223767085624972</v>
      </c>
      <c r="H12" s="17">
        <v>0.20068494235346801</v>
      </c>
      <c r="I12" s="17">
        <v>0.22002099824127799</v>
      </c>
      <c r="J12" s="17">
        <v>0.27251083137071502</v>
      </c>
      <c r="K12" s="17">
        <v>0.25873293656718799</v>
      </c>
      <c r="L12" s="17">
        <v>0.23482864576309301</v>
      </c>
      <c r="M12" s="17"/>
      <c r="N12" s="17">
        <v>0.24517740845104499</v>
      </c>
      <c r="O12" s="17">
        <v>0.219716302165709</v>
      </c>
      <c r="P12" s="17">
        <v>0.22914283971414501</v>
      </c>
      <c r="Q12" s="17">
        <v>0.24065535411521799</v>
      </c>
      <c r="R12" s="17"/>
      <c r="S12" s="17">
        <v>0.22831804369266101</v>
      </c>
      <c r="T12" s="17">
        <v>0.31129610286780401</v>
      </c>
      <c r="U12" s="17">
        <v>0.25480357794405201</v>
      </c>
      <c r="V12" s="17">
        <v>0.30899822739516503</v>
      </c>
      <c r="W12" s="17">
        <v>0.264378767404638</v>
      </c>
      <c r="X12" s="17">
        <v>0.18021488106963601</v>
      </c>
      <c r="Y12" s="17">
        <v>0.143906061566592</v>
      </c>
      <c r="Z12" s="17">
        <v>0.16427735449037401</v>
      </c>
      <c r="AA12" s="17">
        <v>0.238678125544981</v>
      </c>
      <c r="AB12" s="17">
        <v>0.119780457638479</v>
      </c>
      <c r="AC12" s="17">
        <v>0.263692016265901</v>
      </c>
      <c r="AD12" s="17">
        <v>0.367467323798287</v>
      </c>
      <c r="AE12" s="17"/>
      <c r="AF12" s="17">
        <v>0.22968097406236199</v>
      </c>
      <c r="AG12" s="17">
        <v>0.22437991721029901</v>
      </c>
      <c r="AH12" s="17">
        <v>0.26002166804202598</v>
      </c>
      <c r="AI12" s="17">
        <v>0.24527818999776599</v>
      </c>
      <c r="AJ12" s="17">
        <v>0.25350603963318102</v>
      </c>
      <c r="AK12" s="17">
        <v>0.18069044261648101</v>
      </c>
      <c r="AL12" s="17"/>
      <c r="AM12" s="17">
        <v>0.24647254572939101</v>
      </c>
      <c r="AN12" s="17">
        <v>0.233229131776584</v>
      </c>
      <c r="AO12" s="17">
        <v>0.25242680060382799</v>
      </c>
      <c r="AP12" s="17">
        <v>0.20527930238228501</v>
      </c>
      <c r="AQ12" s="17">
        <v>0.122173495989316</v>
      </c>
      <c r="AR12" s="17"/>
      <c r="AS12" s="17">
        <v>0.22674494006867399</v>
      </c>
      <c r="AT12" s="17">
        <v>0.225055676687127</v>
      </c>
      <c r="AU12" s="17">
        <v>0.208956856225025</v>
      </c>
      <c r="AV12" s="17">
        <v>0.26044148846928</v>
      </c>
      <c r="AW12" s="17">
        <v>0.27591079269340002</v>
      </c>
      <c r="AX12" s="17">
        <v>0.21073703674098601</v>
      </c>
      <c r="AY12" s="17"/>
      <c r="AZ12" s="17">
        <v>0.23377992231625699</v>
      </c>
      <c r="BA12" s="17">
        <v>0.24317862048410599</v>
      </c>
      <c r="BB12" s="17">
        <v>0.23733728557634701</v>
      </c>
      <c r="BC12" s="17">
        <v>0.229912796392645</v>
      </c>
      <c r="BD12" s="17">
        <v>0.22101576052312699</v>
      </c>
      <c r="BE12" s="17"/>
      <c r="BF12" s="17">
        <v>0.24413787357172001</v>
      </c>
      <c r="BG12" s="17"/>
      <c r="BH12" s="17">
        <v>0.247204790178086</v>
      </c>
      <c r="BI12" s="17"/>
      <c r="BJ12" s="17">
        <v>0.24582163251499001</v>
      </c>
      <c r="BK12" s="17">
        <v>0.27606316793660401</v>
      </c>
      <c r="BL12" s="17">
        <v>0.22260379358405999</v>
      </c>
      <c r="BM12" s="17">
        <v>0.22210413936919701</v>
      </c>
      <c r="BN12" s="17">
        <v>0.209493515057984</v>
      </c>
      <c r="BO12" s="17">
        <v>0.17071762366129101</v>
      </c>
      <c r="BP12" s="17"/>
      <c r="BQ12" s="17">
        <v>0.196977024645351</v>
      </c>
      <c r="BR12" s="17">
        <v>0.224576474017668</v>
      </c>
      <c r="BS12" s="17">
        <v>0.270996355205461</v>
      </c>
      <c r="BT12" s="17"/>
      <c r="BU12" s="17">
        <v>0.224485334890282</v>
      </c>
      <c r="BV12" s="17">
        <v>0.24173303309619701</v>
      </c>
      <c r="BW12" s="17">
        <v>0.249057328919152</v>
      </c>
      <c r="BX12" s="17"/>
      <c r="BY12" s="17">
        <v>0.18443911546408601</v>
      </c>
      <c r="BZ12" s="17"/>
      <c r="CA12" s="17">
        <v>0.248220229118015</v>
      </c>
    </row>
    <row r="13" spans="2:79" ht="29" x14ac:dyDescent="0.35">
      <c r="B13" s="18" t="s">
        <v>178</v>
      </c>
      <c r="C13" s="17">
        <v>0.17314432767059701</v>
      </c>
      <c r="D13" s="17">
        <v>0.17764397681713001</v>
      </c>
      <c r="E13" s="17">
        <v>0.169354882044845</v>
      </c>
      <c r="F13" s="17"/>
      <c r="G13" s="17">
        <v>0.17633027083567701</v>
      </c>
      <c r="H13" s="17">
        <v>0.174552550139804</v>
      </c>
      <c r="I13" s="17">
        <v>0.17303511248266601</v>
      </c>
      <c r="J13" s="17">
        <v>0.208778245360633</v>
      </c>
      <c r="K13" s="17">
        <v>0.16507324863634501</v>
      </c>
      <c r="L13" s="17">
        <v>0.14650259180435601</v>
      </c>
      <c r="M13" s="17"/>
      <c r="N13" s="17">
        <v>0.14531875869173</v>
      </c>
      <c r="O13" s="17">
        <v>0.17576156295665099</v>
      </c>
      <c r="P13" s="17">
        <v>0.160174545797862</v>
      </c>
      <c r="Q13" s="17">
        <v>0.21374993691883001</v>
      </c>
      <c r="R13" s="17"/>
      <c r="S13" s="17">
        <v>0.218252829691751</v>
      </c>
      <c r="T13" s="17">
        <v>0.20609289495354299</v>
      </c>
      <c r="U13" s="17">
        <v>0.30025098292404001</v>
      </c>
      <c r="V13" s="17">
        <v>0.20182780130887301</v>
      </c>
      <c r="W13" s="17">
        <v>0.16451823704110199</v>
      </c>
      <c r="X13" s="17">
        <v>0.188719205740078</v>
      </c>
      <c r="Y13" s="17">
        <v>0.10705933988182099</v>
      </c>
      <c r="Z13" s="17">
        <v>6.9822623011299198E-2</v>
      </c>
      <c r="AA13" s="17">
        <v>0.139571149682722</v>
      </c>
      <c r="AB13" s="17">
        <v>6.3508443046115304E-2</v>
      </c>
      <c r="AC13" s="17">
        <v>0.17325167697628399</v>
      </c>
      <c r="AD13" s="17">
        <v>0.134536949151464</v>
      </c>
      <c r="AE13" s="17"/>
      <c r="AF13" s="17">
        <v>0.17492143242598199</v>
      </c>
      <c r="AG13" s="17">
        <v>0.19000019765048101</v>
      </c>
      <c r="AH13" s="17">
        <v>0.13953979092986801</v>
      </c>
      <c r="AI13" s="17">
        <v>0.161977894367067</v>
      </c>
      <c r="AJ13" s="17">
        <v>0.19035778747468199</v>
      </c>
      <c r="AK13" s="17">
        <v>0.192694908928917</v>
      </c>
      <c r="AL13" s="17"/>
      <c r="AM13" s="17">
        <v>0.20928893615715899</v>
      </c>
      <c r="AN13" s="17">
        <v>0.169058481998905</v>
      </c>
      <c r="AO13" s="17">
        <v>0.15477848837387601</v>
      </c>
      <c r="AP13" s="17">
        <v>0.17035013095585699</v>
      </c>
      <c r="AQ13" s="17">
        <v>0.137259177225624</v>
      </c>
      <c r="AR13" s="17"/>
      <c r="AS13" s="17">
        <v>0.196028471412864</v>
      </c>
      <c r="AT13" s="17">
        <v>0.163309833330918</v>
      </c>
      <c r="AU13" s="17">
        <v>0.19647894999424301</v>
      </c>
      <c r="AV13" s="17">
        <v>0.16371556804861101</v>
      </c>
      <c r="AW13" s="17">
        <v>0.140786857276957</v>
      </c>
      <c r="AX13" s="17">
        <v>0.161256288904016</v>
      </c>
      <c r="AY13" s="17"/>
      <c r="AZ13" s="17">
        <v>0.15960765846890199</v>
      </c>
      <c r="BA13" s="17">
        <v>0.171157179212162</v>
      </c>
      <c r="BB13" s="17">
        <v>0.170393172885347</v>
      </c>
      <c r="BC13" s="17">
        <v>0.15120314938599899</v>
      </c>
      <c r="BD13" s="17">
        <v>0.19665638655825299</v>
      </c>
      <c r="BE13" s="17"/>
      <c r="BF13" s="17">
        <v>0.16695467794668101</v>
      </c>
      <c r="BG13" s="17"/>
      <c r="BH13" s="17">
        <v>0.15969531038555601</v>
      </c>
      <c r="BI13" s="17"/>
      <c r="BJ13" s="17">
        <v>0.16699368397611999</v>
      </c>
      <c r="BK13" s="17">
        <v>0.14011752185284301</v>
      </c>
      <c r="BL13" s="17">
        <v>0.18647674543975901</v>
      </c>
      <c r="BM13" s="17">
        <v>0.14840532204249501</v>
      </c>
      <c r="BN13" s="17">
        <v>0.22015871426405401</v>
      </c>
      <c r="BO13" s="17">
        <v>0.18657758842703601</v>
      </c>
      <c r="BP13" s="17"/>
      <c r="BQ13" s="17">
        <v>0.13245119388293899</v>
      </c>
      <c r="BR13" s="17">
        <v>0.10076787804108001</v>
      </c>
      <c r="BS13" s="17">
        <v>0.23190590348289999</v>
      </c>
      <c r="BT13" s="17"/>
      <c r="BU13" s="17">
        <v>0.226287683771211</v>
      </c>
      <c r="BV13" s="17">
        <v>9.6288837559757104E-2</v>
      </c>
      <c r="BW13" s="17">
        <v>0.22879025464997699</v>
      </c>
      <c r="BX13" s="17"/>
      <c r="BY13" s="17">
        <v>0.18354350274578801</v>
      </c>
      <c r="BZ13" s="17"/>
      <c r="CA13" s="17">
        <v>0.14352303137063599</v>
      </c>
    </row>
    <row r="14" spans="2:79" x14ac:dyDescent="0.35">
      <c r="B14" s="18" t="s">
        <v>136</v>
      </c>
      <c r="C14" s="19">
        <v>6.4197645100853101E-2</v>
      </c>
      <c r="D14" s="19">
        <v>4.7711191544762201E-2</v>
      </c>
      <c r="E14" s="19">
        <v>7.8014285015174503E-2</v>
      </c>
      <c r="F14" s="19"/>
      <c r="G14" s="19">
        <v>8.3493678682922304E-2</v>
      </c>
      <c r="H14" s="19">
        <v>0.10053996356860601</v>
      </c>
      <c r="I14" s="19">
        <v>6.89462562286354E-2</v>
      </c>
      <c r="J14" s="19">
        <v>5.1485615138386301E-2</v>
      </c>
      <c r="K14" s="19">
        <v>4.78640060869054E-2</v>
      </c>
      <c r="L14" s="19">
        <v>3.9151361472565899E-2</v>
      </c>
      <c r="M14" s="19"/>
      <c r="N14" s="19">
        <v>4.7604289426470499E-2</v>
      </c>
      <c r="O14" s="19">
        <v>7.0879264625808694E-2</v>
      </c>
      <c r="P14" s="19">
        <v>6.8181795355298599E-2</v>
      </c>
      <c r="Q14" s="19">
        <v>7.0297926228875804E-2</v>
      </c>
      <c r="R14" s="19"/>
      <c r="S14" s="19">
        <v>8.9212995225254693E-2</v>
      </c>
      <c r="T14" s="19">
        <v>7.6584409017248598E-2</v>
      </c>
      <c r="U14" s="19">
        <v>5.4046588101052999E-2</v>
      </c>
      <c r="V14" s="19">
        <v>6.1006615463522401E-2</v>
      </c>
      <c r="W14" s="19">
        <v>5.3950769967168397E-2</v>
      </c>
      <c r="X14" s="19">
        <v>8.3879293409007502E-2</v>
      </c>
      <c r="Y14" s="19">
        <v>5.3675308343832502E-2</v>
      </c>
      <c r="Z14" s="19">
        <v>7.3061132861876696E-2</v>
      </c>
      <c r="AA14" s="19">
        <v>6.7614947499347294E-2</v>
      </c>
      <c r="AB14" s="19">
        <v>2.2914505700424401E-2</v>
      </c>
      <c r="AC14" s="19">
        <v>6.5564842083760594E-2</v>
      </c>
      <c r="AD14" s="19">
        <v>2.08207049386319E-2</v>
      </c>
      <c r="AE14" s="19"/>
      <c r="AF14" s="19">
        <v>8.3928893628533993E-2</v>
      </c>
      <c r="AG14" s="19">
        <v>6.0000940317906599E-2</v>
      </c>
      <c r="AH14" s="19">
        <v>4.5196631576216499E-2</v>
      </c>
      <c r="AI14" s="19">
        <v>4.6811174335965801E-2</v>
      </c>
      <c r="AJ14" s="19">
        <v>5.1760547660170401E-2</v>
      </c>
      <c r="AK14" s="19">
        <v>5.41296546181433E-2</v>
      </c>
      <c r="AL14" s="19"/>
      <c r="AM14" s="19">
        <v>6.6864014797156604E-2</v>
      </c>
      <c r="AN14" s="19">
        <v>6.3591562765760695E-2</v>
      </c>
      <c r="AO14" s="19">
        <v>5.7410153048947803E-2</v>
      </c>
      <c r="AP14" s="19">
        <v>6.6355551265960405E-2</v>
      </c>
      <c r="AQ14" s="19">
        <v>3.9020341722059197E-2</v>
      </c>
      <c r="AR14" s="19"/>
      <c r="AS14" s="19">
        <v>7.4467648606133904E-2</v>
      </c>
      <c r="AT14" s="19">
        <v>7.0747145983793794E-2</v>
      </c>
      <c r="AU14" s="19">
        <v>6.9382199560653501E-2</v>
      </c>
      <c r="AV14" s="19">
        <v>4.96842405532818E-2</v>
      </c>
      <c r="AW14" s="19">
        <v>4.68284715827329E-2</v>
      </c>
      <c r="AX14" s="19">
        <v>6.8561675400135205E-2</v>
      </c>
      <c r="AY14" s="19"/>
      <c r="AZ14" s="19">
        <v>4.3293150995194402E-2</v>
      </c>
      <c r="BA14" s="19">
        <v>6.8383993214118394E-2</v>
      </c>
      <c r="BB14" s="19">
        <v>7.2610237591528196E-2</v>
      </c>
      <c r="BC14" s="19">
        <v>3.6354807558506799E-2</v>
      </c>
      <c r="BD14" s="19">
        <v>8.0510753869382098E-2</v>
      </c>
      <c r="BE14" s="19"/>
      <c r="BF14" s="19">
        <v>5.4789653606156202E-2</v>
      </c>
      <c r="BG14" s="19"/>
      <c r="BH14" s="19">
        <v>5.1105058729612997E-2</v>
      </c>
      <c r="BI14" s="19"/>
      <c r="BJ14" s="19">
        <v>7.2921529422655798E-2</v>
      </c>
      <c r="BK14" s="19">
        <v>5.5776142405436199E-2</v>
      </c>
      <c r="BL14" s="19">
        <v>4.40134883657766E-2</v>
      </c>
      <c r="BM14" s="19">
        <v>8.3620460115125403E-2</v>
      </c>
      <c r="BN14" s="19">
        <v>4.9382124230691E-2</v>
      </c>
      <c r="BO14" s="19">
        <v>0.17829032181526899</v>
      </c>
      <c r="BP14" s="19"/>
      <c r="BQ14" s="19">
        <v>3.1034719578576401E-2</v>
      </c>
      <c r="BR14" s="19">
        <v>2.6286828731707901E-2</v>
      </c>
      <c r="BS14" s="19">
        <v>2.34021212855718E-2</v>
      </c>
      <c r="BT14" s="19"/>
      <c r="BU14" s="19">
        <v>3.0718110977166101E-2</v>
      </c>
      <c r="BV14" s="19">
        <v>2.0388990839812101E-2</v>
      </c>
      <c r="BW14" s="19">
        <v>1.8572644870618198E-2</v>
      </c>
      <c r="BX14" s="19"/>
      <c r="BY14" s="19">
        <v>3.6578190179912998E-2</v>
      </c>
      <c r="BZ14" s="19"/>
      <c r="CA14" s="19">
        <v>6.2053585024444899E-2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4.0195852693261397E-2</v>
      </c>
      <c r="D9" s="17">
        <v>4.6451292330048202E-2</v>
      </c>
      <c r="E9" s="17">
        <v>3.3879361030941399E-2</v>
      </c>
      <c r="F9" s="17"/>
      <c r="G9" s="17">
        <v>5.3995420738212001E-2</v>
      </c>
      <c r="H9" s="17">
        <v>4.25866524726757E-2</v>
      </c>
      <c r="I9" s="17">
        <v>5.4166889537077302E-2</v>
      </c>
      <c r="J9" s="17">
        <v>2.9532750913411999E-2</v>
      </c>
      <c r="K9" s="17">
        <v>1.7902301971605299E-2</v>
      </c>
      <c r="L9" s="17">
        <v>4.1293448639432399E-2</v>
      </c>
      <c r="M9" s="17"/>
      <c r="N9" s="17">
        <v>2.749992394093E-2</v>
      </c>
      <c r="O9" s="17">
        <v>3.2418295790566098E-2</v>
      </c>
      <c r="P9" s="17">
        <v>5.3053865609694599E-2</v>
      </c>
      <c r="Q9" s="17">
        <v>5.0937207959790301E-2</v>
      </c>
      <c r="R9" s="17"/>
      <c r="S9" s="17">
        <v>3.9564952561220203E-2</v>
      </c>
      <c r="T9" s="17">
        <v>3.8474679603611797E-2</v>
      </c>
      <c r="U9" s="17">
        <v>3.8028371079156097E-2</v>
      </c>
      <c r="V9" s="17">
        <v>3.5779446175885299E-2</v>
      </c>
      <c r="W9" s="17">
        <v>7.8742347712679496E-3</v>
      </c>
      <c r="X9" s="17">
        <v>2.86138567747986E-2</v>
      </c>
      <c r="Y9" s="17">
        <v>4.3282740403286703E-2</v>
      </c>
      <c r="Z9" s="17">
        <v>4.1248954846566703E-2</v>
      </c>
      <c r="AA9" s="17">
        <v>4.63413937974992E-2</v>
      </c>
      <c r="AB9" s="17">
        <v>6.9928193422736998E-2</v>
      </c>
      <c r="AC9" s="17">
        <v>6.6824039041874506E-2</v>
      </c>
      <c r="AD9" s="17">
        <v>1.4105666497931201E-2</v>
      </c>
      <c r="AE9" s="17"/>
      <c r="AF9" s="17">
        <v>4.4746737014702803E-2</v>
      </c>
      <c r="AG9" s="17">
        <v>4.4444520534780499E-2</v>
      </c>
      <c r="AH9" s="17">
        <v>3.1683960980054798E-2</v>
      </c>
      <c r="AI9" s="17">
        <v>4.0214539484606501E-2</v>
      </c>
      <c r="AJ9" s="17">
        <v>4.2772363175633099E-2</v>
      </c>
      <c r="AK9" s="17">
        <v>2.2288710348303101E-2</v>
      </c>
      <c r="AL9" s="17"/>
      <c r="AM9" s="17">
        <v>3.5078523735929797E-2</v>
      </c>
      <c r="AN9" s="17">
        <v>3.8499895140389602E-2</v>
      </c>
      <c r="AO9" s="17">
        <v>3.34759469977262E-2</v>
      </c>
      <c r="AP9" s="17">
        <v>6.5091003504960096E-2</v>
      </c>
      <c r="AQ9" s="17">
        <v>1.1436390570847201E-2</v>
      </c>
      <c r="AR9" s="17"/>
      <c r="AS9" s="17">
        <v>4.3448140538655602E-2</v>
      </c>
      <c r="AT9" s="17">
        <v>3.453481934811E-2</v>
      </c>
      <c r="AU9" s="17">
        <v>3.6243917278420003E-2</v>
      </c>
      <c r="AV9" s="17">
        <v>3.67460368212209E-2</v>
      </c>
      <c r="AW9" s="17">
        <v>3.0510373012156498E-2</v>
      </c>
      <c r="AX9" s="17">
        <v>8.1369854783540196E-2</v>
      </c>
      <c r="AY9" s="17"/>
      <c r="AZ9" s="17">
        <v>5.4871833235590403E-2</v>
      </c>
      <c r="BA9" s="17">
        <v>3.7641659377538203E-2</v>
      </c>
      <c r="BB9" s="17">
        <v>1.26974079258935E-2</v>
      </c>
      <c r="BC9" s="17">
        <v>6.7118032918839096E-2</v>
      </c>
      <c r="BD9" s="17">
        <v>4.5215864230598202E-2</v>
      </c>
      <c r="BE9" s="17"/>
      <c r="BF9" s="17">
        <v>3.7728446186855197E-2</v>
      </c>
      <c r="BG9" s="17"/>
      <c r="BH9" s="17">
        <v>4.1975669470452497E-2</v>
      </c>
      <c r="BI9" s="17"/>
      <c r="BJ9" s="17">
        <v>4.4560846565310001E-2</v>
      </c>
      <c r="BK9" s="17">
        <v>4.08234222027739E-2</v>
      </c>
      <c r="BL9" s="17">
        <v>2.9443697806072599E-2</v>
      </c>
      <c r="BM9" s="17">
        <v>3.3480447432718302E-2</v>
      </c>
      <c r="BN9" s="17">
        <v>7.5120322028379594E-2</v>
      </c>
      <c r="BO9" s="17">
        <v>4.3804066281147101E-2</v>
      </c>
      <c r="BP9" s="17"/>
      <c r="BQ9" s="17">
        <v>0.14981488290062001</v>
      </c>
      <c r="BR9" s="17">
        <v>2.6188485945153502E-2</v>
      </c>
      <c r="BS9" s="17">
        <v>2.0625972229941801E-2</v>
      </c>
      <c r="BT9" s="17"/>
      <c r="BU9" s="17">
        <v>0.14552577251464299</v>
      </c>
      <c r="BV9" s="17">
        <v>3.4598355361706301E-2</v>
      </c>
      <c r="BW9" s="17">
        <v>3.8161676107520102E-2</v>
      </c>
      <c r="BX9" s="17"/>
      <c r="BY9" s="17">
        <v>5.37055756548519E-2</v>
      </c>
      <c r="BZ9" s="17"/>
      <c r="CA9" s="17">
        <v>2.5227490235670301E-2</v>
      </c>
    </row>
    <row r="10" spans="2:79" ht="29" x14ac:dyDescent="0.35">
      <c r="B10" s="18" t="s">
        <v>175</v>
      </c>
      <c r="C10" s="17">
        <v>0.13797648085798001</v>
      </c>
      <c r="D10" s="17">
        <v>0.12587720052186299</v>
      </c>
      <c r="E10" s="17">
        <v>0.14883658075515199</v>
      </c>
      <c r="F10" s="17"/>
      <c r="G10" s="17">
        <v>0.15327101266906601</v>
      </c>
      <c r="H10" s="17">
        <v>0.127809321330078</v>
      </c>
      <c r="I10" s="17">
        <v>0.138411408689122</v>
      </c>
      <c r="J10" s="17">
        <v>0.11085115002214101</v>
      </c>
      <c r="K10" s="17">
        <v>0.13748373424052299</v>
      </c>
      <c r="L10" s="17">
        <v>0.157973768598658</v>
      </c>
      <c r="M10" s="17"/>
      <c r="N10" s="17">
        <v>0.15993875888328701</v>
      </c>
      <c r="O10" s="17">
        <v>0.12511629714407899</v>
      </c>
      <c r="P10" s="17">
        <v>0.140787492216779</v>
      </c>
      <c r="Q10" s="17">
        <v>0.128247142758705</v>
      </c>
      <c r="R10" s="17"/>
      <c r="S10" s="17">
        <v>5.7688692983816903E-2</v>
      </c>
      <c r="T10" s="17">
        <v>0.10396632498687899</v>
      </c>
      <c r="U10" s="17">
        <v>0.18623142091829101</v>
      </c>
      <c r="V10" s="17">
        <v>8.7284257243044602E-2</v>
      </c>
      <c r="W10" s="17">
        <v>0.10636005067363299</v>
      </c>
      <c r="X10" s="17">
        <v>6.7267270591590905E-2</v>
      </c>
      <c r="Y10" s="17">
        <v>0.139769491244017</v>
      </c>
      <c r="Z10" s="17">
        <v>0.17936851163692899</v>
      </c>
      <c r="AA10" s="17">
        <v>0.16165642670755401</v>
      </c>
      <c r="AB10" s="17">
        <v>0.28298076571759001</v>
      </c>
      <c r="AC10" s="17">
        <v>0.22331608256926899</v>
      </c>
      <c r="AD10" s="17">
        <v>0.244588267807957</v>
      </c>
      <c r="AE10" s="17"/>
      <c r="AF10" s="17">
        <v>0.13776119598674599</v>
      </c>
      <c r="AG10" s="17">
        <v>0.14913114109699399</v>
      </c>
      <c r="AH10" s="17">
        <v>0.13413197937110399</v>
      </c>
      <c r="AI10" s="17">
        <v>0.105806787809888</v>
      </c>
      <c r="AJ10" s="17">
        <v>0.154906427749993</v>
      </c>
      <c r="AK10" s="17">
        <v>0.13885865765967101</v>
      </c>
      <c r="AL10" s="17"/>
      <c r="AM10" s="17">
        <v>0.10851285863584501</v>
      </c>
      <c r="AN10" s="17">
        <v>0.14899273243620101</v>
      </c>
      <c r="AO10" s="17">
        <v>0.13843062568182399</v>
      </c>
      <c r="AP10" s="17">
        <v>0.166301040670082</v>
      </c>
      <c r="AQ10" s="17">
        <v>0.18991983438604201</v>
      </c>
      <c r="AR10" s="17"/>
      <c r="AS10" s="17">
        <v>0.105552514730356</v>
      </c>
      <c r="AT10" s="17">
        <v>0.121886817324017</v>
      </c>
      <c r="AU10" s="17">
        <v>0.12851157781046399</v>
      </c>
      <c r="AV10" s="17">
        <v>0.14606236653211199</v>
      </c>
      <c r="AW10" s="17">
        <v>0.175137188974825</v>
      </c>
      <c r="AX10" s="17">
        <v>0.22435956425808201</v>
      </c>
      <c r="AY10" s="17"/>
      <c r="AZ10" s="17">
        <v>0.176573135873765</v>
      </c>
      <c r="BA10" s="17">
        <v>0.13102167693290301</v>
      </c>
      <c r="BB10" s="17">
        <v>0.10599003727844</v>
      </c>
      <c r="BC10" s="17">
        <v>0.15488660957873701</v>
      </c>
      <c r="BD10" s="17">
        <v>0.13348250202440901</v>
      </c>
      <c r="BE10" s="17"/>
      <c r="BF10" s="17">
        <v>0.14295960956282</v>
      </c>
      <c r="BG10" s="17"/>
      <c r="BH10" s="17">
        <v>0.14559663871062001</v>
      </c>
      <c r="BI10" s="17"/>
      <c r="BJ10" s="17">
        <v>0.12984355194335301</v>
      </c>
      <c r="BK10" s="17">
        <v>0.132109966841607</v>
      </c>
      <c r="BL10" s="17">
        <v>0.15098578119186601</v>
      </c>
      <c r="BM10" s="17">
        <v>0.14192122036621499</v>
      </c>
      <c r="BN10" s="17">
        <v>0.11270064024808001</v>
      </c>
      <c r="BO10" s="17">
        <v>0.17093863861045699</v>
      </c>
      <c r="BP10" s="17"/>
      <c r="BQ10" s="17">
        <v>0.27672557619549498</v>
      </c>
      <c r="BR10" s="17">
        <v>0.154306269862303</v>
      </c>
      <c r="BS10" s="17">
        <v>0.100674396047014</v>
      </c>
      <c r="BT10" s="17"/>
      <c r="BU10" s="17">
        <v>0.16984087245795401</v>
      </c>
      <c r="BV10" s="17">
        <v>0.11591645098221</v>
      </c>
      <c r="BW10" s="17">
        <v>0.157053497011127</v>
      </c>
      <c r="BX10" s="17"/>
      <c r="BY10" s="17">
        <v>0.16208130398384701</v>
      </c>
      <c r="BZ10" s="17"/>
      <c r="CA10" s="17">
        <v>0.14147508970939501</v>
      </c>
    </row>
    <row r="11" spans="2:79" ht="43.5" x14ac:dyDescent="0.35">
      <c r="B11" s="18" t="s">
        <v>176</v>
      </c>
      <c r="C11" s="17">
        <v>0.44812839758584799</v>
      </c>
      <c r="D11" s="17">
        <v>0.442345317351723</v>
      </c>
      <c r="E11" s="17">
        <v>0.45435066865306101</v>
      </c>
      <c r="F11" s="17"/>
      <c r="G11" s="17">
        <v>0.39506792187430101</v>
      </c>
      <c r="H11" s="17">
        <v>0.39360383141859601</v>
      </c>
      <c r="I11" s="17">
        <v>0.44373552963838703</v>
      </c>
      <c r="J11" s="17">
        <v>0.45650205750050599</v>
      </c>
      <c r="K11" s="17">
        <v>0.45253880548497899</v>
      </c>
      <c r="L11" s="17">
        <v>0.52173393056676998</v>
      </c>
      <c r="M11" s="17"/>
      <c r="N11" s="17">
        <v>0.44644085699968999</v>
      </c>
      <c r="O11" s="17">
        <v>0.45345514737353398</v>
      </c>
      <c r="P11" s="17">
        <v>0.44734228564663298</v>
      </c>
      <c r="Q11" s="17">
        <v>0.43961984287656902</v>
      </c>
      <c r="R11" s="17"/>
      <c r="S11" s="17">
        <v>0.36865255600243702</v>
      </c>
      <c r="T11" s="17">
        <v>0.46162766314419601</v>
      </c>
      <c r="U11" s="17">
        <v>0.43770321846047799</v>
      </c>
      <c r="V11" s="17">
        <v>0.460346673224522</v>
      </c>
      <c r="W11" s="17">
        <v>0.44584775898620299</v>
      </c>
      <c r="X11" s="17">
        <v>0.44892961964475497</v>
      </c>
      <c r="Y11" s="17">
        <v>0.51246921707933502</v>
      </c>
      <c r="Z11" s="17">
        <v>0.50393246609422704</v>
      </c>
      <c r="AA11" s="17">
        <v>0.446003254454229</v>
      </c>
      <c r="AB11" s="17">
        <v>0.46845287992266599</v>
      </c>
      <c r="AC11" s="17">
        <v>0.44401348666113699</v>
      </c>
      <c r="AD11" s="17">
        <v>0.46206212172745298</v>
      </c>
      <c r="AE11" s="17"/>
      <c r="AF11" s="17">
        <v>0.45007910518229599</v>
      </c>
      <c r="AG11" s="17">
        <v>0.44536696520360503</v>
      </c>
      <c r="AH11" s="17">
        <v>0.44780682131913602</v>
      </c>
      <c r="AI11" s="17">
        <v>0.49914715935781101</v>
      </c>
      <c r="AJ11" s="17">
        <v>0.44266624438978402</v>
      </c>
      <c r="AK11" s="17">
        <v>0.41335918996946702</v>
      </c>
      <c r="AL11" s="17"/>
      <c r="AM11" s="17">
        <v>0.48418073481009499</v>
      </c>
      <c r="AN11" s="17">
        <v>0.45938077897472801</v>
      </c>
      <c r="AO11" s="17">
        <v>0.43946900311890702</v>
      </c>
      <c r="AP11" s="17">
        <v>0.37293584878098901</v>
      </c>
      <c r="AQ11" s="17">
        <v>0.43233500799424601</v>
      </c>
      <c r="AR11" s="17"/>
      <c r="AS11" s="17">
        <v>0.41677744536459799</v>
      </c>
      <c r="AT11" s="17">
        <v>0.45816657042180697</v>
      </c>
      <c r="AU11" s="17">
        <v>0.43127797593908601</v>
      </c>
      <c r="AV11" s="17">
        <v>0.48955468649636202</v>
      </c>
      <c r="AW11" s="17">
        <v>0.49179342294996897</v>
      </c>
      <c r="AX11" s="17">
        <v>0.365213785560624</v>
      </c>
      <c r="AY11" s="17"/>
      <c r="AZ11" s="17">
        <v>0.42788189487752798</v>
      </c>
      <c r="BA11" s="17">
        <v>0.46989423089353699</v>
      </c>
      <c r="BB11" s="17">
        <v>0.49672059378463301</v>
      </c>
      <c r="BC11" s="17">
        <v>0.44845851273126403</v>
      </c>
      <c r="BD11" s="17">
        <v>0.39657021019107702</v>
      </c>
      <c r="BE11" s="17"/>
      <c r="BF11" s="17">
        <v>0.46208040646159698</v>
      </c>
      <c r="BG11" s="17"/>
      <c r="BH11" s="17">
        <v>0.46180284126307403</v>
      </c>
      <c r="BI11" s="17"/>
      <c r="BJ11" s="17">
        <v>0.468265873040905</v>
      </c>
      <c r="BK11" s="17">
        <v>0.47206423045347101</v>
      </c>
      <c r="BL11" s="17">
        <v>0.46443196502424999</v>
      </c>
      <c r="BM11" s="17">
        <v>0.39102769106624102</v>
      </c>
      <c r="BN11" s="17">
        <v>0.400241695639664</v>
      </c>
      <c r="BO11" s="17">
        <v>0.40274417290190001</v>
      </c>
      <c r="BP11" s="17"/>
      <c r="BQ11" s="17">
        <v>0.40076655864958</v>
      </c>
      <c r="BR11" s="17">
        <v>0.57590610106875095</v>
      </c>
      <c r="BS11" s="17">
        <v>0.42028394847234901</v>
      </c>
      <c r="BT11" s="17"/>
      <c r="BU11" s="17">
        <v>0.39985409021509699</v>
      </c>
      <c r="BV11" s="17">
        <v>0.60583203057627899</v>
      </c>
      <c r="BW11" s="17">
        <v>0.390904575189849</v>
      </c>
      <c r="BX11" s="17"/>
      <c r="BY11" s="17">
        <v>0.351084415033938</v>
      </c>
      <c r="BZ11" s="17"/>
      <c r="CA11" s="17">
        <v>0.475145444485923</v>
      </c>
    </row>
    <row r="12" spans="2:79" ht="29" x14ac:dyDescent="0.35">
      <c r="B12" s="18" t="s">
        <v>177</v>
      </c>
      <c r="C12" s="17">
        <v>0.14811193082068</v>
      </c>
      <c r="D12" s="17">
        <v>0.154968917057908</v>
      </c>
      <c r="E12" s="17">
        <v>0.14138255201817501</v>
      </c>
      <c r="F12" s="17"/>
      <c r="G12" s="17">
        <v>0.20044022699346301</v>
      </c>
      <c r="H12" s="17">
        <v>0.145838635300921</v>
      </c>
      <c r="I12" s="17">
        <v>0.144788584280999</v>
      </c>
      <c r="J12" s="17">
        <v>0.16298159599971301</v>
      </c>
      <c r="K12" s="17">
        <v>0.158880324911782</v>
      </c>
      <c r="L12" s="17">
        <v>9.8426736894746195E-2</v>
      </c>
      <c r="M12" s="17"/>
      <c r="N12" s="17">
        <v>0.14261340415075299</v>
      </c>
      <c r="O12" s="17">
        <v>0.15513833055557399</v>
      </c>
      <c r="P12" s="17">
        <v>0.14816910880988601</v>
      </c>
      <c r="Q12" s="17">
        <v>0.14773477125946199</v>
      </c>
      <c r="R12" s="17"/>
      <c r="S12" s="17">
        <v>0.20534271326363801</v>
      </c>
      <c r="T12" s="17">
        <v>0.17450467936311601</v>
      </c>
      <c r="U12" s="17">
        <v>0.14242665581501299</v>
      </c>
      <c r="V12" s="17">
        <v>0.20958153290370099</v>
      </c>
      <c r="W12" s="17">
        <v>0.18614918192865201</v>
      </c>
      <c r="X12" s="17">
        <v>0.13689507990788799</v>
      </c>
      <c r="Y12" s="17">
        <v>0.124142506614716</v>
      </c>
      <c r="Z12" s="17">
        <v>0.10513525971717801</v>
      </c>
      <c r="AA12" s="17">
        <v>0.11828055809261701</v>
      </c>
      <c r="AB12" s="17">
        <v>5.7641954348257099E-2</v>
      </c>
      <c r="AC12" s="17">
        <v>8.5828470471431995E-2</v>
      </c>
      <c r="AD12" s="17">
        <v>0.14839906869280001</v>
      </c>
      <c r="AE12" s="17"/>
      <c r="AF12" s="17">
        <v>0.12786436418042699</v>
      </c>
      <c r="AG12" s="17">
        <v>0.13708730723512</v>
      </c>
      <c r="AH12" s="17">
        <v>0.16741946505688299</v>
      </c>
      <c r="AI12" s="17">
        <v>0.171122369674167</v>
      </c>
      <c r="AJ12" s="17">
        <v>0.16777254821769899</v>
      </c>
      <c r="AK12" s="17">
        <v>0.164103183461145</v>
      </c>
      <c r="AL12" s="17"/>
      <c r="AM12" s="17">
        <v>0.14154594009247901</v>
      </c>
      <c r="AN12" s="17">
        <v>0.13613528979431799</v>
      </c>
      <c r="AO12" s="17">
        <v>0.177001587011131</v>
      </c>
      <c r="AP12" s="17">
        <v>0.14120019430250599</v>
      </c>
      <c r="AQ12" s="17">
        <v>0.12245194323741999</v>
      </c>
      <c r="AR12" s="17"/>
      <c r="AS12" s="17">
        <v>0.173982527483449</v>
      </c>
      <c r="AT12" s="17">
        <v>0.14296080870001401</v>
      </c>
      <c r="AU12" s="17">
        <v>0.16071146588266499</v>
      </c>
      <c r="AV12" s="17">
        <v>0.14615451167004301</v>
      </c>
      <c r="AW12" s="17">
        <v>0.113028399972745</v>
      </c>
      <c r="AX12" s="17">
        <v>0.121563443043797</v>
      </c>
      <c r="AY12" s="17"/>
      <c r="AZ12" s="17">
        <v>0.13324695972346901</v>
      </c>
      <c r="BA12" s="17">
        <v>0.14149754442517801</v>
      </c>
      <c r="BB12" s="17">
        <v>0.16408519742476901</v>
      </c>
      <c r="BC12" s="17">
        <v>9.6168018725098295E-2</v>
      </c>
      <c r="BD12" s="17">
        <v>0.17107385497883201</v>
      </c>
      <c r="BE12" s="17"/>
      <c r="BF12" s="17">
        <v>0.14288986755896499</v>
      </c>
      <c r="BG12" s="17"/>
      <c r="BH12" s="17">
        <v>0.14177014849611</v>
      </c>
      <c r="BI12" s="17"/>
      <c r="BJ12" s="17">
        <v>0.15835444858619499</v>
      </c>
      <c r="BK12" s="17">
        <v>0.147207401192985</v>
      </c>
      <c r="BL12" s="17">
        <v>0.13984876682408101</v>
      </c>
      <c r="BM12" s="17">
        <v>0.118807445057873</v>
      </c>
      <c r="BN12" s="17">
        <v>0.16344677444939201</v>
      </c>
      <c r="BO12" s="17">
        <v>0.14267995099577599</v>
      </c>
      <c r="BP12" s="17"/>
      <c r="BQ12" s="17">
        <v>5.8110199165456899E-2</v>
      </c>
      <c r="BR12" s="17">
        <v>0.11301516319081401</v>
      </c>
      <c r="BS12" s="17">
        <v>0.20980090710354901</v>
      </c>
      <c r="BT12" s="17"/>
      <c r="BU12" s="17">
        <v>0.15410525992643201</v>
      </c>
      <c r="BV12" s="17">
        <v>0.11085978067567701</v>
      </c>
      <c r="BW12" s="17">
        <v>0.182353566664616</v>
      </c>
      <c r="BX12" s="17"/>
      <c r="BY12" s="17">
        <v>0.162936194804947</v>
      </c>
      <c r="BZ12" s="17"/>
      <c r="CA12" s="17">
        <v>0.15010436609383199</v>
      </c>
    </row>
    <row r="13" spans="2:79" ht="29" x14ac:dyDescent="0.35">
      <c r="B13" s="18" t="s">
        <v>178</v>
      </c>
      <c r="C13" s="17">
        <v>8.8097817339989906E-2</v>
      </c>
      <c r="D13" s="17">
        <v>9.7360624802262596E-2</v>
      </c>
      <c r="E13" s="17">
        <v>7.9664447208825304E-2</v>
      </c>
      <c r="F13" s="17"/>
      <c r="G13" s="17">
        <v>0.108284115217397</v>
      </c>
      <c r="H13" s="17">
        <v>0.13334880314603101</v>
      </c>
      <c r="I13" s="17">
        <v>0.100830486994557</v>
      </c>
      <c r="J13" s="17">
        <v>8.7181824297553404E-2</v>
      </c>
      <c r="K13" s="17">
        <v>6.5510826860332397E-2</v>
      </c>
      <c r="L13" s="17">
        <v>4.3383309629382701E-2</v>
      </c>
      <c r="M13" s="17"/>
      <c r="N13" s="17">
        <v>8.0118701367226E-2</v>
      </c>
      <c r="O13" s="17">
        <v>8.4594374272529499E-2</v>
      </c>
      <c r="P13" s="17">
        <v>8.4020453202771406E-2</v>
      </c>
      <c r="Q13" s="17">
        <v>0.106492729705192</v>
      </c>
      <c r="R13" s="17"/>
      <c r="S13" s="17">
        <v>0.14886457407461301</v>
      </c>
      <c r="T13" s="17">
        <v>7.40524549826162E-2</v>
      </c>
      <c r="U13" s="17">
        <v>5.8618541589257403E-2</v>
      </c>
      <c r="V13" s="17">
        <v>7.4942076048835599E-2</v>
      </c>
      <c r="W13" s="17">
        <v>0.135231393129989</v>
      </c>
      <c r="X13" s="17">
        <v>0.13581275878489399</v>
      </c>
      <c r="Y13" s="17">
        <v>6.0856436639360301E-2</v>
      </c>
      <c r="Z13" s="17">
        <v>5.86172277837919E-2</v>
      </c>
      <c r="AA13" s="17">
        <v>9.7540264419110803E-2</v>
      </c>
      <c r="AB13" s="17">
        <v>2.3830520564373299E-2</v>
      </c>
      <c r="AC13" s="17">
        <v>3.5171292423315299E-2</v>
      </c>
      <c r="AD13" s="17">
        <v>8.88324879798989E-2</v>
      </c>
      <c r="AE13" s="17"/>
      <c r="AF13" s="17">
        <v>9.5084743154622106E-2</v>
      </c>
      <c r="AG13" s="17">
        <v>0.103726143203133</v>
      </c>
      <c r="AH13" s="17">
        <v>6.73798333526444E-2</v>
      </c>
      <c r="AI13" s="17">
        <v>4.8942370572274602E-2</v>
      </c>
      <c r="AJ13" s="17">
        <v>0.106591553787157</v>
      </c>
      <c r="AK13" s="17">
        <v>0.110028259647897</v>
      </c>
      <c r="AL13" s="17"/>
      <c r="AM13" s="17">
        <v>9.8965605034403603E-2</v>
      </c>
      <c r="AN13" s="17">
        <v>7.6682533886773596E-2</v>
      </c>
      <c r="AO13" s="17">
        <v>8.2623791347601602E-2</v>
      </c>
      <c r="AP13" s="17">
        <v>0.107495315837281</v>
      </c>
      <c r="AQ13" s="17">
        <v>0.116901659687252</v>
      </c>
      <c r="AR13" s="17"/>
      <c r="AS13" s="17">
        <v>0.13059848545890801</v>
      </c>
      <c r="AT13" s="17">
        <v>7.6630860428615305E-2</v>
      </c>
      <c r="AU13" s="17">
        <v>0.107604442422241</v>
      </c>
      <c r="AV13" s="17">
        <v>6.6631355715930499E-2</v>
      </c>
      <c r="AW13" s="17">
        <v>6.06463994856455E-2</v>
      </c>
      <c r="AX13" s="17">
        <v>5.6001778555354001E-2</v>
      </c>
      <c r="AY13" s="17"/>
      <c r="AZ13" s="17">
        <v>7.2501326512297903E-2</v>
      </c>
      <c r="BA13" s="17">
        <v>8.3766331620160006E-2</v>
      </c>
      <c r="BB13" s="17">
        <v>8.1016182358643801E-2</v>
      </c>
      <c r="BC13" s="17">
        <v>7.5663203876484203E-2</v>
      </c>
      <c r="BD13" s="17">
        <v>0.117767973842365</v>
      </c>
      <c r="BE13" s="17"/>
      <c r="BF13" s="17">
        <v>7.9890676453224299E-2</v>
      </c>
      <c r="BG13" s="17"/>
      <c r="BH13" s="17">
        <v>7.4785240233040798E-2</v>
      </c>
      <c r="BI13" s="17"/>
      <c r="BJ13" s="17">
        <v>7.7756084146748103E-2</v>
      </c>
      <c r="BK13" s="17">
        <v>7.0984689064535395E-2</v>
      </c>
      <c r="BL13" s="17">
        <v>8.0614257224951205E-2</v>
      </c>
      <c r="BM13" s="17">
        <v>0.14162965513063</v>
      </c>
      <c r="BN13" s="17">
        <v>0.11944866877615901</v>
      </c>
      <c r="BO13" s="17">
        <v>0.135343065330983</v>
      </c>
      <c r="BP13" s="17"/>
      <c r="BQ13" s="17">
        <v>8.5402197442688999E-3</v>
      </c>
      <c r="BR13" s="17">
        <v>2.9474708011844999E-2</v>
      </c>
      <c r="BS13" s="17">
        <v>0.14354826464718901</v>
      </c>
      <c r="BT13" s="17"/>
      <c r="BU13" s="17">
        <v>4.47644255862042E-2</v>
      </c>
      <c r="BV13" s="17">
        <v>2.1304009550256998E-2</v>
      </c>
      <c r="BW13" s="17">
        <v>0.13698143493767001</v>
      </c>
      <c r="BX13" s="17"/>
      <c r="BY13" s="17">
        <v>0.193156276470412</v>
      </c>
      <c r="BZ13" s="17"/>
      <c r="CA13" s="17">
        <v>7.0152187176476796E-2</v>
      </c>
    </row>
    <row r="14" spans="2:79" x14ac:dyDescent="0.35">
      <c r="B14" s="18" t="s">
        <v>136</v>
      </c>
      <c r="C14" s="19">
        <v>6.16436466881536E-2</v>
      </c>
      <c r="D14" s="19">
        <v>5.1052203749795098E-2</v>
      </c>
      <c r="E14" s="19">
        <v>7.1959881077123894E-2</v>
      </c>
      <c r="F14" s="19"/>
      <c r="G14" s="19">
        <v>7.8867434322207303E-2</v>
      </c>
      <c r="H14" s="19">
        <v>0.105341544705483</v>
      </c>
      <c r="I14" s="19">
        <v>6.21234401741265E-2</v>
      </c>
      <c r="J14" s="19">
        <v>5.5018211326931597E-2</v>
      </c>
      <c r="K14" s="19">
        <v>4.9799648776366202E-2</v>
      </c>
      <c r="L14" s="19">
        <v>2.7519417703466598E-2</v>
      </c>
      <c r="M14" s="19"/>
      <c r="N14" s="19">
        <v>5.2995468102286898E-2</v>
      </c>
      <c r="O14" s="19">
        <v>6.6262193258816798E-2</v>
      </c>
      <c r="P14" s="19">
        <v>5.2717754972836102E-2</v>
      </c>
      <c r="Q14" s="19">
        <v>7.1275068527332494E-2</v>
      </c>
      <c r="R14" s="19"/>
      <c r="S14" s="19">
        <v>8.8461153663240796E-2</v>
      </c>
      <c r="T14" s="19">
        <v>7.30811529268275E-2</v>
      </c>
      <c r="U14" s="19">
        <v>6.6181020855308303E-2</v>
      </c>
      <c r="V14" s="19">
        <v>7.9130857206102398E-2</v>
      </c>
      <c r="W14" s="19">
        <v>4.4989510382610398E-2</v>
      </c>
      <c r="X14" s="19">
        <v>9.1680738074060603E-2</v>
      </c>
      <c r="Y14" s="19">
        <v>3.8198936390132297E-2</v>
      </c>
      <c r="Z14" s="19">
        <v>3.8775352939910301E-2</v>
      </c>
      <c r="AA14" s="19">
        <v>5.3629810496542599E-2</v>
      </c>
      <c r="AB14" s="19">
        <v>2.9370140977781001E-2</v>
      </c>
      <c r="AC14" s="19">
        <v>4.3655033465300898E-2</v>
      </c>
      <c r="AD14" s="19">
        <v>2.0547480842023999E-2</v>
      </c>
      <c r="AE14" s="19"/>
      <c r="AF14" s="19">
        <v>7.9399081502900107E-2</v>
      </c>
      <c r="AG14" s="19">
        <v>4.3955428300481297E-2</v>
      </c>
      <c r="AH14" s="19">
        <v>6.1014677382337498E-2</v>
      </c>
      <c r="AI14" s="19">
        <v>5.0013272039249497E-2</v>
      </c>
      <c r="AJ14" s="19">
        <v>4.0645237433338102E-2</v>
      </c>
      <c r="AK14" s="19">
        <v>5.7036285419214697E-2</v>
      </c>
      <c r="AL14" s="19"/>
      <c r="AM14" s="19">
        <v>5.8105210542829001E-2</v>
      </c>
      <c r="AN14" s="19">
        <v>5.7658530292704201E-2</v>
      </c>
      <c r="AO14" s="19">
        <v>5.9156928135982501E-2</v>
      </c>
      <c r="AP14" s="19">
        <v>7.0153786305188801E-2</v>
      </c>
      <c r="AQ14" s="19">
        <v>4.5532142063244602E-2</v>
      </c>
      <c r="AR14" s="19"/>
      <c r="AS14" s="19">
        <v>7.1555657046331406E-2</v>
      </c>
      <c r="AT14" s="19">
        <v>7.1240794645778996E-2</v>
      </c>
      <c r="AU14" s="19">
        <v>6.1720111621999703E-2</v>
      </c>
      <c r="AV14" s="19">
        <v>4.2769433944144397E-2</v>
      </c>
      <c r="AW14" s="19">
        <v>4.0916326896817401E-2</v>
      </c>
      <c r="AX14" s="19">
        <v>8.53476744711473E-2</v>
      </c>
      <c r="AY14" s="19"/>
      <c r="AZ14" s="19">
        <v>4.4321480008255497E-2</v>
      </c>
      <c r="BA14" s="19">
        <v>5.5981858218719399E-2</v>
      </c>
      <c r="BB14" s="19">
        <v>7.4163788358016E-2</v>
      </c>
      <c r="BC14" s="19">
        <v>5.0127012342980899E-2</v>
      </c>
      <c r="BD14" s="19">
        <v>7.8365997131013401E-2</v>
      </c>
      <c r="BE14" s="19"/>
      <c r="BF14" s="19">
        <v>5.2118747756359697E-2</v>
      </c>
      <c r="BG14" s="19"/>
      <c r="BH14" s="19">
        <v>5.0665258927431997E-2</v>
      </c>
      <c r="BI14" s="19"/>
      <c r="BJ14" s="19">
        <v>7.1533490613574002E-2</v>
      </c>
      <c r="BK14" s="19">
        <v>4.6359863712060398E-2</v>
      </c>
      <c r="BL14" s="19">
        <v>4.5161538465412397E-2</v>
      </c>
      <c r="BM14" s="19">
        <v>7.8860003733990394E-2</v>
      </c>
      <c r="BN14" s="19">
        <v>6.6802619969398402E-2</v>
      </c>
      <c r="BO14" s="19">
        <v>7.9817002221923505E-2</v>
      </c>
      <c r="BP14" s="19"/>
      <c r="BQ14" s="19">
        <v>1.9072721855249299E-2</v>
      </c>
      <c r="BR14" s="19">
        <v>1.9778940589132699E-2</v>
      </c>
      <c r="BS14" s="19">
        <v>2.6465581067698699E-2</v>
      </c>
      <c r="BT14" s="19"/>
      <c r="BU14" s="19">
        <v>3.2226145729648201E-2</v>
      </c>
      <c r="BV14" s="19">
        <v>1.0773343965070299E-2</v>
      </c>
      <c r="BW14" s="19">
        <v>2.0455473966322298E-2</v>
      </c>
      <c r="BX14" s="19"/>
      <c r="BY14" s="19">
        <v>5.2167212758075503E-2</v>
      </c>
      <c r="BZ14" s="19"/>
      <c r="CA14" s="19">
        <v>5.5414451885169497E-2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6.9420610405446503E-3</v>
      </c>
      <c r="D9" s="17">
        <v>7.2941459231387401E-3</v>
      </c>
      <c r="E9" s="17">
        <v>6.6461069776456603E-3</v>
      </c>
      <c r="F9" s="17"/>
      <c r="G9" s="17">
        <v>1.212453737389E-2</v>
      </c>
      <c r="H9" s="17">
        <v>1.06373413098812E-2</v>
      </c>
      <c r="I9" s="17">
        <v>9.4912753992463707E-3</v>
      </c>
      <c r="J9" s="17">
        <v>3.7945385126282498E-3</v>
      </c>
      <c r="K9" s="17">
        <v>4.4453053220453497E-3</v>
      </c>
      <c r="L9" s="17">
        <v>2.63301519592518E-3</v>
      </c>
      <c r="M9" s="17"/>
      <c r="N9" s="17">
        <v>3.6976655672857801E-3</v>
      </c>
      <c r="O9" s="17">
        <v>1.7306728750288E-3</v>
      </c>
      <c r="P9" s="17">
        <v>1.1858035797969299E-2</v>
      </c>
      <c r="Q9" s="17">
        <v>1.1736828471617699E-2</v>
      </c>
      <c r="R9" s="17"/>
      <c r="S9" s="17">
        <v>1.30374437173517E-2</v>
      </c>
      <c r="T9" s="17">
        <v>4.0726309203648102E-3</v>
      </c>
      <c r="U9" s="17">
        <v>0</v>
      </c>
      <c r="V9" s="17">
        <v>6.8677694815423703E-3</v>
      </c>
      <c r="W9" s="17">
        <v>3.75764393084047E-3</v>
      </c>
      <c r="X9" s="17">
        <v>1.4714763490022801E-2</v>
      </c>
      <c r="Y9" s="17">
        <v>9.7079258192842906E-3</v>
      </c>
      <c r="Z9" s="17">
        <v>2.3729772064872302E-2</v>
      </c>
      <c r="AA9" s="17">
        <v>1.6844982729551799E-3</v>
      </c>
      <c r="AB9" s="17">
        <v>0</v>
      </c>
      <c r="AC9" s="17">
        <v>9.4526079900957797E-3</v>
      </c>
      <c r="AD9" s="17">
        <v>0</v>
      </c>
      <c r="AE9" s="17"/>
      <c r="AF9" s="17">
        <v>1.42849047106508E-2</v>
      </c>
      <c r="AG9" s="17">
        <v>6.0701479272701501E-3</v>
      </c>
      <c r="AH9" s="17">
        <v>3.2712126619211298E-3</v>
      </c>
      <c r="AI9" s="17">
        <v>7.7134758206029502E-3</v>
      </c>
      <c r="AJ9" s="17">
        <v>3.7358545432449198E-3</v>
      </c>
      <c r="AK9" s="17">
        <v>1.83672232087217E-3</v>
      </c>
      <c r="AL9" s="17"/>
      <c r="AM9" s="17">
        <v>5.6987094599319603E-3</v>
      </c>
      <c r="AN9" s="17">
        <v>2.8201173802944401E-3</v>
      </c>
      <c r="AO9" s="17">
        <v>1.04347641908792E-2</v>
      </c>
      <c r="AP9" s="17">
        <v>5.7461726898779602E-3</v>
      </c>
      <c r="AQ9" s="17">
        <v>3.26450648872741E-3</v>
      </c>
      <c r="AR9" s="17"/>
      <c r="AS9" s="17">
        <v>1.0236344818251E-2</v>
      </c>
      <c r="AT9" s="17">
        <v>6.2247024806614598E-3</v>
      </c>
      <c r="AU9" s="17">
        <v>9.4065533719008398E-3</v>
      </c>
      <c r="AV9" s="17">
        <v>2.9789690102953199E-3</v>
      </c>
      <c r="AW9" s="17">
        <v>3.31115578347014E-3</v>
      </c>
      <c r="AX9" s="17">
        <v>1.0429234822868E-2</v>
      </c>
      <c r="AY9" s="17"/>
      <c r="AZ9" s="17">
        <v>6.8912827607544797E-3</v>
      </c>
      <c r="BA9" s="17">
        <v>2.76566023396047E-3</v>
      </c>
      <c r="BB9" s="17">
        <v>5.0185256869736397E-3</v>
      </c>
      <c r="BC9" s="17">
        <v>1.0604616963864E-2</v>
      </c>
      <c r="BD9" s="17">
        <v>1.2729144480531199E-2</v>
      </c>
      <c r="BE9" s="17"/>
      <c r="BF9" s="17">
        <v>6.6306554908652903E-3</v>
      </c>
      <c r="BG9" s="17"/>
      <c r="BH9" s="17">
        <v>6.41357789900226E-3</v>
      </c>
      <c r="BI9" s="17"/>
      <c r="BJ9" s="17">
        <v>8.3737675099913606E-3</v>
      </c>
      <c r="BK9" s="17">
        <v>5.1845830040271896E-3</v>
      </c>
      <c r="BL9" s="17">
        <v>3.7320510721074E-3</v>
      </c>
      <c r="BM9" s="17">
        <v>7.0497825702767001E-3</v>
      </c>
      <c r="BN9" s="17">
        <v>1.19528874673283E-2</v>
      </c>
      <c r="BO9" s="17">
        <v>7.6858553711842796E-3</v>
      </c>
      <c r="BP9" s="17"/>
      <c r="BQ9" s="17">
        <v>3.0882270716175501E-2</v>
      </c>
      <c r="BR9" s="17">
        <v>4.3334383583795103E-3</v>
      </c>
      <c r="BS9" s="17">
        <v>2.09296901949614E-3</v>
      </c>
      <c r="BT9" s="17"/>
      <c r="BU9" s="17">
        <v>5.4485381780773903E-2</v>
      </c>
      <c r="BV9" s="17">
        <v>6.5420999297395302E-3</v>
      </c>
      <c r="BW9" s="17">
        <v>2.6244161541742902E-3</v>
      </c>
      <c r="BX9" s="17"/>
      <c r="BY9" s="17">
        <v>1.6769094053050802E-2</v>
      </c>
      <c r="BZ9" s="17"/>
      <c r="CA9" s="17">
        <v>2.27462160610247E-3</v>
      </c>
    </row>
    <row r="10" spans="2:79" ht="29" x14ac:dyDescent="0.35">
      <c r="B10" s="18" t="s">
        <v>175</v>
      </c>
      <c r="C10" s="17">
        <v>2.98223118511875E-2</v>
      </c>
      <c r="D10" s="17">
        <v>3.4479394568445697E-2</v>
      </c>
      <c r="E10" s="17">
        <v>2.5483168165823699E-2</v>
      </c>
      <c r="F10" s="17"/>
      <c r="G10" s="17">
        <v>3.9931690950297499E-2</v>
      </c>
      <c r="H10" s="17">
        <v>3.9869662818136899E-2</v>
      </c>
      <c r="I10" s="17">
        <v>2.7581206696417199E-2</v>
      </c>
      <c r="J10" s="17">
        <v>2.8824700919390302E-2</v>
      </c>
      <c r="K10" s="17">
        <v>2.09239523295057E-2</v>
      </c>
      <c r="L10" s="17">
        <v>2.3483071694980401E-2</v>
      </c>
      <c r="M10" s="17"/>
      <c r="N10" s="17">
        <v>2.7939914928429101E-2</v>
      </c>
      <c r="O10" s="17">
        <v>2.8112286534912299E-2</v>
      </c>
      <c r="P10" s="17">
        <v>3.6753213435602498E-2</v>
      </c>
      <c r="Q10" s="17">
        <v>2.5490919924377999E-2</v>
      </c>
      <c r="R10" s="17"/>
      <c r="S10" s="17">
        <v>3.0689311623671299E-2</v>
      </c>
      <c r="T10" s="17">
        <v>3.2154546308814001E-2</v>
      </c>
      <c r="U10" s="17">
        <v>5.9758197980319797E-2</v>
      </c>
      <c r="V10" s="17">
        <v>2.9570083465605398E-2</v>
      </c>
      <c r="W10" s="17">
        <v>1.5971270112911499E-2</v>
      </c>
      <c r="X10" s="17">
        <v>1.5475333696931701E-2</v>
      </c>
      <c r="Y10" s="17">
        <v>2.86117485568715E-2</v>
      </c>
      <c r="Z10" s="17">
        <v>5.1526987778180398E-2</v>
      </c>
      <c r="AA10" s="17">
        <v>2.2054364574755101E-2</v>
      </c>
      <c r="AB10" s="17">
        <v>2.46402969943511E-2</v>
      </c>
      <c r="AC10" s="17">
        <v>3.2385089435947402E-2</v>
      </c>
      <c r="AD10" s="17">
        <v>2.6168771098709801E-2</v>
      </c>
      <c r="AE10" s="17"/>
      <c r="AF10" s="17">
        <v>3.5221249671625897E-2</v>
      </c>
      <c r="AG10" s="17">
        <v>2.5830244092817398E-2</v>
      </c>
      <c r="AH10" s="17">
        <v>3.8899160999971302E-2</v>
      </c>
      <c r="AI10" s="17">
        <v>2.9124939291841598E-2</v>
      </c>
      <c r="AJ10" s="17">
        <v>1.89592237212803E-2</v>
      </c>
      <c r="AK10" s="17">
        <v>3.05690389074387E-2</v>
      </c>
      <c r="AL10" s="17"/>
      <c r="AM10" s="17">
        <v>2.7301839923613E-2</v>
      </c>
      <c r="AN10" s="17">
        <v>2.7012202774280202E-2</v>
      </c>
      <c r="AO10" s="17">
        <v>3.3956839582191298E-2</v>
      </c>
      <c r="AP10" s="17">
        <v>3.0050922472779198E-2</v>
      </c>
      <c r="AQ10" s="17">
        <v>4.0394567663261299E-2</v>
      </c>
      <c r="AR10" s="17"/>
      <c r="AS10" s="17">
        <v>2.9088207842079199E-2</v>
      </c>
      <c r="AT10" s="17">
        <v>1.86217518474893E-2</v>
      </c>
      <c r="AU10" s="17">
        <v>3.9062750160330201E-2</v>
      </c>
      <c r="AV10" s="17">
        <v>3.05840141836318E-2</v>
      </c>
      <c r="AW10" s="17">
        <v>2.3615126800371099E-2</v>
      </c>
      <c r="AX10" s="17">
        <v>5.5543740941445298E-2</v>
      </c>
      <c r="AY10" s="17"/>
      <c r="AZ10" s="17">
        <v>5.2370322561795503E-2</v>
      </c>
      <c r="BA10" s="17">
        <v>2.6620807426817401E-2</v>
      </c>
      <c r="BB10" s="17">
        <v>1.34621300479095E-2</v>
      </c>
      <c r="BC10" s="17">
        <v>3.2842688686972502E-2</v>
      </c>
      <c r="BD10" s="17">
        <v>2.7218457662818E-2</v>
      </c>
      <c r="BE10" s="17"/>
      <c r="BF10" s="17">
        <v>2.9439436075743002E-2</v>
      </c>
      <c r="BG10" s="17"/>
      <c r="BH10" s="17">
        <v>3.62602587593168E-2</v>
      </c>
      <c r="BI10" s="17"/>
      <c r="BJ10" s="17">
        <v>2.96184992297953E-2</v>
      </c>
      <c r="BK10" s="17">
        <v>3.1062343784305401E-2</v>
      </c>
      <c r="BL10" s="17">
        <v>2.85355236543271E-2</v>
      </c>
      <c r="BM10" s="17">
        <v>3.88451878740022E-2</v>
      </c>
      <c r="BN10" s="17">
        <v>1.01954237103944E-2</v>
      </c>
      <c r="BO10" s="17">
        <v>2.15233687571234E-2</v>
      </c>
      <c r="BP10" s="17"/>
      <c r="BQ10" s="17">
        <v>6.9098797942243606E-2</v>
      </c>
      <c r="BR10" s="17">
        <v>3.6822689352930101E-2</v>
      </c>
      <c r="BS10" s="17">
        <v>1.7396027748468001E-2</v>
      </c>
      <c r="BT10" s="17"/>
      <c r="BU10" s="17">
        <v>0.11545791444176</v>
      </c>
      <c r="BV10" s="17">
        <v>3.6891459615812201E-2</v>
      </c>
      <c r="BW10" s="17">
        <v>2.2192137411779701E-2</v>
      </c>
      <c r="BX10" s="17"/>
      <c r="BY10" s="17">
        <v>4.6096942349624602E-2</v>
      </c>
      <c r="BZ10" s="17"/>
      <c r="CA10" s="17">
        <v>3.1853633167884803E-2</v>
      </c>
    </row>
    <row r="11" spans="2:79" ht="43.5" x14ac:dyDescent="0.35">
      <c r="B11" s="18" t="s">
        <v>176</v>
      </c>
      <c r="C11" s="17">
        <v>0.140972517628872</v>
      </c>
      <c r="D11" s="17">
        <v>0.14030614580846201</v>
      </c>
      <c r="E11" s="17">
        <v>0.14060020896238901</v>
      </c>
      <c r="F11" s="17"/>
      <c r="G11" s="17">
        <v>0.174601339409061</v>
      </c>
      <c r="H11" s="17">
        <v>0.15521485670652799</v>
      </c>
      <c r="I11" s="17">
        <v>0.16552303850146499</v>
      </c>
      <c r="J11" s="17">
        <v>0.13571120554947899</v>
      </c>
      <c r="K11" s="17">
        <v>0.117335523170513</v>
      </c>
      <c r="L11" s="17">
        <v>0.107142630325766</v>
      </c>
      <c r="M11" s="17"/>
      <c r="N11" s="17">
        <v>0.15296557820038101</v>
      </c>
      <c r="O11" s="17">
        <v>0.14813449615409099</v>
      </c>
      <c r="P11" s="17">
        <v>0.14975769053295099</v>
      </c>
      <c r="Q11" s="17">
        <v>0.116893644308409</v>
      </c>
      <c r="R11" s="17"/>
      <c r="S11" s="17">
        <v>0.15464112553123099</v>
      </c>
      <c r="T11" s="17">
        <v>0.14743476052299001</v>
      </c>
      <c r="U11" s="17">
        <v>0.15572003937258999</v>
      </c>
      <c r="V11" s="17">
        <v>0.17736331458438701</v>
      </c>
      <c r="W11" s="17">
        <v>0.14874648864418999</v>
      </c>
      <c r="X11" s="17">
        <v>0.11213090257180799</v>
      </c>
      <c r="Y11" s="17">
        <v>0.147939682622135</v>
      </c>
      <c r="Z11" s="17">
        <v>0.106991410412153</v>
      </c>
      <c r="AA11" s="17">
        <v>0.115534278567141</v>
      </c>
      <c r="AB11" s="17">
        <v>0.115110156298712</v>
      </c>
      <c r="AC11" s="17">
        <v>0.188740075688168</v>
      </c>
      <c r="AD11" s="17">
        <v>8.7192137663862898E-2</v>
      </c>
      <c r="AE11" s="17"/>
      <c r="AF11" s="17">
        <v>0.12343498406586199</v>
      </c>
      <c r="AG11" s="17">
        <v>0.14202190606356899</v>
      </c>
      <c r="AH11" s="17">
        <v>0.16759232287562101</v>
      </c>
      <c r="AI11" s="17">
        <v>0.13498716181332199</v>
      </c>
      <c r="AJ11" s="17">
        <v>0.15375318106446101</v>
      </c>
      <c r="AK11" s="17">
        <v>0.14502921474285899</v>
      </c>
      <c r="AL11" s="17"/>
      <c r="AM11" s="17">
        <v>0.109790137029271</v>
      </c>
      <c r="AN11" s="17">
        <v>0.133195797409148</v>
      </c>
      <c r="AO11" s="17">
        <v>0.17429458548025101</v>
      </c>
      <c r="AP11" s="17">
        <v>0.15920651132382699</v>
      </c>
      <c r="AQ11" s="17">
        <v>0.23674421826617201</v>
      </c>
      <c r="AR11" s="17"/>
      <c r="AS11" s="17">
        <v>0.15806485089707301</v>
      </c>
      <c r="AT11" s="17">
        <v>0.122093239014662</v>
      </c>
      <c r="AU11" s="17">
        <v>0.14481313353960301</v>
      </c>
      <c r="AV11" s="17">
        <v>0.13967046835137201</v>
      </c>
      <c r="AW11" s="17">
        <v>0.140017245348703</v>
      </c>
      <c r="AX11" s="17">
        <v>0.14627736393934501</v>
      </c>
      <c r="AY11" s="17"/>
      <c r="AZ11" s="17">
        <v>0.155584180456389</v>
      </c>
      <c r="BA11" s="17">
        <v>0.14662735092950399</v>
      </c>
      <c r="BB11" s="17">
        <v>0.13290187631527201</v>
      </c>
      <c r="BC11" s="17">
        <v>0.101693864580887</v>
      </c>
      <c r="BD11" s="17">
        <v>0.139443498011842</v>
      </c>
      <c r="BE11" s="17"/>
      <c r="BF11" s="17">
        <v>0.14021023548928499</v>
      </c>
      <c r="BG11" s="17"/>
      <c r="BH11" s="17">
        <v>0.145516675306717</v>
      </c>
      <c r="BI11" s="17"/>
      <c r="BJ11" s="17">
        <v>0.14479199783103699</v>
      </c>
      <c r="BK11" s="17">
        <v>0.125707112745338</v>
      </c>
      <c r="BL11" s="17">
        <v>0.135831127800908</v>
      </c>
      <c r="BM11" s="17">
        <v>0.130676252947729</v>
      </c>
      <c r="BN11" s="17">
        <v>0.25715298806487102</v>
      </c>
      <c r="BO11" s="17">
        <v>0.101591898878719</v>
      </c>
      <c r="BP11" s="17"/>
      <c r="BQ11" s="17">
        <v>0.169412492564851</v>
      </c>
      <c r="BR11" s="17">
        <v>0.26448014090134903</v>
      </c>
      <c r="BS11" s="17">
        <v>8.0452927075981798E-2</v>
      </c>
      <c r="BT11" s="17"/>
      <c r="BU11" s="17">
        <v>0.19035568212958401</v>
      </c>
      <c r="BV11" s="17">
        <v>0.29742372629303299</v>
      </c>
      <c r="BW11" s="17">
        <v>6.5210030178604203E-2</v>
      </c>
      <c r="BX11" s="17"/>
      <c r="BY11" s="17">
        <v>8.9839402151328199E-2</v>
      </c>
      <c r="BZ11" s="17"/>
      <c r="CA11" s="17">
        <v>0.15805701607146799</v>
      </c>
    </row>
    <row r="12" spans="2:79" ht="29" x14ac:dyDescent="0.35">
      <c r="B12" s="18" t="s">
        <v>177</v>
      </c>
      <c r="C12" s="17">
        <v>0.13622742599808399</v>
      </c>
      <c r="D12" s="17">
        <v>0.13595091491510999</v>
      </c>
      <c r="E12" s="17">
        <v>0.136843809500244</v>
      </c>
      <c r="F12" s="17"/>
      <c r="G12" s="17">
        <v>0.16162031850108899</v>
      </c>
      <c r="H12" s="17">
        <v>0.114301722041266</v>
      </c>
      <c r="I12" s="17">
        <v>0.121691302866168</v>
      </c>
      <c r="J12" s="17">
        <v>0.13690985691601401</v>
      </c>
      <c r="K12" s="17">
        <v>0.14477324920002499</v>
      </c>
      <c r="L12" s="17">
        <v>0.14257910968455001</v>
      </c>
      <c r="M12" s="17"/>
      <c r="N12" s="17">
        <v>0.16459169549790101</v>
      </c>
      <c r="O12" s="17">
        <v>0.12873001285389299</v>
      </c>
      <c r="P12" s="17">
        <v>0.124030952276457</v>
      </c>
      <c r="Q12" s="17">
        <v>0.125111849373963</v>
      </c>
      <c r="R12" s="17"/>
      <c r="S12" s="17">
        <v>0.13316458901315201</v>
      </c>
      <c r="T12" s="17">
        <v>0.13582455742966101</v>
      </c>
      <c r="U12" s="17">
        <v>0.14498505845402099</v>
      </c>
      <c r="V12" s="17">
        <v>0.13879849549069201</v>
      </c>
      <c r="W12" s="17">
        <v>0.1099034030874</v>
      </c>
      <c r="X12" s="17">
        <v>0.120941680018178</v>
      </c>
      <c r="Y12" s="17">
        <v>0.127738947200986</v>
      </c>
      <c r="Z12" s="17">
        <v>0.14007957128950299</v>
      </c>
      <c r="AA12" s="17">
        <v>0.13925447133138499</v>
      </c>
      <c r="AB12" s="17">
        <v>0.16377102722158399</v>
      </c>
      <c r="AC12" s="17">
        <v>0.134013890421985</v>
      </c>
      <c r="AD12" s="17">
        <v>0.155906859893885</v>
      </c>
      <c r="AE12" s="17"/>
      <c r="AF12" s="17">
        <v>0.12873020433801799</v>
      </c>
      <c r="AG12" s="17">
        <v>0.13257710081859</v>
      </c>
      <c r="AH12" s="17">
        <v>0.13496494038189599</v>
      </c>
      <c r="AI12" s="17">
        <v>0.13562639477619501</v>
      </c>
      <c r="AJ12" s="17">
        <v>0.18071983080170501</v>
      </c>
      <c r="AK12" s="17">
        <v>0.13683249742822901</v>
      </c>
      <c r="AL12" s="17"/>
      <c r="AM12" s="17">
        <v>0.114711685418332</v>
      </c>
      <c r="AN12" s="17">
        <v>0.139360630172329</v>
      </c>
      <c r="AO12" s="17">
        <v>0.149230405757901</v>
      </c>
      <c r="AP12" s="17">
        <v>0.147116888581896</v>
      </c>
      <c r="AQ12" s="17">
        <v>0.120675023733683</v>
      </c>
      <c r="AR12" s="17"/>
      <c r="AS12" s="17">
        <v>0.12841369678547099</v>
      </c>
      <c r="AT12" s="17">
        <v>0.144940111763317</v>
      </c>
      <c r="AU12" s="17">
        <v>0.137035597446691</v>
      </c>
      <c r="AV12" s="17">
        <v>0.120769722721077</v>
      </c>
      <c r="AW12" s="17">
        <v>0.14696227072095799</v>
      </c>
      <c r="AX12" s="17">
        <v>0.15591661297371801</v>
      </c>
      <c r="AY12" s="17"/>
      <c r="AZ12" s="17">
        <v>0.144341572358856</v>
      </c>
      <c r="BA12" s="17">
        <v>0.13406959488562001</v>
      </c>
      <c r="BB12" s="17">
        <v>0.121156843118846</v>
      </c>
      <c r="BC12" s="17">
        <v>0.149784097990287</v>
      </c>
      <c r="BD12" s="17">
        <v>0.13563464394198299</v>
      </c>
      <c r="BE12" s="17"/>
      <c r="BF12" s="17">
        <v>0.13826135974640399</v>
      </c>
      <c r="BG12" s="17"/>
      <c r="BH12" s="17">
        <v>0.13779341835711301</v>
      </c>
      <c r="BI12" s="17"/>
      <c r="BJ12" s="17">
        <v>0.127835734203815</v>
      </c>
      <c r="BK12" s="17">
        <v>0.134138418782692</v>
      </c>
      <c r="BL12" s="17">
        <v>0.15023034075588201</v>
      </c>
      <c r="BM12" s="17">
        <v>0.135620622655345</v>
      </c>
      <c r="BN12" s="17">
        <v>0.128202285105179</v>
      </c>
      <c r="BO12" s="17">
        <v>0.17573090154639001</v>
      </c>
      <c r="BP12" s="17"/>
      <c r="BQ12" s="17">
        <v>0.17668867442742001</v>
      </c>
      <c r="BR12" s="17">
        <v>0.16942220033943201</v>
      </c>
      <c r="BS12" s="17">
        <v>0.120251819974715</v>
      </c>
      <c r="BT12" s="17"/>
      <c r="BU12" s="17">
        <v>0.168908646051735</v>
      </c>
      <c r="BV12" s="17">
        <v>0.17914557783746499</v>
      </c>
      <c r="BW12" s="17">
        <v>0.12665163198278201</v>
      </c>
      <c r="BX12" s="17"/>
      <c r="BY12" s="17">
        <v>0.19016379982807499</v>
      </c>
      <c r="BZ12" s="17"/>
      <c r="CA12" s="17">
        <v>0.148320686793426</v>
      </c>
    </row>
    <row r="13" spans="2:79" ht="29" x14ac:dyDescent="0.35">
      <c r="B13" s="18" t="s">
        <v>178</v>
      </c>
      <c r="C13" s="17">
        <v>0.491543558269459</v>
      </c>
      <c r="D13" s="17">
        <v>0.49889443042571402</v>
      </c>
      <c r="E13" s="17">
        <v>0.48621090032609399</v>
      </c>
      <c r="F13" s="17"/>
      <c r="G13" s="17">
        <v>0.43894240199741902</v>
      </c>
      <c r="H13" s="17">
        <v>0.44769483531475202</v>
      </c>
      <c r="I13" s="17">
        <v>0.50683357942736296</v>
      </c>
      <c r="J13" s="17">
        <v>0.495283914701523</v>
      </c>
      <c r="K13" s="17">
        <v>0.50836698733904795</v>
      </c>
      <c r="L13" s="17">
        <v>0.53566037384695397</v>
      </c>
      <c r="M13" s="17"/>
      <c r="N13" s="17">
        <v>0.46426266403507599</v>
      </c>
      <c r="O13" s="17">
        <v>0.47695009611914202</v>
      </c>
      <c r="P13" s="17">
        <v>0.50320831023364598</v>
      </c>
      <c r="Q13" s="17">
        <v>0.52741983778906998</v>
      </c>
      <c r="R13" s="17"/>
      <c r="S13" s="17">
        <v>0.4443734419316</v>
      </c>
      <c r="T13" s="17">
        <v>0.49268734454702101</v>
      </c>
      <c r="U13" s="17">
        <v>0.45510701671439602</v>
      </c>
      <c r="V13" s="17">
        <v>0.46242058243039602</v>
      </c>
      <c r="W13" s="17">
        <v>0.527870386247832</v>
      </c>
      <c r="X13" s="17">
        <v>0.49105581652556901</v>
      </c>
      <c r="Y13" s="17">
        <v>0.50334583446042802</v>
      </c>
      <c r="Z13" s="17">
        <v>0.46415647850834202</v>
      </c>
      <c r="AA13" s="17">
        <v>0.53292917225260406</v>
      </c>
      <c r="AB13" s="17">
        <v>0.54982073417210697</v>
      </c>
      <c r="AC13" s="17">
        <v>0.41020969672192498</v>
      </c>
      <c r="AD13" s="17">
        <v>0.62132738099691698</v>
      </c>
      <c r="AE13" s="17"/>
      <c r="AF13" s="17">
        <v>0.488446153916748</v>
      </c>
      <c r="AG13" s="17">
        <v>0.50738614171240703</v>
      </c>
      <c r="AH13" s="17">
        <v>0.45952862319397098</v>
      </c>
      <c r="AI13" s="17">
        <v>0.518332645120132</v>
      </c>
      <c r="AJ13" s="17">
        <v>0.50667950171563603</v>
      </c>
      <c r="AK13" s="17">
        <v>0.47650617649370403</v>
      </c>
      <c r="AL13" s="17"/>
      <c r="AM13" s="17">
        <v>0.546992633458244</v>
      </c>
      <c r="AN13" s="17">
        <v>0.50542077069205504</v>
      </c>
      <c r="AO13" s="17">
        <v>0.44581033709583701</v>
      </c>
      <c r="AP13" s="17">
        <v>0.43519285629406901</v>
      </c>
      <c r="AQ13" s="17">
        <v>0.414651895612833</v>
      </c>
      <c r="AR13" s="17"/>
      <c r="AS13" s="17">
        <v>0.47154007632275002</v>
      </c>
      <c r="AT13" s="17">
        <v>0.50901397527176295</v>
      </c>
      <c r="AU13" s="17">
        <v>0.464893805867792</v>
      </c>
      <c r="AV13" s="17">
        <v>0.52867625801353202</v>
      </c>
      <c r="AW13" s="17">
        <v>0.49723586357517002</v>
      </c>
      <c r="AX13" s="17">
        <v>0.44505231221036001</v>
      </c>
      <c r="AY13" s="17"/>
      <c r="AZ13" s="17">
        <v>0.46097331687368998</v>
      </c>
      <c r="BA13" s="17">
        <v>0.50000086862923798</v>
      </c>
      <c r="BB13" s="17">
        <v>0.52666153897784096</v>
      </c>
      <c r="BC13" s="17">
        <v>0.51272924739041004</v>
      </c>
      <c r="BD13" s="17">
        <v>0.47434164359299602</v>
      </c>
      <c r="BE13" s="17"/>
      <c r="BF13" s="17">
        <v>0.49859317341432302</v>
      </c>
      <c r="BG13" s="17"/>
      <c r="BH13" s="17">
        <v>0.48295569251840698</v>
      </c>
      <c r="BI13" s="17"/>
      <c r="BJ13" s="17">
        <v>0.51127118957213002</v>
      </c>
      <c r="BK13" s="17">
        <v>0.50400495966796699</v>
      </c>
      <c r="BL13" s="17">
        <v>0.48847149445264798</v>
      </c>
      <c r="BM13" s="17">
        <v>0.50885929413998698</v>
      </c>
      <c r="BN13" s="17">
        <v>0.41311732941581097</v>
      </c>
      <c r="BO13" s="17">
        <v>0.42686876731384998</v>
      </c>
      <c r="BP13" s="17"/>
      <c r="BQ13" s="17">
        <v>0.38151149181835398</v>
      </c>
      <c r="BR13" s="17">
        <v>0.362524052337999</v>
      </c>
      <c r="BS13" s="17">
        <v>0.63190209753007798</v>
      </c>
      <c r="BT13" s="17"/>
      <c r="BU13" s="17">
        <v>0.31600741691567402</v>
      </c>
      <c r="BV13" s="17">
        <v>0.32029752510231702</v>
      </c>
      <c r="BW13" s="17">
        <v>0.64662320228892201</v>
      </c>
      <c r="BX13" s="17"/>
      <c r="BY13" s="17">
        <v>0.45872711434261099</v>
      </c>
      <c r="BZ13" s="17"/>
      <c r="CA13" s="17">
        <v>0.44920524088668201</v>
      </c>
    </row>
    <row r="14" spans="2:79" x14ac:dyDescent="0.35">
      <c r="B14" s="18" t="s">
        <v>136</v>
      </c>
      <c r="C14" s="19">
        <v>0.12147504418292</v>
      </c>
      <c r="D14" s="19">
        <v>0.10181731296307001</v>
      </c>
      <c r="E14" s="19">
        <v>0.13922714284474</v>
      </c>
      <c r="F14" s="19"/>
      <c r="G14" s="19">
        <v>0.162705843582889</v>
      </c>
      <c r="H14" s="19">
        <v>0.183544414734857</v>
      </c>
      <c r="I14" s="19">
        <v>0.10906653134832001</v>
      </c>
      <c r="J14" s="19">
        <v>0.105733986981236</v>
      </c>
      <c r="K14" s="19">
        <v>9.1857183123597697E-2</v>
      </c>
      <c r="L14" s="19">
        <v>8.6101133261900206E-2</v>
      </c>
      <c r="M14" s="19"/>
      <c r="N14" s="19">
        <v>0.103085005666447</v>
      </c>
      <c r="O14" s="19">
        <v>0.135094655395392</v>
      </c>
      <c r="P14" s="19">
        <v>0.103120134781924</v>
      </c>
      <c r="Q14" s="19">
        <v>0.13739874250943901</v>
      </c>
      <c r="R14" s="19"/>
      <c r="S14" s="19">
        <v>0.12899337526032301</v>
      </c>
      <c r="T14" s="19">
        <v>0.119613822842092</v>
      </c>
      <c r="U14" s="19">
        <v>0.11361891619617701</v>
      </c>
      <c r="V14" s="19">
        <v>0.13607430634317699</v>
      </c>
      <c r="W14" s="19">
        <v>0.124026973170114</v>
      </c>
      <c r="X14" s="19">
        <v>0.16464484542966301</v>
      </c>
      <c r="Y14" s="19">
        <v>0.100811077397229</v>
      </c>
      <c r="Z14" s="19">
        <v>0.151802216249561</v>
      </c>
      <c r="AA14" s="19">
        <v>0.112653306297366</v>
      </c>
      <c r="AB14" s="19">
        <v>8.4491491007408104E-2</v>
      </c>
      <c r="AC14" s="19">
        <v>0.12521516480501399</v>
      </c>
      <c r="AD14" s="19">
        <v>8.7939943894689204E-2</v>
      </c>
      <c r="AE14" s="19"/>
      <c r="AF14" s="19">
        <v>0.14605419315825699</v>
      </c>
      <c r="AG14" s="19">
        <v>0.112940758067564</v>
      </c>
      <c r="AH14" s="19">
        <v>0.108690467861792</v>
      </c>
      <c r="AI14" s="19">
        <v>8.9461882115903099E-2</v>
      </c>
      <c r="AJ14" s="19">
        <v>9.4051717830707607E-2</v>
      </c>
      <c r="AK14" s="19">
        <v>0.12694374793822799</v>
      </c>
      <c r="AL14" s="19"/>
      <c r="AM14" s="19">
        <v>0.120614923642812</v>
      </c>
      <c r="AN14" s="19">
        <v>0.11380925855368999</v>
      </c>
      <c r="AO14" s="19">
        <v>0.122538689601271</v>
      </c>
      <c r="AP14" s="19">
        <v>0.145156228324758</v>
      </c>
      <c r="AQ14" s="19">
        <v>0.106690083376551</v>
      </c>
      <c r="AR14" s="19"/>
      <c r="AS14" s="19">
        <v>0.14610128575765599</v>
      </c>
      <c r="AT14" s="19">
        <v>0.11144248237951999</v>
      </c>
      <c r="AU14" s="19">
        <v>0.13135066849212301</v>
      </c>
      <c r="AV14" s="19">
        <v>0.10649535902736</v>
      </c>
      <c r="AW14" s="19">
        <v>0.104546334479661</v>
      </c>
      <c r="AX14" s="19">
        <v>0.122449448472776</v>
      </c>
      <c r="AY14" s="19"/>
      <c r="AZ14" s="19">
        <v>9.2215546742882099E-2</v>
      </c>
      <c r="BA14" s="19">
        <v>0.114499911115321</v>
      </c>
      <c r="BB14" s="19">
        <v>0.13802243273094</v>
      </c>
      <c r="BC14" s="19">
        <v>9.0657898923271904E-2</v>
      </c>
      <c r="BD14" s="19">
        <v>0.15266699182367299</v>
      </c>
      <c r="BE14" s="19"/>
      <c r="BF14" s="19">
        <v>0.108154007400578</v>
      </c>
      <c r="BG14" s="19"/>
      <c r="BH14" s="19">
        <v>0.111749668517796</v>
      </c>
      <c r="BI14" s="19"/>
      <c r="BJ14" s="19">
        <v>0.129401186072408</v>
      </c>
      <c r="BK14" s="19">
        <v>0.111844681262436</v>
      </c>
      <c r="BL14" s="19">
        <v>0.107271355560301</v>
      </c>
      <c r="BM14" s="19">
        <v>8.8666246662228596E-2</v>
      </c>
      <c r="BN14" s="19">
        <v>0.11713980734748899</v>
      </c>
      <c r="BO14" s="19">
        <v>0.25531776118779897</v>
      </c>
      <c r="BP14" s="19"/>
      <c r="BQ14" s="19">
        <v>8.6939357932486902E-2</v>
      </c>
      <c r="BR14" s="19">
        <v>8.8046045788955196E-2</v>
      </c>
      <c r="BS14" s="19">
        <v>6.9317939817264806E-2</v>
      </c>
      <c r="BT14" s="19"/>
      <c r="BU14" s="19">
        <v>0.104721294663232</v>
      </c>
      <c r="BV14" s="19">
        <v>6.12224691808868E-2</v>
      </c>
      <c r="BW14" s="19">
        <v>6.4130758328282397E-2</v>
      </c>
      <c r="BX14" s="19"/>
      <c r="BY14" s="19">
        <v>0.180671065301998</v>
      </c>
      <c r="BZ14" s="19"/>
      <c r="CA14" s="19">
        <v>0.13416414268586699</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9"/>
  <sheetViews>
    <sheetView showGridLines="0" topLeftCell="A14"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174</v>
      </c>
      <c r="C9" s="17">
        <v>1.1156605298649E-2</v>
      </c>
      <c r="D9" s="17">
        <v>8.8105105267741006E-3</v>
      </c>
      <c r="E9" s="17">
        <v>1.2583252371706899E-2</v>
      </c>
      <c r="F9" s="17"/>
      <c r="G9" s="17">
        <v>1.98638677792396E-2</v>
      </c>
      <c r="H9" s="17">
        <v>1.9441150315182901E-2</v>
      </c>
      <c r="I9" s="17">
        <v>1.0386209447951E-2</v>
      </c>
      <c r="J9" s="17">
        <v>8.2188766515742008E-3</v>
      </c>
      <c r="K9" s="17">
        <v>6.4965594348786798E-3</v>
      </c>
      <c r="L9" s="17">
        <v>4.72841814425695E-3</v>
      </c>
      <c r="M9" s="17"/>
      <c r="N9" s="17">
        <v>1.27832621230481E-2</v>
      </c>
      <c r="O9" s="17">
        <v>1.41509485640749E-2</v>
      </c>
      <c r="P9" s="17">
        <v>7.0069364622534396E-3</v>
      </c>
      <c r="Q9" s="17">
        <v>1.0261862872158E-2</v>
      </c>
      <c r="R9" s="17"/>
      <c r="S9" s="17">
        <v>1.79571032342279E-2</v>
      </c>
      <c r="T9" s="17">
        <v>1.0800198455062001E-2</v>
      </c>
      <c r="U9" s="17">
        <v>2.83829407457507E-2</v>
      </c>
      <c r="V9" s="17">
        <v>4.4157386499360301E-3</v>
      </c>
      <c r="W9" s="17">
        <v>8.2237551855464906E-3</v>
      </c>
      <c r="X9" s="17">
        <v>1.3988222305446199E-2</v>
      </c>
      <c r="Y9" s="17">
        <v>3.4333701321004298E-3</v>
      </c>
      <c r="Z9" s="17">
        <v>2.3530599935196201E-2</v>
      </c>
      <c r="AA9" s="17">
        <v>9.0602803993075093E-3</v>
      </c>
      <c r="AB9" s="17">
        <v>1.9994247401196701E-3</v>
      </c>
      <c r="AC9" s="17">
        <v>0</v>
      </c>
      <c r="AD9" s="17">
        <v>1.15675908182679E-2</v>
      </c>
      <c r="AE9" s="17"/>
      <c r="AF9" s="17">
        <v>1.16941779318392E-2</v>
      </c>
      <c r="AG9" s="17">
        <v>6.2690876866115701E-3</v>
      </c>
      <c r="AH9" s="17">
        <v>1.24494424181155E-2</v>
      </c>
      <c r="AI9" s="17">
        <v>1.51847424892665E-2</v>
      </c>
      <c r="AJ9" s="17">
        <v>5.9802332607514098E-3</v>
      </c>
      <c r="AK9" s="17">
        <v>3.0643369624091699E-2</v>
      </c>
      <c r="AL9" s="17"/>
      <c r="AM9" s="17">
        <v>3.3276367293763498E-3</v>
      </c>
      <c r="AN9" s="17">
        <v>1.0249975282505E-2</v>
      </c>
      <c r="AO9" s="17">
        <v>1.5805512298700201E-2</v>
      </c>
      <c r="AP9" s="17">
        <v>1.5466796714704001E-2</v>
      </c>
      <c r="AQ9" s="17">
        <v>1.2614214767089399E-2</v>
      </c>
      <c r="AR9" s="17"/>
      <c r="AS9" s="17">
        <v>1.5843145795197602E-2</v>
      </c>
      <c r="AT9" s="17">
        <v>9.7617822737081604E-3</v>
      </c>
      <c r="AU9" s="17">
        <v>5.7467041443987604E-3</v>
      </c>
      <c r="AV9" s="17">
        <v>1.19086949029643E-2</v>
      </c>
      <c r="AW9" s="17">
        <v>1.34704439763831E-2</v>
      </c>
      <c r="AX9" s="17">
        <v>7.2310825148123696E-3</v>
      </c>
      <c r="AY9" s="17"/>
      <c r="AZ9" s="17">
        <v>1.5316073959263E-2</v>
      </c>
      <c r="BA9" s="17">
        <v>9.1220515009433796E-3</v>
      </c>
      <c r="BB9" s="17">
        <v>2.56784366630863E-3</v>
      </c>
      <c r="BC9" s="17">
        <v>1.24357968072345E-2</v>
      </c>
      <c r="BD9" s="17">
        <v>1.5587233904089601E-2</v>
      </c>
      <c r="BE9" s="17"/>
      <c r="BF9" s="17">
        <v>1.0096493263563299E-2</v>
      </c>
      <c r="BG9" s="17"/>
      <c r="BH9" s="17">
        <v>1.27810963879628E-2</v>
      </c>
      <c r="BI9" s="17"/>
      <c r="BJ9" s="17">
        <v>1.01313980167949E-2</v>
      </c>
      <c r="BK9" s="17">
        <v>6.65279529141848E-3</v>
      </c>
      <c r="BL9" s="17">
        <v>8.2792050841093302E-3</v>
      </c>
      <c r="BM9" s="17">
        <v>1.6580369695600599E-2</v>
      </c>
      <c r="BN9" s="17">
        <v>2.4767941702258298E-2</v>
      </c>
      <c r="BO9" s="17">
        <v>2.58168492503307E-2</v>
      </c>
      <c r="BP9" s="17"/>
      <c r="BQ9" s="17">
        <v>5.0859031117750801E-2</v>
      </c>
      <c r="BR9" s="17">
        <v>7.8409197282512406E-3</v>
      </c>
      <c r="BS9" s="17">
        <v>2.2286437589059999E-3</v>
      </c>
      <c r="BT9" s="17"/>
      <c r="BU9" s="17">
        <v>6.31242339535176E-2</v>
      </c>
      <c r="BV9" s="17">
        <v>8.8210662143446E-3</v>
      </c>
      <c r="BW9" s="17">
        <v>9.5153426615025103E-3</v>
      </c>
      <c r="BX9" s="17"/>
      <c r="BY9" s="17">
        <v>1.46866942549477E-2</v>
      </c>
      <c r="BZ9" s="17"/>
      <c r="CA9" s="17">
        <v>9.7582712183729593E-3</v>
      </c>
    </row>
    <row r="10" spans="2:79" ht="29" x14ac:dyDescent="0.35">
      <c r="B10" s="18" t="s">
        <v>175</v>
      </c>
      <c r="C10" s="17">
        <v>4.07437763104E-2</v>
      </c>
      <c r="D10" s="17">
        <v>3.7694050156317001E-2</v>
      </c>
      <c r="E10" s="17">
        <v>4.39979766391441E-2</v>
      </c>
      <c r="F10" s="17"/>
      <c r="G10" s="17">
        <v>3.4700043561209197E-2</v>
      </c>
      <c r="H10" s="17">
        <v>4.2912820012983098E-2</v>
      </c>
      <c r="I10" s="17">
        <v>4.1610366752E-2</v>
      </c>
      <c r="J10" s="17">
        <v>3.9727525119041603E-2</v>
      </c>
      <c r="K10" s="17">
        <v>4.0893561452323299E-2</v>
      </c>
      <c r="L10" s="17">
        <v>4.3039604901252297E-2</v>
      </c>
      <c r="M10" s="17"/>
      <c r="N10" s="17">
        <v>4.4684866232718397E-2</v>
      </c>
      <c r="O10" s="17">
        <v>3.1889398981314099E-2</v>
      </c>
      <c r="P10" s="17">
        <v>4.6843920888194703E-2</v>
      </c>
      <c r="Q10" s="17">
        <v>3.88156396434714E-2</v>
      </c>
      <c r="R10" s="17"/>
      <c r="S10" s="17">
        <v>2.0139902214476001E-2</v>
      </c>
      <c r="T10" s="17">
        <v>5.83893945104417E-2</v>
      </c>
      <c r="U10" s="17">
        <v>9.8916934828034403E-2</v>
      </c>
      <c r="V10" s="17">
        <v>5.8493068693549102E-2</v>
      </c>
      <c r="W10" s="17">
        <v>1.95912656802305E-2</v>
      </c>
      <c r="X10" s="17">
        <v>2.0451009590992501E-2</v>
      </c>
      <c r="Y10" s="17">
        <v>3.90127865575998E-2</v>
      </c>
      <c r="Z10" s="17">
        <v>4.1169206702984601E-2</v>
      </c>
      <c r="AA10" s="17">
        <v>2.7337468653322299E-2</v>
      </c>
      <c r="AB10" s="17">
        <v>2.7497353086162E-2</v>
      </c>
      <c r="AC10" s="17">
        <v>5.2305033730283501E-2</v>
      </c>
      <c r="AD10" s="17">
        <v>3.6069549656898001E-2</v>
      </c>
      <c r="AE10" s="17"/>
      <c r="AF10" s="17">
        <v>4.8075655077229502E-2</v>
      </c>
      <c r="AG10" s="17">
        <v>3.9739732612418498E-2</v>
      </c>
      <c r="AH10" s="17">
        <v>3.94392634457734E-2</v>
      </c>
      <c r="AI10" s="17">
        <v>4.5438037041163802E-2</v>
      </c>
      <c r="AJ10" s="17">
        <v>2.5543142004968201E-2</v>
      </c>
      <c r="AK10" s="17">
        <v>4.0103487837121199E-2</v>
      </c>
      <c r="AL10" s="17"/>
      <c r="AM10" s="17">
        <v>4.6125327847797597E-2</v>
      </c>
      <c r="AN10" s="17">
        <v>3.7434747926629298E-2</v>
      </c>
      <c r="AO10" s="17">
        <v>3.7693288881986399E-2</v>
      </c>
      <c r="AP10" s="17">
        <v>5.0234553802571698E-2</v>
      </c>
      <c r="AQ10" s="17">
        <v>7.3779177202231205E-2</v>
      </c>
      <c r="AR10" s="17"/>
      <c r="AS10" s="17">
        <v>4.0308007137624002E-2</v>
      </c>
      <c r="AT10" s="17">
        <v>2.4613838972178E-2</v>
      </c>
      <c r="AU10" s="17">
        <v>3.6009307313188299E-2</v>
      </c>
      <c r="AV10" s="17">
        <v>6.25826266598659E-2</v>
      </c>
      <c r="AW10" s="17">
        <v>3.7766630462052697E-2</v>
      </c>
      <c r="AX10" s="17">
        <v>4.5443073631723001E-2</v>
      </c>
      <c r="AY10" s="17"/>
      <c r="AZ10" s="17">
        <v>4.60794090444629E-2</v>
      </c>
      <c r="BA10" s="17">
        <v>4.2218718565058301E-2</v>
      </c>
      <c r="BB10" s="17">
        <v>3.4560632137791002E-2</v>
      </c>
      <c r="BC10" s="17">
        <v>4.9969777320255801E-2</v>
      </c>
      <c r="BD10" s="17">
        <v>3.6402316666852598E-2</v>
      </c>
      <c r="BE10" s="17"/>
      <c r="BF10" s="17">
        <v>4.1777242579090101E-2</v>
      </c>
      <c r="BG10" s="17"/>
      <c r="BH10" s="17">
        <v>4.1116732198368998E-2</v>
      </c>
      <c r="BI10" s="17"/>
      <c r="BJ10" s="17">
        <v>3.60438600952699E-2</v>
      </c>
      <c r="BK10" s="17">
        <v>4.37013360086589E-2</v>
      </c>
      <c r="BL10" s="17">
        <v>4.7602689237981298E-2</v>
      </c>
      <c r="BM10" s="17">
        <v>3.2749434105886099E-2</v>
      </c>
      <c r="BN10" s="17">
        <v>4.6386000325868398E-2</v>
      </c>
      <c r="BO10" s="17">
        <v>3.2829169382980597E-2</v>
      </c>
      <c r="BP10" s="17"/>
      <c r="BQ10" s="17">
        <v>0.103813608855249</v>
      </c>
      <c r="BR10" s="17">
        <v>4.1656681901798297E-2</v>
      </c>
      <c r="BS10" s="17">
        <v>2.6438154416006401E-2</v>
      </c>
      <c r="BT10" s="17"/>
      <c r="BU10" s="17">
        <v>0.116975124890452</v>
      </c>
      <c r="BV10" s="17">
        <v>5.7062674468379503E-2</v>
      </c>
      <c r="BW10" s="17">
        <v>2.7225201682279099E-2</v>
      </c>
      <c r="BX10" s="17"/>
      <c r="BY10" s="17">
        <v>2.71763534413553E-2</v>
      </c>
      <c r="BZ10" s="17"/>
      <c r="CA10" s="17">
        <v>4.3868365337370901E-2</v>
      </c>
    </row>
    <row r="11" spans="2:79" ht="43.5" x14ac:dyDescent="0.35">
      <c r="B11" s="18" t="s">
        <v>176</v>
      </c>
      <c r="C11" s="17">
        <v>0.16733777593207999</v>
      </c>
      <c r="D11" s="17">
        <v>0.168929934404562</v>
      </c>
      <c r="E11" s="17">
        <v>0.165920735148122</v>
      </c>
      <c r="F11" s="17"/>
      <c r="G11" s="17">
        <v>0.20801348115995599</v>
      </c>
      <c r="H11" s="17">
        <v>0.18881619976504099</v>
      </c>
      <c r="I11" s="17">
        <v>0.19165512567689499</v>
      </c>
      <c r="J11" s="17">
        <v>0.15987298355853499</v>
      </c>
      <c r="K11" s="17">
        <v>0.12524207151880601</v>
      </c>
      <c r="L11" s="17">
        <v>0.13725734119781499</v>
      </c>
      <c r="M11" s="17"/>
      <c r="N11" s="17">
        <v>0.189808551151354</v>
      </c>
      <c r="O11" s="17">
        <v>0.148102840009709</v>
      </c>
      <c r="P11" s="17">
        <v>0.19866834968535099</v>
      </c>
      <c r="Q11" s="17">
        <v>0.13629223166143301</v>
      </c>
      <c r="R11" s="17"/>
      <c r="S11" s="17">
        <v>0.13631958222593599</v>
      </c>
      <c r="T11" s="17">
        <v>0.151372408312721</v>
      </c>
      <c r="U11" s="17">
        <v>0.20394159259834499</v>
      </c>
      <c r="V11" s="17">
        <v>0.15444861464333301</v>
      </c>
      <c r="W11" s="17">
        <v>0.17356387647785601</v>
      </c>
      <c r="X11" s="17">
        <v>0.16390459059243101</v>
      </c>
      <c r="Y11" s="17">
        <v>0.17135249986686699</v>
      </c>
      <c r="Z11" s="17">
        <v>0.18209935845880601</v>
      </c>
      <c r="AA11" s="17">
        <v>0.14361917477781999</v>
      </c>
      <c r="AB11" s="17">
        <v>0.204185524255626</v>
      </c>
      <c r="AC11" s="17">
        <v>0.22996796911728201</v>
      </c>
      <c r="AD11" s="17">
        <v>0.159589559475279</v>
      </c>
      <c r="AE11" s="17"/>
      <c r="AF11" s="17">
        <v>0.156115454375019</v>
      </c>
      <c r="AG11" s="17">
        <v>0.17400527809956001</v>
      </c>
      <c r="AH11" s="17">
        <v>0.18577630350268301</v>
      </c>
      <c r="AI11" s="17">
        <v>0.13347115989702299</v>
      </c>
      <c r="AJ11" s="17">
        <v>0.19826828197394999</v>
      </c>
      <c r="AK11" s="17">
        <v>0.21587208070462199</v>
      </c>
      <c r="AL11" s="17"/>
      <c r="AM11" s="17">
        <v>0.14112692654407299</v>
      </c>
      <c r="AN11" s="17">
        <v>0.164303707261827</v>
      </c>
      <c r="AO11" s="17">
        <v>0.19052099877036299</v>
      </c>
      <c r="AP11" s="17">
        <v>0.192458955111109</v>
      </c>
      <c r="AQ11" s="17">
        <v>0.16306861077493501</v>
      </c>
      <c r="AR11" s="17"/>
      <c r="AS11" s="17">
        <v>0.15863751380846</v>
      </c>
      <c r="AT11" s="17">
        <v>0.15592614755048301</v>
      </c>
      <c r="AU11" s="17">
        <v>0.15679774144184599</v>
      </c>
      <c r="AV11" s="17">
        <v>0.16790868392129599</v>
      </c>
      <c r="AW11" s="17">
        <v>0.19305813065963701</v>
      </c>
      <c r="AX11" s="17">
        <v>0.210280322281996</v>
      </c>
      <c r="AY11" s="17"/>
      <c r="AZ11" s="17">
        <v>0.193438539852194</v>
      </c>
      <c r="BA11" s="17">
        <v>0.16014603224417301</v>
      </c>
      <c r="BB11" s="17">
        <v>0.16038712741462999</v>
      </c>
      <c r="BC11" s="17">
        <v>0.124844236018719</v>
      </c>
      <c r="BD11" s="17">
        <v>0.17065567705752799</v>
      </c>
      <c r="BE11" s="17"/>
      <c r="BF11" s="17">
        <v>0.17263433720173199</v>
      </c>
      <c r="BG11" s="17"/>
      <c r="BH11" s="17">
        <v>0.177872754041249</v>
      </c>
      <c r="BI11" s="17"/>
      <c r="BJ11" s="17">
        <v>0.17121504315585001</v>
      </c>
      <c r="BK11" s="17">
        <v>0.14760587618938401</v>
      </c>
      <c r="BL11" s="17">
        <v>0.166831391944884</v>
      </c>
      <c r="BM11" s="17">
        <v>0.175437124891311</v>
      </c>
      <c r="BN11" s="17">
        <v>0.20750880020214901</v>
      </c>
      <c r="BO11" s="17">
        <v>0.237130574001189</v>
      </c>
      <c r="BP11" s="17"/>
      <c r="BQ11" s="17">
        <v>0.25178590687897001</v>
      </c>
      <c r="BR11" s="17">
        <v>0.32086493582079301</v>
      </c>
      <c r="BS11" s="17">
        <v>8.2556514469054695E-2</v>
      </c>
      <c r="BT11" s="17"/>
      <c r="BU11" s="17">
        <v>0.25045943154334799</v>
      </c>
      <c r="BV11" s="17">
        <v>0.319532662921236</v>
      </c>
      <c r="BW11" s="17">
        <v>0.102449673675702</v>
      </c>
      <c r="BX11" s="17"/>
      <c r="BY11" s="17">
        <v>0.143447572008884</v>
      </c>
      <c r="BZ11" s="17"/>
      <c r="CA11" s="17">
        <v>0.191791280517256</v>
      </c>
    </row>
    <row r="12" spans="2:79" ht="29" x14ac:dyDescent="0.35">
      <c r="B12" s="18" t="s">
        <v>177</v>
      </c>
      <c r="C12" s="17">
        <v>0.15184955402568301</v>
      </c>
      <c r="D12" s="17">
        <v>0.15415789757793</v>
      </c>
      <c r="E12" s="17">
        <v>0.14914085474834399</v>
      </c>
      <c r="F12" s="17"/>
      <c r="G12" s="17">
        <v>0.147336596325958</v>
      </c>
      <c r="H12" s="17">
        <v>0.14397488151702101</v>
      </c>
      <c r="I12" s="17">
        <v>0.17441928937287199</v>
      </c>
      <c r="J12" s="17">
        <v>0.128868751518709</v>
      </c>
      <c r="K12" s="17">
        <v>0.15594355876183999</v>
      </c>
      <c r="L12" s="17">
        <v>0.158864507373734</v>
      </c>
      <c r="M12" s="17"/>
      <c r="N12" s="17">
        <v>0.17016015188622299</v>
      </c>
      <c r="O12" s="17">
        <v>0.14796801411449501</v>
      </c>
      <c r="P12" s="17">
        <v>0.14108947716643599</v>
      </c>
      <c r="Q12" s="17">
        <v>0.146823034673358</v>
      </c>
      <c r="R12" s="17"/>
      <c r="S12" s="17">
        <v>0.142555228842773</v>
      </c>
      <c r="T12" s="17">
        <v>0.179054855688974</v>
      </c>
      <c r="U12" s="17">
        <v>0.14042259903205201</v>
      </c>
      <c r="V12" s="17">
        <v>0.14669475399749701</v>
      </c>
      <c r="W12" s="17">
        <v>0.145432311193882</v>
      </c>
      <c r="X12" s="17">
        <v>0.13359691005472701</v>
      </c>
      <c r="Y12" s="17">
        <v>0.151111061098371</v>
      </c>
      <c r="Z12" s="17">
        <v>9.7822604949185293E-2</v>
      </c>
      <c r="AA12" s="17">
        <v>0.16919312748649301</v>
      </c>
      <c r="AB12" s="17">
        <v>0.14191804826584201</v>
      </c>
      <c r="AC12" s="17">
        <v>0.16761528473243101</v>
      </c>
      <c r="AD12" s="17">
        <v>0.206620557765366</v>
      </c>
      <c r="AE12" s="17"/>
      <c r="AF12" s="17">
        <v>0.126268364121042</v>
      </c>
      <c r="AG12" s="17">
        <v>0.14615504211084901</v>
      </c>
      <c r="AH12" s="17">
        <v>0.15724472202556899</v>
      </c>
      <c r="AI12" s="17">
        <v>0.20673922227527999</v>
      </c>
      <c r="AJ12" s="17">
        <v>0.17304346291806799</v>
      </c>
      <c r="AK12" s="17">
        <v>0.15051820667331001</v>
      </c>
      <c r="AL12" s="17"/>
      <c r="AM12" s="17">
        <v>0.130003934792051</v>
      </c>
      <c r="AN12" s="17">
        <v>0.16436039665142499</v>
      </c>
      <c r="AO12" s="17">
        <v>0.164781026956552</v>
      </c>
      <c r="AP12" s="17">
        <v>0.13326443470177801</v>
      </c>
      <c r="AQ12" s="17">
        <v>0.235491303461035</v>
      </c>
      <c r="AR12" s="17"/>
      <c r="AS12" s="17">
        <v>0.143462592422789</v>
      </c>
      <c r="AT12" s="17">
        <v>0.171327334071014</v>
      </c>
      <c r="AU12" s="17">
        <v>0.15345083096461401</v>
      </c>
      <c r="AV12" s="17">
        <v>0.13993830678663799</v>
      </c>
      <c r="AW12" s="17">
        <v>0.14449353337321599</v>
      </c>
      <c r="AX12" s="17">
        <v>0.157358188885273</v>
      </c>
      <c r="AY12" s="17"/>
      <c r="AZ12" s="17">
        <v>0.160783816840738</v>
      </c>
      <c r="BA12" s="17">
        <v>0.16327666322921899</v>
      </c>
      <c r="BB12" s="17">
        <v>0.14126631433672801</v>
      </c>
      <c r="BC12" s="17">
        <v>0.16631701402206001</v>
      </c>
      <c r="BD12" s="17">
        <v>0.13276772652541799</v>
      </c>
      <c r="BE12" s="17"/>
      <c r="BF12" s="17">
        <v>0.15459039942262201</v>
      </c>
      <c r="BG12" s="17"/>
      <c r="BH12" s="17">
        <v>0.165091630070789</v>
      </c>
      <c r="BI12" s="17"/>
      <c r="BJ12" s="17">
        <v>0.16726129549806101</v>
      </c>
      <c r="BK12" s="17">
        <v>0.154748199133521</v>
      </c>
      <c r="BL12" s="17">
        <v>0.15438730748128701</v>
      </c>
      <c r="BM12" s="17">
        <v>0.119089898534985</v>
      </c>
      <c r="BN12" s="17">
        <v>0.13610654913248199</v>
      </c>
      <c r="BO12" s="17">
        <v>0.107031898569101</v>
      </c>
      <c r="BP12" s="17"/>
      <c r="BQ12" s="17">
        <v>0.153684441359181</v>
      </c>
      <c r="BR12" s="17">
        <v>0.16238846089518799</v>
      </c>
      <c r="BS12" s="17">
        <v>0.162525048474541</v>
      </c>
      <c r="BT12" s="17"/>
      <c r="BU12" s="17">
        <v>0.16906878914822299</v>
      </c>
      <c r="BV12" s="17">
        <v>0.16904143856523399</v>
      </c>
      <c r="BW12" s="17">
        <v>0.16176412200406601</v>
      </c>
      <c r="BX12" s="17"/>
      <c r="BY12" s="17">
        <v>9.6161432380194797E-2</v>
      </c>
      <c r="BZ12" s="17"/>
      <c r="CA12" s="17">
        <v>0.165117068318483</v>
      </c>
    </row>
    <row r="13" spans="2:79" ht="29" x14ac:dyDescent="0.35">
      <c r="B13" s="18" t="s">
        <v>178</v>
      </c>
      <c r="C13" s="17">
        <v>0.41367456298768102</v>
      </c>
      <c r="D13" s="17">
        <v>0.43809402044740398</v>
      </c>
      <c r="E13" s="17">
        <v>0.39114069302247101</v>
      </c>
      <c r="F13" s="17"/>
      <c r="G13" s="17">
        <v>0.39470561007836402</v>
      </c>
      <c r="H13" s="17">
        <v>0.38326850925529199</v>
      </c>
      <c r="I13" s="17">
        <v>0.39429508610962799</v>
      </c>
      <c r="J13" s="17">
        <v>0.41600931685204101</v>
      </c>
      <c r="K13" s="17">
        <v>0.43492728074884002</v>
      </c>
      <c r="L13" s="17">
        <v>0.450632402792427</v>
      </c>
      <c r="M13" s="17"/>
      <c r="N13" s="17">
        <v>0.37717345298719201</v>
      </c>
      <c r="O13" s="17">
        <v>0.41370672534743402</v>
      </c>
      <c r="P13" s="17">
        <v>0.41039538546559301</v>
      </c>
      <c r="Q13" s="17">
        <v>0.45640192196802998</v>
      </c>
      <c r="R13" s="17"/>
      <c r="S13" s="17">
        <v>0.45051475581183498</v>
      </c>
      <c r="T13" s="17">
        <v>0.362255973364147</v>
      </c>
      <c r="U13" s="17">
        <v>0.35119267167060703</v>
      </c>
      <c r="V13" s="17">
        <v>0.41448334707576501</v>
      </c>
      <c r="W13" s="17">
        <v>0.43273384995969699</v>
      </c>
      <c r="X13" s="17">
        <v>0.43174107700314202</v>
      </c>
      <c r="Y13" s="17">
        <v>0.42318767628669302</v>
      </c>
      <c r="Z13" s="17">
        <v>0.400103974416254</v>
      </c>
      <c r="AA13" s="17">
        <v>0.43869366478303301</v>
      </c>
      <c r="AB13" s="17">
        <v>0.451864246810885</v>
      </c>
      <c r="AC13" s="17">
        <v>0.30649622108617602</v>
      </c>
      <c r="AD13" s="17">
        <v>0.49504010940457299</v>
      </c>
      <c r="AE13" s="17"/>
      <c r="AF13" s="17">
        <v>0.42656490367604499</v>
      </c>
      <c r="AG13" s="17">
        <v>0.43518035486159101</v>
      </c>
      <c r="AH13" s="17">
        <v>0.38067977048589702</v>
      </c>
      <c r="AI13" s="17">
        <v>0.393494497753128</v>
      </c>
      <c r="AJ13" s="17">
        <v>0.41617128698093703</v>
      </c>
      <c r="AK13" s="17">
        <v>0.36413560822510099</v>
      </c>
      <c r="AL13" s="17"/>
      <c r="AM13" s="17">
        <v>0.46506160704118199</v>
      </c>
      <c r="AN13" s="17">
        <v>0.40609285476461099</v>
      </c>
      <c r="AO13" s="17">
        <v>0.37837982851606899</v>
      </c>
      <c r="AP13" s="17">
        <v>0.40517878124003698</v>
      </c>
      <c r="AQ13" s="17">
        <v>0.30238309892735099</v>
      </c>
      <c r="AR13" s="17"/>
      <c r="AS13" s="17">
        <v>0.43438251829165098</v>
      </c>
      <c r="AT13" s="17">
        <v>0.40977243555609499</v>
      </c>
      <c r="AU13" s="17">
        <v>0.44317706280222002</v>
      </c>
      <c r="AV13" s="17">
        <v>0.40911610272693899</v>
      </c>
      <c r="AW13" s="17">
        <v>0.39521998474173098</v>
      </c>
      <c r="AX13" s="17">
        <v>0.345234994640858</v>
      </c>
      <c r="AY13" s="17"/>
      <c r="AZ13" s="17">
        <v>0.37458943513985099</v>
      </c>
      <c r="BA13" s="17">
        <v>0.40362581163701899</v>
      </c>
      <c r="BB13" s="17">
        <v>0.43590110280017103</v>
      </c>
      <c r="BC13" s="17">
        <v>0.44723208838279599</v>
      </c>
      <c r="BD13" s="17">
        <v>0.43264605333029699</v>
      </c>
      <c r="BE13" s="17"/>
      <c r="BF13" s="17">
        <v>0.408999779461788</v>
      </c>
      <c r="BG13" s="17"/>
      <c r="BH13" s="17">
        <v>0.39420390834122698</v>
      </c>
      <c r="BI13" s="17"/>
      <c r="BJ13" s="17">
        <v>0.41716095764362299</v>
      </c>
      <c r="BK13" s="17">
        <v>0.42433829155497998</v>
      </c>
      <c r="BL13" s="17">
        <v>0.412656918900978</v>
      </c>
      <c r="BM13" s="17">
        <v>0.43847255027556897</v>
      </c>
      <c r="BN13" s="17">
        <v>0.37543632492140599</v>
      </c>
      <c r="BO13" s="17">
        <v>0.35291387490150999</v>
      </c>
      <c r="BP13" s="17"/>
      <c r="BQ13" s="17">
        <v>0.237809865417908</v>
      </c>
      <c r="BR13" s="17">
        <v>0.29076197984080798</v>
      </c>
      <c r="BS13" s="17">
        <v>0.56668684866186603</v>
      </c>
      <c r="BT13" s="17"/>
      <c r="BU13" s="17">
        <v>0.26996913402389699</v>
      </c>
      <c r="BV13" s="17">
        <v>0.25290453109043198</v>
      </c>
      <c r="BW13" s="17">
        <v>0.55956708831087898</v>
      </c>
      <c r="BX13" s="17"/>
      <c r="BY13" s="17">
        <v>0.535370676050547</v>
      </c>
      <c r="BZ13" s="17"/>
      <c r="CA13" s="17">
        <v>0.38278509230242103</v>
      </c>
    </row>
    <row r="14" spans="2:79" x14ac:dyDescent="0.35">
      <c r="B14" s="18" t="s">
        <v>136</v>
      </c>
      <c r="C14" s="19">
        <v>0.14283558109623401</v>
      </c>
      <c r="D14" s="19">
        <v>0.110734203364784</v>
      </c>
      <c r="E14" s="19">
        <v>0.17376075825283699</v>
      </c>
      <c r="F14" s="19"/>
      <c r="G14" s="19">
        <v>0.185306532909918</v>
      </c>
      <c r="H14" s="19">
        <v>0.17358966134262899</v>
      </c>
      <c r="I14" s="19">
        <v>0.12946300118159601</v>
      </c>
      <c r="J14" s="19">
        <v>0.15337511698571499</v>
      </c>
      <c r="K14" s="19">
        <v>0.128255786053902</v>
      </c>
      <c r="L14" s="19">
        <v>0.101511592153923</v>
      </c>
      <c r="M14" s="19"/>
      <c r="N14" s="19">
        <v>0.119090842732236</v>
      </c>
      <c r="O14" s="19">
        <v>0.16718333842039301</v>
      </c>
      <c r="P14" s="19">
        <v>0.121010052295489</v>
      </c>
      <c r="Q14" s="19">
        <v>0.15985856752102401</v>
      </c>
      <c r="R14" s="19"/>
      <c r="S14" s="19">
        <v>0.13940538398711699</v>
      </c>
      <c r="T14" s="19">
        <v>0.16928477045950099</v>
      </c>
      <c r="U14" s="19">
        <v>0.10824209301517</v>
      </c>
      <c r="V14" s="19">
        <v>0.174229631408723</v>
      </c>
      <c r="W14" s="19">
        <v>0.146907071375144</v>
      </c>
      <c r="X14" s="19">
        <v>0.150999885353994</v>
      </c>
      <c r="Y14" s="19">
        <v>0.13283627880056101</v>
      </c>
      <c r="Z14" s="19">
        <v>0.18923422285929201</v>
      </c>
      <c r="AA14" s="19">
        <v>0.13947859135465099</v>
      </c>
      <c r="AB14" s="19">
        <v>0.114360383604762</v>
      </c>
      <c r="AC14" s="19">
        <v>0.14363201639696199</v>
      </c>
      <c r="AD14" s="19">
        <v>6.9647726427681106E-2</v>
      </c>
      <c r="AE14" s="19"/>
      <c r="AF14" s="19">
        <v>0.171646747658556</v>
      </c>
      <c r="AG14" s="19">
        <v>0.125837237055898</v>
      </c>
      <c r="AH14" s="19">
        <v>0.13665529092991399</v>
      </c>
      <c r="AI14" s="19">
        <v>0.120918839482135</v>
      </c>
      <c r="AJ14" s="19">
        <v>0.13634796761493001</v>
      </c>
      <c r="AK14" s="19">
        <v>0.107738643740694</v>
      </c>
      <c r="AL14" s="19"/>
      <c r="AM14" s="19">
        <v>0.142438585464124</v>
      </c>
      <c r="AN14" s="19">
        <v>0.138519831911256</v>
      </c>
      <c r="AO14" s="19">
        <v>0.14955463556246501</v>
      </c>
      <c r="AP14" s="19">
        <v>0.128663543537193</v>
      </c>
      <c r="AQ14" s="19">
        <v>0.117516930416497</v>
      </c>
      <c r="AR14" s="19"/>
      <c r="AS14" s="19">
        <v>0.15267336618098801</v>
      </c>
      <c r="AT14" s="19">
        <v>0.13996570922774801</v>
      </c>
      <c r="AU14" s="19">
        <v>0.129756051777666</v>
      </c>
      <c r="AV14" s="19">
        <v>0.14143554105382999</v>
      </c>
      <c r="AW14" s="19">
        <v>0.134174676296685</v>
      </c>
      <c r="AX14" s="19">
        <v>0.16540978661501701</v>
      </c>
      <c r="AY14" s="19"/>
      <c r="AZ14" s="19">
        <v>0.119693661440968</v>
      </c>
      <c r="BA14" s="19">
        <v>0.145191340486376</v>
      </c>
      <c r="BB14" s="19">
        <v>0.166016098890087</v>
      </c>
      <c r="BC14" s="19">
        <v>9.4866759260322606E-2</v>
      </c>
      <c r="BD14" s="19">
        <v>0.15803871701699501</v>
      </c>
      <c r="BE14" s="19"/>
      <c r="BF14" s="19">
        <v>0.13394494984335401</v>
      </c>
      <c r="BG14" s="19"/>
      <c r="BH14" s="19">
        <v>0.12875951736217101</v>
      </c>
      <c r="BI14" s="19"/>
      <c r="BJ14" s="19">
        <v>0.15147923369538699</v>
      </c>
      <c r="BK14" s="19">
        <v>0.136533785311414</v>
      </c>
      <c r="BL14" s="19">
        <v>0.122970436259964</v>
      </c>
      <c r="BM14" s="19">
        <v>0.122756894514037</v>
      </c>
      <c r="BN14" s="19">
        <v>0.14755510482690901</v>
      </c>
      <c r="BO14" s="19">
        <v>0.232996186949955</v>
      </c>
      <c r="BP14" s="19"/>
      <c r="BQ14" s="19">
        <v>0.118458705476134</v>
      </c>
      <c r="BR14" s="19">
        <v>0.10125397240487199</v>
      </c>
      <c r="BS14" s="19">
        <v>8.2359107556906896E-2</v>
      </c>
      <c r="BT14" s="19"/>
      <c r="BU14" s="19">
        <v>7.6719852870539104E-2</v>
      </c>
      <c r="BV14" s="19">
        <v>9.4294492206222394E-2</v>
      </c>
      <c r="BW14" s="19">
        <v>6.8290032253181296E-2</v>
      </c>
      <c r="BX14" s="19"/>
      <c r="BY14" s="19">
        <v>0.16498789851825399</v>
      </c>
      <c r="BZ14" s="19"/>
      <c r="CA14" s="19">
        <v>0.12663523971651899</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190</v>
      </c>
      <c r="C9" s="17">
        <v>0.50774219284450095</v>
      </c>
      <c r="D9" s="17">
        <v>0.56457964207510503</v>
      </c>
      <c r="E9" s="17">
        <v>0.454521985186846</v>
      </c>
      <c r="F9" s="17"/>
      <c r="G9" s="17">
        <v>0.18803969592136499</v>
      </c>
      <c r="H9" s="17">
        <v>0.426876675696437</v>
      </c>
      <c r="I9" s="17">
        <v>0.53256691471139594</v>
      </c>
      <c r="J9" s="17">
        <v>0.55714323841977698</v>
      </c>
      <c r="K9" s="17">
        <v>0.61246329879624795</v>
      </c>
      <c r="L9" s="17">
        <v>0.65682745529887998</v>
      </c>
      <c r="M9" s="17"/>
      <c r="N9" s="17">
        <v>0.552977953988112</v>
      </c>
      <c r="O9" s="17">
        <v>0.51504153915954798</v>
      </c>
      <c r="P9" s="17">
        <v>0.42493999247598802</v>
      </c>
      <c r="Q9" s="17">
        <v>0.52619678866417896</v>
      </c>
      <c r="R9" s="17"/>
      <c r="S9" s="17">
        <v>0.49705862405614798</v>
      </c>
      <c r="T9" s="17">
        <v>0.51620783247190405</v>
      </c>
      <c r="U9" s="17">
        <v>0.46610721935537602</v>
      </c>
      <c r="V9" s="17">
        <v>0.53340585904122095</v>
      </c>
      <c r="W9" s="17">
        <v>0.478488449446905</v>
      </c>
      <c r="X9" s="17">
        <v>0.468331520314058</v>
      </c>
      <c r="Y9" s="17">
        <v>0.55318783556724305</v>
      </c>
      <c r="Z9" s="17">
        <v>0.45723573464498901</v>
      </c>
      <c r="AA9" s="17">
        <v>0.50072702159821303</v>
      </c>
      <c r="AB9" s="17">
        <v>0.60936872032280798</v>
      </c>
      <c r="AC9" s="17">
        <v>0.59430912476053199</v>
      </c>
      <c r="AD9" s="17">
        <v>0.26457492699889901</v>
      </c>
      <c r="AE9" s="17"/>
      <c r="AF9" s="17">
        <v>0.57649185436797101</v>
      </c>
      <c r="AG9" s="17">
        <v>0.54215412169053501</v>
      </c>
      <c r="AH9" s="17">
        <v>0.45900344874057503</v>
      </c>
      <c r="AI9" s="17">
        <v>0.482124793653469</v>
      </c>
      <c r="AJ9" s="17">
        <v>0.48250312642055199</v>
      </c>
      <c r="AK9" s="17">
        <v>0.53339553127638595</v>
      </c>
      <c r="AL9" s="17"/>
      <c r="AM9" s="17">
        <v>0.52267254945920905</v>
      </c>
      <c r="AN9" s="17">
        <v>0.48751384716923302</v>
      </c>
      <c r="AO9" s="17">
        <v>0.48986580993596301</v>
      </c>
      <c r="AP9" s="17">
        <v>0.55805713580332195</v>
      </c>
      <c r="AQ9" s="17">
        <v>0.71663273376951298</v>
      </c>
      <c r="AR9" s="17"/>
      <c r="AS9" s="17">
        <v>0.49090310898239697</v>
      </c>
      <c r="AT9" s="17">
        <v>0.50633876265954703</v>
      </c>
      <c r="AU9" s="17">
        <v>0.47865714571398599</v>
      </c>
      <c r="AV9" s="17">
        <v>0.54159594129061905</v>
      </c>
      <c r="AW9" s="17">
        <v>0.574212386548002</v>
      </c>
      <c r="AX9" s="17">
        <v>0.43001026463625802</v>
      </c>
      <c r="AY9" s="17"/>
      <c r="AZ9" s="17">
        <v>0.53434233570188105</v>
      </c>
      <c r="BA9" s="17">
        <v>0.44421961741925098</v>
      </c>
      <c r="BB9" s="17">
        <v>0.52883348747128001</v>
      </c>
      <c r="BC9" s="17">
        <v>0.61020985685951901</v>
      </c>
      <c r="BD9" s="17">
        <v>0.51613133708277503</v>
      </c>
      <c r="BE9" s="17"/>
      <c r="BF9" s="17">
        <v>0.51657924482589801</v>
      </c>
      <c r="BG9" s="17"/>
      <c r="BH9" s="17">
        <v>0.50418631732215802</v>
      </c>
      <c r="BI9" s="17"/>
      <c r="BJ9" s="17">
        <v>0.39253283955435597</v>
      </c>
      <c r="BK9" s="17">
        <v>0.82156544187584801</v>
      </c>
      <c r="BL9" s="17">
        <v>0.487763500116563</v>
      </c>
      <c r="BM9" s="17">
        <v>0.65466333085283701</v>
      </c>
      <c r="BN9" s="17">
        <v>0.21128890527708999</v>
      </c>
      <c r="BO9" s="17">
        <v>0.13224504718084801</v>
      </c>
      <c r="BP9" s="17"/>
      <c r="BQ9" s="17">
        <v>0.48755682497043901</v>
      </c>
      <c r="BR9" s="17">
        <v>0.50397585271901402</v>
      </c>
      <c r="BS9" s="17">
        <v>0.53368521558387105</v>
      </c>
      <c r="BT9" s="17"/>
      <c r="BU9" s="17">
        <v>0.53411224661585999</v>
      </c>
      <c r="BV9" s="17">
        <v>0.52521707254026595</v>
      </c>
      <c r="BW9" s="17">
        <v>0.52448607625094601</v>
      </c>
      <c r="BX9" s="17"/>
      <c r="BY9" s="17">
        <v>0.459264307229516</v>
      </c>
      <c r="BZ9" s="17"/>
      <c r="CA9" s="17">
        <v>0.49037795351195701</v>
      </c>
    </row>
    <row r="10" spans="2:79" ht="43.5" x14ac:dyDescent="0.35">
      <c r="B10" s="18" t="s">
        <v>191</v>
      </c>
      <c r="C10" s="17">
        <v>0.33063883708557701</v>
      </c>
      <c r="D10" s="17">
        <v>0.27807174077760799</v>
      </c>
      <c r="E10" s="17">
        <v>0.38275517711173002</v>
      </c>
      <c r="F10" s="17"/>
      <c r="G10" s="17">
        <v>0.34181559701353098</v>
      </c>
      <c r="H10" s="17">
        <v>0.36410358178371999</v>
      </c>
      <c r="I10" s="17">
        <v>0.34910965611974998</v>
      </c>
      <c r="J10" s="17">
        <v>0.35001764733757701</v>
      </c>
      <c r="K10" s="17">
        <v>0.32382730282328298</v>
      </c>
      <c r="L10" s="17">
        <v>0.26987192836923701</v>
      </c>
      <c r="M10" s="17"/>
      <c r="N10" s="17">
        <v>0.339553375856327</v>
      </c>
      <c r="O10" s="17">
        <v>0.31134930848077003</v>
      </c>
      <c r="P10" s="17">
        <v>0.40803889516748398</v>
      </c>
      <c r="Q10" s="17">
        <v>0.27873221111296798</v>
      </c>
      <c r="R10" s="17"/>
      <c r="S10" s="17">
        <v>0.305833724584473</v>
      </c>
      <c r="T10" s="17">
        <v>0.35426441688585297</v>
      </c>
      <c r="U10" s="17">
        <v>0.365620474276105</v>
      </c>
      <c r="V10" s="17">
        <v>0.34052661404039902</v>
      </c>
      <c r="W10" s="17">
        <v>0.365544508844036</v>
      </c>
      <c r="X10" s="17">
        <v>0.35839561500815897</v>
      </c>
      <c r="Y10" s="17">
        <v>0.317931158081665</v>
      </c>
      <c r="Z10" s="17">
        <v>0.38444432032030801</v>
      </c>
      <c r="AA10" s="17">
        <v>0.38095448142886401</v>
      </c>
      <c r="AB10" s="17">
        <v>0.24473368529155101</v>
      </c>
      <c r="AC10" s="17">
        <v>0.31054121616100699</v>
      </c>
      <c r="AD10" s="17">
        <v>0.12588266847858801</v>
      </c>
      <c r="AE10" s="17"/>
      <c r="AF10" s="17">
        <v>0.20473627971630201</v>
      </c>
      <c r="AG10" s="17">
        <v>0.31693423043381203</v>
      </c>
      <c r="AH10" s="17">
        <v>0.41414926049564499</v>
      </c>
      <c r="AI10" s="17">
        <v>0.41237448627377898</v>
      </c>
      <c r="AJ10" s="17">
        <v>0.42424291326340002</v>
      </c>
      <c r="AK10" s="17">
        <v>0.28801983372325002</v>
      </c>
      <c r="AL10" s="17"/>
      <c r="AM10" s="17">
        <v>0.32501030635158501</v>
      </c>
      <c r="AN10" s="17">
        <v>0.33720646738976301</v>
      </c>
      <c r="AO10" s="17">
        <v>0.347687764401241</v>
      </c>
      <c r="AP10" s="17">
        <v>0.31218923561662199</v>
      </c>
      <c r="AQ10" s="17">
        <v>0.117680878133906</v>
      </c>
      <c r="AR10" s="17"/>
      <c r="AS10" s="17">
        <v>0.30287262671759901</v>
      </c>
      <c r="AT10" s="17">
        <v>0.355038037193044</v>
      </c>
      <c r="AU10" s="17">
        <v>0.334367993448561</v>
      </c>
      <c r="AV10" s="17">
        <v>0.31228677353030199</v>
      </c>
      <c r="AW10" s="17">
        <v>0.31342208080366601</v>
      </c>
      <c r="AX10" s="17">
        <v>0.40679369570226198</v>
      </c>
      <c r="AY10" s="17"/>
      <c r="AZ10" s="17">
        <v>0.337579913434568</v>
      </c>
      <c r="BA10" s="17">
        <v>0.41898296296278698</v>
      </c>
      <c r="BB10" s="17">
        <v>0.30275279679995398</v>
      </c>
      <c r="BC10" s="17">
        <v>0.25110115450576898</v>
      </c>
      <c r="BD10" s="17">
        <v>0.26520715449469401</v>
      </c>
      <c r="BE10" s="17"/>
      <c r="BF10" s="17">
        <v>0.34241230651610799</v>
      </c>
      <c r="BG10" s="17"/>
      <c r="BH10" s="17">
        <v>0.35712333685067299</v>
      </c>
      <c r="BI10" s="17"/>
      <c r="BJ10" s="17">
        <v>0.40260541612244299</v>
      </c>
      <c r="BK10" s="17">
        <v>7.3422225508749495E-2</v>
      </c>
      <c r="BL10" s="17">
        <v>0.44041316506431</v>
      </c>
      <c r="BM10" s="17">
        <v>0.17838559227260301</v>
      </c>
      <c r="BN10" s="17">
        <v>0.48426381142899599</v>
      </c>
      <c r="BO10" s="17">
        <v>0.278760805464078</v>
      </c>
      <c r="BP10" s="17"/>
      <c r="BQ10" s="17">
        <v>0.34906273992856701</v>
      </c>
      <c r="BR10" s="17">
        <v>0.34108767204763002</v>
      </c>
      <c r="BS10" s="17">
        <v>0.31952946327142101</v>
      </c>
      <c r="BT10" s="17"/>
      <c r="BU10" s="17">
        <v>0.32754697434638802</v>
      </c>
      <c r="BV10" s="17">
        <v>0.33227217321139702</v>
      </c>
      <c r="BW10" s="17">
        <v>0.32265865192700199</v>
      </c>
      <c r="BX10" s="17"/>
      <c r="BY10" s="17">
        <v>0.30026070341869199</v>
      </c>
      <c r="BZ10" s="17"/>
      <c r="CA10" s="17">
        <v>0.34931102420808402</v>
      </c>
    </row>
    <row r="11" spans="2:79" ht="29" x14ac:dyDescent="0.35">
      <c r="B11" s="18" t="s">
        <v>192</v>
      </c>
      <c r="C11" s="19">
        <v>0.16161897006992201</v>
      </c>
      <c r="D11" s="19">
        <v>0.15734861714728701</v>
      </c>
      <c r="E11" s="19">
        <v>0.16272283770142301</v>
      </c>
      <c r="F11" s="19"/>
      <c r="G11" s="19">
        <v>0.47014470706510397</v>
      </c>
      <c r="H11" s="19">
        <v>0.20901974251984301</v>
      </c>
      <c r="I11" s="19">
        <v>0.11832342916885399</v>
      </c>
      <c r="J11" s="19">
        <v>9.2839114242646098E-2</v>
      </c>
      <c r="K11" s="19">
        <v>6.3709398380468504E-2</v>
      </c>
      <c r="L11" s="19">
        <v>7.33006163318832E-2</v>
      </c>
      <c r="M11" s="19"/>
      <c r="N11" s="19">
        <v>0.107468670155561</v>
      </c>
      <c r="O11" s="19">
        <v>0.173609152359682</v>
      </c>
      <c r="P11" s="19">
        <v>0.167021112356528</v>
      </c>
      <c r="Q11" s="19">
        <v>0.19507100022285301</v>
      </c>
      <c r="R11" s="19"/>
      <c r="S11" s="19">
        <v>0.19710765135937799</v>
      </c>
      <c r="T11" s="19">
        <v>0.12952775064224301</v>
      </c>
      <c r="U11" s="19">
        <v>0.168272306368519</v>
      </c>
      <c r="V11" s="19">
        <v>0.12606752691838</v>
      </c>
      <c r="W11" s="19">
        <v>0.15596704170905901</v>
      </c>
      <c r="X11" s="19">
        <v>0.173272864677783</v>
      </c>
      <c r="Y11" s="19">
        <v>0.12888100635109201</v>
      </c>
      <c r="Z11" s="19">
        <v>0.15831994503470201</v>
      </c>
      <c r="AA11" s="19">
        <v>0.118318496972924</v>
      </c>
      <c r="AB11" s="19">
        <v>0.14589759438564101</v>
      </c>
      <c r="AC11" s="19">
        <v>9.5149659078461096E-2</v>
      </c>
      <c r="AD11" s="19">
        <v>0.60954240452251296</v>
      </c>
      <c r="AE11" s="19"/>
      <c r="AF11" s="19">
        <v>0.218771865915727</v>
      </c>
      <c r="AG11" s="19">
        <v>0.140911647875653</v>
      </c>
      <c r="AH11" s="19">
        <v>0.12684729076378001</v>
      </c>
      <c r="AI11" s="19">
        <v>0.10550072007275201</v>
      </c>
      <c r="AJ11" s="19">
        <v>9.3253960316048407E-2</v>
      </c>
      <c r="AK11" s="19">
        <v>0.17858463500036401</v>
      </c>
      <c r="AL11" s="19"/>
      <c r="AM11" s="19">
        <v>0.152317144189206</v>
      </c>
      <c r="AN11" s="19">
        <v>0.175279685441004</v>
      </c>
      <c r="AO11" s="19">
        <v>0.16244642566279599</v>
      </c>
      <c r="AP11" s="19">
        <v>0.12975362858005501</v>
      </c>
      <c r="AQ11" s="19">
        <v>0.16568638809658101</v>
      </c>
      <c r="AR11" s="19"/>
      <c r="AS11" s="19">
        <v>0.20622426430000401</v>
      </c>
      <c r="AT11" s="19">
        <v>0.138623200147409</v>
      </c>
      <c r="AU11" s="19">
        <v>0.18697486083745299</v>
      </c>
      <c r="AV11" s="19">
        <v>0.14611728517907899</v>
      </c>
      <c r="AW11" s="19">
        <v>0.112365532648332</v>
      </c>
      <c r="AX11" s="19">
        <v>0.16319603966148</v>
      </c>
      <c r="AY11" s="19"/>
      <c r="AZ11" s="19">
        <v>0.128077750863551</v>
      </c>
      <c r="BA11" s="19">
        <v>0.13679741961796099</v>
      </c>
      <c r="BB11" s="19">
        <v>0.16841371572876501</v>
      </c>
      <c r="BC11" s="19">
        <v>0.13868898863471199</v>
      </c>
      <c r="BD11" s="19">
        <v>0.21866150842253201</v>
      </c>
      <c r="BE11" s="19"/>
      <c r="BF11" s="19">
        <v>0.141008448657994</v>
      </c>
      <c r="BG11" s="19"/>
      <c r="BH11" s="19">
        <v>0.13869034582716799</v>
      </c>
      <c r="BI11" s="19"/>
      <c r="BJ11" s="19">
        <v>0.20486174432320101</v>
      </c>
      <c r="BK11" s="19">
        <v>0.10501233261540199</v>
      </c>
      <c r="BL11" s="19">
        <v>7.1823334819127102E-2</v>
      </c>
      <c r="BM11" s="19">
        <v>0.16695107687456001</v>
      </c>
      <c r="BN11" s="19">
        <v>0.30444728329391402</v>
      </c>
      <c r="BO11" s="19">
        <v>0.58899414735507405</v>
      </c>
      <c r="BP11" s="19"/>
      <c r="BQ11" s="19">
        <v>0.16338043510099401</v>
      </c>
      <c r="BR11" s="19">
        <v>0.15493647523335599</v>
      </c>
      <c r="BS11" s="19">
        <v>0.14678532114470799</v>
      </c>
      <c r="BT11" s="19"/>
      <c r="BU11" s="19">
        <v>0.13834077903775199</v>
      </c>
      <c r="BV11" s="19">
        <v>0.14251075424833701</v>
      </c>
      <c r="BW11" s="19">
        <v>0.152855271822052</v>
      </c>
      <c r="BX11" s="19"/>
      <c r="BY11" s="19">
        <v>0.24047498935179201</v>
      </c>
      <c r="BZ11" s="19"/>
      <c r="CA11" s="19">
        <v>0.160311022279959</v>
      </c>
    </row>
    <row r="12" spans="2:79" x14ac:dyDescent="0.35">
      <c r="B12" s="16"/>
    </row>
    <row r="13" spans="2:79" x14ac:dyDescent="0.35">
      <c r="B13" t="s">
        <v>107</v>
      </c>
    </row>
    <row r="14" spans="2:79" x14ac:dyDescent="0.35">
      <c r="B14" t="s">
        <v>108</v>
      </c>
    </row>
    <row r="16" spans="2:79" x14ac:dyDescent="0.35">
      <c r="B1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194</v>
      </c>
      <c r="C9" s="17">
        <v>0.18591008604050899</v>
      </c>
      <c r="D9" s="17">
        <v>0.185180068025563</v>
      </c>
      <c r="E9" s="17">
        <v>0.187895164724216</v>
      </c>
      <c r="F9" s="17"/>
      <c r="G9" s="17">
        <v>0.190352247942317</v>
      </c>
      <c r="H9" s="17">
        <v>0.241573960148359</v>
      </c>
      <c r="I9" s="17">
        <v>0.171981912229423</v>
      </c>
      <c r="J9" s="17">
        <v>0.13333082551664099</v>
      </c>
      <c r="K9" s="17">
        <v>0.13794860616618701</v>
      </c>
      <c r="L9" s="17">
        <v>0.22368668220128199</v>
      </c>
      <c r="M9" s="17"/>
      <c r="N9" s="17">
        <v>0.17924477444270501</v>
      </c>
      <c r="O9" s="17">
        <v>0.175654905107127</v>
      </c>
      <c r="P9" s="17">
        <v>0.152874337534152</v>
      </c>
      <c r="Q9" s="17">
        <v>0.230384136236507</v>
      </c>
      <c r="R9" s="17"/>
      <c r="S9" s="17">
        <v>0.134221777098885</v>
      </c>
      <c r="T9" s="17">
        <v>0.14642293585417601</v>
      </c>
      <c r="U9" s="17">
        <v>0.13440872311018101</v>
      </c>
      <c r="V9" s="17">
        <v>0.13923239047302499</v>
      </c>
      <c r="W9" s="17">
        <v>0.168793235899342</v>
      </c>
      <c r="X9" s="17">
        <v>0.184768153192608</v>
      </c>
      <c r="Y9" s="17">
        <v>0.19118160254071201</v>
      </c>
      <c r="Z9" s="17">
        <v>0.25348345020896501</v>
      </c>
      <c r="AA9" s="17">
        <v>0.22551047430593499</v>
      </c>
      <c r="AB9" s="17">
        <v>0.35294068858733502</v>
      </c>
      <c r="AC9" s="17">
        <v>0.186433576980266</v>
      </c>
      <c r="AD9" s="17">
        <v>0.16732027083421799</v>
      </c>
      <c r="AE9" s="17"/>
      <c r="AF9" s="17">
        <v>0.215032607427945</v>
      </c>
      <c r="AG9" s="17">
        <v>0.18215155471352101</v>
      </c>
      <c r="AH9" s="17">
        <v>0.15547510212527699</v>
      </c>
      <c r="AI9" s="17">
        <v>0.217420696482752</v>
      </c>
      <c r="AJ9" s="17">
        <v>0.197257870241317</v>
      </c>
      <c r="AK9" s="17">
        <v>0.19753526080886399</v>
      </c>
      <c r="AL9" s="17"/>
      <c r="AM9" s="17">
        <v>0.19663846820926001</v>
      </c>
      <c r="AN9" s="17">
        <v>0.17753152571002001</v>
      </c>
      <c r="AO9" s="17">
        <v>0.15059012663013199</v>
      </c>
      <c r="AP9" s="17">
        <v>0.23162095407884101</v>
      </c>
      <c r="AQ9" s="17">
        <v>0.27077104907500399</v>
      </c>
      <c r="AR9" s="17"/>
      <c r="AS9" s="17">
        <v>0.19988417644920201</v>
      </c>
      <c r="AT9" s="17">
        <v>0.17293071447147401</v>
      </c>
      <c r="AU9" s="17">
        <v>0.19265060017386301</v>
      </c>
      <c r="AV9" s="17">
        <v>0.199700770140254</v>
      </c>
      <c r="AW9" s="17">
        <v>0.16506511202621099</v>
      </c>
      <c r="AX9" s="17">
        <v>0.167715667858814</v>
      </c>
      <c r="AY9" s="17"/>
      <c r="AZ9" s="17">
        <v>0.19121177972762901</v>
      </c>
      <c r="BA9" s="17">
        <v>0.16435381514134501</v>
      </c>
      <c r="BB9" s="17">
        <v>0.16996174892337901</v>
      </c>
      <c r="BC9" s="17">
        <v>0.208175967253107</v>
      </c>
      <c r="BD9" s="17">
        <v>0.21527319651445301</v>
      </c>
      <c r="BE9" s="17"/>
      <c r="BF9" s="17">
        <v>0.183054088794467</v>
      </c>
      <c r="BG9" s="17"/>
      <c r="BH9" s="17">
        <v>0.17713473085187001</v>
      </c>
      <c r="BI9" s="17"/>
      <c r="BJ9" s="17">
        <v>0.176969549065469</v>
      </c>
      <c r="BK9" s="17">
        <v>0.200819195378691</v>
      </c>
      <c r="BL9" s="17">
        <v>0.181392835933845</v>
      </c>
      <c r="BM9" s="17">
        <v>0.21188877527574601</v>
      </c>
      <c r="BN9" s="17">
        <v>0.192023571815051</v>
      </c>
      <c r="BO9" s="17">
        <v>0.22526499992730101</v>
      </c>
      <c r="BP9" s="17"/>
      <c r="BQ9" s="17">
        <v>0.15162040407984201</v>
      </c>
      <c r="BR9" s="17">
        <v>0.14765493738424601</v>
      </c>
      <c r="BS9" s="17">
        <v>0.21671810689830201</v>
      </c>
      <c r="BT9" s="17"/>
      <c r="BU9" s="17">
        <v>0.124955863450305</v>
      </c>
      <c r="BV9" s="17">
        <v>0.150251038653029</v>
      </c>
      <c r="BW9" s="17">
        <v>0.213553081256637</v>
      </c>
      <c r="BX9" s="17"/>
      <c r="BY9" s="17">
        <v>0.21732048883851901</v>
      </c>
      <c r="BZ9" s="17"/>
      <c r="CA9" s="17">
        <v>0.195636776936984</v>
      </c>
    </row>
    <row r="10" spans="2:79" x14ac:dyDescent="0.35">
      <c r="B10" s="18" t="s">
        <v>195</v>
      </c>
      <c r="C10" s="17">
        <v>0.45421158248327198</v>
      </c>
      <c r="D10" s="17">
        <v>0.45947587560826197</v>
      </c>
      <c r="E10" s="17">
        <v>0.44926564335563601</v>
      </c>
      <c r="F10" s="17"/>
      <c r="G10" s="17">
        <v>0.48898842520569302</v>
      </c>
      <c r="H10" s="17">
        <v>0.42843226623106001</v>
      </c>
      <c r="I10" s="17">
        <v>0.490313771439915</v>
      </c>
      <c r="J10" s="17">
        <v>0.42818676228701302</v>
      </c>
      <c r="K10" s="17">
        <v>0.43639068242727802</v>
      </c>
      <c r="L10" s="17">
        <v>0.45572364678836702</v>
      </c>
      <c r="M10" s="17"/>
      <c r="N10" s="17">
        <v>0.47288086864429102</v>
      </c>
      <c r="O10" s="17">
        <v>0.46617143849713399</v>
      </c>
      <c r="P10" s="17">
        <v>0.48241074293719299</v>
      </c>
      <c r="Q10" s="17">
        <v>0.40165984170977398</v>
      </c>
      <c r="R10" s="17"/>
      <c r="S10" s="17">
        <v>0.45737793782747799</v>
      </c>
      <c r="T10" s="17">
        <v>0.410516739470138</v>
      </c>
      <c r="U10" s="17">
        <v>0.43785599122388202</v>
      </c>
      <c r="V10" s="17">
        <v>0.48905160588200097</v>
      </c>
      <c r="W10" s="17">
        <v>0.51052940965657401</v>
      </c>
      <c r="X10" s="17">
        <v>0.482676555050983</v>
      </c>
      <c r="Y10" s="17">
        <v>0.436152793667684</v>
      </c>
      <c r="Z10" s="17">
        <v>0.4310294930154</v>
      </c>
      <c r="AA10" s="17">
        <v>0.43036373643174403</v>
      </c>
      <c r="AB10" s="17">
        <v>0.44858455231445299</v>
      </c>
      <c r="AC10" s="17">
        <v>0.49351843563575198</v>
      </c>
      <c r="AD10" s="17">
        <v>0.468536694486135</v>
      </c>
      <c r="AE10" s="17"/>
      <c r="AF10" s="17">
        <v>0.38768182258036299</v>
      </c>
      <c r="AG10" s="17">
        <v>0.47943149601723301</v>
      </c>
      <c r="AH10" s="17">
        <v>0.48452864283250202</v>
      </c>
      <c r="AI10" s="17">
        <v>0.51123970438121802</v>
      </c>
      <c r="AJ10" s="17">
        <v>0.43280555196676301</v>
      </c>
      <c r="AK10" s="17">
        <v>0.45569016605064</v>
      </c>
      <c r="AL10" s="17"/>
      <c r="AM10" s="17">
        <v>0.44425837783577998</v>
      </c>
      <c r="AN10" s="17">
        <v>0.46398407991525698</v>
      </c>
      <c r="AO10" s="17">
        <v>0.46124468403479402</v>
      </c>
      <c r="AP10" s="17">
        <v>0.44486246325561701</v>
      </c>
      <c r="AQ10" s="17">
        <v>0.51595804600024697</v>
      </c>
      <c r="AR10" s="17"/>
      <c r="AS10" s="17">
        <v>0.44729591630313698</v>
      </c>
      <c r="AT10" s="17">
        <v>0.45793095533678901</v>
      </c>
      <c r="AU10" s="17">
        <v>0.473031274060985</v>
      </c>
      <c r="AV10" s="17">
        <v>0.438634624895824</v>
      </c>
      <c r="AW10" s="17">
        <v>0.46461584357257801</v>
      </c>
      <c r="AX10" s="17">
        <v>0.44869932227481002</v>
      </c>
      <c r="AY10" s="17"/>
      <c r="AZ10" s="17">
        <v>0.46032366372071198</v>
      </c>
      <c r="BA10" s="17">
        <v>0.48649340960222198</v>
      </c>
      <c r="BB10" s="17">
        <v>0.42314384524215598</v>
      </c>
      <c r="BC10" s="17">
        <v>0.46516659017829598</v>
      </c>
      <c r="BD10" s="17">
        <v>0.43147310308023801</v>
      </c>
      <c r="BE10" s="17"/>
      <c r="BF10" s="17">
        <v>0.463690262147266</v>
      </c>
      <c r="BG10" s="17"/>
      <c r="BH10" s="17">
        <v>0.482403010579256</v>
      </c>
      <c r="BI10" s="17"/>
      <c r="BJ10" s="17">
        <v>0.49099409881856498</v>
      </c>
      <c r="BK10" s="17">
        <v>0.41031001784145699</v>
      </c>
      <c r="BL10" s="17">
        <v>0.44652019362900103</v>
      </c>
      <c r="BM10" s="17">
        <v>0.40917522785772298</v>
      </c>
      <c r="BN10" s="17">
        <v>0.45430829847597798</v>
      </c>
      <c r="BO10" s="17">
        <v>0.46098354647853401</v>
      </c>
      <c r="BP10" s="17"/>
      <c r="BQ10" s="17">
        <v>0.46001849018212998</v>
      </c>
      <c r="BR10" s="17">
        <v>0.44981545673981299</v>
      </c>
      <c r="BS10" s="17">
        <v>0.46492675144893503</v>
      </c>
      <c r="BT10" s="17"/>
      <c r="BU10" s="17">
        <v>0.45612730324277501</v>
      </c>
      <c r="BV10" s="17">
        <v>0.42347918273586699</v>
      </c>
      <c r="BW10" s="17">
        <v>0.47950492920661902</v>
      </c>
      <c r="BX10" s="17"/>
      <c r="BY10" s="17">
        <v>0.52440061382479097</v>
      </c>
      <c r="BZ10" s="17"/>
      <c r="CA10" s="17">
        <v>0.451673323928934</v>
      </c>
    </row>
    <row r="11" spans="2:79" x14ac:dyDescent="0.35">
      <c r="B11" s="18" t="s">
        <v>196</v>
      </c>
      <c r="C11" s="17">
        <v>0.23164388589096399</v>
      </c>
      <c r="D11" s="17">
        <v>0.21715343548039401</v>
      </c>
      <c r="E11" s="17">
        <v>0.24451398702781199</v>
      </c>
      <c r="F11" s="17"/>
      <c r="G11" s="17">
        <v>0.240571369867112</v>
      </c>
      <c r="H11" s="17">
        <v>0.20912492579471501</v>
      </c>
      <c r="I11" s="17">
        <v>0.22297105234546</v>
      </c>
      <c r="J11" s="17">
        <v>0.26907779692144901</v>
      </c>
      <c r="K11" s="17">
        <v>0.24597387988204999</v>
      </c>
      <c r="L11" s="17">
        <v>0.21108711850016801</v>
      </c>
      <c r="M11" s="17"/>
      <c r="N11" s="17">
        <v>0.22594428761420099</v>
      </c>
      <c r="O11" s="17">
        <v>0.21940649701089299</v>
      </c>
      <c r="P11" s="17">
        <v>0.24186217557201301</v>
      </c>
      <c r="Q11" s="17">
        <v>0.240258852984747</v>
      </c>
      <c r="R11" s="17"/>
      <c r="S11" s="17">
        <v>0.25859052236434898</v>
      </c>
      <c r="T11" s="17">
        <v>0.25927733263817498</v>
      </c>
      <c r="U11" s="17">
        <v>0.22734075244936</v>
      </c>
      <c r="V11" s="17">
        <v>0.27257192772198902</v>
      </c>
      <c r="W11" s="17">
        <v>0.18032771277975099</v>
      </c>
      <c r="X11" s="17">
        <v>0.23869696686377301</v>
      </c>
      <c r="Y11" s="17">
        <v>0.23296941008139799</v>
      </c>
      <c r="Z11" s="17">
        <v>0.19795023078410201</v>
      </c>
      <c r="AA11" s="17">
        <v>0.22858083618583599</v>
      </c>
      <c r="AB11" s="17">
        <v>0.15912700447814301</v>
      </c>
      <c r="AC11" s="17">
        <v>0.20626841131573601</v>
      </c>
      <c r="AD11" s="17">
        <v>0.28596462681331197</v>
      </c>
      <c r="AE11" s="17"/>
      <c r="AF11" s="17">
        <v>0.29034084573067598</v>
      </c>
      <c r="AG11" s="17">
        <v>0.21751853584852601</v>
      </c>
      <c r="AH11" s="17">
        <v>0.19217342443053601</v>
      </c>
      <c r="AI11" s="17">
        <v>0.166764981840963</v>
      </c>
      <c r="AJ11" s="17">
        <v>0.22808318486010501</v>
      </c>
      <c r="AK11" s="17">
        <v>0.21684850343356701</v>
      </c>
      <c r="AL11" s="17"/>
      <c r="AM11" s="17">
        <v>0.24862563913422001</v>
      </c>
      <c r="AN11" s="17">
        <v>0.218405589369602</v>
      </c>
      <c r="AO11" s="17">
        <v>0.242720000154453</v>
      </c>
      <c r="AP11" s="17">
        <v>0.23550831975978301</v>
      </c>
      <c r="AQ11" s="17">
        <v>8.4718979867882599E-2</v>
      </c>
      <c r="AR11" s="17"/>
      <c r="AS11" s="17">
        <v>0.22540033020014899</v>
      </c>
      <c r="AT11" s="17">
        <v>0.250247804068427</v>
      </c>
      <c r="AU11" s="17">
        <v>0.20412704907217999</v>
      </c>
      <c r="AV11" s="17">
        <v>0.217773409272078</v>
      </c>
      <c r="AW11" s="17">
        <v>0.23094035692413001</v>
      </c>
      <c r="AX11" s="17">
        <v>0.28646789074169199</v>
      </c>
      <c r="AY11" s="17"/>
      <c r="AZ11" s="17">
        <v>0.231485797905427</v>
      </c>
      <c r="BA11" s="17">
        <v>0.22930713797604499</v>
      </c>
      <c r="BB11" s="17">
        <v>0.24840158273177099</v>
      </c>
      <c r="BC11" s="17">
        <v>0.203047055756406</v>
      </c>
      <c r="BD11" s="17">
        <v>0.22665124042930401</v>
      </c>
      <c r="BE11" s="17"/>
      <c r="BF11" s="17">
        <v>0.22931181996335401</v>
      </c>
      <c r="BG11" s="17"/>
      <c r="BH11" s="17">
        <v>0.223883992727613</v>
      </c>
      <c r="BI11" s="17"/>
      <c r="BJ11" s="17">
        <v>0.20597291299533199</v>
      </c>
      <c r="BK11" s="17">
        <v>0.25077773783526802</v>
      </c>
      <c r="BL11" s="17">
        <v>0.24177871686966501</v>
      </c>
      <c r="BM11" s="17">
        <v>0.26495311240601999</v>
      </c>
      <c r="BN11" s="17">
        <v>0.212629765336806</v>
      </c>
      <c r="BO11" s="17">
        <v>0.241622519023313</v>
      </c>
      <c r="BP11" s="17"/>
      <c r="BQ11" s="17">
        <v>0.23876375783353199</v>
      </c>
      <c r="BR11" s="17">
        <v>0.25047939777520001</v>
      </c>
      <c r="BS11" s="17">
        <v>0.21123432555374999</v>
      </c>
      <c r="BT11" s="17"/>
      <c r="BU11" s="17">
        <v>0.24386265810218599</v>
      </c>
      <c r="BV11" s="17">
        <v>0.268415332143767</v>
      </c>
      <c r="BW11" s="17">
        <v>0.20071999362264301</v>
      </c>
      <c r="BX11" s="17"/>
      <c r="BY11" s="17">
        <v>0.166370885064487</v>
      </c>
      <c r="BZ11" s="17"/>
      <c r="CA11" s="17">
        <v>0.24071409219254999</v>
      </c>
    </row>
    <row r="12" spans="2:79" x14ac:dyDescent="0.35">
      <c r="B12" s="18" t="s">
        <v>197</v>
      </c>
      <c r="C12" s="17">
        <v>7.0896129625449403E-2</v>
      </c>
      <c r="D12" s="17">
        <v>7.3383479573429999E-2</v>
      </c>
      <c r="E12" s="17">
        <v>6.8465889525355206E-2</v>
      </c>
      <c r="F12" s="17"/>
      <c r="G12" s="17">
        <v>4.2096388300959402E-2</v>
      </c>
      <c r="H12" s="17">
        <v>6.6748711241616104E-2</v>
      </c>
      <c r="I12" s="17">
        <v>6.1565048331515902E-2</v>
      </c>
      <c r="J12" s="17">
        <v>9.3245711573611306E-2</v>
      </c>
      <c r="K12" s="17">
        <v>9.84383944086967E-2</v>
      </c>
      <c r="L12" s="17">
        <v>6.4509462445960897E-2</v>
      </c>
      <c r="M12" s="17"/>
      <c r="N12" s="17">
        <v>6.3813625074796307E-2</v>
      </c>
      <c r="O12" s="17">
        <v>7.7818927138977007E-2</v>
      </c>
      <c r="P12" s="17">
        <v>7.5846204056472494E-2</v>
      </c>
      <c r="Q12" s="17">
        <v>6.7222199988784107E-2</v>
      </c>
      <c r="R12" s="17"/>
      <c r="S12" s="17">
        <v>0.10182164473724201</v>
      </c>
      <c r="T12" s="17">
        <v>9.5374292745156602E-2</v>
      </c>
      <c r="U12" s="17">
        <v>7.7148140466464496E-2</v>
      </c>
      <c r="V12" s="17">
        <v>4.26603924389043E-2</v>
      </c>
      <c r="W12" s="17">
        <v>8.8995587803933504E-2</v>
      </c>
      <c r="X12" s="17">
        <v>4.4190699753875497E-2</v>
      </c>
      <c r="Y12" s="17">
        <v>9.8102716872212697E-2</v>
      </c>
      <c r="Z12" s="17">
        <v>7.4007915612509106E-2</v>
      </c>
      <c r="AA12" s="17">
        <v>6.9976005844071001E-2</v>
      </c>
      <c r="AB12" s="17">
        <v>1.08484211138238E-2</v>
      </c>
      <c r="AC12" s="17">
        <v>7.3669869050778602E-2</v>
      </c>
      <c r="AD12" s="17">
        <v>2.9075131754152699E-2</v>
      </c>
      <c r="AE12" s="17"/>
      <c r="AF12" s="17">
        <v>6.0459349077388098E-2</v>
      </c>
      <c r="AG12" s="17">
        <v>6.5480415817033996E-2</v>
      </c>
      <c r="AH12" s="17">
        <v>8.9747997946397706E-2</v>
      </c>
      <c r="AI12" s="17">
        <v>6.4347935681429297E-2</v>
      </c>
      <c r="AJ12" s="17">
        <v>8.9613527301868404E-2</v>
      </c>
      <c r="AK12" s="17">
        <v>7.6452005483274604E-2</v>
      </c>
      <c r="AL12" s="17"/>
      <c r="AM12" s="17">
        <v>6.7147713944621407E-2</v>
      </c>
      <c r="AN12" s="17">
        <v>6.5871047987852094E-2</v>
      </c>
      <c r="AO12" s="17">
        <v>9.4608875977396104E-2</v>
      </c>
      <c r="AP12" s="17">
        <v>4.40760587346384E-2</v>
      </c>
      <c r="AQ12" s="17">
        <v>8.5018511285198106E-2</v>
      </c>
      <c r="AR12" s="17"/>
      <c r="AS12" s="17">
        <v>7.5447787006296702E-2</v>
      </c>
      <c r="AT12" s="17">
        <v>6.7640012091959897E-2</v>
      </c>
      <c r="AU12" s="17">
        <v>7.6110666651768397E-2</v>
      </c>
      <c r="AV12" s="17">
        <v>6.5162772427914198E-2</v>
      </c>
      <c r="AW12" s="17">
        <v>8.0372604237359105E-2</v>
      </c>
      <c r="AX12" s="17">
        <v>5.6991080738722E-2</v>
      </c>
      <c r="AY12" s="17"/>
      <c r="AZ12" s="17">
        <v>7.3999843681593902E-2</v>
      </c>
      <c r="BA12" s="17">
        <v>6.05321464343445E-2</v>
      </c>
      <c r="BB12" s="17">
        <v>9.3443565495803599E-2</v>
      </c>
      <c r="BC12" s="17">
        <v>6.6428616528170004E-2</v>
      </c>
      <c r="BD12" s="17">
        <v>6.56995996224915E-2</v>
      </c>
      <c r="BE12" s="17"/>
      <c r="BF12" s="17">
        <v>7.0040058142320102E-2</v>
      </c>
      <c r="BG12" s="17"/>
      <c r="BH12" s="17">
        <v>6.4155154793179597E-2</v>
      </c>
      <c r="BI12" s="17"/>
      <c r="BJ12" s="17">
        <v>6.5772902915235701E-2</v>
      </c>
      <c r="BK12" s="17">
        <v>7.7462474742428705E-2</v>
      </c>
      <c r="BL12" s="17">
        <v>7.9920187951829799E-2</v>
      </c>
      <c r="BM12" s="17">
        <v>4.9823258196132002E-2</v>
      </c>
      <c r="BN12" s="17">
        <v>9.5948935223203594E-2</v>
      </c>
      <c r="BO12" s="17">
        <v>2.85317969592352E-2</v>
      </c>
      <c r="BP12" s="17"/>
      <c r="BQ12" s="17">
        <v>8.3546068444112595E-2</v>
      </c>
      <c r="BR12" s="17">
        <v>8.3930209887987203E-2</v>
      </c>
      <c r="BS12" s="17">
        <v>6.0143447615711498E-2</v>
      </c>
      <c r="BT12" s="17"/>
      <c r="BU12" s="17">
        <v>7.8543526734615496E-2</v>
      </c>
      <c r="BV12" s="17">
        <v>0.100105400401553</v>
      </c>
      <c r="BW12" s="17">
        <v>5.80348908673557E-2</v>
      </c>
      <c r="BX12" s="17"/>
      <c r="BY12" s="17">
        <v>6.3939075931038106E-2</v>
      </c>
      <c r="BZ12" s="17"/>
      <c r="CA12" s="17">
        <v>6.5633295046505002E-2</v>
      </c>
    </row>
    <row r="13" spans="2:79" x14ac:dyDescent="0.35">
      <c r="B13" s="18" t="s">
        <v>198</v>
      </c>
      <c r="C13" s="17">
        <v>4.35459038749774E-2</v>
      </c>
      <c r="D13" s="17">
        <v>5.0248914322565799E-2</v>
      </c>
      <c r="E13" s="17">
        <v>3.6719578760176799E-2</v>
      </c>
      <c r="F13" s="17"/>
      <c r="G13" s="17">
        <v>8.2816266354754503E-3</v>
      </c>
      <c r="H13" s="17">
        <v>3.2128967963872997E-2</v>
      </c>
      <c r="I13" s="17">
        <v>3.7752978225637397E-2</v>
      </c>
      <c r="J13" s="17">
        <v>6.9656805997259499E-2</v>
      </c>
      <c r="K13" s="17">
        <v>7.28468336457085E-2</v>
      </c>
      <c r="L13" s="17">
        <v>4.0299367652595397E-2</v>
      </c>
      <c r="M13" s="17"/>
      <c r="N13" s="17">
        <v>5.0360506585474203E-2</v>
      </c>
      <c r="O13" s="17">
        <v>4.8383615687144603E-2</v>
      </c>
      <c r="P13" s="17">
        <v>3.6597253252158797E-2</v>
      </c>
      <c r="Q13" s="17">
        <v>3.7571479009719598E-2</v>
      </c>
      <c r="R13" s="17"/>
      <c r="S13" s="17">
        <v>3.9765361444899699E-2</v>
      </c>
      <c r="T13" s="17">
        <v>7.6499029558057097E-2</v>
      </c>
      <c r="U13" s="17">
        <v>7.6827993619697693E-2</v>
      </c>
      <c r="V13" s="17">
        <v>5.1846104593027097E-2</v>
      </c>
      <c r="W13" s="17">
        <v>3.90782348047218E-2</v>
      </c>
      <c r="X13" s="17">
        <v>2.4821367710394199E-2</v>
      </c>
      <c r="Y13" s="17">
        <v>2.99712656466837E-2</v>
      </c>
      <c r="Z13" s="17">
        <v>4.3528910379023997E-2</v>
      </c>
      <c r="AA13" s="17">
        <v>4.0775195014008003E-2</v>
      </c>
      <c r="AB13" s="17">
        <v>1.15733673576043E-2</v>
      </c>
      <c r="AC13" s="17">
        <v>3.8669622043084897E-2</v>
      </c>
      <c r="AD13" s="17">
        <v>2.19364122956574E-2</v>
      </c>
      <c r="AE13" s="17"/>
      <c r="AF13" s="17">
        <v>3.8346148515535701E-2</v>
      </c>
      <c r="AG13" s="17">
        <v>3.7768582740895298E-2</v>
      </c>
      <c r="AH13" s="17">
        <v>7.0039410933698198E-2</v>
      </c>
      <c r="AI13" s="17">
        <v>4.0226681613638599E-2</v>
      </c>
      <c r="AJ13" s="17">
        <v>4.0424229396128698E-2</v>
      </c>
      <c r="AK13" s="17">
        <v>3.9975404517326903E-2</v>
      </c>
      <c r="AL13" s="17"/>
      <c r="AM13" s="17">
        <v>3.0485830620860799E-2</v>
      </c>
      <c r="AN13" s="17">
        <v>5.3035984977155899E-2</v>
      </c>
      <c r="AO13" s="17">
        <v>4.4433174118613201E-2</v>
      </c>
      <c r="AP13" s="17">
        <v>4.3321268420262002E-2</v>
      </c>
      <c r="AQ13" s="17">
        <v>4.3533413771668597E-2</v>
      </c>
      <c r="AR13" s="17"/>
      <c r="AS13" s="17">
        <v>3.4848550575420002E-2</v>
      </c>
      <c r="AT13" s="17">
        <v>3.7795369910317102E-2</v>
      </c>
      <c r="AU13" s="17">
        <v>4.3874013273873802E-2</v>
      </c>
      <c r="AV13" s="17">
        <v>6.3788893876140604E-2</v>
      </c>
      <c r="AW13" s="17">
        <v>4.5388095523114E-2</v>
      </c>
      <c r="AX13" s="17">
        <v>3.0417295224507701E-2</v>
      </c>
      <c r="AY13" s="17"/>
      <c r="AZ13" s="17">
        <v>3.52866324509271E-2</v>
      </c>
      <c r="BA13" s="17">
        <v>4.3432329109064999E-2</v>
      </c>
      <c r="BB13" s="17">
        <v>4.71783635900992E-2</v>
      </c>
      <c r="BC13" s="17">
        <v>4.7214911244859901E-2</v>
      </c>
      <c r="BD13" s="17">
        <v>4.6173198357898897E-2</v>
      </c>
      <c r="BE13" s="17"/>
      <c r="BF13" s="17">
        <v>4.4918021690884699E-2</v>
      </c>
      <c r="BG13" s="17"/>
      <c r="BH13" s="17">
        <v>4.2277843928137E-2</v>
      </c>
      <c r="BI13" s="17"/>
      <c r="BJ13" s="17">
        <v>4.2608129083892402E-2</v>
      </c>
      <c r="BK13" s="17">
        <v>4.7184927639471699E-2</v>
      </c>
      <c r="BL13" s="17">
        <v>4.6604727388899397E-2</v>
      </c>
      <c r="BM13" s="17">
        <v>4.7160503140032402E-2</v>
      </c>
      <c r="BN13" s="17">
        <v>2.4454385705697902E-2</v>
      </c>
      <c r="BO13" s="17">
        <v>3.12828895328136E-2</v>
      </c>
      <c r="BP13" s="17"/>
      <c r="BQ13" s="17">
        <v>6.1738544493757701E-2</v>
      </c>
      <c r="BR13" s="17">
        <v>5.7911366922708901E-2</v>
      </c>
      <c r="BS13" s="17">
        <v>3.2429733138877898E-2</v>
      </c>
      <c r="BT13" s="17"/>
      <c r="BU13" s="17">
        <v>8.0121566956550594E-2</v>
      </c>
      <c r="BV13" s="17">
        <v>5.0413450496664902E-2</v>
      </c>
      <c r="BW13" s="17">
        <v>3.5169641770371803E-2</v>
      </c>
      <c r="BX13" s="17"/>
      <c r="BY13" s="17">
        <v>1.60502101608852E-2</v>
      </c>
      <c r="BZ13" s="17"/>
      <c r="CA13" s="17">
        <v>3.7284379577338503E-2</v>
      </c>
    </row>
    <row r="14" spans="2:79" x14ac:dyDescent="0.35">
      <c r="B14" s="18" t="s">
        <v>199</v>
      </c>
      <c r="C14" s="17">
        <v>1.37924120848287E-2</v>
      </c>
      <c r="D14" s="17">
        <v>1.45582269897852E-2</v>
      </c>
      <c r="E14" s="17">
        <v>1.3139736606804E-2</v>
      </c>
      <c r="F14" s="17"/>
      <c r="G14" s="17">
        <v>2.9709942048443499E-2</v>
      </c>
      <c r="H14" s="17">
        <v>2.1991168620377699E-2</v>
      </c>
      <c r="I14" s="17">
        <v>1.54152374280486E-2</v>
      </c>
      <c r="J14" s="17">
        <v>6.5020977040256001E-3</v>
      </c>
      <c r="K14" s="17">
        <v>8.4016034700805306E-3</v>
      </c>
      <c r="L14" s="17">
        <v>4.6937224116266199E-3</v>
      </c>
      <c r="M14" s="17"/>
      <c r="N14" s="17">
        <v>7.7559376385331101E-3</v>
      </c>
      <c r="O14" s="17">
        <v>1.2564616558723899E-2</v>
      </c>
      <c r="P14" s="17">
        <v>1.04092866480108E-2</v>
      </c>
      <c r="Q14" s="17">
        <v>2.2903490070468002E-2</v>
      </c>
      <c r="R14" s="17"/>
      <c r="S14" s="17">
        <v>8.2227565271470703E-3</v>
      </c>
      <c r="T14" s="17">
        <v>1.19096697342971E-2</v>
      </c>
      <c r="U14" s="17">
        <v>4.6418399130414699E-2</v>
      </c>
      <c r="V14" s="17">
        <v>4.6375788910535598E-3</v>
      </c>
      <c r="W14" s="17">
        <v>1.2275819055677499E-2</v>
      </c>
      <c r="X14" s="17">
        <v>2.4846257428366401E-2</v>
      </c>
      <c r="Y14" s="17">
        <v>1.16222111913093E-2</v>
      </c>
      <c r="Z14" s="17">
        <v>0</v>
      </c>
      <c r="AA14" s="17">
        <v>4.7937522184063599E-3</v>
      </c>
      <c r="AB14" s="17">
        <v>1.69259661486411E-2</v>
      </c>
      <c r="AC14" s="17">
        <v>1.44008497438204E-3</v>
      </c>
      <c r="AD14" s="17">
        <v>2.7166863816524899E-2</v>
      </c>
      <c r="AE14" s="17"/>
      <c r="AF14" s="17">
        <v>8.1392266680929293E-3</v>
      </c>
      <c r="AG14" s="17">
        <v>1.76494148627915E-2</v>
      </c>
      <c r="AH14" s="17">
        <v>8.0354217315894705E-3</v>
      </c>
      <c r="AI14" s="17">
        <v>0</v>
      </c>
      <c r="AJ14" s="17">
        <v>1.18156362338184E-2</v>
      </c>
      <c r="AK14" s="17">
        <v>1.34986597063267E-2</v>
      </c>
      <c r="AL14" s="17"/>
      <c r="AM14" s="17">
        <v>1.2843970255258399E-2</v>
      </c>
      <c r="AN14" s="17">
        <v>2.1171772040112401E-2</v>
      </c>
      <c r="AO14" s="17">
        <v>6.4031390846123297E-3</v>
      </c>
      <c r="AP14" s="17">
        <v>6.1093575085843798E-4</v>
      </c>
      <c r="AQ14" s="17">
        <v>0</v>
      </c>
      <c r="AR14" s="17"/>
      <c r="AS14" s="17">
        <v>1.7123239465795099E-2</v>
      </c>
      <c r="AT14" s="17">
        <v>1.3455144121033101E-2</v>
      </c>
      <c r="AU14" s="17">
        <v>1.0206396767329999E-2</v>
      </c>
      <c r="AV14" s="17">
        <v>1.4939529387788499E-2</v>
      </c>
      <c r="AW14" s="17">
        <v>1.3617987716608101E-2</v>
      </c>
      <c r="AX14" s="17">
        <v>9.7087431614544598E-3</v>
      </c>
      <c r="AY14" s="17"/>
      <c r="AZ14" s="17">
        <v>7.6922825137112202E-3</v>
      </c>
      <c r="BA14" s="17">
        <v>1.58811617369784E-2</v>
      </c>
      <c r="BB14" s="17">
        <v>1.7870894016791001E-2</v>
      </c>
      <c r="BC14" s="17">
        <v>9.9668590391617899E-3</v>
      </c>
      <c r="BD14" s="17">
        <v>1.4729661995614899E-2</v>
      </c>
      <c r="BE14" s="17"/>
      <c r="BF14" s="17">
        <v>8.9857492617076793E-3</v>
      </c>
      <c r="BG14" s="17"/>
      <c r="BH14" s="17">
        <v>1.0145267119944699E-2</v>
      </c>
      <c r="BI14" s="17"/>
      <c r="BJ14" s="17">
        <v>1.7682407121506601E-2</v>
      </c>
      <c r="BK14" s="17">
        <v>1.34456465626839E-2</v>
      </c>
      <c r="BL14" s="17">
        <v>3.7833382267602202E-3</v>
      </c>
      <c r="BM14" s="17">
        <v>1.6999123124346299E-2</v>
      </c>
      <c r="BN14" s="17">
        <v>2.0635043443263501E-2</v>
      </c>
      <c r="BO14" s="17">
        <v>1.2314248078803E-2</v>
      </c>
      <c r="BP14" s="17"/>
      <c r="BQ14" s="17">
        <v>4.3127349666258301E-3</v>
      </c>
      <c r="BR14" s="17">
        <v>1.0208631290044699E-2</v>
      </c>
      <c r="BS14" s="17">
        <v>1.45476353444235E-2</v>
      </c>
      <c r="BT14" s="17"/>
      <c r="BU14" s="17">
        <v>1.6389081513568299E-2</v>
      </c>
      <c r="BV14" s="17">
        <v>7.3355955691182702E-3</v>
      </c>
      <c r="BW14" s="17">
        <v>1.30174632763742E-2</v>
      </c>
      <c r="BX14" s="17"/>
      <c r="BY14" s="17">
        <v>1.1918726180279501E-2</v>
      </c>
      <c r="BZ14" s="17"/>
      <c r="CA14" s="17">
        <v>9.0581323176882403E-3</v>
      </c>
    </row>
    <row r="15" spans="2:79" x14ac:dyDescent="0.35">
      <c r="B15" s="18" t="s">
        <v>200</v>
      </c>
      <c r="C15" s="21">
        <v>0.64012166852378105</v>
      </c>
      <c r="D15" s="21">
        <v>0.64465594363382495</v>
      </c>
      <c r="E15" s="21">
        <v>0.63716080807985198</v>
      </c>
      <c r="F15" s="21"/>
      <c r="G15" s="21">
        <v>0.67934067314801005</v>
      </c>
      <c r="H15" s="21">
        <v>0.67000622637941798</v>
      </c>
      <c r="I15" s="21">
        <v>0.662295683669338</v>
      </c>
      <c r="J15" s="21">
        <v>0.56151758780365502</v>
      </c>
      <c r="K15" s="21">
        <v>0.57433928859346395</v>
      </c>
      <c r="L15" s="21">
        <v>0.67941032898964904</v>
      </c>
      <c r="M15" s="21"/>
      <c r="N15" s="21">
        <v>0.65212564308699505</v>
      </c>
      <c r="O15" s="21">
        <v>0.64182634360426205</v>
      </c>
      <c r="P15" s="21">
        <v>0.63528508047134502</v>
      </c>
      <c r="Q15" s="21">
        <v>0.63204397794628098</v>
      </c>
      <c r="R15" s="21"/>
      <c r="S15" s="21">
        <v>0.59159971492636299</v>
      </c>
      <c r="T15" s="21">
        <v>0.55693967532431399</v>
      </c>
      <c r="U15" s="21">
        <v>0.57226471433406301</v>
      </c>
      <c r="V15" s="21">
        <v>0.62828399635502596</v>
      </c>
      <c r="W15" s="21">
        <v>0.67932264555591604</v>
      </c>
      <c r="X15" s="21">
        <v>0.66744470824359103</v>
      </c>
      <c r="Y15" s="21">
        <v>0.62733439620839604</v>
      </c>
      <c r="Z15" s="21">
        <v>0.68451294322436496</v>
      </c>
      <c r="AA15" s="21">
        <v>0.65587421073767904</v>
      </c>
      <c r="AB15" s="21">
        <v>0.80152524090178801</v>
      </c>
      <c r="AC15" s="21">
        <v>0.67995201261601801</v>
      </c>
      <c r="AD15" s="21">
        <v>0.63585696532035296</v>
      </c>
      <c r="AE15" s="21"/>
      <c r="AF15" s="21">
        <v>0.60271443000830804</v>
      </c>
      <c r="AG15" s="21">
        <v>0.66158305073075396</v>
      </c>
      <c r="AH15" s="21">
        <v>0.64000374495777901</v>
      </c>
      <c r="AI15" s="21">
        <v>0.72866040086396999</v>
      </c>
      <c r="AJ15" s="21">
        <v>0.63006342220807998</v>
      </c>
      <c r="AK15" s="21">
        <v>0.65322542685950502</v>
      </c>
      <c r="AL15" s="21"/>
      <c r="AM15" s="21">
        <v>0.64089684604504005</v>
      </c>
      <c r="AN15" s="21">
        <v>0.64151560562527699</v>
      </c>
      <c r="AO15" s="21">
        <v>0.61183481066492595</v>
      </c>
      <c r="AP15" s="21">
        <v>0.67648341733445805</v>
      </c>
      <c r="AQ15" s="21">
        <v>0.78672909507525102</v>
      </c>
      <c r="AR15" s="21"/>
      <c r="AS15" s="21">
        <v>0.64718009275233901</v>
      </c>
      <c r="AT15" s="21">
        <v>0.63086166980826297</v>
      </c>
      <c r="AU15" s="21">
        <v>0.66568187423484804</v>
      </c>
      <c r="AV15" s="21">
        <v>0.63833539503607895</v>
      </c>
      <c r="AW15" s="21">
        <v>0.62968095559878901</v>
      </c>
      <c r="AX15" s="21">
        <v>0.616414990133624</v>
      </c>
      <c r="AY15" s="21"/>
      <c r="AZ15" s="21">
        <v>0.65153544344834102</v>
      </c>
      <c r="BA15" s="21">
        <v>0.65084722474356704</v>
      </c>
      <c r="BB15" s="21">
        <v>0.59310559416553499</v>
      </c>
      <c r="BC15" s="21">
        <v>0.67334255743140203</v>
      </c>
      <c r="BD15" s="21">
        <v>0.64674629959469099</v>
      </c>
      <c r="BE15" s="21"/>
      <c r="BF15" s="21">
        <v>0.64674435094173399</v>
      </c>
      <c r="BG15" s="21"/>
      <c r="BH15" s="21">
        <v>0.65953774143112598</v>
      </c>
      <c r="BI15" s="21"/>
      <c r="BJ15" s="21">
        <v>0.66796364788403395</v>
      </c>
      <c r="BK15" s="21">
        <v>0.61112921322014802</v>
      </c>
      <c r="BL15" s="21">
        <v>0.627913029562846</v>
      </c>
      <c r="BM15" s="21">
        <v>0.62106400313346899</v>
      </c>
      <c r="BN15" s="21">
        <v>0.64633187029102901</v>
      </c>
      <c r="BO15" s="21">
        <v>0.68624854640583499</v>
      </c>
      <c r="BP15" s="21"/>
      <c r="BQ15" s="21">
        <v>0.61163889426197204</v>
      </c>
      <c r="BR15" s="21">
        <v>0.59747039412406</v>
      </c>
      <c r="BS15" s="21">
        <v>0.68164485834723698</v>
      </c>
      <c r="BT15" s="21"/>
      <c r="BU15" s="21">
        <v>0.58108316669308002</v>
      </c>
      <c r="BV15" s="21">
        <v>0.57373022138889596</v>
      </c>
      <c r="BW15" s="21">
        <v>0.69305801046325599</v>
      </c>
      <c r="BX15" s="21"/>
      <c r="BY15" s="21">
        <v>0.74172110266331004</v>
      </c>
      <c r="BZ15" s="21"/>
      <c r="CA15" s="21">
        <v>0.647310100865918</v>
      </c>
    </row>
    <row r="16" spans="2:79" x14ac:dyDescent="0.35">
      <c r="B16" s="18" t="s">
        <v>201</v>
      </c>
      <c r="C16" s="21">
        <v>0.114442033500427</v>
      </c>
      <c r="D16" s="21">
        <v>0.12363239389599601</v>
      </c>
      <c r="E16" s="21">
        <v>0.10518546828553201</v>
      </c>
      <c r="F16" s="21"/>
      <c r="G16" s="21">
        <v>5.0378014936434901E-2</v>
      </c>
      <c r="H16" s="21">
        <v>9.8877679205489094E-2</v>
      </c>
      <c r="I16" s="21">
        <v>9.9318026557153299E-2</v>
      </c>
      <c r="J16" s="21">
        <v>0.16290251757087101</v>
      </c>
      <c r="K16" s="21">
        <v>0.17128522805440499</v>
      </c>
      <c r="L16" s="21">
        <v>0.104808830098556</v>
      </c>
      <c r="M16" s="21"/>
      <c r="N16" s="21">
        <v>0.114174131660271</v>
      </c>
      <c r="O16" s="21">
        <v>0.12620254282612201</v>
      </c>
      <c r="P16" s="21">
        <v>0.11244345730863101</v>
      </c>
      <c r="Q16" s="21">
        <v>0.104793678998504</v>
      </c>
      <c r="R16" s="21"/>
      <c r="S16" s="21">
        <v>0.14158700618214201</v>
      </c>
      <c r="T16" s="21">
        <v>0.171873322303214</v>
      </c>
      <c r="U16" s="21">
        <v>0.15397613408616201</v>
      </c>
      <c r="V16" s="21">
        <v>9.4506497031931397E-2</v>
      </c>
      <c r="W16" s="21">
        <v>0.12807382260865499</v>
      </c>
      <c r="X16" s="21">
        <v>6.9012067464269702E-2</v>
      </c>
      <c r="Y16" s="21">
        <v>0.12807398251889601</v>
      </c>
      <c r="Z16" s="21">
        <v>0.11753682599153301</v>
      </c>
      <c r="AA16" s="21">
        <v>0.110751200858079</v>
      </c>
      <c r="AB16" s="21">
        <v>2.2421788471428099E-2</v>
      </c>
      <c r="AC16" s="21">
        <v>0.112339491093864</v>
      </c>
      <c r="AD16" s="21">
        <v>5.1011544049810002E-2</v>
      </c>
      <c r="AE16" s="21"/>
      <c r="AF16" s="21">
        <v>9.8805497592923799E-2</v>
      </c>
      <c r="AG16" s="21">
        <v>0.103248998557929</v>
      </c>
      <c r="AH16" s="21">
        <v>0.15978740888009599</v>
      </c>
      <c r="AI16" s="21">
        <v>0.10457461729506801</v>
      </c>
      <c r="AJ16" s="21">
        <v>0.130037756697997</v>
      </c>
      <c r="AK16" s="21">
        <v>0.116427410000602</v>
      </c>
      <c r="AL16" s="21"/>
      <c r="AM16" s="21">
        <v>9.7633544565482094E-2</v>
      </c>
      <c r="AN16" s="21">
        <v>0.118907032965008</v>
      </c>
      <c r="AO16" s="21">
        <v>0.13904205009600901</v>
      </c>
      <c r="AP16" s="21">
        <v>8.7397327154900395E-2</v>
      </c>
      <c r="AQ16" s="21">
        <v>0.12855192505686699</v>
      </c>
      <c r="AR16" s="21"/>
      <c r="AS16" s="21">
        <v>0.110296337581717</v>
      </c>
      <c r="AT16" s="21">
        <v>0.10543538200227701</v>
      </c>
      <c r="AU16" s="21">
        <v>0.119984679925642</v>
      </c>
      <c r="AV16" s="21">
        <v>0.128951666304055</v>
      </c>
      <c r="AW16" s="21">
        <v>0.12576069976047299</v>
      </c>
      <c r="AX16" s="21">
        <v>8.7408375963229604E-2</v>
      </c>
      <c r="AY16" s="21"/>
      <c r="AZ16" s="21">
        <v>0.109286476132521</v>
      </c>
      <c r="BA16" s="21">
        <v>0.10396447554341</v>
      </c>
      <c r="BB16" s="21">
        <v>0.14062192908590301</v>
      </c>
      <c r="BC16" s="21">
        <v>0.11364352777303</v>
      </c>
      <c r="BD16" s="21">
        <v>0.11187279798039</v>
      </c>
      <c r="BE16" s="21"/>
      <c r="BF16" s="21">
        <v>0.114958079833205</v>
      </c>
      <c r="BG16" s="21"/>
      <c r="BH16" s="21">
        <v>0.10643299872131699</v>
      </c>
      <c r="BI16" s="21"/>
      <c r="BJ16" s="21">
        <v>0.10838103199912801</v>
      </c>
      <c r="BK16" s="21">
        <v>0.1246474023819</v>
      </c>
      <c r="BL16" s="21">
        <v>0.12652491534072899</v>
      </c>
      <c r="BM16" s="21">
        <v>9.6983761336164404E-2</v>
      </c>
      <c r="BN16" s="21">
        <v>0.12040332092890201</v>
      </c>
      <c r="BO16" s="21">
        <v>5.9814686492048803E-2</v>
      </c>
      <c r="BP16" s="21"/>
      <c r="BQ16" s="21">
        <v>0.14528461293787001</v>
      </c>
      <c r="BR16" s="21">
        <v>0.14184157681069601</v>
      </c>
      <c r="BS16" s="21">
        <v>9.2573180754589299E-2</v>
      </c>
      <c r="BT16" s="21"/>
      <c r="BU16" s="21">
        <v>0.15866509369116599</v>
      </c>
      <c r="BV16" s="21">
        <v>0.15051885089821801</v>
      </c>
      <c r="BW16" s="21">
        <v>9.3204532637727405E-2</v>
      </c>
      <c r="BX16" s="21"/>
      <c r="BY16" s="21">
        <v>7.9989286091923295E-2</v>
      </c>
      <c r="BZ16" s="21"/>
      <c r="CA16" s="21">
        <v>0.102917674623844</v>
      </c>
    </row>
    <row r="17" spans="2:79" x14ac:dyDescent="0.35">
      <c r="B17" s="18" t="s">
        <v>202</v>
      </c>
      <c r="C17" s="22">
        <v>0.52567963502335402</v>
      </c>
      <c r="D17" s="22">
        <v>0.52102354973782905</v>
      </c>
      <c r="E17" s="22">
        <v>0.53197533979431999</v>
      </c>
      <c r="F17" s="22"/>
      <c r="G17" s="22">
        <v>0.62896265821157504</v>
      </c>
      <c r="H17" s="22">
        <v>0.57112854717392902</v>
      </c>
      <c r="I17" s="22">
        <v>0.56297765711218495</v>
      </c>
      <c r="J17" s="22">
        <v>0.39861507023278397</v>
      </c>
      <c r="K17" s="22">
        <v>0.40305406053905901</v>
      </c>
      <c r="L17" s="22">
        <v>0.57460149889109202</v>
      </c>
      <c r="M17" s="22"/>
      <c r="N17" s="22">
        <v>0.53795151142672504</v>
      </c>
      <c r="O17" s="22">
        <v>0.51562380077813996</v>
      </c>
      <c r="P17" s="22">
        <v>0.52284162316271299</v>
      </c>
      <c r="Q17" s="22">
        <v>0.52725029894777697</v>
      </c>
      <c r="R17" s="22"/>
      <c r="S17" s="22">
        <v>0.450012708744221</v>
      </c>
      <c r="T17" s="22">
        <v>0.38506635302110098</v>
      </c>
      <c r="U17" s="22">
        <v>0.4182885802479</v>
      </c>
      <c r="V17" s="22">
        <v>0.53377749932309404</v>
      </c>
      <c r="W17" s="22">
        <v>0.55124882294726096</v>
      </c>
      <c r="X17" s="22">
        <v>0.59843264077932101</v>
      </c>
      <c r="Y17" s="22">
        <v>0.49926041368950003</v>
      </c>
      <c r="Z17" s="22">
        <v>0.56697611723283203</v>
      </c>
      <c r="AA17" s="22">
        <v>0.54512300987960005</v>
      </c>
      <c r="AB17" s="22">
        <v>0.77910345243035894</v>
      </c>
      <c r="AC17" s="22">
        <v>0.56761252152215502</v>
      </c>
      <c r="AD17" s="22">
        <v>0.58484542127054295</v>
      </c>
      <c r="AE17" s="22"/>
      <c r="AF17" s="22">
        <v>0.50390893241538404</v>
      </c>
      <c r="AG17" s="22">
        <v>0.55833405217282395</v>
      </c>
      <c r="AH17" s="22">
        <v>0.48021633607768299</v>
      </c>
      <c r="AI17" s="22">
        <v>0.62408578356890199</v>
      </c>
      <c r="AJ17" s="22">
        <v>0.50002566551008298</v>
      </c>
      <c r="AK17" s="22">
        <v>0.53679801685890305</v>
      </c>
      <c r="AL17" s="22"/>
      <c r="AM17" s="22">
        <v>0.54326330147955804</v>
      </c>
      <c r="AN17" s="22">
        <v>0.52260857266026906</v>
      </c>
      <c r="AO17" s="22">
        <v>0.472792760568916</v>
      </c>
      <c r="AP17" s="22">
        <v>0.58908609017955804</v>
      </c>
      <c r="AQ17" s="22">
        <v>0.65817717001838405</v>
      </c>
      <c r="AR17" s="22"/>
      <c r="AS17" s="22">
        <v>0.53688375517062203</v>
      </c>
      <c r="AT17" s="22">
        <v>0.52542628780598599</v>
      </c>
      <c r="AU17" s="22">
        <v>0.54569719430920605</v>
      </c>
      <c r="AV17" s="22">
        <v>0.50938372873202398</v>
      </c>
      <c r="AW17" s="22">
        <v>0.50392025583831601</v>
      </c>
      <c r="AX17" s="22">
        <v>0.52900661417039396</v>
      </c>
      <c r="AY17" s="22"/>
      <c r="AZ17" s="22">
        <v>0.54224896731581995</v>
      </c>
      <c r="BA17" s="22">
        <v>0.546882749200158</v>
      </c>
      <c r="BB17" s="22">
        <v>0.452483665079632</v>
      </c>
      <c r="BC17" s="22">
        <v>0.55969902965837204</v>
      </c>
      <c r="BD17" s="22">
        <v>0.53487350161430103</v>
      </c>
      <c r="BE17" s="22"/>
      <c r="BF17" s="22">
        <v>0.53178627110852905</v>
      </c>
      <c r="BG17" s="22"/>
      <c r="BH17" s="22">
        <v>0.55310474270980903</v>
      </c>
      <c r="BI17" s="22"/>
      <c r="BJ17" s="22">
        <v>0.55958261588490599</v>
      </c>
      <c r="BK17" s="22">
        <v>0.48648181083824799</v>
      </c>
      <c r="BL17" s="22">
        <v>0.50138811422211704</v>
      </c>
      <c r="BM17" s="22">
        <v>0.52408024179730495</v>
      </c>
      <c r="BN17" s="22">
        <v>0.52592854936212796</v>
      </c>
      <c r="BO17" s="22">
        <v>0.62643385991378597</v>
      </c>
      <c r="BP17" s="22"/>
      <c r="BQ17" s="22">
        <v>0.46635428132410101</v>
      </c>
      <c r="BR17" s="22">
        <v>0.45562881731336302</v>
      </c>
      <c r="BS17" s="22">
        <v>0.589071677592648</v>
      </c>
      <c r="BT17" s="22"/>
      <c r="BU17" s="22">
        <v>0.42241807300191397</v>
      </c>
      <c r="BV17" s="22">
        <v>0.42321137049067797</v>
      </c>
      <c r="BW17" s="22">
        <v>0.599853477825528</v>
      </c>
      <c r="BX17" s="22"/>
      <c r="BY17" s="22">
        <v>0.66173181657138702</v>
      </c>
      <c r="BZ17" s="22"/>
      <c r="CA17" s="22">
        <v>0.54439242624207496</v>
      </c>
    </row>
    <row r="18" spans="2:79" x14ac:dyDescent="0.35">
      <c r="B18" s="16"/>
    </row>
    <row r="19" spans="2:79" x14ac:dyDescent="0.35">
      <c r="B19" t="s">
        <v>107</v>
      </c>
    </row>
    <row r="20" spans="2:79" x14ac:dyDescent="0.35">
      <c r="B20" t="s">
        <v>108</v>
      </c>
    </row>
    <row r="22" spans="2:79" x14ac:dyDescent="0.35">
      <c r="B22"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16"/>
  <sheetViews>
    <sheetView showGridLines="0" topLeftCell="A5" workbookViewId="0">
      <pane xSplit="2" topLeftCell="BD1" activePane="topRight" state="frozen"/>
      <selection pane="topRight" activeCell="A9" sqref="A9:XFD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204</v>
      </c>
      <c r="C9" s="17">
        <v>0.29601878119609698</v>
      </c>
      <c r="D9" s="17">
        <v>0.35824728697411301</v>
      </c>
      <c r="E9" s="17">
        <v>0.23529166345795099</v>
      </c>
      <c r="F9" s="17"/>
      <c r="G9" s="17">
        <v>0.19246620592647801</v>
      </c>
      <c r="H9" s="17">
        <v>0.23211016614622301</v>
      </c>
      <c r="I9" s="17">
        <v>0.26978036166630598</v>
      </c>
      <c r="J9" s="17">
        <v>0.27936939217111101</v>
      </c>
      <c r="K9" s="17">
        <v>0.33864931189353797</v>
      </c>
      <c r="L9" s="17">
        <v>0.42334135415975999</v>
      </c>
      <c r="M9" s="17"/>
      <c r="N9" s="17">
        <v>0.344284705458484</v>
      </c>
      <c r="O9" s="17">
        <v>0.27364823797800703</v>
      </c>
      <c r="P9" s="17">
        <v>0.27621616903676199</v>
      </c>
      <c r="Q9" s="17">
        <v>0.28601319122156199</v>
      </c>
      <c r="R9" s="17"/>
      <c r="S9" s="17">
        <v>0.27146880433306297</v>
      </c>
      <c r="T9" s="17">
        <v>0.266364182053549</v>
      </c>
      <c r="U9" s="17">
        <v>0.24124673246300801</v>
      </c>
      <c r="V9" s="17">
        <v>0.31263862316292002</v>
      </c>
      <c r="W9" s="17">
        <v>0.285921159896454</v>
      </c>
      <c r="X9" s="17">
        <v>0.25658492937342497</v>
      </c>
      <c r="Y9" s="17">
        <v>0.24913025623802501</v>
      </c>
      <c r="Z9" s="17">
        <v>0.30069015966039903</v>
      </c>
      <c r="AA9" s="17">
        <v>0.28722678151647901</v>
      </c>
      <c r="AB9" s="17">
        <v>0.481409994279072</v>
      </c>
      <c r="AC9" s="17">
        <v>0.33257863456675901</v>
      </c>
      <c r="AD9" s="17">
        <v>0.310434532587131</v>
      </c>
      <c r="AE9" s="17"/>
      <c r="AF9" s="17">
        <v>0.26199407595937202</v>
      </c>
      <c r="AG9" s="17">
        <v>0.31140904558923799</v>
      </c>
      <c r="AH9" s="17">
        <v>0.312948205871179</v>
      </c>
      <c r="AI9" s="17">
        <v>0.31555780499588598</v>
      </c>
      <c r="AJ9" s="17">
        <v>0.30433568421358398</v>
      </c>
      <c r="AK9" s="17">
        <v>0.33822313079105498</v>
      </c>
      <c r="AL9" s="17"/>
      <c r="AM9" s="17">
        <v>0.30090884428546399</v>
      </c>
      <c r="AN9" s="17">
        <v>0.28120820552980602</v>
      </c>
      <c r="AO9" s="17">
        <v>0.27577770449914102</v>
      </c>
      <c r="AP9" s="17">
        <v>0.33130740605625197</v>
      </c>
      <c r="AQ9" s="17">
        <v>0.42572836858892599</v>
      </c>
      <c r="AR9" s="17"/>
      <c r="AS9" s="17">
        <v>0.257343998063706</v>
      </c>
      <c r="AT9" s="17">
        <v>0.31560815412684301</v>
      </c>
      <c r="AU9" s="17">
        <v>0.29530687152285701</v>
      </c>
      <c r="AV9" s="17">
        <v>0.28064476063772698</v>
      </c>
      <c r="AW9" s="17">
        <v>0.33378405363465302</v>
      </c>
      <c r="AX9" s="17">
        <v>0.33583090540014598</v>
      </c>
      <c r="AY9" s="17"/>
      <c r="AZ9" s="17">
        <v>0.35236046332038201</v>
      </c>
      <c r="BA9" s="17">
        <v>0.28191234882782601</v>
      </c>
      <c r="BB9" s="17">
        <v>0.27957955125425499</v>
      </c>
      <c r="BC9" s="17">
        <v>0.40422136583438001</v>
      </c>
      <c r="BD9" s="17">
        <v>0.23786993872892201</v>
      </c>
      <c r="BE9" s="17"/>
      <c r="BF9" s="17">
        <v>0.318549521037433</v>
      </c>
      <c r="BG9" s="17"/>
      <c r="BH9" s="17">
        <v>0.32183005371004503</v>
      </c>
      <c r="BI9" s="17"/>
      <c r="BJ9" s="17">
        <v>0.25074292876354898</v>
      </c>
      <c r="BK9" s="17">
        <v>0.31183042046620502</v>
      </c>
      <c r="BL9" s="17">
        <v>0.354284510486363</v>
      </c>
      <c r="BM9" s="17">
        <v>0.28752806630850503</v>
      </c>
      <c r="BN9" s="17">
        <v>0.28383588403312698</v>
      </c>
      <c r="BO9" s="17">
        <v>0.224019855086348</v>
      </c>
      <c r="BP9" s="17"/>
      <c r="BQ9" s="17">
        <v>0.32312018305835599</v>
      </c>
      <c r="BR9" s="17">
        <v>0.29499651366953</v>
      </c>
      <c r="BS9" s="17">
        <v>0.30370492182769998</v>
      </c>
      <c r="BT9" s="17"/>
      <c r="BU9" s="17">
        <v>0.373106119228794</v>
      </c>
      <c r="BV9" s="17">
        <v>0.286282456072601</v>
      </c>
      <c r="BW9" s="17">
        <v>0.31365310285498199</v>
      </c>
      <c r="BX9" s="17"/>
      <c r="BY9" s="17">
        <v>0.312199763673773</v>
      </c>
      <c r="BZ9" s="17"/>
      <c r="CA9" s="17">
        <v>0.30491278929434601</v>
      </c>
    </row>
    <row r="10" spans="2:79" ht="43.5" x14ac:dyDescent="0.35">
      <c r="B10" s="18" t="s">
        <v>205</v>
      </c>
      <c r="C10" s="17">
        <v>0.39170281895620701</v>
      </c>
      <c r="D10" s="17">
        <v>0.360199598111131</v>
      </c>
      <c r="E10" s="17">
        <v>0.42260832606708598</v>
      </c>
      <c r="F10" s="17"/>
      <c r="G10" s="17">
        <v>0.405940250644791</v>
      </c>
      <c r="H10" s="17">
        <v>0.42314375553246403</v>
      </c>
      <c r="I10" s="17">
        <v>0.39586477402085102</v>
      </c>
      <c r="J10" s="17">
        <v>0.41512091940428503</v>
      </c>
      <c r="K10" s="17">
        <v>0.376125594235307</v>
      </c>
      <c r="L10" s="17">
        <v>0.34472379966627598</v>
      </c>
      <c r="M10" s="17"/>
      <c r="N10" s="17">
        <v>0.412589163460235</v>
      </c>
      <c r="O10" s="17">
        <v>0.38188483461613898</v>
      </c>
      <c r="P10" s="17">
        <v>0.38882640811609398</v>
      </c>
      <c r="Q10" s="17">
        <v>0.38123463306405297</v>
      </c>
      <c r="R10" s="17"/>
      <c r="S10" s="17">
        <v>0.40855821621849903</v>
      </c>
      <c r="T10" s="17">
        <v>0.40721637007250899</v>
      </c>
      <c r="U10" s="17">
        <v>0.39885313462391098</v>
      </c>
      <c r="V10" s="17">
        <v>0.32383128624493901</v>
      </c>
      <c r="W10" s="17">
        <v>0.43095013601670601</v>
      </c>
      <c r="X10" s="17">
        <v>0.445517078863576</v>
      </c>
      <c r="Y10" s="17">
        <v>0.46442946728409401</v>
      </c>
      <c r="Z10" s="17">
        <v>0.354688212411155</v>
      </c>
      <c r="AA10" s="17">
        <v>0.35896594965736101</v>
      </c>
      <c r="AB10" s="17">
        <v>0.304365066808991</v>
      </c>
      <c r="AC10" s="17">
        <v>0.38975170580699903</v>
      </c>
      <c r="AD10" s="17">
        <v>0.41827764352075097</v>
      </c>
      <c r="AE10" s="17"/>
      <c r="AF10" s="17">
        <v>0.375038516365097</v>
      </c>
      <c r="AG10" s="17">
        <v>0.38593740976079499</v>
      </c>
      <c r="AH10" s="17">
        <v>0.43059357825019801</v>
      </c>
      <c r="AI10" s="17">
        <v>0.37383124351609098</v>
      </c>
      <c r="AJ10" s="17">
        <v>0.37734766461149799</v>
      </c>
      <c r="AK10" s="17">
        <v>0.43106944075360898</v>
      </c>
      <c r="AL10" s="17"/>
      <c r="AM10" s="17">
        <v>0.38546858679721102</v>
      </c>
      <c r="AN10" s="17">
        <v>0.38794930906444097</v>
      </c>
      <c r="AO10" s="17">
        <v>0.42222866010608601</v>
      </c>
      <c r="AP10" s="17">
        <v>0.36927179184877901</v>
      </c>
      <c r="AQ10" s="17">
        <v>0.31653038659668498</v>
      </c>
      <c r="AR10" s="17"/>
      <c r="AS10" s="17">
        <v>0.401298259394122</v>
      </c>
      <c r="AT10" s="17">
        <v>0.36107490428877997</v>
      </c>
      <c r="AU10" s="17">
        <v>0.38289382798907201</v>
      </c>
      <c r="AV10" s="17">
        <v>0.40515446387805998</v>
      </c>
      <c r="AW10" s="17">
        <v>0.41676808925942599</v>
      </c>
      <c r="AX10" s="17">
        <v>0.39912590566130002</v>
      </c>
      <c r="AY10" s="17"/>
      <c r="AZ10" s="17">
        <v>0.38442348037980301</v>
      </c>
      <c r="BA10" s="17">
        <v>0.42933074410942001</v>
      </c>
      <c r="BB10" s="17">
        <v>0.39017067358614499</v>
      </c>
      <c r="BC10" s="17">
        <v>0.35746801935928202</v>
      </c>
      <c r="BD10" s="17">
        <v>0.37210970119525699</v>
      </c>
      <c r="BE10" s="17"/>
      <c r="BF10" s="17">
        <v>0.39735134354608498</v>
      </c>
      <c r="BG10" s="17"/>
      <c r="BH10" s="17">
        <v>0.38883787865519298</v>
      </c>
      <c r="BI10" s="17"/>
      <c r="BJ10" s="17">
        <v>0.45941850849882498</v>
      </c>
      <c r="BK10" s="17">
        <v>0.344634580127475</v>
      </c>
      <c r="BL10" s="17">
        <v>0.37267153073735898</v>
      </c>
      <c r="BM10" s="17">
        <v>0.41830331903777501</v>
      </c>
      <c r="BN10" s="17">
        <v>0.33356270609337801</v>
      </c>
      <c r="BO10" s="17">
        <v>0.312810828172222</v>
      </c>
      <c r="BP10" s="17"/>
      <c r="BQ10" s="17">
        <v>0.37622048447988699</v>
      </c>
      <c r="BR10" s="17">
        <v>0.42623922216356203</v>
      </c>
      <c r="BS10" s="17">
        <v>0.38963234440776401</v>
      </c>
      <c r="BT10" s="17"/>
      <c r="BU10" s="17">
        <v>0.35850225789476903</v>
      </c>
      <c r="BV10" s="17">
        <v>0.43544747418225299</v>
      </c>
      <c r="BW10" s="17">
        <v>0.37843394935030999</v>
      </c>
      <c r="BX10" s="17"/>
      <c r="BY10" s="17">
        <v>0.33008412580254498</v>
      </c>
      <c r="BZ10" s="17"/>
      <c r="CA10" s="17">
        <v>0.42267902649157801</v>
      </c>
    </row>
    <row r="11" spans="2:79" ht="43.5" x14ac:dyDescent="0.35">
      <c r="B11" s="18" t="s">
        <v>206</v>
      </c>
      <c r="C11" s="19">
        <v>0.31227839984769601</v>
      </c>
      <c r="D11" s="19">
        <v>0.28155311491475699</v>
      </c>
      <c r="E11" s="19">
        <v>0.34210001047496302</v>
      </c>
      <c r="F11" s="19"/>
      <c r="G11" s="19">
        <v>0.40159354342873199</v>
      </c>
      <c r="H11" s="19">
        <v>0.34474607832131299</v>
      </c>
      <c r="I11" s="19">
        <v>0.334354864312844</v>
      </c>
      <c r="J11" s="19">
        <v>0.30550968842460402</v>
      </c>
      <c r="K11" s="19">
        <v>0.28522509387115502</v>
      </c>
      <c r="L11" s="19">
        <v>0.23193484617396501</v>
      </c>
      <c r="M11" s="19"/>
      <c r="N11" s="19">
        <v>0.24312613108128101</v>
      </c>
      <c r="O11" s="19">
        <v>0.344466927405854</v>
      </c>
      <c r="P11" s="19">
        <v>0.33495742284714303</v>
      </c>
      <c r="Q11" s="19">
        <v>0.33275217571438598</v>
      </c>
      <c r="R11" s="19"/>
      <c r="S11" s="19">
        <v>0.319972979448438</v>
      </c>
      <c r="T11" s="19">
        <v>0.326419447873941</v>
      </c>
      <c r="U11" s="19">
        <v>0.35990013291308098</v>
      </c>
      <c r="V11" s="19">
        <v>0.36353009059213998</v>
      </c>
      <c r="W11" s="19">
        <v>0.28312870408683999</v>
      </c>
      <c r="X11" s="19">
        <v>0.29789799176300003</v>
      </c>
      <c r="Y11" s="19">
        <v>0.28644027647788101</v>
      </c>
      <c r="Z11" s="19">
        <v>0.34462162792844597</v>
      </c>
      <c r="AA11" s="19">
        <v>0.35380726882615998</v>
      </c>
      <c r="AB11" s="19">
        <v>0.214224938911937</v>
      </c>
      <c r="AC11" s="19">
        <v>0.27766965962624102</v>
      </c>
      <c r="AD11" s="19">
        <v>0.27128782389211797</v>
      </c>
      <c r="AE11" s="19"/>
      <c r="AF11" s="19">
        <v>0.36296740767553098</v>
      </c>
      <c r="AG11" s="19">
        <v>0.30265354464996702</v>
      </c>
      <c r="AH11" s="19">
        <v>0.256458215878623</v>
      </c>
      <c r="AI11" s="19">
        <v>0.31061095148802298</v>
      </c>
      <c r="AJ11" s="19">
        <v>0.31831665117491798</v>
      </c>
      <c r="AK11" s="19">
        <v>0.23070742845533601</v>
      </c>
      <c r="AL11" s="19"/>
      <c r="AM11" s="19">
        <v>0.31362256891732498</v>
      </c>
      <c r="AN11" s="19">
        <v>0.33084248540575301</v>
      </c>
      <c r="AO11" s="19">
        <v>0.30199363539477198</v>
      </c>
      <c r="AP11" s="19">
        <v>0.29942080209496902</v>
      </c>
      <c r="AQ11" s="19">
        <v>0.25774124481438798</v>
      </c>
      <c r="AR11" s="19"/>
      <c r="AS11" s="19">
        <v>0.34135774254217199</v>
      </c>
      <c r="AT11" s="19">
        <v>0.32331694158437602</v>
      </c>
      <c r="AU11" s="19">
        <v>0.32179930048807098</v>
      </c>
      <c r="AV11" s="19">
        <v>0.31420077548421299</v>
      </c>
      <c r="AW11" s="19">
        <v>0.24944785710592099</v>
      </c>
      <c r="AX11" s="19">
        <v>0.265043188938554</v>
      </c>
      <c r="AY11" s="19"/>
      <c r="AZ11" s="19">
        <v>0.26321605629981498</v>
      </c>
      <c r="BA11" s="19">
        <v>0.28875690706275497</v>
      </c>
      <c r="BB11" s="19">
        <v>0.33024977515960002</v>
      </c>
      <c r="BC11" s="19">
        <v>0.238310614806338</v>
      </c>
      <c r="BD11" s="19">
        <v>0.39002036007582203</v>
      </c>
      <c r="BE11" s="19"/>
      <c r="BF11" s="19">
        <v>0.28409913541648202</v>
      </c>
      <c r="BG11" s="19"/>
      <c r="BH11" s="19">
        <v>0.28933206763476199</v>
      </c>
      <c r="BI11" s="19"/>
      <c r="BJ11" s="19">
        <v>0.28983856273762598</v>
      </c>
      <c r="BK11" s="19">
        <v>0.34353499940631999</v>
      </c>
      <c r="BL11" s="19">
        <v>0.27304395877627802</v>
      </c>
      <c r="BM11" s="19">
        <v>0.29416861465371902</v>
      </c>
      <c r="BN11" s="19">
        <v>0.382601409873495</v>
      </c>
      <c r="BO11" s="19">
        <v>0.46316931674143003</v>
      </c>
      <c r="BP11" s="19"/>
      <c r="BQ11" s="19">
        <v>0.30065933246175702</v>
      </c>
      <c r="BR11" s="19">
        <v>0.27876426416690803</v>
      </c>
      <c r="BS11" s="19">
        <v>0.30666273376453501</v>
      </c>
      <c r="BT11" s="19"/>
      <c r="BU11" s="19">
        <v>0.26839162287643797</v>
      </c>
      <c r="BV11" s="19">
        <v>0.27827006974514701</v>
      </c>
      <c r="BW11" s="19">
        <v>0.30791294779470801</v>
      </c>
      <c r="BX11" s="19"/>
      <c r="BY11" s="19">
        <v>0.35771611052368202</v>
      </c>
      <c r="BZ11" s="19"/>
      <c r="CA11" s="19">
        <v>0.27240818421407598</v>
      </c>
    </row>
    <row r="12" spans="2:79" x14ac:dyDescent="0.35">
      <c r="B12" s="16"/>
    </row>
    <row r="13" spans="2:79" x14ac:dyDescent="0.35">
      <c r="B13" t="s">
        <v>107</v>
      </c>
    </row>
    <row r="14" spans="2:79" x14ac:dyDescent="0.35">
      <c r="B14" t="s">
        <v>108</v>
      </c>
    </row>
    <row r="16" spans="2:79" x14ac:dyDescent="0.35">
      <c r="B1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16"/>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65</v>
      </c>
      <c r="C9" s="17">
        <v>0.34487269812546301</v>
      </c>
      <c r="D9" s="17">
        <v>0.34285727973288699</v>
      </c>
      <c r="E9" s="17">
        <v>0.34812280031306297</v>
      </c>
      <c r="F9" s="17"/>
      <c r="G9" s="17">
        <v>0.31968365082455702</v>
      </c>
      <c r="H9" s="17">
        <v>0.368596702956549</v>
      </c>
      <c r="I9" s="17">
        <v>0.345329397081656</v>
      </c>
      <c r="J9" s="17">
        <v>0.32097150768949101</v>
      </c>
      <c r="K9" s="17">
        <v>0.38270009584113701</v>
      </c>
      <c r="L9" s="17">
        <v>0.33605933580220299</v>
      </c>
      <c r="M9" s="17"/>
      <c r="N9" s="17">
        <v>0.41555690778958598</v>
      </c>
      <c r="O9" s="17">
        <v>0.33364499902871603</v>
      </c>
      <c r="P9" s="17">
        <v>0.33013533295134601</v>
      </c>
      <c r="Q9" s="17">
        <v>0.29265469998329402</v>
      </c>
      <c r="R9" s="17"/>
      <c r="S9" s="17">
        <v>0.41811351458167201</v>
      </c>
      <c r="T9" s="17">
        <v>0.38258485513127999</v>
      </c>
      <c r="U9" s="17">
        <v>0.33276247978595602</v>
      </c>
      <c r="V9" s="17">
        <v>0.43471499394170998</v>
      </c>
      <c r="W9" s="17">
        <v>0.44604608768390203</v>
      </c>
      <c r="X9" s="17">
        <v>0.34298845146631801</v>
      </c>
      <c r="Y9" s="17">
        <v>0.37221231120977399</v>
      </c>
      <c r="Z9" s="17">
        <v>0.323966065914641</v>
      </c>
      <c r="AA9" s="17">
        <v>0.36586304554126198</v>
      </c>
      <c r="AB9" s="17">
        <v>8.8406723614071106E-2</v>
      </c>
      <c r="AC9" s="17">
        <v>0.33309870157027999</v>
      </c>
      <c r="AD9" s="17">
        <v>4.0341301173357699E-2</v>
      </c>
      <c r="AE9" s="17"/>
      <c r="AF9" s="17">
        <v>0.29479312845336503</v>
      </c>
      <c r="AG9" s="17">
        <v>0.32004357236202902</v>
      </c>
      <c r="AH9" s="17">
        <v>0.385964440063297</v>
      </c>
      <c r="AI9" s="17">
        <v>0.36952648044898301</v>
      </c>
      <c r="AJ9" s="17">
        <v>0.406861679802211</v>
      </c>
      <c r="AK9" s="17">
        <v>0.51101939087244996</v>
      </c>
      <c r="AL9" s="17"/>
      <c r="AM9" s="17">
        <v>0.33385456197039898</v>
      </c>
      <c r="AN9" s="17">
        <v>0.34267325017214001</v>
      </c>
      <c r="AO9" s="17">
        <v>0.33228083254650198</v>
      </c>
      <c r="AP9" s="17">
        <v>0.40814990854021499</v>
      </c>
      <c r="AQ9" s="17">
        <v>0.45424431600989701</v>
      </c>
      <c r="AR9" s="17"/>
      <c r="AS9" s="17">
        <v>0.37058352876602602</v>
      </c>
      <c r="AT9" s="17">
        <v>0.35601345667684697</v>
      </c>
      <c r="AU9" s="17">
        <v>0.366189890016206</v>
      </c>
      <c r="AV9" s="17">
        <v>0.32524863134316001</v>
      </c>
      <c r="AW9" s="17">
        <v>0.32463253456836499</v>
      </c>
      <c r="AX9" s="17">
        <v>0.27421299815812999</v>
      </c>
      <c r="AY9" s="17"/>
      <c r="AZ9" s="17">
        <v>0.442651929428096</v>
      </c>
      <c r="BA9" s="17">
        <v>0.35429717316195902</v>
      </c>
      <c r="BB9" s="17">
        <v>0.28548850130513798</v>
      </c>
      <c r="BC9" s="17">
        <v>0.39901100353922198</v>
      </c>
      <c r="BD9" s="17">
        <v>0.282778627460888</v>
      </c>
      <c r="BE9" s="17"/>
      <c r="BF9" s="17">
        <v>0.36580370991509098</v>
      </c>
      <c r="BG9" s="17"/>
      <c r="BH9" s="17">
        <v>0.38987585690424598</v>
      </c>
      <c r="BI9" s="17"/>
      <c r="BJ9" s="17">
        <v>0.34607032427724499</v>
      </c>
      <c r="BK9" s="17">
        <v>0.33873451100009699</v>
      </c>
      <c r="BL9" s="17">
        <v>0.37218046450891101</v>
      </c>
      <c r="BM9" s="17">
        <v>0.35272344440449599</v>
      </c>
      <c r="BN9" s="17">
        <v>0.29301347680981399</v>
      </c>
      <c r="BO9" s="17">
        <v>0.20175075621765601</v>
      </c>
      <c r="BP9" s="17"/>
      <c r="BQ9" s="17">
        <v>0.362750603790642</v>
      </c>
      <c r="BR9" s="17">
        <v>0.36870456014383302</v>
      </c>
      <c r="BS9" s="17">
        <v>0.33742095861863902</v>
      </c>
      <c r="BT9" s="17"/>
      <c r="BU9" s="17">
        <v>0.47492214950794498</v>
      </c>
      <c r="BV9" s="17">
        <v>0.36918172042792602</v>
      </c>
      <c r="BW9" s="17">
        <v>0.335894435852091</v>
      </c>
      <c r="BX9" s="17"/>
      <c r="BY9" s="17">
        <v>0.37779133239592899</v>
      </c>
      <c r="BZ9" s="17"/>
      <c r="CA9" s="17">
        <v>0.37798814523388002</v>
      </c>
    </row>
    <row r="10" spans="2:79" x14ac:dyDescent="0.35">
      <c r="B10" s="18" t="s">
        <v>208</v>
      </c>
      <c r="C10" s="17">
        <v>0.60375141150799605</v>
      </c>
      <c r="D10" s="17">
        <v>0.60936937350917597</v>
      </c>
      <c r="E10" s="17">
        <v>0.597566506976695</v>
      </c>
      <c r="F10" s="17"/>
      <c r="G10" s="17">
        <v>0.55157906117210698</v>
      </c>
      <c r="H10" s="17">
        <v>0.53766813765219801</v>
      </c>
      <c r="I10" s="17">
        <v>0.60951688196026899</v>
      </c>
      <c r="J10" s="17">
        <v>0.65284708092044097</v>
      </c>
      <c r="K10" s="17">
        <v>0.60067646630863603</v>
      </c>
      <c r="L10" s="17">
        <v>0.64996594732552604</v>
      </c>
      <c r="M10" s="17"/>
      <c r="N10" s="17">
        <v>0.54534324650067201</v>
      </c>
      <c r="O10" s="17">
        <v>0.591931329046953</v>
      </c>
      <c r="P10" s="17">
        <v>0.63613379914285995</v>
      </c>
      <c r="Q10" s="17">
        <v>0.65163354683589603</v>
      </c>
      <c r="R10" s="17"/>
      <c r="S10" s="17">
        <v>0.52398060984554995</v>
      </c>
      <c r="T10" s="17">
        <v>0.56244771672514104</v>
      </c>
      <c r="U10" s="17">
        <v>0.58905959261629603</v>
      </c>
      <c r="V10" s="17">
        <v>0.50621503562887504</v>
      </c>
      <c r="W10" s="17">
        <v>0.49200374703893501</v>
      </c>
      <c r="X10" s="17">
        <v>0.61035720292468498</v>
      </c>
      <c r="Y10" s="17">
        <v>0.58865833957951297</v>
      </c>
      <c r="Z10" s="17">
        <v>0.59444438435568303</v>
      </c>
      <c r="AA10" s="17">
        <v>0.58860265854152105</v>
      </c>
      <c r="AB10" s="17">
        <v>0.88398215588328899</v>
      </c>
      <c r="AC10" s="17">
        <v>0.64583098019633101</v>
      </c>
      <c r="AD10" s="17">
        <v>0.92355243774789597</v>
      </c>
      <c r="AE10" s="17"/>
      <c r="AF10" s="17">
        <v>0.65327088958848401</v>
      </c>
      <c r="AG10" s="17">
        <v>0.633481305266828</v>
      </c>
      <c r="AH10" s="17">
        <v>0.57529267077854696</v>
      </c>
      <c r="AI10" s="17">
        <v>0.58162007275766203</v>
      </c>
      <c r="AJ10" s="17">
        <v>0.56249441619512297</v>
      </c>
      <c r="AK10" s="17">
        <v>0.45457929284355902</v>
      </c>
      <c r="AL10" s="17"/>
      <c r="AM10" s="17">
        <v>0.62926656197974395</v>
      </c>
      <c r="AN10" s="17">
        <v>0.60702512367087402</v>
      </c>
      <c r="AO10" s="17">
        <v>0.59928075257422697</v>
      </c>
      <c r="AP10" s="17">
        <v>0.54353273601239205</v>
      </c>
      <c r="AQ10" s="17">
        <v>0.53884066170243095</v>
      </c>
      <c r="AR10" s="17"/>
      <c r="AS10" s="17">
        <v>0.55464831445334695</v>
      </c>
      <c r="AT10" s="17">
        <v>0.604748626729537</v>
      </c>
      <c r="AU10" s="17">
        <v>0.58395855155806697</v>
      </c>
      <c r="AV10" s="17">
        <v>0.63077376178975497</v>
      </c>
      <c r="AW10" s="17">
        <v>0.62816208290033404</v>
      </c>
      <c r="AX10" s="17">
        <v>0.67704936494571899</v>
      </c>
      <c r="AY10" s="17"/>
      <c r="AZ10" s="17">
        <v>0.512787707550861</v>
      </c>
      <c r="BA10" s="17">
        <v>0.608223571240326</v>
      </c>
      <c r="BB10" s="17">
        <v>0.65109536509986599</v>
      </c>
      <c r="BC10" s="17">
        <v>0.57716346039625999</v>
      </c>
      <c r="BD10" s="17">
        <v>0.64329916801849896</v>
      </c>
      <c r="BE10" s="17"/>
      <c r="BF10" s="17">
        <v>0.59072840640209601</v>
      </c>
      <c r="BG10" s="17"/>
      <c r="BH10" s="17">
        <v>0.570611602497065</v>
      </c>
      <c r="BI10" s="17"/>
      <c r="BJ10" s="17">
        <v>0.59501915755780099</v>
      </c>
      <c r="BK10" s="17">
        <v>0.61951958271793295</v>
      </c>
      <c r="BL10" s="17">
        <v>0.605179754015303</v>
      </c>
      <c r="BM10" s="17">
        <v>0.60091219845492905</v>
      </c>
      <c r="BN10" s="17">
        <v>0.59574332868059099</v>
      </c>
      <c r="BO10" s="17">
        <v>0.65080317336303195</v>
      </c>
      <c r="BP10" s="17"/>
      <c r="BQ10" s="17">
        <v>0.59891405766503802</v>
      </c>
      <c r="BR10" s="17">
        <v>0.58833431931805302</v>
      </c>
      <c r="BS10" s="17">
        <v>0.62248429429539498</v>
      </c>
      <c r="BT10" s="17"/>
      <c r="BU10" s="17">
        <v>0.49135070120174701</v>
      </c>
      <c r="BV10" s="17">
        <v>0.58750035352129304</v>
      </c>
      <c r="BW10" s="17">
        <v>0.62467963769275103</v>
      </c>
      <c r="BX10" s="17"/>
      <c r="BY10" s="17">
        <v>0.54627137615032795</v>
      </c>
      <c r="BZ10" s="17"/>
      <c r="CA10" s="17">
        <v>0.56582605758452498</v>
      </c>
    </row>
    <row r="11" spans="2:79" x14ac:dyDescent="0.35">
      <c r="B11" s="18" t="s">
        <v>136</v>
      </c>
      <c r="C11" s="19">
        <v>5.1375890366540902E-2</v>
      </c>
      <c r="D11" s="19">
        <v>4.7773346757936701E-2</v>
      </c>
      <c r="E11" s="19">
        <v>5.4310692710241901E-2</v>
      </c>
      <c r="F11" s="19"/>
      <c r="G11" s="19">
        <v>0.128737288003336</v>
      </c>
      <c r="H11" s="19">
        <v>9.3735159391252806E-2</v>
      </c>
      <c r="I11" s="19">
        <v>4.5153720958074801E-2</v>
      </c>
      <c r="J11" s="19">
        <v>2.6181411390068601E-2</v>
      </c>
      <c r="K11" s="19">
        <v>1.6623437850227501E-2</v>
      </c>
      <c r="L11" s="19">
        <v>1.3974716872270899E-2</v>
      </c>
      <c r="M11" s="19"/>
      <c r="N11" s="19">
        <v>3.9099845709741898E-2</v>
      </c>
      <c r="O11" s="19">
        <v>7.4423671924331594E-2</v>
      </c>
      <c r="P11" s="19">
        <v>3.3730867905793799E-2</v>
      </c>
      <c r="Q11" s="19">
        <v>5.5711753180810501E-2</v>
      </c>
      <c r="R11" s="19"/>
      <c r="S11" s="19">
        <v>5.79058755727778E-2</v>
      </c>
      <c r="T11" s="19">
        <v>5.4967428143579099E-2</v>
      </c>
      <c r="U11" s="19">
        <v>7.8177927597747707E-2</v>
      </c>
      <c r="V11" s="19">
        <v>5.9069970429414198E-2</v>
      </c>
      <c r="W11" s="19">
        <v>6.1950165277162697E-2</v>
      </c>
      <c r="X11" s="19">
        <v>4.6654345608997699E-2</v>
      </c>
      <c r="Y11" s="19">
        <v>3.9129349210712899E-2</v>
      </c>
      <c r="Z11" s="19">
        <v>8.1589549729675706E-2</v>
      </c>
      <c r="AA11" s="19">
        <v>4.5534295917216701E-2</v>
      </c>
      <c r="AB11" s="19">
        <v>2.7611120502639998E-2</v>
      </c>
      <c r="AC11" s="19">
        <v>2.1070318233388102E-2</v>
      </c>
      <c r="AD11" s="19">
        <v>3.6106261078746198E-2</v>
      </c>
      <c r="AE11" s="19"/>
      <c r="AF11" s="19">
        <v>5.1935981958151502E-2</v>
      </c>
      <c r="AG11" s="19">
        <v>4.6475122371142902E-2</v>
      </c>
      <c r="AH11" s="19">
        <v>3.8742889158155797E-2</v>
      </c>
      <c r="AI11" s="19">
        <v>4.8853446793355702E-2</v>
      </c>
      <c r="AJ11" s="19">
        <v>3.0643904002665201E-2</v>
      </c>
      <c r="AK11" s="19">
        <v>3.4401316283991602E-2</v>
      </c>
      <c r="AL11" s="19"/>
      <c r="AM11" s="19">
        <v>3.6878876049856901E-2</v>
      </c>
      <c r="AN11" s="19">
        <v>5.0301626156986502E-2</v>
      </c>
      <c r="AO11" s="19">
        <v>6.8438414879271395E-2</v>
      </c>
      <c r="AP11" s="19">
        <v>4.83173554473929E-2</v>
      </c>
      <c r="AQ11" s="19">
        <v>6.91502228767207E-3</v>
      </c>
      <c r="AR11" s="19"/>
      <c r="AS11" s="19">
        <v>7.4768156780626996E-2</v>
      </c>
      <c r="AT11" s="19">
        <v>3.9237916593616202E-2</v>
      </c>
      <c r="AU11" s="19">
        <v>4.9851558425726597E-2</v>
      </c>
      <c r="AV11" s="19">
        <v>4.3977606867085003E-2</v>
      </c>
      <c r="AW11" s="19">
        <v>4.7205382531300799E-2</v>
      </c>
      <c r="AX11" s="19">
        <v>4.8737636896150502E-2</v>
      </c>
      <c r="AY11" s="19"/>
      <c r="AZ11" s="19">
        <v>4.4560363021042701E-2</v>
      </c>
      <c r="BA11" s="19">
        <v>3.7479255597714999E-2</v>
      </c>
      <c r="BB11" s="19">
        <v>6.3416133594995205E-2</v>
      </c>
      <c r="BC11" s="19">
        <v>2.3825536064517899E-2</v>
      </c>
      <c r="BD11" s="19">
        <v>7.3922204520612697E-2</v>
      </c>
      <c r="BE11" s="19"/>
      <c r="BF11" s="19">
        <v>4.3467883682813402E-2</v>
      </c>
      <c r="BG11" s="19"/>
      <c r="BH11" s="19">
        <v>3.9512540598688903E-2</v>
      </c>
      <c r="BI11" s="19"/>
      <c r="BJ11" s="19">
        <v>5.89105181649534E-2</v>
      </c>
      <c r="BK11" s="19">
        <v>4.1745906281970301E-2</v>
      </c>
      <c r="BL11" s="19">
        <v>2.2639781475785901E-2</v>
      </c>
      <c r="BM11" s="19">
        <v>4.6364357140574297E-2</v>
      </c>
      <c r="BN11" s="19">
        <v>0.11124319450959599</v>
      </c>
      <c r="BO11" s="19">
        <v>0.14744607041931199</v>
      </c>
      <c r="BP11" s="19"/>
      <c r="BQ11" s="19">
        <v>3.8335338544319801E-2</v>
      </c>
      <c r="BR11" s="19">
        <v>4.29611205381141E-2</v>
      </c>
      <c r="BS11" s="19">
        <v>4.0094747085965797E-2</v>
      </c>
      <c r="BT11" s="19"/>
      <c r="BU11" s="19">
        <v>3.3727149290308803E-2</v>
      </c>
      <c r="BV11" s="19">
        <v>4.3317926050780303E-2</v>
      </c>
      <c r="BW11" s="19">
        <v>3.9425926455158099E-2</v>
      </c>
      <c r="BX11" s="19"/>
      <c r="BY11" s="19">
        <v>7.5937291453743505E-2</v>
      </c>
      <c r="BZ11" s="19"/>
      <c r="CA11" s="19">
        <v>5.6185797181595602E-2</v>
      </c>
    </row>
    <row r="12" spans="2:79" x14ac:dyDescent="0.35">
      <c r="B12" s="16"/>
    </row>
    <row r="13" spans="2:79" x14ac:dyDescent="0.35">
      <c r="B13" t="s">
        <v>107</v>
      </c>
    </row>
    <row r="14" spans="2:79" x14ac:dyDescent="0.35">
      <c r="B14" t="s">
        <v>108</v>
      </c>
    </row>
    <row r="16" spans="2:79" x14ac:dyDescent="0.35">
      <c r="B1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20"/>
  <sheetViews>
    <sheetView showGridLines="0" topLeftCell="A4"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138</v>
      </c>
      <c r="C9" s="17">
        <v>8.61873523244399E-2</v>
      </c>
      <c r="D9" s="17">
        <v>7.6386921798097501E-2</v>
      </c>
      <c r="E9" s="17">
        <v>9.2977785856920597E-2</v>
      </c>
      <c r="F9" s="17"/>
      <c r="G9" s="17">
        <v>0.26311772392944999</v>
      </c>
      <c r="H9" s="17">
        <v>0.12517185482689999</v>
      </c>
      <c r="I9" s="17">
        <v>9.4715950369350696E-2</v>
      </c>
      <c r="J9" s="17">
        <v>2.7827628689737201E-2</v>
      </c>
      <c r="K9" s="17">
        <v>2.18995847460642E-2</v>
      </c>
      <c r="L9" s="17">
        <v>1.9710383436120499E-2</v>
      </c>
      <c r="M9" s="17"/>
      <c r="N9" s="17">
        <v>5.46102276812125E-2</v>
      </c>
      <c r="O9" s="17">
        <v>0.13112828804167401</v>
      </c>
      <c r="P9" s="17">
        <v>7.4668327568561704E-2</v>
      </c>
      <c r="Q9" s="17">
        <v>8.5265553581059902E-2</v>
      </c>
      <c r="R9" s="17"/>
      <c r="S9" s="17">
        <v>0.114109288738726</v>
      </c>
      <c r="T9" s="17">
        <v>7.6846655436605293E-2</v>
      </c>
      <c r="U9" s="17">
        <v>0.104490774545731</v>
      </c>
      <c r="V9" s="17">
        <v>7.4116958047406395E-2</v>
      </c>
      <c r="W9" s="17">
        <v>0.10353909682041899</v>
      </c>
      <c r="X9" s="17">
        <v>9.5645670686845805E-2</v>
      </c>
      <c r="Y9" s="17">
        <v>7.5080424724659506E-2</v>
      </c>
      <c r="Z9" s="17">
        <v>0.10855586912014201</v>
      </c>
      <c r="AA9" s="17">
        <v>0.10064196822822501</v>
      </c>
      <c r="AB9" s="17">
        <v>3.66243437846972E-2</v>
      </c>
      <c r="AC9" s="17">
        <v>5.6780258356153697E-2</v>
      </c>
      <c r="AD9" s="17">
        <v>5.9740153401972799E-2</v>
      </c>
      <c r="AE9" s="17"/>
      <c r="AF9" s="17">
        <v>0.12957007896863601</v>
      </c>
      <c r="AG9" s="17">
        <v>7.3534922905347994E-2</v>
      </c>
      <c r="AH9" s="17">
        <v>8.2272693086405696E-2</v>
      </c>
      <c r="AI9" s="17">
        <v>6.1836341181591099E-2</v>
      </c>
      <c r="AJ9" s="17">
        <v>4.43084767134952E-2</v>
      </c>
      <c r="AK9" s="17">
        <v>4.3564185351622903E-2</v>
      </c>
      <c r="AL9" s="17"/>
      <c r="AM9" s="17">
        <v>4.8146253459519797E-2</v>
      </c>
      <c r="AN9" s="17">
        <v>9.9087166882047703E-2</v>
      </c>
      <c r="AO9" s="17">
        <v>9.19112932933243E-2</v>
      </c>
      <c r="AP9" s="17">
        <v>0.124036840643275</v>
      </c>
      <c r="AQ9" s="17">
        <v>3.4938672454009299E-2</v>
      </c>
      <c r="AR9" s="17"/>
      <c r="AS9" s="17">
        <v>0.14678310203919301</v>
      </c>
      <c r="AT9" s="17">
        <v>6.4733051408081305E-2</v>
      </c>
      <c r="AU9" s="17">
        <v>9.4625636599403401E-2</v>
      </c>
      <c r="AV9" s="17">
        <v>7.4104794641566704E-2</v>
      </c>
      <c r="AW9" s="17">
        <v>3.8597147072016502E-2</v>
      </c>
      <c r="AX9" s="17">
        <v>5.8271005787857898E-2</v>
      </c>
      <c r="AY9" s="17"/>
      <c r="AZ9" s="17">
        <v>4.8785273073175497E-2</v>
      </c>
      <c r="BA9" s="17">
        <v>4.9707723075214101E-2</v>
      </c>
      <c r="BB9" s="17">
        <v>6.3578667723162494E-2</v>
      </c>
      <c r="BC9" s="17">
        <v>3.91409578800333E-2</v>
      </c>
      <c r="BD9" s="17">
        <v>0.19433428283154999</v>
      </c>
      <c r="BE9" s="17"/>
      <c r="BF9" s="17">
        <v>5.1536372488334502E-2</v>
      </c>
      <c r="BG9" s="17"/>
      <c r="BH9" s="17">
        <v>5.44076940506888E-2</v>
      </c>
      <c r="BI9" s="17"/>
      <c r="BJ9" s="17">
        <v>4.49356612488356E-2</v>
      </c>
      <c r="BK9" s="17">
        <v>8.6770288502868401E-2</v>
      </c>
      <c r="BL9" s="17">
        <v>6.0946085172872103E-2</v>
      </c>
      <c r="BM9" s="17">
        <v>4.79911685118505E-2</v>
      </c>
      <c r="BN9" s="17">
        <v>0.25894338470585898</v>
      </c>
      <c r="BO9" s="17">
        <v>0.563843898224903</v>
      </c>
      <c r="BP9" s="17"/>
      <c r="BQ9" s="17">
        <v>8.6969905769239603E-2</v>
      </c>
      <c r="BR9" s="17">
        <v>7.2964441798780894E-2</v>
      </c>
      <c r="BS9" s="17">
        <v>7.0624394947239197E-2</v>
      </c>
      <c r="BT9" s="17"/>
      <c r="BU9" s="17">
        <v>8.4465059596060002E-2</v>
      </c>
      <c r="BV9" s="17">
        <v>6.0611737447532399E-2</v>
      </c>
      <c r="BW9" s="17">
        <v>8.0301285487328997E-2</v>
      </c>
      <c r="BX9" s="17"/>
      <c r="BY9" s="17">
        <v>0.12680423337905</v>
      </c>
      <c r="BZ9" s="17"/>
      <c r="CA9" s="17">
        <v>9.7391158642527398E-2</v>
      </c>
    </row>
    <row r="10" spans="2:79" x14ac:dyDescent="0.35">
      <c r="B10" s="18" t="s">
        <v>210</v>
      </c>
      <c r="C10" s="17">
        <v>0.11175642618298701</v>
      </c>
      <c r="D10" s="17">
        <v>0.11052188645987</v>
      </c>
      <c r="E10" s="17">
        <v>0.11323692984108399</v>
      </c>
      <c r="F10" s="17"/>
      <c r="G10" s="17">
        <v>0.21035080910610299</v>
      </c>
      <c r="H10" s="17">
        <v>0.22470215896835799</v>
      </c>
      <c r="I10" s="17">
        <v>0.13057339513024299</v>
      </c>
      <c r="J10" s="17">
        <v>6.3880212731739605E-2</v>
      </c>
      <c r="K10" s="17">
        <v>4.2598104991575299E-2</v>
      </c>
      <c r="L10" s="17">
        <v>2.39266555543209E-2</v>
      </c>
      <c r="M10" s="17"/>
      <c r="N10" s="17">
        <v>0.122957985711413</v>
      </c>
      <c r="O10" s="17">
        <v>0.114868358821264</v>
      </c>
      <c r="P10" s="17">
        <v>8.9899265950544094E-2</v>
      </c>
      <c r="Q10" s="17">
        <v>0.116026727969034</v>
      </c>
      <c r="R10" s="17"/>
      <c r="S10" s="17">
        <v>0.18101978288892501</v>
      </c>
      <c r="T10" s="17">
        <v>0.108251573197127</v>
      </c>
      <c r="U10" s="17">
        <v>8.4810901622431198E-2</v>
      </c>
      <c r="V10" s="17">
        <v>9.9411931137138004E-2</v>
      </c>
      <c r="W10" s="17">
        <v>0.132670772000373</v>
      </c>
      <c r="X10" s="17">
        <v>9.4512733620555303E-2</v>
      </c>
      <c r="Y10" s="17">
        <v>0.12677195933654301</v>
      </c>
      <c r="Z10" s="17">
        <v>0.17097233205836701</v>
      </c>
      <c r="AA10" s="17">
        <v>0.107095912580151</v>
      </c>
      <c r="AB10" s="17">
        <v>6.64658123911476E-2</v>
      </c>
      <c r="AC10" s="17">
        <v>5.00560144590705E-2</v>
      </c>
      <c r="AD10" s="17">
        <v>5.3077900470360803E-2</v>
      </c>
      <c r="AE10" s="17"/>
      <c r="AF10" s="17">
        <v>9.8647098737764102E-2</v>
      </c>
      <c r="AG10" s="17">
        <v>0.106801735221805</v>
      </c>
      <c r="AH10" s="17">
        <v>0.10038929995581899</v>
      </c>
      <c r="AI10" s="17">
        <v>0.16275802596877301</v>
      </c>
      <c r="AJ10" s="17">
        <v>0.102712188865733</v>
      </c>
      <c r="AK10" s="17">
        <v>0.16467715542192299</v>
      </c>
      <c r="AL10" s="17"/>
      <c r="AM10" s="17">
        <v>7.9252918837570699E-2</v>
      </c>
      <c r="AN10" s="17">
        <v>8.8216565129206503E-2</v>
      </c>
      <c r="AO10" s="17">
        <v>0.143867965954524</v>
      </c>
      <c r="AP10" s="17">
        <v>0.16572589377879701</v>
      </c>
      <c r="AQ10" s="17">
        <v>0.18212628629028399</v>
      </c>
      <c r="AR10" s="17"/>
      <c r="AS10" s="17">
        <v>0.19089367223749201</v>
      </c>
      <c r="AT10" s="17">
        <v>7.7896348243844504E-2</v>
      </c>
      <c r="AU10" s="17">
        <v>0.12706222652736901</v>
      </c>
      <c r="AV10" s="17">
        <v>9.2348651463212E-2</v>
      </c>
      <c r="AW10" s="17">
        <v>4.5393933082696902E-2</v>
      </c>
      <c r="AX10" s="17">
        <v>0.104707964953173</v>
      </c>
      <c r="AY10" s="17"/>
      <c r="AZ10" s="17">
        <v>8.9280519858051799E-2</v>
      </c>
      <c r="BA10" s="17">
        <v>9.6458224204183304E-2</v>
      </c>
      <c r="BB10" s="17">
        <v>7.5183926641486903E-2</v>
      </c>
      <c r="BC10" s="17">
        <v>0.111514984211228</v>
      </c>
      <c r="BD10" s="17">
        <v>0.18230577375029</v>
      </c>
      <c r="BE10" s="17"/>
      <c r="BF10" s="17">
        <v>9.0937080720039198E-2</v>
      </c>
      <c r="BG10" s="17"/>
      <c r="BH10" s="17">
        <v>0.100824240286245</v>
      </c>
      <c r="BI10" s="17"/>
      <c r="BJ10" s="17">
        <v>0.11230853752415799</v>
      </c>
      <c r="BK10" s="17">
        <v>7.3632681288103796E-2</v>
      </c>
      <c r="BL10" s="17">
        <v>8.9449034646244902E-2</v>
      </c>
      <c r="BM10" s="17">
        <v>0.14613257876367799</v>
      </c>
      <c r="BN10" s="17">
        <v>0.30188210111819402</v>
      </c>
      <c r="BO10" s="17">
        <v>9.2614729806621707E-2</v>
      </c>
      <c r="BP10" s="17"/>
      <c r="BQ10" s="17">
        <v>0.120819362991167</v>
      </c>
      <c r="BR10" s="17">
        <v>0.10977902862788901</v>
      </c>
      <c r="BS10" s="17">
        <v>0.111303219987705</v>
      </c>
      <c r="BT10" s="17"/>
      <c r="BU10" s="17">
        <v>0.142765189422315</v>
      </c>
      <c r="BV10" s="17">
        <v>9.37973484074104E-2</v>
      </c>
      <c r="BW10" s="17">
        <v>0.12361413173746499</v>
      </c>
      <c r="BX10" s="17"/>
      <c r="BY10" s="17">
        <v>0.24918011225612599</v>
      </c>
      <c r="BZ10" s="17"/>
      <c r="CA10" s="17">
        <v>0.120543636660465</v>
      </c>
    </row>
    <row r="11" spans="2:79" x14ac:dyDescent="0.35">
      <c r="B11" s="18" t="s">
        <v>211</v>
      </c>
      <c r="C11" s="17">
        <v>0.17837365093220101</v>
      </c>
      <c r="D11" s="17">
        <v>0.184614433116224</v>
      </c>
      <c r="E11" s="17">
        <v>0.17312683950008201</v>
      </c>
      <c r="F11" s="17"/>
      <c r="G11" s="17">
        <v>0.188324605872949</v>
      </c>
      <c r="H11" s="17">
        <v>0.338729111263608</v>
      </c>
      <c r="I11" s="17">
        <v>0.24333890449058199</v>
      </c>
      <c r="J11" s="17">
        <v>0.12584382841459901</v>
      </c>
      <c r="K11" s="17">
        <v>0.108457603007529</v>
      </c>
      <c r="L11" s="17">
        <v>7.8136036261903602E-2</v>
      </c>
      <c r="M11" s="17"/>
      <c r="N11" s="17">
        <v>0.20904556608613301</v>
      </c>
      <c r="O11" s="17">
        <v>0.14406413925922401</v>
      </c>
      <c r="P11" s="17">
        <v>0.22707680352304799</v>
      </c>
      <c r="Q11" s="17">
        <v>0.140109150246681</v>
      </c>
      <c r="R11" s="17"/>
      <c r="S11" s="17">
        <v>0.229241300133361</v>
      </c>
      <c r="T11" s="17">
        <v>0.17138839740192199</v>
      </c>
      <c r="U11" s="17">
        <v>0.176354266497326</v>
      </c>
      <c r="V11" s="17">
        <v>0.215738914382371</v>
      </c>
      <c r="W11" s="17">
        <v>0.18801983342560399</v>
      </c>
      <c r="X11" s="17">
        <v>0.192738450391469</v>
      </c>
      <c r="Y11" s="17">
        <v>0.18006006723274001</v>
      </c>
      <c r="Z11" s="17">
        <v>0.14297484313224601</v>
      </c>
      <c r="AA11" s="17">
        <v>0.15873465999304401</v>
      </c>
      <c r="AB11" s="17">
        <v>0.14356437632768099</v>
      </c>
      <c r="AC11" s="17">
        <v>0.13404717026691099</v>
      </c>
      <c r="AD11" s="17">
        <v>9.2496115175439403E-2</v>
      </c>
      <c r="AE11" s="17"/>
      <c r="AF11" s="17">
        <v>0.14549195701279899</v>
      </c>
      <c r="AG11" s="17">
        <v>0.157398256211985</v>
      </c>
      <c r="AH11" s="17">
        <v>0.201257664968119</v>
      </c>
      <c r="AI11" s="17">
        <v>0.21631580802755601</v>
      </c>
      <c r="AJ11" s="17">
        <v>0.24680247339446701</v>
      </c>
      <c r="AK11" s="17">
        <v>0.30351750955006102</v>
      </c>
      <c r="AL11" s="17"/>
      <c r="AM11" s="17">
        <v>0.13488509376514801</v>
      </c>
      <c r="AN11" s="17">
        <v>0.153031769606044</v>
      </c>
      <c r="AO11" s="17">
        <v>0.22475386952437301</v>
      </c>
      <c r="AP11" s="17">
        <v>0.24473595503353399</v>
      </c>
      <c r="AQ11" s="17">
        <v>0.20278622872758301</v>
      </c>
      <c r="AR11" s="17"/>
      <c r="AS11" s="17">
        <v>0.21100701362448601</v>
      </c>
      <c r="AT11" s="17">
        <v>0.16230123394280599</v>
      </c>
      <c r="AU11" s="17">
        <v>0.17916198766858299</v>
      </c>
      <c r="AV11" s="17">
        <v>0.17667189948117101</v>
      </c>
      <c r="AW11" s="17">
        <v>0.15447716219135199</v>
      </c>
      <c r="AX11" s="17">
        <v>0.17232974503988699</v>
      </c>
      <c r="AY11" s="17"/>
      <c r="AZ11" s="17">
        <v>0.14943269384157001</v>
      </c>
      <c r="BA11" s="17">
        <v>0.16743735089351</v>
      </c>
      <c r="BB11" s="17">
        <v>0.14296214341553201</v>
      </c>
      <c r="BC11" s="17">
        <v>0.213953100786476</v>
      </c>
      <c r="BD11" s="17">
        <v>0.23563324776753999</v>
      </c>
      <c r="BE11" s="17"/>
      <c r="BF11" s="17">
        <v>0.173854864278771</v>
      </c>
      <c r="BG11" s="17"/>
      <c r="BH11" s="17">
        <v>0.17210004750268901</v>
      </c>
      <c r="BI11" s="17"/>
      <c r="BJ11" s="17">
        <v>0.18917234997621399</v>
      </c>
      <c r="BK11" s="17">
        <v>0.166375785843482</v>
      </c>
      <c r="BL11" s="17">
        <v>0.17538323127888999</v>
      </c>
      <c r="BM11" s="17">
        <v>0.22315277486621099</v>
      </c>
      <c r="BN11" s="17">
        <v>0.17517088720458701</v>
      </c>
      <c r="BO11" s="17">
        <v>9.63106273722142E-2</v>
      </c>
      <c r="BP11" s="17"/>
      <c r="BQ11" s="17">
        <v>0.20100577755259599</v>
      </c>
      <c r="BR11" s="17">
        <v>0.183525816656497</v>
      </c>
      <c r="BS11" s="17">
        <v>0.16872492952714599</v>
      </c>
      <c r="BT11" s="17"/>
      <c r="BU11" s="17">
        <v>0.20924007590854199</v>
      </c>
      <c r="BV11" s="17">
        <v>0.165270386090728</v>
      </c>
      <c r="BW11" s="17">
        <v>0.172473958879718</v>
      </c>
      <c r="BX11" s="17"/>
      <c r="BY11" s="17">
        <v>0.26398712678316999</v>
      </c>
      <c r="BZ11" s="17"/>
      <c r="CA11" s="17">
        <v>0.199599981272962</v>
      </c>
    </row>
    <row r="12" spans="2:79" x14ac:dyDescent="0.35">
      <c r="B12" s="18" t="s">
        <v>212</v>
      </c>
      <c r="C12" s="17">
        <v>0.17106712346799599</v>
      </c>
      <c r="D12" s="17">
        <v>0.17349154590632301</v>
      </c>
      <c r="E12" s="17">
        <v>0.169311389665497</v>
      </c>
      <c r="F12" s="17"/>
      <c r="G12" s="17">
        <v>0.115222899154899</v>
      </c>
      <c r="H12" s="17">
        <v>0.178659363716245</v>
      </c>
      <c r="I12" s="17">
        <v>0.251372877733884</v>
      </c>
      <c r="J12" s="17">
        <v>0.1969887344166</v>
      </c>
      <c r="K12" s="17">
        <v>0.14524253819885399</v>
      </c>
      <c r="L12" s="17">
        <v>0.133489267081836</v>
      </c>
      <c r="M12" s="17"/>
      <c r="N12" s="17">
        <v>0.19035831469132</v>
      </c>
      <c r="O12" s="17">
        <v>0.15299495667492299</v>
      </c>
      <c r="P12" s="17">
        <v>0.14975063313579701</v>
      </c>
      <c r="Q12" s="17">
        <v>0.187154160896111</v>
      </c>
      <c r="R12" s="17"/>
      <c r="S12" s="17">
        <v>0.14267258940942401</v>
      </c>
      <c r="T12" s="17">
        <v>0.185383374733675</v>
      </c>
      <c r="U12" s="17">
        <v>0.19428651089450399</v>
      </c>
      <c r="V12" s="17">
        <v>0.17811866011613101</v>
      </c>
      <c r="W12" s="17">
        <v>0.13180921286130501</v>
      </c>
      <c r="X12" s="17">
        <v>0.203377702303984</v>
      </c>
      <c r="Y12" s="17">
        <v>0.227940604915148</v>
      </c>
      <c r="Z12" s="17">
        <v>0.12934689722197101</v>
      </c>
      <c r="AA12" s="17">
        <v>0.16896096969410601</v>
      </c>
      <c r="AB12" s="17">
        <v>0.119572851924355</v>
      </c>
      <c r="AC12" s="17">
        <v>0.18596742243738901</v>
      </c>
      <c r="AD12" s="17">
        <v>0.19446800926385899</v>
      </c>
      <c r="AE12" s="17"/>
      <c r="AF12" s="17">
        <v>0.160413591669575</v>
      </c>
      <c r="AG12" s="17">
        <v>0.181381863083801</v>
      </c>
      <c r="AH12" s="17">
        <v>0.145808603529268</v>
      </c>
      <c r="AI12" s="17">
        <v>0.192596828895362</v>
      </c>
      <c r="AJ12" s="17">
        <v>0.19360475862359899</v>
      </c>
      <c r="AK12" s="17">
        <v>0.17753197794233699</v>
      </c>
      <c r="AL12" s="17"/>
      <c r="AM12" s="17">
        <v>0.18456571069172401</v>
      </c>
      <c r="AN12" s="17">
        <v>0.162023995439735</v>
      </c>
      <c r="AO12" s="17">
        <v>0.16615780342210201</v>
      </c>
      <c r="AP12" s="17">
        <v>0.18584430156187601</v>
      </c>
      <c r="AQ12" s="17">
        <v>0.20882845998322599</v>
      </c>
      <c r="AR12" s="17"/>
      <c r="AS12" s="17">
        <v>0.15953855174210901</v>
      </c>
      <c r="AT12" s="17">
        <v>0.14407629563605701</v>
      </c>
      <c r="AU12" s="17">
        <v>0.18019498376337201</v>
      </c>
      <c r="AV12" s="17">
        <v>0.192739327638275</v>
      </c>
      <c r="AW12" s="17">
        <v>0.186973935207115</v>
      </c>
      <c r="AX12" s="17">
        <v>0.187104956354777</v>
      </c>
      <c r="AY12" s="17"/>
      <c r="AZ12" s="17">
        <v>0.20920510152628199</v>
      </c>
      <c r="BA12" s="17">
        <v>0.173153253985766</v>
      </c>
      <c r="BB12" s="17">
        <v>0.16427381229677099</v>
      </c>
      <c r="BC12" s="17">
        <v>0.16227376600176399</v>
      </c>
      <c r="BD12" s="17">
        <v>0.138398850472885</v>
      </c>
      <c r="BE12" s="17"/>
      <c r="BF12" s="17">
        <v>0.173972787563447</v>
      </c>
      <c r="BG12" s="17"/>
      <c r="BH12" s="17">
        <v>0.170802662474661</v>
      </c>
      <c r="BI12" s="17"/>
      <c r="BJ12" s="17">
        <v>0.182978204275829</v>
      </c>
      <c r="BK12" s="17">
        <v>0.16649010385839499</v>
      </c>
      <c r="BL12" s="17">
        <v>0.15163780501645899</v>
      </c>
      <c r="BM12" s="17">
        <v>0.24637689561672599</v>
      </c>
      <c r="BN12" s="17">
        <v>0.14225602107329</v>
      </c>
      <c r="BO12" s="17">
        <v>7.3061451081864195E-2</v>
      </c>
      <c r="BP12" s="17"/>
      <c r="BQ12" s="17">
        <v>0.17968503290356999</v>
      </c>
      <c r="BR12" s="17">
        <v>0.186566216982715</v>
      </c>
      <c r="BS12" s="17">
        <v>0.16253787574157399</v>
      </c>
      <c r="BT12" s="17"/>
      <c r="BU12" s="17">
        <v>0.17340626221996</v>
      </c>
      <c r="BV12" s="17">
        <v>0.18552357294729799</v>
      </c>
      <c r="BW12" s="17">
        <v>0.16143657971410899</v>
      </c>
      <c r="BX12" s="17"/>
      <c r="BY12" s="17">
        <v>0.14653385630497401</v>
      </c>
      <c r="BZ12" s="17"/>
      <c r="CA12" s="17">
        <v>0.15790198084035101</v>
      </c>
    </row>
    <row r="13" spans="2:79" x14ac:dyDescent="0.35">
      <c r="B13" s="18" t="s">
        <v>213</v>
      </c>
      <c r="C13" s="17">
        <v>0.17907280275735099</v>
      </c>
      <c r="D13" s="17">
        <v>0.17794025375658001</v>
      </c>
      <c r="E13" s="17">
        <v>0.18123672518181899</v>
      </c>
      <c r="F13" s="17"/>
      <c r="G13" s="17">
        <v>0.11880278568616499</v>
      </c>
      <c r="H13" s="17">
        <v>5.4901188982386398E-2</v>
      </c>
      <c r="I13" s="17">
        <v>0.19128571147227999</v>
      </c>
      <c r="J13" s="17">
        <v>0.32599256119147202</v>
      </c>
      <c r="K13" s="17">
        <v>0.18687740920071499</v>
      </c>
      <c r="L13" s="17">
        <v>0.186178447617699</v>
      </c>
      <c r="M13" s="17"/>
      <c r="N13" s="17">
        <v>0.164566821892074</v>
      </c>
      <c r="O13" s="17">
        <v>0.174653091171355</v>
      </c>
      <c r="P13" s="17">
        <v>0.22095117586785701</v>
      </c>
      <c r="Q13" s="17">
        <v>0.16125510802333401</v>
      </c>
      <c r="R13" s="17"/>
      <c r="S13" s="17">
        <v>0.13168058419557699</v>
      </c>
      <c r="T13" s="17">
        <v>0.18400294527439101</v>
      </c>
      <c r="U13" s="17">
        <v>0.21672605757125199</v>
      </c>
      <c r="V13" s="17">
        <v>0.15894140877607399</v>
      </c>
      <c r="W13" s="17">
        <v>0.20910655498011099</v>
      </c>
      <c r="X13" s="17">
        <v>0.18895912996801001</v>
      </c>
      <c r="Y13" s="17">
        <v>0.155637500561113</v>
      </c>
      <c r="Z13" s="17">
        <v>0.213392336793849</v>
      </c>
      <c r="AA13" s="17">
        <v>0.193890349974184</v>
      </c>
      <c r="AB13" s="17">
        <v>0.19792852028982799</v>
      </c>
      <c r="AC13" s="17">
        <v>0.16686289498172099</v>
      </c>
      <c r="AD13" s="17">
        <v>0.165173393361462</v>
      </c>
      <c r="AE13" s="17"/>
      <c r="AF13" s="17">
        <v>0.16580960798657399</v>
      </c>
      <c r="AG13" s="17">
        <v>0.179873176247623</v>
      </c>
      <c r="AH13" s="17">
        <v>0.20763866235287201</v>
      </c>
      <c r="AI13" s="17">
        <v>0.15542022435960601</v>
      </c>
      <c r="AJ13" s="17">
        <v>0.215397789238472</v>
      </c>
      <c r="AK13" s="17">
        <v>0.16605771764294799</v>
      </c>
      <c r="AL13" s="17"/>
      <c r="AM13" s="17">
        <v>0.21370581748102499</v>
      </c>
      <c r="AN13" s="17">
        <v>0.19370422334888099</v>
      </c>
      <c r="AO13" s="17">
        <v>0.15434949380152199</v>
      </c>
      <c r="AP13" s="17">
        <v>0.12813973454109401</v>
      </c>
      <c r="AQ13" s="17">
        <v>0.143681853590793</v>
      </c>
      <c r="AR13" s="17"/>
      <c r="AS13" s="17">
        <v>0.12301885539820601</v>
      </c>
      <c r="AT13" s="17">
        <v>0.190325325206263</v>
      </c>
      <c r="AU13" s="17">
        <v>0.17712624335435401</v>
      </c>
      <c r="AV13" s="17">
        <v>0.19692217965993</v>
      </c>
      <c r="AW13" s="17">
        <v>0.219454002814263</v>
      </c>
      <c r="AX13" s="17">
        <v>0.20437292585285299</v>
      </c>
      <c r="AY13" s="17"/>
      <c r="AZ13" s="17">
        <v>0.180024631871575</v>
      </c>
      <c r="BA13" s="17">
        <v>0.19813468222205299</v>
      </c>
      <c r="BB13" s="17">
        <v>0.20640921856218</v>
      </c>
      <c r="BC13" s="17">
        <v>0.192839926288879</v>
      </c>
      <c r="BD13" s="17">
        <v>0.12763923199044699</v>
      </c>
      <c r="BE13" s="17"/>
      <c r="BF13" s="17">
        <v>0.19436083010531099</v>
      </c>
      <c r="BG13" s="17"/>
      <c r="BH13" s="17">
        <v>0.19585525565824499</v>
      </c>
      <c r="BI13" s="17"/>
      <c r="BJ13" s="17">
        <v>0.213524399650873</v>
      </c>
      <c r="BK13" s="17">
        <v>0.189355706160657</v>
      </c>
      <c r="BL13" s="17">
        <v>0.17628417680070499</v>
      </c>
      <c r="BM13" s="17">
        <v>0.165176910673829</v>
      </c>
      <c r="BN13" s="17">
        <v>7.0514485534993995E-2</v>
      </c>
      <c r="BO13" s="17">
        <v>7.8365380232521903E-2</v>
      </c>
      <c r="BP13" s="17"/>
      <c r="BQ13" s="17">
        <v>0.20273863529838501</v>
      </c>
      <c r="BR13" s="17">
        <v>0.194843053931152</v>
      </c>
      <c r="BS13" s="17">
        <v>0.17234388595406799</v>
      </c>
      <c r="BT13" s="17"/>
      <c r="BU13" s="17">
        <v>0.182780877181593</v>
      </c>
      <c r="BV13" s="17">
        <v>0.213359963911572</v>
      </c>
      <c r="BW13" s="17">
        <v>0.168002248958524</v>
      </c>
      <c r="BX13" s="17"/>
      <c r="BY13" s="17">
        <v>0.149082499813389</v>
      </c>
      <c r="BZ13" s="17"/>
      <c r="CA13" s="17">
        <v>0.151313404546212</v>
      </c>
    </row>
    <row r="14" spans="2:79" x14ac:dyDescent="0.35">
      <c r="B14" s="18" t="s">
        <v>214</v>
      </c>
      <c r="C14" s="17">
        <v>0.26917831646796297</v>
      </c>
      <c r="D14" s="17">
        <v>0.274590792834501</v>
      </c>
      <c r="E14" s="17">
        <v>0.263852615123712</v>
      </c>
      <c r="F14" s="17"/>
      <c r="G14" s="17">
        <v>9.15880407527674E-2</v>
      </c>
      <c r="H14" s="17">
        <v>7.6632621982889698E-2</v>
      </c>
      <c r="I14" s="17">
        <v>8.5460327265257097E-2</v>
      </c>
      <c r="J14" s="17">
        <v>0.25793703515398297</v>
      </c>
      <c r="K14" s="17">
        <v>0.49091772102814402</v>
      </c>
      <c r="L14" s="17">
        <v>0.55368810901068399</v>
      </c>
      <c r="M14" s="17"/>
      <c r="N14" s="17">
        <v>0.256703548482136</v>
      </c>
      <c r="O14" s="17">
        <v>0.27217489736364198</v>
      </c>
      <c r="P14" s="17">
        <v>0.23470483290569</v>
      </c>
      <c r="Q14" s="17">
        <v>0.30761658793477598</v>
      </c>
      <c r="R14" s="17"/>
      <c r="S14" s="17">
        <v>0.19725208271702199</v>
      </c>
      <c r="T14" s="17">
        <v>0.27116461400135899</v>
      </c>
      <c r="U14" s="17">
        <v>0.21596333175266699</v>
      </c>
      <c r="V14" s="17">
        <v>0.27059435461227499</v>
      </c>
      <c r="W14" s="17">
        <v>0.232203999478831</v>
      </c>
      <c r="X14" s="17">
        <v>0.216085960073126</v>
      </c>
      <c r="Y14" s="17">
        <v>0.22680150241380101</v>
      </c>
      <c r="Z14" s="17">
        <v>0.23475772167342401</v>
      </c>
      <c r="AA14" s="17">
        <v>0.26574129342453201</v>
      </c>
      <c r="AB14" s="17">
        <v>0.43298790876258397</v>
      </c>
      <c r="AC14" s="17">
        <v>0.40294945848985397</v>
      </c>
      <c r="AD14" s="17">
        <v>0.43504442832690698</v>
      </c>
      <c r="AE14" s="17"/>
      <c r="AF14" s="17">
        <v>0.29584572876228199</v>
      </c>
      <c r="AG14" s="17">
        <v>0.29716599497024498</v>
      </c>
      <c r="AH14" s="17">
        <v>0.26263307610751702</v>
      </c>
      <c r="AI14" s="17">
        <v>0.21107277156711099</v>
      </c>
      <c r="AJ14" s="17">
        <v>0.193482622779481</v>
      </c>
      <c r="AK14" s="17">
        <v>0.14465145409110899</v>
      </c>
      <c r="AL14" s="17"/>
      <c r="AM14" s="17">
        <v>0.33481725438510401</v>
      </c>
      <c r="AN14" s="17">
        <v>0.30065360249966999</v>
      </c>
      <c r="AO14" s="17">
        <v>0.21678784101670301</v>
      </c>
      <c r="AP14" s="17">
        <v>0.14512295468957301</v>
      </c>
      <c r="AQ14" s="17">
        <v>0.22763849895410501</v>
      </c>
      <c r="AR14" s="17"/>
      <c r="AS14" s="17">
        <v>0.163804787973517</v>
      </c>
      <c r="AT14" s="17">
        <v>0.35560487044043498</v>
      </c>
      <c r="AU14" s="17">
        <v>0.23830322532831799</v>
      </c>
      <c r="AV14" s="17">
        <v>0.26348314338537498</v>
      </c>
      <c r="AW14" s="17">
        <v>0.350033598690907</v>
      </c>
      <c r="AX14" s="17">
        <v>0.27043745388763302</v>
      </c>
      <c r="AY14" s="17"/>
      <c r="AZ14" s="17">
        <v>0.31823285773987903</v>
      </c>
      <c r="BA14" s="17">
        <v>0.309532030153719</v>
      </c>
      <c r="BB14" s="17">
        <v>0.34653802729167898</v>
      </c>
      <c r="BC14" s="17">
        <v>0.26811979835564098</v>
      </c>
      <c r="BD14" s="17">
        <v>0.119155712686804</v>
      </c>
      <c r="BE14" s="17"/>
      <c r="BF14" s="17">
        <v>0.31156741381338798</v>
      </c>
      <c r="BG14" s="17"/>
      <c r="BH14" s="17">
        <v>0.30268432978792098</v>
      </c>
      <c r="BI14" s="17"/>
      <c r="BJ14" s="17">
        <v>0.25310609949292701</v>
      </c>
      <c r="BK14" s="17">
        <v>0.31737543434649401</v>
      </c>
      <c r="BL14" s="17">
        <v>0.344528288485205</v>
      </c>
      <c r="BM14" s="17">
        <v>0.162121882233982</v>
      </c>
      <c r="BN14" s="17">
        <v>5.1233120363076298E-2</v>
      </c>
      <c r="BO14" s="17">
        <v>8.7213643549841097E-2</v>
      </c>
      <c r="BP14" s="17"/>
      <c r="BQ14" s="17">
        <v>0.20878128548504199</v>
      </c>
      <c r="BR14" s="17">
        <v>0.24795016871891301</v>
      </c>
      <c r="BS14" s="17">
        <v>0.31291104205176801</v>
      </c>
      <c r="BT14" s="17"/>
      <c r="BU14" s="17">
        <v>0.20325177436598299</v>
      </c>
      <c r="BV14" s="17">
        <v>0.27827450051664498</v>
      </c>
      <c r="BW14" s="17">
        <v>0.29148757494296501</v>
      </c>
      <c r="BX14" s="17"/>
      <c r="BY14" s="17">
        <v>5.1503391137947899E-2</v>
      </c>
      <c r="BZ14" s="17"/>
      <c r="CA14" s="17">
        <v>0.26892568847527398</v>
      </c>
    </row>
    <row r="15" spans="2:79" x14ac:dyDescent="0.35">
      <c r="B15" s="18" t="s">
        <v>136</v>
      </c>
      <c r="C15" s="19">
        <v>4.3643278670625601E-3</v>
      </c>
      <c r="D15" s="19">
        <v>2.4541661284047402E-3</v>
      </c>
      <c r="E15" s="19">
        <v>6.2577148308857796E-3</v>
      </c>
      <c r="F15" s="19"/>
      <c r="G15" s="19">
        <v>1.2593135497666001E-2</v>
      </c>
      <c r="H15" s="19">
        <v>1.20370025961309E-3</v>
      </c>
      <c r="I15" s="19">
        <v>3.2528335384032301E-3</v>
      </c>
      <c r="J15" s="19">
        <v>1.5299994018692701E-3</v>
      </c>
      <c r="K15" s="19">
        <v>4.0070388271189004E-3</v>
      </c>
      <c r="L15" s="19">
        <v>4.87110103743656E-3</v>
      </c>
      <c r="M15" s="19"/>
      <c r="N15" s="19">
        <v>1.7575354557115E-3</v>
      </c>
      <c r="O15" s="19">
        <v>1.0116268667917899E-2</v>
      </c>
      <c r="P15" s="19">
        <v>2.9489610485018102E-3</v>
      </c>
      <c r="Q15" s="19">
        <v>2.57271134900446E-3</v>
      </c>
      <c r="R15" s="19"/>
      <c r="S15" s="19">
        <v>4.0243719169644103E-3</v>
      </c>
      <c r="T15" s="19">
        <v>2.9624399549216499E-3</v>
      </c>
      <c r="U15" s="19">
        <v>7.36815711608873E-3</v>
      </c>
      <c r="V15" s="19">
        <v>3.0777729286047498E-3</v>
      </c>
      <c r="W15" s="19">
        <v>2.65053043335613E-3</v>
      </c>
      <c r="X15" s="19">
        <v>8.6803529560094805E-3</v>
      </c>
      <c r="Y15" s="19">
        <v>7.7079408159944898E-3</v>
      </c>
      <c r="Z15" s="19">
        <v>0</v>
      </c>
      <c r="AA15" s="19">
        <v>4.9348461057586203E-3</v>
      </c>
      <c r="AB15" s="19">
        <v>2.8561865197079201E-3</v>
      </c>
      <c r="AC15" s="19">
        <v>3.3367810089016E-3</v>
      </c>
      <c r="AD15" s="19">
        <v>0</v>
      </c>
      <c r="AE15" s="19"/>
      <c r="AF15" s="19">
        <v>4.2219368623696799E-3</v>
      </c>
      <c r="AG15" s="19">
        <v>3.8440513591935501E-3</v>
      </c>
      <c r="AH15" s="19">
        <v>0</v>
      </c>
      <c r="AI15" s="19">
        <v>0</v>
      </c>
      <c r="AJ15" s="19">
        <v>3.6916903847529401E-3</v>
      </c>
      <c r="AK15" s="19">
        <v>0</v>
      </c>
      <c r="AL15" s="19"/>
      <c r="AM15" s="19">
        <v>4.6269513799083303E-3</v>
      </c>
      <c r="AN15" s="19">
        <v>3.2826770944167499E-3</v>
      </c>
      <c r="AO15" s="19">
        <v>2.1717329874506399E-3</v>
      </c>
      <c r="AP15" s="19">
        <v>6.3943197518506198E-3</v>
      </c>
      <c r="AQ15" s="19">
        <v>0</v>
      </c>
      <c r="AR15" s="19"/>
      <c r="AS15" s="19">
        <v>4.9540169849974702E-3</v>
      </c>
      <c r="AT15" s="19">
        <v>5.0628751225130298E-3</v>
      </c>
      <c r="AU15" s="19">
        <v>3.5256967585998301E-3</v>
      </c>
      <c r="AV15" s="19">
        <v>3.7300037304712698E-3</v>
      </c>
      <c r="AW15" s="19">
        <v>5.0702209416495702E-3</v>
      </c>
      <c r="AX15" s="19">
        <v>2.7759481238172901E-3</v>
      </c>
      <c r="AY15" s="19"/>
      <c r="AZ15" s="19">
        <v>5.0389220894665604E-3</v>
      </c>
      <c r="BA15" s="19">
        <v>5.57673546555489E-3</v>
      </c>
      <c r="BB15" s="19">
        <v>1.0542040691885501E-3</v>
      </c>
      <c r="BC15" s="19">
        <v>1.21574664759782E-2</v>
      </c>
      <c r="BD15" s="19">
        <v>2.5329005004837099E-3</v>
      </c>
      <c r="BE15" s="19"/>
      <c r="BF15" s="19">
        <v>3.7706510307090099E-3</v>
      </c>
      <c r="BG15" s="19"/>
      <c r="BH15" s="19">
        <v>3.3257702395502E-3</v>
      </c>
      <c r="BI15" s="19"/>
      <c r="BJ15" s="19">
        <v>3.9747478311641903E-3</v>
      </c>
      <c r="BK15" s="19">
        <v>0</v>
      </c>
      <c r="BL15" s="19">
        <v>1.7713785996225401E-3</v>
      </c>
      <c r="BM15" s="19">
        <v>9.0477893337246595E-3</v>
      </c>
      <c r="BN15" s="19">
        <v>0</v>
      </c>
      <c r="BO15" s="19">
        <v>8.5902697320341392E-3</v>
      </c>
      <c r="BP15" s="19"/>
      <c r="BQ15" s="19">
        <v>0</v>
      </c>
      <c r="BR15" s="19">
        <v>4.3712732840534303E-3</v>
      </c>
      <c r="BS15" s="19">
        <v>1.5546517905000599E-3</v>
      </c>
      <c r="BT15" s="19"/>
      <c r="BU15" s="19">
        <v>4.0907613055470599E-3</v>
      </c>
      <c r="BV15" s="19">
        <v>3.1624906788138901E-3</v>
      </c>
      <c r="BW15" s="19">
        <v>2.68422027988925E-3</v>
      </c>
      <c r="BX15" s="19"/>
      <c r="BY15" s="19">
        <v>1.2908780325342701E-2</v>
      </c>
      <c r="BZ15" s="19"/>
      <c r="CA15" s="19">
        <v>4.3241495622089498E-3</v>
      </c>
    </row>
    <row r="16" spans="2:79" x14ac:dyDescent="0.35">
      <c r="B16" s="16"/>
    </row>
    <row r="17" spans="2:2" x14ac:dyDescent="0.35">
      <c r="B17" t="s">
        <v>107</v>
      </c>
    </row>
    <row r="18" spans="2:2" x14ac:dyDescent="0.35">
      <c r="B18" t="s">
        <v>108</v>
      </c>
    </row>
    <row r="20" spans="2:2" x14ac:dyDescent="0.35">
      <c r="B20"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216</v>
      </c>
      <c r="C9" s="17">
        <v>7.0443009328420902E-2</v>
      </c>
      <c r="D9" s="17">
        <v>6.3520735418060997E-2</v>
      </c>
      <c r="E9" s="17">
        <v>7.7511472241634793E-2</v>
      </c>
      <c r="F9" s="17"/>
      <c r="G9" s="17">
        <v>6.75855728839138E-2</v>
      </c>
      <c r="H9" s="17">
        <v>7.6091531354583297E-2</v>
      </c>
      <c r="I9" s="17">
        <v>0.103345273544938</v>
      </c>
      <c r="J9" s="17">
        <v>9.1997756644012302E-2</v>
      </c>
      <c r="K9" s="17">
        <v>7.5531021213387603E-2</v>
      </c>
      <c r="L9" s="17">
        <v>2.0249208851191001E-2</v>
      </c>
      <c r="M9" s="17"/>
      <c r="N9" s="17">
        <v>9.5412755261393103E-2</v>
      </c>
      <c r="O9" s="17">
        <v>8.0958580979046804E-2</v>
      </c>
      <c r="P9" s="17">
        <v>6.5943155841916207E-2</v>
      </c>
      <c r="Q9" s="17">
        <v>3.6784190042845603E-2</v>
      </c>
      <c r="R9" s="17"/>
      <c r="S9" s="17">
        <v>7.3865146719786598E-2</v>
      </c>
      <c r="T9" s="17">
        <v>0.10257350266189</v>
      </c>
      <c r="U9" s="17">
        <v>5.7759046193665398E-2</v>
      </c>
      <c r="V9" s="17">
        <v>8.4065062112566397E-2</v>
      </c>
      <c r="W9" s="17">
        <v>8.2748807403668606E-2</v>
      </c>
      <c r="X9" s="17">
        <v>5.71828905488116E-2</v>
      </c>
      <c r="Y9" s="17">
        <v>6.4998092714281794E-2</v>
      </c>
      <c r="Z9" s="17">
        <v>7.2763661278438294E-2</v>
      </c>
      <c r="AA9" s="17">
        <v>5.9011959342103001E-2</v>
      </c>
      <c r="AB9" s="17">
        <v>4.1307885180577902E-2</v>
      </c>
      <c r="AC9" s="17">
        <v>5.1682579671505198E-2</v>
      </c>
      <c r="AD9" s="17">
        <v>9.1247512664144007E-2</v>
      </c>
      <c r="AE9" s="17"/>
      <c r="AF9" s="17">
        <v>6.5939818247864504E-2</v>
      </c>
      <c r="AG9" s="17">
        <v>6.8501172460745205E-2</v>
      </c>
      <c r="AH9" s="17">
        <v>4.7758984544201501E-2</v>
      </c>
      <c r="AI9" s="17">
        <v>0.12488511522350999</v>
      </c>
      <c r="AJ9" s="17">
        <v>9.2890409987990294E-2</v>
      </c>
      <c r="AK9" s="17">
        <v>8.6851892892653604E-2</v>
      </c>
      <c r="AL9" s="17"/>
      <c r="AM9" s="17">
        <v>5.1248062535865897E-2</v>
      </c>
      <c r="AN9" s="17">
        <v>6.7920928218818094E-2</v>
      </c>
      <c r="AO9" s="17">
        <v>8.6928219064889206E-2</v>
      </c>
      <c r="AP9" s="17">
        <v>8.7213001903364201E-2</v>
      </c>
      <c r="AQ9" s="17">
        <v>6.17966801757317E-2</v>
      </c>
      <c r="AR9" s="17"/>
      <c r="AS9" s="17">
        <v>6.8589055009372096E-2</v>
      </c>
      <c r="AT9" s="17">
        <v>6.8648105386792099E-2</v>
      </c>
      <c r="AU9" s="17">
        <v>6.4479824933696098E-2</v>
      </c>
      <c r="AV9" s="17">
        <v>6.3670881528734694E-2</v>
      </c>
      <c r="AW9" s="17">
        <v>8.0482670189692004E-2</v>
      </c>
      <c r="AX9" s="17">
        <v>9.6854605945104297E-2</v>
      </c>
      <c r="AY9" s="17"/>
      <c r="AZ9" s="17">
        <v>6.0656791806603598E-2</v>
      </c>
      <c r="BA9" s="17">
        <v>8.3869285450570402E-2</v>
      </c>
      <c r="BB9" s="17">
        <v>6.3010817639551506E-2</v>
      </c>
      <c r="BC9" s="17">
        <v>5.9447919506798702E-2</v>
      </c>
      <c r="BD9" s="17">
        <v>7.1849673662376795E-2</v>
      </c>
      <c r="BE9" s="17"/>
      <c r="BF9" s="17">
        <v>7.24515478248689E-2</v>
      </c>
      <c r="BG9" s="17"/>
      <c r="BH9" s="17">
        <v>7.2567198943567696E-2</v>
      </c>
      <c r="BI9" s="17"/>
      <c r="BJ9" s="17">
        <v>6.8438319031150802E-2</v>
      </c>
      <c r="BK9" s="17">
        <v>7.7331135049982999E-2</v>
      </c>
      <c r="BL9" s="17">
        <v>6.3111161668356397E-2</v>
      </c>
      <c r="BM9" s="17">
        <v>9.1916766136206404E-2</v>
      </c>
      <c r="BN9" s="17">
        <v>7.8990450626499606E-2</v>
      </c>
      <c r="BO9" s="17">
        <v>3.4081392776355503E-2</v>
      </c>
      <c r="BP9" s="17"/>
      <c r="BQ9" s="17">
        <v>8.50783886010896E-2</v>
      </c>
      <c r="BR9" s="17">
        <v>6.4602660822206198E-2</v>
      </c>
      <c r="BS9" s="17">
        <v>7.1563706858295106E-2</v>
      </c>
      <c r="BT9" s="17"/>
      <c r="BU9" s="17">
        <v>7.2694653519022101E-2</v>
      </c>
      <c r="BV9" s="17">
        <v>6.8143584197302501E-2</v>
      </c>
      <c r="BW9" s="17">
        <v>7.4610761651377699E-2</v>
      </c>
      <c r="BX9" s="17"/>
      <c r="BY9" s="17">
        <v>4.8831820462905601E-2</v>
      </c>
      <c r="BZ9" s="17"/>
      <c r="CA9" s="17">
        <v>7.3196590632659306E-2</v>
      </c>
    </row>
    <row r="10" spans="2:79" ht="43.5" x14ac:dyDescent="0.35">
      <c r="B10" s="18" t="s">
        <v>217</v>
      </c>
      <c r="C10" s="17">
        <v>7.5640339274980803E-2</v>
      </c>
      <c r="D10" s="17">
        <v>8.2652893285868501E-2</v>
      </c>
      <c r="E10" s="17">
        <v>6.9316965169176001E-2</v>
      </c>
      <c r="F10" s="17"/>
      <c r="G10" s="17">
        <v>8.0099611921079603E-2</v>
      </c>
      <c r="H10" s="17">
        <v>0.12764247613698601</v>
      </c>
      <c r="I10" s="17">
        <v>8.54003096054093E-2</v>
      </c>
      <c r="J10" s="17">
        <v>0.105260282794211</v>
      </c>
      <c r="K10" s="17">
        <v>5.1694047211447401E-2</v>
      </c>
      <c r="L10" s="17">
        <v>1.4528134326081601E-2</v>
      </c>
      <c r="M10" s="17"/>
      <c r="N10" s="17">
        <v>0.115471391735295</v>
      </c>
      <c r="O10" s="17">
        <v>9.01352995556369E-2</v>
      </c>
      <c r="P10" s="17">
        <v>6.2277207566517397E-2</v>
      </c>
      <c r="Q10" s="17">
        <v>2.93052447683975E-2</v>
      </c>
      <c r="R10" s="17"/>
      <c r="S10" s="17">
        <v>0.11429425484854799</v>
      </c>
      <c r="T10" s="17">
        <v>8.63821177299188E-2</v>
      </c>
      <c r="U10" s="17">
        <v>6.2493101118769503E-2</v>
      </c>
      <c r="V10" s="17">
        <v>0.1012673650218</v>
      </c>
      <c r="W10" s="17">
        <v>5.4276061549572097E-2</v>
      </c>
      <c r="X10" s="17">
        <v>7.6962217062632496E-2</v>
      </c>
      <c r="Y10" s="17">
        <v>7.2154133348553806E-2</v>
      </c>
      <c r="Z10" s="17">
        <v>0.11034391001590001</v>
      </c>
      <c r="AA10" s="17">
        <v>5.68729571031205E-2</v>
      </c>
      <c r="AB10" s="17">
        <v>4.3827160339756303E-2</v>
      </c>
      <c r="AC10" s="17">
        <v>3.3241203572660402E-2</v>
      </c>
      <c r="AD10" s="17">
        <v>5.1126462977667902E-2</v>
      </c>
      <c r="AE10" s="17"/>
      <c r="AF10" s="17">
        <v>2.5782316672746799E-2</v>
      </c>
      <c r="AG10" s="17">
        <v>6.8695105912232601E-2</v>
      </c>
      <c r="AH10" s="17">
        <v>9.0095904337854804E-2</v>
      </c>
      <c r="AI10" s="17">
        <v>9.6588732435137895E-2</v>
      </c>
      <c r="AJ10" s="17">
        <v>0.11274422066554</v>
      </c>
      <c r="AK10" s="17">
        <v>0.20572404015639001</v>
      </c>
      <c r="AL10" s="17"/>
      <c r="AM10" s="17">
        <v>2.79372362499976E-2</v>
      </c>
      <c r="AN10" s="17">
        <v>6.4703116996190593E-2</v>
      </c>
      <c r="AO10" s="17">
        <v>0.10841948206803401</v>
      </c>
      <c r="AP10" s="17">
        <v>0.13229215145236201</v>
      </c>
      <c r="AQ10" s="17">
        <v>0.115786005836625</v>
      </c>
      <c r="AR10" s="17"/>
      <c r="AS10" s="17">
        <v>8.7813767273883403E-2</v>
      </c>
      <c r="AT10" s="17">
        <v>7.8125438120660695E-2</v>
      </c>
      <c r="AU10" s="17">
        <v>7.6096759323478799E-2</v>
      </c>
      <c r="AV10" s="17">
        <v>8.5845152633781896E-2</v>
      </c>
      <c r="AW10" s="17">
        <v>3.8701718311920201E-2</v>
      </c>
      <c r="AX10" s="17">
        <v>6.2267601891465497E-2</v>
      </c>
      <c r="AY10" s="17"/>
      <c r="AZ10" s="17">
        <v>8.9230971434033607E-2</v>
      </c>
      <c r="BA10" s="17">
        <v>7.9496874244014998E-2</v>
      </c>
      <c r="BB10" s="17">
        <v>6.8109712024822994E-2</v>
      </c>
      <c r="BC10" s="17">
        <v>4.9715810931614597E-2</v>
      </c>
      <c r="BD10" s="17">
        <v>7.5289741403978899E-2</v>
      </c>
      <c r="BE10" s="17"/>
      <c r="BF10" s="17">
        <v>7.3783091780609406E-2</v>
      </c>
      <c r="BG10" s="17"/>
      <c r="BH10" s="17">
        <v>7.5230772703099302E-2</v>
      </c>
      <c r="BI10" s="17"/>
      <c r="BJ10" s="17">
        <v>8.6366076219189097E-2</v>
      </c>
      <c r="BK10" s="17">
        <v>7.3559239501322496E-2</v>
      </c>
      <c r="BL10" s="17">
        <v>6.7410038327985103E-2</v>
      </c>
      <c r="BM10" s="17">
        <v>7.7901102021073601E-2</v>
      </c>
      <c r="BN10" s="17">
        <v>6.1538751815044597E-2</v>
      </c>
      <c r="BO10" s="17">
        <v>4.5514861882897502E-2</v>
      </c>
      <c r="BP10" s="17"/>
      <c r="BQ10" s="17">
        <v>9.9102112263565897E-2</v>
      </c>
      <c r="BR10" s="17">
        <v>7.6195640425805802E-2</v>
      </c>
      <c r="BS10" s="17">
        <v>6.6603265345125895E-2</v>
      </c>
      <c r="BT10" s="17"/>
      <c r="BU10" s="17">
        <v>0.117867814638137</v>
      </c>
      <c r="BV10" s="17">
        <v>7.65862918261382E-2</v>
      </c>
      <c r="BW10" s="17">
        <v>7.2002864233635999E-2</v>
      </c>
      <c r="BX10" s="17"/>
      <c r="BY10" s="17">
        <v>0.110070764820939</v>
      </c>
      <c r="BZ10" s="17"/>
      <c r="CA10" s="17">
        <v>9.1294449950440004E-2</v>
      </c>
    </row>
    <row r="11" spans="2:79" ht="43.5" x14ac:dyDescent="0.35">
      <c r="B11" s="18" t="s">
        <v>218</v>
      </c>
      <c r="C11" s="17">
        <v>8.7563045379880994E-2</v>
      </c>
      <c r="D11" s="17">
        <v>8.5480986350236501E-2</v>
      </c>
      <c r="E11" s="17">
        <v>8.9053706128242205E-2</v>
      </c>
      <c r="F11" s="17"/>
      <c r="G11" s="17">
        <v>0.111044183063758</v>
      </c>
      <c r="H11" s="17">
        <v>0.14203220101990899</v>
      </c>
      <c r="I11" s="17">
        <v>0.11300848130827899</v>
      </c>
      <c r="J11" s="17">
        <v>0.112473482173818</v>
      </c>
      <c r="K11" s="17">
        <v>5.5169028239780503E-2</v>
      </c>
      <c r="L11" s="17">
        <v>8.5092088759305008E-3</v>
      </c>
      <c r="M11" s="17"/>
      <c r="N11" s="17">
        <v>0.149919626168009</v>
      </c>
      <c r="O11" s="17">
        <v>0.10915604386371699</v>
      </c>
      <c r="P11" s="17">
        <v>6.4339248052365294E-2</v>
      </c>
      <c r="Q11" s="17">
        <v>2.07118853574235E-2</v>
      </c>
      <c r="R11" s="17"/>
      <c r="S11" s="17">
        <v>0.15495892724011001</v>
      </c>
      <c r="T11" s="17">
        <v>8.0461883152997293E-2</v>
      </c>
      <c r="U11" s="17">
        <v>5.91113567325766E-2</v>
      </c>
      <c r="V11" s="17">
        <v>7.2072596634493197E-2</v>
      </c>
      <c r="W11" s="17">
        <v>5.52515149587334E-2</v>
      </c>
      <c r="X11" s="17">
        <v>0.10823058054944899</v>
      </c>
      <c r="Y11" s="17">
        <v>8.5792601693876397E-2</v>
      </c>
      <c r="Z11" s="17">
        <v>7.8858593151086703E-2</v>
      </c>
      <c r="AA11" s="17">
        <v>0.10603166008796799</v>
      </c>
      <c r="AB11" s="17">
        <v>4.5153943177348603E-2</v>
      </c>
      <c r="AC11" s="17">
        <v>4.7722785172442599E-2</v>
      </c>
      <c r="AD11" s="17">
        <v>8.2211694113093606E-2</v>
      </c>
      <c r="AE11" s="17"/>
      <c r="AF11" s="17">
        <v>4.1720349459584798E-2</v>
      </c>
      <c r="AG11" s="17">
        <v>7.2861163236872098E-2</v>
      </c>
      <c r="AH11" s="17">
        <v>9.7309482076828602E-2</v>
      </c>
      <c r="AI11" s="17">
        <v>0.12770873513640801</v>
      </c>
      <c r="AJ11" s="17">
        <v>0.181625947913722</v>
      </c>
      <c r="AK11" s="17">
        <v>0.177183983764366</v>
      </c>
      <c r="AL11" s="17"/>
      <c r="AM11" s="17">
        <v>3.6398103340708199E-2</v>
      </c>
      <c r="AN11" s="17">
        <v>6.8969308246892694E-2</v>
      </c>
      <c r="AO11" s="17">
        <v>0.13598445594494901</v>
      </c>
      <c r="AP11" s="17">
        <v>0.14451740012470601</v>
      </c>
      <c r="AQ11" s="17">
        <v>0.102807014674636</v>
      </c>
      <c r="AR11" s="17"/>
      <c r="AS11" s="17">
        <v>0.139347674358024</v>
      </c>
      <c r="AT11" s="17">
        <v>9.14227538671573E-2</v>
      </c>
      <c r="AU11" s="17">
        <v>8.4667063662397193E-2</v>
      </c>
      <c r="AV11" s="17">
        <v>4.9980236263388697E-2</v>
      </c>
      <c r="AW11" s="17">
        <v>5.4050677068818401E-2</v>
      </c>
      <c r="AX11" s="17">
        <v>7.9650270163908896E-2</v>
      </c>
      <c r="AY11" s="17"/>
      <c r="AZ11" s="17">
        <v>8.2924520124233403E-2</v>
      </c>
      <c r="BA11" s="17">
        <v>8.6912701628293204E-2</v>
      </c>
      <c r="BB11" s="17">
        <v>8.1793918098518395E-2</v>
      </c>
      <c r="BC11" s="17">
        <v>6.5695532726696301E-2</v>
      </c>
      <c r="BD11" s="17">
        <v>0.10441410983574401</v>
      </c>
      <c r="BE11" s="17"/>
      <c r="BF11" s="17">
        <v>8.4034902733053696E-2</v>
      </c>
      <c r="BG11" s="17"/>
      <c r="BH11" s="17">
        <v>8.9823711602518605E-2</v>
      </c>
      <c r="BI11" s="17"/>
      <c r="BJ11" s="17">
        <v>8.9735773294897306E-2</v>
      </c>
      <c r="BK11" s="17">
        <v>7.5240917896744197E-2</v>
      </c>
      <c r="BL11" s="17">
        <v>8.4423432278492999E-2</v>
      </c>
      <c r="BM11" s="17">
        <v>7.7058515764245494E-2</v>
      </c>
      <c r="BN11" s="17">
        <v>0.15842461075061501</v>
      </c>
      <c r="BO11" s="17">
        <v>9.1708533741542295E-2</v>
      </c>
      <c r="BP11" s="17"/>
      <c r="BQ11" s="17">
        <v>9.7563059343876907E-2</v>
      </c>
      <c r="BR11" s="17">
        <v>9.7200350215266906E-2</v>
      </c>
      <c r="BS11" s="17">
        <v>7.9897727509813998E-2</v>
      </c>
      <c r="BT11" s="17"/>
      <c r="BU11" s="17">
        <v>0.119599498092491</v>
      </c>
      <c r="BV11" s="17">
        <v>9.8215700045274495E-2</v>
      </c>
      <c r="BW11" s="17">
        <v>7.8520315564950802E-2</v>
      </c>
      <c r="BX11" s="17"/>
      <c r="BY11" s="17">
        <v>0.17358166823841301</v>
      </c>
      <c r="BZ11" s="17"/>
      <c r="CA11" s="17">
        <v>0.10089131290263401</v>
      </c>
    </row>
    <row r="12" spans="2:79" ht="43.5" x14ac:dyDescent="0.35">
      <c r="B12" s="18" t="s">
        <v>219</v>
      </c>
      <c r="C12" s="17">
        <v>0.105401502221698</v>
      </c>
      <c r="D12" s="17">
        <v>0.119212524682914</v>
      </c>
      <c r="E12" s="17">
        <v>9.2649484280171099E-2</v>
      </c>
      <c r="F12" s="17"/>
      <c r="G12" s="17">
        <v>0.10864731846907399</v>
      </c>
      <c r="H12" s="17">
        <v>0.204121082596535</v>
      </c>
      <c r="I12" s="17">
        <v>0.17050880929376599</v>
      </c>
      <c r="J12" s="17">
        <v>7.6797498417114696E-2</v>
      </c>
      <c r="K12" s="17">
        <v>7.0813510860489204E-2</v>
      </c>
      <c r="L12" s="17">
        <v>1.65925500875664E-2</v>
      </c>
      <c r="M12" s="17"/>
      <c r="N12" s="17">
        <v>0.141711530921692</v>
      </c>
      <c r="O12" s="17">
        <v>0.13092185628618699</v>
      </c>
      <c r="P12" s="17">
        <v>9.4765537585648194E-2</v>
      </c>
      <c r="Q12" s="17">
        <v>5.0132122062122197E-2</v>
      </c>
      <c r="R12" s="17"/>
      <c r="S12" s="17">
        <v>0.12692116271043299</v>
      </c>
      <c r="T12" s="17">
        <v>0.12146079688959401</v>
      </c>
      <c r="U12" s="17">
        <v>0.110537715556019</v>
      </c>
      <c r="V12" s="17">
        <v>0.101254009794864</v>
      </c>
      <c r="W12" s="17">
        <v>0.118213538219853</v>
      </c>
      <c r="X12" s="17">
        <v>0.10948209935664199</v>
      </c>
      <c r="Y12" s="17">
        <v>0.12981525545888301</v>
      </c>
      <c r="Z12" s="17">
        <v>0.116722082768546</v>
      </c>
      <c r="AA12" s="17">
        <v>0.104453993099238</v>
      </c>
      <c r="AB12" s="17">
        <v>4.3935243310332397E-2</v>
      </c>
      <c r="AC12" s="17">
        <v>4.0556116013303799E-2</v>
      </c>
      <c r="AD12" s="17">
        <v>0.108130625950127</v>
      </c>
      <c r="AE12" s="17"/>
      <c r="AF12" s="17">
        <v>4.45749759879593E-2</v>
      </c>
      <c r="AG12" s="17">
        <v>8.7263343656592898E-2</v>
      </c>
      <c r="AH12" s="17">
        <v>0.12641900633369699</v>
      </c>
      <c r="AI12" s="17">
        <v>0.135578329136576</v>
      </c>
      <c r="AJ12" s="17">
        <v>0.197391402086562</v>
      </c>
      <c r="AK12" s="17">
        <v>0.24852839918001801</v>
      </c>
      <c r="AL12" s="17"/>
      <c r="AM12" s="17">
        <v>5.6883029077202399E-2</v>
      </c>
      <c r="AN12" s="17">
        <v>8.6145757087030594E-2</v>
      </c>
      <c r="AO12" s="17">
        <v>0.124107565293033</v>
      </c>
      <c r="AP12" s="17">
        <v>0.21248991326858599</v>
      </c>
      <c r="AQ12" s="17">
        <v>0.26307036760158498</v>
      </c>
      <c r="AR12" s="17"/>
      <c r="AS12" s="17">
        <v>0.15217249503831701</v>
      </c>
      <c r="AT12" s="17">
        <v>8.8887323685091904E-2</v>
      </c>
      <c r="AU12" s="17">
        <v>0.11291925860933801</v>
      </c>
      <c r="AV12" s="17">
        <v>9.5640353310305307E-2</v>
      </c>
      <c r="AW12" s="17">
        <v>6.1681096252401001E-2</v>
      </c>
      <c r="AX12" s="17">
        <v>9.6403610784251706E-2</v>
      </c>
      <c r="AY12" s="17"/>
      <c r="AZ12" s="17">
        <v>0.107308673690433</v>
      </c>
      <c r="BA12" s="17">
        <v>0.10255614264598201</v>
      </c>
      <c r="BB12" s="17">
        <v>8.0519795610491607E-2</v>
      </c>
      <c r="BC12" s="17">
        <v>9.7920784753428206E-2</v>
      </c>
      <c r="BD12" s="17">
        <v>0.13053393309577699</v>
      </c>
      <c r="BE12" s="17"/>
      <c r="BF12" s="17">
        <v>9.9339202961290299E-2</v>
      </c>
      <c r="BG12" s="17"/>
      <c r="BH12" s="17">
        <v>0.110416359422183</v>
      </c>
      <c r="BI12" s="17"/>
      <c r="BJ12" s="17">
        <v>0.13065537310301201</v>
      </c>
      <c r="BK12" s="17">
        <v>6.6353505200905896E-2</v>
      </c>
      <c r="BL12" s="17">
        <v>8.4130855834015195E-2</v>
      </c>
      <c r="BM12" s="17">
        <v>0.156313404995437</v>
      </c>
      <c r="BN12" s="17">
        <v>0.15065293672199001</v>
      </c>
      <c r="BO12" s="17">
        <v>4.7732274658826901E-2</v>
      </c>
      <c r="BP12" s="17"/>
      <c r="BQ12" s="17">
        <v>0.123425900904279</v>
      </c>
      <c r="BR12" s="17">
        <v>0.103810292344059</v>
      </c>
      <c r="BS12" s="17">
        <v>0.102279751999634</v>
      </c>
      <c r="BT12" s="17"/>
      <c r="BU12" s="17">
        <v>0.167237554667482</v>
      </c>
      <c r="BV12" s="17">
        <v>0.100021861171337</v>
      </c>
      <c r="BW12" s="17">
        <v>0.104116856216842</v>
      </c>
      <c r="BX12" s="17"/>
      <c r="BY12" s="17">
        <v>0.177145747637908</v>
      </c>
      <c r="BZ12" s="17"/>
      <c r="CA12" s="17">
        <v>0.126956142830742</v>
      </c>
    </row>
    <row r="13" spans="2:79" x14ac:dyDescent="0.35">
      <c r="B13" s="18" t="s">
        <v>220</v>
      </c>
      <c r="C13" s="17">
        <v>0.32949077669025501</v>
      </c>
      <c r="D13" s="17">
        <v>0.34828135560239798</v>
      </c>
      <c r="E13" s="17">
        <v>0.311044635589726</v>
      </c>
      <c r="F13" s="17"/>
      <c r="G13" s="17">
        <v>0.40154783024270102</v>
      </c>
      <c r="H13" s="17">
        <v>0.29707237147626597</v>
      </c>
      <c r="I13" s="17">
        <v>0.39513887764588501</v>
      </c>
      <c r="J13" s="17">
        <v>0.44567965089219702</v>
      </c>
      <c r="K13" s="17">
        <v>0.37146340837069802</v>
      </c>
      <c r="L13" s="17">
        <v>0.13230779980753901</v>
      </c>
      <c r="M13" s="17"/>
      <c r="N13" s="17">
        <v>0.21151831677142699</v>
      </c>
      <c r="O13" s="17">
        <v>0.25176879800864899</v>
      </c>
      <c r="P13" s="17">
        <v>0.46529088816134601</v>
      </c>
      <c r="Q13" s="17">
        <v>0.417446965799184</v>
      </c>
      <c r="R13" s="17"/>
      <c r="S13" s="17">
        <v>0.32250500109722902</v>
      </c>
      <c r="T13" s="17">
        <v>0.32976130234061601</v>
      </c>
      <c r="U13" s="17">
        <v>0.36469807986087699</v>
      </c>
      <c r="V13" s="17">
        <v>0.328359107709426</v>
      </c>
      <c r="W13" s="17">
        <v>0.38652701979383902</v>
      </c>
      <c r="X13" s="17">
        <v>0.33692387545066499</v>
      </c>
      <c r="Y13" s="17">
        <v>0.36017293446287602</v>
      </c>
      <c r="Z13" s="17">
        <v>0.33230576575566201</v>
      </c>
      <c r="AA13" s="17">
        <v>0.37153326408602599</v>
      </c>
      <c r="AB13" s="17">
        <v>0.22313753542328901</v>
      </c>
      <c r="AC13" s="17">
        <v>0.25990198326616998</v>
      </c>
      <c r="AD13" s="17">
        <v>0.31070341502693399</v>
      </c>
      <c r="AE13" s="17"/>
      <c r="AF13" s="17">
        <v>0.330210398221577</v>
      </c>
      <c r="AG13" s="17">
        <v>0.34590704184292698</v>
      </c>
      <c r="AH13" s="17">
        <v>0.37054384249294497</v>
      </c>
      <c r="AI13" s="17">
        <v>0.33505591649501898</v>
      </c>
      <c r="AJ13" s="17">
        <v>0.29304525992824298</v>
      </c>
      <c r="AK13" s="17">
        <v>0.213394643382779</v>
      </c>
      <c r="AL13" s="17"/>
      <c r="AM13" s="17">
        <v>0.38776550225106099</v>
      </c>
      <c r="AN13" s="17">
        <v>0.358837786552681</v>
      </c>
      <c r="AO13" s="17">
        <v>0.288131383379573</v>
      </c>
      <c r="AP13" s="17">
        <v>0.25744091486533499</v>
      </c>
      <c r="AQ13" s="17">
        <v>0.25692701786601302</v>
      </c>
      <c r="AR13" s="17"/>
      <c r="AS13" s="17">
        <v>0.31972715569752502</v>
      </c>
      <c r="AT13" s="17">
        <v>0.313450062154079</v>
      </c>
      <c r="AU13" s="17">
        <v>0.36789351806183201</v>
      </c>
      <c r="AV13" s="17">
        <v>0.35275073344476399</v>
      </c>
      <c r="AW13" s="17">
        <v>0.303437002332689</v>
      </c>
      <c r="AX13" s="17">
        <v>0.30937908423654398</v>
      </c>
      <c r="AY13" s="17"/>
      <c r="AZ13" s="17">
        <v>0.30281474266592801</v>
      </c>
      <c r="BA13" s="17">
        <v>0.35934864238484698</v>
      </c>
      <c r="BB13" s="17">
        <v>0.37046970769884602</v>
      </c>
      <c r="BC13" s="17">
        <v>0.23981825328374001</v>
      </c>
      <c r="BD13" s="17">
        <v>0.31620116223057798</v>
      </c>
      <c r="BE13" s="17"/>
      <c r="BF13" s="17">
        <v>0.32358370824844801</v>
      </c>
      <c r="BG13" s="17"/>
      <c r="BH13" s="17">
        <v>0.315105180724708</v>
      </c>
      <c r="BI13" s="17"/>
      <c r="BJ13" s="17">
        <v>0.38772945444852303</v>
      </c>
      <c r="BK13" s="17">
        <v>0.280383500283303</v>
      </c>
      <c r="BL13" s="17">
        <v>0.28309969019143799</v>
      </c>
      <c r="BM13" s="17">
        <v>0.40478021379778101</v>
      </c>
      <c r="BN13" s="17">
        <v>0.42019704436114602</v>
      </c>
      <c r="BO13" s="17">
        <v>0.232558098584011</v>
      </c>
      <c r="BP13" s="17"/>
      <c r="BQ13" s="17">
        <v>0.35944227082360503</v>
      </c>
      <c r="BR13" s="17">
        <v>0.34510876245490602</v>
      </c>
      <c r="BS13" s="17">
        <v>0.31849481980630501</v>
      </c>
      <c r="BT13" s="17"/>
      <c r="BU13" s="17">
        <v>0.24537459806772399</v>
      </c>
      <c r="BV13" s="17">
        <v>0.34453880000614101</v>
      </c>
      <c r="BW13" s="17">
        <v>0.331343274677596</v>
      </c>
      <c r="BX13" s="17"/>
      <c r="BY13" s="17">
        <v>0.32561516132291102</v>
      </c>
      <c r="BZ13" s="17"/>
      <c r="CA13" s="17">
        <v>0.283541325342622</v>
      </c>
    </row>
    <row r="14" spans="2:79" x14ac:dyDescent="0.35">
      <c r="B14" s="18" t="s">
        <v>221</v>
      </c>
      <c r="C14" s="17">
        <v>0.32691920516054301</v>
      </c>
      <c r="D14" s="17">
        <v>0.296374045956874</v>
      </c>
      <c r="E14" s="17">
        <v>0.35622988320711602</v>
      </c>
      <c r="F14" s="17"/>
      <c r="G14" s="17">
        <v>0.22228476067887801</v>
      </c>
      <c r="H14" s="17">
        <v>0.14607285441666401</v>
      </c>
      <c r="I14" s="17">
        <v>0.129434707231388</v>
      </c>
      <c r="J14" s="17">
        <v>0.16475732579181701</v>
      </c>
      <c r="K14" s="17">
        <v>0.37532898410419802</v>
      </c>
      <c r="L14" s="17">
        <v>0.80270058866008198</v>
      </c>
      <c r="M14" s="17"/>
      <c r="N14" s="17">
        <v>0.28407339329182002</v>
      </c>
      <c r="O14" s="17">
        <v>0.328028726998709</v>
      </c>
      <c r="P14" s="17">
        <v>0.241700359747551</v>
      </c>
      <c r="Q14" s="17">
        <v>0.44375646254782197</v>
      </c>
      <c r="R14" s="17"/>
      <c r="S14" s="17">
        <v>0.19886399342829</v>
      </c>
      <c r="T14" s="17">
        <v>0.27733249592043502</v>
      </c>
      <c r="U14" s="17">
        <v>0.33952328335635801</v>
      </c>
      <c r="V14" s="17">
        <v>0.310110716173843</v>
      </c>
      <c r="W14" s="17">
        <v>0.29940074087066398</v>
      </c>
      <c r="X14" s="17">
        <v>0.30765185524229499</v>
      </c>
      <c r="Y14" s="17">
        <v>0.281724009999748</v>
      </c>
      <c r="Z14" s="17">
        <v>0.28370976742559501</v>
      </c>
      <c r="AA14" s="17">
        <v>0.29899150631504101</v>
      </c>
      <c r="AB14" s="17">
        <v>0.59581742491755496</v>
      </c>
      <c r="AC14" s="17">
        <v>0.56689533230391798</v>
      </c>
      <c r="AD14" s="17">
        <v>0.35052345761640902</v>
      </c>
      <c r="AE14" s="17"/>
      <c r="AF14" s="17">
        <v>0.48908158105127197</v>
      </c>
      <c r="AG14" s="17">
        <v>0.34931032627847403</v>
      </c>
      <c r="AH14" s="17">
        <v>0.26486886545097199</v>
      </c>
      <c r="AI14" s="17">
        <v>0.18018317157334901</v>
      </c>
      <c r="AJ14" s="17">
        <v>0.122302759417942</v>
      </c>
      <c r="AK14" s="17">
        <v>6.23812311709874E-2</v>
      </c>
      <c r="AL14" s="17"/>
      <c r="AM14" s="17">
        <v>0.437071317031069</v>
      </c>
      <c r="AN14" s="17">
        <v>0.34809850103520301</v>
      </c>
      <c r="AO14" s="17">
        <v>0.251676799442479</v>
      </c>
      <c r="AP14" s="17">
        <v>0.160823710351892</v>
      </c>
      <c r="AQ14" s="17">
        <v>0.19961291384540999</v>
      </c>
      <c r="AR14" s="17"/>
      <c r="AS14" s="17">
        <v>0.22294443294373401</v>
      </c>
      <c r="AT14" s="17">
        <v>0.35798875726157697</v>
      </c>
      <c r="AU14" s="17">
        <v>0.28972344571241099</v>
      </c>
      <c r="AV14" s="17">
        <v>0.34769766273768499</v>
      </c>
      <c r="AW14" s="17">
        <v>0.45951397148692602</v>
      </c>
      <c r="AX14" s="17">
        <v>0.35109948397129698</v>
      </c>
      <c r="AY14" s="17"/>
      <c r="AZ14" s="17">
        <v>0.35314098068949801</v>
      </c>
      <c r="BA14" s="17">
        <v>0.28250588244205399</v>
      </c>
      <c r="BB14" s="17">
        <v>0.33402555286803198</v>
      </c>
      <c r="BC14" s="17">
        <v>0.48364090335565602</v>
      </c>
      <c r="BD14" s="17">
        <v>0.29520698760393999</v>
      </c>
      <c r="BE14" s="17"/>
      <c r="BF14" s="17">
        <v>0.34277780909105199</v>
      </c>
      <c r="BG14" s="17"/>
      <c r="BH14" s="17">
        <v>0.333099781398913</v>
      </c>
      <c r="BI14" s="17"/>
      <c r="BJ14" s="17">
        <v>0.234258372042457</v>
      </c>
      <c r="BK14" s="17">
        <v>0.42507298125015602</v>
      </c>
      <c r="BL14" s="17">
        <v>0.41580254564132801</v>
      </c>
      <c r="BM14" s="17">
        <v>0.187062305808253</v>
      </c>
      <c r="BN14" s="17">
        <v>0.130196205724705</v>
      </c>
      <c r="BO14" s="17">
        <v>0.54090561229595702</v>
      </c>
      <c r="BP14" s="17"/>
      <c r="BQ14" s="17">
        <v>0.23024135681460101</v>
      </c>
      <c r="BR14" s="17">
        <v>0.310100630996263</v>
      </c>
      <c r="BS14" s="17">
        <v>0.35730798714186901</v>
      </c>
      <c r="BT14" s="17"/>
      <c r="BU14" s="17">
        <v>0.26322259004051501</v>
      </c>
      <c r="BV14" s="17">
        <v>0.31057620994260499</v>
      </c>
      <c r="BW14" s="17">
        <v>0.33590524899350199</v>
      </c>
      <c r="BX14" s="17"/>
      <c r="BY14" s="17">
        <v>0.16475483751692299</v>
      </c>
      <c r="BZ14" s="17"/>
      <c r="CA14" s="17">
        <v>0.32130198618790501</v>
      </c>
    </row>
    <row r="15" spans="2:79" x14ac:dyDescent="0.35">
      <c r="B15" s="18" t="s">
        <v>136</v>
      </c>
      <c r="C15" s="19">
        <v>4.5421219442217803E-3</v>
      </c>
      <c r="D15" s="19">
        <v>4.4774587036473801E-3</v>
      </c>
      <c r="E15" s="19">
        <v>4.1938533839337997E-3</v>
      </c>
      <c r="F15" s="19"/>
      <c r="G15" s="19">
        <v>8.7907227405962692E-3</v>
      </c>
      <c r="H15" s="19">
        <v>6.9674829990564596E-3</v>
      </c>
      <c r="I15" s="19">
        <v>3.1635413703349799E-3</v>
      </c>
      <c r="J15" s="19">
        <v>3.03400328682991E-3</v>
      </c>
      <c r="K15" s="19">
        <v>0</v>
      </c>
      <c r="L15" s="19">
        <v>5.1125093916089296E-3</v>
      </c>
      <c r="M15" s="19"/>
      <c r="N15" s="19">
        <v>1.89298585036517E-3</v>
      </c>
      <c r="O15" s="19">
        <v>9.03069430805363E-3</v>
      </c>
      <c r="P15" s="19">
        <v>5.6836030446555203E-3</v>
      </c>
      <c r="Q15" s="19">
        <v>1.8631294222060499E-3</v>
      </c>
      <c r="R15" s="19"/>
      <c r="S15" s="19">
        <v>8.5915139556038394E-3</v>
      </c>
      <c r="T15" s="19">
        <v>2.0279013045482099E-3</v>
      </c>
      <c r="U15" s="19">
        <v>5.87741718173488E-3</v>
      </c>
      <c r="V15" s="19">
        <v>2.8711425530087999E-3</v>
      </c>
      <c r="W15" s="19">
        <v>3.5823172036690198E-3</v>
      </c>
      <c r="X15" s="19">
        <v>3.5664817895041398E-3</v>
      </c>
      <c r="Y15" s="19">
        <v>5.3429723217812003E-3</v>
      </c>
      <c r="Z15" s="19">
        <v>5.2962196047723099E-3</v>
      </c>
      <c r="AA15" s="19">
        <v>3.1046599665034398E-3</v>
      </c>
      <c r="AB15" s="19">
        <v>6.8208076511415104E-3</v>
      </c>
      <c r="AC15" s="19">
        <v>0</v>
      </c>
      <c r="AD15" s="19">
        <v>6.0568316516238499E-3</v>
      </c>
      <c r="AE15" s="19"/>
      <c r="AF15" s="19">
        <v>2.6905603589963199E-3</v>
      </c>
      <c r="AG15" s="19">
        <v>7.4618466121557396E-3</v>
      </c>
      <c r="AH15" s="19">
        <v>3.0039147635006502E-3</v>
      </c>
      <c r="AI15" s="19">
        <v>0</v>
      </c>
      <c r="AJ15" s="19">
        <v>0</v>
      </c>
      <c r="AK15" s="19">
        <v>5.9358094528060897E-3</v>
      </c>
      <c r="AL15" s="19"/>
      <c r="AM15" s="19">
        <v>2.6967495140952299E-3</v>
      </c>
      <c r="AN15" s="19">
        <v>5.32460186318364E-3</v>
      </c>
      <c r="AO15" s="19">
        <v>4.7520948070431503E-3</v>
      </c>
      <c r="AP15" s="19">
        <v>5.2229080337556303E-3</v>
      </c>
      <c r="AQ15" s="19">
        <v>0</v>
      </c>
      <c r="AR15" s="19"/>
      <c r="AS15" s="19">
        <v>9.4054196791438591E-3</v>
      </c>
      <c r="AT15" s="19">
        <v>1.47755952464208E-3</v>
      </c>
      <c r="AU15" s="19">
        <v>4.2201296968473702E-3</v>
      </c>
      <c r="AV15" s="19">
        <v>4.4149800813413102E-3</v>
      </c>
      <c r="AW15" s="19">
        <v>2.1328643575532001E-3</v>
      </c>
      <c r="AX15" s="19">
        <v>4.34534300742809E-3</v>
      </c>
      <c r="AY15" s="19"/>
      <c r="AZ15" s="19">
        <v>3.9233195892704204E-3</v>
      </c>
      <c r="BA15" s="19">
        <v>5.3104712042373499E-3</v>
      </c>
      <c r="BB15" s="19">
        <v>2.07049605973765E-3</v>
      </c>
      <c r="BC15" s="19">
        <v>3.7607954420665699E-3</v>
      </c>
      <c r="BD15" s="19">
        <v>6.5043921676044497E-3</v>
      </c>
      <c r="BE15" s="19"/>
      <c r="BF15" s="19">
        <v>4.0297373606771499E-3</v>
      </c>
      <c r="BG15" s="19"/>
      <c r="BH15" s="19">
        <v>3.7569952050107202E-3</v>
      </c>
      <c r="BI15" s="19"/>
      <c r="BJ15" s="19">
        <v>2.8166318607708001E-3</v>
      </c>
      <c r="BK15" s="19">
        <v>2.0587208175858198E-3</v>
      </c>
      <c r="BL15" s="19">
        <v>2.0222760583847601E-3</v>
      </c>
      <c r="BM15" s="19">
        <v>4.9676914770031598E-3</v>
      </c>
      <c r="BN15" s="19">
        <v>0</v>
      </c>
      <c r="BO15" s="19">
        <v>7.4992260604096004E-3</v>
      </c>
      <c r="BP15" s="19"/>
      <c r="BQ15" s="19">
        <v>5.1469112489828904E-3</v>
      </c>
      <c r="BR15" s="19">
        <v>2.9816627414936299E-3</v>
      </c>
      <c r="BS15" s="19">
        <v>3.8527413389569699E-3</v>
      </c>
      <c r="BT15" s="19"/>
      <c r="BU15" s="19">
        <v>1.40032909746287E-2</v>
      </c>
      <c r="BV15" s="19">
        <v>1.91755281120181E-3</v>
      </c>
      <c r="BW15" s="19">
        <v>3.5006786620958301E-3</v>
      </c>
      <c r="BX15" s="19"/>
      <c r="BY15" s="19">
        <v>0</v>
      </c>
      <c r="BZ15" s="19"/>
      <c r="CA15" s="19">
        <v>2.8181921529985801E-3</v>
      </c>
    </row>
    <row r="16" spans="2:79" x14ac:dyDescent="0.35">
      <c r="B16" s="16"/>
    </row>
    <row r="17" spans="2:2" x14ac:dyDescent="0.35">
      <c r="B17" t="s">
        <v>107</v>
      </c>
    </row>
    <row r="18" spans="2:2" x14ac:dyDescent="0.35">
      <c r="B18" t="s">
        <v>108</v>
      </c>
    </row>
    <row r="20" spans="2:2" x14ac:dyDescent="0.35">
      <c r="B20"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17"/>
  <sheetViews>
    <sheetView showGridLines="0" topLeftCell="A6"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223</v>
      </c>
      <c r="C9" s="17">
        <v>7.0127356021784201E-2</v>
      </c>
      <c r="D9" s="17">
        <v>8.2689513792745195E-2</v>
      </c>
      <c r="E9" s="17">
        <v>5.8208537210431503E-2</v>
      </c>
      <c r="F9" s="17"/>
      <c r="G9" s="17">
        <v>0.113676866113491</v>
      </c>
      <c r="H9" s="17">
        <v>8.7331069021497801E-2</v>
      </c>
      <c r="I9" s="17">
        <v>5.7321263694933899E-2</v>
      </c>
      <c r="J9" s="17">
        <v>6.5405912072748096E-2</v>
      </c>
      <c r="K9" s="17">
        <v>6.0284468421269402E-2</v>
      </c>
      <c r="L9" s="17">
        <v>4.7829349090258599E-2</v>
      </c>
      <c r="M9" s="17"/>
      <c r="N9" s="17">
        <v>8.78287140389961E-2</v>
      </c>
      <c r="O9" s="17">
        <v>6.20441405907773E-2</v>
      </c>
      <c r="P9" s="17">
        <v>6.6993597211596798E-2</v>
      </c>
      <c r="Q9" s="17">
        <v>6.4186869746020406E-2</v>
      </c>
      <c r="R9" s="17"/>
      <c r="S9" s="17">
        <v>0.108744781668088</v>
      </c>
      <c r="T9" s="17">
        <v>7.6441656524326607E-2</v>
      </c>
      <c r="U9" s="17">
        <v>5.44848898055771E-2</v>
      </c>
      <c r="V9" s="17">
        <v>7.5691746334045698E-2</v>
      </c>
      <c r="W9" s="17">
        <v>6.43816602342525E-2</v>
      </c>
      <c r="X9" s="17">
        <v>7.43463057535729E-2</v>
      </c>
      <c r="Y9" s="17">
        <v>4.4709266048388902E-2</v>
      </c>
      <c r="Z9" s="17">
        <v>5.9465902655572701E-2</v>
      </c>
      <c r="AA9" s="17">
        <v>4.4948273454159998E-2</v>
      </c>
      <c r="AB9" s="17">
        <v>7.3003717759727693E-2</v>
      </c>
      <c r="AC9" s="17">
        <v>2.6923993422858901E-2</v>
      </c>
      <c r="AD9" s="17">
        <v>0.12601512338059501</v>
      </c>
      <c r="AE9" s="17"/>
      <c r="AF9" s="17">
        <v>7.6342234212220902E-2</v>
      </c>
      <c r="AG9" s="17">
        <v>5.4032420602110699E-2</v>
      </c>
      <c r="AH9" s="17">
        <v>6.9901695216486606E-2</v>
      </c>
      <c r="AI9" s="17">
        <v>9.5174182462308798E-2</v>
      </c>
      <c r="AJ9" s="17">
        <v>0.117680853579501</v>
      </c>
      <c r="AK9" s="17">
        <v>7.3358684230821702E-2</v>
      </c>
      <c r="AL9" s="17"/>
      <c r="AM9" s="17">
        <v>4.69329650132181E-2</v>
      </c>
      <c r="AN9" s="17">
        <v>7.1186638685200199E-2</v>
      </c>
      <c r="AO9" s="17">
        <v>6.9943387855372796E-2</v>
      </c>
      <c r="AP9" s="17">
        <v>0.112960068384497</v>
      </c>
      <c r="AQ9" s="17">
        <v>0.121217325979738</v>
      </c>
      <c r="AR9" s="17"/>
      <c r="AS9" s="17">
        <v>9.0863867491761494E-2</v>
      </c>
      <c r="AT9" s="17">
        <v>6.4485663384026004E-2</v>
      </c>
      <c r="AU9" s="17">
        <v>6.1959199643957297E-2</v>
      </c>
      <c r="AV9" s="17">
        <v>5.2408856182040199E-2</v>
      </c>
      <c r="AW9" s="17">
        <v>6.1496114449201701E-2</v>
      </c>
      <c r="AX9" s="17">
        <v>0.10403222805561101</v>
      </c>
      <c r="AY9" s="17"/>
      <c r="AZ9" s="17">
        <v>7.6124476455145196E-2</v>
      </c>
      <c r="BA9" s="17">
        <v>6.7884747467337803E-2</v>
      </c>
      <c r="BB9" s="17">
        <v>5.3794686972674602E-2</v>
      </c>
      <c r="BC9" s="17">
        <v>7.3614457292913105E-2</v>
      </c>
      <c r="BD9" s="17">
        <v>8.0669798568573398E-2</v>
      </c>
      <c r="BE9" s="17"/>
      <c r="BF9" s="17">
        <v>6.7110784288790706E-2</v>
      </c>
      <c r="BG9" s="17"/>
      <c r="BH9" s="17">
        <v>7.4673860201592002E-2</v>
      </c>
      <c r="BI9" s="17"/>
      <c r="BJ9" s="17">
        <v>6.3476617397194401E-2</v>
      </c>
      <c r="BK9" s="17">
        <v>5.8901897612519398E-2</v>
      </c>
      <c r="BL9" s="17">
        <v>6.6499957886801395E-2</v>
      </c>
      <c r="BM9" s="17">
        <v>8.7013457467399705E-2</v>
      </c>
      <c r="BN9" s="17">
        <v>0.109242868185251</v>
      </c>
      <c r="BO9" s="17">
        <v>0.14652866416860899</v>
      </c>
      <c r="BP9" s="17"/>
      <c r="BQ9" s="17">
        <v>8.7720312482273993E-2</v>
      </c>
      <c r="BR9" s="17">
        <v>7.2396556936555806E-2</v>
      </c>
      <c r="BS9" s="17">
        <v>6.5440466271921599E-2</v>
      </c>
      <c r="BT9" s="17"/>
      <c r="BU9" s="17">
        <v>0.17187834021273499</v>
      </c>
      <c r="BV9" s="17">
        <v>6.3030728456628493E-2</v>
      </c>
      <c r="BW9" s="17">
        <v>6.6735849128631702E-2</v>
      </c>
      <c r="BX9" s="17"/>
      <c r="BY9" s="17">
        <v>0.109789754211426</v>
      </c>
      <c r="BZ9" s="17"/>
      <c r="CA9" s="17">
        <v>7.6339299443849901E-2</v>
      </c>
    </row>
    <row r="10" spans="2:79" x14ac:dyDescent="0.35">
      <c r="B10" s="18" t="s">
        <v>224</v>
      </c>
      <c r="C10" s="17">
        <v>9.9260234164552597E-2</v>
      </c>
      <c r="D10" s="17">
        <v>0.111394451393228</v>
      </c>
      <c r="E10" s="17">
        <v>8.6007041342112303E-2</v>
      </c>
      <c r="F10" s="17"/>
      <c r="G10" s="17">
        <v>0.18116940183982599</v>
      </c>
      <c r="H10" s="17">
        <v>0.16370107539009399</v>
      </c>
      <c r="I10" s="17">
        <v>8.4846248411172998E-2</v>
      </c>
      <c r="J10" s="17">
        <v>5.3168051973044E-2</v>
      </c>
      <c r="K10" s="17">
        <v>5.6202061251501602E-2</v>
      </c>
      <c r="L10" s="17">
        <v>6.9992035108280198E-2</v>
      </c>
      <c r="M10" s="17"/>
      <c r="N10" s="17">
        <v>0.135733198072571</v>
      </c>
      <c r="O10" s="17">
        <v>7.9574047438971396E-2</v>
      </c>
      <c r="P10" s="17">
        <v>9.6316701586351097E-2</v>
      </c>
      <c r="Q10" s="17">
        <v>8.1500645426669502E-2</v>
      </c>
      <c r="R10" s="17"/>
      <c r="S10" s="17">
        <v>0.18457249299092701</v>
      </c>
      <c r="T10" s="17">
        <v>7.8180312914315306E-2</v>
      </c>
      <c r="U10" s="17">
        <v>7.9683055269502298E-2</v>
      </c>
      <c r="V10" s="17">
        <v>0.105982815520966</v>
      </c>
      <c r="W10" s="17">
        <v>5.5445705485881701E-2</v>
      </c>
      <c r="X10" s="17">
        <v>0.10624485006260501</v>
      </c>
      <c r="Y10" s="17">
        <v>8.8944448109043797E-2</v>
      </c>
      <c r="Z10" s="17">
        <v>0.111185507957988</v>
      </c>
      <c r="AA10" s="17">
        <v>9.6827405622541302E-2</v>
      </c>
      <c r="AB10" s="17">
        <v>7.2280488661803699E-2</v>
      </c>
      <c r="AC10" s="17">
        <v>6.7460321201721907E-2</v>
      </c>
      <c r="AD10" s="17">
        <v>6.0888298491499501E-2</v>
      </c>
      <c r="AE10" s="17"/>
      <c r="AF10" s="17">
        <v>9.1831065760707806E-2</v>
      </c>
      <c r="AG10" s="17">
        <v>7.6339185037397395E-2</v>
      </c>
      <c r="AH10" s="17">
        <v>0.103647796458016</v>
      </c>
      <c r="AI10" s="17">
        <v>0.101677237435827</v>
      </c>
      <c r="AJ10" s="17">
        <v>9.4448832378525999E-2</v>
      </c>
      <c r="AK10" s="17">
        <v>0.24347536346720999</v>
      </c>
      <c r="AL10" s="17"/>
      <c r="AM10" s="17">
        <v>6.6561460911123693E-2</v>
      </c>
      <c r="AN10" s="17">
        <v>8.8371759205577397E-2</v>
      </c>
      <c r="AO10" s="17">
        <v>0.120032691787088</v>
      </c>
      <c r="AP10" s="17">
        <v>0.13979547058707001</v>
      </c>
      <c r="AQ10" s="17">
        <v>0.16222258229074499</v>
      </c>
      <c r="AR10" s="17"/>
      <c r="AS10" s="17">
        <v>0.168332888675362</v>
      </c>
      <c r="AT10" s="17">
        <v>7.7941913387408204E-2</v>
      </c>
      <c r="AU10" s="17">
        <v>8.8512171046825405E-2</v>
      </c>
      <c r="AV10" s="17">
        <v>7.1941516586326804E-2</v>
      </c>
      <c r="AW10" s="17">
        <v>6.4018122920360604E-2</v>
      </c>
      <c r="AX10" s="17">
        <v>0.110036661258283</v>
      </c>
      <c r="AY10" s="17"/>
      <c r="AZ10" s="17">
        <v>9.9049281182827506E-2</v>
      </c>
      <c r="BA10" s="17">
        <v>7.2921118706694196E-2</v>
      </c>
      <c r="BB10" s="17">
        <v>6.3932016739571496E-2</v>
      </c>
      <c r="BC10" s="17">
        <v>0.14480959997333401</v>
      </c>
      <c r="BD10" s="17">
        <v>0.14264527315568001</v>
      </c>
      <c r="BE10" s="17"/>
      <c r="BF10" s="17">
        <v>8.8982199730289493E-2</v>
      </c>
      <c r="BG10" s="17"/>
      <c r="BH10" s="17">
        <v>0.10269021248212901</v>
      </c>
      <c r="BI10" s="17"/>
      <c r="BJ10" s="17">
        <v>9.4395328506899398E-2</v>
      </c>
      <c r="BK10" s="17">
        <v>8.2009351783580001E-2</v>
      </c>
      <c r="BL10" s="17">
        <v>8.8038988003366694E-2</v>
      </c>
      <c r="BM10" s="17">
        <v>0.12295034520456501</v>
      </c>
      <c r="BN10" s="17">
        <v>0.16303916976178301</v>
      </c>
      <c r="BO10" s="17">
        <v>0.15410161565348901</v>
      </c>
      <c r="BP10" s="17"/>
      <c r="BQ10" s="17">
        <v>0.112980528927546</v>
      </c>
      <c r="BR10" s="17">
        <v>0.10557958293823699</v>
      </c>
      <c r="BS10" s="17">
        <v>9.4440665939946197E-2</v>
      </c>
      <c r="BT10" s="17"/>
      <c r="BU10" s="17">
        <v>0.18687060769463201</v>
      </c>
      <c r="BV10" s="17">
        <v>0.10047848457940201</v>
      </c>
      <c r="BW10" s="17">
        <v>9.5277981069499598E-2</v>
      </c>
      <c r="BX10" s="17"/>
      <c r="BY10" s="17">
        <v>0.19364908011527199</v>
      </c>
      <c r="BZ10" s="17"/>
      <c r="CA10" s="17">
        <v>0.11396667301038001</v>
      </c>
    </row>
    <row r="11" spans="2:79" x14ac:dyDescent="0.35">
      <c r="B11" s="18" t="s">
        <v>208</v>
      </c>
      <c r="C11" s="17">
        <v>0.79885988116625195</v>
      </c>
      <c r="D11" s="17">
        <v>0.77851852789799902</v>
      </c>
      <c r="E11" s="17">
        <v>0.81956584068901495</v>
      </c>
      <c r="F11" s="17"/>
      <c r="G11" s="17">
        <v>0.64003868328517</v>
      </c>
      <c r="H11" s="17">
        <v>0.71288667240690595</v>
      </c>
      <c r="I11" s="17">
        <v>0.821233685710126</v>
      </c>
      <c r="J11" s="17">
        <v>0.86303694367825001</v>
      </c>
      <c r="K11" s="17">
        <v>0.86738396581910904</v>
      </c>
      <c r="L11" s="17">
        <v>0.85886930577901999</v>
      </c>
      <c r="M11" s="17"/>
      <c r="N11" s="17">
        <v>0.75945454807178203</v>
      </c>
      <c r="O11" s="17">
        <v>0.817886030895279</v>
      </c>
      <c r="P11" s="17">
        <v>0.80533781011308303</v>
      </c>
      <c r="Q11" s="17">
        <v>0.81547246787672101</v>
      </c>
      <c r="R11" s="17"/>
      <c r="S11" s="17">
        <v>0.65368598283317303</v>
      </c>
      <c r="T11" s="17">
        <v>0.81926569847878605</v>
      </c>
      <c r="U11" s="17">
        <v>0.834597249256538</v>
      </c>
      <c r="V11" s="17">
        <v>0.79118097592136605</v>
      </c>
      <c r="W11" s="17">
        <v>0.84187359658561201</v>
      </c>
      <c r="X11" s="17">
        <v>0.79007316585573995</v>
      </c>
      <c r="Y11" s="17">
        <v>0.83854251496103305</v>
      </c>
      <c r="Z11" s="17">
        <v>0.81430875182919504</v>
      </c>
      <c r="AA11" s="17">
        <v>0.83053176140118801</v>
      </c>
      <c r="AB11" s="17">
        <v>0.82129943488560397</v>
      </c>
      <c r="AC11" s="17">
        <v>0.87362840814589005</v>
      </c>
      <c r="AD11" s="17">
        <v>0.80640667951327305</v>
      </c>
      <c r="AE11" s="17"/>
      <c r="AF11" s="17">
        <v>0.78432468718335402</v>
      </c>
      <c r="AG11" s="17">
        <v>0.83995478827328496</v>
      </c>
      <c r="AH11" s="17">
        <v>0.80196774210729205</v>
      </c>
      <c r="AI11" s="17">
        <v>0.78720420324232798</v>
      </c>
      <c r="AJ11" s="17">
        <v>0.773898471092067</v>
      </c>
      <c r="AK11" s="17">
        <v>0.673072461630984</v>
      </c>
      <c r="AL11" s="17"/>
      <c r="AM11" s="17">
        <v>0.86715139739859204</v>
      </c>
      <c r="AN11" s="17">
        <v>0.79659082126844405</v>
      </c>
      <c r="AO11" s="17">
        <v>0.78139704600043802</v>
      </c>
      <c r="AP11" s="17">
        <v>0.72270321869615095</v>
      </c>
      <c r="AQ11" s="17">
        <v>0.66716032951851301</v>
      </c>
      <c r="AR11" s="17"/>
      <c r="AS11" s="17">
        <v>0.69995984085670904</v>
      </c>
      <c r="AT11" s="17">
        <v>0.83079923439578596</v>
      </c>
      <c r="AU11" s="17">
        <v>0.81194864268952005</v>
      </c>
      <c r="AV11" s="17">
        <v>0.84606623555781602</v>
      </c>
      <c r="AW11" s="17">
        <v>0.84329448703696996</v>
      </c>
      <c r="AX11" s="17">
        <v>0.77330689390697804</v>
      </c>
      <c r="AY11" s="17"/>
      <c r="AZ11" s="17">
        <v>0.80090386159081595</v>
      </c>
      <c r="BA11" s="17">
        <v>0.83018636431759596</v>
      </c>
      <c r="BB11" s="17">
        <v>0.84792470987191704</v>
      </c>
      <c r="BC11" s="17">
        <v>0.75198472324575805</v>
      </c>
      <c r="BD11" s="17">
        <v>0.73648801663000596</v>
      </c>
      <c r="BE11" s="17"/>
      <c r="BF11" s="17">
        <v>0.81541417845297604</v>
      </c>
      <c r="BG11" s="17"/>
      <c r="BH11" s="17">
        <v>0.79852613767105796</v>
      </c>
      <c r="BI11" s="17"/>
      <c r="BJ11" s="17">
        <v>0.808659541039074</v>
      </c>
      <c r="BK11" s="17">
        <v>0.83009134635620796</v>
      </c>
      <c r="BL11" s="17">
        <v>0.82836133788118704</v>
      </c>
      <c r="BM11" s="17">
        <v>0.75070800636518398</v>
      </c>
      <c r="BN11" s="17">
        <v>0.67868789725410095</v>
      </c>
      <c r="BO11" s="17">
        <v>0.63886388728425403</v>
      </c>
      <c r="BP11" s="17"/>
      <c r="BQ11" s="17">
        <v>0.78215392638825298</v>
      </c>
      <c r="BR11" s="17">
        <v>0.801501609999276</v>
      </c>
      <c r="BS11" s="17">
        <v>0.81035139395852696</v>
      </c>
      <c r="BT11" s="17"/>
      <c r="BU11" s="17">
        <v>0.61085663766359799</v>
      </c>
      <c r="BV11" s="17">
        <v>0.81233008154575803</v>
      </c>
      <c r="BW11" s="17">
        <v>0.80992308567184201</v>
      </c>
      <c r="BX11" s="17"/>
      <c r="BY11" s="17">
        <v>0.60295263506739705</v>
      </c>
      <c r="BZ11" s="17"/>
      <c r="CA11" s="17">
        <v>0.77301233628563304</v>
      </c>
    </row>
    <row r="12" spans="2:79" x14ac:dyDescent="0.35">
      <c r="B12" s="18" t="s">
        <v>136</v>
      </c>
      <c r="C12" s="19">
        <v>3.1752528647411099E-2</v>
      </c>
      <c r="D12" s="19">
        <v>2.7397506916027999E-2</v>
      </c>
      <c r="E12" s="19">
        <v>3.6218580758440998E-2</v>
      </c>
      <c r="F12" s="19"/>
      <c r="G12" s="19">
        <v>6.5115048761512903E-2</v>
      </c>
      <c r="H12" s="19">
        <v>3.6081183181501802E-2</v>
      </c>
      <c r="I12" s="19">
        <v>3.65988021837673E-2</v>
      </c>
      <c r="J12" s="19">
        <v>1.83890922759577E-2</v>
      </c>
      <c r="K12" s="19">
        <v>1.6129504508120299E-2</v>
      </c>
      <c r="L12" s="19">
        <v>2.33093100224415E-2</v>
      </c>
      <c r="M12" s="19"/>
      <c r="N12" s="19">
        <v>1.6983539816650201E-2</v>
      </c>
      <c r="O12" s="19">
        <v>4.0495781074971898E-2</v>
      </c>
      <c r="P12" s="19">
        <v>3.1351891088968901E-2</v>
      </c>
      <c r="Q12" s="19">
        <v>3.8840016950588897E-2</v>
      </c>
      <c r="R12" s="19"/>
      <c r="S12" s="19">
        <v>5.2996742507811202E-2</v>
      </c>
      <c r="T12" s="19">
        <v>2.6112332082571799E-2</v>
      </c>
      <c r="U12" s="19">
        <v>3.1234805668382801E-2</v>
      </c>
      <c r="V12" s="19">
        <v>2.7144462223622101E-2</v>
      </c>
      <c r="W12" s="19">
        <v>3.8299037694254003E-2</v>
      </c>
      <c r="X12" s="19">
        <v>2.93356783280815E-2</v>
      </c>
      <c r="Y12" s="19">
        <v>2.7803770881534001E-2</v>
      </c>
      <c r="Z12" s="19">
        <v>1.5039837557243601E-2</v>
      </c>
      <c r="AA12" s="19">
        <v>2.76925595221112E-2</v>
      </c>
      <c r="AB12" s="19">
        <v>3.3416358692865099E-2</v>
      </c>
      <c r="AC12" s="19">
        <v>3.1987277229529001E-2</v>
      </c>
      <c r="AD12" s="19">
        <v>6.6898986146331097E-3</v>
      </c>
      <c r="AE12" s="19"/>
      <c r="AF12" s="19">
        <v>4.7502012843716898E-2</v>
      </c>
      <c r="AG12" s="19">
        <v>2.9673606087207E-2</v>
      </c>
      <c r="AH12" s="19">
        <v>2.4482766218205099E-2</v>
      </c>
      <c r="AI12" s="19">
        <v>1.5944376859535699E-2</v>
      </c>
      <c r="AJ12" s="19">
        <v>1.3971842949906801E-2</v>
      </c>
      <c r="AK12" s="19">
        <v>1.00934906709839E-2</v>
      </c>
      <c r="AL12" s="19"/>
      <c r="AM12" s="19">
        <v>1.93541766770664E-2</v>
      </c>
      <c r="AN12" s="19">
        <v>4.3850780840778897E-2</v>
      </c>
      <c r="AO12" s="19">
        <v>2.8626874357101099E-2</v>
      </c>
      <c r="AP12" s="19">
        <v>2.45412423322811E-2</v>
      </c>
      <c r="AQ12" s="19">
        <v>4.9399762211003902E-2</v>
      </c>
      <c r="AR12" s="19"/>
      <c r="AS12" s="19">
        <v>4.0843402976167301E-2</v>
      </c>
      <c r="AT12" s="19">
        <v>2.6773188832779599E-2</v>
      </c>
      <c r="AU12" s="19">
        <v>3.7579986619697497E-2</v>
      </c>
      <c r="AV12" s="19">
        <v>2.95833916738165E-2</v>
      </c>
      <c r="AW12" s="19">
        <v>3.11912755934678E-2</v>
      </c>
      <c r="AX12" s="19">
        <v>1.26242167791287E-2</v>
      </c>
      <c r="AY12" s="19"/>
      <c r="AZ12" s="19">
        <v>2.3922380771211799E-2</v>
      </c>
      <c r="BA12" s="19">
        <v>2.9007769508372201E-2</v>
      </c>
      <c r="BB12" s="19">
        <v>3.4348586415836699E-2</v>
      </c>
      <c r="BC12" s="19">
        <v>2.9591219487993901E-2</v>
      </c>
      <c r="BD12" s="19">
        <v>4.01969116457409E-2</v>
      </c>
      <c r="BE12" s="19"/>
      <c r="BF12" s="19">
        <v>2.84928375279432E-2</v>
      </c>
      <c r="BG12" s="19"/>
      <c r="BH12" s="19">
        <v>2.41097896452213E-2</v>
      </c>
      <c r="BI12" s="19"/>
      <c r="BJ12" s="19">
        <v>3.3468513056832502E-2</v>
      </c>
      <c r="BK12" s="19">
        <v>2.8997404247692898E-2</v>
      </c>
      <c r="BL12" s="19">
        <v>1.7099716228644299E-2</v>
      </c>
      <c r="BM12" s="19">
        <v>3.9328190962851603E-2</v>
      </c>
      <c r="BN12" s="19">
        <v>4.9030064798865E-2</v>
      </c>
      <c r="BO12" s="19">
        <v>6.0505832893647603E-2</v>
      </c>
      <c r="BP12" s="19"/>
      <c r="BQ12" s="19">
        <v>1.7145232201926999E-2</v>
      </c>
      <c r="BR12" s="19">
        <v>2.0522250125931299E-2</v>
      </c>
      <c r="BS12" s="19">
        <v>2.9767473829605599E-2</v>
      </c>
      <c r="BT12" s="19"/>
      <c r="BU12" s="19">
        <v>3.0394414429035101E-2</v>
      </c>
      <c r="BV12" s="19">
        <v>2.4160705418211699E-2</v>
      </c>
      <c r="BW12" s="19">
        <v>2.80630841300268E-2</v>
      </c>
      <c r="BX12" s="19"/>
      <c r="BY12" s="19">
        <v>9.3608530605905099E-2</v>
      </c>
      <c r="BZ12" s="19"/>
      <c r="CA12" s="19">
        <v>3.6681691260137601E-2</v>
      </c>
    </row>
    <row r="13" spans="2:79" x14ac:dyDescent="0.35">
      <c r="B13" s="16"/>
    </row>
    <row r="14" spans="2:79" x14ac:dyDescent="0.35">
      <c r="B14" t="s">
        <v>107</v>
      </c>
    </row>
    <row r="15" spans="2:79" x14ac:dyDescent="0.35">
      <c r="B15" t="s">
        <v>108</v>
      </c>
    </row>
    <row r="17" spans="2:2" x14ac:dyDescent="0.35">
      <c r="B1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8"/>
  <sheetViews>
    <sheetView showGridLines="0" topLeftCell="A2"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226</v>
      </c>
      <c r="C9" s="17">
        <v>0.71046110057453504</v>
      </c>
      <c r="D9" s="17">
        <v>0.69237359632663098</v>
      </c>
      <c r="E9" s="17">
        <v>0.72870122629074396</v>
      </c>
      <c r="F9" s="17"/>
      <c r="G9" s="17">
        <v>0.53921707062385404</v>
      </c>
      <c r="H9" s="17">
        <v>0.61155369455826902</v>
      </c>
      <c r="I9" s="17">
        <v>0.73445359676922495</v>
      </c>
      <c r="J9" s="17">
        <v>0.75501176097</v>
      </c>
      <c r="K9" s="17">
        <v>0.76835744972679598</v>
      </c>
      <c r="L9" s="17">
        <v>0.81099569232187996</v>
      </c>
      <c r="M9" s="17"/>
      <c r="N9" s="17">
        <v>0.74285865036375998</v>
      </c>
      <c r="O9" s="17">
        <v>0.71230255883729099</v>
      </c>
      <c r="P9" s="17">
        <v>0.68937002073768805</v>
      </c>
      <c r="Q9" s="17">
        <v>0.696438133675366</v>
      </c>
      <c r="R9" s="17"/>
      <c r="S9" s="17">
        <v>0.62457686586819905</v>
      </c>
      <c r="T9" s="17">
        <v>0.73195394533281</v>
      </c>
      <c r="U9" s="17">
        <v>0.72151793311691603</v>
      </c>
      <c r="V9" s="17">
        <v>0.68233542381190104</v>
      </c>
      <c r="W9" s="17">
        <v>0.70306522209727695</v>
      </c>
      <c r="X9" s="17">
        <v>0.67900053349835998</v>
      </c>
      <c r="Y9" s="17">
        <v>0.73880773573205405</v>
      </c>
      <c r="Z9" s="17">
        <v>0.67961661972213905</v>
      </c>
      <c r="AA9" s="17">
        <v>0.72717626539353397</v>
      </c>
      <c r="AB9" s="17">
        <v>0.80686414490756897</v>
      </c>
      <c r="AC9" s="17">
        <v>0.77296269277038798</v>
      </c>
      <c r="AD9" s="17">
        <v>0.69505757934953505</v>
      </c>
      <c r="AE9" s="17"/>
      <c r="AF9" s="17">
        <v>0.72034938490499101</v>
      </c>
      <c r="AG9" s="17">
        <v>0.70602920422640103</v>
      </c>
      <c r="AH9" s="17">
        <v>0.734162447942315</v>
      </c>
      <c r="AI9" s="17">
        <v>0.74017982603911603</v>
      </c>
      <c r="AJ9" s="17">
        <v>0.66977716853004698</v>
      </c>
      <c r="AK9" s="17">
        <v>0.71364612528115001</v>
      </c>
      <c r="AL9" s="17"/>
      <c r="AM9" s="17">
        <v>0.728075788183288</v>
      </c>
      <c r="AN9" s="17">
        <v>0.70833993100714099</v>
      </c>
      <c r="AO9" s="17">
        <v>0.71405931918711896</v>
      </c>
      <c r="AP9" s="17">
        <v>0.68078158730274996</v>
      </c>
      <c r="AQ9" s="17">
        <v>0.68708347061034103</v>
      </c>
      <c r="AR9" s="17"/>
      <c r="AS9" s="17">
        <v>0.66437361253802996</v>
      </c>
      <c r="AT9" s="17">
        <v>0.72921543325140503</v>
      </c>
      <c r="AU9" s="17">
        <v>0.72618025167671096</v>
      </c>
      <c r="AV9" s="17">
        <v>0.70554693668897495</v>
      </c>
      <c r="AW9" s="17">
        <v>0.75311611848130899</v>
      </c>
      <c r="AX9" s="17">
        <v>0.70075317677603699</v>
      </c>
      <c r="AY9" s="17"/>
      <c r="AZ9" s="17">
        <v>0.72712153319405903</v>
      </c>
      <c r="BA9" s="17">
        <v>0.72363447490518595</v>
      </c>
      <c r="BB9" s="17">
        <v>0.71897026430043298</v>
      </c>
      <c r="BC9" s="17">
        <v>0.74535209663829605</v>
      </c>
      <c r="BD9" s="17">
        <v>0.65882592441898102</v>
      </c>
      <c r="BE9" s="17"/>
      <c r="BF9" s="17">
        <v>0.72903682317683105</v>
      </c>
      <c r="BG9" s="17"/>
      <c r="BH9" s="17">
        <v>0.72541450529846296</v>
      </c>
      <c r="BI9" s="17"/>
      <c r="BJ9" s="17">
        <v>0.71651384822138597</v>
      </c>
      <c r="BK9" s="17">
        <v>0.74887184228104597</v>
      </c>
      <c r="BL9" s="17">
        <v>0.741534796633041</v>
      </c>
      <c r="BM9" s="17">
        <v>0.65728245678789199</v>
      </c>
      <c r="BN9" s="17">
        <v>0.61141847603364397</v>
      </c>
      <c r="BO9" s="17">
        <v>0.55627120579362599</v>
      </c>
      <c r="BP9" s="17"/>
      <c r="BQ9" s="17">
        <v>0.70477641625532395</v>
      </c>
      <c r="BR9" s="17">
        <v>0.72265688554174001</v>
      </c>
      <c r="BS9" s="17">
        <v>0.73346129410087901</v>
      </c>
      <c r="BT9" s="17"/>
      <c r="BU9" s="17">
        <v>0.642932844840297</v>
      </c>
      <c r="BV9" s="17">
        <v>0.74813009192409197</v>
      </c>
      <c r="BW9" s="17">
        <v>0.71766366558973804</v>
      </c>
      <c r="BX9" s="17"/>
      <c r="BY9" s="17">
        <v>0.63425432748570998</v>
      </c>
      <c r="BZ9" s="17"/>
      <c r="CA9" s="17">
        <v>0.69409989260661198</v>
      </c>
    </row>
    <row r="10" spans="2:79" x14ac:dyDescent="0.35">
      <c r="B10" s="18" t="s">
        <v>227</v>
      </c>
      <c r="C10" s="17">
        <v>0.64163959692811701</v>
      </c>
      <c r="D10" s="17">
        <v>0.60988431627628303</v>
      </c>
      <c r="E10" s="17">
        <v>0.67117511651113104</v>
      </c>
      <c r="F10" s="17"/>
      <c r="G10" s="17">
        <v>0.63913976765936098</v>
      </c>
      <c r="H10" s="17">
        <v>0.63926579646195303</v>
      </c>
      <c r="I10" s="17">
        <v>0.69726939649188902</v>
      </c>
      <c r="J10" s="17">
        <v>0.70416885787899097</v>
      </c>
      <c r="K10" s="17">
        <v>0.621865631395637</v>
      </c>
      <c r="L10" s="17">
        <v>0.56279474132898499</v>
      </c>
      <c r="M10" s="17"/>
      <c r="N10" s="17">
        <v>0.64148702581317796</v>
      </c>
      <c r="O10" s="17">
        <v>0.67051605114509205</v>
      </c>
      <c r="P10" s="17">
        <v>0.62508308354349396</v>
      </c>
      <c r="Q10" s="17">
        <v>0.62650297069842797</v>
      </c>
      <c r="R10" s="17"/>
      <c r="S10" s="17">
        <v>0.62716371432172002</v>
      </c>
      <c r="T10" s="17">
        <v>0.68378219266650198</v>
      </c>
      <c r="U10" s="17">
        <v>0.69330442800333303</v>
      </c>
      <c r="V10" s="17">
        <v>0.63903184991328299</v>
      </c>
      <c r="W10" s="17">
        <v>0.65912731004703495</v>
      </c>
      <c r="X10" s="17">
        <v>0.61842067057069905</v>
      </c>
      <c r="Y10" s="17">
        <v>0.64600441851609702</v>
      </c>
      <c r="Z10" s="17">
        <v>0.67769429546830595</v>
      </c>
      <c r="AA10" s="17">
        <v>0.63956552072102901</v>
      </c>
      <c r="AB10" s="17">
        <v>0.583242989287867</v>
      </c>
      <c r="AC10" s="17">
        <v>0.61960132817439295</v>
      </c>
      <c r="AD10" s="17">
        <v>0.58571306408549195</v>
      </c>
      <c r="AE10" s="17"/>
      <c r="AF10" s="17">
        <v>0.59019602585554498</v>
      </c>
      <c r="AG10" s="17">
        <v>0.64293674877110596</v>
      </c>
      <c r="AH10" s="17">
        <v>0.68024796899445705</v>
      </c>
      <c r="AI10" s="17">
        <v>0.70585994631859506</v>
      </c>
      <c r="AJ10" s="17">
        <v>0.66256565620035901</v>
      </c>
      <c r="AK10" s="17">
        <v>0.62841524186674302</v>
      </c>
      <c r="AL10" s="17"/>
      <c r="AM10" s="17">
        <v>0.62223741899226703</v>
      </c>
      <c r="AN10" s="17">
        <v>0.65382387147006604</v>
      </c>
      <c r="AO10" s="17">
        <v>0.668396190964341</v>
      </c>
      <c r="AP10" s="17">
        <v>0.63255828688175497</v>
      </c>
      <c r="AQ10" s="17">
        <v>0.52914279164385003</v>
      </c>
      <c r="AR10" s="17"/>
      <c r="AS10" s="17">
        <v>0.63543304745783502</v>
      </c>
      <c r="AT10" s="17">
        <v>0.63870126897977197</v>
      </c>
      <c r="AU10" s="17">
        <v>0.61979775655510305</v>
      </c>
      <c r="AV10" s="17">
        <v>0.68655865581057995</v>
      </c>
      <c r="AW10" s="17">
        <v>0.63316280358018295</v>
      </c>
      <c r="AX10" s="17">
        <v>0.60703670475581195</v>
      </c>
      <c r="AY10" s="17"/>
      <c r="AZ10" s="17">
        <v>0.55827709097780698</v>
      </c>
      <c r="BA10" s="17">
        <v>0.66458725547493602</v>
      </c>
      <c r="BB10" s="17">
        <v>0.64831741442683399</v>
      </c>
      <c r="BC10" s="17">
        <v>0.61324014977974495</v>
      </c>
      <c r="BD10" s="17">
        <v>0.68958625397345397</v>
      </c>
      <c r="BE10" s="17"/>
      <c r="BF10" s="17">
        <v>0.63164611340145704</v>
      </c>
      <c r="BG10" s="17"/>
      <c r="BH10" s="17">
        <v>0.62246339337522505</v>
      </c>
      <c r="BI10" s="17"/>
      <c r="BJ10" s="17">
        <v>0.65778195737064604</v>
      </c>
      <c r="BK10" s="17">
        <v>0.64259017664779805</v>
      </c>
      <c r="BL10" s="17">
        <v>0.62453797184521398</v>
      </c>
      <c r="BM10" s="17">
        <v>0.62383404790315999</v>
      </c>
      <c r="BN10" s="17">
        <v>0.68592066001530005</v>
      </c>
      <c r="BO10" s="17">
        <v>0.68489263843843196</v>
      </c>
      <c r="BP10" s="17"/>
      <c r="BQ10" s="17">
        <v>0.63253506102351398</v>
      </c>
      <c r="BR10" s="17">
        <v>0.66660391194955704</v>
      </c>
      <c r="BS10" s="17">
        <v>0.64908407052556505</v>
      </c>
      <c r="BT10" s="17"/>
      <c r="BU10" s="17">
        <v>0.61702308814098294</v>
      </c>
      <c r="BV10" s="17">
        <v>0.64992332617831405</v>
      </c>
      <c r="BW10" s="17">
        <v>0.64833110520175097</v>
      </c>
      <c r="BX10" s="17"/>
      <c r="BY10" s="17">
        <v>0.53828865545190996</v>
      </c>
      <c r="BZ10" s="17"/>
      <c r="CA10" s="17">
        <v>0.64088373047882596</v>
      </c>
    </row>
    <row r="11" spans="2:79" ht="29" x14ac:dyDescent="0.35">
      <c r="B11" s="18" t="s">
        <v>228</v>
      </c>
      <c r="C11" s="17">
        <v>0.47001783525669399</v>
      </c>
      <c r="D11" s="17">
        <v>0.42734765824371601</v>
      </c>
      <c r="E11" s="17">
        <v>0.51241340840421801</v>
      </c>
      <c r="F11" s="17"/>
      <c r="G11" s="17">
        <v>0.44268613325677603</v>
      </c>
      <c r="H11" s="17">
        <v>0.46865068220596301</v>
      </c>
      <c r="I11" s="17">
        <v>0.456225254405555</v>
      </c>
      <c r="J11" s="17">
        <v>0.45957419707077501</v>
      </c>
      <c r="K11" s="17">
        <v>0.50380222163604504</v>
      </c>
      <c r="L11" s="17">
        <v>0.486383057747724</v>
      </c>
      <c r="M11" s="17"/>
      <c r="N11" s="17">
        <v>0.49390229317763001</v>
      </c>
      <c r="O11" s="17">
        <v>0.47682587564933399</v>
      </c>
      <c r="P11" s="17">
        <v>0.48193179060672497</v>
      </c>
      <c r="Q11" s="17">
        <v>0.42188378493270001</v>
      </c>
      <c r="R11" s="17"/>
      <c r="S11" s="17">
        <v>0.46030473754770401</v>
      </c>
      <c r="T11" s="17">
        <v>0.50621244671279497</v>
      </c>
      <c r="U11" s="17">
        <v>0.53658114330971995</v>
      </c>
      <c r="V11" s="17">
        <v>0.48074120725672997</v>
      </c>
      <c r="W11" s="17">
        <v>0.48399942517484101</v>
      </c>
      <c r="X11" s="17">
        <v>0.46118627671979201</v>
      </c>
      <c r="Y11" s="17">
        <v>0.445632779687198</v>
      </c>
      <c r="Z11" s="17">
        <v>0.47866187636051299</v>
      </c>
      <c r="AA11" s="17">
        <v>0.43700298846574398</v>
      </c>
      <c r="AB11" s="17">
        <v>0.44164391520770901</v>
      </c>
      <c r="AC11" s="17">
        <v>0.492114219137822</v>
      </c>
      <c r="AD11" s="17">
        <v>0.36592595013116702</v>
      </c>
      <c r="AE11" s="17"/>
      <c r="AF11" s="17">
        <v>0.42166700662879297</v>
      </c>
      <c r="AG11" s="17">
        <v>0.47081584875602001</v>
      </c>
      <c r="AH11" s="17">
        <v>0.48106932451283102</v>
      </c>
      <c r="AI11" s="17">
        <v>0.528200110422819</v>
      </c>
      <c r="AJ11" s="17">
        <v>0.46809941020213403</v>
      </c>
      <c r="AK11" s="17">
        <v>0.51981629531976403</v>
      </c>
      <c r="AL11" s="17"/>
      <c r="AM11" s="17">
        <v>0.41070384217739198</v>
      </c>
      <c r="AN11" s="17">
        <v>0.47737923917422898</v>
      </c>
      <c r="AO11" s="17">
        <v>0.52212963278497604</v>
      </c>
      <c r="AP11" s="17">
        <v>0.46342060645171002</v>
      </c>
      <c r="AQ11" s="17">
        <v>0.42450738271289601</v>
      </c>
      <c r="AR11" s="17"/>
      <c r="AS11" s="17">
        <v>0.44520518839697898</v>
      </c>
      <c r="AT11" s="17">
        <v>0.47387330290451202</v>
      </c>
      <c r="AU11" s="17">
        <v>0.46546570166519502</v>
      </c>
      <c r="AV11" s="17">
        <v>0.48003058564475198</v>
      </c>
      <c r="AW11" s="17">
        <v>0.50161836865787901</v>
      </c>
      <c r="AX11" s="17">
        <v>0.46365597023985999</v>
      </c>
      <c r="AY11" s="17"/>
      <c r="AZ11" s="17">
        <v>0.461008175075934</v>
      </c>
      <c r="BA11" s="17">
        <v>0.46842902152629801</v>
      </c>
      <c r="BB11" s="17">
        <v>0.465710817560607</v>
      </c>
      <c r="BC11" s="17">
        <v>0.483781500051228</v>
      </c>
      <c r="BD11" s="17">
        <v>0.480800597957246</v>
      </c>
      <c r="BE11" s="17"/>
      <c r="BF11" s="17">
        <v>0.47362962402016501</v>
      </c>
      <c r="BG11" s="17"/>
      <c r="BH11" s="17">
        <v>0.47223271591791299</v>
      </c>
      <c r="BI11" s="17"/>
      <c r="BJ11" s="17">
        <v>0.49014963833890901</v>
      </c>
      <c r="BK11" s="17">
        <v>0.457328023017678</v>
      </c>
      <c r="BL11" s="17">
        <v>0.48090347849274701</v>
      </c>
      <c r="BM11" s="17">
        <v>0.41389380798793501</v>
      </c>
      <c r="BN11" s="17">
        <v>0.44777718560658702</v>
      </c>
      <c r="BO11" s="17">
        <v>0.48536029557656302</v>
      </c>
      <c r="BP11" s="17"/>
      <c r="BQ11" s="17">
        <v>0.475078351232678</v>
      </c>
      <c r="BR11" s="17">
        <v>0.48500656931137998</v>
      </c>
      <c r="BS11" s="17">
        <v>0.479183415302045</v>
      </c>
      <c r="BT11" s="17"/>
      <c r="BU11" s="17">
        <v>0.40235457644561001</v>
      </c>
      <c r="BV11" s="17">
        <v>0.47428060703758301</v>
      </c>
      <c r="BW11" s="17">
        <v>0.486115894903421</v>
      </c>
      <c r="BX11" s="17"/>
      <c r="BY11" s="17">
        <v>0.47033192345257302</v>
      </c>
      <c r="BZ11" s="17"/>
      <c r="CA11" s="17">
        <v>0.48084682452437799</v>
      </c>
    </row>
    <row r="12" spans="2:79" ht="29" x14ac:dyDescent="0.35">
      <c r="B12" s="18" t="s">
        <v>229</v>
      </c>
      <c r="C12" s="17">
        <v>0.42672971145062499</v>
      </c>
      <c r="D12" s="17">
        <v>0.43037165363318097</v>
      </c>
      <c r="E12" s="17">
        <v>0.42300925419490698</v>
      </c>
      <c r="F12" s="17"/>
      <c r="G12" s="17">
        <v>0.35355058302581199</v>
      </c>
      <c r="H12" s="17">
        <v>0.36062149283662898</v>
      </c>
      <c r="I12" s="17">
        <v>0.35200866000952102</v>
      </c>
      <c r="J12" s="17">
        <v>0.43302033286998998</v>
      </c>
      <c r="K12" s="17">
        <v>0.50608912007960305</v>
      </c>
      <c r="L12" s="17">
        <v>0.53161171429627896</v>
      </c>
      <c r="M12" s="17"/>
      <c r="N12" s="17">
        <v>0.43678687348902001</v>
      </c>
      <c r="O12" s="17">
        <v>0.43567383077052402</v>
      </c>
      <c r="P12" s="17">
        <v>0.41799656198635299</v>
      </c>
      <c r="Q12" s="17">
        <v>0.41619741421352902</v>
      </c>
      <c r="R12" s="17"/>
      <c r="S12" s="17">
        <v>0.426427930087385</v>
      </c>
      <c r="T12" s="17">
        <v>0.41694891550264002</v>
      </c>
      <c r="U12" s="17">
        <v>0.405135093939612</v>
      </c>
      <c r="V12" s="17">
        <v>0.36480725042525203</v>
      </c>
      <c r="W12" s="17">
        <v>0.395606014517216</v>
      </c>
      <c r="X12" s="17">
        <v>0.41727208158947798</v>
      </c>
      <c r="Y12" s="17">
        <v>0.43502328174704202</v>
      </c>
      <c r="Z12" s="17">
        <v>0.37827095146985701</v>
      </c>
      <c r="AA12" s="17">
        <v>0.42442712380471798</v>
      </c>
      <c r="AB12" s="17">
        <v>0.55351627191212305</v>
      </c>
      <c r="AC12" s="17">
        <v>0.455680034472357</v>
      </c>
      <c r="AD12" s="17">
        <v>0.43700591797114502</v>
      </c>
      <c r="AE12" s="17"/>
      <c r="AF12" s="17">
        <v>0.40879567417462598</v>
      </c>
      <c r="AG12" s="17">
        <v>0.45406605108623399</v>
      </c>
      <c r="AH12" s="17">
        <v>0.41555408697366703</v>
      </c>
      <c r="AI12" s="17">
        <v>0.397954494955161</v>
      </c>
      <c r="AJ12" s="17">
        <v>0.375932267244518</v>
      </c>
      <c r="AK12" s="17">
        <v>0.43520705509697</v>
      </c>
      <c r="AL12" s="17"/>
      <c r="AM12" s="17">
        <v>0.43617687573063002</v>
      </c>
      <c r="AN12" s="17">
        <v>0.425476325328701</v>
      </c>
      <c r="AO12" s="17">
        <v>0.43767742084088002</v>
      </c>
      <c r="AP12" s="17">
        <v>0.39896812822187999</v>
      </c>
      <c r="AQ12" s="17">
        <v>0.37596044446947302</v>
      </c>
      <c r="AR12" s="17"/>
      <c r="AS12" s="17">
        <v>0.42257617344008502</v>
      </c>
      <c r="AT12" s="17">
        <v>0.43677334176617</v>
      </c>
      <c r="AU12" s="17">
        <v>0.39347006168327398</v>
      </c>
      <c r="AV12" s="17">
        <v>0.436348482952434</v>
      </c>
      <c r="AW12" s="17">
        <v>0.451787719605524</v>
      </c>
      <c r="AX12" s="17">
        <v>0.408875385641015</v>
      </c>
      <c r="AY12" s="17"/>
      <c r="AZ12" s="17">
        <v>0.402492363234214</v>
      </c>
      <c r="BA12" s="17">
        <v>0.41251755490321801</v>
      </c>
      <c r="BB12" s="17">
        <v>0.44616821351581698</v>
      </c>
      <c r="BC12" s="17">
        <v>0.45865535996750201</v>
      </c>
      <c r="BD12" s="17">
        <v>0.43644207208596703</v>
      </c>
      <c r="BE12" s="17"/>
      <c r="BF12" s="17">
        <v>0.42676805758467901</v>
      </c>
      <c r="BG12" s="17"/>
      <c r="BH12" s="17">
        <v>0.41639441419884698</v>
      </c>
      <c r="BI12" s="17"/>
      <c r="BJ12" s="17">
        <v>0.38621426465681702</v>
      </c>
      <c r="BK12" s="17">
        <v>0.46663749918145098</v>
      </c>
      <c r="BL12" s="17">
        <v>0.45870363600220898</v>
      </c>
      <c r="BM12" s="17">
        <v>0.443821169218648</v>
      </c>
      <c r="BN12" s="17">
        <v>0.38964226984546702</v>
      </c>
      <c r="BO12" s="17">
        <v>0.42894124125413602</v>
      </c>
      <c r="BP12" s="17"/>
      <c r="BQ12" s="17">
        <v>0.43422127778150499</v>
      </c>
      <c r="BR12" s="17">
        <v>0.44233626178748497</v>
      </c>
      <c r="BS12" s="17">
        <v>0.43703758986277402</v>
      </c>
      <c r="BT12" s="17"/>
      <c r="BU12" s="17">
        <v>0.36664198619669303</v>
      </c>
      <c r="BV12" s="17">
        <v>0.43368606876146398</v>
      </c>
      <c r="BW12" s="17">
        <v>0.43599611673736399</v>
      </c>
      <c r="BX12" s="17"/>
      <c r="BY12" s="17">
        <v>0.30187626210886098</v>
      </c>
      <c r="BZ12" s="17"/>
      <c r="CA12" s="17">
        <v>0.45092151939075298</v>
      </c>
    </row>
    <row r="13" spans="2:79" x14ac:dyDescent="0.35">
      <c r="B13" s="18" t="s">
        <v>230</v>
      </c>
      <c r="C13" s="17">
        <v>0.336075163040568</v>
      </c>
      <c r="D13" s="17">
        <v>0.33947698610063098</v>
      </c>
      <c r="E13" s="17">
        <v>0.330967861186233</v>
      </c>
      <c r="F13" s="17"/>
      <c r="G13" s="17">
        <v>0.28439007444715397</v>
      </c>
      <c r="H13" s="17">
        <v>0.33044301838780099</v>
      </c>
      <c r="I13" s="17">
        <v>0.37480644097314197</v>
      </c>
      <c r="J13" s="17">
        <v>0.34637005665965798</v>
      </c>
      <c r="K13" s="17">
        <v>0.37142973729203599</v>
      </c>
      <c r="L13" s="17">
        <v>0.311800440742524</v>
      </c>
      <c r="M13" s="17"/>
      <c r="N13" s="17">
        <v>0.33798476991081899</v>
      </c>
      <c r="O13" s="17">
        <v>0.34274599939853301</v>
      </c>
      <c r="P13" s="17">
        <v>0.33084875123122498</v>
      </c>
      <c r="Q13" s="17">
        <v>0.33598086338375499</v>
      </c>
      <c r="R13" s="17"/>
      <c r="S13" s="17">
        <v>0.40384022180019402</v>
      </c>
      <c r="T13" s="17">
        <v>0.35952625419251899</v>
      </c>
      <c r="U13" s="17">
        <v>0.37744616016337101</v>
      </c>
      <c r="V13" s="17">
        <v>0.33227668303944902</v>
      </c>
      <c r="W13" s="17">
        <v>0.34809264933649298</v>
      </c>
      <c r="X13" s="17">
        <v>0.35120532460705201</v>
      </c>
      <c r="Y13" s="17">
        <v>0.34356340711809202</v>
      </c>
      <c r="Z13" s="17">
        <v>0.25364502499706798</v>
      </c>
      <c r="AA13" s="17">
        <v>0.38870944511014299</v>
      </c>
      <c r="AB13" s="17">
        <v>0.14715216865255501</v>
      </c>
      <c r="AC13" s="17">
        <v>0.35863985597947101</v>
      </c>
      <c r="AD13" s="17">
        <v>0.17289058134232399</v>
      </c>
      <c r="AE13" s="17"/>
      <c r="AF13" s="17">
        <v>0.36203092494036798</v>
      </c>
      <c r="AG13" s="17">
        <v>0.32316111445787399</v>
      </c>
      <c r="AH13" s="17">
        <v>0.35124740013369798</v>
      </c>
      <c r="AI13" s="17">
        <v>0.32554084372382103</v>
      </c>
      <c r="AJ13" s="17">
        <v>0.28399296948793101</v>
      </c>
      <c r="AK13" s="17">
        <v>0.40195680789622001</v>
      </c>
      <c r="AL13" s="17"/>
      <c r="AM13" s="17">
        <v>0.36576868501021098</v>
      </c>
      <c r="AN13" s="17">
        <v>0.32952704822323098</v>
      </c>
      <c r="AO13" s="17">
        <v>0.32102641473804899</v>
      </c>
      <c r="AP13" s="17">
        <v>0.34668733277286901</v>
      </c>
      <c r="AQ13" s="17">
        <v>0.34023749637759099</v>
      </c>
      <c r="AR13" s="17"/>
      <c r="AS13" s="17">
        <v>0.36994023524444303</v>
      </c>
      <c r="AT13" s="17">
        <v>0.32671720524749498</v>
      </c>
      <c r="AU13" s="17">
        <v>0.353510037476021</v>
      </c>
      <c r="AV13" s="17">
        <v>0.32374714355331902</v>
      </c>
      <c r="AW13" s="17">
        <v>0.29191794442032898</v>
      </c>
      <c r="AX13" s="17">
        <v>0.32970246872479703</v>
      </c>
      <c r="AY13" s="17"/>
      <c r="AZ13" s="17">
        <v>0.34102565065658402</v>
      </c>
      <c r="BA13" s="17">
        <v>0.32542338846825403</v>
      </c>
      <c r="BB13" s="17">
        <v>0.32643874965241299</v>
      </c>
      <c r="BC13" s="17">
        <v>0.36511194478940301</v>
      </c>
      <c r="BD13" s="17">
        <v>0.34561639768897801</v>
      </c>
      <c r="BE13" s="17"/>
      <c r="BF13" s="17">
        <v>0.33232993675949501</v>
      </c>
      <c r="BG13" s="17"/>
      <c r="BH13" s="17">
        <v>0.333306001217477</v>
      </c>
      <c r="BI13" s="17"/>
      <c r="BJ13" s="17">
        <v>0.34534104829017698</v>
      </c>
      <c r="BK13" s="17">
        <v>0.33188407426011901</v>
      </c>
      <c r="BL13" s="17">
        <v>0.32066330503760998</v>
      </c>
      <c r="BM13" s="17">
        <v>0.372286243301165</v>
      </c>
      <c r="BN13" s="17">
        <v>0.352442694153909</v>
      </c>
      <c r="BO13" s="17">
        <v>0.29216783461931201</v>
      </c>
      <c r="BP13" s="17"/>
      <c r="BQ13" s="17">
        <v>0.32755010931280898</v>
      </c>
      <c r="BR13" s="17">
        <v>0.35508276946623901</v>
      </c>
      <c r="BS13" s="17">
        <v>0.33621329779916798</v>
      </c>
      <c r="BT13" s="17"/>
      <c r="BU13" s="17">
        <v>0.36362105065160399</v>
      </c>
      <c r="BV13" s="17">
        <v>0.35374950651090098</v>
      </c>
      <c r="BW13" s="17">
        <v>0.33052423715863699</v>
      </c>
      <c r="BX13" s="17"/>
      <c r="BY13" s="17">
        <v>0.39878862835192802</v>
      </c>
      <c r="BZ13" s="17"/>
      <c r="CA13" s="17">
        <v>0.327273387624751</v>
      </c>
    </row>
    <row r="14" spans="2:79" ht="29" x14ac:dyDescent="0.35">
      <c r="B14" s="18" t="s">
        <v>231</v>
      </c>
      <c r="C14" s="17">
        <v>0.23519880423400899</v>
      </c>
      <c r="D14" s="17">
        <v>0.221091628692101</v>
      </c>
      <c r="E14" s="17">
        <v>0.24791271509007601</v>
      </c>
      <c r="F14" s="17"/>
      <c r="G14" s="17">
        <v>0.22254952859368801</v>
      </c>
      <c r="H14" s="17">
        <v>0.209836030945208</v>
      </c>
      <c r="I14" s="17">
        <v>0.26837665811030598</v>
      </c>
      <c r="J14" s="17">
        <v>0.21161108314178301</v>
      </c>
      <c r="K14" s="17">
        <v>0.24995837488027201</v>
      </c>
      <c r="L14" s="17">
        <v>0.24662526153456801</v>
      </c>
      <c r="M14" s="17"/>
      <c r="N14" s="17">
        <v>0.21674077610081699</v>
      </c>
      <c r="O14" s="17">
        <v>0.231510186845022</v>
      </c>
      <c r="P14" s="17">
        <v>0.24096572188082199</v>
      </c>
      <c r="Q14" s="17">
        <v>0.258418255767633</v>
      </c>
      <c r="R14" s="17"/>
      <c r="S14" s="17">
        <v>0.28023428452335802</v>
      </c>
      <c r="T14" s="17">
        <v>0.20315701302719599</v>
      </c>
      <c r="U14" s="17">
        <v>0.23751706667931499</v>
      </c>
      <c r="V14" s="17">
        <v>0.171514531745626</v>
      </c>
      <c r="W14" s="17">
        <v>0.20735347645025601</v>
      </c>
      <c r="X14" s="17">
        <v>0.27520789742475799</v>
      </c>
      <c r="Y14" s="17">
        <v>0.227168890721725</v>
      </c>
      <c r="Z14" s="17">
        <v>0.208574571988629</v>
      </c>
      <c r="AA14" s="17">
        <v>0.228324772750992</v>
      </c>
      <c r="AB14" s="17">
        <v>0.26389611877070401</v>
      </c>
      <c r="AC14" s="17">
        <v>0.27311039524563402</v>
      </c>
      <c r="AD14" s="17">
        <v>0.22667796685455199</v>
      </c>
      <c r="AE14" s="17"/>
      <c r="AF14" s="17">
        <v>0.24282733328898401</v>
      </c>
      <c r="AG14" s="17">
        <v>0.25970483607728401</v>
      </c>
      <c r="AH14" s="17">
        <v>0.23466051897359899</v>
      </c>
      <c r="AI14" s="17">
        <v>0.17641779751943601</v>
      </c>
      <c r="AJ14" s="17">
        <v>0.20776042385043</v>
      </c>
      <c r="AK14" s="17">
        <v>0.21289843331687799</v>
      </c>
      <c r="AL14" s="17"/>
      <c r="AM14" s="17">
        <v>0.220717422612313</v>
      </c>
      <c r="AN14" s="17">
        <v>0.24236797641510399</v>
      </c>
      <c r="AO14" s="17">
        <v>0.231249290591163</v>
      </c>
      <c r="AP14" s="17">
        <v>0.243612818276945</v>
      </c>
      <c r="AQ14" s="17">
        <v>0.17600319404770701</v>
      </c>
      <c r="AR14" s="17"/>
      <c r="AS14" s="17">
        <v>0.29438310648527899</v>
      </c>
      <c r="AT14" s="17">
        <v>0.223791093496648</v>
      </c>
      <c r="AU14" s="17">
        <v>0.23630018324322499</v>
      </c>
      <c r="AV14" s="17">
        <v>0.19991910212490799</v>
      </c>
      <c r="AW14" s="17">
        <v>0.21449582658773</v>
      </c>
      <c r="AX14" s="17">
        <v>0.21688323990701799</v>
      </c>
      <c r="AY14" s="17"/>
      <c r="AZ14" s="17">
        <v>0.19613306503765299</v>
      </c>
      <c r="BA14" s="17">
        <v>0.22647008960312201</v>
      </c>
      <c r="BB14" s="17">
        <v>0.26253011195890302</v>
      </c>
      <c r="BC14" s="17">
        <v>0.19205244440250599</v>
      </c>
      <c r="BD14" s="17">
        <v>0.27212596120031102</v>
      </c>
      <c r="BE14" s="17"/>
      <c r="BF14" s="17">
        <v>0.22553643345491101</v>
      </c>
      <c r="BG14" s="17"/>
      <c r="BH14" s="17">
        <v>0.22083254594559401</v>
      </c>
      <c r="BI14" s="17"/>
      <c r="BJ14" s="17">
        <v>0.21486263276838899</v>
      </c>
      <c r="BK14" s="17">
        <v>0.25066397154632802</v>
      </c>
      <c r="BL14" s="17">
        <v>0.22620574300044399</v>
      </c>
      <c r="BM14" s="17">
        <v>0.23280811235343299</v>
      </c>
      <c r="BN14" s="17">
        <v>0.33041357414612299</v>
      </c>
      <c r="BO14" s="17">
        <v>0.216213316933588</v>
      </c>
      <c r="BP14" s="17"/>
      <c r="BQ14" s="17">
        <v>0.28396109124491298</v>
      </c>
      <c r="BR14" s="17">
        <v>0.25112153110589103</v>
      </c>
      <c r="BS14" s="17">
        <v>0.22380234835912399</v>
      </c>
      <c r="BT14" s="17"/>
      <c r="BU14" s="17">
        <v>0.216371517565045</v>
      </c>
      <c r="BV14" s="17">
        <v>0.23564612620859199</v>
      </c>
      <c r="BW14" s="17">
        <v>0.243825488842768</v>
      </c>
      <c r="BX14" s="17"/>
      <c r="BY14" s="17">
        <v>0.23479736960554001</v>
      </c>
      <c r="BZ14" s="17"/>
      <c r="CA14" s="17">
        <v>0.224068414183868</v>
      </c>
    </row>
    <row r="15" spans="2:79" x14ac:dyDescent="0.35">
      <c r="B15" s="18" t="s">
        <v>232</v>
      </c>
      <c r="C15" s="17">
        <v>0.18385762817224899</v>
      </c>
      <c r="D15" s="17">
        <v>0.20775585316842801</v>
      </c>
      <c r="E15" s="17">
        <v>0.16071978982375401</v>
      </c>
      <c r="F15" s="17"/>
      <c r="G15" s="17">
        <v>0.21054366393799301</v>
      </c>
      <c r="H15" s="17">
        <v>0.17938918507551899</v>
      </c>
      <c r="I15" s="17">
        <v>0.19956002676929699</v>
      </c>
      <c r="J15" s="17">
        <v>0.16168030208450701</v>
      </c>
      <c r="K15" s="17">
        <v>0.16371116376043801</v>
      </c>
      <c r="L15" s="17">
        <v>0.188408101932173</v>
      </c>
      <c r="M15" s="17"/>
      <c r="N15" s="17">
        <v>0.19974906571912901</v>
      </c>
      <c r="O15" s="17">
        <v>0.19077335268802501</v>
      </c>
      <c r="P15" s="17">
        <v>0.17329607116474799</v>
      </c>
      <c r="Q15" s="17">
        <v>0.17160563315666699</v>
      </c>
      <c r="R15" s="17"/>
      <c r="S15" s="17">
        <v>0.18356998790697199</v>
      </c>
      <c r="T15" s="17">
        <v>0.20483422813180099</v>
      </c>
      <c r="U15" s="17">
        <v>0.197469654918419</v>
      </c>
      <c r="V15" s="17">
        <v>0.20415133790114501</v>
      </c>
      <c r="W15" s="17">
        <v>0.20853052402149899</v>
      </c>
      <c r="X15" s="17">
        <v>0.168816107208698</v>
      </c>
      <c r="Y15" s="17">
        <v>0.15758736465115</v>
      </c>
      <c r="Z15" s="17">
        <v>0.13888734559905999</v>
      </c>
      <c r="AA15" s="17">
        <v>0.174547815920508</v>
      </c>
      <c r="AB15" s="17">
        <v>0.17313926355805401</v>
      </c>
      <c r="AC15" s="17">
        <v>0.197134105583918</v>
      </c>
      <c r="AD15" s="17">
        <v>0.15877490181016199</v>
      </c>
      <c r="AE15" s="17"/>
      <c r="AF15" s="17">
        <v>0.16677061016867101</v>
      </c>
      <c r="AG15" s="17">
        <v>0.17168937889795799</v>
      </c>
      <c r="AH15" s="17">
        <v>0.19878457901139099</v>
      </c>
      <c r="AI15" s="17">
        <v>0.19526166539825501</v>
      </c>
      <c r="AJ15" s="17">
        <v>0.207934091870868</v>
      </c>
      <c r="AK15" s="17">
        <v>0.27143114143396602</v>
      </c>
      <c r="AL15" s="17"/>
      <c r="AM15" s="17">
        <v>0.12633460315591399</v>
      </c>
      <c r="AN15" s="17">
        <v>0.19756281872619499</v>
      </c>
      <c r="AO15" s="17">
        <v>0.193461190487663</v>
      </c>
      <c r="AP15" s="17">
        <v>0.22107035713168099</v>
      </c>
      <c r="AQ15" s="17">
        <v>0.26408096455625601</v>
      </c>
      <c r="AR15" s="17"/>
      <c r="AS15" s="17">
        <v>0.20377126185202901</v>
      </c>
      <c r="AT15" s="17">
        <v>0.168119958020716</v>
      </c>
      <c r="AU15" s="17">
        <v>0.188667977325084</v>
      </c>
      <c r="AV15" s="17">
        <v>0.16094007416820599</v>
      </c>
      <c r="AW15" s="17">
        <v>0.187719063841223</v>
      </c>
      <c r="AX15" s="17">
        <v>0.21613579344070399</v>
      </c>
      <c r="AY15" s="17"/>
      <c r="AZ15" s="17">
        <v>0.187989222303722</v>
      </c>
      <c r="BA15" s="17">
        <v>0.17481594303384199</v>
      </c>
      <c r="BB15" s="17">
        <v>0.212895803339129</v>
      </c>
      <c r="BC15" s="17">
        <v>0.205177477700972</v>
      </c>
      <c r="BD15" s="17">
        <v>0.159935789972312</v>
      </c>
      <c r="BE15" s="17"/>
      <c r="BF15" s="17">
        <v>0.18822172791412101</v>
      </c>
      <c r="BG15" s="17"/>
      <c r="BH15" s="17">
        <v>0.19256916965863999</v>
      </c>
      <c r="BI15" s="17"/>
      <c r="BJ15" s="17">
        <v>0.17307379672671899</v>
      </c>
      <c r="BK15" s="17">
        <v>0.189748276047666</v>
      </c>
      <c r="BL15" s="17">
        <v>0.17940736184467099</v>
      </c>
      <c r="BM15" s="17">
        <v>0.18445612435537501</v>
      </c>
      <c r="BN15" s="17">
        <v>0.235752310718676</v>
      </c>
      <c r="BO15" s="17">
        <v>0.211724040245827</v>
      </c>
      <c r="BP15" s="17"/>
      <c r="BQ15" s="17">
        <v>0.208854240307494</v>
      </c>
      <c r="BR15" s="17">
        <v>0.214265705770845</v>
      </c>
      <c r="BS15" s="17">
        <v>0.158400631533541</v>
      </c>
      <c r="BT15" s="17"/>
      <c r="BU15" s="17">
        <v>0.208225532736763</v>
      </c>
      <c r="BV15" s="17">
        <v>0.19519036325764799</v>
      </c>
      <c r="BW15" s="17">
        <v>0.179945622384033</v>
      </c>
      <c r="BX15" s="17"/>
      <c r="BY15" s="17">
        <v>0.217397668650082</v>
      </c>
      <c r="BZ15" s="17"/>
      <c r="CA15" s="17">
        <v>0.197749149914801</v>
      </c>
    </row>
    <row r="16" spans="2:79" ht="43.5" x14ac:dyDescent="0.35">
      <c r="B16" s="18" t="s">
        <v>233</v>
      </c>
      <c r="C16" s="17">
        <v>0.17612811594937999</v>
      </c>
      <c r="D16" s="17">
        <v>0.15700091660608601</v>
      </c>
      <c r="E16" s="17">
        <v>0.19406998883054999</v>
      </c>
      <c r="F16" s="17"/>
      <c r="G16" s="17">
        <v>0.13002439650307501</v>
      </c>
      <c r="H16" s="17">
        <v>0.11961721842197801</v>
      </c>
      <c r="I16" s="17">
        <v>0.142663051905217</v>
      </c>
      <c r="J16" s="17">
        <v>0.18680754450001</v>
      </c>
      <c r="K16" s="17">
        <v>0.24161852617254101</v>
      </c>
      <c r="L16" s="17">
        <v>0.227447523295917</v>
      </c>
      <c r="M16" s="17"/>
      <c r="N16" s="17">
        <v>0.20185667266990701</v>
      </c>
      <c r="O16" s="17">
        <v>0.17356675416675199</v>
      </c>
      <c r="P16" s="17">
        <v>0.14998142038019899</v>
      </c>
      <c r="Q16" s="17">
        <v>0.17733149469804099</v>
      </c>
      <c r="R16" s="17"/>
      <c r="S16" s="17">
        <v>0.16260972563523199</v>
      </c>
      <c r="T16" s="17">
        <v>0.19484335560937699</v>
      </c>
      <c r="U16" s="17">
        <v>0.207348333075356</v>
      </c>
      <c r="V16" s="17">
        <v>0.16018395989739201</v>
      </c>
      <c r="W16" s="17">
        <v>0.22107579132854099</v>
      </c>
      <c r="X16" s="17">
        <v>0.142588613381091</v>
      </c>
      <c r="Y16" s="17">
        <v>0.17177332412593599</v>
      </c>
      <c r="Z16" s="17">
        <v>0.154330741931201</v>
      </c>
      <c r="AA16" s="17">
        <v>0.153367581963746</v>
      </c>
      <c r="AB16" s="17">
        <v>0.18698363934967599</v>
      </c>
      <c r="AC16" s="17">
        <v>0.19694058142214399</v>
      </c>
      <c r="AD16" s="17">
        <v>0.17522221779928601</v>
      </c>
      <c r="AE16" s="17"/>
      <c r="AF16" s="17">
        <v>0.19278094102058899</v>
      </c>
      <c r="AG16" s="17">
        <v>0.16753756440527201</v>
      </c>
      <c r="AH16" s="17">
        <v>0.17165070339975799</v>
      </c>
      <c r="AI16" s="17">
        <v>0.16808089255744799</v>
      </c>
      <c r="AJ16" s="17">
        <v>0.19698910341672399</v>
      </c>
      <c r="AK16" s="17">
        <v>0.21482020444865499</v>
      </c>
      <c r="AL16" s="17"/>
      <c r="AM16" s="17">
        <v>0.17494178442127301</v>
      </c>
      <c r="AN16" s="17">
        <v>0.17653465175482999</v>
      </c>
      <c r="AO16" s="17">
        <v>0.17707339189739099</v>
      </c>
      <c r="AP16" s="17">
        <v>0.17962993360021501</v>
      </c>
      <c r="AQ16" s="17">
        <v>0.24690599376869299</v>
      </c>
      <c r="AR16" s="17"/>
      <c r="AS16" s="17">
        <v>0.144523875107923</v>
      </c>
      <c r="AT16" s="17">
        <v>0.18429589150421199</v>
      </c>
      <c r="AU16" s="17">
        <v>0.156330417972494</v>
      </c>
      <c r="AV16" s="17">
        <v>0.17838027971057299</v>
      </c>
      <c r="AW16" s="17">
        <v>0.19932590554651999</v>
      </c>
      <c r="AX16" s="17">
        <v>0.24117471802089999</v>
      </c>
      <c r="AY16" s="17"/>
      <c r="AZ16" s="17">
        <v>0.21982867808105999</v>
      </c>
      <c r="BA16" s="17">
        <v>0.18414607603156999</v>
      </c>
      <c r="BB16" s="17">
        <v>0.14310683452797801</v>
      </c>
      <c r="BC16" s="17">
        <v>0.197150851163231</v>
      </c>
      <c r="BD16" s="17">
        <v>0.14898021498924699</v>
      </c>
      <c r="BE16" s="17"/>
      <c r="BF16" s="17">
        <v>0.18455953266528399</v>
      </c>
      <c r="BG16" s="17"/>
      <c r="BH16" s="17">
        <v>0.19759160654608501</v>
      </c>
      <c r="BI16" s="17"/>
      <c r="BJ16" s="17">
        <v>0.15991623644380701</v>
      </c>
      <c r="BK16" s="17">
        <v>0.19958890004895599</v>
      </c>
      <c r="BL16" s="17">
        <v>0.19099220472088699</v>
      </c>
      <c r="BM16" s="17">
        <v>0.20969054816784999</v>
      </c>
      <c r="BN16" s="17">
        <v>9.8205214612084493E-2</v>
      </c>
      <c r="BO16" s="17">
        <v>0.143637204767018</v>
      </c>
      <c r="BP16" s="17"/>
      <c r="BQ16" s="17">
        <v>0.24462539855614501</v>
      </c>
      <c r="BR16" s="17">
        <v>0.215306342445511</v>
      </c>
      <c r="BS16" s="17">
        <v>0.146658442115779</v>
      </c>
      <c r="BT16" s="17"/>
      <c r="BU16" s="17">
        <v>0.24702960361590701</v>
      </c>
      <c r="BV16" s="17">
        <v>0.20991508066640299</v>
      </c>
      <c r="BW16" s="17">
        <v>0.16075983795527499</v>
      </c>
      <c r="BX16" s="17"/>
      <c r="BY16" s="17">
        <v>0.18991083731484801</v>
      </c>
      <c r="BZ16" s="17"/>
      <c r="CA16" s="17">
        <v>0.25687022528029302</v>
      </c>
    </row>
    <row r="17" spans="2:79" x14ac:dyDescent="0.35">
      <c r="B17" s="18" t="s">
        <v>234</v>
      </c>
      <c r="C17" s="17">
        <v>0.16802264450694801</v>
      </c>
      <c r="D17" s="17">
        <v>0.183761374277118</v>
      </c>
      <c r="E17" s="17">
        <v>0.15142295126109501</v>
      </c>
      <c r="F17" s="17"/>
      <c r="G17" s="17">
        <v>8.5868308791061096E-2</v>
      </c>
      <c r="H17" s="17">
        <v>0.137138958936974</v>
      </c>
      <c r="I17" s="17">
        <v>0.12993442955310899</v>
      </c>
      <c r="J17" s="17">
        <v>0.19178475590605901</v>
      </c>
      <c r="K17" s="17">
        <v>0.231825998515648</v>
      </c>
      <c r="L17" s="17">
        <v>0.21686998256318399</v>
      </c>
      <c r="M17" s="17"/>
      <c r="N17" s="17">
        <v>0.221198199090852</v>
      </c>
      <c r="O17" s="17">
        <v>0.168696765463622</v>
      </c>
      <c r="P17" s="17">
        <v>0.115461149402682</v>
      </c>
      <c r="Q17" s="17">
        <v>0.158392847895473</v>
      </c>
      <c r="R17" s="17"/>
      <c r="S17" s="17">
        <v>0.17557516337944101</v>
      </c>
      <c r="T17" s="17">
        <v>0.13537524405712301</v>
      </c>
      <c r="U17" s="17">
        <v>0.19841181864503901</v>
      </c>
      <c r="V17" s="17">
        <v>0.17721700500891999</v>
      </c>
      <c r="W17" s="17">
        <v>0.21223053729427999</v>
      </c>
      <c r="X17" s="17">
        <v>0.13702425332905499</v>
      </c>
      <c r="Y17" s="17">
        <v>0.16413776519758499</v>
      </c>
      <c r="Z17" s="17">
        <v>0.119185468050479</v>
      </c>
      <c r="AA17" s="17">
        <v>0.169956699840765</v>
      </c>
      <c r="AB17" s="17">
        <v>0.17872681823303899</v>
      </c>
      <c r="AC17" s="17">
        <v>0.163580612821069</v>
      </c>
      <c r="AD17" s="17">
        <v>0.19902839118016499</v>
      </c>
      <c r="AE17" s="17"/>
      <c r="AF17" s="17">
        <v>0.14289280650099101</v>
      </c>
      <c r="AG17" s="17">
        <v>0.152747898010721</v>
      </c>
      <c r="AH17" s="17">
        <v>0.20254025127054201</v>
      </c>
      <c r="AI17" s="17">
        <v>0.19385618539861399</v>
      </c>
      <c r="AJ17" s="17">
        <v>0.202055757417374</v>
      </c>
      <c r="AK17" s="17">
        <v>0.196485859371685</v>
      </c>
      <c r="AL17" s="17"/>
      <c r="AM17" s="17">
        <v>0.119871659199625</v>
      </c>
      <c r="AN17" s="17">
        <v>0.16618778834619799</v>
      </c>
      <c r="AO17" s="17">
        <v>0.20319743405802099</v>
      </c>
      <c r="AP17" s="17">
        <v>0.203051550615413</v>
      </c>
      <c r="AQ17" s="17">
        <v>0.181700501148891</v>
      </c>
      <c r="AR17" s="17"/>
      <c r="AS17" s="17">
        <v>0.14274097719189499</v>
      </c>
      <c r="AT17" s="17">
        <v>0.17551402485172601</v>
      </c>
      <c r="AU17" s="17">
        <v>0.148246909542569</v>
      </c>
      <c r="AV17" s="17">
        <v>0.17052620148799399</v>
      </c>
      <c r="AW17" s="17">
        <v>0.21134597664739799</v>
      </c>
      <c r="AX17" s="17">
        <v>0.18530946409233701</v>
      </c>
      <c r="AY17" s="17"/>
      <c r="AZ17" s="17">
        <v>0.194381420549252</v>
      </c>
      <c r="BA17" s="17">
        <v>0.15671468261517299</v>
      </c>
      <c r="BB17" s="17">
        <v>0.189649190815663</v>
      </c>
      <c r="BC17" s="17">
        <v>0.188212929757685</v>
      </c>
      <c r="BD17" s="17">
        <v>0.13420817713970601</v>
      </c>
      <c r="BE17" s="17"/>
      <c r="BF17" s="17">
        <v>0.178379108871454</v>
      </c>
      <c r="BG17" s="17"/>
      <c r="BH17" s="17">
        <v>0.18300855091477999</v>
      </c>
      <c r="BI17" s="17"/>
      <c r="BJ17" s="17">
        <v>0.15797244918622899</v>
      </c>
      <c r="BK17" s="17">
        <v>0.18458973667057699</v>
      </c>
      <c r="BL17" s="17">
        <v>0.205522834147426</v>
      </c>
      <c r="BM17" s="17">
        <v>0.11426124143752101</v>
      </c>
      <c r="BN17" s="17">
        <v>0.100259573897859</v>
      </c>
      <c r="BO17" s="17">
        <v>0.10339296444310001</v>
      </c>
      <c r="BP17" s="17"/>
      <c r="BQ17" s="17">
        <v>0.181946819538334</v>
      </c>
      <c r="BR17" s="17">
        <v>0.18651008521811099</v>
      </c>
      <c r="BS17" s="17">
        <v>0.16697717957317401</v>
      </c>
      <c r="BT17" s="17"/>
      <c r="BU17" s="17">
        <v>0.21749073448286199</v>
      </c>
      <c r="BV17" s="17">
        <v>0.20037516835265901</v>
      </c>
      <c r="BW17" s="17">
        <v>0.153092611275159</v>
      </c>
      <c r="BX17" s="17"/>
      <c r="BY17" s="17">
        <v>7.7153176953506999E-2</v>
      </c>
      <c r="BZ17" s="17"/>
      <c r="CA17" s="17">
        <v>0.31994438649403201</v>
      </c>
    </row>
    <row r="18" spans="2:79" ht="29" x14ac:dyDescent="0.35">
      <c r="B18" s="18" t="s">
        <v>235</v>
      </c>
      <c r="C18" s="17">
        <v>0.15809835084385301</v>
      </c>
      <c r="D18" s="17">
        <v>0.13022078937026901</v>
      </c>
      <c r="E18" s="17">
        <v>0.18499647895709501</v>
      </c>
      <c r="F18" s="17"/>
      <c r="G18" s="17">
        <v>0.14926508357101401</v>
      </c>
      <c r="H18" s="17">
        <v>9.6499376402102599E-2</v>
      </c>
      <c r="I18" s="17">
        <v>0.139819849387293</v>
      </c>
      <c r="J18" s="17">
        <v>0.146970809162981</v>
      </c>
      <c r="K18" s="17">
        <v>0.18450969530741301</v>
      </c>
      <c r="L18" s="17">
        <v>0.22020281387106699</v>
      </c>
      <c r="M18" s="17"/>
      <c r="N18" s="17">
        <v>0.12992975249434799</v>
      </c>
      <c r="O18" s="17">
        <v>0.15883572675031701</v>
      </c>
      <c r="P18" s="17">
        <v>0.136417902314211</v>
      </c>
      <c r="Q18" s="17">
        <v>0.20630322362655701</v>
      </c>
      <c r="R18" s="17"/>
      <c r="S18" s="17">
        <v>0.13965483105872001</v>
      </c>
      <c r="T18" s="17">
        <v>0.1444402381729</v>
      </c>
      <c r="U18" s="17">
        <v>0.167676955290994</v>
      </c>
      <c r="V18" s="17">
        <v>0.16738554800785299</v>
      </c>
      <c r="W18" s="17">
        <v>0.172752376545668</v>
      </c>
      <c r="X18" s="17">
        <v>0.141250744469399</v>
      </c>
      <c r="Y18" s="17">
        <v>0.12984380492452799</v>
      </c>
      <c r="Z18" s="17">
        <v>0.13260143737487501</v>
      </c>
      <c r="AA18" s="17">
        <v>0.180565645859465</v>
      </c>
      <c r="AB18" s="17">
        <v>0.185713879479318</v>
      </c>
      <c r="AC18" s="17">
        <v>0.178504348452902</v>
      </c>
      <c r="AD18" s="17">
        <v>0.17606888697668599</v>
      </c>
      <c r="AE18" s="17"/>
      <c r="AF18" s="17">
        <v>0.19857864387983301</v>
      </c>
      <c r="AG18" s="17">
        <v>0.16915101018808801</v>
      </c>
      <c r="AH18" s="17">
        <v>0.15011606528968199</v>
      </c>
      <c r="AI18" s="17">
        <v>9.5790631674541701E-2</v>
      </c>
      <c r="AJ18" s="17">
        <v>0.111443502148815</v>
      </c>
      <c r="AK18" s="17">
        <v>0.131383170916578</v>
      </c>
      <c r="AL18" s="17"/>
      <c r="AM18" s="17">
        <v>0.162215305312126</v>
      </c>
      <c r="AN18" s="17">
        <v>0.18020499504941601</v>
      </c>
      <c r="AO18" s="17">
        <v>0.14243367354747999</v>
      </c>
      <c r="AP18" s="17">
        <v>0.125761909323998</v>
      </c>
      <c r="AQ18" s="17">
        <v>0.109088739424235</v>
      </c>
      <c r="AR18" s="17"/>
      <c r="AS18" s="17">
        <v>0.16058814771992</v>
      </c>
      <c r="AT18" s="17">
        <v>0.14323794103298601</v>
      </c>
      <c r="AU18" s="17">
        <v>0.14448302975826099</v>
      </c>
      <c r="AV18" s="17">
        <v>0.173736491401043</v>
      </c>
      <c r="AW18" s="17">
        <v>0.16658430563184001</v>
      </c>
      <c r="AX18" s="17">
        <v>0.16973961091635101</v>
      </c>
      <c r="AY18" s="17"/>
      <c r="AZ18" s="17">
        <v>0.14540950405793099</v>
      </c>
      <c r="BA18" s="17">
        <v>0.15030436106026601</v>
      </c>
      <c r="BB18" s="17">
        <v>0.16822932670132801</v>
      </c>
      <c r="BC18" s="17">
        <v>0.21220162277940999</v>
      </c>
      <c r="BD18" s="17">
        <v>0.152878000490871</v>
      </c>
      <c r="BE18" s="17"/>
      <c r="BF18" s="17">
        <v>0.158350101645886</v>
      </c>
      <c r="BG18" s="17"/>
      <c r="BH18" s="17">
        <v>0.15717664723298899</v>
      </c>
      <c r="BI18" s="17"/>
      <c r="BJ18" s="17">
        <v>0.14804606468587</v>
      </c>
      <c r="BK18" s="17">
        <v>0.180500345095788</v>
      </c>
      <c r="BL18" s="17">
        <v>0.155348097649913</v>
      </c>
      <c r="BM18" s="17">
        <v>0.163949050121309</v>
      </c>
      <c r="BN18" s="17">
        <v>0.18240944145576601</v>
      </c>
      <c r="BO18" s="17">
        <v>0.14834463939756901</v>
      </c>
      <c r="BP18" s="17"/>
      <c r="BQ18" s="17">
        <v>0.16437871477091501</v>
      </c>
      <c r="BR18" s="17">
        <v>0.165388961947008</v>
      </c>
      <c r="BS18" s="17">
        <v>0.157188949792292</v>
      </c>
      <c r="BT18" s="17"/>
      <c r="BU18" s="17">
        <v>0.16116730665263099</v>
      </c>
      <c r="BV18" s="17">
        <v>0.171865302722989</v>
      </c>
      <c r="BW18" s="17">
        <v>0.15067096889769099</v>
      </c>
      <c r="BX18" s="17"/>
      <c r="BY18" s="17">
        <v>0.115185255488873</v>
      </c>
      <c r="BZ18" s="17"/>
      <c r="CA18" s="17">
        <v>0.166014404790058</v>
      </c>
    </row>
    <row r="19" spans="2:79" ht="29" x14ac:dyDescent="0.35">
      <c r="B19" s="18" t="s">
        <v>236</v>
      </c>
      <c r="C19" s="17">
        <v>0.143142854772594</v>
      </c>
      <c r="D19" s="17">
        <v>0.14877856747123</v>
      </c>
      <c r="E19" s="17">
        <v>0.13699574093177899</v>
      </c>
      <c r="F19" s="17"/>
      <c r="G19" s="17">
        <v>0.109490615778935</v>
      </c>
      <c r="H19" s="17">
        <v>0.164328508772277</v>
      </c>
      <c r="I19" s="17">
        <v>0.152500659773319</v>
      </c>
      <c r="J19" s="17">
        <v>0.13467886908065499</v>
      </c>
      <c r="K19" s="17">
        <v>0.15110271372780101</v>
      </c>
      <c r="L19" s="17">
        <v>0.14234853429343999</v>
      </c>
      <c r="M19" s="17"/>
      <c r="N19" s="17">
        <v>0.15307620531841901</v>
      </c>
      <c r="O19" s="17">
        <v>0.13107963693206301</v>
      </c>
      <c r="P19" s="17">
        <v>0.132226935173202</v>
      </c>
      <c r="Q19" s="17">
        <v>0.15502346392838001</v>
      </c>
      <c r="R19" s="17"/>
      <c r="S19" s="17">
        <v>0.13532220620957899</v>
      </c>
      <c r="T19" s="17">
        <v>0.125981317884235</v>
      </c>
      <c r="U19" s="17">
        <v>0.136698672449067</v>
      </c>
      <c r="V19" s="17">
        <v>0.168403160295897</v>
      </c>
      <c r="W19" s="17">
        <v>0.129121222403071</v>
      </c>
      <c r="X19" s="17">
        <v>0.14926418068092501</v>
      </c>
      <c r="Y19" s="17">
        <v>0.13035806205216799</v>
      </c>
      <c r="Z19" s="17">
        <v>0.147474489837564</v>
      </c>
      <c r="AA19" s="17">
        <v>0.16306436671711899</v>
      </c>
      <c r="AB19" s="17">
        <v>0.13373767745932899</v>
      </c>
      <c r="AC19" s="17">
        <v>0.18324151999966801</v>
      </c>
      <c r="AD19" s="17">
        <v>0.126277957738341</v>
      </c>
      <c r="AE19" s="17"/>
      <c r="AF19" s="17">
        <v>0.136993649478832</v>
      </c>
      <c r="AG19" s="17">
        <v>0.138577596149175</v>
      </c>
      <c r="AH19" s="17">
        <v>0.145642524388954</v>
      </c>
      <c r="AI19" s="17">
        <v>0.15047601352769099</v>
      </c>
      <c r="AJ19" s="17">
        <v>0.18674798425793099</v>
      </c>
      <c r="AK19" s="17">
        <v>0.19163701859108601</v>
      </c>
      <c r="AL19" s="17"/>
      <c r="AM19" s="17">
        <v>0.13285152433040101</v>
      </c>
      <c r="AN19" s="17">
        <v>0.141680903263324</v>
      </c>
      <c r="AO19" s="17">
        <v>0.15348070070525099</v>
      </c>
      <c r="AP19" s="17">
        <v>0.160398966005277</v>
      </c>
      <c r="AQ19" s="17">
        <v>9.26096501299358E-2</v>
      </c>
      <c r="AR19" s="17"/>
      <c r="AS19" s="17">
        <v>0.150744828427817</v>
      </c>
      <c r="AT19" s="17">
        <v>0.147617924387074</v>
      </c>
      <c r="AU19" s="17">
        <v>0.12372667141830899</v>
      </c>
      <c r="AV19" s="17">
        <v>0.15647276292777099</v>
      </c>
      <c r="AW19" s="17">
        <v>0.13511226665758599</v>
      </c>
      <c r="AX19" s="17">
        <v>0.122603422346286</v>
      </c>
      <c r="AY19" s="17"/>
      <c r="AZ19" s="17">
        <v>0.14218778641306801</v>
      </c>
      <c r="BA19" s="17">
        <v>0.14852679667170299</v>
      </c>
      <c r="BB19" s="17">
        <v>0.15394984801698999</v>
      </c>
      <c r="BC19" s="17">
        <v>0.17251260467735499</v>
      </c>
      <c r="BD19" s="17">
        <v>0.121409279586667</v>
      </c>
      <c r="BE19" s="17"/>
      <c r="BF19" s="17">
        <v>0.14948125511247401</v>
      </c>
      <c r="BG19" s="17"/>
      <c r="BH19" s="17">
        <v>0.15693560499867801</v>
      </c>
      <c r="BI19" s="17"/>
      <c r="BJ19" s="17">
        <v>0.144211885422182</v>
      </c>
      <c r="BK19" s="17">
        <v>0.13206237055140699</v>
      </c>
      <c r="BL19" s="17">
        <v>0.155800705827769</v>
      </c>
      <c r="BM19" s="17">
        <v>0.13023160053466501</v>
      </c>
      <c r="BN19" s="17">
        <v>0.133061771857553</v>
      </c>
      <c r="BO19" s="17">
        <v>0.111019520157499</v>
      </c>
      <c r="BP19" s="17"/>
      <c r="BQ19" s="17">
        <v>0.192783639831408</v>
      </c>
      <c r="BR19" s="17">
        <v>0.158323505131644</v>
      </c>
      <c r="BS19" s="17">
        <v>0.13170271771403899</v>
      </c>
      <c r="BT19" s="17"/>
      <c r="BU19" s="17">
        <v>0.213449812158856</v>
      </c>
      <c r="BV19" s="17">
        <v>0.15301294805667501</v>
      </c>
      <c r="BW19" s="17">
        <v>0.14300728627016401</v>
      </c>
      <c r="BX19" s="17"/>
      <c r="BY19" s="17">
        <v>0.134580462748604</v>
      </c>
      <c r="BZ19" s="17"/>
      <c r="CA19" s="17">
        <v>0.16758874800276399</v>
      </c>
    </row>
    <row r="20" spans="2:79" x14ac:dyDescent="0.35">
      <c r="B20" s="18" t="s">
        <v>237</v>
      </c>
      <c r="C20" s="17">
        <v>0.134546772672201</v>
      </c>
      <c r="D20" s="17">
        <v>0.14366011546557</v>
      </c>
      <c r="E20" s="17">
        <v>0.12523146832634999</v>
      </c>
      <c r="F20" s="17"/>
      <c r="G20" s="17">
        <v>8.1874918639939495E-2</v>
      </c>
      <c r="H20" s="17">
        <v>0.11746750938777099</v>
      </c>
      <c r="I20" s="17">
        <v>0.144922190667683</v>
      </c>
      <c r="J20" s="17">
        <v>0.16456345826086599</v>
      </c>
      <c r="K20" s="17">
        <v>0.164495279057778</v>
      </c>
      <c r="L20" s="17">
        <v>0.13084608599177699</v>
      </c>
      <c r="M20" s="17"/>
      <c r="N20" s="17">
        <v>0.138970917863526</v>
      </c>
      <c r="O20" s="17">
        <v>0.14302305169819399</v>
      </c>
      <c r="P20" s="17">
        <v>0.12174374237362</v>
      </c>
      <c r="Q20" s="17">
        <v>0.134340154194174</v>
      </c>
      <c r="R20" s="17"/>
      <c r="S20" s="17">
        <v>0.156324982670655</v>
      </c>
      <c r="T20" s="17">
        <v>0.12652361541148499</v>
      </c>
      <c r="U20" s="17">
        <v>0.129366717438364</v>
      </c>
      <c r="V20" s="17">
        <v>0.152390982312854</v>
      </c>
      <c r="W20" s="17">
        <v>0.132974008815295</v>
      </c>
      <c r="X20" s="17">
        <v>0.112057040814998</v>
      </c>
      <c r="Y20" s="17">
        <v>0.16452494369595899</v>
      </c>
      <c r="Z20" s="17">
        <v>0.101199216953616</v>
      </c>
      <c r="AA20" s="17">
        <v>0.14849401599148901</v>
      </c>
      <c r="AB20" s="17">
        <v>9.9734391804268505E-2</v>
      </c>
      <c r="AC20" s="17">
        <v>0.10505395034812</v>
      </c>
      <c r="AD20" s="17">
        <v>0.16620512720974501</v>
      </c>
      <c r="AE20" s="17"/>
      <c r="AF20" s="17">
        <v>0.124601530389212</v>
      </c>
      <c r="AG20" s="17">
        <v>0.13187431448898601</v>
      </c>
      <c r="AH20" s="17">
        <v>0.148117850080388</v>
      </c>
      <c r="AI20" s="17">
        <v>0.15370669479313001</v>
      </c>
      <c r="AJ20" s="17">
        <v>0.148539080585183</v>
      </c>
      <c r="AK20" s="17">
        <v>0.15255834701064599</v>
      </c>
      <c r="AL20" s="17"/>
      <c r="AM20" s="17">
        <v>0.11341154732436599</v>
      </c>
      <c r="AN20" s="17">
        <v>0.14130851301867001</v>
      </c>
      <c r="AO20" s="17">
        <v>0.13943348742588399</v>
      </c>
      <c r="AP20" s="17">
        <v>0.13162401087296599</v>
      </c>
      <c r="AQ20" s="17">
        <v>0.22698576470089801</v>
      </c>
      <c r="AR20" s="17"/>
      <c r="AS20" s="17">
        <v>0.12911064329746899</v>
      </c>
      <c r="AT20" s="17">
        <v>0.15503843674461701</v>
      </c>
      <c r="AU20" s="17">
        <v>0.121110423494488</v>
      </c>
      <c r="AV20" s="17">
        <v>0.13554955235834401</v>
      </c>
      <c r="AW20" s="17">
        <v>0.11661521815234099</v>
      </c>
      <c r="AX20" s="17">
        <v>0.142109414815421</v>
      </c>
      <c r="AY20" s="17"/>
      <c r="AZ20" s="17">
        <v>0.151668521942462</v>
      </c>
      <c r="BA20" s="17">
        <v>0.15738510954586499</v>
      </c>
      <c r="BB20" s="17">
        <v>0.131212066437259</v>
      </c>
      <c r="BC20" s="17">
        <v>0.115570721089085</v>
      </c>
      <c r="BD20" s="17">
        <v>0.10116092730342</v>
      </c>
      <c r="BE20" s="17"/>
      <c r="BF20" s="17">
        <v>0.144824241702111</v>
      </c>
      <c r="BG20" s="17"/>
      <c r="BH20" s="17">
        <v>0.15113701528986601</v>
      </c>
      <c r="BI20" s="17"/>
      <c r="BJ20" s="17">
        <v>0.139558038608813</v>
      </c>
      <c r="BK20" s="17">
        <v>0.12898932905979901</v>
      </c>
      <c r="BL20" s="17">
        <v>0.13928600566534199</v>
      </c>
      <c r="BM20" s="17">
        <v>0.134548059706531</v>
      </c>
      <c r="BN20" s="17">
        <v>0.13345245470365499</v>
      </c>
      <c r="BO20" s="17">
        <v>7.8034654680460197E-2</v>
      </c>
      <c r="BP20" s="17"/>
      <c r="BQ20" s="17">
        <v>0.14268425250384401</v>
      </c>
      <c r="BR20" s="17">
        <v>0.17209379440381101</v>
      </c>
      <c r="BS20" s="17">
        <v>0.124638148049243</v>
      </c>
      <c r="BT20" s="17"/>
      <c r="BU20" s="17">
        <v>0.155725586884602</v>
      </c>
      <c r="BV20" s="17">
        <v>0.16349101742311201</v>
      </c>
      <c r="BW20" s="17">
        <v>0.12756358987195601</v>
      </c>
      <c r="BX20" s="17"/>
      <c r="BY20" s="17">
        <v>0.111073864974731</v>
      </c>
      <c r="BZ20" s="17"/>
      <c r="CA20" s="17">
        <v>0.163097148074551</v>
      </c>
    </row>
    <row r="21" spans="2:79" x14ac:dyDescent="0.35">
      <c r="B21" s="18" t="s">
        <v>238</v>
      </c>
      <c r="C21" s="17">
        <v>7.5068392154608699E-2</v>
      </c>
      <c r="D21" s="17">
        <v>7.6732380931055694E-2</v>
      </c>
      <c r="E21" s="17">
        <v>7.3469968982050299E-2</v>
      </c>
      <c r="F21" s="17"/>
      <c r="G21" s="17">
        <v>8.2523946600951498E-2</v>
      </c>
      <c r="H21" s="17">
        <v>0.102480196561065</v>
      </c>
      <c r="I21" s="17">
        <v>6.5898606438947599E-2</v>
      </c>
      <c r="J21" s="17">
        <v>7.1633016941459599E-2</v>
      </c>
      <c r="K21" s="17">
        <v>7.8675742319194303E-2</v>
      </c>
      <c r="L21" s="17">
        <v>5.5589487458967003E-2</v>
      </c>
      <c r="M21" s="17"/>
      <c r="N21" s="17">
        <v>8.7033691372681202E-2</v>
      </c>
      <c r="O21" s="17">
        <v>6.5831832694705605E-2</v>
      </c>
      <c r="P21" s="17">
        <v>7.96161580632119E-2</v>
      </c>
      <c r="Q21" s="17">
        <v>6.79958380773934E-2</v>
      </c>
      <c r="R21" s="17"/>
      <c r="S21" s="17">
        <v>0.120066508850765</v>
      </c>
      <c r="T21" s="17">
        <v>8.3305138118309696E-2</v>
      </c>
      <c r="U21" s="17">
        <v>5.8425487176386799E-2</v>
      </c>
      <c r="V21" s="17">
        <v>7.8183758627116004E-2</v>
      </c>
      <c r="W21" s="17">
        <v>8.0117447712457698E-2</v>
      </c>
      <c r="X21" s="17">
        <v>5.9493527424265599E-2</v>
      </c>
      <c r="Y21" s="17">
        <v>9.05036987985018E-2</v>
      </c>
      <c r="Z21" s="17">
        <v>5.1211757087083302E-2</v>
      </c>
      <c r="AA21" s="17">
        <v>8.1033287906393497E-2</v>
      </c>
      <c r="AB21" s="17">
        <v>2.12460407401781E-2</v>
      </c>
      <c r="AC21" s="17">
        <v>4.9444519419162003E-2</v>
      </c>
      <c r="AD21" s="17">
        <v>7.2615816221603305E-2</v>
      </c>
      <c r="AE21" s="17"/>
      <c r="AF21" s="17">
        <v>7.4506175535633906E-2</v>
      </c>
      <c r="AG21" s="17">
        <v>6.95845769861589E-2</v>
      </c>
      <c r="AH21" s="17">
        <v>8.3359778340090104E-2</v>
      </c>
      <c r="AI21" s="17">
        <v>6.1746043214757698E-2</v>
      </c>
      <c r="AJ21" s="17">
        <v>9.5862948965843395E-2</v>
      </c>
      <c r="AK21" s="17">
        <v>0.14547748333041299</v>
      </c>
      <c r="AL21" s="17"/>
      <c r="AM21" s="17">
        <v>5.4333613296358101E-2</v>
      </c>
      <c r="AN21" s="17">
        <v>7.5829952095964798E-2</v>
      </c>
      <c r="AO21" s="17">
        <v>8.4018306508491902E-2</v>
      </c>
      <c r="AP21" s="17">
        <v>8.6803459256419399E-2</v>
      </c>
      <c r="AQ21" s="17">
        <v>0.184020369142919</v>
      </c>
      <c r="AR21" s="17"/>
      <c r="AS21" s="17">
        <v>9.2891172068794894E-2</v>
      </c>
      <c r="AT21" s="17">
        <v>7.30756768511093E-2</v>
      </c>
      <c r="AU21" s="17">
        <v>8.0360117303395595E-2</v>
      </c>
      <c r="AV21" s="17">
        <v>6.7123049641406404E-2</v>
      </c>
      <c r="AW21" s="17">
        <v>5.0139960440652102E-2</v>
      </c>
      <c r="AX21" s="17">
        <v>7.7722760963157306E-2</v>
      </c>
      <c r="AY21" s="17"/>
      <c r="AZ21" s="17">
        <v>9.0875682416260206E-2</v>
      </c>
      <c r="BA21" s="17">
        <v>7.3499477848236905E-2</v>
      </c>
      <c r="BB21" s="17">
        <v>6.5205140410800499E-2</v>
      </c>
      <c r="BC21" s="17">
        <v>7.4766334525442402E-2</v>
      </c>
      <c r="BD21" s="17">
        <v>7.0340359155092597E-2</v>
      </c>
      <c r="BE21" s="17"/>
      <c r="BF21" s="17">
        <v>7.4044337055276396E-2</v>
      </c>
      <c r="BG21" s="17"/>
      <c r="BH21" s="17">
        <v>8.5029785308909894E-2</v>
      </c>
      <c r="BI21" s="17"/>
      <c r="BJ21" s="17">
        <v>7.4860868762611901E-2</v>
      </c>
      <c r="BK21" s="17">
        <v>6.8285825314760407E-2</v>
      </c>
      <c r="BL21" s="17">
        <v>6.5498228245474494E-2</v>
      </c>
      <c r="BM21" s="17">
        <v>5.80443397304811E-2</v>
      </c>
      <c r="BN21" s="17">
        <v>0.120365038758704</v>
      </c>
      <c r="BO21" s="17">
        <v>7.0318362356932104E-2</v>
      </c>
      <c r="BP21" s="17"/>
      <c r="BQ21" s="17">
        <v>9.5302363882687605E-2</v>
      </c>
      <c r="BR21" s="17">
        <v>9.0220724779412301E-2</v>
      </c>
      <c r="BS21" s="17">
        <v>6.9433761807126695E-2</v>
      </c>
      <c r="BT21" s="17"/>
      <c r="BU21" s="17">
        <v>0.16637964211473399</v>
      </c>
      <c r="BV21" s="17">
        <v>9.3161531853236001E-2</v>
      </c>
      <c r="BW21" s="17">
        <v>6.02183208026374E-2</v>
      </c>
      <c r="BX21" s="17"/>
      <c r="BY21" s="17">
        <v>0.120087852230301</v>
      </c>
      <c r="BZ21" s="17"/>
      <c r="CA21" s="17">
        <v>8.8695931120435195E-2</v>
      </c>
    </row>
    <row r="22" spans="2:79" x14ac:dyDescent="0.35">
      <c r="B22" s="18" t="s">
        <v>136</v>
      </c>
      <c r="C22" s="17">
        <v>2.7524562740958099E-2</v>
      </c>
      <c r="D22" s="17">
        <v>2.23551729913158E-2</v>
      </c>
      <c r="E22" s="17">
        <v>3.2756143491177198E-2</v>
      </c>
      <c r="F22" s="17"/>
      <c r="G22" s="17">
        <v>2.9991675151684199E-2</v>
      </c>
      <c r="H22" s="17">
        <v>4.31229047312717E-2</v>
      </c>
      <c r="I22" s="17">
        <v>3.41515972700061E-2</v>
      </c>
      <c r="J22" s="17">
        <v>1.9372770150303999E-2</v>
      </c>
      <c r="K22" s="17">
        <v>1.78652919969601E-2</v>
      </c>
      <c r="L22" s="17">
        <v>2.0902545377603901E-2</v>
      </c>
      <c r="M22" s="17"/>
      <c r="N22" s="17">
        <v>1.29486649305957E-2</v>
      </c>
      <c r="O22" s="17">
        <v>2.3589490689725101E-2</v>
      </c>
      <c r="P22" s="17">
        <v>3.1384340921396303E-2</v>
      </c>
      <c r="Q22" s="17">
        <v>4.20138447105163E-2</v>
      </c>
      <c r="R22" s="17"/>
      <c r="S22" s="17">
        <v>2.7469962498410799E-2</v>
      </c>
      <c r="T22" s="17">
        <v>3.6525041566509903E-2</v>
      </c>
      <c r="U22" s="17">
        <v>7.0649954110747204E-3</v>
      </c>
      <c r="V22" s="17">
        <v>1.4273433684059599E-2</v>
      </c>
      <c r="W22" s="17">
        <v>1.2053185302225201E-2</v>
      </c>
      <c r="X22" s="17">
        <v>4.2681905244008798E-2</v>
      </c>
      <c r="Y22" s="17">
        <v>1.7208207311468E-2</v>
      </c>
      <c r="Z22" s="17">
        <v>5.6070451871946099E-2</v>
      </c>
      <c r="AA22" s="17">
        <v>2.2083158027293701E-2</v>
      </c>
      <c r="AB22" s="17">
        <v>4.1221501743468003E-2</v>
      </c>
      <c r="AC22" s="17">
        <v>1.7418068670753298E-2</v>
      </c>
      <c r="AD22" s="17">
        <v>5.8771330885530201E-2</v>
      </c>
      <c r="AE22" s="17"/>
      <c r="AF22" s="17">
        <v>3.7952469386935403E-2</v>
      </c>
      <c r="AG22" s="17">
        <v>2.9343950406236E-2</v>
      </c>
      <c r="AH22" s="17">
        <v>1.6216189515728799E-2</v>
      </c>
      <c r="AI22" s="17">
        <v>6.1090470658104103E-3</v>
      </c>
      <c r="AJ22" s="17">
        <v>2.1980872240667099E-2</v>
      </c>
      <c r="AK22" s="17">
        <v>8.1685867799816802E-3</v>
      </c>
      <c r="AL22" s="17"/>
      <c r="AM22" s="17">
        <v>3.8284617265259398E-2</v>
      </c>
      <c r="AN22" s="17">
        <v>2.6086965476215501E-2</v>
      </c>
      <c r="AO22" s="17">
        <v>2.2939600582420099E-2</v>
      </c>
      <c r="AP22" s="17">
        <v>1.7024507807248498E-2</v>
      </c>
      <c r="AQ22" s="17">
        <v>4.1643998194952399E-3</v>
      </c>
      <c r="AR22" s="17"/>
      <c r="AS22" s="17">
        <v>1.7984252442321502E-2</v>
      </c>
      <c r="AT22" s="17">
        <v>4.0844836676373203E-2</v>
      </c>
      <c r="AU22" s="17">
        <v>2.8853925693970502E-2</v>
      </c>
      <c r="AV22" s="17">
        <v>3.1910686279834899E-2</v>
      </c>
      <c r="AW22" s="17">
        <v>2.4065971403324098E-2</v>
      </c>
      <c r="AX22" s="17">
        <v>5.8086584619321396E-3</v>
      </c>
      <c r="AY22" s="17"/>
      <c r="AZ22" s="17">
        <v>2.6163667309573601E-2</v>
      </c>
      <c r="BA22" s="17">
        <v>2.3392657419667801E-2</v>
      </c>
      <c r="BB22" s="17">
        <v>3.2187457377779297E-2</v>
      </c>
      <c r="BC22" s="17">
        <v>4.3439318684044201E-2</v>
      </c>
      <c r="BD22" s="17">
        <v>2.5139139197212799E-2</v>
      </c>
      <c r="BE22" s="17"/>
      <c r="BF22" s="17">
        <v>2.44357794685654E-2</v>
      </c>
      <c r="BG22" s="17"/>
      <c r="BH22" s="17">
        <v>2.2362011515278699E-2</v>
      </c>
      <c r="BI22" s="17"/>
      <c r="BJ22" s="17">
        <v>2.9736712873564799E-2</v>
      </c>
      <c r="BK22" s="17">
        <v>2.97827065431399E-2</v>
      </c>
      <c r="BL22" s="17">
        <v>1.6710779685636501E-2</v>
      </c>
      <c r="BM22" s="17">
        <v>3.4724939435932398E-2</v>
      </c>
      <c r="BN22" s="17">
        <v>2.3251283942119502E-2</v>
      </c>
      <c r="BO22" s="17">
        <v>1.9938540652638601E-2</v>
      </c>
      <c r="BP22" s="17"/>
      <c r="BQ22" s="17">
        <v>6.64908220590631E-3</v>
      </c>
      <c r="BR22" s="17">
        <v>1.5368444385983299E-2</v>
      </c>
      <c r="BS22" s="17">
        <v>1.9176352011736199E-2</v>
      </c>
      <c r="BT22" s="17"/>
      <c r="BU22" s="17">
        <v>1.9299248757036101E-3</v>
      </c>
      <c r="BV22" s="17">
        <v>9.1973906592214497E-3</v>
      </c>
      <c r="BW22" s="17">
        <v>2.3030843349177699E-2</v>
      </c>
      <c r="BX22" s="17"/>
      <c r="BY22" s="17">
        <v>1.38506991012651E-2</v>
      </c>
      <c r="BZ22" s="17"/>
      <c r="CA22" s="17">
        <v>2.11314248736333E-2</v>
      </c>
    </row>
    <row r="23" spans="2:79" x14ac:dyDescent="0.35">
      <c r="B23" s="18" t="s">
        <v>103</v>
      </c>
      <c r="C23" s="19">
        <v>1.4464551235626601E-2</v>
      </c>
      <c r="D23" s="19">
        <v>1.7059146337034401E-2</v>
      </c>
      <c r="E23" s="19">
        <v>1.20323663070807E-2</v>
      </c>
      <c r="F23" s="19"/>
      <c r="G23" s="19">
        <v>6.9264385107571302E-3</v>
      </c>
      <c r="H23" s="19">
        <v>2.2652582066678601E-2</v>
      </c>
      <c r="I23" s="19">
        <v>9.9919970037672199E-3</v>
      </c>
      <c r="J23" s="19">
        <v>1.4036269006310199E-2</v>
      </c>
      <c r="K23" s="19">
        <v>1.7790366262219401E-2</v>
      </c>
      <c r="L23" s="19">
        <v>1.4583890653376499E-2</v>
      </c>
      <c r="M23" s="19"/>
      <c r="N23" s="19">
        <v>6.9820308207352699E-3</v>
      </c>
      <c r="O23" s="19">
        <v>1.01100436071145E-2</v>
      </c>
      <c r="P23" s="19">
        <v>1.6530303954827599E-2</v>
      </c>
      <c r="Q23" s="19">
        <v>2.56748193738289E-2</v>
      </c>
      <c r="R23" s="19"/>
      <c r="S23" s="19">
        <v>1.9354817388772601E-2</v>
      </c>
      <c r="T23" s="19">
        <v>1.4233144514792099E-2</v>
      </c>
      <c r="U23" s="19">
        <v>1.6757310870724702E-2</v>
      </c>
      <c r="V23" s="19">
        <v>1.7889612846065901E-2</v>
      </c>
      <c r="W23" s="19">
        <v>1.9354516984810201E-2</v>
      </c>
      <c r="X23" s="19">
        <v>1.05386950933424E-2</v>
      </c>
      <c r="Y23" s="19">
        <v>4.6966979170698702E-3</v>
      </c>
      <c r="Z23" s="19">
        <v>1.8322900044605E-2</v>
      </c>
      <c r="AA23" s="19">
        <v>1.1567712571291799E-2</v>
      </c>
      <c r="AB23" s="19">
        <v>9.7305509375643501E-3</v>
      </c>
      <c r="AC23" s="19">
        <v>2.1794094303375099E-2</v>
      </c>
      <c r="AD23" s="19">
        <v>1.0137251184917101E-2</v>
      </c>
      <c r="AE23" s="19"/>
      <c r="AF23" s="19">
        <v>1.95146408855458E-2</v>
      </c>
      <c r="AG23" s="19">
        <v>1.2721670257669199E-2</v>
      </c>
      <c r="AH23" s="19">
        <v>8.6087565118296294E-3</v>
      </c>
      <c r="AI23" s="19">
        <v>9.94473154149602E-3</v>
      </c>
      <c r="AJ23" s="19">
        <v>1.0012219500910699E-2</v>
      </c>
      <c r="AK23" s="19">
        <v>1.1588898490860099E-2</v>
      </c>
      <c r="AL23" s="19"/>
      <c r="AM23" s="19">
        <v>2.4676225652643099E-2</v>
      </c>
      <c r="AN23" s="19">
        <v>1.1813650567605799E-2</v>
      </c>
      <c r="AO23" s="19">
        <v>4.6414192185663498E-3</v>
      </c>
      <c r="AP23" s="19">
        <v>1.35412220452869E-2</v>
      </c>
      <c r="AQ23" s="19">
        <v>3.8237230874609E-2</v>
      </c>
      <c r="AR23" s="19"/>
      <c r="AS23" s="19">
        <v>7.6187039793042602E-3</v>
      </c>
      <c r="AT23" s="19">
        <v>1.9778792131770501E-2</v>
      </c>
      <c r="AU23" s="19">
        <v>1.65867903239795E-2</v>
      </c>
      <c r="AV23" s="19">
        <v>7.8132710570279103E-3</v>
      </c>
      <c r="AW23" s="19">
        <v>1.9060379131791198E-2</v>
      </c>
      <c r="AX23" s="19">
        <v>2.4526781892041102E-2</v>
      </c>
      <c r="AY23" s="19"/>
      <c r="AZ23" s="19">
        <v>1.26656543204588E-2</v>
      </c>
      <c r="BA23" s="19">
        <v>1.5736290604121E-2</v>
      </c>
      <c r="BB23" s="19">
        <v>1.5125596608206201E-2</v>
      </c>
      <c r="BC23" s="19">
        <v>1.2582973779597899E-2</v>
      </c>
      <c r="BD23" s="19">
        <v>1.4846418536297E-2</v>
      </c>
      <c r="BE23" s="19"/>
      <c r="BF23" s="19">
        <v>1.3026797765876201E-2</v>
      </c>
      <c r="BG23" s="19"/>
      <c r="BH23" s="19">
        <v>1.30355570475726E-2</v>
      </c>
      <c r="BI23" s="19"/>
      <c r="BJ23" s="19">
        <v>8.9753985451115192E-3</v>
      </c>
      <c r="BK23" s="19">
        <v>2.0607320334242799E-2</v>
      </c>
      <c r="BL23" s="19">
        <v>1.5728214777641199E-2</v>
      </c>
      <c r="BM23" s="19">
        <v>1.25016961754003E-2</v>
      </c>
      <c r="BN23" s="19">
        <v>0</v>
      </c>
      <c r="BO23" s="19">
        <v>5.2404878837432299E-3</v>
      </c>
      <c r="BP23" s="19"/>
      <c r="BQ23" s="19">
        <v>7.2826585640586097E-3</v>
      </c>
      <c r="BR23" s="19">
        <v>7.98519854636018E-3</v>
      </c>
      <c r="BS23" s="19">
        <v>1.3840479021257899E-2</v>
      </c>
      <c r="BT23" s="19"/>
      <c r="BU23" s="19">
        <v>1.3244878631931901E-2</v>
      </c>
      <c r="BV23" s="19">
        <v>1.25368323123332E-2</v>
      </c>
      <c r="BW23" s="19">
        <v>1.0066779731898999E-2</v>
      </c>
      <c r="BX23" s="19"/>
      <c r="BY23" s="19">
        <v>0</v>
      </c>
      <c r="BZ23" s="19"/>
      <c r="CA23" s="19">
        <v>1.0851212131287299E-2</v>
      </c>
    </row>
    <row r="24" spans="2:79" x14ac:dyDescent="0.35">
      <c r="B24" s="16"/>
    </row>
    <row r="25" spans="2:79" x14ac:dyDescent="0.35">
      <c r="B25" t="s">
        <v>107</v>
      </c>
    </row>
    <row r="26" spans="2:79" x14ac:dyDescent="0.35">
      <c r="B26" t="s">
        <v>108</v>
      </c>
    </row>
    <row r="28" spans="2:79" x14ac:dyDescent="0.35">
      <c r="B2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27"/>
  <sheetViews>
    <sheetView showGridLines="0" topLeftCell="A16" workbookViewId="0">
      <pane xSplit="2" topLeftCell="C1" activePane="topRight" state="frozen"/>
      <selection pane="topRight" activeCell="B27" sqref="B2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240</v>
      </c>
      <c r="C9" s="17">
        <v>0.32027056860820702</v>
      </c>
      <c r="D9" s="17">
        <v>0.33529868834571502</v>
      </c>
      <c r="E9" s="17">
        <v>0.30714625095814602</v>
      </c>
      <c r="F9" s="17"/>
      <c r="G9" s="17">
        <v>0.42767023540250299</v>
      </c>
      <c r="H9" s="17">
        <v>0.39217189530443602</v>
      </c>
      <c r="I9" s="17">
        <v>0.32060524945920299</v>
      </c>
      <c r="J9" s="17">
        <v>0.28473522211242402</v>
      </c>
      <c r="K9" s="17">
        <v>0.258435873711649</v>
      </c>
      <c r="L9" s="17">
        <v>0.25999151992494401</v>
      </c>
      <c r="M9" s="17"/>
      <c r="N9" s="17">
        <v>0.31569322088262602</v>
      </c>
      <c r="O9" s="17">
        <v>0.30572099005234299</v>
      </c>
      <c r="P9" s="17">
        <v>0.31702114777696599</v>
      </c>
      <c r="Q9" s="17">
        <v>0.34329784001769897</v>
      </c>
      <c r="R9" s="17"/>
      <c r="S9" s="17">
        <v>0.40820021237354398</v>
      </c>
      <c r="T9" s="17">
        <v>0.25918215792698301</v>
      </c>
      <c r="U9" s="17">
        <v>0.28098285259734801</v>
      </c>
      <c r="V9" s="17">
        <v>0.26155433963934499</v>
      </c>
      <c r="W9" s="17">
        <v>0.27588690513467701</v>
      </c>
      <c r="X9" s="17">
        <v>0.34184901926351602</v>
      </c>
      <c r="Y9" s="17">
        <v>0.29751965906483402</v>
      </c>
      <c r="Z9" s="17">
        <v>0.31824868245624499</v>
      </c>
      <c r="AA9" s="17">
        <v>0.33900553778751202</v>
      </c>
      <c r="AB9" s="17">
        <v>0.34231890832651402</v>
      </c>
      <c r="AC9" s="17">
        <v>0.31264088828367098</v>
      </c>
      <c r="AD9" s="17">
        <v>0.435613854493415</v>
      </c>
      <c r="AE9" s="17"/>
      <c r="AF9" s="17">
        <v>0.31748674613500499</v>
      </c>
      <c r="AG9" s="17">
        <v>0.35131837269684002</v>
      </c>
      <c r="AH9" s="17">
        <v>0.31211407108378802</v>
      </c>
      <c r="AI9" s="17">
        <v>0.31005602946827499</v>
      </c>
      <c r="AJ9" s="17">
        <v>0.260466251146036</v>
      </c>
      <c r="AK9" s="17">
        <v>0.343937807952579</v>
      </c>
      <c r="AL9" s="17"/>
      <c r="AM9" s="17">
        <v>0.29850176027215303</v>
      </c>
      <c r="AN9" s="17">
        <v>0.29950466107277002</v>
      </c>
      <c r="AO9" s="17">
        <v>0.35332789987638802</v>
      </c>
      <c r="AP9" s="17">
        <v>0.35866590969497297</v>
      </c>
      <c r="AQ9" s="17">
        <v>0.27879518588755597</v>
      </c>
      <c r="AR9" s="17"/>
      <c r="AS9" s="17">
        <v>0.44463893331000298</v>
      </c>
      <c r="AT9" s="17">
        <v>0.26000616911385899</v>
      </c>
      <c r="AU9" s="17">
        <v>0.35098857762539598</v>
      </c>
      <c r="AV9" s="17">
        <v>0.295207521413963</v>
      </c>
      <c r="AW9" s="17">
        <v>0.215769377243162</v>
      </c>
      <c r="AX9" s="17">
        <v>0.30210565687947499</v>
      </c>
      <c r="AY9" s="17"/>
      <c r="AZ9" s="17">
        <v>0.23592238757981401</v>
      </c>
      <c r="BA9" s="17">
        <v>0.29360328784221801</v>
      </c>
      <c r="BB9" s="17">
        <v>0.32676391140205502</v>
      </c>
      <c r="BC9" s="17">
        <v>0.30324426219585499</v>
      </c>
      <c r="BD9" s="17">
        <v>0.427166667013475</v>
      </c>
      <c r="BE9" s="17"/>
      <c r="BF9" s="17">
        <v>0.29186419786491902</v>
      </c>
      <c r="BG9" s="17"/>
      <c r="BH9" s="17">
        <v>0.26726416127324298</v>
      </c>
      <c r="BI9" s="17"/>
      <c r="BJ9" s="17">
        <v>0.33287262684740099</v>
      </c>
      <c r="BK9" s="17">
        <v>0.29756475118791198</v>
      </c>
      <c r="BL9" s="17">
        <v>0.28460100296579099</v>
      </c>
      <c r="BM9" s="17">
        <v>0.38547925724612497</v>
      </c>
      <c r="BN9" s="17">
        <v>0.428292150349732</v>
      </c>
      <c r="BO9" s="17">
        <v>0.39370861261488799</v>
      </c>
      <c r="BP9" s="17"/>
      <c r="BQ9" s="17">
        <v>0.290618705026227</v>
      </c>
      <c r="BR9" s="17">
        <v>0.31340587682191001</v>
      </c>
      <c r="BS9" s="17">
        <v>0.34287650132704001</v>
      </c>
      <c r="BT9" s="17"/>
      <c r="BU9" s="17">
        <v>0.36737495894434302</v>
      </c>
      <c r="BV9" s="17">
        <v>0.26989659241257802</v>
      </c>
      <c r="BW9" s="17">
        <v>0.350835727647476</v>
      </c>
      <c r="BX9" s="17"/>
      <c r="BY9" s="17">
        <v>0.44465801933235299</v>
      </c>
      <c r="BZ9" s="17"/>
      <c r="CA9" s="17">
        <v>0.29958371140385498</v>
      </c>
    </row>
    <row r="10" spans="2:79" ht="29" x14ac:dyDescent="0.35">
      <c r="B10" s="18" t="s">
        <v>241</v>
      </c>
      <c r="C10" s="17">
        <v>0.28793714698247502</v>
      </c>
      <c r="D10" s="17">
        <v>0.28391502327765</v>
      </c>
      <c r="E10" s="17">
        <v>0.29091529965813201</v>
      </c>
      <c r="F10" s="17"/>
      <c r="G10" s="17">
        <v>0.28052966572099097</v>
      </c>
      <c r="H10" s="17">
        <v>0.328633501168626</v>
      </c>
      <c r="I10" s="17">
        <v>0.33116582335508499</v>
      </c>
      <c r="J10" s="17">
        <v>0.31110695923250198</v>
      </c>
      <c r="K10" s="17">
        <v>0.28610088017138602</v>
      </c>
      <c r="L10" s="17">
        <v>0.20725679560112001</v>
      </c>
      <c r="M10" s="17"/>
      <c r="N10" s="17">
        <v>0.32018765617019002</v>
      </c>
      <c r="O10" s="17">
        <v>0.29023516078686601</v>
      </c>
      <c r="P10" s="17">
        <v>0.291554384089036</v>
      </c>
      <c r="Q10" s="17">
        <v>0.25091910489102198</v>
      </c>
      <c r="R10" s="17"/>
      <c r="S10" s="17">
        <v>0.31253345402954502</v>
      </c>
      <c r="T10" s="17">
        <v>0.28476842860240298</v>
      </c>
      <c r="U10" s="17">
        <v>0.28466477631245501</v>
      </c>
      <c r="V10" s="17">
        <v>0.31040333492064998</v>
      </c>
      <c r="W10" s="17">
        <v>0.29057123707885202</v>
      </c>
      <c r="X10" s="17">
        <v>0.28568946299562298</v>
      </c>
      <c r="Y10" s="17">
        <v>0.30148114557075201</v>
      </c>
      <c r="Z10" s="17">
        <v>0.29072835515649598</v>
      </c>
      <c r="AA10" s="17">
        <v>0.30955016701787202</v>
      </c>
      <c r="AB10" s="17">
        <v>0.21628506375860701</v>
      </c>
      <c r="AC10" s="17">
        <v>0.27016102317554602</v>
      </c>
      <c r="AD10" s="17">
        <v>0.25463118280500602</v>
      </c>
      <c r="AE10" s="17"/>
      <c r="AF10" s="17">
        <v>0.232217850187488</v>
      </c>
      <c r="AG10" s="17">
        <v>0.26146232886326898</v>
      </c>
      <c r="AH10" s="17">
        <v>0.31763686773045902</v>
      </c>
      <c r="AI10" s="17">
        <v>0.342636578652188</v>
      </c>
      <c r="AJ10" s="17">
        <v>0.403215161448438</v>
      </c>
      <c r="AK10" s="17">
        <v>0.340207136448966</v>
      </c>
      <c r="AL10" s="17"/>
      <c r="AM10" s="17">
        <v>0.26663613425456401</v>
      </c>
      <c r="AN10" s="17">
        <v>0.28038963992634702</v>
      </c>
      <c r="AO10" s="17">
        <v>0.30585702002924797</v>
      </c>
      <c r="AP10" s="17">
        <v>0.32630010994636</v>
      </c>
      <c r="AQ10" s="17">
        <v>0.282708170249792</v>
      </c>
      <c r="AR10" s="17"/>
      <c r="AS10" s="17">
        <v>0.30435649212869498</v>
      </c>
      <c r="AT10" s="17">
        <v>0.30146737045065097</v>
      </c>
      <c r="AU10" s="17">
        <v>0.28426091774144802</v>
      </c>
      <c r="AV10" s="17">
        <v>0.30166916460983301</v>
      </c>
      <c r="AW10" s="17">
        <v>0.225647968558089</v>
      </c>
      <c r="AX10" s="17">
        <v>0.26835308241183198</v>
      </c>
      <c r="AY10" s="17"/>
      <c r="AZ10" s="17">
        <v>0.28388744048610398</v>
      </c>
      <c r="BA10" s="17">
        <v>0.31791021806001901</v>
      </c>
      <c r="BB10" s="17">
        <v>0.31083882938227397</v>
      </c>
      <c r="BC10" s="17">
        <v>0.21039476706638499</v>
      </c>
      <c r="BD10" s="17">
        <v>0.26363566716778097</v>
      </c>
      <c r="BE10" s="17"/>
      <c r="BF10" s="17">
        <v>0.294086657207833</v>
      </c>
      <c r="BG10" s="17"/>
      <c r="BH10" s="17">
        <v>0.29527216693422398</v>
      </c>
      <c r="BI10" s="17"/>
      <c r="BJ10" s="17">
        <v>0.32673132037094499</v>
      </c>
      <c r="BK10" s="17">
        <v>0.25785449351912998</v>
      </c>
      <c r="BL10" s="17">
        <v>0.27395889294450099</v>
      </c>
      <c r="BM10" s="17">
        <v>0.28621469394388299</v>
      </c>
      <c r="BN10" s="17">
        <v>0.31765251267627698</v>
      </c>
      <c r="BO10" s="17">
        <v>0.248637018824579</v>
      </c>
      <c r="BP10" s="17"/>
      <c r="BQ10" s="17">
        <v>0.25325461446547798</v>
      </c>
      <c r="BR10" s="17">
        <v>0.33173122306868302</v>
      </c>
      <c r="BS10" s="17">
        <v>0.28905562159464898</v>
      </c>
      <c r="BT10" s="17"/>
      <c r="BU10" s="17">
        <v>0.292783326758909</v>
      </c>
      <c r="BV10" s="17">
        <v>0.31119441680115201</v>
      </c>
      <c r="BW10" s="17">
        <v>0.28640695183554998</v>
      </c>
      <c r="BX10" s="17"/>
      <c r="BY10" s="17">
        <v>0.29058239261412699</v>
      </c>
      <c r="BZ10" s="17"/>
      <c r="CA10" s="17">
        <v>0.33196250524681498</v>
      </c>
    </row>
    <row r="11" spans="2:79" ht="29" x14ac:dyDescent="0.35">
      <c r="B11" s="18" t="s">
        <v>242</v>
      </c>
      <c r="C11" s="17">
        <v>0.215140728150956</v>
      </c>
      <c r="D11" s="17">
        <v>0.225174629766942</v>
      </c>
      <c r="E11" s="17">
        <v>0.205033589129611</v>
      </c>
      <c r="F11" s="17"/>
      <c r="G11" s="17">
        <v>0.232120119617967</v>
      </c>
      <c r="H11" s="17">
        <v>0.243920829804947</v>
      </c>
      <c r="I11" s="17">
        <v>0.24277050642485701</v>
      </c>
      <c r="J11" s="17">
        <v>0.21958611885790999</v>
      </c>
      <c r="K11" s="17">
        <v>0.19360307558130099</v>
      </c>
      <c r="L11" s="17">
        <v>0.16885274578890599</v>
      </c>
      <c r="M11" s="17"/>
      <c r="N11" s="17">
        <v>0.22319726182716901</v>
      </c>
      <c r="O11" s="17">
        <v>0.21197302319189901</v>
      </c>
      <c r="P11" s="17">
        <v>0.19543841216393101</v>
      </c>
      <c r="Q11" s="17">
        <v>0.22738535648070399</v>
      </c>
      <c r="R11" s="17"/>
      <c r="S11" s="17">
        <v>0.23886618078636601</v>
      </c>
      <c r="T11" s="17">
        <v>0.20926691117742099</v>
      </c>
      <c r="U11" s="17">
        <v>0.239436802168984</v>
      </c>
      <c r="V11" s="17">
        <v>0.229395133435291</v>
      </c>
      <c r="W11" s="17">
        <v>0.19473592101769099</v>
      </c>
      <c r="X11" s="17">
        <v>0.24036448644150399</v>
      </c>
      <c r="Y11" s="17">
        <v>0.21022487643204099</v>
      </c>
      <c r="Z11" s="17">
        <v>0.182682542124496</v>
      </c>
      <c r="AA11" s="17">
        <v>0.22228056278202099</v>
      </c>
      <c r="AB11" s="17">
        <v>0.15461430170410301</v>
      </c>
      <c r="AC11" s="17">
        <v>0.18830675928444199</v>
      </c>
      <c r="AD11" s="17">
        <v>0.25089228382532403</v>
      </c>
      <c r="AE11" s="17"/>
      <c r="AF11" s="17">
        <v>0.20265960586098</v>
      </c>
      <c r="AG11" s="17">
        <v>0.20269069936783701</v>
      </c>
      <c r="AH11" s="17">
        <v>0.227820170937374</v>
      </c>
      <c r="AI11" s="17">
        <v>0.25345535586318102</v>
      </c>
      <c r="AJ11" s="17">
        <v>0.21945763284706299</v>
      </c>
      <c r="AK11" s="17">
        <v>0.27612142822265001</v>
      </c>
      <c r="AL11" s="17"/>
      <c r="AM11" s="17">
        <v>0.169173998675925</v>
      </c>
      <c r="AN11" s="17">
        <v>0.22020266057982299</v>
      </c>
      <c r="AO11" s="17">
        <v>0.234078355744676</v>
      </c>
      <c r="AP11" s="17">
        <v>0.249968548785621</v>
      </c>
      <c r="AQ11" s="17">
        <v>0.30080981420036101</v>
      </c>
      <c r="AR11" s="17"/>
      <c r="AS11" s="17">
        <v>0.224029044244379</v>
      </c>
      <c r="AT11" s="17">
        <v>0.201184042885627</v>
      </c>
      <c r="AU11" s="17">
        <v>0.21520955987856699</v>
      </c>
      <c r="AV11" s="17">
        <v>0.20910114082968301</v>
      </c>
      <c r="AW11" s="17">
        <v>0.23103647794437099</v>
      </c>
      <c r="AX11" s="17">
        <v>0.22116650457790099</v>
      </c>
      <c r="AY11" s="17"/>
      <c r="AZ11" s="17">
        <v>0.23175881430383499</v>
      </c>
      <c r="BA11" s="17">
        <v>0.19445875600739801</v>
      </c>
      <c r="BB11" s="17">
        <v>0.20737724644118899</v>
      </c>
      <c r="BC11" s="17">
        <v>0.23031801013068001</v>
      </c>
      <c r="BD11" s="17">
        <v>0.22700160244609499</v>
      </c>
      <c r="BE11" s="17"/>
      <c r="BF11" s="17">
        <v>0.21774225568910399</v>
      </c>
      <c r="BG11" s="17"/>
      <c r="BH11" s="17">
        <v>0.21948988535700101</v>
      </c>
      <c r="BI11" s="17"/>
      <c r="BJ11" s="17">
        <v>0.23858351029720501</v>
      </c>
      <c r="BK11" s="17">
        <v>0.21703081027854501</v>
      </c>
      <c r="BL11" s="17">
        <v>0.18229137257740799</v>
      </c>
      <c r="BM11" s="17">
        <v>0.23682443383934099</v>
      </c>
      <c r="BN11" s="17">
        <v>0.24206496583271001</v>
      </c>
      <c r="BO11" s="17">
        <v>0.21745395650142399</v>
      </c>
      <c r="BP11" s="17"/>
      <c r="BQ11" s="17">
        <v>0.23428565649187699</v>
      </c>
      <c r="BR11" s="17">
        <v>0.21263696837924501</v>
      </c>
      <c r="BS11" s="17">
        <v>0.217101344802725</v>
      </c>
      <c r="BT11" s="17"/>
      <c r="BU11" s="17">
        <v>0.21366817835763</v>
      </c>
      <c r="BV11" s="17">
        <v>0.24082613214752799</v>
      </c>
      <c r="BW11" s="17">
        <v>0.215212537623512</v>
      </c>
      <c r="BX11" s="17"/>
      <c r="BY11" s="17">
        <v>0.20765822707217099</v>
      </c>
      <c r="BZ11" s="17"/>
      <c r="CA11" s="17">
        <v>0.33346505719899699</v>
      </c>
    </row>
    <row r="12" spans="2:79" x14ac:dyDescent="0.35">
      <c r="B12" s="18" t="s">
        <v>243</v>
      </c>
      <c r="C12" s="17">
        <v>0.212619889528714</v>
      </c>
      <c r="D12" s="17">
        <v>0.19730126889836799</v>
      </c>
      <c r="E12" s="17">
        <v>0.22777266167501301</v>
      </c>
      <c r="F12" s="17"/>
      <c r="G12" s="17">
        <v>0.31114775507676201</v>
      </c>
      <c r="H12" s="17">
        <v>0.219434695488128</v>
      </c>
      <c r="I12" s="17">
        <v>0.20748512766232499</v>
      </c>
      <c r="J12" s="17">
        <v>0.17455124052356399</v>
      </c>
      <c r="K12" s="17">
        <v>0.18743091521472899</v>
      </c>
      <c r="L12" s="17">
        <v>0.193116160807388</v>
      </c>
      <c r="M12" s="17"/>
      <c r="N12" s="17">
        <v>0.18903931053450701</v>
      </c>
      <c r="O12" s="17">
        <v>0.196630531418307</v>
      </c>
      <c r="P12" s="17">
        <v>0.21204547850184399</v>
      </c>
      <c r="Q12" s="17">
        <v>0.255312664279783</v>
      </c>
      <c r="R12" s="17"/>
      <c r="S12" s="17">
        <v>0.198244714253064</v>
      </c>
      <c r="T12" s="17">
        <v>0.19881633443588201</v>
      </c>
      <c r="U12" s="17">
        <v>0.18542863561619999</v>
      </c>
      <c r="V12" s="17">
        <v>0.17780265635135201</v>
      </c>
      <c r="W12" s="17">
        <v>0.20904153409152301</v>
      </c>
      <c r="X12" s="17">
        <v>0.231439982525114</v>
      </c>
      <c r="Y12" s="17">
        <v>0.203898916718037</v>
      </c>
      <c r="Z12" s="17">
        <v>0.26940661460503301</v>
      </c>
      <c r="AA12" s="17">
        <v>0.236807061683561</v>
      </c>
      <c r="AB12" s="17">
        <v>0.22967116309010399</v>
      </c>
      <c r="AC12" s="17">
        <v>0.24417240517161801</v>
      </c>
      <c r="AD12" s="17">
        <v>0.22327911358691899</v>
      </c>
      <c r="AE12" s="17"/>
      <c r="AF12" s="17">
        <v>0.236874519371742</v>
      </c>
      <c r="AG12" s="17">
        <v>0.22560092026088199</v>
      </c>
      <c r="AH12" s="17">
        <v>0.18739079019458499</v>
      </c>
      <c r="AI12" s="17">
        <v>0.20870849298567301</v>
      </c>
      <c r="AJ12" s="17">
        <v>0.146751613537763</v>
      </c>
      <c r="AK12" s="17">
        <v>0.211502185572776</v>
      </c>
      <c r="AL12" s="17"/>
      <c r="AM12" s="17">
        <v>0.22909649677032301</v>
      </c>
      <c r="AN12" s="17">
        <v>0.23314333621231201</v>
      </c>
      <c r="AO12" s="17">
        <v>0.18770878651551801</v>
      </c>
      <c r="AP12" s="17">
        <v>0.178631535231423</v>
      </c>
      <c r="AQ12" s="17">
        <v>0.17869914982565299</v>
      </c>
      <c r="AR12" s="17"/>
      <c r="AS12" s="17">
        <v>0.19736831482356201</v>
      </c>
      <c r="AT12" s="17">
        <v>0.20196531402381701</v>
      </c>
      <c r="AU12" s="17">
        <v>0.22625543121522801</v>
      </c>
      <c r="AV12" s="17">
        <v>0.26799976563400602</v>
      </c>
      <c r="AW12" s="17">
        <v>0.163484401498281</v>
      </c>
      <c r="AX12" s="17">
        <v>0.19494681007356299</v>
      </c>
      <c r="AY12" s="17"/>
      <c r="AZ12" s="17">
        <v>0.19757556895616399</v>
      </c>
      <c r="BA12" s="17">
        <v>0.221377178153084</v>
      </c>
      <c r="BB12" s="17">
        <v>0.22044478593290801</v>
      </c>
      <c r="BC12" s="17">
        <v>0.19288795971737699</v>
      </c>
      <c r="BD12" s="17">
        <v>0.21582774842491201</v>
      </c>
      <c r="BE12" s="17"/>
      <c r="BF12" s="17">
        <v>0.206409035074505</v>
      </c>
      <c r="BG12" s="17"/>
      <c r="BH12" s="17">
        <v>0.205549899347064</v>
      </c>
      <c r="BI12" s="17"/>
      <c r="BJ12" s="17">
        <v>0.22334674008316599</v>
      </c>
      <c r="BK12" s="17">
        <v>0.19838805386858499</v>
      </c>
      <c r="BL12" s="17">
        <v>0.19616939557695801</v>
      </c>
      <c r="BM12" s="17">
        <v>0.21668482744176601</v>
      </c>
      <c r="BN12" s="17">
        <v>0.25078074421874202</v>
      </c>
      <c r="BO12" s="17">
        <v>0.26895685517114398</v>
      </c>
      <c r="BP12" s="17"/>
      <c r="BQ12" s="17">
        <v>0.203580952572014</v>
      </c>
      <c r="BR12" s="17">
        <v>0.22053824039571701</v>
      </c>
      <c r="BS12" s="17">
        <v>0.21478953318205801</v>
      </c>
      <c r="BT12" s="17"/>
      <c r="BU12" s="17">
        <v>0.17422459588851999</v>
      </c>
      <c r="BV12" s="17">
        <v>0.187865937838498</v>
      </c>
      <c r="BW12" s="17">
        <v>0.23291455294819199</v>
      </c>
      <c r="BX12" s="17"/>
      <c r="BY12" s="17">
        <v>0.31773249941089998</v>
      </c>
      <c r="BZ12" s="17"/>
      <c r="CA12" s="17">
        <v>0.144684820205496</v>
      </c>
    </row>
    <row r="13" spans="2:79" x14ac:dyDescent="0.35">
      <c r="B13" s="18" t="s">
        <v>244</v>
      </c>
      <c r="C13" s="17">
        <v>0.177728594714644</v>
      </c>
      <c r="D13" s="17">
        <v>0.19396182105444801</v>
      </c>
      <c r="E13" s="17">
        <v>0.162690598784724</v>
      </c>
      <c r="F13" s="17"/>
      <c r="G13" s="17">
        <v>0.15286349026849999</v>
      </c>
      <c r="H13" s="17">
        <v>0.15107714484067</v>
      </c>
      <c r="I13" s="17">
        <v>0.19140143391667799</v>
      </c>
      <c r="J13" s="17">
        <v>0.20318976444473399</v>
      </c>
      <c r="K13" s="17">
        <v>0.19058475832990601</v>
      </c>
      <c r="L13" s="17">
        <v>0.175703387121179</v>
      </c>
      <c r="M13" s="17"/>
      <c r="N13" s="17">
        <v>0.17803373562459199</v>
      </c>
      <c r="O13" s="17">
        <v>0.15561825399754201</v>
      </c>
      <c r="P13" s="17">
        <v>0.196963965095382</v>
      </c>
      <c r="Q13" s="17">
        <v>0.183559942309129</v>
      </c>
      <c r="R13" s="17"/>
      <c r="S13" s="17">
        <v>0.106057435951595</v>
      </c>
      <c r="T13" s="17">
        <v>0.20816090845989699</v>
      </c>
      <c r="U13" s="17">
        <v>0.201821470844817</v>
      </c>
      <c r="V13" s="17">
        <v>0.21383692102483901</v>
      </c>
      <c r="W13" s="17">
        <v>0.23040076675080601</v>
      </c>
      <c r="X13" s="17">
        <v>0.17140855101616101</v>
      </c>
      <c r="Y13" s="17">
        <v>0.16277433645351999</v>
      </c>
      <c r="Z13" s="17">
        <v>0.156403049742522</v>
      </c>
      <c r="AA13" s="17">
        <v>0.158005910735289</v>
      </c>
      <c r="AB13" s="17">
        <v>0.195036124706782</v>
      </c>
      <c r="AC13" s="17">
        <v>0.17641187470267</v>
      </c>
      <c r="AD13" s="17">
        <v>0.19418887873992099</v>
      </c>
      <c r="AE13" s="17"/>
      <c r="AF13" s="17">
        <v>0.14956363660178801</v>
      </c>
      <c r="AG13" s="17">
        <v>0.191546762782701</v>
      </c>
      <c r="AH13" s="17">
        <v>0.181446958006764</v>
      </c>
      <c r="AI13" s="17">
        <v>0.19181906142680999</v>
      </c>
      <c r="AJ13" s="17">
        <v>0.18691245897780201</v>
      </c>
      <c r="AK13" s="17">
        <v>0.19908595152083999</v>
      </c>
      <c r="AL13" s="17"/>
      <c r="AM13" s="17">
        <v>0.20310319057996301</v>
      </c>
      <c r="AN13" s="17">
        <v>0.17690436348664801</v>
      </c>
      <c r="AO13" s="17">
        <v>0.16976065647367899</v>
      </c>
      <c r="AP13" s="17">
        <v>0.16070549903888801</v>
      </c>
      <c r="AQ13" s="17">
        <v>9.0746213386516894E-2</v>
      </c>
      <c r="AR13" s="17"/>
      <c r="AS13" s="17">
        <v>0.14666720321785701</v>
      </c>
      <c r="AT13" s="17">
        <v>0.166675385346089</v>
      </c>
      <c r="AU13" s="17">
        <v>0.17120040061158001</v>
      </c>
      <c r="AV13" s="17">
        <v>0.205149061211224</v>
      </c>
      <c r="AW13" s="17">
        <v>0.19433134044432701</v>
      </c>
      <c r="AX13" s="17">
        <v>0.21961652708698901</v>
      </c>
      <c r="AY13" s="17"/>
      <c r="AZ13" s="17">
        <v>0.21529648082535</v>
      </c>
      <c r="BA13" s="17">
        <v>0.20147560460571601</v>
      </c>
      <c r="BB13" s="17">
        <v>0.17049811507221399</v>
      </c>
      <c r="BC13" s="17">
        <v>0.18632499094729901</v>
      </c>
      <c r="BD13" s="17">
        <v>0.11827490533441699</v>
      </c>
      <c r="BE13" s="17"/>
      <c r="BF13" s="17">
        <v>0.191449561884136</v>
      </c>
      <c r="BG13" s="17"/>
      <c r="BH13" s="17">
        <v>0.197632808731843</v>
      </c>
      <c r="BI13" s="17"/>
      <c r="BJ13" s="17">
        <v>0.174506550006225</v>
      </c>
      <c r="BK13" s="17">
        <v>0.156384250608953</v>
      </c>
      <c r="BL13" s="17">
        <v>0.20302277693838899</v>
      </c>
      <c r="BM13" s="17">
        <v>0.15254749403513601</v>
      </c>
      <c r="BN13" s="17">
        <v>0.17362096021340301</v>
      </c>
      <c r="BO13" s="17">
        <v>0.15319140959775701</v>
      </c>
      <c r="BP13" s="17"/>
      <c r="BQ13" s="17">
        <v>0.211127442834386</v>
      </c>
      <c r="BR13" s="17">
        <v>0.19364704437937399</v>
      </c>
      <c r="BS13" s="17">
        <v>0.17261673752206599</v>
      </c>
      <c r="BT13" s="17"/>
      <c r="BU13" s="17">
        <v>0.26187177946952001</v>
      </c>
      <c r="BV13" s="17">
        <v>0.17264459355584399</v>
      </c>
      <c r="BW13" s="17">
        <v>0.18870599556585699</v>
      </c>
      <c r="BX13" s="17"/>
      <c r="BY13" s="17">
        <v>0.23318829538918301</v>
      </c>
      <c r="BZ13" s="17"/>
      <c r="CA13" s="17">
        <v>0.13570162833705099</v>
      </c>
    </row>
    <row r="14" spans="2:79" x14ac:dyDescent="0.35">
      <c r="B14" s="18" t="s">
        <v>245</v>
      </c>
      <c r="C14" s="17">
        <v>0.16007156784854901</v>
      </c>
      <c r="D14" s="17">
        <v>0.163081557470069</v>
      </c>
      <c r="E14" s="17">
        <v>0.15501214268275801</v>
      </c>
      <c r="F14" s="17"/>
      <c r="G14" s="17">
        <v>0.17350852641026601</v>
      </c>
      <c r="H14" s="17">
        <v>0.119881837781442</v>
      </c>
      <c r="I14" s="17">
        <v>0.14360482620550999</v>
      </c>
      <c r="J14" s="17">
        <v>0.20323087626092601</v>
      </c>
      <c r="K14" s="17">
        <v>0.200030818442512</v>
      </c>
      <c r="L14" s="17">
        <v>0.135370187777276</v>
      </c>
      <c r="M14" s="17"/>
      <c r="N14" s="17">
        <v>0.163921269613513</v>
      </c>
      <c r="O14" s="17">
        <v>0.16739973852355</v>
      </c>
      <c r="P14" s="17">
        <v>0.15178845898964799</v>
      </c>
      <c r="Q14" s="17">
        <v>0.158466688267314</v>
      </c>
      <c r="R14" s="17"/>
      <c r="S14" s="17">
        <v>0.112794416798356</v>
      </c>
      <c r="T14" s="17">
        <v>0.175131429583538</v>
      </c>
      <c r="U14" s="17">
        <v>0.21402597043480101</v>
      </c>
      <c r="V14" s="17">
        <v>0.153987198698462</v>
      </c>
      <c r="W14" s="17">
        <v>0.17382048857825699</v>
      </c>
      <c r="X14" s="17">
        <v>0.132625584469761</v>
      </c>
      <c r="Y14" s="17">
        <v>0.19106645523465501</v>
      </c>
      <c r="Z14" s="17">
        <v>0.201432504926496</v>
      </c>
      <c r="AA14" s="17">
        <v>0.16112006351147201</v>
      </c>
      <c r="AB14" s="17">
        <v>0.147931206469363</v>
      </c>
      <c r="AC14" s="17">
        <v>0.121373018503369</v>
      </c>
      <c r="AD14" s="17">
        <v>0.199400990630444</v>
      </c>
      <c r="AE14" s="17"/>
      <c r="AF14" s="17">
        <v>0.15991116642546099</v>
      </c>
      <c r="AG14" s="17">
        <v>0.14330082994735599</v>
      </c>
      <c r="AH14" s="17">
        <v>0.18854154977937301</v>
      </c>
      <c r="AI14" s="17">
        <v>0.188075048582412</v>
      </c>
      <c r="AJ14" s="17">
        <v>0.17063914116031501</v>
      </c>
      <c r="AK14" s="17">
        <v>0.14016946242298001</v>
      </c>
      <c r="AL14" s="17"/>
      <c r="AM14" s="17">
        <v>0.14390993933426399</v>
      </c>
      <c r="AN14" s="17">
        <v>0.170993883389472</v>
      </c>
      <c r="AO14" s="17">
        <v>0.144213330665555</v>
      </c>
      <c r="AP14" s="17">
        <v>0.18278899196089399</v>
      </c>
      <c r="AQ14" s="17">
        <v>0.23638990611715899</v>
      </c>
      <c r="AR14" s="17"/>
      <c r="AS14" s="17">
        <v>0.14863895567797</v>
      </c>
      <c r="AT14" s="17">
        <v>0.160868124032158</v>
      </c>
      <c r="AU14" s="17">
        <v>0.165081925909593</v>
      </c>
      <c r="AV14" s="17">
        <v>0.16033704717028199</v>
      </c>
      <c r="AW14" s="17">
        <v>0.17376526418663599</v>
      </c>
      <c r="AX14" s="17">
        <v>0.16002520879118401</v>
      </c>
      <c r="AY14" s="17"/>
      <c r="AZ14" s="17">
        <v>0.16747538088268801</v>
      </c>
      <c r="BA14" s="17">
        <v>0.16896204838451101</v>
      </c>
      <c r="BB14" s="17">
        <v>0.17770809905954299</v>
      </c>
      <c r="BC14" s="17">
        <v>0.118246381784973</v>
      </c>
      <c r="BD14" s="17">
        <v>0.14068671074712699</v>
      </c>
      <c r="BE14" s="17"/>
      <c r="BF14" s="17">
        <v>0.16856205355164999</v>
      </c>
      <c r="BG14" s="17"/>
      <c r="BH14" s="17">
        <v>0.15916485813015299</v>
      </c>
      <c r="BI14" s="17"/>
      <c r="BJ14" s="17">
        <v>0.16709245041456799</v>
      </c>
      <c r="BK14" s="17">
        <v>0.15017149008786301</v>
      </c>
      <c r="BL14" s="17">
        <v>0.164821668246835</v>
      </c>
      <c r="BM14" s="17">
        <v>0.143495035164275</v>
      </c>
      <c r="BN14" s="17">
        <v>0.158107284069784</v>
      </c>
      <c r="BO14" s="17">
        <v>0.21179866538772299</v>
      </c>
      <c r="BP14" s="17"/>
      <c r="BQ14" s="17">
        <v>0.191413577359724</v>
      </c>
      <c r="BR14" s="17">
        <v>0.15707852554651899</v>
      </c>
      <c r="BS14" s="17">
        <v>0.160366763503513</v>
      </c>
      <c r="BT14" s="17"/>
      <c r="BU14" s="17">
        <v>0.203779668029376</v>
      </c>
      <c r="BV14" s="17">
        <v>0.187273858044643</v>
      </c>
      <c r="BW14" s="17">
        <v>0.14557603450475901</v>
      </c>
      <c r="BX14" s="17"/>
      <c r="BY14" s="17">
        <v>0.19092948362546</v>
      </c>
      <c r="BZ14" s="17"/>
      <c r="CA14" s="17">
        <v>0.24116583957787599</v>
      </c>
    </row>
    <row r="15" spans="2:79" ht="29" x14ac:dyDescent="0.35">
      <c r="B15" s="18" t="s">
        <v>246</v>
      </c>
      <c r="C15" s="17">
        <v>0.145582187832239</v>
      </c>
      <c r="D15" s="17">
        <v>0.16045105550622599</v>
      </c>
      <c r="E15" s="17">
        <v>0.129253307485793</v>
      </c>
      <c r="F15" s="17"/>
      <c r="G15" s="17">
        <v>0.16644550565542399</v>
      </c>
      <c r="H15" s="17">
        <v>0.12638239194688899</v>
      </c>
      <c r="I15" s="17">
        <v>0.13468930025422601</v>
      </c>
      <c r="J15" s="17">
        <v>0.154753844574954</v>
      </c>
      <c r="K15" s="17">
        <v>0.15269013565804901</v>
      </c>
      <c r="L15" s="17">
        <v>0.14388104033153201</v>
      </c>
      <c r="M15" s="17"/>
      <c r="N15" s="17">
        <v>0.15742589993196501</v>
      </c>
      <c r="O15" s="17">
        <v>0.16180749554089499</v>
      </c>
      <c r="P15" s="17">
        <v>0.15934325823284901</v>
      </c>
      <c r="Q15" s="17">
        <v>0.10303820604863</v>
      </c>
      <c r="R15" s="17"/>
      <c r="S15" s="17">
        <v>0.13222731510412</v>
      </c>
      <c r="T15" s="17">
        <v>0.12550874810927701</v>
      </c>
      <c r="U15" s="17">
        <v>0.167705174996259</v>
      </c>
      <c r="V15" s="17">
        <v>0.16514485369958901</v>
      </c>
      <c r="W15" s="17">
        <v>0.13121287766707501</v>
      </c>
      <c r="X15" s="17">
        <v>0.14511268123948101</v>
      </c>
      <c r="Y15" s="17">
        <v>0.19229323466835699</v>
      </c>
      <c r="Z15" s="17">
        <v>0.12678476905917899</v>
      </c>
      <c r="AA15" s="17">
        <v>0.13440707255260001</v>
      </c>
      <c r="AB15" s="17">
        <v>0.165175041138756</v>
      </c>
      <c r="AC15" s="17">
        <v>0.144497961611709</v>
      </c>
      <c r="AD15" s="17">
        <v>9.6884318828278707E-2</v>
      </c>
      <c r="AE15" s="17"/>
      <c r="AF15" s="17">
        <v>0.11707045652089</v>
      </c>
      <c r="AG15" s="17">
        <v>0.15160257581716599</v>
      </c>
      <c r="AH15" s="17">
        <v>0.15667188040053501</v>
      </c>
      <c r="AI15" s="17">
        <v>0.155679257129579</v>
      </c>
      <c r="AJ15" s="17">
        <v>0.13981075588165701</v>
      </c>
      <c r="AK15" s="17">
        <v>0.15842866763761901</v>
      </c>
      <c r="AL15" s="17"/>
      <c r="AM15" s="17">
        <v>0.100968333424553</v>
      </c>
      <c r="AN15" s="17">
        <v>0.15364662092828599</v>
      </c>
      <c r="AO15" s="17">
        <v>0.17131165224400299</v>
      </c>
      <c r="AP15" s="17">
        <v>0.16965024620594801</v>
      </c>
      <c r="AQ15" s="17">
        <v>0.12815525457362201</v>
      </c>
      <c r="AR15" s="17"/>
      <c r="AS15" s="17">
        <v>0.137782395642743</v>
      </c>
      <c r="AT15" s="17">
        <v>0.12890460925932501</v>
      </c>
      <c r="AU15" s="17">
        <v>0.141333034732783</v>
      </c>
      <c r="AV15" s="17">
        <v>0.162662160118687</v>
      </c>
      <c r="AW15" s="17">
        <v>0.15822744654580001</v>
      </c>
      <c r="AX15" s="17">
        <v>0.16556114964649801</v>
      </c>
      <c r="AY15" s="17"/>
      <c r="AZ15" s="17">
        <v>0.146070142502252</v>
      </c>
      <c r="BA15" s="17">
        <v>0.14359445831088199</v>
      </c>
      <c r="BB15" s="17">
        <v>0.15547850475986799</v>
      </c>
      <c r="BC15" s="17">
        <v>0.123759160309612</v>
      </c>
      <c r="BD15" s="17">
        <v>0.14724995851359299</v>
      </c>
      <c r="BE15" s="17"/>
      <c r="BF15" s="17">
        <v>0.14880648559336099</v>
      </c>
      <c r="BG15" s="17"/>
      <c r="BH15" s="17">
        <v>0.15353573483305399</v>
      </c>
      <c r="BI15" s="17"/>
      <c r="BJ15" s="17">
        <v>0.11936898938655301</v>
      </c>
      <c r="BK15" s="17">
        <v>0.148997018051824</v>
      </c>
      <c r="BL15" s="17">
        <v>0.17299021594014199</v>
      </c>
      <c r="BM15" s="17">
        <v>0.12049942871972499</v>
      </c>
      <c r="BN15" s="17">
        <v>0.209412721820531</v>
      </c>
      <c r="BO15" s="17">
        <v>0.17467132073871899</v>
      </c>
      <c r="BP15" s="17"/>
      <c r="BQ15" s="17">
        <v>0.16840118145191299</v>
      </c>
      <c r="BR15" s="17">
        <v>0.16844752608253299</v>
      </c>
      <c r="BS15" s="17">
        <v>0.13247795518761499</v>
      </c>
      <c r="BT15" s="17"/>
      <c r="BU15" s="17">
        <v>0.17174008107139899</v>
      </c>
      <c r="BV15" s="17">
        <v>0.15590817379552999</v>
      </c>
      <c r="BW15" s="17">
        <v>0.149158239390695</v>
      </c>
      <c r="BX15" s="17"/>
      <c r="BY15" s="17">
        <v>0.14736708473071</v>
      </c>
      <c r="BZ15" s="17"/>
      <c r="CA15" s="17">
        <v>0.138194429730676</v>
      </c>
    </row>
    <row r="16" spans="2:79" x14ac:dyDescent="0.35">
      <c r="B16" s="18" t="s">
        <v>247</v>
      </c>
      <c r="C16" s="17">
        <v>0.125672657312143</v>
      </c>
      <c r="D16" s="17">
        <v>0.117013073960046</v>
      </c>
      <c r="E16" s="17">
        <v>0.13350704262278601</v>
      </c>
      <c r="F16" s="17"/>
      <c r="G16" s="17">
        <v>9.5102177995133694E-2</v>
      </c>
      <c r="H16" s="17">
        <v>0.14121556184543199</v>
      </c>
      <c r="I16" s="17">
        <v>0.12538567456383401</v>
      </c>
      <c r="J16" s="17">
        <v>0.13140818206624699</v>
      </c>
      <c r="K16" s="17">
        <v>0.13063552422430999</v>
      </c>
      <c r="L16" s="17">
        <v>0.12572284863868499</v>
      </c>
      <c r="M16" s="17"/>
      <c r="N16" s="17">
        <v>0.130815565558103</v>
      </c>
      <c r="O16" s="17">
        <v>0.128411667537533</v>
      </c>
      <c r="P16" s="17">
        <v>0.114277180144344</v>
      </c>
      <c r="Q16" s="17">
        <v>0.12893254781917901</v>
      </c>
      <c r="R16" s="17"/>
      <c r="S16" s="17">
        <v>9.2316444877607401E-2</v>
      </c>
      <c r="T16" s="17">
        <v>0.12891822992639501</v>
      </c>
      <c r="U16" s="17">
        <v>0.151890170643984</v>
      </c>
      <c r="V16" s="17">
        <v>0.167518225471287</v>
      </c>
      <c r="W16" s="17">
        <v>0.201752099501909</v>
      </c>
      <c r="X16" s="17">
        <v>0.112289642047736</v>
      </c>
      <c r="Y16" s="17">
        <v>0.15883347076197199</v>
      </c>
      <c r="Z16" s="17">
        <v>5.1158136263767001E-2</v>
      </c>
      <c r="AA16" s="17">
        <v>0.11437675751184399</v>
      </c>
      <c r="AB16" s="17">
        <v>7.4524442534854393E-2</v>
      </c>
      <c r="AC16" s="17">
        <v>0.154976439884881</v>
      </c>
      <c r="AD16" s="17">
        <v>9.1224669005640496E-2</v>
      </c>
      <c r="AE16" s="17"/>
      <c r="AF16" s="17">
        <v>0.108707988761942</v>
      </c>
      <c r="AG16" s="17">
        <v>0.12606748689068101</v>
      </c>
      <c r="AH16" s="17">
        <v>0.13461673813219299</v>
      </c>
      <c r="AI16" s="17">
        <v>0.15212873434735</v>
      </c>
      <c r="AJ16" s="17">
        <v>0.12270509643689299</v>
      </c>
      <c r="AK16" s="17">
        <v>0.17036208637759201</v>
      </c>
      <c r="AL16" s="17"/>
      <c r="AM16" s="17">
        <v>0.114275895494477</v>
      </c>
      <c r="AN16" s="17">
        <v>0.140140933339053</v>
      </c>
      <c r="AO16" s="17">
        <v>0.10989401344402699</v>
      </c>
      <c r="AP16" s="17">
        <v>0.143742112612741</v>
      </c>
      <c r="AQ16" s="17">
        <v>0.15152489091687099</v>
      </c>
      <c r="AR16" s="17"/>
      <c r="AS16" s="17">
        <v>0.1102936475709</v>
      </c>
      <c r="AT16" s="17">
        <v>0.114093725284778</v>
      </c>
      <c r="AU16" s="17">
        <v>0.103634938944178</v>
      </c>
      <c r="AV16" s="17">
        <v>0.13734626924493701</v>
      </c>
      <c r="AW16" s="17">
        <v>0.151802438056336</v>
      </c>
      <c r="AX16" s="17">
        <v>0.18309114815081901</v>
      </c>
      <c r="AY16" s="17"/>
      <c r="AZ16" s="17">
        <v>0.15390302057718</v>
      </c>
      <c r="BA16" s="17">
        <v>0.120768069998578</v>
      </c>
      <c r="BB16" s="17">
        <v>0.122052186282455</v>
      </c>
      <c r="BC16" s="17">
        <v>0.141561822797553</v>
      </c>
      <c r="BD16" s="17">
        <v>0.103770657440865</v>
      </c>
      <c r="BE16" s="17"/>
      <c r="BF16" s="17">
        <v>0.131097398880793</v>
      </c>
      <c r="BG16" s="17"/>
      <c r="BH16" s="17">
        <v>0.144294437237349</v>
      </c>
      <c r="BI16" s="17"/>
      <c r="BJ16" s="17">
        <v>0.14320244397565501</v>
      </c>
      <c r="BK16" s="17">
        <v>0.110957888077908</v>
      </c>
      <c r="BL16" s="17">
        <v>0.12741878933958001</v>
      </c>
      <c r="BM16" s="17">
        <v>0.10926281468443599</v>
      </c>
      <c r="BN16" s="17">
        <v>7.1476608827254803E-2</v>
      </c>
      <c r="BO16" s="17">
        <v>0.10249861159705</v>
      </c>
      <c r="BP16" s="17"/>
      <c r="BQ16" s="17">
        <v>0.31750401923039401</v>
      </c>
      <c r="BR16" s="17">
        <v>0.15271169085810199</v>
      </c>
      <c r="BS16" s="17">
        <v>6.5054244189525406E-2</v>
      </c>
      <c r="BT16" s="17"/>
      <c r="BU16" s="17">
        <v>0.13273577364581199</v>
      </c>
      <c r="BV16" s="17">
        <v>0.15560517966703699</v>
      </c>
      <c r="BW16" s="17">
        <v>0.114789911912516</v>
      </c>
      <c r="BX16" s="17"/>
      <c r="BY16" s="17">
        <v>9.5608467376696996E-2</v>
      </c>
      <c r="BZ16" s="17"/>
      <c r="CA16" s="17">
        <v>0.13828660926658501</v>
      </c>
    </row>
    <row r="17" spans="2:79" x14ac:dyDescent="0.35">
      <c r="B17" s="18" t="s">
        <v>248</v>
      </c>
      <c r="C17" s="17">
        <v>0.11794327888612</v>
      </c>
      <c r="D17" s="17">
        <v>0.11925377450878701</v>
      </c>
      <c r="E17" s="17">
        <v>0.116033451939723</v>
      </c>
      <c r="F17" s="17"/>
      <c r="G17" s="17">
        <v>0.121752160348123</v>
      </c>
      <c r="H17" s="17">
        <v>0.150198375205678</v>
      </c>
      <c r="I17" s="17">
        <v>0.114356780429126</v>
      </c>
      <c r="J17" s="17">
        <v>0.11379835562047599</v>
      </c>
      <c r="K17" s="17">
        <v>9.8923981307154601E-2</v>
      </c>
      <c r="L17" s="17">
        <v>0.10817739451537101</v>
      </c>
      <c r="M17" s="17"/>
      <c r="N17" s="17">
        <v>0.12642263172150001</v>
      </c>
      <c r="O17" s="17">
        <v>0.12051080188283</v>
      </c>
      <c r="P17" s="17">
        <v>8.9537962903737001E-2</v>
      </c>
      <c r="Q17" s="17">
        <v>0.129464734510813</v>
      </c>
      <c r="R17" s="17"/>
      <c r="S17" s="17">
        <v>0.13947276853809201</v>
      </c>
      <c r="T17" s="17">
        <v>0.122288567711028</v>
      </c>
      <c r="U17" s="17">
        <v>9.3118230416839198E-2</v>
      </c>
      <c r="V17" s="17">
        <v>0.108861195220193</v>
      </c>
      <c r="W17" s="17">
        <v>0.143285376256958</v>
      </c>
      <c r="X17" s="17">
        <v>0.117465316746192</v>
      </c>
      <c r="Y17" s="17">
        <v>0.13243971811816699</v>
      </c>
      <c r="Z17" s="17">
        <v>0.12086149727874</v>
      </c>
      <c r="AA17" s="17">
        <v>0.105204204655144</v>
      </c>
      <c r="AB17" s="17">
        <v>0.113424792640324</v>
      </c>
      <c r="AC17" s="17">
        <v>8.52655043063026E-2</v>
      </c>
      <c r="AD17" s="17">
        <v>0.106739555851808</v>
      </c>
      <c r="AE17" s="17"/>
      <c r="AF17" s="17">
        <v>0.12125875120616</v>
      </c>
      <c r="AG17" s="17">
        <v>0.118992357232458</v>
      </c>
      <c r="AH17" s="17">
        <v>0.11175264335523299</v>
      </c>
      <c r="AI17" s="17">
        <v>0.11418285432637</v>
      </c>
      <c r="AJ17" s="17">
        <v>0.12689251608758101</v>
      </c>
      <c r="AK17" s="17">
        <v>0.14879480088079799</v>
      </c>
      <c r="AL17" s="17"/>
      <c r="AM17" s="17">
        <v>9.0727596942596606E-2</v>
      </c>
      <c r="AN17" s="17">
        <v>0.118738540635734</v>
      </c>
      <c r="AO17" s="17">
        <v>0.14131396245573499</v>
      </c>
      <c r="AP17" s="17">
        <v>0.121970731183704</v>
      </c>
      <c r="AQ17" s="17">
        <v>0.15011657300456699</v>
      </c>
      <c r="AR17" s="17"/>
      <c r="AS17" s="17">
        <v>0.140851133647559</v>
      </c>
      <c r="AT17" s="17">
        <v>0.10785218745821799</v>
      </c>
      <c r="AU17" s="17">
        <v>0.132750043957921</v>
      </c>
      <c r="AV17" s="17">
        <v>9.5141000921568394E-2</v>
      </c>
      <c r="AW17" s="17">
        <v>0.116761245699807</v>
      </c>
      <c r="AX17" s="17">
        <v>0.10961373995215801</v>
      </c>
      <c r="AY17" s="17"/>
      <c r="AZ17" s="17">
        <v>0.106139748212726</v>
      </c>
      <c r="BA17" s="17">
        <v>0.13427337185489299</v>
      </c>
      <c r="BB17" s="17">
        <v>0.102755495950297</v>
      </c>
      <c r="BC17" s="17">
        <v>0.14832472278472</v>
      </c>
      <c r="BD17" s="17">
        <v>0.112066854515445</v>
      </c>
      <c r="BE17" s="17"/>
      <c r="BF17" s="17">
        <v>0.120719374961046</v>
      </c>
      <c r="BG17" s="17"/>
      <c r="BH17" s="17">
        <v>0.122804992906694</v>
      </c>
      <c r="BI17" s="17"/>
      <c r="BJ17" s="17">
        <v>0.13757929071526101</v>
      </c>
      <c r="BK17" s="17">
        <v>0.129277148937639</v>
      </c>
      <c r="BL17" s="17">
        <v>0.105711260987451</v>
      </c>
      <c r="BM17" s="17">
        <v>0.114973091289267</v>
      </c>
      <c r="BN17" s="17">
        <v>8.0095095879222505E-2</v>
      </c>
      <c r="BO17" s="17">
        <v>9.0273410900987602E-2</v>
      </c>
      <c r="BP17" s="17"/>
      <c r="BQ17" s="17">
        <v>0.112881047531664</v>
      </c>
      <c r="BR17" s="17">
        <v>0.109342181387329</v>
      </c>
      <c r="BS17" s="17">
        <v>0.12606932923053699</v>
      </c>
      <c r="BT17" s="17"/>
      <c r="BU17" s="17">
        <v>0.155482003285702</v>
      </c>
      <c r="BV17" s="17">
        <v>0.123203784595316</v>
      </c>
      <c r="BW17" s="17">
        <v>0.115593878418896</v>
      </c>
      <c r="BX17" s="17"/>
      <c r="BY17" s="17">
        <v>0.16366510603536699</v>
      </c>
      <c r="BZ17" s="17"/>
      <c r="CA17" s="17">
        <v>0.16881674203216501</v>
      </c>
    </row>
    <row r="18" spans="2:79" ht="29" x14ac:dyDescent="0.35">
      <c r="B18" s="18" t="s">
        <v>249</v>
      </c>
      <c r="C18" s="17">
        <v>9.1069327664240807E-2</v>
      </c>
      <c r="D18" s="17">
        <v>0.101553931424667</v>
      </c>
      <c r="E18" s="17">
        <v>8.0975292202279794E-2</v>
      </c>
      <c r="F18" s="17"/>
      <c r="G18" s="17">
        <v>0.113902283064961</v>
      </c>
      <c r="H18" s="17">
        <v>0.155789073937043</v>
      </c>
      <c r="I18" s="17">
        <v>9.4624755796673496E-2</v>
      </c>
      <c r="J18" s="17">
        <v>5.6363693625890797E-2</v>
      </c>
      <c r="K18" s="17">
        <v>6.8881332521325098E-2</v>
      </c>
      <c r="L18" s="17">
        <v>6.3290753736373995E-2</v>
      </c>
      <c r="M18" s="17"/>
      <c r="N18" s="17">
        <v>0.112058509375974</v>
      </c>
      <c r="O18" s="17">
        <v>8.9754866435604805E-2</v>
      </c>
      <c r="P18" s="17">
        <v>9.8195608711923094E-2</v>
      </c>
      <c r="Q18" s="17">
        <v>6.2214066924697303E-2</v>
      </c>
      <c r="R18" s="17"/>
      <c r="S18" s="17">
        <v>0.165371304542442</v>
      </c>
      <c r="T18" s="17">
        <v>9.8208397004007894E-2</v>
      </c>
      <c r="U18" s="17">
        <v>8.3038418351090507E-2</v>
      </c>
      <c r="V18" s="17">
        <v>7.7655847950445306E-2</v>
      </c>
      <c r="W18" s="17">
        <v>0.110266454330393</v>
      </c>
      <c r="X18" s="17">
        <v>0.105010820157833</v>
      </c>
      <c r="Y18" s="17">
        <v>5.7106881751925499E-2</v>
      </c>
      <c r="Z18" s="17">
        <v>3.5996091190327199E-2</v>
      </c>
      <c r="AA18" s="17">
        <v>7.3369422339292001E-2</v>
      </c>
      <c r="AB18" s="17">
        <v>3.3861740463229199E-2</v>
      </c>
      <c r="AC18" s="17">
        <v>7.1342226624884902E-2</v>
      </c>
      <c r="AD18" s="17">
        <v>0.12197467944311501</v>
      </c>
      <c r="AE18" s="17"/>
      <c r="AF18" s="17">
        <v>7.4405606637073005E-2</v>
      </c>
      <c r="AG18" s="17">
        <v>8.3026801681423401E-2</v>
      </c>
      <c r="AH18" s="17">
        <v>0.103194622295877</v>
      </c>
      <c r="AI18" s="17">
        <v>7.1951834770860604E-2</v>
      </c>
      <c r="AJ18" s="17">
        <v>0.12005730313259499</v>
      </c>
      <c r="AK18" s="17">
        <v>0.16485515526658101</v>
      </c>
      <c r="AL18" s="17"/>
      <c r="AM18" s="17">
        <v>5.7956334926609197E-2</v>
      </c>
      <c r="AN18" s="17">
        <v>6.9461511316075003E-2</v>
      </c>
      <c r="AO18" s="17">
        <v>0.12311416982710099</v>
      </c>
      <c r="AP18" s="17">
        <v>0.13372952971847701</v>
      </c>
      <c r="AQ18" s="17">
        <v>0.178176587056358</v>
      </c>
      <c r="AR18" s="17"/>
      <c r="AS18" s="17">
        <v>0.142544561331335</v>
      </c>
      <c r="AT18" s="17">
        <v>6.6288920854093394E-2</v>
      </c>
      <c r="AU18" s="17">
        <v>0.103320489414876</v>
      </c>
      <c r="AV18" s="17">
        <v>7.3113575501051895E-2</v>
      </c>
      <c r="AW18" s="17">
        <v>5.5988118251695897E-2</v>
      </c>
      <c r="AX18" s="17">
        <v>8.87822597356107E-2</v>
      </c>
      <c r="AY18" s="17"/>
      <c r="AZ18" s="17">
        <v>9.7359704440436401E-2</v>
      </c>
      <c r="BA18" s="17">
        <v>6.7536744700952403E-2</v>
      </c>
      <c r="BB18" s="17">
        <v>7.5856098820786602E-2</v>
      </c>
      <c r="BC18" s="17">
        <v>0.142751654555928</v>
      </c>
      <c r="BD18" s="17">
        <v>0.111785327242585</v>
      </c>
      <c r="BE18" s="17"/>
      <c r="BF18" s="17">
        <v>7.94389447214911E-2</v>
      </c>
      <c r="BG18" s="17"/>
      <c r="BH18" s="17">
        <v>9.4141723179647599E-2</v>
      </c>
      <c r="BI18" s="17"/>
      <c r="BJ18" s="17">
        <v>9.4199237901916699E-2</v>
      </c>
      <c r="BK18" s="17">
        <v>7.1299258422864095E-2</v>
      </c>
      <c r="BL18" s="17">
        <v>8.5241466192725601E-2</v>
      </c>
      <c r="BM18" s="17">
        <v>8.8522463196630097E-2</v>
      </c>
      <c r="BN18" s="17">
        <v>0.13460614767763701</v>
      </c>
      <c r="BO18" s="17">
        <v>9.7449898663234794E-2</v>
      </c>
      <c r="BP18" s="17"/>
      <c r="BQ18" s="17">
        <v>8.4604691597078993E-2</v>
      </c>
      <c r="BR18" s="17">
        <v>8.7798497073270296E-2</v>
      </c>
      <c r="BS18" s="17">
        <v>9.9894862005270799E-2</v>
      </c>
      <c r="BT18" s="17"/>
      <c r="BU18" s="17">
        <v>0.16276579782448899</v>
      </c>
      <c r="BV18" s="17">
        <v>7.2476854340207203E-2</v>
      </c>
      <c r="BW18" s="17">
        <v>9.7523620087777096E-2</v>
      </c>
      <c r="BX18" s="17"/>
      <c r="BY18" s="17">
        <v>0.18854537595187501</v>
      </c>
      <c r="BZ18" s="17"/>
      <c r="CA18" s="17">
        <v>0.10116797411527199</v>
      </c>
    </row>
    <row r="19" spans="2:79" x14ac:dyDescent="0.35">
      <c r="B19" s="18" t="s">
        <v>250</v>
      </c>
      <c r="C19" s="17">
        <v>7.8831055727096699E-2</v>
      </c>
      <c r="D19" s="17">
        <v>8.6949800416348394E-2</v>
      </c>
      <c r="E19" s="17">
        <v>7.0961299057278396E-2</v>
      </c>
      <c r="F19" s="17"/>
      <c r="G19" s="17">
        <v>7.0675378558545499E-2</v>
      </c>
      <c r="H19" s="17">
        <v>9.4170230401649901E-2</v>
      </c>
      <c r="I19" s="17">
        <v>8.9199181712126194E-2</v>
      </c>
      <c r="J19" s="17">
        <v>7.0358801098036106E-2</v>
      </c>
      <c r="K19" s="17">
        <v>9.3926808749546301E-2</v>
      </c>
      <c r="L19" s="17">
        <v>6.0161489205948E-2</v>
      </c>
      <c r="M19" s="17"/>
      <c r="N19" s="17">
        <v>0.100602777496493</v>
      </c>
      <c r="O19" s="17">
        <v>7.0479997876877601E-2</v>
      </c>
      <c r="P19" s="17">
        <v>7.6895095097761504E-2</v>
      </c>
      <c r="Q19" s="17">
        <v>6.50641879154297E-2</v>
      </c>
      <c r="R19" s="17"/>
      <c r="S19" s="17">
        <v>0.103635272619923</v>
      </c>
      <c r="T19" s="17">
        <v>9.3251095585829599E-2</v>
      </c>
      <c r="U19" s="17">
        <v>0.11302097494440499</v>
      </c>
      <c r="V19" s="17">
        <v>0.10297562719411001</v>
      </c>
      <c r="W19" s="17">
        <v>9.8928815183452895E-2</v>
      </c>
      <c r="X19" s="17">
        <v>5.9721819978304301E-2</v>
      </c>
      <c r="Y19" s="17">
        <v>5.8160321244332E-2</v>
      </c>
      <c r="Z19" s="17">
        <v>3.96502639888772E-2</v>
      </c>
      <c r="AA19" s="17">
        <v>7.6496184429657901E-2</v>
      </c>
      <c r="AB19" s="17">
        <v>4.2055402581863702E-2</v>
      </c>
      <c r="AC19" s="17">
        <v>2.5222211574115201E-2</v>
      </c>
      <c r="AD19" s="17">
        <v>6.3293118045997201E-2</v>
      </c>
      <c r="AE19" s="17"/>
      <c r="AF19" s="17">
        <v>8.0927776704177307E-2</v>
      </c>
      <c r="AG19" s="17">
        <v>7.6852867117521206E-2</v>
      </c>
      <c r="AH19" s="17">
        <v>8.1900238228662395E-2</v>
      </c>
      <c r="AI19" s="17">
        <v>7.9923024671906095E-2</v>
      </c>
      <c r="AJ19" s="17">
        <v>9.86168924484052E-2</v>
      </c>
      <c r="AK19" s="17">
        <v>8.82141242359019E-2</v>
      </c>
      <c r="AL19" s="17"/>
      <c r="AM19" s="17">
        <v>7.5195821837441806E-2</v>
      </c>
      <c r="AN19" s="17">
        <v>7.3949354178564006E-2</v>
      </c>
      <c r="AO19" s="17">
        <v>8.6810545910405601E-2</v>
      </c>
      <c r="AP19" s="17">
        <v>8.4789517500006198E-2</v>
      </c>
      <c r="AQ19" s="17">
        <v>8.0807784631345997E-2</v>
      </c>
      <c r="AR19" s="17"/>
      <c r="AS19" s="17">
        <v>7.6020960070075902E-2</v>
      </c>
      <c r="AT19" s="17">
        <v>7.5928812478695804E-2</v>
      </c>
      <c r="AU19" s="17">
        <v>9.2140499727168104E-2</v>
      </c>
      <c r="AV19" s="17">
        <v>7.2180136986360596E-2</v>
      </c>
      <c r="AW19" s="17">
        <v>7.9231524425350405E-2</v>
      </c>
      <c r="AX19" s="17">
        <v>8.5826357309600698E-2</v>
      </c>
      <c r="AY19" s="17"/>
      <c r="AZ19" s="17">
        <v>8.8445720880821393E-2</v>
      </c>
      <c r="BA19" s="17">
        <v>7.9780215743470995E-2</v>
      </c>
      <c r="BB19" s="17">
        <v>5.1601080970722302E-2</v>
      </c>
      <c r="BC19" s="17">
        <v>7.6219899118561099E-2</v>
      </c>
      <c r="BD19" s="17">
        <v>9.1141356503203805E-2</v>
      </c>
      <c r="BE19" s="17"/>
      <c r="BF19" s="17">
        <v>7.8624380523036094E-2</v>
      </c>
      <c r="BG19" s="17"/>
      <c r="BH19" s="17">
        <v>8.3940229452580103E-2</v>
      </c>
      <c r="BI19" s="17"/>
      <c r="BJ19" s="17">
        <v>8.1129822980772898E-2</v>
      </c>
      <c r="BK19" s="17">
        <v>8.5330973529916296E-2</v>
      </c>
      <c r="BL19" s="17">
        <v>8.1883507513783205E-2</v>
      </c>
      <c r="BM19" s="17">
        <v>8.0321043934499306E-2</v>
      </c>
      <c r="BN19" s="17">
        <v>5.5986980573130798E-2</v>
      </c>
      <c r="BO19" s="17">
        <v>3.4614764393446698E-2</v>
      </c>
      <c r="BP19" s="17"/>
      <c r="BQ19" s="17">
        <v>0.11655159382233</v>
      </c>
      <c r="BR19" s="17">
        <v>8.6493989097934404E-2</v>
      </c>
      <c r="BS19" s="17">
        <v>6.8487268462800094E-2</v>
      </c>
      <c r="BT19" s="17"/>
      <c r="BU19" s="17">
        <v>0.18318962626372101</v>
      </c>
      <c r="BV19" s="17">
        <v>9.4955439405703598E-2</v>
      </c>
      <c r="BW19" s="17">
        <v>6.9870070442391394E-2</v>
      </c>
      <c r="BX19" s="17"/>
      <c r="BY19" s="17">
        <v>5.1890509606345302E-2</v>
      </c>
      <c r="BZ19" s="17"/>
      <c r="CA19" s="17">
        <v>7.1699606269097493E-2</v>
      </c>
    </row>
    <row r="20" spans="2:79" x14ac:dyDescent="0.35">
      <c r="B20" s="18" t="s">
        <v>199</v>
      </c>
      <c r="C20" s="17">
        <v>7.5278069103375506E-2</v>
      </c>
      <c r="D20" s="17">
        <v>5.9851815430566599E-2</v>
      </c>
      <c r="E20" s="17">
        <v>9.0842944857928307E-2</v>
      </c>
      <c r="F20" s="17"/>
      <c r="G20" s="17">
        <v>4.0465655967825399E-2</v>
      </c>
      <c r="H20" s="17">
        <v>5.9975578104652601E-2</v>
      </c>
      <c r="I20" s="17">
        <v>8.5402059733694094E-2</v>
      </c>
      <c r="J20" s="17">
        <v>8.7825835419213905E-2</v>
      </c>
      <c r="K20" s="17">
        <v>7.6814345892590202E-2</v>
      </c>
      <c r="L20" s="17">
        <v>9.1590205526252494E-2</v>
      </c>
      <c r="M20" s="17"/>
      <c r="N20" s="17">
        <v>4.51599401622313E-2</v>
      </c>
      <c r="O20" s="17">
        <v>9.0589572608767502E-2</v>
      </c>
      <c r="P20" s="17">
        <v>7.4876504405623295E-2</v>
      </c>
      <c r="Q20" s="17">
        <v>9.0188123678035997E-2</v>
      </c>
      <c r="R20" s="17"/>
      <c r="S20" s="17">
        <v>7.0681021179177406E-2</v>
      </c>
      <c r="T20" s="17">
        <v>7.9563829524556207E-2</v>
      </c>
      <c r="U20" s="17">
        <v>7.2233912337974798E-2</v>
      </c>
      <c r="V20" s="17">
        <v>6.0672317890086799E-2</v>
      </c>
      <c r="W20" s="17">
        <v>5.7026364514151003E-2</v>
      </c>
      <c r="X20" s="17">
        <v>8.4749334862045694E-2</v>
      </c>
      <c r="Y20" s="17">
        <v>6.7073414638443296E-2</v>
      </c>
      <c r="Z20" s="17">
        <v>7.84004968370451E-2</v>
      </c>
      <c r="AA20" s="17">
        <v>8.0842954662408303E-2</v>
      </c>
      <c r="AB20" s="17">
        <v>9.7698173399433597E-2</v>
      </c>
      <c r="AC20" s="17">
        <v>0.10754496450572</v>
      </c>
      <c r="AD20" s="17">
        <v>2.0601277142162401E-2</v>
      </c>
      <c r="AE20" s="17"/>
      <c r="AF20" s="17">
        <v>0.102353613665672</v>
      </c>
      <c r="AG20" s="17">
        <v>7.1694712421486104E-2</v>
      </c>
      <c r="AH20" s="17">
        <v>5.7116266278588498E-2</v>
      </c>
      <c r="AI20" s="17">
        <v>6.2004564073563903E-2</v>
      </c>
      <c r="AJ20" s="17">
        <v>5.0219714851499397E-2</v>
      </c>
      <c r="AK20" s="17">
        <v>1.9399891586804E-2</v>
      </c>
      <c r="AL20" s="17"/>
      <c r="AM20" s="17">
        <v>8.9214130131095498E-2</v>
      </c>
      <c r="AN20" s="17">
        <v>8.1214575878350695E-2</v>
      </c>
      <c r="AO20" s="17">
        <v>6.6966446661844398E-2</v>
      </c>
      <c r="AP20" s="17">
        <v>4.43679980737215E-2</v>
      </c>
      <c r="AQ20" s="17">
        <v>4.2646096069616099E-2</v>
      </c>
      <c r="AR20" s="17"/>
      <c r="AS20" s="17">
        <v>6.1631797026347898E-2</v>
      </c>
      <c r="AT20" s="17">
        <v>9.98610795084693E-2</v>
      </c>
      <c r="AU20" s="17">
        <v>7.0762339941175201E-2</v>
      </c>
      <c r="AV20" s="17">
        <v>7.0058415890645501E-2</v>
      </c>
      <c r="AW20" s="17">
        <v>8.9538361016241005E-2</v>
      </c>
      <c r="AX20" s="17">
        <v>4.0851338394335003E-2</v>
      </c>
      <c r="AY20" s="17"/>
      <c r="AZ20" s="17">
        <v>6.8330736916127899E-2</v>
      </c>
      <c r="BA20" s="17">
        <v>7.0146009634420997E-2</v>
      </c>
      <c r="BB20" s="17">
        <v>7.0628113126694106E-2</v>
      </c>
      <c r="BC20" s="17">
        <v>9.78275233802504E-2</v>
      </c>
      <c r="BD20" s="17">
        <v>8.3119362357506596E-2</v>
      </c>
      <c r="BE20" s="17"/>
      <c r="BF20" s="17">
        <v>7.0738792249267698E-2</v>
      </c>
      <c r="BG20" s="17"/>
      <c r="BH20" s="17">
        <v>6.92668450890985E-2</v>
      </c>
      <c r="BI20" s="17"/>
      <c r="BJ20" s="17">
        <v>6.3727004116568106E-2</v>
      </c>
      <c r="BK20" s="17">
        <v>9.3601624317780199E-2</v>
      </c>
      <c r="BL20" s="17">
        <v>7.2816627320721694E-2</v>
      </c>
      <c r="BM20" s="17">
        <v>9.1993410647847398E-2</v>
      </c>
      <c r="BN20" s="17">
        <v>6.5696101017620495E-2</v>
      </c>
      <c r="BO20" s="17">
        <v>5.1319333647188298E-2</v>
      </c>
      <c r="BP20" s="17"/>
      <c r="BQ20" s="17">
        <v>4.3895405998002603E-2</v>
      </c>
      <c r="BR20" s="17">
        <v>5.8963187856431898E-2</v>
      </c>
      <c r="BS20" s="17">
        <v>6.8966620722316394E-2</v>
      </c>
      <c r="BT20" s="17"/>
      <c r="BU20" s="17">
        <v>3.19506734300447E-2</v>
      </c>
      <c r="BV20" s="17">
        <v>6.0290475184664898E-2</v>
      </c>
      <c r="BW20" s="17">
        <v>5.7615247199995702E-2</v>
      </c>
      <c r="BX20" s="17"/>
      <c r="BY20" s="17">
        <v>2.5985974321939598E-2</v>
      </c>
      <c r="BZ20" s="17"/>
      <c r="CA20" s="17">
        <v>6.4114587124764102E-2</v>
      </c>
    </row>
    <row r="21" spans="2:79" x14ac:dyDescent="0.35">
      <c r="B21" s="18" t="s">
        <v>251</v>
      </c>
      <c r="C21" s="17">
        <v>7.4469554518230896E-2</v>
      </c>
      <c r="D21" s="17">
        <v>8.1540868454568899E-2</v>
      </c>
      <c r="E21" s="17">
        <v>6.7084414653426502E-2</v>
      </c>
      <c r="F21" s="17"/>
      <c r="G21" s="17">
        <v>0.10299273254504</v>
      </c>
      <c r="H21" s="17">
        <v>7.0190179140728101E-2</v>
      </c>
      <c r="I21" s="17">
        <v>7.5078087058434106E-2</v>
      </c>
      <c r="J21" s="17">
        <v>6.9405523639214803E-2</v>
      </c>
      <c r="K21" s="17">
        <v>5.9879370141526798E-2</v>
      </c>
      <c r="L21" s="17">
        <v>7.2275500509395602E-2</v>
      </c>
      <c r="M21" s="17"/>
      <c r="N21" s="17">
        <v>9.5300188203612995E-2</v>
      </c>
      <c r="O21" s="17">
        <v>6.5464410819878305E-2</v>
      </c>
      <c r="P21" s="17">
        <v>9.2857173967333798E-2</v>
      </c>
      <c r="Q21" s="17">
        <v>4.7277375334920602E-2</v>
      </c>
      <c r="R21" s="17"/>
      <c r="S21" s="17">
        <v>6.5134321121365593E-2</v>
      </c>
      <c r="T21" s="17">
        <v>9.3877085222502807E-2</v>
      </c>
      <c r="U21" s="17">
        <v>8.3417711382858195E-2</v>
      </c>
      <c r="V21" s="17">
        <v>7.1545378160948303E-2</v>
      </c>
      <c r="W21" s="17">
        <v>9.5474978171473907E-2</v>
      </c>
      <c r="X21" s="17">
        <v>5.8065461137576102E-2</v>
      </c>
      <c r="Y21" s="17">
        <v>7.4287240069926402E-2</v>
      </c>
      <c r="Z21" s="17">
        <v>8.9510710108760105E-2</v>
      </c>
      <c r="AA21" s="17">
        <v>6.2835429429757894E-2</v>
      </c>
      <c r="AB21" s="17">
        <v>5.1698881286767098E-2</v>
      </c>
      <c r="AC21" s="17">
        <v>7.1173150746749694E-2</v>
      </c>
      <c r="AD21" s="17">
        <v>0.11583548167989</v>
      </c>
      <c r="AE21" s="17"/>
      <c r="AF21" s="17">
        <v>6.2689917550916893E-2</v>
      </c>
      <c r="AG21" s="17">
        <v>8.3685100670709597E-2</v>
      </c>
      <c r="AH21" s="17">
        <v>8.0213530009189696E-2</v>
      </c>
      <c r="AI21" s="17">
        <v>7.3251684644472001E-2</v>
      </c>
      <c r="AJ21" s="17">
        <v>5.8575956957923399E-2</v>
      </c>
      <c r="AK21" s="17">
        <v>8.9385379346420504E-2</v>
      </c>
      <c r="AL21" s="17"/>
      <c r="AM21" s="17">
        <v>7.18205273271946E-2</v>
      </c>
      <c r="AN21" s="17">
        <v>7.8842105889416703E-2</v>
      </c>
      <c r="AO21" s="17">
        <v>5.6152539957566701E-2</v>
      </c>
      <c r="AP21" s="17">
        <v>0.110662099751343</v>
      </c>
      <c r="AQ21" s="17">
        <v>7.1351870225267899E-2</v>
      </c>
      <c r="AR21" s="17"/>
      <c r="AS21" s="17">
        <v>8.7401611818977598E-2</v>
      </c>
      <c r="AT21" s="17">
        <v>6.4626095837894706E-2</v>
      </c>
      <c r="AU21" s="17">
        <v>7.0118213578470298E-2</v>
      </c>
      <c r="AV21" s="17">
        <v>6.9878727080472894E-2</v>
      </c>
      <c r="AW21" s="17">
        <v>6.21727194384444E-2</v>
      </c>
      <c r="AX21" s="17">
        <v>0.107806094875178</v>
      </c>
      <c r="AY21" s="17"/>
      <c r="AZ21" s="17">
        <v>7.1950881685924797E-2</v>
      </c>
      <c r="BA21" s="17">
        <v>7.7344603794653397E-2</v>
      </c>
      <c r="BB21" s="17">
        <v>7.8255897108615496E-2</v>
      </c>
      <c r="BC21" s="17">
        <v>8.5499235573521903E-2</v>
      </c>
      <c r="BD21" s="17">
        <v>6.6089102148164797E-2</v>
      </c>
      <c r="BE21" s="17"/>
      <c r="BF21" s="17">
        <v>7.3495964848195899E-2</v>
      </c>
      <c r="BG21" s="17"/>
      <c r="BH21" s="17">
        <v>7.6227511671744297E-2</v>
      </c>
      <c r="BI21" s="17"/>
      <c r="BJ21" s="17">
        <v>8.1444339779996794E-2</v>
      </c>
      <c r="BK21" s="17">
        <v>7.5778736828225599E-2</v>
      </c>
      <c r="BL21" s="17">
        <v>7.01140750350039E-2</v>
      </c>
      <c r="BM21" s="17">
        <v>6.6375255462433905E-2</v>
      </c>
      <c r="BN21" s="17">
        <v>9.6993672539024606E-2</v>
      </c>
      <c r="BO21" s="17">
        <v>7.7188165895418007E-2</v>
      </c>
      <c r="BP21" s="17"/>
      <c r="BQ21" s="17">
        <v>0.103687886460838</v>
      </c>
      <c r="BR21" s="17">
        <v>8.6325178008335099E-2</v>
      </c>
      <c r="BS21" s="17">
        <v>6.11295536970499E-2</v>
      </c>
      <c r="BT21" s="17"/>
      <c r="BU21" s="17">
        <v>9.5527923131524098E-2</v>
      </c>
      <c r="BV21" s="17">
        <v>7.32419335105845E-2</v>
      </c>
      <c r="BW21" s="17">
        <v>7.7044436975098704E-2</v>
      </c>
      <c r="BX21" s="17"/>
      <c r="BY21" s="17">
        <v>8.4835410440184597E-2</v>
      </c>
      <c r="BZ21" s="17"/>
      <c r="CA21" s="17">
        <v>8.4621009404868094E-2</v>
      </c>
    </row>
    <row r="22" spans="2:79" x14ac:dyDescent="0.35">
      <c r="B22" s="18" t="s">
        <v>103</v>
      </c>
      <c r="C22" s="19">
        <v>7.3353760890862804E-2</v>
      </c>
      <c r="D22" s="19">
        <v>7.4906811419358205E-2</v>
      </c>
      <c r="E22" s="19">
        <v>7.2340883795929595E-2</v>
      </c>
      <c r="F22" s="19"/>
      <c r="G22" s="19">
        <v>2.0068164659521302E-2</v>
      </c>
      <c r="H22" s="19">
        <v>5.10649964477655E-2</v>
      </c>
      <c r="I22" s="19">
        <v>3.8830152335213301E-2</v>
      </c>
      <c r="J22" s="19">
        <v>6.3037571948970306E-2</v>
      </c>
      <c r="K22" s="19">
        <v>9.5608915275700299E-2</v>
      </c>
      <c r="L22" s="19">
        <v>0.14847959076532899</v>
      </c>
      <c r="M22" s="19"/>
      <c r="N22" s="19">
        <v>6.8883694052626898E-2</v>
      </c>
      <c r="O22" s="19">
        <v>7.1124684615006206E-2</v>
      </c>
      <c r="P22" s="19">
        <v>7.4377136526598095E-2</v>
      </c>
      <c r="Q22" s="19">
        <v>7.9818112701441998E-2</v>
      </c>
      <c r="R22" s="19"/>
      <c r="S22" s="19">
        <v>6.2112784965876799E-2</v>
      </c>
      <c r="T22" s="19">
        <v>7.3387673214976898E-2</v>
      </c>
      <c r="U22" s="19">
        <v>5.8088847990794397E-2</v>
      </c>
      <c r="V22" s="19">
        <v>7.5465165109352694E-2</v>
      </c>
      <c r="W22" s="19">
        <v>7.4382282803929806E-2</v>
      </c>
      <c r="X22" s="19">
        <v>6.9523489132532298E-2</v>
      </c>
      <c r="Y22" s="19">
        <v>6.80835370205745E-2</v>
      </c>
      <c r="Z22" s="19">
        <v>5.3674833810052301E-2</v>
      </c>
      <c r="AA22" s="19">
        <v>6.0003126308012002E-2</v>
      </c>
      <c r="AB22" s="19">
        <v>0.123750671993189</v>
      </c>
      <c r="AC22" s="19">
        <v>0.10043197781584901</v>
      </c>
      <c r="AD22" s="19">
        <v>6.1845728567651602E-2</v>
      </c>
      <c r="AE22" s="19"/>
      <c r="AF22" s="19">
        <v>9.64302283442737E-2</v>
      </c>
      <c r="AG22" s="19">
        <v>7.0508691462691106E-2</v>
      </c>
      <c r="AH22" s="19">
        <v>6.1402265749381797E-2</v>
      </c>
      <c r="AI22" s="19">
        <v>5.4853787582842997E-2</v>
      </c>
      <c r="AJ22" s="19">
        <v>5.5032897916776902E-2</v>
      </c>
      <c r="AK22" s="19">
        <v>7.3606108550437699E-2</v>
      </c>
      <c r="AL22" s="19"/>
      <c r="AM22" s="19">
        <v>0.11068853413612301</v>
      </c>
      <c r="AN22" s="19">
        <v>6.3163112246097303E-2</v>
      </c>
      <c r="AO22" s="19">
        <v>6.1459308176258297E-2</v>
      </c>
      <c r="AP22" s="19">
        <v>4.9472239700022298E-2</v>
      </c>
      <c r="AQ22" s="19">
        <v>3.2003628969317598E-2</v>
      </c>
      <c r="AR22" s="19"/>
      <c r="AS22" s="19">
        <v>4.6422284540139802E-2</v>
      </c>
      <c r="AT22" s="19">
        <v>9.92489944562856E-2</v>
      </c>
      <c r="AU22" s="19">
        <v>5.4025360677871399E-2</v>
      </c>
      <c r="AV22" s="19">
        <v>5.7253802692016499E-2</v>
      </c>
      <c r="AW22" s="19">
        <v>0.11415377906056801</v>
      </c>
      <c r="AX22" s="19">
        <v>9.1045557585079401E-2</v>
      </c>
      <c r="AY22" s="19"/>
      <c r="AZ22" s="19">
        <v>8.5223126589113296E-2</v>
      </c>
      <c r="BA22" s="19">
        <v>7.0890690106547999E-2</v>
      </c>
      <c r="BB22" s="19">
        <v>7.5868403921507593E-2</v>
      </c>
      <c r="BC22" s="19">
        <v>9.6807867303002407E-2</v>
      </c>
      <c r="BD22" s="19">
        <v>5.7348223610118897E-2</v>
      </c>
      <c r="BE22" s="19"/>
      <c r="BF22" s="19">
        <v>7.8625860985631901E-2</v>
      </c>
      <c r="BG22" s="19"/>
      <c r="BH22" s="19">
        <v>7.9815134322434006E-2</v>
      </c>
      <c r="BI22" s="19"/>
      <c r="BJ22" s="19">
        <v>4.4065926479863703E-2</v>
      </c>
      <c r="BK22" s="19">
        <v>9.7878627702748106E-2</v>
      </c>
      <c r="BL22" s="19">
        <v>9.3377346226076505E-2</v>
      </c>
      <c r="BM22" s="19">
        <v>5.1811085699308798E-2</v>
      </c>
      <c r="BN22" s="19">
        <v>3.7550334763970197E-2</v>
      </c>
      <c r="BO22" s="19">
        <v>7.5798503861785799E-2</v>
      </c>
      <c r="BP22" s="19"/>
      <c r="BQ22" s="19">
        <v>3.65946273531269E-2</v>
      </c>
      <c r="BR22" s="19">
        <v>6.8780718682314404E-2</v>
      </c>
      <c r="BS22" s="19">
        <v>8.1639141558821696E-2</v>
      </c>
      <c r="BT22" s="19"/>
      <c r="BU22" s="19">
        <v>2.6627325755915299E-2</v>
      </c>
      <c r="BV22" s="19">
        <v>8.7167789795862094E-2</v>
      </c>
      <c r="BW22" s="19">
        <v>6.9409911064611696E-2</v>
      </c>
      <c r="BX22" s="19"/>
      <c r="BY22" s="19">
        <v>1.30925381662833E-2</v>
      </c>
      <c r="BZ22" s="19"/>
      <c r="CA22" s="19">
        <v>4.8298536511600397E-2</v>
      </c>
    </row>
    <row r="23" spans="2:79" x14ac:dyDescent="0.35">
      <c r="B23" s="16"/>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J18"/>
  <sheetViews>
    <sheetView showGridLines="0" topLeftCell="A9" workbookViewId="0">
      <pane xSplit="2" topLeftCell="C1" activePane="topRight" state="frozen"/>
      <selection pane="topRight" activeCell="B18" sqref="B18"/>
    </sheetView>
  </sheetViews>
  <sheetFormatPr defaultColWidth="10.90625" defaultRowHeight="14.5" x14ac:dyDescent="0.35"/>
  <cols>
    <col min="2" max="2" width="25.7265625" customWidth="1"/>
    <col min="3" max="10" width="20.7265625" customWidth="1"/>
  </cols>
  <sheetData>
    <row r="2" spans="2:10" ht="40" customHeight="1" x14ac:dyDescent="0.35">
      <c r="D2" s="32" t="s">
        <v>262</v>
      </c>
      <c r="E2" s="28"/>
      <c r="F2" s="28"/>
      <c r="G2" s="28"/>
      <c r="H2" s="28"/>
      <c r="I2" s="28"/>
      <c r="J2" s="28"/>
    </row>
    <row r="6" spans="2:10" ht="50" customHeight="1" x14ac:dyDescent="0.35">
      <c r="B6" s="20" t="s">
        <v>15</v>
      </c>
      <c r="C6" s="20" t="s">
        <v>164</v>
      </c>
      <c r="D6" s="20" t="s">
        <v>167</v>
      </c>
      <c r="E6" s="20" t="s">
        <v>253</v>
      </c>
      <c r="F6" s="20" t="s">
        <v>254</v>
      </c>
      <c r="G6" s="20" t="s">
        <v>255</v>
      </c>
      <c r="H6" s="20" t="s">
        <v>256</v>
      </c>
      <c r="I6" s="20" t="s">
        <v>257</v>
      </c>
    </row>
    <row r="7" spans="2:10" ht="29" x14ac:dyDescent="0.35">
      <c r="B7" s="18" t="s">
        <v>258</v>
      </c>
      <c r="C7" s="17">
        <v>0.23767172605637399</v>
      </c>
      <c r="D7" s="17">
        <v>9.4344335762860193E-2</v>
      </c>
      <c r="E7" s="17">
        <v>0.47787370538331098</v>
      </c>
      <c r="F7" s="17">
        <v>0.138987845599223</v>
      </c>
      <c r="G7" s="17">
        <v>0.106978422430673</v>
      </c>
      <c r="H7" s="17">
        <v>0.26019373716302602</v>
      </c>
      <c r="I7" s="17">
        <v>0.34193874104285799</v>
      </c>
    </row>
    <row r="8" spans="2:10" ht="29" x14ac:dyDescent="0.35">
      <c r="B8" s="18" t="s">
        <v>259</v>
      </c>
      <c r="C8" s="17">
        <v>0.51155461596123897</v>
      </c>
      <c r="D8" s="17">
        <v>0.36007183468470499</v>
      </c>
      <c r="E8" s="17">
        <v>0.36568614291012003</v>
      </c>
      <c r="F8" s="17">
        <v>0.42381327413783598</v>
      </c>
      <c r="G8" s="17">
        <v>0.33631195773689798</v>
      </c>
      <c r="H8" s="17">
        <v>0.45183134154346999</v>
      </c>
      <c r="I8" s="17">
        <v>0.40709120873332599</v>
      </c>
    </row>
    <row r="9" spans="2:10" ht="29" x14ac:dyDescent="0.35">
      <c r="B9" s="18" t="s">
        <v>260</v>
      </c>
      <c r="C9" s="17">
        <v>0.16043319387712399</v>
      </c>
      <c r="D9" s="17">
        <v>0.392270460295086</v>
      </c>
      <c r="E9" s="17">
        <v>8.6604915991181697E-2</v>
      </c>
      <c r="F9" s="17">
        <v>0.32779875911658402</v>
      </c>
      <c r="G9" s="17">
        <v>0.38846288157200298</v>
      </c>
      <c r="H9" s="17">
        <v>0.16762237828128801</v>
      </c>
      <c r="I9" s="17">
        <v>0.14667423629468801</v>
      </c>
    </row>
    <row r="10" spans="2:10" ht="29" x14ac:dyDescent="0.35">
      <c r="B10" s="18" t="s">
        <v>261</v>
      </c>
      <c r="C10" s="17">
        <v>4.6254685119026598E-2</v>
      </c>
      <c r="D10" s="17">
        <v>8.2650322115071104E-2</v>
      </c>
      <c r="E10" s="17">
        <v>3.0288159032914898E-2</v>
      </c>
      <c r="F10" s="17">
        <v>6.27754420464256E-2</v>
      </c>
      <c r="G10" s="17">
        <v>0.12968242387974799</v>
      </c>
      <c r="H10" s="17">
        <v>4.5113357559350101E-2</v>
      </c>
      <c r="I10" s="17">
        <v>6.2664030596324902E-2</v>
      </c>
    </row>
    <row r="11" spans="2:10" x14ac:dyDescent="0.35">
      <c r="B11" s="18" t="s">
        <v>199</v>
      </c>
      <c r="C11" s="17">
        <v>4.4085778986237299E-2</v>
      </c>
      <c r="D11" s="17">
        <v>7.0663047142276794E-2</v>
      </c>
      <c r="E11" s="17">
        <v>3.9547076682472503E-2</v>
      </c>
      <c r="F11" s="17">
        <v>4.6624679099931197E-2</v>
      </c>
      <c r="G11" s="17">
        <v>3.8564314380677901E-2</v>
      </c>
      <c r="H11" s="17">
        <v>7.5239185452866106E-2</v>
      </c>
      <c r="I11" s="17">
        <v>4.1631783332803103E-2</v>
      </c>
    </row>
    <row r="12" spans="2:10" x14ac:dyDescent="0.35">
      <c r="B12" s="16"/>
      <c r="C12" s="16"/>
      <c r="D12" s="16"/>
      <c r="E12" s="16"/>
      <c r="F12" s="16"/>
      <c r="G12" s="16"/>
      <c r="H12" s="16"/>
      <c r="I12" s="16"/>
    </row>
    <row r="13" spans="2:10" x14ac:dyDescent="0.35">
      <c r="B13" t="s">
        <v>107</v>
      </c>
    </row>
    <row r="14" spans="2:10" x14ac:dyDescent="0.35">
      <c r="B14" t="s">
        <v>108</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0.23767172605637399</v>
      </c>
      <c r="D9" s="17">
        <v>0.22013824203447299</v>
      </c>
      <c r="E9" s="17">
        <v>0.25299607244190098</v>
      </c>
      <c r="F9" s="17"/>
      <c r="G9" s="17">
        <v>0.170987299286465</v>
      </c>
      <c r="H9" s="17">
        <v>0.157497074227675</v>
      </c>
      <c r="I9" s="17">
        <v>0.19876288556848901</v>
      </c>
      <c r="J9" s="17">
        <v>0.27495332327841698</v>
      </c>
      <c r="K9" s="17">
        <v>0.29974695674586799</v>
      </c>
      <c r="L9" s="17">
        <v>0.30713100009885502</v>
      </c>
      <c r="M9" s="17"/>
      <c r="N9" s="17">
        <v>0.24749237248494099</v>
      </c>
      <c r="O9" s="17">
        <v>0.22283510407632701</v>
      </c>
      <c r="P9" s="17">
        <v>0.24614970301102501</v>
      </c>
      <c r="Q9" s="17">
        <v>0.23534883630027201</v>
      </c>
      <c r="R9" s="17"/>
      <c r="S9" s="17">
        <v>0.15600150264052401</v>
      </c>
      <c r="T9" s="17">
        <v>0.24429805340040101</v>
      </c>
      <c r="U9" s="17">
        <v>0.27027936780304401</v>
      </c>
      <c r="V9" s="17">
        <v>0.22739629096807401</v>
      </c>
      <c r="W9" s="17">
        <v>0.28813173424199801</v>
      </c>
      <c r="X9" s="17">
        <v>0.25051083578724598</v>
      </c>
      <c r="Y9" s="17">
        <v>0.23238168632068501</v>
      </c>
      <c r="Z9" s="17">
        <v>0.18397638605340599</v>
      </c>
      <c r="AA9" s="17">
        <v>0.24600748803452699</v>
      </c>
      <c r="AB9" s="17">
        <v>0.258771656047036</v>
      </c>
      <c r="AC9" s="17">
        <v>0.28359351723964599</v>
      </c>
      <c r="AD9" s="17">
        <v>0.292220976976244</v>
      </c>
      <c r="AE9" s="17"/>
      <c r="AF9" s="17">
        <v>0.23037052564355801</v>
      </c>
      <c r="AG9" s="17">
        <v>0.25598748894674</v>
      </c>
      <c r="AH9" s="17">
        <v>0.212613087783209</v>
      </c>
      <c r="AI9" s="17">
        <v>0.23624123364062699</v>
      </c>
      <c r="AJ9" s="17">
        <v>0.19777827298449699</v>
      </c>
      <c r="AK9" s="17">
        <v>0.23088443576649001</v>
      </c>
      <c r="AL9" s="17"/>
      <c r="AM9" s="17">
        <v>0.26455799385775303</v>
      </c>
      <c r="AN9" s="17">
        <v>0.234211573378486</v>
      </c>
      <c r="AO9" s="17">
        <v>0.224315491296148</v>
      </c>
      <c r="AP9" s="17">
        <v>0.21913773027435901</v>
      </c>
      <c r="AQ9" s="17">
        <v>0.245692437673449</v>
      </c>
      <c r="AR9" s="17"/>
      <c r="AS9" s="17">
        <v>0.19562039616480001</v>
      </c>
      <c r="AT9" s="17">
        <v>0.24843716959798701</v>
      </c>
      <c r="AU9" s="17">
        <v>0.193909105029136</v>
      </c>
      <c r="AV9" s="17">
        <v>0.254141270304239</v>
      </c>
      <c r="AW9" s="17">
        <v>0.30665057664459899</v>
      </c>
      <c r="AX9" s="17">
        <v>0.26942077680520499</v>
      </c>
      <c r="AY9" s="17"/>
      <c r="AZ9" s="17">
        <v>0.257949497156306</v>
      </c>
      <c r="BA9" s="17">
        <v>0.24485277795247301</v>
      </c>
      <c r="BB9" s="17">
        <v>0.22673840124261699</v>
      </c>
      <c r="BC9" s="17">
        <v>0.31943187493173297</v>
      </c>
      <c r="BD9" s="17">
        <v>0.194220029528997</v>
      </c>
      <c r="BE9" s="17"/>
      <c r="BF9" s="17">
        <v>0.25313346358094202</v>
      </c>
      <c r="BG9" s="17"/>
      <c r="BH9" s="17">
        <v>0.25438109246673801</v>
      </c>
      <c r="BI9" s="17"/>
      <c r="BJ9" s="17">
        <v>0.21762505207512001</v>
      </c>
      <c r="BK9" s="17">
        <v>0.26132512587797102</v>
      </c>
      <c r="BL9" s="17">
        <v>0.27689041151204102</v>
      </c>
      <c r="BM9" s="17">
        <v>0.20289208477692</v>
      </c>
      <c r="BN9" s="17">
        <v>0.114452313172851</v>
      </c>
      <c r="BO9" s="17">
        <v>0.22472652761308301</v>
      </c>
      <c r="BP9" s="17"/>
      <c r="BQ9" s="17">
        <v>0.40466506947925401</v>
      </c>
      <c r="BR9" s="17">
        <v>0.24198093235298701</v>
      </c>
      <c r="BS9" s="17">
        <v>0.20055793256305199</v>
      </c>
      <c r="BT9" s="17"/>
      <c r="BU9" s="17">
        <v>0.31401260100775602</v>
      </c>
      <c r="BV9" s="17">
        <v>0.26286852328972798</v>
      </c>
      <c r="BW9" s="17">
        <v>0.23177390087418401</v>
      </c>
      <c r="BX9" s="17"/>
      <c r="BY9" s="17">
        <v>0.126015362254982</v>
      </c>
      <c r="BZ9" s="17"/>
      <c r="CA9" s="17">
        <v>0.312761772933287</v>
      </c>
    </row>
    <row r="10" spans="2:79" ht="29" x14ac:dyDescent="0.35">
      <c r="B10" s="18" t="s">
        <v>259</v>
      </c>
      <c r="C10" s="17">
        <v>0.51155461596123897</v>
      </c>
      <c r="D10" s="17">
        <v>0.51019046121099099</v>
      </c>
      <c r="E10" s="17">
        <v>0.513747226725349</v>
      </c>
      <c r="F10" s="17"/>
      <c r="G10" s="17">
        <v>0.38899104748612301</v>
      </c>
      <c r="H10" s="17">
        <v>0.43899132687797499</v>
      </c>
      <c r="I10" s="17">
        <v>0.52422710041003995</v>
      </c>
      <c r="J10" s="17">
        <v>0.528245417738753</v>
      </c>
      <c r="K10" s="17">
        <v>0.57063817512027903</v>
      </c>
      <c r="L10" s="17">
        <v>0.58907980660893799</v>
      </c>
      <c r="M10" s="17"/>
      <c r="N10" s="17">
        <v>0.54195326988612103</v>
      </c>
      <c r="O10" s="17">
        <v>0.52882457834155405</v>
      </c>
      <c r="P10" s="17">
        <v>0.48776614160848197</v>
      </c>
      <c r="Q10" s="17">
        <v>0.47954925763102901</v>
      </c>
      <c r="R10" s="17"/>
      <c r="S10" s="17">
        <v>0.49090619233962601</v>
      </c>
      <c r="T10" s="17">
        <v>0.54334267950975701</v>
      </c>
      <c r="U10" s="17">
        <v>0.51687678647229796</v>
      </c>
      <c r="V10" s="17">
        <v>0.52558488535581405</v>
      </c>
      <c r="W10" s="17">
        <v>0.50353980683426303</v>
      </c>
      <c r="X10" s="17">
        <v>0.424924133684907</v>
      </c>
      <c r="Y10" s="17">
        <v>0.54377484773714602</v>
      </c>
      <c r="Z10" s="17">
        <v>0.48830222110187399</v>
      </c>
      <c r="AA10" s="17">
        <v>0.47777390820146198</v>
      </c>
      <c r="AB10" s="17">
        <v>0.56596810968514399</v>
      </c>
      <c r="AC10" s="17">
        <v>0.55554904507930303</v>
      </c>
      <c r="AD10" s="17">
        <v>0.52474629973857001</v>
      </c>
      <c r="AE10" s="17"/>
      <c r="AF10" s="17">
        <v>0.49963284220606702</v>
      </c>
      <c r="AG10" s="17">
        <v>0.48823400676429302</v>
      </c>
      <c r="AH10" s="17">
        <v>0.564020227121109</v>
      </c>
      <c r="AI10" s="17">
        <v>0.52268298276777703</v>
      </c>
      <c r="AJ10" s="17">
        <v>0.53680131533392705</v>
      </c>
      <c r="AK10" s="17">
        <v>0.54379635015036898</v>
      </c>
      <c r="AL10" s="17"/>
      <c r="AM10" s="17">
        <v>0.49310797943545398</v>
      </c>
      <c r="AN10" s="17">
        <v>0.52319243124501402</v>
      </c>
      <c r="AO10" s="17">
        <v>0.51895982531518603</v>
      </c>
      <c r="AP10" s="17">
        <v>0.51656572284647095</v>
      </c>
      <c r="AQ10" s="17">
        <v>0.47996427250857199</v>
      </c>
      <c r="AR10" s="17"/>
      <c r="AS10" s="17">
        <v>0.46571944662063802</v>
      </c>
      <c r="AT10" s="17">
        <v>0.54210042363603705</v>
      </c>
      <c r="AU10" s="17">
        <v>0.496869422017504</v>
      </c>
      <c r="AV10" s="17">
        <v>0.50590241081033704</v>
      </c>
      <c r="AW10" s="17">
        <v>0.54639792218387295</v>
      </c>
      <c r="AX10" s="17">
        <v>0.54371337131183595</v>
      </c>
      <c r="AY10" s="17"/>
      <c r="AZ10" s="17">
        <v>0.52321773120191895</v>
      </c>
      <c r="BA10" s="17">
        <v>0.51952396096186404</v>
      </c>
      <c r="BB10" s="17">
        <v>0.54279481390212003</v>
      </c>
      <c r="BC10" s="17">
        <v>0.47471108290668002</v>
      </c>
      <c r="BD10" s="17">
        <v>0.47734318763648098</v>
      </c>
      <c r="BE10" s="17"/>
      <c r="BF10" s="17">
        <v>0.52455301810149801</v>
      </c>
      <c r="BG10" s="17"/>
      <c r="BH10" s="17">
        <v>0.52201899669806195</v>
      </c>
      <c r="BI10" s="17"/>
      <c r="BJ10" s="17">
        <v>0.50308192998771395</v>
      </c>
      <c r="BK10" s="17">
        <v>0.545198296502586</v>
      </c>
      <c r="BL10" s="17">
        <v>0.55239630280763896</v>
      </c>
      <c r="BM10" s="17">
        <v>0.43426352505178201</v>
      </c>
      <c r="BN10" s="17">
        <v>0.49995583079467598</v>
      </c>
      <c r="BO10" s="17">
        <v>0.39886837386003299</v>
      </c>
      <c r="BP10" s="17"/>
      <c r="BQ10" s="17">
        <v>0.49987782940204001</v>
      </c>
      <c r="BR10" s="17">
        <v>0.55602408976500395</v>
      </c>
      <c r="BS10" s="17">
        <v>0.52185713283511304</v>
      </c>
      <c r="BT10" s="17"/>
      <c r="BU10" s="17">
        <v>0.51273151529024796</v>
      </c>
      <c r="BV10" s="17">
        <v>0.55262526992074201</v>
      </c>
      <c r="BW10" s="17">
        <v>0.50993478583199903</v>
      </c>
      <c r="BX10" s="17"/>
      <c r="BY10" s="17">
        <v>0.40168634585815899</v>
      </c>
      <c r="BZ10" s="17"/>
      <c r="CA10" s="17">
        <v>0.48661783766789701</v>
      </c>
    </row>
    <row r="11" spans="2:79" ht="29" x14ac:dyDescent="0.35">
      <c r="B11" s="18" t="s">
        <v>260</v>
      </c>
      <c r="C11" s="17">
        <v>0.16043319387712399</v>
      </c>
      <c r="D11" s="17">
        <v>0.17258938417644601</v>
      </c>
      <c r="E11" s="17">
        <v>0.14967237984187401</v>
      </c>
      <c r="F11" s="17"/>
      <c r="G11" s="17">
        <v>0.296161420880309</v>
      </c>
      <c r="H11" s="17">
        <v>0.22711802856938099</v>
      </c>
      <c r="I11" s="17">
        <v>0.165345113244035</v>
      </c>
      <c r="J11" s="17">
        <v>0.134620022616143</v>
      </c>
      <c r="K11" s="17">
        <v>9.6111863659761404E-2</v>
      </c>
      <c r="L11" s="17">
        <v>7.5551693259902894E-2</v>
      </c>
      <c r="M11" s="17"/>
      <c r="N11" s="17">
        <v>0.14866449118032299</v>
      </c>
      <c r="O11" s="17">
        <v>0.16591624880780301</v>
      </c>
      <c r="P11" s="17">
        <v>0.15924243656046499</v>
      </c>
      <c r="Q11" s="17">
        <v>0.170290940019895</v>
      </c>
      <c r="R11" s="17"/>
      <c r="S11" s="17">
        <v>0.22985290492247401</v>
      </c>
      <c r="T11" s="17">
        <v>0.14738760333394299</v>
      </c>
      <c r="U11" s="17">
        <v>0.14015424538847701</v>
      </c>
      <c r="V11" s="17">
        <v>0.16037726462990801</v>
      </c>
      <c r="W11" s="17">
        <v>0.14638524873414399</v>
      </c>
      <c r="X11" s="17">
        <v>0.17175272697755301</v>
      </c>
      <c r="Y11" s="17">
        <v>0.14617507325345799</v>
      </c>
      <c r="Z11" s="17">
        <v>0.18158805607702599</v>
      </c>
      <c r="AA11" s="17">
        <v>0.16246177580714999</v>
      </c>
      <c r="AB11" s="17">
        <v>0.12871443500864899</v>
      </c>
      <c r="AC11" s="17">
        <v>0.10791672531071</v>
      </c>
      <c r="AD11" s="17">
        <v>0.13164946307315301</v>
      </c>
      <c r="AE11" s="17"/>
      <c r="AF11" s="17">
        <v>0.15418943307050301</v>
      </c>
      <c r="AG11" s="17">
        <v>0.16530274996502101</v>
      </c>
      <c r="AH11" s="17">
        <v>0.16254581811489499</v>
      </c>
      <c r="AI11" s="17">
        <v>0.170084385942434</v>
      </c>
      <c r="AJ11" s="17">
        <v>0.17814540038903201</v>
      </c>
      <c r="AK11" s="17">
        <v>0.16860663699179501</v>
      </c>
      <c r="AL11" s="17"/>
      <c r="AM11" s="17">
        <v>0.15053022215081899</v>
      </c>
      <c r="AN11" s="17">
        <v>0.15318939811234999</v>
      </c>
      <c r="AO11" s="17">
        <v>0.17758430994899599</v>
      </c>
      <c r="AP11" s="17">
        <v>0.15482472600775801</v>
      </c>
      <c r="AQ11" s="17">
        <v>0.22081435559879101</v>
      </c>
      <c r="AR11" s="17"/>
      <c r="AS11" s="17">
        <v>0.21442185499042399</v>
      </c>
      <c r="AT11" s="17">
        <v>0.12723585183052299</v>
      </c>
      <c r="AU11" s="17">
        <v>0.20128289911924699</v>
      </c>
      <c r="AV11" s="17">
        <v>0.160223140984216</v>
      </c>
      <c r="AW11" s="17">
        <v>9.7405811266685099E-2</v>
      </c>
      <c r="AX11" s="17">
        <v>0.1168307591603</v>
      </c>
      <c r="AY11" s="17"/>
      <c r="AZ11" s="17">
        <v>0.14655603404249501</v>
      </c>
      <c r="BA11" s="17">
        <v>0.15519623571187899</v>
      </c>
      <c r="BB11" s="17">
        <v>0.13906471699270501</v>
      </c>
      <c r="BC11" s="17">
        <v>0.13613279675661999</v>
      </c>
      <c r="BD11" s="17">
        <v>0.20498635839034601</v>
      </c>
      <c r="BE11" s="17"/>
      <c r="BF11" s="17">
        <v>0.14456402261498999</v>
      </c>
      <c r="BG11" s="17"/>
      <c r="BH11" s="17">
        <v>0.150413570907967</v>
      </c>
      <c r="BI11" s="17"/>
      <c r="BJ11" s="17">
        <v>0.185165461375493</v>
      </c>
      <c r="BK11" s="17">
        <v>0.130286180215022</v>
      </c>
      <c r="BL11" s="17">
        <v>0.109060086323543</v>
      </c>
      <c r="BM11" s="17">
        <v>0.23758230966464999</v>
      </c>
      <c r="BN11" s="17">
        <v>0.26090954297945201</v>
      </c>
      <c r="BO11" s="17">
        <v>0.19395824531790701</v>
      </c>
      <c r="BP11" s="17"/>
      <c r="BQ11" s="17">
        <v>6.3603199470710498E-2</v>
      </c>
      <c r="BR11" s="17">
        <v>0.148414865306812</v>
      </c>
      <c r="BS11" s="17">
        <v>0.196492263775739</v>
      </c>
      <c r="BT11" s="17"/>
      <c r="BU11" s="17">
        <v>0.137193148015092</v>
      </c>
      <c r="BV11" s="17">
        <v>0.13535999698204701</v>
      </c>
      <c r="BW11" s="17">
        <v>0.178576317535527</v>
      </c>
      <c r="BX11" s="17"/>
      <c r="BY11" s="17">
        <v>0.293200968376302</v>
      </c>
      <c r="BZ11" s="17"/>
      <c r="CA11" s="17">
        <v>0.119470063293247</v>
      </c>
    </row>
    <row r="12" spans="2:79" ht="29" x14ac:dyDescent="0.35">
      <c r="B12" s="18" t="s">
        <v>261</v>
      </c>
      <c r="C12" s="17">
        <v>4.6254685119026598E-2</v>
      </c>
      <c r="D12" s="17">
        <v>6.0275567755243301E-2</v>
      </c>
      <c r="E12" s="17">
        <v>3.2474818129427603E-2</v>
      </c>
      <c r="F12" s="17"/>
      <c r="G12" s="17">
        <v>9.26293992329425E-2</v>
      </c>
      <c r="H12" s="17">
        <v>8.7493151896566895E-2</v>
      </c>
      <c r="I12" s="17">
        <v>5.3144534414428499E-2</v>
      </c>
      <c r="J12" s="17">
        <v>3.1518262069017401E-2</v>
      </c>
      <c r="K12" s="17">
        <v>9.7458417431494308E-3</v>
      </c>
      <c r="L12" s="17">
        <v>1.25580204173924E-2</v>
      </c>
      <c r="M12" s="17"/>
      <c r="N12" s="17">
        <v>3.6792281929853503E-2</v>
      </c>
      <c r="O12" s="17">
        <v>3.0123627987707E-2</v>
      </c>
      <c r="P12" s="17">
        <v>6.12658130211775E-2</v>
      </c>
      <c r="Q12" s="17">
        <v>6.0294768364796802E-2</v>
      </c>
      <c r="R12" s="17"/>
      <c r="S12" s="17">
        <v>6.4541706450594497E-2</v>
      </c>
      <c r="T12" s="17">
        <v>2.1184526392126798E-2</v>
      </c>
      <c r="U12" s="17">
        <v>3.6220627704445701E-2</v>
      </c>
      <c r="V12" s="17">
        <v>5.7504712426216097E-2</v>
      </c>
      <c r="W12" s="17">
        <v>3.27727958310043E-2</v>
      </c>
      <c r="X12" s="17">
        <v>8.7596576835194895E-2</v>
      </c>
      <c r="Y12" s="17">
        <v>4.0217857928090101E-2</v>
      </c>
      <c r="Z12" s="17">
        <v>8.0700868405514603E-2</v>
      </c>
      <c r="AA12" s="17">
        <v>5.7098142679741497E-2</v>
      </c>
      <c r="AB12" s="17">
        <v>2.1171935970485001E-2</v>
      </c>
      <c r="AC12" s="17">
        <v>1.0667311162852199E-2</v>
      </c>
      <c r="AD12" s="17">
        <v>3.5151210051245801E-2</v>
      </c>
      <c r="AE12" s="17"/>
      <c r="AF12" s="17">
        <v>4.7058541097794303E-2</v>
      </c>
      <c r="AG12" s="17">
        <v>5.0309583242454901E-2</v>
      </c>
      <c r="AH12" s="17">
        <v>4.1245773248036903E-2</v>
      </c>
      <c r="AI12" s="17">
        <v>4.3630503158509297E-2</v>
      </c>
      <c r="AJ12" s="17">
        <v>3.5113841855893002E-2</v>
      </c>
      <c r="AK12" s="17">
        <v>4.4858908279704797E-2</v>
      </c>
      <c r="AL12" s="17"/>
      <c r="AM12" s="17">
        <v>3.9176070571375503E-2</v>
      </c>
      <c r="AN12" s="17">
        <v>5.5064467094241898E-2</v>
      </c>
      <c r="AO12" s="17">
        <v>3.3158388061965499E-2</v>
      </c>
      <c r="AP12" s="17">
        <v>6.0672055077857397E-2</v>
      </c>
      <c r="AQ12" s="17">
        <v>3.5961974627100102E-2</v>
      </c>
      <c r="AR12" s="17"/>
      <c r="AS12" s="17">
        <v>7.2475819857611104E-2</v>
      </c>
      <c r="AT12" s="17">
        <v>3.3432082547562102E-2</v>
      </c>
      <c r="AU12" s="17">
        <v>6.7160765520316495E-2</v>
      </c>
      <c r="AV12" s="17">
        <v>4.3412389025613701E-2</v>
      </c>
      <c r="AW12" s="17">
        <v>1.2165426698963901E-2</v>
      </c>
      <c r="AX12" s="17">
        <v>2.5129524285750601E-2</v>
      </c>
      <c r="AY12" s="17"/>
      <c r="AZ12" s="17">
        <v>4.2272337168050803E-2</v>
      </c>
      <c r="BA12" s="17">
        <v>4.2042468971821199E-2</v>
      </c>
      <c r="BB12" s="17">
        <v>4.71304162753187E-2</v>
      </c>
      <c r="BC12" s="17">
        <v>3.98565553274179E-2</v>
      </c>
      <c r="BD12" s="17">
        <v>5.48387390893302E-2</v>
      </c>
      <c r="BE12" s="17"/>
      <c r="BF12" s="17">
        <v>4.2143846983474197E-2</v>
      </c>
      <c r="BG12" s="17"/>
      <c r="BH12" s="17">
        <v>4.2581348413298699E-2</v>
      </c>
      <c r="BI12" s="17"/>
      <c r="BJ12" s="17">
        <v>5.0542205869451899E-2</v>
      </c>
      <c r="BK12" s="17">
        <v>2.5656574074720301E-2</v>
      </c>
      <c r="BL12" s="17">
        <v>3.0483555376504799E-2</v>
      </c>
      <c r="BM12" s="17">
        <v>7.3376267775947995E-2</v>
      </c>
      <c r="BN12" s="17">
        <v>8.7906622150997996E-2</v>
      </c>
      <c r="BO12" s="17">
        <v>5.2052903015697101E-2</v>
      </c>
      <c r="BP12" s="17"/>
      <c r="BQ12" s="17">
        <v>2.3334455754312901E-2</v>
      </c>
      <c r="BR12" s="17">
        <v>3.18061284030937E-2</v>
      </c>
      <c r="BS12" s="17">
        <v>5.5951446512716801E-2</v>
      </c>
      <c r="BT12" s="17"/>
      <c r="BU12" s="17">
        <v>1.57926326497582E-2</v>
      </c>
      <c r="BV12" s="17">
        <v>3.0850062560637902E-2</v>
      </c>
      <c r="BW12" s="17">
        <v>5.9002811741749997E-2</v>
      </c>
      <c r="BX12" s="17"/>
      <c r="BY12" s="17">
        <v>0.12968483378790099</v>
      </c>
      <c r="BZ12" s="17"/>
      <c r="CA12" s="17">
        <v>3.8672391616989703E-2</v>
      </c>
    </row>
    <row r="13" spans="2:79" x14ac:dyDescent="0.35">
      <c r="B13" s="18" t="s">
        <v>199</v>
      </c>
      <c r="C13" s="19">
        <v>4.4085778986237299E-2</v>
      </c>
      <c r="D13" s="19">
        <v>3.6806344822846601E-2</v>
      </c>
      <c r="E13" s="19">
        <v>5.1109502861447997E-2</v>
      </c>
      <c r="F13" s="19"/>
      <c r="G13" s="19">
        <v>5.1230833114160497E-2</v>
      </c>
      <c r="H13" s="19">
        <v>8.8900418428402295E-2</v>
      </c>
      <c r="I13" s="19">
        <v>5.8520366363008398E-2</v>
      </c>
      <c r="J13" s="19">
        <v>3.0662974297669499E-2</v>
      </c>
      <c r="K13" s="19">
        <v>2.3757162730942201E-2</v>
      </c>
      <c r="L13" s="19">
        <v>1.5679479614911E-2</v>
      </c>
      <c r="M13" s="19"/>
      <c r="N13" s="19">
        <v>2.5097584518761502E-2</v>
      </c>
      <c r="O13" s="19">
        <v>5.2300440786609899E-2</v>
      </c>
      <c r="P13" s="19">
        <v>4.5575905798850298E-2</v>
      </c>
      <c r="Q13" s="19">
        <v>5.45161976840072E-2</v>
      </c>
      <c r="R13" s="19"/>
      <c r="S13" s="19">
        <v>5.8697693646781297E-2</v>
      </c>
      <c r="T13" s="19">
        <v>4.3787137363771801E-2</v>
      </c>
      <c r="U13" s="19">
        <v>3.6468972631735597E-2</v>
      </c>
      <c r="V13" s="19">
        <v>2.9136846619988201E-2</v>
      </c>
      <c r="W13" s="19">
        <v>2.91704143585911E-2</v>
      </c>
      <c r="X13" s="19">
        <v>6.5215726715098898E-2</v>
      </c>
      <c r="Y13" s="19">
        <v>3.7450534760620699E-2</v>
      </c>
      <c r="Z13" s="19">
        <v>6.5432468362179599E-2</v>
      </c>
      <c r="AA13" s="19">
        <v>5.66586852771198E-2</v>
      </c>
      <c r="AB13" s="19">
        <v>2.53738632886862E-2</v>
      </c>
      <c r="AC13" s="19">
        <v>4.2273401207488299E-2</v>
      </c>
      <c r="AD13" s="19">
        <v>1.6232050160787801E-2</v>
      </c>
      <c r="AE13" s="19"/>
      <c r="AF13" s="19">
        <v>6.8748657982078298E-2</v>
      </c>
      <c r="AG13" s="19">
        <v>4.0166171081491897E-2</v>
      </c>
      <c r="AH13" s="19">
        <v>1.95750937327503E-2</v>
      </c>
      <c r="AI13" s="19">
        <v>2.7360894490652699E-2</v>
      </c>
      <c r="AJ13" s="19">
        <v>5.2161169436651202E-2</v>
      </c>
      <c r="AK13" s="19">
        <v>1.18536688116417E-2</v>
      </c>
      <c r="AL13" s="19"/>
      <c r="AM13" s="19">
        <v>5.2627733984597802E-2</v>
      </c>
      <c r="AN13" s="19">
        <v>3.43421301699076E-2</v>
      </c>
      <c r="AO13" s="19">
        <v>4.5981985377705099E-2</v>
      </c>
      <c r="AP13" s="19">
        <v>4.87997657935548E-2</v>
      </c>
      <c r="AQ13" s="19">
        <v>1.7566959592088101E-2</v>
      </c>
      <c r="AR13" s="19"/>
      <c r="AS13" s="19">
        <v>5.1762482366526703E-2</v>
      </c>
      <c r="AT13" s="19">
        <v>4.8794472387891002E-2</v>
      </c>
      <c r="AU13" s="19">
        <v>4.0777808313796397E-2</v>
      </c>
      <c r="AV13" s="19">
        <v>3.6320788875594E-2</v>
      </c>
      <c r="AW13" s="19">
        <v>3.7380263205879498E-2</v>
      </c>
      <c r="AX13" s="19">
        <v>4.4905568436907697E-2</v>
      </c>
      <c r="AY13" s="19"/>
      <c r="AZ13" s="19">
        <v>3.0004400431229501E-2</v>
      </c>
      <c r="BA13" s="19">
        <v>3.8384556401962602E-2</v>
      </c>
      <c r="BB13" s="19">
        <v>4.4271651587238899E-2</v>
      </c>
      <c r="BC13" s="19">
        <v>2.9867690077548699E-2</v>
      </c>
      <c r="BD13" s="19">
        <v>6.8611685354846005E-2</v>
      </c>
      <c r="BE13" s="19"/>
      <c r="BF13" s="19">
        <v>3.5605648719095502E-2</v>
      </c>
      <c r="BG13" s="19"/>
      <c r="BH13" s="19">
        <v>3.0604991513934001E-2</v>
      </c>
      <c r="BI13" s="19"/>
      <c r="BJ13" s="19">
        <v>4.3585350692221803E-2</v>
      </c>
      <c r="BK13" s="19">
        <v>3.7533823329701101E-2</v>
      </c>
      <c r="BL13" s="19">
        <v>3.11696439802721E-2</v>
      </c>
      <c r="BM13" s="19">
        <v>5.1885812730700698E-2</v>
      </c>
      <c r="BN13" s="19">
        <v>3.6775690902022498E-2</v>
      </c>
      <c r="BO13" s="19">
        <v>0.13039395019328101</v>
      </c>
      <c r="BP13" s="19"/>
      <c r="BQ13" s="19">
        <v>8.5194458936826804E-3</v>
      </c>
      <c r="BR13" s="19">
        <v>2.1773984172103002E-2</v>
      </c>
      <c r="BS13" s="19">
        <v>2.5141224313379201E-2</v>
      </c>
      <c r="BT13" s="19"/>
      <c r="BU13" s="19">
        <v>2.0270103037145899E-2</v>
      </c>
      <c r="BV13" s="19">
        <v>1.8296147246845099E-2</v>
      </c>
      <c r="BW13" s="19">
        <v>2.0712184016539001E-2</v>
      </c>
      <c r="BX13" s="19"/>
      <c r="BY13" s="19">
        <v>4.9412489722654801E-2</v>
      </c>
      <c r="BZ13" s="19"/>
      <c r="CA13" s="19">
        <v>4.2477934488579998E-2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9.4344335762860193E-2</v>
      </c>
      <c r="D9" s="17">
        <v>9.1646872285498795E-2</v>
      </c>
      <c r="E9" s="17">
        <v>9.7132813305800106E-2</v>
      </c>
      <c r="F9" s="17"/>
      <c r="G9" s="17">
        <v>0.111350226855411</v>
      </c>
      <c r="H9" s="17">
        <v>0.13818409037415799</v>
      </c>
      <c r="I9" s="17">
        <v>9.0192870951833801E-2</v>
      </c>
      <c r="J9" s="17">
        <v>7.9151685731764496E-2</v>
      </c>
      <c r="K9" s="17">
        <v>7.8531016750604796E-2</v>
      </c>
      <c r="L9" s="17">
        <v>7.3599547507964005E-2</v>
      </c>
      <c r="M9" s="17"/>
      <c r="N9" s="17">
        <v>0.111759565060827</v>
      </c>
      <c r="O9" s="17">
        <v>7.1196312577222406E-2</v>
      </c>
      <c r="P9" s="17">
        <v>9.5271775907705997E-2</v>
      </c>
      <c r="Q9" s="17">
        <v>9.8823134220508202E-2</v>
      </c>
      <c r="R9" s="17"/>
      <c r="S9" s="17">
        <v>0.14251720229662199</v>
      </c>
      <c r="T9" s="17">
        <v>9.5518796240985707E-2</v>
      </c>
      <c r="U9" s="17">
        <v>5.8951400429898299E-2</v>
      </c>
      <c r="V9" s="17">
        <v>0.109556084639392</v>
      </c>
      <c r="W9" s="17">
        <v>0.100560838051151</v>
      </c>
      <c r="X9" s="17">
        <v>9.1234758167930502E-2</v>
      </c>
      <c r="Y9" s="17">
        <v>7.6759997909190997E-2</v>
      </c>
      <c r="Z9" s="17">
        <v>6.1980293054050797E-2</v>
      </c>
      <c r="AA9" s="17">
        <v>8.7821780956955198E-2</v>
      </c>
      <c r="AB9" s="17">
        <v>7.12711613655512E-2</v>
      </c>
      <c r="AC9" s="17">
        <v>6.0935984507163803E-2</v>
      </c>
      <c r="AD9" s="17">
        <v>0.146837677151435</v>
      </c>
      <c r="AE9" s="17"/>
      <c r="AF9" s="17">
        <v>9.8649203723744097E-2</v>
      </c>
      <c r="AG9" s="17">
        <v>8.43337466726964E-2</v>
      </c>
      <c r="AH9" s="17">
        <v>9.4376271537081793E-2</v>
      </c>
      <c r="AI9" s="17">
        <v>9.4376841219536406E-2</v>
      </c>
      <c r="AJ9" s="17">
        <v>9.0442127777780504E-2</v>
      </c>
      <c r="AK9" s="17">
        <v>0.169635212223439</v>
      </c>
      <c r="AL9" s="17"/>
      <c r="AM9" s="17">
        <v>7.2100025044642593E-2</v>
      </c>
      <c r="AN9" s="17">
        <v>8.7535972983831006E-2</v>
      </c>
      <c r="AO9" s="17">
        <v>9.7333973798065201E-2</v>
      </c>
      <c r="AP9" s="17">
        <v>0.131803001662434</v>
      </c>
      <c r="AQ9" s="17">
        <v>0.19744405293958001</v>
      </c>
      <c r="AR9" s="17"/>
      <c r="AS9" s="17">
        <v>0.13504329243385399</v>
      </c>
      <c r="AT9" s="17">
        <v>7.3345290127779697E-2</v>
      </c>
      <c r="AU9" s="17">
        <v>0.107702791644204</v>
      </c>
      <c r="AV9" s="17">
        <v>6.6091788256841699E-2</v>
      </c>
      <c r="AW9" s="17">
        <v>9.0345606297869793E-2</v>
      </c>
      <c r="AX9" s="17">
        <v>8.9517279639539996E-2</v>
      </c>
      <c r="AY9" s="17"/>
      <c r="AZ9" s="17">
        <v>9.96445231728397E-2</v>
      </c>
      <c r="BA9" s="17">
        <v>8.6288908761707597E-2</v>
      </c>
      <c r="BB9" s="17">
        <v>7.6056547994005394E-2</v>
      </c>
      <c r="BC9" s="17">
        <v>0.116411045057375</v>
      </c>
      <c r="BD9" s="17">
        <v>0.107219216423661</v>
      </c>
      <c r="BE9" s="17"/>
      <c r="BF9" s="17">
        <v>8.7049064172500801E-2</v>
      </c>
      <c r="BG9" s="17"/>
      <c r="BH9" s="17">
        <v>9.2914413493576001E-2</v>
      </c>
      <c r="BI9" s="17"/>
      <c r="BJ9" s="17">
        <v>9.82578303748185E-2</v>
      </c>
      <c r="BK9" s="17">
        <v>8.5866365944338302E-2</v>
      </c>
      <c r="BL9" s="17">
        <v>8.8003396869244493E-2</v>
      </c>
      <c r="BM9" s="17">
        <v>6.6877356260868895E-2</v>
      </c>
      <c r="BN9" s="17">
        <v>8.9413953980519503E-2</v>
      </c>
      <c r="BO9" s="17">
        <v>0.135814973476552</v>
      </c>
      <c r="BP9" s="17"/>
      <c r="BQ9" s="17">
        <v>0.14256487216562899</v>
      </c>
      <c r="BR9" s="17">
        <v>0.110065679878667</v>
      </c>
      <c r="BS9" s="17">
        <v>7.6100588474286301E-2</v>
      </c>
      <c r="BT9" s="17"/>
      <c r="BU9" s="17">
        <v>0.21797194102499301</v>
      </c>
      <c r="BV9" s="17">
        <v>0.10056972211458</v>
      </c>
      <c r="BW9" s="17">
        <v>8.5219410995961503E-2</v>
      </c>
      <c r="BX9" s="17"/>
      <c r="BY9" s="17">
        <v>0.15606365988839699</v>
      </c>
      <c r="BZ9" s="17"/>
      <c r="CA9" s="17">
        <v>0.12650306104668599</v>
      </c>
    </row>
    <row r="10" spans="2:79" ht="29" x14ac:dyDescent="0.35">
      <c r="B10" s="18" t="s">
        <v>259</v>
      </c>
      <c r="C10" s="17">
        <v>0.36007183468470499</v>
      </c>
      <c r="D10" s="17">
        <v>0.36518343059465203</v>
      </c>
      <c r="E10" s="17">
        <v>0.35429200742493799</v>
      </c>
      <c r="F10" s="17"/>
      <c r="G10" s="17">
        <v>0.28232285368738602</v>
      </c>
      <c r="H10" s="17">
        <v>0.31387828676861101</v>
      </c>
      <c r="I10" s="17">
        <v>0.37173873531747498</v>
      </c>
      <c r="J10" s="17">
        <v>0.41348418717351998</v>
      </c>
      <c r="K10" s="17">
        <v>0.38818529376605798</v>
      </c>
      <c r="L10" s="17">
        <v>0.37803208120478099</v>
      </c>
      <c r="M10" s="17"/>
      <c r="N10" s="17">
        <v>0.41864534598849601</v>
      </c>
      <c r="O10" s="17">
        <v>0.35161762180310902</v>
      </c>
      <c r="P10" s="17">
        <v>0.34299871499254397</v>
      </c>
      <c r="Q10" s="17">
        <v>0.32415704145897101</v>
      </c>
      <c r="R10" s="17"/>
      <c r="S10" s="17">
        <v>0.36650344008356001</v>
      </c>
      <c r="T10" s="17">
        <v>0.393401504599865</v>
      </c>
      <c r="U10" s="17">
        <v>0.39247761600957898</v>
      </c>
      <c r="V10" s="17">
        <v>0.37876484601216298</v>
      </c>
      <c r="W10" s="17">
        <v>0.32283372262839299</v>
      </c>
      <c r="X10" s="17">
        <v>0.32404084659494498</v>
      </c>
      <c r="Y10" s="17">
        <v>0.344727867976163</v>
      </c>
      <c r="Z10" s="17">
        <v>0.300124606309433</v>
      </c>
      <c r="AA10" s="17">
        <v>0.31183776950994702</v>
      </c>
      <c r="AB10" s="17">
        <v>0.38891914000194799</v>
      </c>
      <c r="AC10" s="17">
        <v>0.41506501112591299</v>
      </c>
      <c r="AD10" s="17">
        <v>0.35758510507524699</v>
      </c>
      <c r="AE10" s="17"/>
      <c r="AF10" s="17">
        <v>0.32174786858811799</v>
      </c>
      <c r="AG10" s="17">
        <v>0.36287614417663</v>
      </c>
      <c r="AH10" s="17">
        <v>0.38540416087865198</v>
      </c>
      <c r="AI10" s="17">
        <v>0.36336835200420597</v>
      </c>
      <c r="AJ10" s="17">
        <v>0.36588999430763502</v>
      </c>
      <c r="AK10" s="17">
        <v>0.42179452423564701</v>
      </c>
      <c r="AL10" s="17"/>
      <c r="AM10" s="17">
        <v>0.31286528034650202</v>
      </c>
      <c r="AN10" s="17">
        <v>0.34407734447524402</v>
      </c>
      <c r="AO10" s="17">
        <v>0.39191776547158502</v>
      </c>
      <c r="AP10" s="17">
        <v>0.42654441845038399</v>
      </c>
      <c r="AQ10" s="17">
        <v>0.36453840324272202</v>
      </c>
      <c r="AR10" s="17"/>
      <c r="AS10" s="17">
        <v>0.34842945612978699</v>
      </c>
      <c r="AT10" s="17">
        <v>0.37689110265386699</v>
      </c>
      <c r="AU10" s="17">
        <v>0.30824182632595398</v>
      </c>
      <c r="AV10" s="17">
        <v>0.37121228020325497</v>
      </c>
      <c r="AW10" s="17">
        <v>0.37150789086222402</v>
      </c>
      <c r="AX10" s="17">
        <v>0.40693160916712001</v>
      </c>
      <c r="AY10" s="17"/>
      <c r="AZ10" s="17">
        <v>0.38676715730422001</v>
      </c>
      <c r="BA10" s="17">
        <v>0.36441784595987697</v>
      </c>
      <c r="BB10" s="17">
        <v>0.29357725762937398</v>
      </c>
      <c r="BC10" s="17">
        <v>0.36516236622129</v>
      </c>
      <c r="BD10" s="17">
        <v>0.38365388971064501</v>
      </c>
      <c r="BE10" s="17"/>
      <c r="BF10" s="17">
        <v>0.36026629757731998</v>
      </c>
      <c r="BG10" s="17"/>
      <c r="BH10" s="17">
        <v>0.371481718972754</v>
      </c>
      <c r="BI10" s="17"/>
      <c r="BJ10" s="17">
        <v>0.34090095159526301</v>
      </c>
      <c r="BK10" s="17">
        <v>0.37144399088314001</v>
      </c>
      <c r="BL10" s="17">
        <v>0.38379507564509002</v>
      </c>
      <c r="BM10" s="17">
        <v>0.33038799576536798</v>
      </c>
      <c r="BN10" s="17">
        <v>0.36916895559527602</v>
      </c>
      <c r="BO10" s="17">
        <v>0.30811439231214299</v>
      </c>
      <c r="BP10" s="17"/>
      <c r="BQ10" s="17">
        <v>0.399665819604137</v>
      </c>
      <c r="BR10" s="17">
        <v>0.40103919002511901</v>
      </c>
      <c r="BS10" s="17">
        <v>0.34755246797057998</v>
      </c>
      <c r="BT10" s="17"/>
      <c r="BU10" s="17">
        <v>0.508093217600183</v>
      </c>
      <c r="BV10" s="17">
        <v>0.424358069774674</v>
      </c>
      <c r="BW10" s="17">
        <v>0.33566902244742303</v>
      </c>
      <c r="BX10" s="17"/>
      <c r="BY10" s="17">
        <v>0.36384185964992199</v>
      </c>
      <c r="BZ10" s="17"/>
      <c r="CA10" s="17">
        <v>0.43264630543958299</v>
      </c>
    </row>
    <row r="11" spans="2:79" ht="29" x14ac:dyDescent="0.35">
      <c r="B11" s="18" t="s">
        <v>260</v>
      </c>
      <c r="C11" s="17">
        <v>0.392270460295086</v>
      </c>
      <c r="D11" s="17">
        <v>0.39649207713423301</v>
      </c>
      <c r="E11" s="17">
        <v>0.38959030752428098</v>
      </c>
      <c r="F11" s="17"/>
      <c r="G11" s="17">
        <v>0.41733246110175998</v>
      </c>
      <c r="H11" s="17">
        <v>0.31686239643523501</v>
      </c>
      <c r="I11" s="17">
        <v>0.37889553931624897</v>
      </c>
      <c r="J11" s="17">
        <v>0.37316972312206598</v>
      </c>
      <c r="K11" s="17">
        <v>0.42485386470156999</v>
      </c>
      <c r="L11" s="17">
        <v>0.44130717553008297</v>
      </c>
      <c r="M11" s="17"/>
      <c r="N11" s="17">
        <v>0.35777186285880902</v>
      </c>
      <c r="O11" s="17">
        <v>0.42749887822884203</v>
      </c>
      <c r="P11" s="17">
        <v>0.38689554065350301</v>
      </c>
      <c r="Q11" s="17">
        <v>0.396263997683173</v>
      </c>
      <c r="R11" s="17"/>
      <c r="S11" s="17">
        <v>0.315834520635424</v>
      </c>
      <c r="T11" s="17">
        <v>0.38487774211376702</v>
      </c>
      <c r="U11" s="17">
        <v>0.40612536097451801</v>
      </c>
      <c r="V11" s="17">
        <v>0.36010060056353599</v>
      </c>
      <c r="W11" s="17">
        <v>0.420909608849596</v>
      </c>
      <c r="X11" s="17">
        <v>0.41042587775040801</v>
      </c>
      <c r="Y11" s="17">
        <v>0.453203374383293</v>
      </c>
      <c r="Z11" s="17">
        <v>0.47623741561958799</v>
      </c>
      <c r="AA11" s="17">
        <v>0.43806894716779299</v>
      </c>
      <c r="AB11" s="17">
        <v>0.36410025415265601</v>
      </c>
      <c r="AC11" s="17">
        <v>0.38856035851499698</v>
      </c>
      <c r="AD11" s="17">
        <v>0.36760682422197699</v>
      </c>
      <c r="AE11" s="17"/>
      <c r="AF11" s="17">
        <v>0.38973311791234599</v>
      </c>
      <c r="AG11" s="17">
        <v>0.400819374579025</v>
      </c>
      <c r="AH11" s="17">
        <v>0.401722749909524</v>
      </c>
      <c r="AI11" s="17">
        <v>0.401289103046651</v>
      </c>
      <c r="AJ11" s="17">
        <v>0.41047298060689802</v>
      </c>
      <c r="AK11" s="17">
        <v>0.31048799472277699</v>
      </c>
      <c r="AL11" s="17"/>
      <c r="AM11" s="17">
        <v>0.43794785354521099</v>
      </c>
      <c r="AN11" s="17">
        <v>0.41799354607602601</v>
      </c>
      <c r="AO11" s="17">
        <v>0.369652235650276</v>
      </c>
      <c r="AP11" s="17">
        <v>0.305557935360246</v>
      </c>
      <c r="AQ11" s="17">
        <v>0.33063561662865598</v>
      </c>
      <c r="AR11" s="17"/>
      <c r="AS11" s="17">
        <v>0.36137230918781199</v>
      </c>
      <c r="AT11" s="17">
        <v>0.38725226788880901</v>
      </c>
      <c r="AU11" s="17">
        <v>0.422813565972394</v>
      </c>
      <c r="AV11" s="17">
        <v>0.413238634366072</v>
      </c>
      <c r="AW11" s="17">
        <v>0.41646880074581799</v>
      </c>
      <c r="AX11" s="17">
        <v>0.34260760723315697</v>
      </c>
      <c r="AY11" s="17"/>
      <c r="AZ11" s="17">
        <v>0.37801817661409998</v>
      </c>
      <c r="BA11" s="17">
        <v>0.39022189108651201</v>
      </c>
      <c r="BB11" s="17">
        <v>0.46530456150555599</v>
      </c>
      <c r="BC11" s="17">
        <v>0.40285041023113</v>
      </c>
      <c r="BD11" s="17">
        <v>0.343477364745574</v>
      </c>
      <c r="BE11" s="17"/>
      <c r="BF11" s="17">
        <v>0.40458089006810999</v>
      </c>
      <c r="BG11" s="17"/>
      <c r="BH11" s="17">
        <v>0.39498995260127201</v>
      </c>
      <c r="BI11" s="17"/>
      <c r="BJ11" s="17">
        <v>0.40805444111327699</v>
      </c>
      <c r="BK11" s="17">
        <v>0.40065029392817098</v>
      </c>
      <c r="BL11" s="17">
        <v>0.38627824244665399</v>
      </c>
      <c r="BM11" s="17">
        <v>0.41548834987161698</v>
      </c>
      <c r="BN11" s="17">
        <v>0.37624275176517702</v>
      </c>
      <c r="BO11" s="17">
        <v>0.37792250463510202</v>
      </c>
      <c r="BP11" s="17"/>
      <c r="BQ11" s="17">
        <v>0.34782826151798102</v>
      </c>
      <c r="BR11" s="17">
        <v>0.38347254319238699</v>
      </c>
      <c r="BS11" s="17">
        <v>0.43031332932981597</v>
      </c>
      <c r="BT11" s="17"/>
      <c r="BU11" s="17">
        <v>0.18994397270715299</v>
      </c>
      <c r="BV11" s="17">
        <v>0.38470695684766898</v>
      </c>
      <c r="BW11" s="17">
        <v>0.43283384008576298</v>
      </c>
      <c r="BX11" s="17"/>
      <c r="BY11" s="17">
        <v>0.32144694417212799</v>
      </c>
      <c r="BZ11" s="17"/>
      <c r="CA11" s="17">
        <v>0.32934987587370002</v>
      </c>
    </row>
    <row r="12" spans="2:79" ht="29" x14ac:dyDescent="0.35">
      <c r="B12" s="18" t="s">
        <v>261</v>
      </c>
      <c r="C12" s="17">
        <v>8.2650322115071104E-2</v>
      </c>
      <c r="D12" s="17">
        <v>9.2472369320001802E-2</v>
      </c>
      <c r="E12" s="17">
        <v>7.3072280338300294E-2</v>
      </c>
      <c r="F12" s="17"/>
      <c r="G12" s="17">
        <v>0.123892001878224</v>
      </c>
      <c r="H12" s="17">
        <v>0.10577459587294399</v>
      </c>
      <c r="I12" s="17">
        <v>7.1463472331584302E-2</v>
      </c>
      <c r="J12" s="17">
        <v>7.1740318362306404E-2</v>
      </c>
      <c r="K12" s="17">
        <v>7.2258140277130997E-2</v>
      </c>
      <c r="L12" s="17">
        <v>6.1150274951514698E-2</v>
      </c>
      <c r="M12" s="17"/>
      <c r="N12" s="17">
        <v>6.6871936122262707E-2</v>
      </c>
      <c r="O12" s="17">
        <v>6.7091234280054604E-2</v>
      </c>
      <c r="P12" s="17">
        <v>0.10272688797297801</v>
      </c>
      <c r="Q12" s="17">
        <v>9.8678577531371797E-2</v>
      </c>
      <c r="R12" s="17"/>
      <c r="S12" s="17">
        <v>8.5715085757511203E-2</v>
      </c>
      <c r="T12" s="17">
        <v>4.6654430292222097E-2</v>
      </c>
      <c r="U12" s="17">
        <v>8.0385260584741394E-2</v>
      </c>
      <c r="V12" s="17">
        <v>8.8700830926369198E-2</v>
      </c>
      <c r="W12" s="17">
        <v>7.7933478266758505E-2</v>
      </c>
      <c r="X12" s="17">
        <v>9.2361104381230505E-2</v>
      </c>
      <c r="Y12" s="17">
        <v>7.7038963211413805E-2</v>
      </c>
      <c r="Z12" s="17">
        <v>9.3823587685073401E-2</v>
      </c>
      <c r="AA12" s="17">
        <v>9.72079406480688E-2</v>
      </c>
      <c r="AB12" s="17">
        <v>9.9355556842338696E-2</v>
      </c>
      <c r="AC12" s="17">
        <v>8.1890637402868394E-2</v>
      </c>
      <c r="AD12" s="17">
        <v>9.1871284403905004E-2</v>
      </c>
      <c r="AE12" s="17"/>
      <c r="AF12" s="17">
        <v>0.10171330716794399</v>
      </c>
      <c r="AG12" s="17">
        <v>8.45668677029182E-2</v>
      </c>
      <c r="AH12" s="17">
        <v>6.8930041581895099E-2</v>
      </c>
      <c r="AI12" s="17">
        <v>9.0682880375008906E-2</v>
      </c>
      <c r="AJ12" s="17">
        <v>7.4262773502295001E-2</v>
      </c>
      <c r="AK12" s="17">
        <v>5.5115843032223402E-2</v>
      </c>
      <c r="AL12" s="17"/>
      <c r="AM12" s="17">
        <v>9.2216018792792898E-2</v>
      </c>
      <c r="AN12" s="17">
        <v>8.7718902137127894E-2</v>
      </c>
      <c r="AO12" s="17">
        <v>6.8783837949186397E-2</v>
      </c>
      <c r="AP12" s="17">
        <v>8.3332337908230705E-2</v>
      </c>
      <c r="AQ12" s="17">
        <v>1.6227318659872401E-2</v>
      </c>
      <c r="AR12" s="17"/>
      <c r="AS12" s="17">
        <v>8.0083352583276701E-2</v>
      </c>
      <c r="AT12" s="17">
        <v>7.4888589247058102E-2</v>
      </c>
      <c r="AU12" s="17">
        <v>0.107770990511733</v>
      </c>
      <c r="AV12" s="17">
        <v>8.5453739704025006E-2</v>
      </c>
      <c r="AW12" s="17">
        <v>5.18146157408758E-2</v>
      </c>
      <c r="AX12" s="17">
        <v>0.10361178163863299</v>
      </c>
      <c r="AY12" s="17"/>
      <c r="AZ12" s="17">
        <v>7.3001393636016806E-2</v>
      </c>
      <c r="BA12" s="17">
        <v>8.5467858454430307E-2</v>
      </c>
      <c r="BB12" s="17">
        <v>0.10143162078583499</v>
      </c>
      <c r="BC12" s="17">
        <v>5.5951225760391701E-2</v>
      </c>
      <c r="BD12" s="17">
        <v>8.0984387860901799E-2</v>
      </c>
      <c r="BE12" s="17"/>
      <c r="BF12" s="17">
        <v>8.2241718077602999E-2</v>
      </c>
      <c r="BG12" s="17"/>
      <c r="BH12" s="17">
        <v>8.3033320393679E-2</v>
      </c>
      <c r="BI12" s="17"/>
      <c r="BJ12" s="17">
        <v>7.6426999725555403E-2</v>
      </c>
      <c r="BK12" s="17">
        <v>6.7084262354672602E-2</v>
      </c>
      <c r="BL12" s="17">
        <v>8.8047645230877505E-2</v>
      </c>
      <c r="BM12" s="17">
        <v>0.11631600246563301</v>
      </c>
      <c r="BN12" s="17">
        <v>9.7653311181189903E-2</v>
      </c>
      <c r="BO12" s="17">
        <v>7.3310824951296399E-2</v>
      </c>
      <c r="BP12" s="17"/>
      <c r="BQ12" s="17">
        <v>7.5045959466528894E-2</v>
      </c>
      <c r="BR12" s="17">
        <v>5.8138958130780197E-2</v>
      </c>
      <c r="BS12" s="17">
        <v>9.6832340553169999E-2</v>
      </c>
      <c r="BT12" s="17"/>
      <c r="BU12" s="17">
        <v>5.1111779458111101E-2</v>
      </c>
      <c r="BV12" s="17">
        <v>4.9845938411233699E-2</v>
      </c>
      <c r="BW12" s="17">
        <v>0.10868011572859</v>
      </c>
      <c r="BX12" s="17"/>
      <c r="BY12" s="17">
        <v>0.116551660884882</v>
      </c>
      <c r="BZ12" s="17"/>
      <c r="CA12" s="17">
        <v>5.3437766487876903E-2</v>
      </c>
    </row>
    <row r="13" spans="2:79" x14ac:dyDescent="0.35">
      <c r="B13" s="18" t="s">
        <v>199</v>
      </c>
      <c r="C13" s="19">
        <v>7.0663047142276794E-2</v>
      </c>
      <c r="D13" s="19">
        <v>5.4205250665614199E-2</v>
      </c>
      <c r="E13" s="19">
        <v>8.5912591406680505E-2</v>
      </c>
      <c r="F13" s="19"/>
      <c r="G13" s="19">
        <v>6.5102456477218601E-2</v>
      </c>
      <c r="H13" s="19">
        <v>0.12530063054905199</v>
      </c>
      <c r="I13" s="19">
        <v>8.7709382082858195E-2</v>
      </c>
      <c r="J13" s="19">
        <v>6.2454085610342998E-2</v>
      </c>
      <c r="K13" s="19">
        <v>3.6171684504635697E-2</v>
      </c>
      <c r="L13" s="19">
        <v>4.5910920805656903E-2</v>
      </c>
      <c r="M13" s="19"/>
      <c r="N13" s="19">
        <v>4.49512899696057E-2</v>
      </c>
      <c r="O13" s="19">
        <v>8.2595953110772002E-2</v>
      </c>
      <c r="P13" s="19">
        <v>7.2107080473268997E-2</v>
      </c>
      <c r="Q13" s="19">
        <v>8.2077249105976705E-2</v>
      </c>
      <c r="R13" s="19"/>
      <c r="S13" s="19">
        <v>8.9429751226882806E-2</v>
      </c>
      <c r="T13" s="19">
        <v>7.9547526753159806E-2</v>
      </c>
      <c r="U13" s="19">
        <v>6.20603620012634E-2</v>
      </c>
      <c r="V13" s="19">
        <v>6.2877637858539698E-2</v>
      </c>
      <c r="W13" s="19">
        <v>7.7762352204101701E-2</v>
      </c>
      <c r="X13" s="19">
        <v>8.1937413105486301E-2</v>
      </c>
      <c r="Y13" s="19">
        <v>4.8269796519939102E-2</v>
      </c>
      <c r="Z13" s="19">
        <v>6.7834097331854207E-2</v>
      </c>
      <c r="AA13" s="19">
        <v>6.5063561717236207E-2</v>
      </c>
      <c r="AB13" s="19">
        <v>7.6353887637506002E-2</v>
      </c>
      <c r="AC13" s="19">
        <v>5.3548008449057202E-2</v>
      </c>
      <c r="AD13" s="19">
        <v>3.6099109147436498E-2</v>
      </c>
      <c r="AE13" s="19"/>
      <c r="AF13" s="19">
        <v>8.8156502607847895E-2</v>
      </c>
      <c r="AG13" s="19">
        <v>6.7403866868730206E-2</v>
      </c>
      <c r="AH13" s="19">
        <v>4.9566776092847403E-2</v>
      </c>
      <c r="AI13" s="19">
        <v>5.0282823354597203E-2</v>
      </c>
      <c r="AJ13" s="19">
        <v>5.8932123805391298E-2</v>
      </c>
      <c r="AK13" s="19">
        <v>4.2966425785913302E-2</v>
      </c>
      <c r="AL13" s="19"/>
      <c r="AM13" s="19">
        <v>8.4870822270851895E-2</v>
      </c>
      <c r="AN13" s="19">
        <v>6.2674234327770903E-2</v>
      </c>
      <c r="AO13" s="19">
        <v>7.2312187130886899E-2</v>
      </c>
      <c r="AP13" s="19">
        <v>5.27623066187052E-2</v>
      </c>
      <c r="AQ13" s="19">
        <v>9.11546085291699E-2</v>
      </c>
      <c r="AR13" s="19"/>
      <c r="AS13" s="19">
        <v>7.5071589665270694E-2</v>
      </c>
      <c r="AT13" s="19">
        <v>8.7622750082486198E-2</v>
      </c>
      <c r="AU13" s="19">
        <v>5.34708255457143E-2</v>
      </c>
      <c r="AV13" s="19">
        <v>6.4003557469806405E-2</v>
      </c>
      <c r="AW13" s="19">
        <v>6.9863086353212506E-2</v>
      </c>
      <c r="AX13" s="19">
        <v>5.7331722321550198E-2</v>
      </c>
      <c r="AY13" s="19"/>
      <c r="AZ13" s="19">
        <v>6.2568749272823798E-2</v>
      </c>
      <c r="BA13" s="19">
        <v>7.3603495737474101E-2</v>
      </c>
      <c r="BB13" s="19">
        <v>6.3630012085228893E-2</v>
      </c>
      <c r="BC13" s="19">
        <v>5.96249527298129E-2</v>
      </c>
      <c r="BD13" s="19">
        <v>8.4665141259218396E-2</v>
      </c>
      <c r="BE13" s="19"/>
      <c r="BF13" s="19">
        <v>6.5862030104465993E-2</v>
      </c>
      <c r="BG13" s="19"/>
      <c r="BH13" s="19">
        <v>5.7580594538719297E-2</v>
      </c>
      <c r="BI13" s="19"/>
      <c r="BJ13" s="19">
        <v>7.6359777191086095E-2</v>
      </c>
      <c r="BK13" s="19">
        <v>7.4955086889678502E-2</v>
      </c>
      <c r="BL13" s="19">
        <v>5.3875639808133001E-2</v>
      </c>
      <c r="BM13" s="19">
        <v>7.0930295636513804E-2</v>
      </c>
      <c r="BN13" s="19">
        <v>6.7521027477837697E-2</v>
      </c>
      <c r="BO13" s="19">
        <v>0.10483730462490699</v>
      </c>
      <c r="BP13" s="19"/>
      <c r="BQ13" s="19">
        <v>3.4895087245724203E-2</v>
      </c>
      <c r="BR13" s="19">
        <v>4.72836287730471E-2</v>
      </c>
      <c r="BS13" s="19">
        <v>4.9201273672148202E-2</v>
      </c>
      <c r="BT13" s="19"/>
      <c r="BU13" s="19">
        <v>3.2879089209560203E-2</v>
      </c>
      <c r="BV13" s="19">
        <v>4.0519312851843702E-2</v>
      </c>
      <c r="BW13" s="19">
        <v>3.75976107422617E-2</v>
      </c>
      <c r="BX13" s="19"/>
      <c r="BY13" s="19">
        <v>4.2095875404670899E-2</v>
      </c>
      <c r="BZ13" s="19"/>
      <c r="CA13" s="19">
        <v>5.8062991152154297E-2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0.47787370538331098</v>
      </c>
      <c r="D9" s="17">
        <v>0.46323770291236199</v>
      </c>
      <c r="E9" s="17">
        <v>0.49271467370098199</v>
      </c>
      <c r="F9" s="17"/>
      <c r="G9" s="17">
        <v>0.486734683663339</v>
      </c>
      <c r="H9" s="17">
        <v>0.45728236691434498</v>
      </c>
      <c r="I9" s="17">
        <v>0.46289359490270798</v>
      </c>
      <c r="J9" s="17">
        <v>0.45478647040916298</v>
      </c>
      <c r="K9" s="17">
        <v>0.48886303737099801</v>
      </c>
      <c r="L9" s="17">
        <v>0.512162948595139</v>
      </c>
      <c r="M9" s="17"/>
      <c r="N9" s="17">
        <v>0.473862134953286</v>
      </c>
      <c r="O9" s="17">
        <v>0.465523578631303</v>
      </c>
      <c r="P9" s="17">
        <v>0.47451407625261599</v>
      </c>
      <c r="Q9" s="17">
        <v>0.50094879950649596</v>
      </c>
      <c r="R9" s="17"/>
      <c r="S9" s="17">
        <v>0.51786305164859103</v>
      </c>
      <c r="T9" s="17">
        <v>0.45690574622428198</v>
      </c>
      <c r="U9" s="17">
        <v>0.47946036358634098</v>
      </c>
      <c r="V9" s="17">
        <v>0.41038794974496401</v>
      </c>
      <c r="W9" s="17">
        <v>0.42446805925416597</v>
      </c>
      <c r="X9" s="17">
        <v>0.47429829598348799</v>
      </c>
      <c r="Y9" s="17">
        <v>0.45675328366058798</v>
      </c>
      <c r="Z9" s="17">
        <v>0.43220018535341898</v>
      </c>
      <c r="AA9" s="17">
        <v>0.51064852692946405</v>
      </c>
      <c r="AB9" s="17">
        <v>0.55854585326225703</v>
      </c>
      <c r="AC9" s="17">
        <v>0.45797952430361799</v>
      </c>
      <c r="AD9" s="17">
        <v>0.50398754576079896</v>
      </c>
      <c r="AE9" s="17"/>
      <c r="AF9" s="17">
        <v>0.498899454238656</v>
      </c>
      <c r="AG9" s="17">
        <v>0.492718932343787</v>
      </c>
      <c r="AH9" s="17">
        <v>0.46441185042153199</v>
      </c>
      <c r="AI9" s="17">
        <v>0.440503594827858</v>
      </c>
      <c r="AJ9" s="17">
        <v>0.451161570663836</v>
      </c>
      <c r="AK9" s="17">
        <v>0.46511384360903202</v>
      </c>
      <c r="AL9" s="17"/>
      <c r="AM9" s="17">
        <v>0.47392521631304502</v>
      </c>
      <c r="AN9" s="17">
        <v>0.47203857739280303</v>
      </c>
      <c r="AO9" s="17">
        <v>0.489134504321112</v>
      </c>
      <c r="AP9" s="17">
        <v>0.46384877654060602</v>
      </c>
      <c r="AQ9" s="17">
        <v>0.49833059683778902</v>
      </c>
      <c r="AR9" s="17"/>
      <c r="AS9" s="17">
        <v>0.522458431538257</v>
      </c>
      <c r="AT9" s="17">
        <v>0.48107354682754</v>
      </c>
      <c r="AU9" s="17">
        <v>0.46539017985500197</v>
      </c>
      <c r="AV9" s="17">
        <v>0.45805217245978902</v>
      </c>
      <c r="AW9" s="17">
        <v>0.46261338427780802</v>
      </c>
      <c r="AX9" s="17">
        <v>0.433469152957629</v>
      </c>
      <c r="AY9" s="17"/>
      <c r="AZ9" s="17">
        <v>0.40896210165761099</v>
      </c>
      <c r="BA9" s="17">
        <v>0.48586663259673701</v>
      </c>
      <c r="BB9" s="17">
        <v>0.479816587149482</v>
      </c>
      <c r="BC9" s="17">
        <v>0.45223771247368399</v>
      </c>
      <c r="BD9" s="17">
        <v>0.53494828673617101</v>
      </c>
      <c r="BE9" s="17"/>
      <c r="BF9" s="17">
        <v>0.46583496322577</v>
      </c>
      <c r="BG9" s="17"/>
      <c r="BH9" s="17">
        <v>0.46035752151624898</v>
      </c>
      <c r="BI9" s="17"/>
      <c r="BJ9" s="17">
        <v>0.479483658308403</v>
      </c>
      <c r="BK9" s="17">
        <v>0.48837059587269099</v>
      </c>
      <c r="BL9" s="17">
        <v>0.47306228669448502</v>
      </c>
      <c r="BM9" s="17">
        <v>0.52430597207084395</v>
      </c>
      <c r="BN9" s="17">
        <v>0.48344700499068399</v>
      </c>
      <c r="BO9" s="17">
        <v>0.43137108131051599</v>
      </c>
      <c r="BP9" s="17"/>
      <c r="BQ9" s="17">
        <v>0.51092399951388001</v>
      </c>
      <c r="BR9" s="17">
        <v>0.46638847875821998</v>
      </c>
      <c r="BS9" s="17">
        <v>0.491468900679496</v>
      </c>
      <c r="BT9" s="17"/>
      <c r="BU9" s="17">
        <v>0.50460574276680004</v>
      </c>
      <c r="BV9" s="17">
        <v>0.45542514104186299</v>
      </c>
      <c r="BW9" s="17">
        <v>0.49973718611249701</v>
      </c>
      <c r="BX9" s="17"/>
      <c r="BY9" s="17">
        <v>0.51550544348941596</v>
      </c>
      <c r="BZ9" s="17"/>
      <c r="CA9" s="17">
        <v>0.47611549383844498</v>
      </c>
    </row>
    <row r="10" spans="2:79" ht="29" x14ac:dyDescent="0.35">
      <c r="B10" s="18" t="s">
        <v>259</v>
      </c>
      <c r="C10" s="17">
        <v>0.36568614291012003</v>
      </c>
      <c r="D10" s="17">
        <v>0.379450478286181</v>
      </c>
      <c r="E10" s="17">
        <v>0.35076808033105</v>
      </c>
      <c r="F10" s="17"/>
      <c r="G10" s="17">
        <v>0.33785916677005001</v>
      </c>
      <c r="H10" s="17">
        <v>0.34951519930011998</v>
      </c>
      <c r="I10" s="17">
        <v>0.38243382573282497</v>
      </c>
      <c r="J10" s="17">
        <v>0.368491416016618</v>
      </c>
      <c r="K10" s="17">
        <v>0.38465243017691902</v>
      </c>
      <c r="L10" s="17">
        <v>0.36888660997485201</v>
      </c>
      <c r="M10" s="17"/>
      <c r="N10" s="17">
        <v>0.36747632618722398</v>
      </c>
      <c r="O10" s="17">
        <v>0.37300638991930501</v>
      </c>
      <c r="P10" s="17">
        <v>0.388075971924222</v>
      </c>
      <c r="Q10" s="17">
        <v>0.333870568803041</v>
      </c>
      <c r="R10" s="17"/>
      <c r="S10" s="17">
        <v>0.324434263713404</v>
      </c>
      <c r="T10" s="17">
        <v>0.37692077531810397</v>
      </c>
      <c r="U10" s="17">
        <v>0.39628200976445699</v>
      </c>
      <c r="V10" s="17">
        <v>0.404314437107611</v>
      </c>
      <c r="W10" s="17">
        <v>0.39160860732560199</v>
      </c>
      <c r="X10" s="17">
        <v>0.33271295846174298</v>
      </c>
      <c r="Y10" s="17">
        <v>0.40981544060731301</v>
      </c>
      <c r="Z10" s="17">
        <v>0.35229482736426498</v>
      </c>
      <c r="AA10" s="17">
        <v>0.32419328763564798</v>
      </c>
      <c r="AB10" s="17">
        <v>0.35889754462033102</v>
      </c>
      <c r="AC10" s="17">
        <v>0.381033970229746</v>
      </c>
      <c r="AD10" s="17">
        <v>0.397402145242087</v>
      </c>
      <c r="AE10" s="17"/>
      <c r="AF10" s="17">
        <v>0.33249877940919997</v>
      </c>
      <c r="AG10" s="17">
        <v>0.38116617514163298</v>
      </c>
      <c r="AH10" s="17">
        <v>0.36218106853271298</v>
      </c>
      <c r="AI10" s="17">
        <v>0.41360181468999402</v>
      </c>
      <c r="AJ10" s="17">
        <v>0.33180065444443102</v>
      </c>
      <c r="AK10" s="17">
        <v>0.37358781145077002</v>
      </c>
      <c r="AL10" s="17"/>
      <c r="AM10" s="17">
        <v>0.35971905539055898</v>
      </c>
      <c r="AN10" s="17">
        <v>0.36846740064675898</v>
      </c>
      <c r="AO10" s="17">
        <v>0.37068855168852899</v>
      </c>
      <c r="AP10" s="17">
        <v>0.36933528223360301</v>
      </c>
      <c r="AQ10" s="17">
        <v>0.37133801564296898</v>
      </c>
      <c r="AR10" s="17"/>
      <c r="AS10" s="17">
        <v>0.32913136943137999</v>
      </c>
      <c r="AT10" s="17">
        <v>0.35569978494916699</v>
      </c>
      <c r="AU10" s="17">
        <v>0.39672331690404</v>
      </c>
      <c r="AV10" s="17">
        <v>0.38786650794143801</v>
      </c>
      <c r="AW10" s="17">
        <v>0.34740182900854299</v>
      </c>
      <c r="AX10" s="17">
        <v>0.41382786876921102</v>
      </c>
      <c r="AY10" s="17"/>
      <c r="AZ10" s="17">
        <v>0.411622874557796</v>
      </c>
      <c r="BA10" s="17">
        <v>0.358219268834158</v>
      </c>
      <c r="BB10" s="17">
        <v>0.38528670088677602</v>
      </c>
      <c r="BC10" s="17">
        <v>0.34165039156805099</v>
      </c>
      <c r="BD10" s="17">
        <v>0.32386440431940999</v>
      </c>
      <c r="BE10" s="17"/>
      <c r="BF10" s="17">
        <v>0.37443473591656801</v>
      </c>
      <c r="BG10" s="17"/>
      <c r="BH10" s="17">
        <v>0.37103893553080097</v>
      </c>
      <c r="BI10" s="17"/>
      <c r="BJ10" s="17">
        <v>0.34807713011346803</v>
      </c>
      <c r="BK10" s="17">
        <v>0.372844264176036</v>
      </c>
      <c r="BL10" s="17">
        <v>0.39373593855650602</v>
      </c>
      <c r="BM10" s="17">
        <v>0.32275373578179101</v>
      </c>
      <c r="BN10" s="17">
        <v>0.358899643893766</v>
      </c>
      <c r="BO10" s="17">
        <v>0.40507187739991302</v>
      </c>
      <c r="BP10" s="17"/>
      <c r="BQ10" s="17">
        <v>0.36044507598960801</v>
      </c>
      <c r="BR10" s="17">
        <v>0.39038170132563599</v>
      </c>
      <c r="BS10" s="17">
        <v>0.36793156263301002</v>
      </c>
      <c r="BT10" s="17"/>
      <c r="BU10" s="17">
        <v>0.324687270890957</v>
      </c>
      <c r="BV10" s="17">
        <v>0.40546415401143698</v>
      </c>
      <c r="BW10" s="17">
        <v>0.35833655921350799</v>
      </c>
      <c r="BX10" s="17"/>
      <c r="BY10" s="17">
        <v>0.29832591011287701</v>
      </c>
      <c r="BZ10" s="17"/>
      <c r="CA10" s="17">
        <v>0.39038864024890801</v>
      </c>
    </row>
    <row r="11" spans="2:79" ht="29" x14ac:dyDescent="0.35">
      <c r="B11" s="18" t="s">
        <v>260</v>
      </c>
      <c r="C11" s="17">
        <v>8.6604915991181697E-2</v>
      </c>
      <c r="D11" s="17">
        <v>9.0405674238356395E-2</v>
      </c>
      <c r="E11" s="17">
        <v>8.3346314570113794E-2</v>
      </c>
      <c r="F11" s="17"/>
      <c r="G11" s="17">
        <v>0.116993254330473</v>
      </c>
      <c r="H11" s="17">
        <v>7.7156018782796196E-2</v>
      </c>
      <c r="I11" s="17">
        <v>8.0325989998520406E-2</v>
      </c>
      <c r="J11" s="17">
        <v>0.101351574597896</v>
      </c>
      <c r="K11" s="17">
        <v>8.0930158600296204E-2</v>
      </c>
      <c r="L11" s="17">
        <v>7.0924028524893906E-2</v>
      </c>
      <c r="M11" s="17"/>
      <c r="N11" s="17">
        <v>0.104880957414708</v>
      </c>
      <c r="O11" s="17">
        <v>8.6414007033092793E-2</v>
      </c>
      <c r="P11" s="17">
        <v>6.5736030285938496E-2</v>
      </c>
      <c r="Q11" s="17">
        <v>8.4811069324050997E-2</v>
      </c>
      <c r="R11" s="17"/>
      <c r="S11" s="17">
        <v>8.8560241323893604E-2</v>
      </c>
      <c r="T11" s="17">
        <v>8.4094018040000093E-2</v>
      </c>
      <c r="U11" s="17">
        <v>8.5928640732884504E-2</v>
      </c>
      <c r="V11" s="17">
        <v>9.3978876560449898E-2</v>
      </c>
      <c r="W11" s="17">
        <v>0.107370907959089</v>
      </c>
      <c r="X11" s="17">
        <v>9.4263614271705806E-2</v>
      </c>
      <c r="Y11" s="17">
        <v>7.0595708453068298E-2</v>
      </c>
      <c r="Z11" s="17">
        <v>0.124129895874153</v>
      </c>
      <c r="AA11" s="17">
        <v>9.7270275897178099E-2</v>
      </c>
      <c r="AB11" s="17">
        <v>4.3063654909669902E-2</v>
      </c>
      <c r="AC11" s="17">
        <v>0.100279677725737</v>
      </c>
      <c r="AD11" s="17">
        <v>5.80494949905212E-2</v>
      </c>
      <c r="AE11" s="17"/>
      <c r="AF11" s="17">
        <v>8.6709343212609202E-2</v>
      </c>
      <c r="AG11" s="17">
        <v>6.8700179104285095E-2</v>
      </c>
      <c r="AH11" s="17">
        <v>0.10180165911095</v>
      </c>
      <c r="AI11" s="17">
        <v>9.0619463818062906E-2</v>
      </c>
      <c r="AJ11" s="17">
        <v>0.14840399007243901</v>
      </c>
      <c r="AK11" s="17">
        <v>0.108770304866687</v>
      </c>
      <c r="AL11" s="17"/>
      <c r="AM11" s="17">
        <v>8.1773992182067601E-2</v>
      </c>
      <c r="AN11" s="17">
        <v>8.7087022418161394E-2</v>
      </c>
      <c r="AO11" s="17">
        <v>8.3687333505883504E-2</v>
      </c>
      <c r="AP11" s="17">
        <v>0.109806900359999</v>
      </c>
      <c r="AQ11" s="17">
        <v>5.8811844997532801E-2</v>
      </c>
      <c r="AR11" s="17"/>
      <c r="AS11" s="17">
        <v>9.3124998185720703E-2</v>
      </c>
      <c r="AT11" s="17">
        <v>7.5321286322396E-2</v>
      </c>
      <c r="AU11" s="17">
        <v>8.0945533306785E-2</v>
      </c>
      <c r="AV11" s="17">
        <v>8.7964458489755898E-2</v>
      </c>
      <c r="AW11" s="17">
        <v>0.110775060373903</v>
      </c>
      <c r="AX11" s="17">
        <v>7.2700644162253206E-2</v>
      </c>
      <c r="AY11" s="17"/>
      <c r="AZ11" s="17">
        <v>9.8356028676269205E-2</v>
      </c>
      <c r="BA11" s="17">
        <v>8.2684024655368005E-2</v>
      </c>
      <c r="BB11" s="17">
        <v>6.5563060157825995E-2</v>
      </c>
      <c r="BC11" s="17">
        <v>0.138112559595539</v>
      </c>
      <c r="BD11" s="17">
        <v>8.2796230041013802E-2</v>
      </c>
      <c r="BE11" s="17"/>
      <c r="BF11" s="17">
        <v>9.0001332097161907E-2</v>
      </c>
      <c r="BG11" s="17"/>
      <c r="BH11" s="17">
        <v>9.4835208570223803E-2</v>
      </c>
      <c r="BI11" s="17"/>
      <c r="BJ11" s="17">
        <v>9.2404743065636105E-2</v>
      </c>
      <c r="BK11" s="17">
        <v>7.5336879178106497E-2</v>
      </c>
      <c r="BL11" s="17">
        <v>8.5533692488574495E-2</v>
      </c>
      <c r="BM11" s="17">
        <v>7.4208534684552699E-2</v>
      </c>
      <c r="BN11" s="17">
        <v>0.112995343736155</v>
      </c>
      <c r="BO11" s="17">
        <v>0.110009415319269</v>
      </c>
      <c r="BP11" s="17"/>
      <c r="BQ11" s="17">
        <v>8.0938723211537097E-2</v>
      </c>
      <c r="BR11" s="17">
        <v>8.7350378440369497E-2</v>
      </c>
      <c r="BS11" s="17">
        <v>8.8682266361992002E-2</v>
      </c>
      <c r="BT11" s="17"/>
      <c r="BU11" s="17">
        <v>0.112474753365377</v>
      </c>
      <c r="BV11" s="17">
        <v>8.8879573372791301E-2</v>
      </c>
      <c r="BW11" s="17">
        <v>9.0538205081204401E-2</v>
      </c>
      <c r="BX11" s="17"/>
      <c r="BY11" s="17">
        <v>0.12715915756753099</v>
      </c>
      <c r="BZ11" s="17"/>
      <c r="CA11" s="17">
        <v>7.6789241686106804E-2</v>
      </c>
    </row>
    <row r="12" spans="2:79" ht="29" x14ac:dyDescent="0.35">
      <c r="B12" s="18" t="s">
        <v>261</v>
      </c>
      <c r="C12" s="17">
        <v>3.0288159032914898E-2</v>
      </c>
      <c r="D12" s="17">
        <v>2.9753367224202801E-2</v>
      </c>
      <c r="E12" s="17">
        <v>3.1017265697421501E-2</v>
      </c>
      <c r="F12" s="17"/>
      <c r="G12" s="17">
        <v>2.23173471421312E-2</v>
      </c>
      <c r="H12" s="17">
        <v>5.4422511073280201E-2</v>
      </c>
      <c r="I12" s="17">
        <v>2.43745414164857E-2</v>
      </c>
      <c r="J12" s="17">
        <v>4.3838723260738198E-2</v>
      </c>
      <c r="K12" s="17">
        <v>2.5559684916452701E-2</v>
      </c>
      <c r="L12" s="17">
        <v>1.2971325508393E-2</v>
      </c>
      <c r="M12" s="17"/>
      <c r="N12" s="17">
        <v>2.5554406899960001E-2</v>
      </c>
      <c r="O12" s="17">
        <v>3.00781873029544E-2</v>
      </c>
      <c r="P12" s="17">
        <v>3.6108094119114302E-2</v>
      </c>
      <c r="Q12" s="17">
        <v>3.1368788380472197E-2</v>
      </c>
      <c r="R12" s="17"/>
      <c r="S12" s="17">
        <v>2.4042710389952902E-2</v>
      </c>
      <c r="T12" s="17">
        <v>3.2790276598188103E-2</v>
      </c>
      <c r="U12" s="17">
        <v>1.8046684509368398E-2</v>
      </c>
      <c r="V12" s="17">
        <v>6.3123954806762E-2</v>
      </c>
      <c r="W12" s="17">
        <v>3.62880669198858E-2</v>
      </c>
      <c r="X12" s="17">
        <v>4.4776507294858797E-2</v>
      </c>
      <c r="Y12" s="17">
        <v>3.4760311097573098E-2</v>
      </c>
      <c r="Z12" s="17">
        <v>3.4768195125790199E-2</v>
      </c>
      <c r="AA12" s="17">
        <v>2.8019659160395401E-2</v>
      </c>
      <c r="AB12" s="17">
        <v>7.9000778869350707E-3</v>
      </c>
      <c r="AC12" s="17">
        <v>8.4878997261670398E-3</v>
      </c>
      <c r="AD12" s="17">
        <v>1.9181865209942899E-2</v>
      </c>
      <c r="AE12" s="17"/>
      <c r="AF12" s="17">
        <v>2.0636053755479E-2</v>
      </c>
      <c r="AG12" s="17">
        <v>3.0056685185120099E-2</v>
      </c>
      <c r="AH12" s="17">
        <v>4.3077972107383497E-2</v>
      </c>
      <c r="AI12" s="17">
        <v>3.0341148349965701E-2</v>
      </c>
      <c r="AJ12" s="17">
        <v>3.0892998337019001E-2</v>
      </c>
      <c r="AK12" s="17">
        <v>2.89397909514616E-2</v>
      </c>
      <c r="AL12" s="17"/>
      <c r="AM12" s="17">
        <v>3.3132173948768898E-2</v>
      </c>
      <c r="AN12" s="17">
        <v>3.5366184156006099E-2</v>
      </c>
      <c r="AO12" s="17">
        <v>2.3332285668264001E-2</v>
      </c>
      <c r="AP12" s="17">
        <v>2.85294046624592E-2</v>
      </c>
      <c r="AQ12" s="17">
        <v>2.3581846801248901E-2</v>
      </c>
      <c r="AR12" s="17"/>
      <c r="AS12" s="17">
        <v>2.28956698743852E-2</v>
      </c>
      <c r="AT12" s="17">
        <v>3.3916543670890302E-2</v>
      </c>
      <c r="AU12" s="17">
        <v>2.59818767157813E-2</v>
      </c>
      <c r="AV12" s="17">
        <v>3.59315848507126E-2</v>
      </c>
      <c r="AW12" s="17">
        <v>2.6538382301627299E-2</v>
      </c>
      <c r="AX12" s="17">
        <v>4.1482109773947798E-2</v>
      </c>
      <c r="AY12" s="17"/>
      <c r="AZ12" s="17">
        <v>3.1744321127580598E-2</v>
      </c>
      <c r="BA12" s="17">
        <v>4.0833290297398697E-2</v>
      </c>
      <c r="BB12" s="17">
        <v>2.9371939322740698E-2</v>
      </c>
      <c r="BC12" s="17">
        <v>2.5058623352830999E-2</v>
      </c>
      <c r="BD12" s="17">
        <v>1.9009632472561801E-2</v>
      </c>
      <c r="BE12" s="17"/>
      <c r="BF12" s="17">
        <v>3.3557777190749198E-2</v>
      </c>
      <c r="BG12" s="17"/>
      <c r="BH12" s="17">
        <v>3.6586590992966003E-2</v>
      </c>
      <c r="BI12" s="17"/>
      <c r="BJ12" s="17">
        <v>3.6136711902254898E-2</v>
      </c>
      <c r="BK12" s="17">
        <v>1.97065543487762E-2</v>
      </c>
      <c r="BL12" s="17">
        <v>2.5384547528654301E-2</v>
      </c>
      <c r="BM12" s="17">
        <v>2.97344579380125E-2</v>
      </c>
      <c r="BN12" s="17">
        <v>2.1004433217749901E-2</v>
      </c>
      <c r="BO12" s="17">
        <v>0</v>
      </c>
      <c r="BP12" s="17"/>
      <c r="BQ12" s="17">
        <v>3.2789032667366401E-2</v>
      </c>
      <c r="BR12" s="17">
        <v>3.1579167264163599E-2</v>
      </c>
      <c r="BS12" s="17">
        <v>2.7259360460556801E-2</v>
      </c>
      <c r="BT12" s="17"/>
      <c r="BU12" s="17">
        <v>3.5815875344590499E-2</v>
      </c>
      <c r="BV12" s="17">
        <v>2.73147901613238E-2</v>
      </c>
      <c r="BW12" s="17">
        <v>3.0916554246760399E-2</v>
      </c>
      <c r="BX12" s="17"/>
      <c r="BY12" s="17">
        <v>3.3254305928979502E-2</v>
      </c>
      <c r="BZ12" s="17"/>
      <c r="CA12" s="17">
        <v>2.3677311950284802E-2</v>
      </c>
    </row>
    <row r="13" spans="2:79" x14ac:dyDescent="0.35">
      <c r="B13" s="18" t="s">
        <v>199</v>
      </c>
      <c r="C13" s="19">
        <v>3.9547076682472503E-2</v>
      </c>
      <c r="D13" s="19">
        <v>3.7152777338897797E-2</v>
      </c>
      <c r="E13" s="19">
        <v>4.2153665700432601E-2</v>
      </c>
      <c r="F13" s="19"/>
      <c r="G13" s="19">
        <v>3.6095548094007002E-2</v>
      </c>
      <c r="H13" s="19">
        <v>6.1623903929458899E-2</v>
      </c>
      <c r="I13" s="19">
        <v>4.9972047949461099E-2</v>
      </c>
      <c r="J13" s="19">
        <v>3.1531815715584201E-2</v>
      </c>
      <c r="K13" s="19">
        <v>1.9994688935334199E-2</v>
      </c>
      <c r="L13" s="19">
        <v>3.50550873967223E-2</v>
      </c>
      <c r="M13" s="19"/>
      <c r="N13" s="19">
        <v>2.8226174544821701E-2</v>
      </c>
      <c r="O13" s="19">
        <v>4.4977837113344597E-2</v>
      </c>
      <c r="P13" s="19">
        <v>3.5565827418109097E-2</v>
      </c>
      <c r="Q13" s="19">
        <v>4.9000773985939702E-2</v>
      </c>
      <c r="R13" s="19"/>
      <c r="S13" s="19">
        <v>4.50997329241591E-2</v>
      </c>
      <c r="T13" s="19">
        <v>4.9289183819425902E-2</v>
      </c>
      <c r="U13" s="19">
        <v>2.02823014069493E-2</v>
      </c>
      <c r="V13" s="19">
        <v>2.8194781780213399E-2</v>
      </c>
      <c r="W13" s="19">
        <v>4.0264358541256803E-2</v>
      </c>
      <c r="X13" s="19">
        <v>5.3948623988204499E-2</v>
      </c>
      <c r="Y13" s="19">
        <v>2.8075256181456999E-2</v>
      </c>
      <c r="Z13" s="19">
        <v>5.6606896282373302E-2</v>
      </c>
      <c r="AA13" s="19">
        <v>3.9868250377314403E-2</v>
      </c>
      <c r="AB13" s="19">
        <v>3.1592869320807598E-2</v>
      </c>
      <c r="AC13" s="19">
        <v>5.2218928014731901E-2</v>
      </c>
      <c r="AD13" s="19">
        <v>2.1378948796649502E-2</v>
      </c>
      <c r="AE13" s="19"/>
      <c r="AF13" s="19">
        <v>6.1256369384056299E-2</v>
      </c>
      <c r="AG13" s="19">
        <v>2.7358028225174798E-2</v>
      </c>
      <c r="AH13" s="19">
        <v>2.8527449827421201E-2</v>
      </c>
      <c r="AI13" s="19">
        <v>2.4933978314119299E-2</v>
      </c>
      <c r="AJ13" s="19">
        <v>3.7740786482275197E-2</v>
      </c>
      <c r="AK13" s="19">
        <v>2.3588249122049099E-2</v>
      </c>
      <c r="AL13" s="19"/>
      <c r="AM13" s="19">
        <v>5.1449562165559501E-2</v>
      </c>
      <c r="AN13" s="19">
        <v>3.7040815386270597E-2</v>
      </c>
      <c r="AO13" s="19">
        <v>3.3157324816212003E-2</v>
      </c>
      <c r="AP13" s="19">
        <v>2.84796362033331E-2</v>
      </c>
      <c r="AQ13" s="19">
        <v>4.7937695720460402E-2</v>
      </c>
      <c r="AR13" s="19"/>
      <c r="AS13" s="19">
        <v>3.2389530970256902E-2</v>
      </c>
      <c r="AT13" s="19">
        <v>5.3988838230006303E-2</v>
      </c>
      <c r="AU13" s="19">
        <v>3.0959093218391302E-2</v>
      </c>
      <c r="AV13" s="19">
        <v>3.0185276258304899E-2</v>
      </c>
      <c r="AW13" s="19">
        <v>5.2671344038118802E-2</v>
      </c>
      <c r="AX13" s="19">
        <v>3.8520224336958599E-2</v>
      </c>
      <c r="AY13" s="19"/>
      <c r="AZ13" s="19">
        <v>4.9314673980743101E-2</v>
      </c>
      <c r="BA13" s="19">
        <v>3.2396783616338201E-2</v>
      </c>
      <c r="BB13" s="19">
        <v>3.9961712483175399E-2</v>
      </c>
      <c r="BC13" s="19">
        <v>4.2940713009894903E-2</v>
      </c>
      <c r="BD13" s="19">
        <v>3.9381446430844097E-2</v>
      </c>
      <c r="BE13" s="19"/>
      <c r="BF13" s="19">
        <v>3.61711915697513E-2</v>
      </c>
      <c r="BG13" s="19"/>
      <c r="BH13" s="19">
        <v>3.7181743389759901E-2</v>
      </c>
      <c r="BI13" s="19"/>
      <c r="BJ13" s="19">
        <v>4.3897756610237801E-2</v>
      </c>
      <c r="BK13" s="19">
        <v>4.3741706424389903E-2</v>
      </c>
      <c r="BL13" s="19">
        <v>2.2283534731780099E-2</v>
      </c>
      <c r="BM13" s="19">
        <v>4.8997299524799899E-2</v>
      </c>
      <c r="BN13" s="19">
        <v>2.3653574161645301E-2</v>
      </c>
      <c r="BO13" s="19">
        <v>5.3547625970302201E-2</v>
      </c>
      <c r="BP13" s="19"/>
      <c r="BQ13" s="19">
        <v>1.49031686176085E-2</v>
      </c>
      <c r="BR13" s="19">
        <v>2.4300274211611E-2</v>
      </c>
      <c r="BS13" s="19">
        <v>2.4657909864945201E-2</v>
      </c>
      <c r="BT13" s="19"/>
      <c r="BU13" s="19">
        <v>2.2416357632275299E-2</v>
      </c>
      <c r="BV13" s="19">
        <v>2.29163414125844E-2</v>
      </c>
      <c r="BW13" s="19">
        <v>2.0471495346029302E-2</v>
      </c>
      <c r="BX13" s="19"/>
      <c r="BY13" s="19">
        <v>2.5755182901197101E-2</v>
      </c>
      <c r="BZ13" s="19"/>
      <c r="CA13" s="19">
        <v>3.3029312276255399E-2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0.138987845599223</v>
      </c>
      <c r="D9" s="17">
        <v>0.1317751472575</v>
      </c>
      <c r="E9" s="17">
        <v>0.14697599455895499</v>
      </c>
      <c r="F9" s="17"/>
      <c r="G9" s="17">
        <v>0.14660383523839601</v>
      </c>
      <c r="H9" s="17">
        <v>0.15976501765432499</v>
      </c>
      <c r="I9" s="17">
        <v>0.14823119622776501</v>
      </c>
      <c r="J9" s="17">
        <v>0.14925055696419501</v>
      </c>
      <c r="K9" s="17">
        <v>0.139217987956857</v>
      </c>
      <c r="L9" s="17">
        <v>0.101053874670362</v>
      </c>
      <c r="M9" s="17"/>
      <c r="N9" s="17">
        <v>0.135651048756464</v>
      </c>
      <c r="O9" s="17">
        <v>0.13151582277073201</v>
      </c>
      <c r="P9" s="17">
        <v>0.15445123993078999</v>
      </c>
      <c r="Q9" s="17">
        <v>0.133613218932572</v>
      </c>
      <c r="R9" s="17"/>
      <c r="S9" s="17">
        <v>0.13809831466089301</v>
      </c>
      <c r="T9" s="17">
        <v>0.14767078706561801</v>
      </c>
      <c r="U9" s="17">
        <v>0.117804019052726</v>
      </c>
      <c r="V9" s="17">
        <v>0.15399427788872699</v>
      </c>
      <c r="W9" s="17">
        <v>0.101313587097205</v>
      </c>
      <c r="X9" s="17">
        <v>0.146954410906877</v>
      </c>
      <c r="Y9" s="17">
        <v>0.116539604385744</v>
      </c>
      <c r="Z9" s="17">
        <v>0.12715253289331799</v>
      </c>
      <c r="AA9" s="17">
        <v>0.20131074615077599</v>
      </c>
      <c r="AB9" s="17">
        <v>0.10461360631265799</v>
      </c>
      <c r="AC9" s="17">
        <v>0.143122722030217</v>
      </c>
      <c r="AD9" s="17">
        <v>0.124294261112216</v>
      </c>
      <c r="AE9" s="17"/>
      <c r="AF9" s="17">
        <v>0.140892000206055</v>
      </c>
      <c r="AG9" s="17">
        <v>0.142179321205157</v>
      </c>
      <c r="AH9" s="17">
        <v>0.12383851997867</v>
      </c>
      <c r="AI9" s="17">
        <v>0.14690124559325499</v>
      </c>
      <c r="AJ9" s="17">
        <v>0.14407723234960501</v>
      </c>
      <c r="AK9" s="17">
        <v>0.16478169765890799</v>
      </c>
      <c r="AL9" s="17"/>
      <c r="AM9" s="17">
        <v>0.15144967388264199</v>
      </c>
      <c r="AN9" s="17">
        <v>0.12770033271281001</v>
      </c>
      <c r="AO9" s="17">
        <v>0.12525426465555101</v>
      </c>
      <c r="AP9" s="17">
        <v>0.17045960778379099</v>
      </c>
      <c r="AQ9" s="17">
        <v>0.16110439138470001</v>
      </c>
      <c r="AR9" s="17"/>
      <c r="AS9" s="17">
        <v>0.12696273841648001</v>
      </c>
      <c r="AT9" s="17">
        <v>0.14217363568188701</v>
      </c>
      <c r="AU9" s="17">
        <v>0.13987896653064399</v>
      </c>
      <c r="AV9" s="17">
        <v>0.13922841926927401</v>
      </c>
      <c r="AW9" s="17">
        <v>0.138294615509331</v>
      </c>
      <c r="AX9" s="17">
        <v>0.16481642434051999</v>
      </c>
      <c r="AY9" s="17"/>
      <c r="AZ9" s="17">
        <v>0.138055602146337</v>
      </c>
      <c r="BA9" s="17">
        <v>0.14826166707619001</v>
      </c>
      <c r="BB9" s="17">
        <v>0.14613508132441799</v>
      </c>
      <c r="BC9" s="17">
        <v>0.16262085016404099</v>
      </c>
      <c r="BD9" s="17">
        <v>0.117817340395616</v>
      </c>
      <c r="BE9" s="17"/>
      <c r="BF9" s="17">
        <v>0.140961251589098</v>
      </c>
      <c r="BG9" s="17"/>
      <c r="BH9" s="17">
        <v>0.14061785375268401</v>
      </c>
      <c r="BI9" s="17"/>
      <c r="BJ9" s="17">
        <v>0.14867560511198699</v>
      </c>
      <c r="BK9" s="17">
        <v>0.12692748761956901</v>
      </c>
      <c r="BL9" s="17">
        <v>0.13236025832527201</v>
      </c>
      <c r="BM9" s="17">
        <v>0.158847186352365</v>
      </c>
      <c r="BN9" s="17">
        <v>0.102601168091881</v>
      </c>
      <c r="BO9" s="17">
        <v>8.52614718422222E-2</v>
      </c>
      <c r="BP9" s="17"/>
      <c r="BQ9" s="17">
        <v>0.20085152504894099</v>
      </c>
      <c r="BR9" s="17">
        <v>0.13970028758016401</v>
      </c>
      <c r="BS9" s="17">
        <v>0.12617933327045</v>
      </c>
      <c r="BT9" s="17"/>
      <c r="BU9" s="17">
        <v>0.25921533082047199</v>
      </c>
      <c r="BV9" s="17">
        <v>0.14579358016194899</v>
      </c>
      <c r="BW9" s="17">
        <v>0.13282578148731</v>
      </c>
      <c r="BX9" s="17"/>
      <c r="BY9" s="17">
        <v>0.12887805648737899</v>
      </c>
      <c r="BZ9" s="17"/>
      <c r="CA9" s="17">
        <v>0.16077118062863299</v>
      </c>
    </row>
    <row r="10" spans="2:79" ht="29" x14ac:dyDescent="0.35">
      <c r="B10" s="18" t="s">
        <v>259</v>
      </c>
      <c r="C10" s="17">
        <v>0.42381327413783598</v>
      </c>
      <c r="D10" s="17">
        <v>0.39822786885871198</v>
      </c>
      <c r="E10" s="17">
        <v>0.44774495503212802</v>
      </c>
      <c r="F10" s="17"/>
      <c r="G10" s="17">
        <v>0.42116504086173601</v>
      </c>
      <c r="H10" s="17">
        <v>0.42071051523653702</v>
      </c>
      <c r="I10" s="17">
        <v>0.43237778440688401</v>
      </c>
      <c r="J10" s="17">
        <v>0.42114145532430503</v>
      </c>
      <c r="K10" s="17">
        <v>0.44442073976386598</v>
      </c>
      <c r="L10" s="17">
        <v>0.409527385017392</v>
      </c>
      <c r="M10" s="17"/>
      <c r="N10" s="17">
        <v>0.44279604054208599</v>
      </c>
      <c r="O10" s="17">
        <v>0.44281856044052498</v>
      </c>
      <c r="P10" s="17">
        <v>0.41176197688852201</v>
      </c>
      <c r="Q10" s="17">
        <v>0.39485738542952498</v>
      </c>
      <c r="R10" s="17"/>
      <c r="S10" s="17">
        <v>0.431048698909823</v>
      </c>
      <c r="T10" s="17">
        <v>0.409437323834768</v>
      </c>
      <c r="U10" s="17">
        <v>0.448017910022593</v>
      </c>
      <c r="V10" s="17">
        <v>0.40869021022523799</v>
      </c>
      <c r="W10" s="17">
        <v>0.44223843656567802</v>
      </c>
      <c r="X10" s="17">
        <v>0.40384768588664</v>
      </c>
      <c r="Y10" s="17">
        <v>0.43358364532360499</v>
      </c>
      <c r="Z10" s="17">
        <v>0.42568533823528698</v>
      </c>
      <c r="AA10" s="17">
        <v>0.43008815641450299</v>
      </c>
      <c r="AB10" s="17">
        <v>0.42780823379456601</v>
      </c>
      <c r="AC10" s="17">
        <v>0.38983200724289002</v>
      </c>
      <c r="AD10" s="17">
        <v>0.443308181261516</v>
      </c>
      <c r="AE10" s="17"/>
      <c r="AF10" s="17">
        <v>0.359104577830063</v>
      </c>
      <c r="AG10" s="17">
        <v>0.434774015906291</v>
      </c>
      <c r="AH10" s="17">
        <v>0.46073725707882002</v>
      </c>
      <c r="AI10" s="17">
        <v>0.42512439979491101</v>
      </c>
      <c r="AJ10" s="17">
        <v>0.40089720551097502</v>
      </c>
      <c r="AK10" s="17">
        <v>0.47262915812585599</v>
      </c>
      <c r="AL10" s="17"/>
      <c r="AM10" s="17">
        <v>0.40556869043450799</v>
      </c>
      <c r="AN10" s="17">
        <v>0.42086017049541202</v>
      </c>
      <c r="AO10" s="17">
        <v>0.44572136730400702</v>
      </c>
      <c r="AP10" s="17">
        <v>0.43481031886219501</v>
      </c>
      <c r="AQ10" s="17">
        <v>0.54358800234704296</v>
      </c>
      <c r="AR10" s="17"/>
      <c r="AS10" s="17">
        <v>0.43791376127977899</v>
      </c>
      <c r="AT10" s="17">
        <v>0.43734249233943301</v>
      </c>
      <c r="AU10" s="17">
        <v>0.40921990663623198</v>
      </c>
      <c r="AV10" s="17">
        <v>0.41477711721286398</v>
      </c>
      <c r="AW10" s="17">
        <v>0.40484238251400101</v>
      </c>
      <c r="AX10" s="17">
        <v>0.42525043762939202</v>
      </c>
      <c r="AY10" s="17"/>
      <c r="AZ10" s="17">
        <v>0.42630485322373801</v>
      </c>
      <c r="BA10" s="17">
        <v>0.42892575194882698</v>
      </c>
      <c r="BB10" s="17">
        <v>0.40915583962687402</v>
      </c>
      <c r="BC10" s="17">
        <v>0.39883943613262202</v>
      </c>
      <c r="BD10" s="17">
        <v>0.43565725250221699</v>
      </c>
      <c r="BE10" s="17"/>
      <c r="BF10" s="17">
        <v>0.427634351570371</v>
      </c>
      <c r="BG10" s="17"/>
      <c r="BH10" s="17">
        <v>0.43312792524447302</v>
      </c>
      <c r="BI10" s="17"/>
      <c r="BJ10" s="17">
        <v>0.42651954282858701</v>
      </c>
      <c r="BK10" s="17">
        <v>0.40364213787176401</v>
      </c>
      <c r="BL10" s="17">
        <v>0.44989734579867302</v>
      </c>
      <c r="BM10" s="17">
        <v>0.38817880539388699</v>
      </c>
      <c r="BN10" s="17">
        <v>0.46786246208358501</v>
      </c>
      <c r="BO10" s="17">
        <v>0.36055731757638698</v>
      </c>
      <c r="BP10" s="17"/>
      <c r="BQ10" s="17">
        <v>0.41352881986156398</v>
      </c>
      <c r="BR10" s="17">
        <v>0.43903223281596199</v>
      </c>
      <c r="BS10" s="17">
        <v>0.43660978600356598</v>
      </c>
      <c r="BT10" s="17"/>
      <c r="BU10" s="17">
        <v>0.41845001568180201</v>
      </c>
      <c r="BV10" s="17">
        <v>0.45119266575738398</v>
      </c>
      <c r="BW10" s="17">
        <v>0.42493722902238401</v>
      </c>
      <c r="BX10" s="17"/>
      <c r="BY10" s="17">
        <v>0.40063703783096299</v>
      </c>
      <c r="BZ10" s="17"/>
      <c r="CA10" s="17">
        <v>0.48700194458913498</v>
      </c>
    </row>
    <row r="11" spans="2:79" ht="29" x14ac:dyDescent="0.35">
      <c r="B11" s="18" t="s">
        <v>260</v>
      </c>
      <c r="C11" s="17">
        <v>0.32779875911658402</v>
      </c>
      <c r="D11" s="17">
        <v>0.351324960199696</v>
      </c>
      <c r="E11" s="17">
        <v>0.30459346699569601</v>
      </c>
      <c r="F11" s="17"/>
      <c r="G11" s="17">
        <v>0.33087573233787998</v>
      </c>
      <c r="H11" s="17">
        <v>0.268273550323336</v>
      </c>
      <c r="I11" s="17">
        <v>0.29068196440701699</v>
      </c>
      <c r="J11" s="17">
        <v>0.31981249806088402</v>
      </c>
      <c r="K11" s="17">
        <v>0.339348661452466</v>
      </c>
      <c r="L11" s="17">
        <v>0.40292565934983998</v>
      </c>
      <c r="M11" s="17"/>
      <c r="N11" s="17">
        <v>0.328251830117744</v>
      </c>
      <c r="O11" s="17">
        <v>0.32997915594444299</v>
      </c>
      <c r="P11" s="17">
        <v>0.32948128773829399</v>
      </c>
      <c r="Q11" s="17">
        <v>0.326058009787905</v>
      </c>
      <c r="R11" s="17"/>
      <c r="S11" s="17">
        <v>0.30586248831302598</v>
      </c>
      <c r="T11" s="17">
        <v>0.34714328499540897</v>
      </c>
      <c r="U11" s="17">
        <v>0.33265942789709002</v>
      </c>
      <c r="V11" s="17">
        <v>0.32241441409998001</v>
      </c>
      <c r="W11" s="17">
        <v>0.36506303161126702</v>
      </c>
      <c r="X11" s="17">
        <v>0.30526650339612599</v>
      </c>
      <c r="Y11" s="17">
        <v>0.32249594230605699</v>
      </c>
      <c r="Z11" s="17">
        <v>0.36563686249924798</v>
      </c>
      <c r="AA11" s="17">
        <v>0.29786681213232802</v>
      </c>
      <c r="AB11" s="17">
        <v>0.35727816658010098</v>
      </c>
      <c r="AC11" s="17">
        <v>0.340559197327858</v>
      </c>
      <c r="AD11" s="17">
        <v>0.293889860621453</v>
      </c>
      <c r="AE11" s="17"/>
      <c r="AF11" s="17">
        <v>0.34518216159961601</v>
      </c>
      <c r="AG11" s="17">
        <v>0.32555556405035402</v>
      </c>
      <c r="AH11" s="17">
        <v>0.33468755936327199</v>
      </c>
      <c r="AI11" s="17">
        <v>0.31655664890948798</v>
      </c>
      <c r="AJ11" s="17">
        <v>0.35929052181294902</v>
      </c>
      <c r="AK11" s="17">
        <v>0.29529142146792098</v>
      </c>
      <c r="AL11" s="17"/>
      <c r="AM11" s="17">
        <v>0.321050767369495</v>
      </c>
      <c r="AN11" s="17">
        <v>0.351524367158144</v>
      </c>
      <c r="AO11" s="17">
        <v>0.32753470517799199</v>
      </c>
      <c r="AP11" s="17">
        <v>0.28452074019346102</v>
      </c>
      <c r="AQ11" s="17">
        <v>0.24583879653170601</v>
      </c>
      <c r="AR11" s="17"/>
      <c r="AS11" s="17">
        <v>0.31446127144342001</v>
      </c>
      <c r="AT11" s="17">
        <v>0.31435797020571998</v>
      </c>
      <c r="AU11" s="17">
        <v>0.32309275721702402</v>
      </c>
      <c r="AV11" s="17">
        <v>0.34309520876548499</v>
      </c>
      <c r="AW11" s="17">
        <v>0.37004054447927298</v>
      </c>
      <c r="AX11" s="17">
        <v>0.312181021791545</v>
      </c>
      <c r="AY11" s="17"/>
      <c r="AZ11" s="17">
        <v>0.33270960832066798</v>
      </c>
      <c r="BA11" s="17">
        <v>0.31689751511325798</v>
      </c>
      <c r="BB11" s="17">
        <v>0.33530931663011698</v>
      </c>
      <c r="BC11" s="17">
        <v>0.34267877225248899</v>
      </c>
      <c r="BD11" s="17">
        <v>0.32265137929398402</v>
      </c>
      <c r="BE11" s="17"/>
      <c r="BF11" s="17">
        <v>0.33005629321032798</v>
      </c>
      <c r="BG11" s="17"/>
      <c r="BH11" s="17">
        <v>0.33059356071632101</v>
      </c>
      <c r="BI11" s="17"/>
      <c r="BJ11" s="17">
        <v>0.31553309906664401</v>
      </c>
      <c r="BK11" s="17">
        <v>0.349839550963783</v>
      </c>
      <c r="BL11" s="17">
        <v>0.33673989320339098</v>
      </c>
      <c r="BM11" s="17">
        <v>0.31803644055567698</v>
      </c>
      <c r="BN11" s="17">
        <v>0.32158931579679501</v>
      </c>
      <c r="BO11" s="17">
        <v>0.36034754071260999</v>
      </c>
      <c r="BP11" s="17"/>
      <c r="BQ11" s="17">
        <v>0.30559951348929998</v>
      </c>
      <c r="BR11" s="17">
        <v>0.342500957932317</v>
      </c>
      <c r="BS11" s="17">
        <v>0.34231072905549897</v>
      </c>
      <c r="BT11" s="17"/>
      <c r="BU11" s="17">
        <v>0.224881259571975</v>
      </c>
      <c r="BV11" s="17">
        <v>0.33657253468563902</v>
      </c>
      <c r="BW11" s="17">
        <v>0.34556776262628502</v>
      </c>
      <c r="BX11" s="17"/>
      <c r="BY11" s="17">
        <v>0.35554229886162497</v>
      </c>
      <c r="BZ11" s="17"/>
      <c r="CA11" s="17">
        <v>0.273155903289587</v>
      </c>
    </row>
    <row r="12" spans="2:79" ht="29" x14ac:dyDescent="0.35">
      <c r="B12" s="18" t="s">
        <v>261</v>
      </c>
      <c r="C12" s="17">
        <v>6.27754420464256E-2</v>
      </c>
      <c r="D12" s="17">
        <v>7.5624442339523201E-2</v>
      </c>
      <c r="E12" s="17">
        <v>5.02519482150025E-2</v>
      </c>
      <c r="F12" s="17"/>
      <c r="G12" s="17">
        <v>6.8235599518383996E-2</v>
      </c>
      <c r="H12" s="17">
        <v>8.3300869038205105E-2</v>
      </c>
      <c r="I12" s="17">
        <v>7.7227697472386503E-2</v>
      </c>
      <c r="J12" s="17">
        <v>6.8282551949761697E-2</v>
      </c>
      <c r="K12" s="17">
        <v>3.9762175333766102E-2</v>
      </c>
      <c r="L12" s="17">
        <v>4.1694778148072001E-2</v>
      </c>
      <c r="M12" s="17"/>
      <c r="N12" s="17">
        <v>6.3709725752335994E-2</v>
      </c>
      <c r="O12" s="17">
        <v>5.23995124186378E-2</v>
      </c>
      <c r="P12" s="17">
        <v>5.6922558101201899E-2</v>
      </c>
      <c r="Q12" s="17">
        <v>7.8014938894864994E-2</v>
      </c>
      <c r="R12" s="17"/>
      <c r="S12" s="17">
        <v>7.8435408927917394E-2</v>
      </c>
      <c r="T12" s="17">
        <v>3.8218180836745802E-2</v>
      </c>
      <c r="U12" s="17">
        <v>6.3872544201801204E-2</v>
      </c>
      <c r="V12" s="17">
        <v>7.9002009587902697E-2</v>
      </c>
      <c r="W12" s="17">
        <v>5.0359559473192803E-2</v>
      </c>
      <c r="X12" s="17">
        <v>7.3172854202960699E-2</v>
      </c>
      <c r="Y12" s="17">
        <v>8.6809761060312796E-2</v>
      </c>
      <c r="Z12" s="17">
        <v>1.7606981943334502E-2</v>
      </c>
      <c r="AA12" s="17">
        <v>3.7968459741437602E-2</v>
      </c>
      <c r="AB12" s="17">
        <v>6.6026603471268E-2</v>
      </c>
      <c r="AC12" s="17">
        <v>7.6638073567882603E-2</v>
      </c>
      <c r="AD12" s="17">
        <v>9.6455139864680406E-2</v>
      </c>
      <c r="AE12" s="17"/>
      <c r="AF12" s="17">
        <v>7.2789101790423499E-2</v>
      </c>
      <c r="AG12" s="17">
        <v>6.1164662897060899E-2</v>
      </c>
      <c r="AH12" s="17">
        <v>5.6377604370494903E-2</v>
      </c>
      <c r="AI12" s="17">
        <v>8.2589171775031195E-2</v>
      </c>
      <c r="AJ12" s="17">
        <v>6.1631565989852401E-2</v>
      </c>
      <c r="AK12" s="17">
        <v>4.69042400553406E-2</v>
      </c>
      <c r="AL12" s="17"/>
      <c r="AM12" s="17">
        <v>5.6815377602246198E-2</v>
      </c>
      <c r="AN12" s="17">
        <v>6.0415199366805103E-2</v>
      </c>
      <c r="AO12" s="17">
        <v>6.0294963306648103E-2</v>
      </c>
      <c r="AP12" s="17">
        <v>8.3231802707288194E-2</v>
      </c>
      <c r="AQ12" s="17">
        <v>1.8272940255512699E-2</v>
      </c>
      <c r="AR12" s="17"/>
      <c r="AS12" s="17">
        <v>8.3964790927083297E-2</v>
      </c>
      <c r="AT12" s="17">
        <v>4.82422610095097E-2</v>
      </c>
      <c r="AU12" s="17">
        <v>8.0204770777526496E-2</v>
      </c>
      <c r="AV12" s="17">
        <v>6.14570950167668E-2</v>
      </c>
      <c r="AW12" s="17">
        <v>3.8385374548071297E-2</v>
      </c>
      <c r="AX12" s="17">
        <v>5.01518451881049E-2</v>
      </c>
      <c r="AY12" s="17"/>
      <c r="AZ12" s="17">
        <v>6.4296258183852206E-2</v>
      </c>
      <c r="BA12" s="17">
        <v>6.0194112451594103E-2</v>
      </c>
      <c r="BB12" s="17">
        <v>6.1097200517269697E-2</v>
      </c>
      <c r="BC12" s="17">
        <v>4.5614174114266E-2</v>
      </c>
      <c r="BD12" s="17">
        <v>7.0655619804192396E-2</v>
      </c>
      <c r="BE12" s="17"/>
      <c r="BF12" s="17">
        <v>5.9077438927930701E-2</v>
      </c>
      <c r="BG12" s="17"/>
      <c r="BH12" s="17">
        <v>5.5610906080442203E-2</v>
      </c>
      <c r="BI12" s="17"/>
      <c r="BJ12" s="17">
        <v>6.2409573626848902E-2</v>
      </c>
      <c r="BK12" s="17">
        <v>5.6225073913156502E-2</v>
      </c>
      <c r="BL12" s="17">
        <v>5.0857864245417599E-2</v>
      </c>
      <c r="BM12" s="17">
        <v>7.36768153761716E-2</v>
      </c>
      <c r="BN12" s="17">
        <v>8.7974436689812793E-2</v>
      </c>
      <c r="BO12" s="17">
        <v>0.12350221428852901</v>
      </c>
      <c r="BP12" s="17"/>
      <c r="BQ12" s="17">
        <v>6.1248041354833901E-2</v>
      </c>
      <c r="BR12" s="17">
        <v>4.8184783014166503E-2</v>
      </c>
      <c r="BS12" s="17">
        <v>6.74349508147499E-2</v>
      </c>
      <c r="BT12" s="17"/>
      <c r="BU12" s="17">
        <v>7.4603311396830199E-2</v>
      </c>
      <c r="BV12" s="17">
        <v>4.2179242398180501E-2</v>
      </c>
      <c r="BW12" s="17">
        <v>7.1301319958690407E-2</v>
      </c>
      <c r="BX12" s="17"/>
      <c r="BY12" s="17">
        <v>9.5436287041044704E-2</v>
      </c>
      <c r="BZ12" s="17"/>
      <c r="CA12" s="17">
        <v>3.88529077316173E-2</v>
      </c>
    </row>
    <row r="13" spans="2:79" x14ac:dyDescent="0.35">
      <c r="B13" s="18" t="s">
        <v>199</v>
      </c>
      <c r="C13" s="19">
        <v>4.6624679099931197E-2</v>
      </c>
      <c r="D13" s="19">
        <v>4.3047581344568001E-2</v>
      </c>
      <c r="E13" s="19">
        <v>5.0433635198218099E-2</v>
      </c>
      <c r="F13" s="19"/>
      <c r="G13" s="19">
        <v>3.3119792043604102E-2</v>
      </c>
      <c r="H13" s="19">
        <v>6.7950047747595693E-2</v>
      </c>
      <c r="I13" s="19">
        <v>5.1481357485947399E-2</v>
      </c>
      <c r="J13" s="19">
        <v>4.1512937700854798E-2</v>
      </c>
      <c r="K13" s="19">
        <v>3.7250435493045603E-2</v>
      </c>
      <c r="L13" s="19">
        <v>4.47983028143338E-2</v>
      </c>
      <c r="M13" s="19"/>
      <c r="N13" s="19">
        <v>2.9591354831369501E-2</v>
      </c>
      <c r="O13" s="19">
        <v>4.3286948425662101E-2</v>
      </c>
      <c r="P13" s="19">
        <v>4.7382937341191499E-2</v>
      </c>
      <c r="Q13" s="19">
        <v>6.7456446955133795E-2</v>
      </c>
      <c r="R13" s="19"/>
      <c r="S13" s="19">
        <v>4.65550891883399E-2</v>
      </c>
      <c r="T13" s="19">
        <v>5.75304232674596E-2</v>
      </c>
      <c r="U13" s="19">
        <v>3.7646098825789599E-2</v>
      </c>
      <c r="V13" s="19">
        <v>3.5899088198151803E-2</v>
      </c>
      <c r="W13" s="19">
        <v>4.10253852526569E-2</v>
      </c>
      <c r="X13" s="19">
        <v>7.0758545607397E-2</v>
      </c>
      <c r="Y13" s="19">
        <v>4.05710469242802E-2</v>
      </c>
      <c r="Z13" s="19">
        <v>6.3918284428812006E-2</v>
      </c>
      <c r="AA13" s="19">
        <v>3.2765825560955301E-2</v>
      </c>
      <c r="AB13" s="19">
        <v>4.42733898414076E-2</v>
      </c>
      <c r="AC13" s="19">
        <v>4.9847999831152699E-2</v>
      </c>
      <c r="AD13" s="19">
        <v>4.2052557140134297E-2</v>
      </c>
      <c r="AE13" s="19"/>
      <c r="AF13" s="19">
        <v>8.2032158573842801E-2</v>
      </c>
      <c r="AG13" s="19">
        <v>3.6326435941137103E-2</v>
      </c>
      <c r="AH13" s="19">
        <v>2.4359059208743001E-2</v>
      </c>
      <c r="AI13" s="19">
        <v>2.88285339273146E-2</v>
      </c>
      <c r="AJ13" s="19">
        <v>3.4103474336619199E-2</v>
      </c>
      <c r="AK13" s="19">
        <v>2.0393482691974898E-2</v>
      </c>
      <c r="AL13" s="19"/>
      <c r="AM13" s="19">
        <v>6.5115490711108101E-2</v>
      </c>
      <c r="AN13" s="19">
        <v>3.9499930266829297E-2</v>
      </c>
      <c r="AO13" s="19">
        <v>4.1194699555802398E-2</v>
      </c>
      <c r="AP13" s="19">
        <v>2.6977530453265199E-2</v>
      </c>
      <c r="AQ13" s="19">
        <v>3.1195869481039199E-2</v>
      </c>
      <c r="AR13" s="19"/>
      <c r="AS13" s="19">
        <v>3.6697437933238E-2</v>
      </c>
      <c r="AT13" s="19">
        <v>5.7883640763450497E-2</v>
      </c>
      <c r="AU13" s="19">
        <v>4.7603598838573097E-2</v>
      </c>
      <c r="AV13" s="19">
        <v>4.14421597356096E-2</v>
      </c>
      <c r="AW13" s="19">
        <v>4.8437082949323702E-2</v>
      </c>
      <c r="AX13" s="19">
        <v>4.7600271050437799E-2</v>
      </c>
      <c r="AY13" s="19"/>
      <c r="AZ13" s="19">
        <v>3.8633678125405302E-2</v>
      </c>
      <c r="BA13" s="19">
        <v>4.5720953410130501E-2</v>
      </c>
      <c r="BB13" s="19">
        <v>4.83025619013219E-2</v>
      </c>
      <c r="BC13" s="19">
        <v>5.0246767336581698E-2</v>
      </c>
      <c r="BD13" s="19">
        <v>5.3218408003990698E-2</v>
      </c>
      <c r="BE13" s="19"/>
      <c r="BF13" s="19">
        <v>4.2270664702272698E-2</v>
      </c>
      <c r="BG13" s="19"/>
      <c r="BH13" s="19">
        <v>4.0049754206079702E-2</v>
      </c>
      <c r="BI13" s="19"/>
      <c r="BJ13" s="19">
        <v>4.6862179365933503E-2</v>
      </c>
      <c r="BK13" s="19">
        <v>6.3365749631728099E-2</v>
      </c>
      <c r="BL13" s="19">
        <v>3.0144638427246899E-2</v>
      </c>
      <c r="BM13" s="19">
        <v>6.12607523218998E-2</v>
      </c>
      <c r="BN13" s="19">
        <v>1.9972617337926098E-2</v>
      </c>
      <c r="BO13" s="19">
        <v>7.0331455580252097E-2</v>
      </c>
      <c r="BP13" s="19"/>
      <c r="BQ13" s="19">
        <v>1.8772100245360801E-2</v>
      </c>
      <c r="BR13" s="19">
        <v>3.05817386573899E-2</v>
      </c>
      <c r="BS13" s="19">
        <v>2.74652008557352E-2</v>
      </c>
      <c r="BT13" s="19"/>
      <c r="BU13" s="19">
        <v>2.2850082528920301E-2</v>
      </c>
      <c r="BV13" s="19">
        <v>2.4261976996847099E-2</v>
      </c>
      <c r="BW13" s="19">
        <v>2.5367906905330001E-2</v>
      </c>
      <c r="BX13" s="19"/>
      <c r="BY13" s="19">
        <v>1.9506319778987601E-2</v>
      </c>
      <c r="BZ13" s="19"/>
      <c r="CA13" s="19">
        <v>4.0218063761028398E-2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0.106978422430673</v>
      </c>
      <c r="D9" s="17">
        <v>0.108010287840257</v>
      </c>
      <c r="E9" s="17">
        <v>0.105218739840845</v>
      </c>
      <c r="F9" s="17"/>
      <c r="G9" s="17">
        <v>0.118732516093928</v>
      </c>
      <c r="H9" s="17">
        <v>0.142300565365239</v>
      </c>
      <c r="I9" s="17">
        <v>0.102426258557665</v>
      </c>
      <c r="J9" s="17">
        <v>9.8848009659419894E-2</v>
      </c>
      <c r="K9" s="17">
        <v>0.106222045835751</v>
      </c>
      <c r="L9" s="17">
        <v>8.1183557533424697E-2</v>
      </c>
      <c r="M9" s="17"/>
      <c r="N9" s="17">
        <v>0.110152366238256</v>
      </c>
      <c r="O9" s="17">
        <v>9.9500424006769506E-2</v>
      </c>
      <c r="P9" s="17">
        <v>0.102333442011022</v>
      </c>
      <c r="Q9" s="17">
        <v>0.11755595913141</v>
      </c>
      <c r="R9" s="17"/>
      <c r="S9" s="17">
        <v>0.162646897174443</v>
      </c>
      <c r="T9" s="17">
        <v>0.10231673678856699</v>
      </c>
      <c r="U9" s="17">
        <v>9.6968226155029799E-2</v>
      </c>
      <c r="V9" s="17">
        <v>9.1881805946851094E-2</v>
      </c>
      <c r="W9" s="17">
        <v>0.103680691351222</v>
      </c>
      <c r="X9" s="17">
        <v>0.113117511824966</v>
      </c>
      <c r="Y9" s="17">
        <v>9.6778070552746107E-2</v>
      </c>
      <c r="Z9" s="17">
        <v>6.3530167714849095E-2</v>
      </c>
      <c r="AA9" s="17">
        <v>0.112485279348208</v>
      </c>
      <c r="AB9" s="17">
        <v>7.5276741622794296E-2</v>
      </c>
      <c r="AC9" s="17">
        <v>9.05901858131479E-2</v>
      </c>
      <c r="AD9" s="17">
        <v>0.116217352514611</v>
      </c>
      <c r="AE9" s="17"/>
      <c r="AF9" s="17">
        <v>0.10588306206308901</v>
      </c>
      <c r="AG9" s="17">
        <v>0.104818638372471</v>
      </c>
      <c r="AH9" s="17">
        <v>8.7281221236076206E-2</v>
      </c>
      <c r="AI9" s="17">
        <v>0.118036767719985</v>
      </c>
      <c r="AJ9" s="17">
        <v>0.111855796654226</v>
      </c>
      <c r="AK9" s="17">
        <v>0.15962713772206899</v>
      </c>
      <c r="AL9" s="17"/>
      <c r="AM9" s="17">
        <v>9.6815171991388393E-2</v>
      </c>
      <c r="AN9" s="17">
        <v>8.5726577259687006E-2</v>
      </c>
      <c r="AO9" s="17">
        <v>0.114289644714223</v>
      </c>
      <c r="AP9" s="17">
        <v>0.15188020928097501</v>
      </c>
      <c r="AQ9" s="17">
        <v>0.21078164019778101</v>
      </c>
      <c r="AR9" s="17"/>
      <c r="AS9" s="17">
        <v>0.13770156846783699</v>
      </c>
      <c r="AT9" s="17">
        <v>0.107050606737568</v>
      </c>
      <c r="AU9" s="17">
        <v>0.10215379045197399</v>
      </c>
      <c r="AV9" s="17">
        <v>8.1629090767476195E-2</v>
      </c>
      <c r="AW9" s="17">
        <v>0.116278477631449</v>
      </c>
      <c r="AX9" s="17">
        <v>7.7857279520648803E-2</v>
      </c>
      <c r="AY9" s="17"/>
      <c r="AZ9" s="17">
        <v>0.102267343977889</v>
      </c>
      <c r="BA9" s="17">
        <v>0.110354479006975</v>
      </c>
      <c r="BB9" s="17">
        <v>0.10861972492870201</v>
      </c>
      <c r="BC9" s="17">
        <v>9.8127708667122004E-2</v>
      </c>
      <c r="BD9" s="17">
        <v>0.10608334364052401</v>
      </c>
      <c r="BE9" s="17"/>
      <c r="BF9" s="17">
        <v>0.103588870046461</v>
      </c>
      <c r="BG9" s="17"/>
      <c r="BH9" s="17">
        <v>0.104653206496696</v>
      </c>
      <c r="BI9" s="17"/>
      <c r="BJ9" s="17">
        <v>9.8494931064345606E-2</v>
      </c>
      <c r="BK9" s="17">
        <v>9.8925809462909894E-2</v>
      </c>
      <c r="BL9" s="17">
        <v>0.115742868831631</v>
      </c>
      <c r="BM9" s="17">
        <v>0.114462882636595</v>
      </c>
      <c r="BN9" s="17">
        <v>7.4604687645608306E-2</v>
      </c>
      <c r="BO9" s="17">
        <v>0.131571579762508</v>
      </c>
      <c r="BP9" s="17"/>
      <c r="BQ9" s="17">
        <v>0.13022653554738001</v>
      </c>
      <c r="BR9" s="17">
        <v>0.116960927995473</v>
      </c>
      <c r="BS9" s="17">
        <v>9.9132266287805595E-2</v>
      </c>
      <c r="BT9" s="17"/>
      <c r="BU9" s="17">
        <v>0.22739918740110801</v>
      </c>
      <c r="BV9" s="17">
        <v>0.11201334296368499</v>
      </c>
      <c r="BW9" s="17">
        <v>9.8745948154667099E-2</v>
      </c>
      <c r="BX9" s="17"/>
      <c r="BY9" s="17">
        <v>0.143980286148261</v>
      </c>
      <c r="BZ9" s="17"/>
      <c r="CA9" s="17">
        <v>0.17311101425122299</v>
      </c>
    </row>
    <row r="10" spans="2:79" ht="29" x14ac:dyDescent="0.35">
      <c r="B10" s="18" t="s">
        <v>259</v>
      </c>
      <c r="C10" s="17">
        <v>0.33631195773689798</v>
      </c>
      <c r="D10" s="17">
        <v>0.33126852035783899</v>
      </c>
      <c r="E10" s="17">
        <v>0.33970644316736898</v>
      </c>
      <c r="F10" s="17"/>
      <c r="G10" s="17">
        <v>0.37975527374251</v>
      </c>
      <c r="H10" s="17">
        <v>0.31762893219814498</v>
      </c>
      <c r="I10" s="17">
        <v>0.34182055277783302</v>
      </c>
      <c r="J10" s="17">
        <v>0.32056933126598702</v>
      </c>
      <c r="K10" s="17">
        <v>0.30376305700331402</v>
      </c>
      <c r="L10" s="17">
        <v>0.35257492678279401</v>
      </c>
      <c r="M10" s="17"/>
      <c r="N10" s="17">
        <v>0.382309756020484</v>
      </c>
      <c r="O10" s="17">
        <v>0.33198430337964702</v>
      </c>
      <c r="P10" s="17">
        <v>0.33776504180372202</v>
      </c>
      <c r="Q10" s="17">
        <v>0.28688563828979002</v>
      </c>
      <c r="R10" s="17"/>
      <c r="S10" s="17">
        <v>0.36281994965661102</v>
      </c>
      <c r="T10" s="17">
        <v>0.35389734557974101</v>
      </c>
      <c r="U10" s="17">
        <v>0.34346642229653601</v>
      </c>
      <c r="V10" s="17">
        <v>0.38204300856956802</v>
      </c>
      <c r="W10" s="17">
        <v>0.38529256835577502</v>
      </c>
      <c r="X10" s="17">
        <v>0.31160601288559803</v>
      </c>
      <c r="Y10" s="17">
        <v>0.32925721811519498</v>
      </c>
      <c r="Z10" s="17">
        <v>0.24837316959473399</v>
      </c>
      <c r="AA10" s="17">
        <v>0.30104949684923998</v>
      </c>
      <c r="AB10" s="17">
        <v>0.31479285416146002</v>
      </c>
      <c r="AC10" s="17">
        <v>0.29525743519122399</v>
      </c>
      <c r="AD10" s="17">
        <v>0.33833484060478503</v>
      </c>
      <c r="AE10" s="17"/>
      <c r="AF10" s="17">
        <v>0.29928262947520001</v>
      </c>
      <c r="AG10" s="17">
        <v>0.32122785772440998</v>
      </c>
      <c r="AH10" s="17">
        <v>0.36943759726089698</v>
      </c>
      <c r="AI10" s="17">
        <v>0.34897164901873401</v>
      </c>
      <c r="AJ10" s="17">
        <v>0.33838580892690201</v>
      </c>
      <c r="AK10" s="17">
        <v>0.40688249760081402</v>
      </c>
      <c r="AL10" s="17"/>
      <c r="AM10" s="17">
        <v>0.29539865466141102</v>
      </c>
      <c r="AN10" s="17">
        <v>0.34652269004121899</v>
      </c>
      <c r="AO10" s="17">
        <v>0.34613024865472802</v>
      </c>
      <c r="AP10" s="17">
        <v>0.37283385009048697</v>
      </c>
      <c r="AQ10" s="17">
        <v>0.37833278572594697</v>
      </c>
      <c r="AR10" s="17"/>
      <c r="AS10" s="17">
        <v>0.34140241725158998</v>
      </c>
      <c r="AT10" s="17">
        <v>0.36178039011875601</v>
      </c>
      <c r="AU10" s="17">
        <v>0.282390104798871</v>
      </c>
      <c r="AV10" s="17">
        <v>0.34004087520182302</v>
      </c>
      <c r="AW10" s="17">
        <v>0.31161615446679197</v>
      </c>
      <c r="AX10" s="17">
        <v>0.38226032167122898</v>
      </c>
      <c r="AY10" s="17"/>
      <c r="AZ10" s="17">
        <v>0.333295777775025</v>
      </c>
      <c r="BA10" s="17">
        <v>0.33299659316549901</v>
      </c>
      <c r="BB10" s="17">
        <v>0.29619642422089598</v>
      </c>
      <c r="BC10" s="17">
        <v>0.35856906871467997</v>
      </c>
      <c r="BD10" s="17">
        <v>0.37208672300357098</v>
      </c>
      <c r="BE10" s="17"/>
      <c r="BF10" s="17">
        <v>0.326540337668284</v>
      </c>
      <c r="BG10" s="17"/>
      <c r="BH10" s="17">
        <v>0.342716248903634</v>
      </c>
      <c r="BI10" s="17"/>
      <c r="BJ10" s="17">
        <v>0.35156094377305303</v>
      </c>
      <c r="BK10" s="17">
        <v>0.32797143821462699</v>
      </c>
      <c r="BL10" s="17">
        <v>0.34528337372517498</v>
      </c>
      <c r="BM10" s="17">
        <v>0.27438666035755399</v>
      </c>
      <c r="BN10" s="17">
        <v>0.318192880810859</v>
      </c>
      <c r="BO10" s="17">
        <v>0.34031017140417902</v>
      </c>
      <c r="BP10" s="17"/>
      <c r="BQ10" s="17">
        <v>0.40915545243523999</v>
      </c>
      <c r="BR10" s="17">
        <v>0.34407218985385701</v>
      </c>
      <c r="BS10" s="17">
        <v>0.32382422164927199</v>
      </c>
      <c r="BT10" s="17"/>
      <c r="BU10" s="17">
        <v>0.37329908846121901</v>
      </c>
      <c r="BV10" s="17">
        <v>0.38378849111304802</v>
      </c>
      <c r="BW10" s="17">
        <v>0.31644070801011698</v>
      </c>
      <c r="BX10" s="17"/>
      <c r="BY10" s="17">
        <v>0.35256095374708901</v>
      </c>
      <c r="BZ10" s="17"/>
      <c r="CA10" s="17">
        <v>0.44976687134514298</v>
      </c>
    </row>
    <row r="11" spans="2:79" ht="29" x14ac:dyDescent="0.35">
      <c r="B11" s="18" t="s">
        <v>260</v>
      </c>
      <c r="C11" s="17">
        <v>0.38846288157200298</v>
      </c>
      <c r="D11" s="17">
        <v>0.39817879991285898</v>
      </c>
      <c r="E11" s="17">
        <v>0.38090901111491599</v>
      </c>
      <c r="F11" s="17"/>
      <c r="G11" s="17">
        <v>0.29887826014727797</v>
      </c>
      <c r="H11" s="17">
        <v>0.324290468650626</v>
      </c>
      <c r="I11" s="17">
        <v>0.35873559217998802</v>
      </c>
      <c r="J11" s="17">
        <v>0.407285309859928</v>
      </c>
      <c r="K11" s="17">
        <v>0.47422803469351299</v>
      </c>
      <c r="L11" s="17">
        <v>0.45185751141860098</v>
      </c>
      <c r="M11" s="17"/>
      <c r="N11" s="17">
        <v>0.38745336829187998</v>
      </c>
      <c r="O11" s="17">
        <v>0.41140480677085001</v>
      </c>
      <c r="P11" s="17">
        <v>0.39377665677753199</v>
      </c>
      <c r="Q11" s="17">
        <v>0.36244917934038801</v>
      </c>
      <c r="R11" s="17"/>
      <c r="S11" s="17">
        <v>0.33960575569200702</v>
      </c>
      <c r="T11" s="17">
        <v>0.37749678564804501</v>
      </c>
      <c r="U11" s="17">
        <v>0.38875437995677697</v>
      </c>
      <c r="V11" s="17">
        <v>0.36367810883282398</v>
      </c>
      <c r="W11" s="17">
        <v>0.36263790610282398</v>
      </c>
      <c r="X11" s="17">
        <v>0.35967245055556102</v>
      </c>
      <c r="Y11" s="17">
        <v>0.405823044561408</v>
      </c>
      <c r="Z11" s="17">
        <v>0.456691970564363</v>
      </c>
      <c r="AA11" s="17">
        <v>0.400515516578478</v>
      </c>
      <c r="AB11" s="17">
        <v>0.45545409314094898</v>
      </c>
      <c r="AC11" s="17">
        <v>0.46961920795490403</v>
      </c>
      <c r="AD11" s="17">
        <v>0.36631022908162703</v>
      </c>
      <c r="AE11" s="17"/>
      <c r="AF11" s="17">
        <v>0.38907162151438801</v>
      </c>
      <c r="AG11" s="17">
        <v>0.40075173646947698</v>
      </c>
      <c r="AH11" s="17">
        <v>0.39823962881570202</v>
      </c>
      <c r="AI11" s="17">
        <v>0.38752004766669601</v>
      </c>
      <c r="AJ11" s="17">
        <v>0.40713005249733097</v>
      </c>
      <c r="AK11" s="17">
        <v>0.332128871126327</v>
      </c>
      <c r="AL11" s="17"/>
      <c r="AM11" s="17">
        <v>0.40035848359287401</v>
      </c>
      <c r="AN11" s="17">
        <v>0.39532922311954799</v>
      </c>
      <c r="AO11" s="17">
        <v>0.40391879654166302</v>
      </c>
      <c r="AP11" s="17">
        <v>0.32532351718053598</v>
      </c>
      <c r="AQ11" s="17">
        <v>0.32416821809026702</v>
      </c>
      <c r="AR11" s="17"/>
      <c r="AS11" s="17">
        <v>0.37088599847979398</v>
      </c>
      <c r="AT11" s="17">
        <v>0.35262886668798699</v>
      </c>
      <c r="AU11" s="17">
        <v>0.429294749890891</v>
      </c>
      <c r="AV11" s="17">
        <v>0.39921609133415997</v>
      </c>
      <c r="AW11" s="17">
        <v>0.42689985389783902</v>
      </c>
      <c r="AX11" s="17">
        <v>0.37795861415582599</v>
      </c>
      <c r="AY11" s="17"/>
      <c r="AZ11" s="17">
        <v>0.40240799036675001</v>
      </c>
      <c r="BA11" s="17">
        <v>0.38255894398394502</v>
      </c>
      <c r="BB11" s="17">
        <v>0.41779080718901002</v>
      </c>
      <c r="BC11" s="17">
        <v>0.39585671123646798</v>
      </c>
      <c r="BD11" s="17">
        <v>0.35532716849816098</v>
      </c>
      <c r="BE11" s="17"/>
      <c r="BF11" s="17">
        <v>0.40980216859533702</v>
      </c>
      <c r="BG11" s="17"/>
      <c r="BH11" s="17">
        <v>0.39438254002752998</v>
      </c>
      <c r="BI11" s="17"/>
      <c r="BJ11" s="17">
        <v>0.37526462062028398</v>
      </c>
      <c r="BK11" s="17">
        <v>0.41319314133370899</v>
      </c>
      <c r="BL11" s="17">
        <v>0.40629537346365802</v>
      </c>
      <c r="BM11" s="17">
        <v>0.382289034269293</v>
      </c>
      <c r="BN11" s="17">
        <v>0.44346164159263002</v>
      </c>
      <c r="BO11" s="17">
        <v>0.35436073516056099</v>
      </c>
      <c r="BP11" s="17"/>
      <c r="BQ11" s="17">
        <v>0.33093470171490802</v>
      </c>
      <c r="BR11" s="17">
        <v>0.415904255395947</v>
      </c>
      <c r="BS11" s="17">
        <v>0.41124838616152898</v>
      </c>
      <c r="BT11" s="17"/>
      <c r="BU11" s="17">
        <v>0.290133016952763</v>
      </c>
      <c r="BV11" s="17">
        <v>0.40142747332447698</v>
      </c>
      <c r="BW11" s="17">
        <v>0.40904131333532801</v>
      </c>
      <c r="BX11" s="17"/>
      <c r="BY11" s="17">
        <v>0.34296797279080199</v>
      </c>
      <c r="BZ11" s="17"/>
      <c r="CA11" s="17">
        <v>0.28880217329233598</v>
      </c>
    </row>
    <row r="12" spans="2:79" ht="29" x14ac:dyDescent="0.35">
      <c r="B12" s="18" t="s">
        <v>261</v>
      </c>
      <c r="C12" s="17">
        <v>0.12968242387974799</v>
      </c>
      <c r="D12" s="17">
        <v>0.12991077310730501</v>
      </c>
      <c r="E12" s="17">
        <v>0.129549661847362</v>
      </c>
      <c r="F12" s="17"/>
      <c r="G12" s="17">
        <v>0.15462688007205</v>
      </c>
      <c r="H12" s="17">
        <v>0.15315109321811901</v>
      </c>
      <c r="I12" s="17">
        <v>0.14176960281388501</v>
      </c>
      <c r="J12" s="17">
        <v>0.14780103840379599</v>
      </c>
      <c r="K12" s="17">
        <v>9.45538470090386E-2</v>
      </c>
      <c r="L12" s="17">
        <v>9.3006730074376098E-2</v>
      </c>
      <c r="M12" s="17"/>
      <c r="N12" s="17">
        <v>9.87056436648555E-2</v>
      </c>
      <c r="O12" s="17">
        <v>0.112752894789951</v>
      </c>
      <c r="P12" s="17">
        <v>0.13086572873494901</v>
      </c>
      <c r="Q12" s="17">
        <v>0.17948056605493701</v>
      </c>
      <c r="R12" s="17"/>
      <c r="S12" s="17">
        <v>9.0056910678142602E-2</v>
      </c>
      <c r="T12" s="17">
        <v>0.12732729691806099</v>
      </c>
      <c r="U12" s="17">
        <v>0.136687007720244</v>
      </c>
      <c r="V12" s="17">
        <v>0.141765224226965</v>
      </c>
      <c r="W12" s="17">
        <v>0.118120530849723</v>
      </c>
      <c r="X12" s="17">
        <v>0.158204315752074</v>
      </c>
      <c r="Y12" s="17">
        <v>0.146837106604812</v>
      </c>
      <c r="Z12" s="17">
        <v>0.19143081366855499</v>
      </c>
      <c r="AA12" s="17">
        <v>0.12863984379662199</v>
      </c>
      <c r="AB12" s="17">
        <v>0.113774243226324</v>
      </c>
      <c r="AC12" s="17">
        <v>0.112729148351144</v>
      </c>
      <c r="AD12" s="17">
        <v>0.162905527638189</v>
      </c>
      <c r="AE12" s="17"/>
      <c r="AF12" s="17">
        <v>0.14522599099300501</v>
      </c>
      <c r="AG12" s="17">
        <v>0.14320637575865</v>
      </c>
      <c r="AH12" s="17">
        <v>0.12758401844193001</v>
      </c>
      <c r="AI12" s="17">
        <v>0.125283333566858</v>
      </c>
      <c r="AJ12" s="17">
        <v>0.101936459115612</v>
      </c>
      <c r="AK12" s="17">
        <v>7.8433498059239007E-2</v>
      </c>
      <c r="AL12" s="17"/>
      <c r="AM12" s="17">
        <v>0.157100382688422</v>
      </c>
      <c r="AN12" s="17">
        <v>0.136970124478385</v>
      </c>
      <c r="AO12" s="17">
        <v>0.100030181957541</v>
      </c>
      <c r="AP12" s="17">
        <v>0.12380612562683301</v>
      </c>
      <c r="AQ12" s="17">
        <v>6.9150396393916097E-2</v>
      </c>
      <c r="AR12" s="17"/>
      <c r="AS12" s="17">
        <v>0.105235660684127</v>
      </c>
      <c r="AT12" s="17">
        <v>0.128555844638957</v>
      </c>
      <c r="AU12" s="17">
        <v>0.15593591728320499</v>
      </c>
      <c r="AV12" s="17">
        <v>0.14938317469239201</v>
      </c>
      <c r="AW12" s="17">
        <v>0.110866100804135</v>
      </c>
      <c r="AX12" s="17">
        <v>0.129582367272116</v>
      </c>
      <c r="AY12" s="17"/>
      <c r="AZ12" s="17">
        <v>0.12825296980715301</v>
      </c>
      <c r="BA12" s="17">
        <v>0.14270725073688501</v>
      </c>
      <c r="BB12" s="17">
        <v>0.13574303048483599</v>
      </c>
      <c r="BC12" s="17">
        <v>0.106197578942662</v>
      </c>
      <c r="BD12" s="17">
        <v>0.117342497494135</v>
      </c>
      <c r="BE12" s="17"/>
      <c r="BF12" s="17">
        <v>0.12912226838340801</v>
      </c>
      <c r="BG12" s="17"/>
      <c r="BH12" s="17">
        <v>0.12752440188792799</v>
      </c>
      <c r="BI12" s="17"/>
      <c r="BJ12" s="17">
        <v>0.13512574641487901</v>
      </c>
      <c r="BK12" s="17">
        <v>0.12404513312823599</v>
      </c>
      <c r="BL12" s="17">
        <v>0.110285453222535</v>
      </c>
      <c r="BM12" s="17">
        <v>0.175697965775892</v>
      </c>
      <c r="BN12" s="17">
        <v>0.12867487339432801</v>
      </c>
      <c r="BO12" s="17">
        <v>8.7213220210750605E-2</v>
      </c>
      <c r="BP12" s="17"/>
      <c r="BQ12" s="17">
        <v>0.117695065429163</v>
      </c>
      <c r="BR12" s="17">
        <v>9.86595472519219E-2</v>
      </c>
      <c r="BS12" s="17">
        <v>0.14517346350532501</v>
      </c>
      <c r="BT12" s="17"/>
      <c r="BU12" s="17">
        <v>0.103193405118067</v>
      </c>
      <c r="BV12" s="17">
        <v>8.6013704383899894E-2</v>
      </c>
      <c r="BW12" s="17">
        <v>0.154977772083191</v>
      </c>
      <c r="BX12" s="17"/>
      <c r="BY12" s="17">
        <v>0.122145538470551</v>
      </c>
      <c r="BZ12" s="17"/>
      <c r="CA12" s="17">
        <v>5.8090630879570601E-2</v>
      </c>
    </row>
    <row r="13" spans="2:79" x14ac:dyDescent="0.35">
      <c r="B13" s="18" t="s">
        <v>199</v>
      </c>
      <c r="C13" s="19">
        <v>3.8564314380677901E-2</v>
      </c>
      <c r="D13" s="19">
        <v>3.2631618781740201E-2</v>
      </c>
      <c r="E13" s="19">
        <v>4.4616144029507497E-2</v>
      </c>
      <c r="F13" s="19"/>
      <c r="G13" s="19">
        <v>4.8007069944234898E-2</v>
      </c>
      <c r="H13" s="19">
        <v>6.2628940567870606E-2</v>
      </c>
      <c r="I13" s="19">
        <v>5.5247993670630102E-2</v>
      </c>
      <c r="J13" s="19">
        <v>2.5496310810868499E-2</v>
      </c>
      <c r="K13" s="19">
        <v>2.12330154583831E-2</v>
      </c>
      <c r="L13" s="19">
        <v>2.1377274190804599E-2</v>
      </c>
      <c r="M13" s="19"/>
      <c r="N13" s="19">
        <v>2.13788657845243E-2</v>
      </c>
      <c r="O13" s="19">
        <v>4.43575710527815E-2</v>
      </c>
      <c r="P13" s="19">
        <v>3.5259130672775897E-2</v>
      </c>
      <c r="Q13" s="19">
        <v>5.3628657183474697E-2</v>
      </c>
      <c r="R13" s="19"/>
      <c r="S13" s="19">
        <v>4.4870486798796801E-2</v>
      </c>
      <c r="T13" s="19">
        <v>3.8961835065586599E-2</v>
      </c>
      <c r="U13" s="19">
        <v>3.41239638714134E-2</v>
      </c>
      <c r="V13" s="19">
        <v>2.06318524237924E-2</v>
      </c>
      <c r="W13" s="19">
        <v>3.02683033404566E-2</v>
      </c>
      <c r="X13" s="19">
        <v>5.7399708981801197E-2</v>
      </c>
      <c r="Y13" s="19">
        <v>2.1304560165838898E-2</v>
      </c>
      <c r="Z13" s="19">
        <v>3.9973878457500001E-2</v>
      </c>
      <c r="AA13" s="19">
        <v>5.7309863427451299E-2</v>
      </c>
      <c r="AB13" s="19">
        <v>4.0702067848473002E-2</v>
      </c>
      <c r="AC13" s="19">
        <v>3.1804022689579797E-2</v>
      </c>
      <c r="AD13" s="19">
        <v>1.6232050160787801E-2</v>
      </c>
      <c r="AE13" s="19"/>
      <c r="AF13" s="19">
        <v>6.0536695954317002E-2</v>
      </c>
      <c r="AG13" s="19">
        <v>2.9995391674991299E-2</v>
      </c>
      <c r="AH13" s="19">
        <v>1.7457534245394798E-2</v>
      </c>
      <c r="AI13" s="19">
        <v>2.01882020277264E-2</v>
      </c>
      <c r="AJ13" s="19">
        <v>4.06918828059291E-2</v>
      </c>
      <c r="AK13" s="19">
        <v>2.2927995491550598E-2</v>
      </c>
      <c r="AL13" s="19"/>
      <c r="AM13" s="19">
        <v>5.0327307065904499E-2</v>
      </c>
      <c r="AN13" s="19">
        <v>3.5451385101161401E-2</v>
      </c>
      <c r="AO13" s="19">
        <v>3.5631128131844297E-2</v>
      </c>
      <c r="AP13" s="19">
        <v>2.6156297821169301E-2</v>
      </c>
      <c r="AQ13" s="19">
        <v>1.7566959592088101E-2</v>
      </c>
      <c r="AR13" s="19"/>
      <c r="AS13" s="19">
        <v>4.4774355116651399E-2</v>
      </c>
      <c r="AT13" s="19">
        <v>4.9984291816732002E-2</v>
      </c>
      <c r="AU13" s="19">
        <v>3.02254375750588E-2</v>
      </c>
      <c r="AV13" s="19">
        <v>2.97307680041498E-2</v>
      </c>
      <c r="AW13" s="19">
        <v>3.4339413199784202E-2</v>
      </c>
      <c r="AX13" s="19">
        <v>3.23414173801806E-2</v>
      </c>
      <c r="AY13" s="19"/>
      <c r="AZ13" s="19">
        <v>3.3775918073183003E-2</v>
      </c>
      <c r="BA13" s="19">
        <v>3.1382733106696897E-2</v>
      </c>
      <c r="BB13" s="19">
        <v>4.1650013176555499E-2</v>
      </c>
      <c r="BC13" s="19">
        <v>4.1248932439068499E-2</v>
      </c>
      <c r="BD13" s="19">
        <v>4.9160267363607998E-2</v>
      </c>
      <c r="BE13" s="19"/>
      <c r="BF13" s="19">
        <v>3.09463553065101E-2</v>
      </c>
      <c r="BG13" s="19"/>
      <c r="BH13" s="19">
        <v>3.07236026842122E-2</v>
      </c>
      <c r="BI13" s="19"/>
      <c r="BJ13" s="19">
        <v>3.9553758127439401E-2</v>
      </c>
      <c r="BK13" s="19">
        <v>3.5864477860518301E-2</v>
      </c>
      <c r="BL13" s="19">
        <v>2.23929307570007E-2</v>
      </c>
      <c r="BM13" s="19">
        <v>5.31634569606661E-2</v>
      </c>
      <c r="BN13" s="19">
        <v>3.5065916556574497E-2</v>
      </c>
      <c r="BO13" s="19">
        <v>8.6544293462001695E-2</v>
      </c>
      <c r="BP13" s="19"/>
      <c r="BQ13" s="19">
        <v>1.1988244873309E-2</v>
      </c>
      <c r="BR13" s="19">
        <v>2.4403079502800702E-2</v>
      </c>
      <c r="BS13" s="19">
        <v>2.0621662396068399E-2</v>
      </c>
      <c r="BT13" s="19"/>
      <c r="BU13" s="19">
        <v>5.9753020668436296E-3</v>
      </c>
      <c r="BV13" s="19">
        <v>1.67569882148902E-2</v>
      </c>
      <c r="BW13" s="19">
        <v>2.0794258416696399E-2</v>
      </c>
      <c r="BX13" s="19"/>
      <c r="BY13" s="19">
        <v>3.8345248843297E-2</v>
      </c>
      <c r="BZ13" s="19"/>
      <c r="CA13" s="19">
        <v>3.0229310231728101E-2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0.26019373716302602</v>
      </c>
      <c r="D9" s="17">
        <v>0.24820397086013801</v>
      </c>
      <c r="E9" s="17">
        <v>0.27157717097366502</v>
      </c>
      <c r="F9" s="17"/>
      <c r="G9" s="17">
        <v>0.21916049713029001</v>
      </c>
      <c r="H9" s="17">
        <v>0.227744843726367</v>
      </c>
      <c r="I9" s="17">
        <v>0.26999868313506697</v>
      </c>
      <c r="J9" s="17">
        <v>0.27670350123154802</v>
      </c>
      <c r="K9" s="17">
        <v>0.26655100105220197</v>
      </c>
      <c r="L9" s="17">
        <v>0.288422664625271</v>
      </c>
      <c r="M9" s="17"/>
      <c r="N9" s="17">
        <v>0.30802199803579899</v>
      </c>
      <c r="O9" s="17">
        <v>0.268139626298252</v>
      </c>
      <c r="P9" s="17">
        <v>0.21801662267254299</v>
      </c>
      <c r="Q9" s="17">
        <v>0.23849138841766601</v>
      </c>
      <c r="R9" s="17"/>
      <c r="S9" s="17">
        <v>0.26940278811096502</v>
      </c>
      <c r="T9" s="17">
        <v>0.241979260689861</v>
      </c>
      <c r="U9" s="17">
        <v>0.27363711312007499</v>
      </c>
      <c r="V9" s="17">
        <v>0.25062519558473301</v>
      </c>
      <c r="W9" s="17">
        <v>0.28844383073984697</v>
      </c>
      <c r="X9" s="17">
        <v>0.245028710503086</v>
      </c>
      <c r="Y9" s="17">
        <v>0.28021261513994</v>
      </c>
      <c r="Z9" s="17">
        <v>0.23252626553161701</v>
      </c>
      <c r="AA9" s="17">
        <v>0.25527029485332597</v>
      </c>
      <c r="AB9" s="17">
        <v>0.25315979813644701</v>
      </c>
      <c r="AC9" s="17">
        <v>0.310847733463817</v>
      </c>
      <c r="AD9" s="17">
        <v>0.20694171155073299</v>
      </c>
      <c r="AE9" s="17"/>
      <c r="AF9" s="17">
        <v>0.25600611738219298</v>
      </c>
      <c r="AG9" s="17">
        <v>0.25515274191656501</v>
      </c>
      <c r="AH9" s="17">
        <v>0.26789425707850001</v>
      </c>
      <c r="AI9" s="17">
        <v>0.24380420356118701</v>
      </c>
      <c r="AJ9" s="17">
        <v>0.29479861781188998</v>
      </c>
      <c r="AK9" s="17">
        <v>0.32108943750301899</v>
      </c>
      <c r="AL9" s="17"/>
      <c r="AM9" s="17">
        <v>0.206677933795296</v>
      </c>
      <c r="AN9" s="17">
        <v>0.26674112348543499</v>
      </c>
      <c r="AO9" s="17">
        <v>0.26682909776146801</v>
      </c>
      <c r="AP9" s="17">
        <v>0.31015409650468401</v>
      </c>
      <c r="AQ9" s="17">
        <v>0.28041891684249298</v>
      </c>
      <c r="AR9" s="17"/>
      <c r="AS9" s="17">
        <v>0.25150048454781398</v>
      </c>
      <c r="AT9" s="17">
        <v>0.286035803138389</v>
      </c>
      <c r="AU9" s="17">
        <v>0.24579516619955699</v>
      </c>
      <c r="AV9" s="17">
        <v>0.253421893591734</v>
      </c>
      <c r="AW9" s="17">
        <v>0.26990499417907199</v>
      </c>
      <c r="AX9" s="17">
        <v>0.23845451939093401</v>
      </c>
      <c r="AY9" s="17"/>
      <c r="AZ9" s="17">
        <v>0.27320893298658</v>
      </c>
      <c r="BA9" s="17">
        <v>0.25594186954552101</v>
      </c>
      <c r="BB9" s="17">
        <v>0.27332099162775197</v>
      </c>
      <c r="BC9" s="17">
        <v>0.26072688265176502</v>
      </c>
      <c r="BD9" s="17">
        <v>0.245689340491687</v>
      </c>
      <c r="BE9" s="17"/>
      <c r="BF9" s="17">
        <v>0.26781345168579201</v>
      </c>
      <c r="BG9" s="17"/>
      <c r="BH9" s="17">
        <v>0.26839183362695701</v>
      </c>
      <c r="BI9" s="17"/>
      <c r="BJ9" s="17">
        <v>0.25048366985357901</v>
      </c>
      <c r="BK9" s="17">
        <v>0.26658191337241699</v>
      </c>
      <c r="BL9" s="17">
        <v>0.28035427623224801</v>
      </c>
      <c r="BM9" s="17">
        <v>0.267426868084645</v>
      </c>
      <c r="BN9" s="17">
        <v>0.20521905636318399</v>
      </c>
      <c r="BO9" s="17">
        <v>0.20541710592867399</v>
      </c>
      <c r="BP9" s="17"/>
      <c r="BQ9" s="17">
        <v>0.34097039667491003</v>
      </c>
      <c r="BR9" s="17">
        <v>0.25915440679023899</v>
      </c>
      <c r="BS9" s="17">
        <v>0.25160959294212898</v>
      </c>
      <c r="BT9" s="17"/>
      <c r="BU9" s="17">
        <v>0.37265502044520499</v>
      </c>
      <c r="BV9" s="17">
        <v>0.286351082200269</v>
      </c>
      <c r="BW9" s="17">
        <v>0.250057045171583</v>
      </c>
      <c r="BX9" s="17"/>
      <c r="BY9" s="17">
        <v>0.18241303858670099</v>
      </c>
      <c r="BZ9" s="17"/>
      <c r="CA9" s="17">
        <v>0.38375677877528103</v>
      </c>
    </row>
    <row r="10" spans="2:79" ht="29" x14ac:dyDescent="0.35">
      <c r="B10" s="18" t="s">
        <v>259</v>
      </c>
      <c r="C10" s="17">
        <v>0.45183134154346999</v>
      </c>
      <c r="D10" s="17">
        <v>0.450954192182903</v>
      </c>
      <c r="E10" s="17">
        <v>0.45256173506578801</v>
      </c>
      <c r="F10" s="17"/>
      <c r="G10" s="17">
        <v>0.45309454724016901</v>
      </c>
      <c r="H10" s="17">
        <v>0.42132072412447102</v>
      </c>
      <c r="I10" s="17">
        <v>0.43979769805121199</v>
      </c>
      <c r="J10" s="17">
        <v>0.45442986820864001</v>
      </c>
      <c r="K10" s="17">
        <v>0.49789196021142601</v>
      </c>
      <c r="L10" s="17">
        <v>0.45257182337086599</v>
      </c>
      <c r="M10" s="17"/>
      <c r="N10" s="17">
        <v>0.444259967798114</v>
      </c>
      <c r="O10" s="17">
        <v>0.45041368149900701</v>
      </c>
      <c r="P10" s="17">
        <v>0.42752932687384299</v>
      </c>
      <c r="Q10" s="17">
        <v>0.48270067560862101</v>
      </c>
      <c r="R10" s="17"/>
      <c r="S10" s="17">
        <v>0.45018108464318901</v>
      </c>
      <c r="T10" s="17">
        <v>0.46995296804701803</v>
      </c>
      <c r="U10" s="17">
        <v>0.458696142529677</v>
      </c>
      <c r="V10" s="17">
        <v>0.439501841027785</v>
      </c>
      <c r="W10" s="17">
        <v>0.47092407027809002</v>
      </c>
      <c r="X10" s="17">
        <v>0.44326001374303098</v>
      </c>
      <c r="Y10" s="17">
        <v>0.471832980841838</v>
      </c>
      <c r="Z10" s="17">
        <v>0.44691591810522402</v>
      </c>
      <c r="AA10" s="17">
        <v>0.458890399351778</v>
      </c>
      <c r="AB10" s="17">
        <v>0.41917602146451599</v>
      </c>
      <c r="AC10" s="17">
        <v>0.38420004349609399</v>
      </c>
      <c r="AD10" s="17">
        <v>0.51890272122040004</v>
      </c>
      <c r="AE10" s="17"/>
      <c r="AF10" s="17">
        <v>0.442249457652309</v>
      </c>
      <c r="AG10" s="17">
        <v>0.44707877838950999</v>
      </c>
      <c r="AH10" s="17">
        <v>0.48704371121800599</v>
      </c>
      <c r="AI10" s="17">
        <v>0.465465493395743</v>
      </c>
      <c r="AJ10" s="17">
        <v>0.43381774161367598</v>
      </c>
      <c r="AK10" s="17">
        <v>0.404662274435722</v>
      </c>
      <c r="AL10" s="17"/>
      <c r="AM10" s="17">
        <v>0.46968597409232898</v>
      </c>
      <c r="AN10" s="17">
        <v>0.45175759184411302</v>
      </c>
      <c r="AO10" s="17">
        <v>0.449117121962819</v>
      </c>
      <c r="AP10" s="17">
        <v>0.42727976884411201</v>
      </c>
      <c r="AQ10" s="17">
        <v>0.546943635483499</v>
      </c>
      <c r="AR10" s="17"/>
      <c r="AS10" s="17">
        <v>0.44826532469243802</v>
      </c>
      <c r="AT10" s="17">
        <v>0.45251903477342698</v>
      </c>
      <c r="AU10" s="17">
        <v>0.452014737106327</v>
      </c>
      <c r="AV10" s="17">
        <v>0.46949902300474</v>
      </c>
      <c r="AW10" s="17">
        <v>0.44173501957163902</v>
      </c>
      <c r="AX10" s="17">
        <v>0.42727388333233501</v>
      </c>
      <c r="AY10" s="17"/>
      <c r="AZ10" s="17">
        <v>0.448569754269665</v>
      </c>
      <c r="BA10" s="17">
        <v>0.45741991436817397</v>
      </c>
      <c r="BB10" s="17">
        <v>0.45281607563180898</v>
      </c>
      <c r="BC10" s="17">
        <v>0.46514469049211299</v>
      </c>
      <c r="BD10" s="17">
        <v>0.44022811314625998</v>
      </c>
      <c r="BE10" s="17"/>
      <c r="BF10" s="17">
        <v>0.45421896982334498</v>
      </c>
      <c r="BG10" s="17"/>
      <c r="BH10" s="17">
        <v>0.45240253769404798</v>
      </c>
      <c r="BI10" s="17"/>
      <c r="BJ10" s="17">
        <v>0.475150520171709</v>
      </c>
      <c r="BK10" s="17">
        <v>0.44758949444767099</v>
      </c>
      <c r="BL10" s="17">
        <v>0.44782356251967198</v>
      </c>
      <c r="BM10" s="17">
        <v>0.42362860742602798</v>
      </c>
      <c r="BN10" s="17">
        <v>0.49664959948690002</v>
      </c>
      <c r="BO10" s="17">
        <v>0.43017756159503701</v>
      </c>
      <c r="BP10" s="17"/>
      <c r="BQ10" s="17">
        <v>0.42060034202056801</v>
      </c>
      <c r="BR10" s="17">
        <v>0.448593884379549</v>
      </c>
      <c r="BS10" s="17">
        <v>0.48097976322254299</v>
      </c>
      <c r="BT10" s="17"/>
      <c r="BU10" s="17">
        <v>0.38125260734330901</v>
      </c>
      <c r="BV10" s="17">
        <v>0.464191779412294</v>
      </c>
      <c r="BW10" s="17">
        <v>0.47787682706061801</v>
      </c>
      <c r="BX10" s="17"/>
      <c r="BY10" s="17">
        <v>0.50703013432696198</v>
      </c>
      <c r="BZ10" s="17"/>
      <c r="CA10" s="17">
        <v>0.446160708743915</v>
      </c>
    </row>
    <row r="11" spans="2:79" ht="29" x14ac:dyDescent="0.35">
      <c r="B11" s="18" t="s">
        <v>260</v>
      </c>
      <c r="C11" s="17">
        <v>0.16762237828128801</v>
      </c>
      <c r="D11" s="17">
        <v>0.19018062860773999</v>
      </c>
      <c r="E11" s="17">
        <v>0.14602780154416301</v>
      </c>
      <c r="F11" s="17"/>
      <c r="G11" s="17">
        <v>0.218345140840987</v>
      </c>
      <c r="H11" s="17">
        <v>0.192204649629308</v>
      </c>
      <c r="I11" s="17">
        <v>0.15071957337071001</v>
      </c>
      <c r="J11" s="17">
        <v>0.149945503626328</v>
      </c>
      <c r="K11" s="17">
        <v>0.145091372945335</v>
      </c>
      <c r="L11" s="17">
        <v>0.15684477054186799</v>
      </c>
      <c r="M11" s="17"/>
      <c r="N11" s="17">
        <v>0.16368144918670899</v>
      </c>
      <c r="O11" s="17">
        <v>0.16501899840925</v>
      </c>
      <c r="P11" s="17">
        <v>0.20397808872875001</v>
      </c>
      <c r="Q11" s="17">
        <v>0.13969908255910701</v>
      </c>
      <c r="R11" s="17"/>
      <c r="S11" s="17">
        <v>0.17438055765412</v>
      </c>
      <c r="T11" s="17">
        <v>0.16839377399029901</v>
      </c>
      <c r="U11" s="17">
        <v>0.141235502125486</v>
      </c>
      <c r="V11" s="17">
        <v>0.18226706390332101</v>
      </c>
      <c r="W11" s="17">
        <v>0.15696129567912201</v>
      </c>
      <c r="X11" s="17">
        <v>0.13695305213672701</v>
      </c>
      <c r="Y11" s="17">
        <v>0.151907282449914</v>
      </c>
      <c r="Z11" s="17">
        <v>0.21288403941412801</v>
      </c>
      <c r="AA11" s="17">
        <v>0.16112296330733</v>
      </c>
      <c r="AB11" s="17">
        <v>0.206182874787494</v>
      </c>
      <c r="AC11" s="17">
        <v>0.169500073356352</v>
      </c>
      <c r="AD11" s="17">
        <v>0.16262745496787501</v>
      </c>
      <c r="AE11" s="17"/>
      <c r="AF11" s="17">
        <v>0.146196850043771</v>
      </c>
      <c r="AG11" s="17">
        <v>0.180193662367269</v>
      </c>
      <c r="AH11" s="17">
        <v>0.154869093492111</v>
      </c>
      <c r="AI11" s="17">
        <v>0.19568847401303899</v>
      </c>
      <c r="AJ11" s="17">
        <v>0.16519569619367599</v>
      </c>
      <c r="AK11" s="17">
        <v>0.189604869851559</v>
      </c>
      <c r="AL11" s="17"/>
      <c r="AM11" s="17">
        <v>0.16411650990014001</v>
      </c>
      <c r="AN11" s="17">
        <v>0.168843108788923</v>
      </c>
      <c r="AO11" s="17">
        <v>0.1768619918099</v>
      </c>
      <c r="AP11" s="17">
        <v>0.16098457355593801</v>
      </c>
      <c r="AQ11" s="17">
        <v>0.117354576271718</v>
      </c>
      <c r="AR11" s="17"/>
      <c r="AS11" s="17">
        <v>0.18359677036972699</v>
      </c>
      <c r="AT11" s="17">
        <v>0.141723823996138</v>
      </c>
      <c r="AU11" s="17">
        <v>0.18620480683749199</v>
      </c>
      <c r="AV11" s="17">
        <v>0.15191641145981899</v>
      </c>
      <c r="AW11" s="17">
        <v>0.17833229815597801</v>
      </c>
      <c r="AX11" s="17">
        <v>0.187061279123973</v>
      </c>
      <c r="AY11" s="17"/>
      <c r="AZ11" s="17">
        <v>0.17224081686191201</v>
      </c>
      <c r="BA11" s="17">
        <v>0.16398982608459001</v>
      </c>
      <c r="BB11" s="17">
        <v>0.15374628233518001</v>
      </c>
      <c r="BC11" s="17">
        <v>0.16517059324047201</v>
      </c>
      <c r="BD11" s="17">
        <v>0.181223728728761</v>
      </c>
      <c r="BE11" s="17"/>
      <c r="BF11" s="17">
        <v>0.163358156833804</v>
      </c>
      <c r="BG11" s="17"/>
      <c r="BH11" s="17">
        <v>0.16877457081748001</v>
      </c>
      <c r="BI11" s="17"/>
      <c r="BJ11" s="17">
        <v>0.15610467479736401</v>
      </c>
      <c r="BK11" s="17">
        <v>0.153941220231927</v>
      </c>
      <c r="BL11" s="17">
        <v>0.17102854687968699</v>
      </c>
      <c r="BM11" s="17">
        <v>0.18434654957353899</v>
      </c>
      <c r="BN11" s="17">
        <v>0.19084509518810799</v>
      </c>
      <c r="BO11" s="17">
        <v>0.203010741589015</v>
      </c>
      <c r="BP11" s="17"/>
      <c r="BQ11" s="17">
        <v>0.15609794129673399</v>
      </c>
      <c r="BR11" s="17">
        <v>0.20097086642334899</v>
      </c>
      <c r="BS11" s="17">
        <v>0.16332762579702501</v>
      </c>
      <c r="BT11" s="17"/>
      <c r="BU11" s="17">
        <v>0.16671296502388799</v>
      </c>
      <c r="BV11" s="17">
        <v>0.16966045790914799</v>
      </c>
      <c r="BW11" s="17">
        <v>0.173140533840454</v>
      </c>
      <c r="BX11" s="17"/>
      <c r="BY11" s="17">
        <v>0.23276299046121099</v>
      </c>
      <c r="BZ11" s="17"/>
      <c r="CA11" s="17">
        <v>9.8374970678130697E-2</v>
      </c>
    </row>
    <row r="12" spans="2:79" ht="29" x14ac:dyDescent="0.35">
      <c r="B12" s="18" t="s">
        <v>261</v>
      </c>
      <c r="C12" s="17">
        <v>4.5113357559350101E-2</v>
      </c>
      <c r="D12" s="17">
        <v>5.5415514929178802E-2</v>
      </c>
      <c r="E12" s="17">
        <v>3.4953569932074401E-2</v>
      </c>
      <c r="F12" s="17"/>
      <c r="G12" s="17">
        <v>3.9337011253336503E-2</v>
      </c>
      <c r="H12" s="17">
        <v>5.0670128240035001E-2</v>
      </c>
      <c r="I12" s="17">
        <v>5.4431848905762498E-2</v>
      </c>
      <c r="J12" s="17">
        <v>3.5095114591092803E-2</v>
      </c>
      <c r="K12" s="17">
        <v>4.7243852375388397E-2</v>
      </c>
      <c r="L12" s="17">
        <v>4.3597085502773997E-2</v>
      </c>
      <c r="M12" s="17"/>
      <c r="N12" s="17">
        <v>3.88835655405768E-2</v>
      </c>
      <c r="O12" s="17">
        <v>4.2214215880528601E-2</v>
      </c>
      <c r="P12" s="17">
        <v>6.7031072267973807E-2</v>
      </c>
      <c r="Q12" s="17">
        <v>3.6856377696362602E-2</v>
      </c>
      <c r="R12" s="17"/>
      <c r="S12" s="17">
        <v>4.4142232791018497E-2</v>
      </c>
      <c r="T12" s="17">
        <v>4.1570640829763798E-2</v>
      </c>
      <c r="U12" s="17">
        <v>3.5547374022144501E-2</v>
      </c>
      <c r="V12" s="17">
        <v>7.1794053361999496E-2</v>
      </c>
      <c r="W12" s="17">
        <v>3.5894280032266898E-2</v>
      </c>
      <c r="X12" s="17">
        <v>4.9983184734670803E-2</v>
      </c>
      <c r="Y12" s="17">
        <v>4.0163898686362401E-2</v>
      </c>
      <c r="Z12" s="17">
        <v>1.57404580479483E-2</v>
      </c>
      <c r="AA12" s="17">
        <v>3.5370612241854497E-2</v>
      </c>
      <c r="AB12" s="17">
        <v>6.9864178934522E-2</v>
      </c>
      <c r="AC12" s="17">
        <v>2.9430036250094601E-2</v>
      </c>
      <c r="AD12" s="17">
        <v>5.7216498564158197E-2</v>
      </c>
      <c r="AE12" s="17"/>
      <c r="AF12" s="17">
        <v>3.7348104494914797E-2</v>
      </c>
      <c r="AG12" s="17">
        <v>4.9006829813232698E-2</v>
      </c>
      <c r="AH12" s="17">
        <v>4.6394054578973498E-2</v>
      </c>
      <c r="AI12" s="17">
        <v>5.1194361017737597E-2</v>
      </c>
      <c r="AJ12" s="17">
        <v>4.6925827660906402E-2</v>
      </c>
      <c r="AK12" s="17">
        <v>3.5261314148602299E-2</v>
      </c>
      <c r="AL12" s="17"/>
      <c r="AM12" s="17">
        <v>4.7803409366242097E-2</v>
      </c>
      <c r="AN12" s="17">
        <v>4.6019012163195802E-2</v>
      </c>
      <c r="AO12" s="17">
        <v>4.0762377958020998E-2</v>
      </c>
      <c r="AP12" s="17">
        <v>4.8052811049567802E-2</v>
      </c>
      <c r="AQ12" s="17">
        <v>1.30739006888584E-2</v>
      </c>
      <c r="AR12" s="17"/>
      <c r="AS12" s="17">
        <v>5.2551666624270903E-2</v>
      </c>
      <c r="AT12" s="17">
        <v>3.6327049866595899E-2</v>
      </c>
      <c r="AU12" s="17">
        <v>4.53301848285797E-2</v>
      </c>
      <c r="AV12" s="17">
        <v>4.6658204326780299E-2</v>
      </c>
      <c r="AW12" s="17">
        <v>3.5102606973032698E-2</v>
      </c>
      <c r="AX12" s="17">
        <v>6.1821558648417201E-2</v>
      </c>
      <c r="AY12" s="17"/>
      <c r="AZ12" s="17">
        <v>4.4531605915059197E-2</v>
      </c>
      <c r="BA12" s="17">
        <v>5.1065349586406503E-2</v>
      </c>
      <c r="BB12" s="17">
        <v>3.88963915545254E-2</v>
      </c>
      <c r="BC12" s="17">
        <v>3.7414808244091297E-2</v>
      </c>
      <c r="BD12" s="17">
        <v>4.4536026793330498E-2</v>
      </c>
      <c r="BE12" s="17"/>
      <c r="BF12" s="17">
        <v>4.6164155465083997E-2</v>
      </c>
      <c r="BG12" s="17"/>
      <c r="BH12" s="17">
        <v>4.4837957035860999E-2</v>
      </c>
      <c r="BI12" s="17"/>
      <c r="BJ12" s="17">
        <v>3.9553120053243601E-2</v>
      </c>
      <c r="BK12" s="17">
        <v>4.6429537738816799E-2</v>
      </c>
      <c r="BL12" s="17">
        <v>4.7458605212330703E-2</v>
      </c>
      <c r="BM12" s="17">
        <v>4.6094113869341001E-2</v>
      </c>
      <c r="BN12" s="17">
        <v>3.7946424033116398E-2</v>
      </c>
      <c r="BO12" s="17">
        <v>5.2101784256100403E-2</v>
      </c>
      <c r="BP12" s="17"/>
      <c r="BQ12" s="17">
        <v>3.7907563762932903E-2</v>
      </c>
      <c r="BR12" s="17">
        <v>4.65079162150311E-2</v>
      </c>
      <c r="BS12" s="17">
        <v>4.5358080151203503E-2</v>
      </c>
      <c r="BT12" s="17"/>
      <c r="BU12" s="17">
        <v>4.6361871811932701E-2</v>
      </c>
      <c r="BV12" s="17">
        <v>3.3545789138876202E-2</v>
      </c>
      <c r="BW12" s="17">
        <v>5.0897056124024502E-2</v>
      </c>
      <c r="BX12" s="17"/>
      <c r="BY12" s="17">
        <v>4.6314529884945298E-2</v>
      </c>
      <c r="BZ12" s="17"/>
      <c r="CA12" s="17">
        <v>1.87274164080799E-2</v>
      </c>
    </row>
    <row r="13" spans="2:79" x14ac:dyDescent="0.35">
      <c r="B13" s="18" t="s">
        <v>199</v>
      </c>
      <c r="C13" s="19">
        <v>7.5239185452866106E-2</v>
      </c>
      <c r="D13" s="19">
        <v>5.5245693420039897E-2</v>
      </c>
      <c r="E13" s="19">
        <v>9.4879722484310106E-2</v>
      </c>
      <c r="F13" s="19"/>
      <c r="G13" s="19">
        <v>7.0062803535217405E-2</v>
      </c>
      <c r="H13" s="19">
        <v>0.10805965427981799</v>
      </c>
      <c r="I13" s="19">
        <v>8.5052196537248895E-2</v>
      </c>
      <c r="J13" s="19">
        <v>8.3826012342391495E-2</v>
      </c>
      <c r="K13" s="19">
        <v>4.3221813415648902E-2</v>
      </c>
      <c r="L13" s="19">
        <v>5.8563655959220397E-2</v>
      </c>
      <c r="M13" s="19"/>
      <c r="N13" s="19">
        <v>4.5153019438800797E-2</v>
      </c>
      <c r="O13" s="19">
        <v>7.4213477912962594E-2</v>
      </c>
      <c r="P13" s="19">
        <v>8.3444889456890797E-2</v>
      </c>
      <c r="Q13" s="19">
        <v>0.102252475718243</v>
      </c>
      <c r="R13" s="19"/>
      <c r="S13" s="19">
        <v>6.1893336800707598E-2</v>
      </c>
      <c r="T13" s="19">
        <v>7.81033564430587E-2</v>
      </c>
      <c r="U13" s="19">
        <v>9.08838682026165E-2</v>
      </c>
      <c r="V13" s="19">
        <v>5.5811846122161599E-2</v>
      </c>
      <c r="W13" s="19">
        <v>4.7776523270673901E-2</v>
      </c>
      <c r="X13" s="19">
        <v>0.12477503888248601</v>
      </c>
      <c r="Y13" s="19">
        <v>5.5883222881945999E-2</v>
      </c>
      <c r="Z13" s="19">
        <v>9.1933318901082695E-2</v>
      </c>
      <c r="AA13" s="19">
        <v>8.9345730245710797E-2</v>
      </c>
      <c r="AB13" s="19">
        <v>5.1617126677021799E-2</v>
      </c>
      <c r="AC13" s="19">
        <v>0.106022113433643</v>
      </c>
      <c r="AD13" s="19">
        <v>5.4311613696834203E-2</v>
      </c>
      <c r="AE13" s="19"/>
      <c r="AF13" s="19">
        <v>0.118199470426812</v>
      </c>
      <c r="AG13" s="19">
        <v>6.8567987513422801E-2</v>
      </c>
      <c r="AH13" s="19">
        <v>4.3798883632410003E-2</v>
      </c>
      <c r="AI13" s="19">
        <v>4.3847468012292501E-2</v>
      </c>
      <c r="AJ13" s="19">
        <v>5.9262116719851897E-2</v>
      </c>
      <c r="AK13" s="19">
        <v>4.9382104061098303E-2</v>
      </c>
      <c r="AL13" s="19"/>
      <c r="AM13" s="19">
        <v>0.111716172845994</v>
      </c>
      <c r="AN13" s="19">
        <v>6.6639163718333699E-2</v>
      </c>
      <c r="AO13" s="19">
        <v>6.6429410507790998E-2</v>
      </c>
      <c r="AP13" s="19">
        <v>5.3528750045697897E-2</v>
      </c>
      <c r="AQ13" s="19">
        <v>4.2208970713431701E-2</v>
      </c>
      <c r="AR13" s="19"/>
      <c r="AS13" s="19">
        <v>6.4085753765750098E-2</v>
      </c>
      <c r="AT13" s="19">
        <v>8.3394288225449795E-2</v>
      </c>
      <c r="AU13" s="19">
        <v>7.0655105028044701E-2</v>
      </c>
      <c r="AV13" s="19">
        <v>7.8504467616926393E-2</v>
      </c>
      <c r="AW13" s="19">
        <v>7.4925081120279194E-2</v>
      </c>
      <c r="AX13" s="19">
        <v>8.5388759504340994E-2</v>
      </c>
      <c r="AY13" s="19"/>
      <c r="AZ13" s="19">
        <v>6.1448889966782903E-2</v>
      </c>
      <c r="BA13" s="19">
        <v>7.1583040415308594E-2</v>
      </c>
      <c r="BB13" s="19">
        <v>8.1220258850732696E-2</v>
      </c>
      <c r="BC13" s="19">
        <v>7.1543025371558197E-2</v>
      </c>
      <c r="BD13" s="19">
        <v>8.8322790839960794E-2</v>
      </c>
      <c r="BE13" s="19"/>
      <c r="BF13" s="19">
        <v>6.8445266191974594E-2</v>
      </c>
      <c r="BG13" s="19"/>
      <c r="BH13" s="19">
        <v>6.5593100825654505E-2</v>
      </c>
      <c r="BI13" s="19"/>
      <c r="BJ13" s="19">
        <v>7.8708015124105093E-2</v>
      </c>
      <c r="BK13" s="19">
        <v>8.5457834209168596E-2</v>
      </c>
      <c r="BL13" s="19">
        <v>5.33350091560627E-2</v>
      </c>
      <c r="BM13" s="19">
        <v>7.8503861046447798E-2</v>
      </c>
      <c r="BN13" s="19">
        <v>6.9339824928691507E-2</v>
      </c>
      <c r="BO13" s="19">
        <v>0.10929280663117399</v>
      </c>
      <c r="BP13" s="19"/>
      <c r="BQ13" s="19">
        <v>4.4423756244855402E-2</v>
      </c>
      <c r="BR13" s="19">
        <v>4.4772926191832402E-2</v>
      </c>
      <c r="BS13" s="19">
        <v>5.8724937887099003E-2</v>
      </c>
      <c r="BT13" s="19"/>
      <c r="BU13" s="19">
        <v>3.3017535375664597E-2</v>
      </c>
      <c r="BV13" s="19">
        <v>4.6250891339413201E-2</v>
      </c>
      <c r="BW13" s="19">
        <v>4.8028537803321301E-2</v>
      </c>
      <c r="BX13" s="19"/>
      <c r="BY13" s="19">
        <v>3.1479306740180603E-2</v>
      </c>
      <c r="BZ13" s="19"/>
      <c r="CA13" s="19">
        <v>5.29801253945935E-2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258</v>
      </c>
      <c r="C9" s="17">
        <v>0.34193874104285799</v>
      </c>
      <c r="D9" s="17">
        <v>0.32265728644473302</v>
      </c>
      <c r="E9" s="17">
        <v>0.35800237550188402</v>
      </c>
      <c r="F9" s="17"/>
      <c r="G9" s="17">
        <v>0.36303030098078898</v>
      </c>
      <c r="H9" s="17">
        <v>0.33644513514290098</v>
      </c>
      <c r="I9" s="17">
        <v>0.32635023500597998</v>
      </c>
      <c r="J9" s="17">
        <v>0.32977247502476997</v>
      </c>
      <c r="K9" s="17">
        <v>0.33490761065128299</v>
      </c>
      <c r="L9" s="17">
        <v>0.35950078091367899</v>
      </c>
      <c r="M9" s="17"/>
      <c r="N9" s="17">
        <v>0.388191755171995</v>
      </c>
      <c r="O9" s="17">
        <v>0.36542511327264499</v>
      </c>
      <c r="P9" s="17">
        <v>0.282740114408492</v>
      </c>
      <c r="Q9" s="17">
        <v>0.31693810213752599</v>
      </c>
      <c r="R9" s="17"/>
      <c r="S9" s="17">
        <v>0.38105231827848501</v>
      </c>
      <c r="T9" s="17">
        <v>0.33153165816831198</v>
      </c>
      <c r="U9" s="17">
        <v>0.356072021103639</v>
      </c>
      <c r="V9" s="17">
        <v>0.32471102865010898</v>
      </c>
      <c r="W9" s="17">
        <v>0.33755717976452398</v>
      </c>
      <c r="X9" s="17">
        <v>0.34525337593030703</v>
      </c>
      <c r="Y9" s="17">
        <v>0.306619085159681</v>
      </c>
      <c r="Z9" s="17">
        <v>0.245473853983185</v>
      </c>
      <c r="AA9" s="17">
        <v>0.34384036331314</v>
      </c>
      <c r="AB9" s="17">
        <v>0.361698834169214</v>
      </c>
      <c r="AC9" s="17">
        <v>0.35226891378956598</v>
      </c>
      <c r="AD9" s="17">
        <v>0.35804158137990799</v>
      </c>
      <c r="AE9" s="17"/>
      <c r="AF9" s="17">
        <v>0.320338296566758</v>
      </c>
      <c r="AG9" s="17">
        <v>0.33655095961892101</v>
      </c>
      <c r="AH9" s="17">
        <v>0.337086664446759</v>
      </c>
      <c r="AI9" s="17">
        <v>0.34111569855150897</v>
      </c>
      <c r="AJ9" s="17">
        <v>0.36405659671909102</v>
      </c>
      <c r="AK9" s="17">
        <v>0.42509489720504301</v>
      </c>
      <c r="AL9" s="17"/>
      <c r="AM9" s="17">
        <v>0.30290494828194497</v>
      </c>
      <c r="AN9" s="17">
        <v>0.327113059664213</v>
      </c>
      <c r="AO9" s="17">
        <v>0.3506515802886</v>
      </c>
      <c r="AP9" s="17">
        <v>0.42688354354365399</v>
      </c>
      <c r="AQ9" s="17">
        <v>0.44514797869478401</v>
      </c>
      <c r="AR9" s="17"/>
      <c r="AS9" s="17">
        <v>0.37415330303974198</v>
      </c>
      <c r="AT9" s="17">
        <v>0.35595071184067301</v>
      </c>
      <c r="AU9" s="17">
        <v>0.28411217934953498</v>
      </c>
      <c r="AV9" s="17">
        <v>0.34274889696879501</v>
      </c>
      <c r="AW9" s="17">
        <v>0.33095981124093099</v>
      </c>
      <c r="AX9" s="17">
        <v>0.34111328918672301</v>
      </c>
      <c r="AY9" s="17"/>
      <c r="AZ9" s="17">
        <v>0.30749513670057999</v>
      </c>
      <c r="BA9" s="17">
        <v>0.34393886157108899</v>
      </c>
      <c r="BB9" s="17">
        <v>0.35965118439910299</v>
      </c>
      <c r="BC9" s="17">
        <v>0.36665632574666002</v>
      </c>
      <c r="BD9" s="17">
        <v>0.345268176108045</v>
      </c>
      <c r="BE9" s="17"/>
      <c r="BF9" s="17">
        <v>0.346270103081251</v>
      </c>
      <c r="BG9" s="17"/>
      <c r="BH9" s="17">
        <v>0.34037155770015398</v>
      </c>
      <c r="BI9" s="17"/>
      <c r="BJ9" s="17">
        <v>0.33885438106428301</v>
      </c>
      <c r="BK9" s="17">
        <v>0.35886250175828099</v>
      </c>
      <c r="BL9" s="17">
        <v>0.36132011541478198</v>
      </c>
      <c r="BM9" s="17">
        <v>0.308021378438882</v>
      </c>
      <c r="BN9" s="17">
        <v>0.249611861015025</v>
      </c>
      <c r="BO9" s="17">
        <v>0.38608887621114502</v>
      </c>
      <c r="BP9" s="17"/>
      <c r="BQ9" s="17">
        <v>0.38452324207790001</v>
      </c>
      <c r="BR9" s="17">
        <v>0.34500644768917599</v>
      </c>
      <c r="BS9" s="17">
        <v>0.34128138611554598</v>
      </c>
      <c r="BT9" s="17"/>
      <c r="BU9" s="17">
        <v>0.496182474975423</v>
      </c>
      <c r="BV9" s="17">
        <v>0.36017561758612798</v>
      </c>
      <c r="BW9" s="17">
        <v>0.32043591832547202</v>
      </c>
      <c r="BX9" s="17"/>
      <c r="BY9" s="17">
        <v>0.29258024363896001</v>
      </c>
      <c r="BZ9" s="17"/>
      <c r="CA9" s="17">
        <v>0.64966259743892196</v>
      </c>
    </row>
    <row r="10" spans="2:79" ht="29" x14ac:dyDescent="0.35">
      <c r="B10" s="18" t="s">
        <v>259</v>
      </c>
      <c r="C10" s="17">
        <v>0.40709120873332599</v>
      </c>
      <c r="D10" s="17">
        <v>0.40230866883833399</v>
      </c>
      <c r="E10" s="17">
        <v>0.41410564000684602</v>
      </c>
      <c r="F10" s="17"/>
      <c r="G10" s="17">
        <v>0.43286646734900103</v>
      </c>
      <c r="H10" s="17">
        <v>0.39335100865366002</v>
      </c>
      <c r="I10" s="17">
        <v>0.392394139970273</v>
      </c>
      <c r="J10" s="17">
        <v>0.41245190904569401</v>
      </c>
      <c r="K10" s="17">
        <v>0.41805208127800902</v>
      </c>
      <c r="L10" s="17">
        <v>0.40125463586482302</v>
      </c>
      <c r="M10" s="17"/>
      <c r="N10" s="17">
        <v>0.40621945015216498</v>
      </c>
      <c r="O10" s="17">
        <v>0.40537620911773198</v>
      </c>
      <c r="P10" s="17">
        <v>0.42662886092840302</v>
      </c>
      <c r="Q10" s="17">
        <v>0.39350104948784098</v>
      </c>
      <c r="R10" s="17"/>
      <c r="S10" s="17">
        <v>0.37712576879105097</v>
      </c>
      <c r="T10" s="17">
        <v>0.40880121071862402</v>
      </c>
      <c r="U10" s="17">
        <v>0.37022955773149702</v>
      </c>
      <c r="V10" s="17">
        <v>0.38681618129706602</v>
      </c>
      <c r="W10" s="17">
        <v>0.42907735273852599</v>
      </c>
      <c r="X10" s="17">
        <v>0.39847717363108498</v>
      </c>
      <c r="Y10" s="17">
        <v>0.44807065205167901</v>
      </c>
      <c r="Z10" s="17">
        <v>0.46181144721224698</v>
      </c>
      <c r="AA10" s="17">
        <v>0.410669085529005</v>
      </c>
      <c r="AB10" s="17">
        <v>0.43168188446816003</v>
      </c>
      <c r="AC10" s="17">
        <v>0.385584484882461</v>
      </c>
      <c r="AD10" s="17">
        <v>0.43975851631764001</v>
      </c>
      <c r="AE10" s="17"/>
      <c r="AF10" s="17">
        <v>0.38562120830313501</v>
      </c>
      <c r="AG10" s="17">
        <v>0.40458086969906298</v>
      </c>
      <c r="AH10" s="17">
        <v>0.4395588801609</v>
      </c>
      <c r="AI10" s="17">
        <v>0.41304999138611997</v>
      </c>
      <c r="AJ10" s="17">
        <v>0.38710480945805897</v>
      </c>
      <c r="AK10" s="17">
        <v>0.40697531511368801</v>
      </c>
      <c r="AL10" s="17"/>
      <c r="AM10" s="17">
        <v>0.39431061854182198</v>
      </c>
      <c r="AN10" s="17">
        <v>0.42328457856426499</v>
      </c>
      <c r="AO10" s="17">
        <v>0.42539416138458302</v>
      </c>
      <c r="AP10" s="17">
        <v>0.352726883178616</v>
      </c>
      <c r="AQ10" s="17">
        <v>0.362855364135514</v>
      </c>
      <c r="AR10" s="17"/>
      <c r="AS10" s="17">
        <v>0.40739201898613803</v>
      </c>
      <c r="AT10" s="17">
        <v>0.40486449876616598</v>
      </c>
      <c r="AU10" s="17">
        <v>0.40332219925500201</v>
      </c>
      <c r="AV10" s="17">
        <v>0.42989619322128803</v>
      </c>
      <c r="AW10" s="17">
        <v>0.405272257474391</v>
      </c>
      <c r="AX10" s="17">
        <v>0.359151712473673</v>
      </c>
      <c r="AY10" s="17"/>
      <c r="AZ10" s="17">
        <v>0.43012064332911398</v>
      </c>
      <c r="BA10" s="17">
        <v>0.40647890701131201</v>
      </c>
      <c r="BB10" s="17">
        <v>0.39353248510362998</v>
      </c>
      <c r="BC10" s="17">
        <v>0.37011426597283298</v>
      </c>
      <c r="BD10" s="17">
        <v>0.41297695720374999</v>
      </c>
      <c r="BE10" s="17"/>
      <c r="BF10" s="17">
        <v>0.40713546774447401</v>
      </c>
      <c r="BG10" s="17"/>
      <c r="BH10" s="17">
        <v>0.412626574179698</v>
      </c>
      <c r="BI10" s="17"/>
      <c r="BJ10" s="17">
        <v>0.423253595558789</v>
      </c>
      <c r="BK10" s="17">
        <v>0.37678199186373601</v>
      </c>
      <c r="BL10" s="17">
        <v>0.41446682164357002</v>
      </c>
      <c r="BM10" s="17">
        <v>0.33865289897633</v>
      </c>
      <c r="BN10" s="17">
        <v>0.50850509237223596</v>
      </c>
      <c r="BO10" s="17">
        <v>0.42980088272040601</v>
      </c>
      <c r="BP10" s="17"/>
      <c r="BQ10" s="17">
        <v>0.40993217962482098</v>
      </c>
      <c r="BR10" s="17">
        <v>0.41884632158874102</v>
      </c>
      <c r="BS10" s="17">
        <v>0.41585092545833602</v>
      </c>
      <c r="BT10" s="17"/>
      <c r="BU10" s="17">
        <v>0.32409758239556402</v>
      </c>
      <c r="BV10" s="17">
        <v>0.41734445882758398</v>
      </c>
      <c r="BW10" s="17">
        <v>0.42810704502156599</v>
      </c>
      <c r="BX10" s="17"/>
      <c r="BY10" s="17">
        <v>0.51455066831252505</v>
      </c>
      <c r="BZ10" s="17"/>
      <c r="CA10" s="17">
        <v>0.29019317339888701</v>
      </c>
    </row>
    <row r="11" spans="2:79" ht="29" x14ac:dyDescent="0.35">
      <c r="B11" s="18" t="s">
        <v>260</v>
      </c>
      <c r="C11" s="17">
        <v>0.14667423629468801</v>
      </c>
      <c r="D11" s="17">
        <v>0.15170631917732399</v>
      </c>
      <c r="E11" s="17">
        <v>0.14186727323189099</v>
      </c>
      <c r="F11" s="17"/>
      <c r="G11" s="17">
        <v>0.125671580266148</v>
      </c>
      <c r="H11" s="17">
        <v>0.13915001029443499</v>
      </c>
      <c r="I11" s="17">
        <v>0.16410944840830699</v>
      </c>
      <c r="J11" s="17">
        <v>0.13886189528020901</v>
      </c>
      <c r="K11" s="17">
        <v>0.15555413814256699</v>
      </c>
      <c r="L11" s="17">
        <v>0.15308635109636301</v>
      </c>
      <c r="M11" s="17"/>
      <c r="N11" s="17">
        <v>0.12514021723550001</v>
      </c>
      <c r="O11" s="17">
        <v>0.133499000481102</v>
      </c>
      <c r="P11" s="17">
        <v>0.182633505677225</v>
      </c>
      <c r="Q11" s="17">
        <v>0.153347164595589</v>
      </c>
      <c r="R11" s="17"/>
      <c r="S11" s="17">
        <v>0.15026125130357801</v>
      </c>
      <c r="T11" s="17">
        <v>0.154993089979161</v>
      </c>
      <c r="U11" s="17">
        <v>0.15902720630568101</v>
      </c>
      <c r="V11" s="17">
        <v>0.200694828194208</v>
      </c>
      <c r="W11" s="17">
        <v>0.13620006377393501</v>
      </c>
      <c r="X11" s="17">
        <v>0.14395827119549001</v>
      </c>
      <c r="Y11" s="17">
        <v>0.13277549596666999</v>
      </c>
      <c r="Z11" s="17">
        <v>0.17718960020560401</v>
      </c>
      <c r="AA11" s="17">
        <v>0.13844643886986699</v>
      </c>
      <c r="AB11" s="17">
        <v>0.104170644877344</v>
      </c>
      <c r="AC11" s="17">
        <v>0.123909038607071</v>
      </c>
      <c r="AD11" s="17">
        <v>0.12365661090911501</v>
      </c>
      <c r="AE11" s="17"/>
      <c r="AF11" s="17">
        <v>0.15909689915705699</v>
      </c>
      <c r="AG11" s="17">
        <v>0.157088656861263</v>
      </c>
      <c r="AH11" s="17">
        <v>0.14729884918737199</v>
      </c>
      <c r="AI11" s="17">
        <v>0.14714768776191001</v>
      </c>
      <c r="AJ11" s="17">
        <v>0.162411763484958</v>
      </c>
      <c r="AK11" s="17">
        <v>9.5199004254805097E-2</v>
      </c>
      <c r="AL11" s="17"/>
      <c r="AM11" s="17">
        <v>0.157269482039682</v>
      </c>
      <c r="AN11" s="17">
        <v>0.15114658115625401</v>
      </c>
      <c r="AO11" s="17">
        <v>0.13923008494127001</v>
      </c>
      <c r="AP11" s="17">
        <v>0.13369623104845499</v>
      </c>
      <c r="AQ11" s="17">
        <v>0.12401711025056</v>
      </c>
      <c r="AR11" s="17"/>
      <c r="AS11" s="17">
        <v>0.12782463133591801</v>
      </c>
      <c r="AT11" s="17">
        <v>0.13405406910037701</v>
      </c>
      <c r="AU11" s="17">
        <v>0.19640360129364201</v>
      </c>
      <c r="AV11" s="17">
        <v>0.13147885664432499</v>
      </c>
      <c r="AW11" s="17">
        <v>0.15377716925249199</v>
      </c>
      <c r="AX11" s="17">
        <v>0.16786200766557099</v>
      </c>
      <c r="AY11" s="17"/>
      <c r="AZ11" s="17">
        <v>0.15664906237705001</v>
      </c>
      <c r="BA11" s="17">
        <v>0.15047579172370401</v>
      </c>
      <c r="BB11" s="17">
        <v>0.13335173309200901</v>
      </c>
      <c r="BC11" s="17">
        <v>0.17033731675733199</v>
      </c>
      <c r="BD11" s="17">
        <v>0.13596885232098499</v>
      </c>
      <c r="BE11" s="17"/>
      <c r="BF11" s="17">
        <v>0.14765740404314701</v>
      </c>
      <c r="BG11" s="17"/>
      <c r="BH11" s="17">
        <v>0.149536913863582</v>
      </c>
      <c r="BI11" s="17"/>
      <c r="BJ11" s="17">
        <v>0.132604689598144</v>
      </c>
      <c r="BK11" s="17">
        <v>0.16094747587897501</v>
      </c>
      <c r="BL11" s="17">
        <v>0.13643377697207701</v>
      </c>
      <c r="BM11" s="17">
        <v>0.225609897692987</v>
      </c>
      <c r="BN11" s="17">
        <v>0.15864959306534299</v>
      </c>
      <c r="BO11" s="17">
        <v>9.1425540451152504E-2</v>
      </c>
      <c r="BP11" s="17"/>
      <c r="BQ11" s="17">
        <v>0.11877410443514699</v>
      </c>
      <c r="BR11" s="17">
        <v>0.159239719568296</v>
      </c>
      <c r="BS11" s="17">
        <v>0.151677722088888</v>
      </c>
      <c r="BT11" s="17"/>
      <c r="BU11" s="17">
        <v>0.109066440447164</v>
      </c>
      <c r="BV11" s="17">
        <v>0.15570793236715799</v>
      </c>
      <c r="BW11" s="17">
        <v>0.16003158412214699</v>
      </c>
      <c r="BX11" s="17"/>
      <c r="BY11" s="17">
        <v>0.120817340928411</v>
      </c>
      <c r="BZ11" s="17"/>
      <c r="CA11" s="17">
        <v>3.0922344557249501E-2</v>
      </c>
    </row>
    <row r="12" spans="2:79" ht="29" x14ac:dyDescent="0.35">
      <c r="B12" s="18" t="s">
        <v>261</v>
      </c>
      <c r="C12" s="17">
        <v>6.2664030596324902E-2</v>
      </c>
      <c r="D12" s="17">
        <v>8.5948465190657394E-2</v>
      </c>
      <c r="E12" s="17">
        <v>3.9959229574125003E-2</v>
      </c>
      <c r="F12" s="17"/>
      <c r="G12" s="17">
        <v>4.3937983213784997E-2</v>
      </c>
      <c r="H12" s="17">
        <v>6.1439593899250203E-2</v>
      </c>
      <c r="I12" s="17">
        <v>5.8577405138559899E-2</v>
      </c>
      <c r="J12" s="17">
        <v>8.2996709722900394E-2</v>
      </c>
      <c r="K12" s="17">
        <v>6.5955405739818396E-2</v>
      </c>
      <c r="L12" s="17">
        <v>6.0805716547741202E-2</v>
      </c>
      <c r="M12" s="17"/>
      <c r="N12" s="17">
        <v>5.6714349609050502E-2</v>
      </c>
      <c r="O12" s="17">
        <v>5.5163072585832397E-2</v>
      </c>
      <c r="P12" s="17">
        <v>6.0553952798023399E-2</v>
      </c>
      <c r="Q12" s="17">
        <v>7.9526814179786603E-2</v>
      </c>
      <c r="R12" s="17"/>
      <c r="S12" s="17">
        <v>4.2601995559804699E-2</v>
      </c>
      <c r="T12" s="17">
        <v>6.5156578764700296E-2</v>
      </c>
      <c r="U12" s="17">
        <v>6.2759987595219502E-2</v>
      </c>
      <c r="V12" s="17">
        <v>6.7135559930441902E-2</v>
      </c>
      <c r="W12" s="17">
        <v>5.4119501785471001E-2</v>
      </c>
      <c r="X12" s="17">
        <v>5.46164723661813E-2</v>
      </c>
      <c r="Y12" s="17">
        <v>7.6903483750194401E-2</v>
      </c>
      <c r="Z12" s="17">
        <v>8.7077629354211802E-2</v>
      </c>
      <c r="AA12" s="17">
        <v>6.1787365857306202E-2</v>
      </c>
      <c r="AB12" s="17">
        <v>6.8415588700385804E-2</v>
      </c>
      <c r="AC12" s="17">
        <v>8.1679983129490194E-2</v>
      </c>
      <c r="AD12" s="17">
        <v>5.9593096112003599E-2</v>
      </c>
      <c r="AE12" s="17"/>
      <c r="AF12" s="17">
        <v>7.2706293988454795E-2</v>
      </c>
      <c r="AG12" s="17">
        <v>6.4035897614581005E-2</v>
      </c>
      <c r="AH12" s="17">
        <v>5.2564856688678503E-2</v>
      </c>
      <c r="AI12" s="17">
        <v>7.5491529998165094E-2</v>
      </c>
      <c r="AJ12" s="17">
        <v>5.6561211762672203E-2</v>
      </c>
      <c r="AK12" s="17">
        <v>5.4534523827881598E-2</v>
      </c>
      <c r="AL12" s="17"/>
      <c r="AM12" s="17">
        <v>7.9828301272733396E-2</v>
      </c>
      <c r="AN12" s="17">
        <v>6.4321802964861993E-2</v>
      </c>
      <c r="AO12" s="17">
        <v>4.5967977235082898E-2</v>
      </c>
      <c r="AP12" s="17">
        <v>6.29806544104832E-2</v>
      </c>
      <c r="AQ12" s="17">
        <v>4.3094769536544203E-2</v>
      </c>
      <c r="AR12" s="17"/>
      <c r="AS12" s="17">
        <v>5.0103065612550603E-2</v>
      </c>
      <c r="AT12" s="17">
        <v>5.7055105006459002E-2</v>
      </c>
      <c r="AU12" s="17">
        <v>8.0285954938425302E-2</v>
      </c>
      <c r="AV12" s="17">
        <v>6.3150304320261003E-2</v>
      </c>
      <c r="AW12" s="17">
        <v>6.15726319677447E-2</v>
      </c>
      <c r="AX12" s="17">
        <v>8.1622551647200295E-2</v>
      </c>
      <c r="AY12" s="17"/>
      <c r="AZ12" s="17">
        <v>6.9889667998060304E-2</v>
      </c>
      <c r="BA12" s="17">
        <v>6.1420637431842097E-2</v>
      </c>
      <c r="BB12" s="17">
        <v>6.5962839370229301E-2</v>
      </c>
      <c r="BC12" s="17">
        <v>4.5410302170829198E-2</v>
      </c>
      <c r="BD12" s="17">
        <v>5.9962149973541802E-2</v>
      </c>
      <c r="BE12" s="17"/>
      <c r="BF12" s="17">
        <v>6.3051797134774601E-2</v>
      </c>
      <c r="BG12" s="17"/>
      <c r="BH12" s="17">
        <v>6.3886544643569895E-2</v>
      </c>
      <c r="BI12" s="17"/>
      <c r="BJ12" s="17">
        <v>5.9646393659982297E-2</v>
      </c>
      <c r="BK12" s="17">
        <v>6.2754701532615795E-2</v>
      </c>
      <c r="BL12" s="17">
        <v>6.1581796864124398E-2</v>
      </c>
      <c r="BM12" s="17">
        <v>6.6857734729135795E-2</v>
      </c>
      <c r="BN12" s="17">
        <v>4.3311140737820698E-2</v>
      </c>
      <c r="BO12" s="17">
        <v>6.1775188955491202E-2</v>
      </c>
      <c r="BP12" s="17"/>
      <c r="BQ12" s="17">
        <v>7.4965480051624706E-2</v>
      </c>
      <c r="BR12" s="17">
        <v>4.7474017537841397E-2</v>
      </c>
      <c r="BS12" s="17">
        <v>6.5837710475503505E-2</v>
      </c>
      <c r="BT12" s="17"/>
      <c r="BU12" s="17">
        <v>5.5784614248058299E-2</v>
      </c>
      <c r="BV12" s="17">
        <v>4.88131502976362E-2</v>
      </c>
      <c r="BW12" s="17">
        <v>6.9833589155382902E-2</v>
      </c>
      <c r="BX12" s="17"/>
      <c r="BY12" s="17">
        <v>4.7128841619736503E-2</v>
      </c>
      <c r="BZ12" s="17"/>
      <c r="CA12" s="17">
        <v>7.4933275578898404E-3</v>
      </c>
    </row>
    <row r="13" spans="2:79" x14ac:dyDescent="0.35">
      <c r="B13" s="18" t="s">
        <v>199</v>
      </c>
      <c r="C13" s="19">
        <v>4.1631783332803103E-2</v>
      </c>
      <c r="D13" s="19">
        <v>3.7379260348951802E-2</v>
      </c>
      <c r="E13" s="19">
        <v>4.6065481685253901E-2</v>
      </c>
      <c r="F13" s="19"/>
      <c r="G13" s="19">
        <v>3.4493668190277202E-2</v>
      </c>
      <c r="H13" s="19">
        <v>6.9614252009753394E-2</v>
      </c>
      <c r="I13" s="19">
        <v>5.8568771476880201E-2</v>
      </c>
      <c r="J13" s="19">
        <v>3.5917010926426601E-2</v>
      </c>
      <c r="K13" s="19">
        <v>2.5530764188323E-2</v>
      </c>
      <c r="L13" s="19">
        <v>2.53525155773941E-2</v>
      </c>
      <c r="M13" s="19"/>
      <c r="N13" s="19">
        <v>2.3734227831289801E-2</v>
      </c>
      <c r="O13" s="19">
        <v>4.0536604542688003E-2</v>
      </c>
      <c r="P13" s="19">
        <v>4.7443566187857097E-2</v>
      </c>
      <c r="Q13" s="19">
        <v>5.6686869599257297E-2</v>
      </c>
      <c r="R13" s="19"/>
      <c r="S13" s="19">
        <v>4.89586660670812E-2</v>
      </c>
      <c r="T13" s="19">
        <v>3.9517462369202797E-2</v>
      </c>
      <c r="U13" s="19">
        <v>5.1911227263963702E-2</v>
      </c>
      <c r="V13" s="19">
        <v>2.0642401928174799E-2</v>
      </c>
      <c r="W13" s="19">
        <v>4.30459019375437E-2</v>
      </c>
      <c r="X13" s="19">
        <v>5.7694706876936203E-2</v>
      </c>
      <c r="Y13" s="19">
        <v>3.5631283071775703E-2</v>
      </c>
      <c r="Z13" s="19">
        <v>2.8447469244752902E-2</v>
      </c>
      <c r="AA13" s="19">
        <v>4.5256746430680901E-2</v>
      </c>
      <c r="AB13" s="19">
        <v>3.40330477848962E-2</v>
      </c>
      <c r="AC13" s="19">
        <v>5.6557579591411701E-2</v>
      </c>
      <c r="AD13" s="19">
        <v>1.8950195281333199E-2</v>
      </c>
      <c r="AE13" s="19"/>
      <c r="AF13" s="19">
        <v>6.2237301984594998E-2</v>
      </c>
      <c r="AG13" s="19">
        <v>3.7743616206171997E-2</v>
      </c>
      <c r="AH13" s="19">
        <v>2.3490749516289999E-2</v>
      </c>
      <c r="AI13" s="19">
        <v>2.31950923022958E-2</v>
      </c>
      <c r="AJ13" s="19">
        <v>2.98656185752189E-2</v>
      </c>
      <c r="AK13" s="19">
        <v>1.8196259598581802E-2</v>
      </c>
      <c r="AL13" s="19"/>
      <c r="AM13" s="19">
        <v>6.5686649863818197E-2</v>
      </c>
      <c r="AN13" s="19">
        <v>3.41339776504061E-2</v>
      </c>
      <c r="AO13" s="19">
        <v>3.8756196150463697E-2</v>
      </c>
      <c r="AP13" s="19">
        <v>2.3712687818791201E-2</v>
      </c>
      <c r="AQ13" s="19">
        <v>2.4884777382597301E-2</v>
      </c>
      <c r="AR13" s="19"/>
      <c r="AS13" s="19">
        <v>4.0526981025651797E-2</v>
      </c>
      <c r="AT13" s="19">
        <v>4.8075615286324702E-2</v>
      </c>
      <c r="AU13" s="19">
        <v>3.5876065163395802E-2</v>
      </c>
      <c r="AV13" s="19">
        <v>3.2725748845330499E-2</v>
      </c>
      <c r="AW13" s="19">
        <v>4.8418130064440901E-2</v>
      </c>
      <c r="AX13" s="19">
        <v>5.0250439026832898E-2</v>
      </c>
      <c r="AY13" s="19"/>
      <c r="AZ13" s="19">
        <v>3.5845489595195401E-2</v>
      </c>
      <c r="BA13" s="19">
        <v>3.7685802262053002E-2</v>
      </c>
      <c r="BB13" s="19">
        <v>4.7501758035027999E-2</v>
      </c>
      <c r="BC13" s="19">
        <v>4.7481789352346197E-2</v>
      </c>
      <c r="BD13" s="19">
        <v>4.5823864393677902E-2</v>
      </c>
      <c r="BE13" s="19"/>
      <c r="BF13" s="19">
        <v>3.5885227996352798E-2</v>
      </c>
      <c r="BG13" s="19"/>
      <c r="BH13" s="19">
        <v>3.3578409612996803E-2</v>
      </c>
      <c r="BI13" s="19"/>
      <c r="BJ13" s="19">
        <v>4.5640940118801203E-2</v>
      </c>
      <c r="BK13" s="19">
        <v>4.0653328966391497E-2</v>
      </c>
      <c r="BL13" s="19">
        <v>2.61974891054465E-2</v>
      </c>
      <c r="BM13" s="19">
        <v>6.0858090162665801E-2</v>
      </c>
      <c r="BN13" s="19">
        <v>3.9922312809576102E-2</v>
      </c>
      <c r="BO13" s="19">
        <v>3.0909511661804799E-2</v>
      </c>
      <c r="BP13" s="19"/>
      <c r="BQ13" s="19">
        <v>1.18049938105071E-2</v>
      </c>
      <c r="BR13" s="19">
        <v>2.9433493615945699E-2</v>
      </c>
      <c r="BS13" s="19">
        <v>2.5352255861725601E-2</v>
      </c>
      <c r="BT13" s="19"/>
      <c r="BU13" s="19">
        <v>1.4868887933790801E-2</v>
      </c>
      <c r="BV13" s="19">
        <v>1.79588409214929E-2</v>
      </c>
      <c r="BW13" s="19">
        <v>2.1591863375431199E-2</v>
      </c>
      <c r="BX13" s="19"/>
      <c r="BY13" s="19">
        <v>2.4922905500367999E-2</v>
      </c>
      <c r="BZ13" s="19"/>
      <c r="CA13" s="19">
        <v>2.1728557047051698E-2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38"/>
  <sheetViews>
    <sheetView showGridLines="0" workbookViewId="0">
      <pane xSplit="2" topLeftCell="C1" activePane="topRight" state="frozen"/>
      <selection pane="topRight" activeCell="B25" sqref="B25:C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270</v>
      </c>
      <c r="C9" s="17">
        <v>0.59590370076244903</v>
      </c>
      <c r="D9" s="17">
        <v>0.56397615879132001</v>
      </c>
      <c r="E9" s="17">
        <v>0.62808875218126403</v>
      </c>
      <c r="F9" s="17"/>
      <c r="G9" s="17">
        <v>0.39193531370666301</v>
      </c>
      <c r="H9" s="17">
        <v>0.43110967091612801</v>
      </c>
      <c r="I9" s="17">
        <v>0.56380333117481896</v>
      </c>
      <c r="J9" s="17">
        <v>0.64742405454072505</v>
      </c>
      <c r="K9" s="17">
        <v>0.72302037791070195</v>
      </c>
      <c r="L9" s="17">
        <v>0.76526897837142505</v>
      </c>
      <c r="M9" s="17"/>
      <c r="N9" s="17">
        <v>0.59253472189815704</v>
      </c>
      <c r="O9" s="17">
        <v>0.61155874755475204</v>
      </c>
      <c r="P9" s="17">
        <v>0.58868379342850596</v>
      </c>
      <c r="Q9" s="17">
        <v>0.58906634528178603</v>
      </c>
      <c r="R9" s="17"/>
      <c r="S9" s="17">
        <v>0.50414671213443996</v>
      </c>
      <c r="T9" s="17">
        <v>0.64793434795759097</v>
      </c>
      <c r="U9" s="17">
        <v>0.63964332821068903</v>
      </c>
      <c r="V9" s="17">
        <v>0.62306076378655495</v>
      </c>
      <c r="W9" s="17">
        <v>0.58235049144361695</v>
      </c>
      <c r="X9" s="17">
        <v>0.544180258135192</v>
      </c>
      <c r="Y9" s="17">
        <v>0.54477876682446902</v>
      </c>
      <c r="Z9" s="17">
        <v>0.43724180901652898</v>
      </c>
      <c r="AA9" s="17">
        <v>0.600723196601751</v>
      </c>
      <c r="AB9" s="17">
        <v>0.64322645900222397</v>
      </c>
      <c r="AC9" s="17">
        <v>0.785457365325259</v>
      </c>
      <c r="AD9" s="17">
        <v>0.658343565936927</v>
      </c>
      <c r="AE9" s="17"/>
      <c r="AF9" s="17">
        <v>0.57271271615059804</v>
      </c>
      <c r="AG9" s="17">
        <v>0.62404893094245495</v>
      </c>
      <c r="AH9" s="17">
        <v>0.63274651690185502</v>
      </c>
      <c r="AI9" s="17">
        <v>0.54805140178064904</v>
      </c>
      <c r="AJ9" s="17">
        <v>0.61717241414407797</v>
      </c>
      <c r="AK9" s="17">
        <v>0.476996564804612</v>
      </c>
      <c r="AL9" s="17"/>
      <c r="AM9" s="17">
        <v>0.62296507046286498</v>
      </c>
      <c r="AN9" s="17">
        <v>0.61572650363668902</v>
      </c>
      <c r="AO9" s="17">
        <v>0.57861145383919099</v>
      </c>
      <c r="AP9" s="17">
        <v>0.53240640277714302</v>
      </c>
      <c r="AQ9" s="17">
        <v>0.54441934379630497</v>
      </c>
      <c r="AR9" s="17"/>
      <c r="AS9" s="17">
        <v>0.48452409743360297</v>
      </c>
      <c r="AT9" s="17">
        <v>0.63834125883535797</v>
      </c>
      <c r="AU9" s="17">
        <v>0.54271696972383898</v>
      </c>
      <c r="AV9" s="17">
        <v>0.63108024274776098</v>
      </c>
      <c r="AW9" s="17">
        <v>0.70559672291410203</v>
      </c>
      <c r="AX9" s="17">
        <v>0.64355800478122605</v>
      </c>
      <c r="AY9" s="17"/>
      <c r="AZ9" s="17">
        <v>0.63724532696941805</v>
      </c>
      <c r="BA9" s="17">
        <v>0.61872771487610401</v>
      </c>
      <c r="BB9" s="17">
        <v>0.61111052397885202</v>
      </c>
      <c r="BC9" s="17">
        <v>0.67622813498440404</v>
      </c>
      <c r="BD9" s="17">
        <v>0.49601991621874097</v>
      </c>
      <c r="BE9" s="17"/>
      <c r="BF9" s="17">
        <v>0.629112780781097</v>
      </c>
      <c r="BG9" s="17"/>
      <c r="BH9" s="17">
        <v>0.61852936200139397</v>
      </c>
      <c r="BI9" s="17"/>
      <c r="BJ9" s="17">
        <v>0.55764494891850902</v>
      </c>
      <c r="BK9" s="17">
        <v>0.62468199466461904</v>
      </c>
      <c r="BL9" s="17">
        <v>0.68389853911154896</v>
      </c>
      <c r="BM9" s="17">
        <v>0.46349519703408298</v>
      </c>
      <c r="BN9" s="17">
        <v>0.53866232450853702</v>
      </c>
      <c r="BO9" s="17">
        <v>0.43175097816874702</v>
      </c>
      <c r="BP9" s="17"/>
      <c r="BQ9" s="17">
        <v>0.60833539276458404</v>
      </c>
      <c r="BR9" s="17">
        <v>0.598742063371832</v>
      </c>
      <c r="BS9" s="17">
        <v>0.61507516500821002</v>
      </c>
      <c r="BT9" s="17"/>
      <c r="BU9" s="17">
        <v>0.53537368621453096</v>
      </c>
      <c r="BV9" s="17">
        <v>0.61959051599862203</v>
      </c>
      <c r="BW9" s="17">
        <v>0.60645585008115299</v>
      </c>
      <c r="BX9" s="17"/>
      <c r="BY9" s="17">
        <v>0.41590415129320801</v>
      </c>
      <c r="BZ9" s="17"/>
      <c r="CA9" s="17">
        <v>0.63782454790987497</v>
      </c>
    </row>
    <row r="10" spans="2:79" ht="43.5" x14ac:dyDescent="0.35">
      <c r="B10" s="18" t="s">
        <v>271</v>
      </c>
      <c r="C10" s="17">
        <v>0.47279129464783598</v>
      </c>
      <c r="D10" s="17">
        <v>0.45006521413962802</v>
      </c>
      <c r="E10" s="17">
        <v>0.496632969672611</v>
      </c>
      <c r="F10" s="17"/>
      <c r="G10" s="17">
        <v>0.18524267782755999</v>
      </c>
      <c r="H10" s="17">
        <v>0.307237701283189</v>
      </c>
      <c r="I10" s="17">
        <v>0.47037587678021398</v>
      </c>
      <c r="J10" s="17">
        <v>0.51629612348991505</v>
      </c>
      <c r="K10" s="17">
        <v>0.60730200811409896</v>
      </c>
      <c r="L10" s="17">
        <v>0.67612284590668503</v>
      </c>
      <c r="M10" s="17"/>
      <c r="N10" s="17">
        <v>0.513695678701789</v>
      </c>
      <c r="O10" s="17">
        <v>0.47971128922468598</v>
      </c>
      <c r="P10" s="17">
        <v>0.45727412362123898</v>
      </c>
      <c r="Q10" s="17">
        <v>0.43576646479765102</v>
      </c>
      <c r="R10" s="17"/>
      <c r="S10" s="17">
        <v>0.365292342843548</v>
      </c>
      <c r="T10" s="17">
        <v>0.497630054918966</v>
      </c>
      <c r="U10" s="17">
        <v>0.49214502233007701</v>
      </c>
      <c r="V10" s="17">
        <v>0.49235043551853003</v>
      </c>
      <c r="W10" s="17">
        <v>0.49015439486000301</v>
      </c>
      <c r="X10" s="17">
        <v>0.43997109571763199</v>
      </c>
      <c r="Y10" s="17">
        <v>0.48849978228249002</v>
      </c>
      <c r="Z10" s="17">
        <v>0.491058152439874</v>
      </c>
      <c r="AA10" s="17">
        <v>0.45522600380643002</v>
      </c>
      <c r="AB10" s="17">
        <v>0.53395331377426603</v>
      </c>
      <c r="AC10" s="17">
        <v>0.58439630412502297</v>
      </c>
      <c r="AD10" s="17">
        <v>0.44251989606553099</v>
      </c>
      <c r="AE10" s="17"/>
      <c r="AF10" s="17">
        <v>0.43711005875401099</v>
      </c>
      <c r="AG10" s="17">
        <v>0.48092758480324799</v>
      </c>
      <c r="AH10" s="17">
        <v>0.50854630790126898</v>
      </c>
      <c r="AI10" s="17">
        <v>0.50456382241354203</v>
      </c>
      <c r="AJ10" s="17">
        <v>0.46015208731470503</v>
      </c>
      <c r="AK10" s="17">
        <v>0.47821345533635501</v>
      </c>
      <c r="AL10" s="17"/>
      <c r="AM10" s="17">
        <v>0.45151711119710403</v>
      </c>
      <c r="AN10" s="17">
        <v>0.49281208557926898</v>
      </c>
      <c r="AO10" s="17">
        <v>0.47803241982553102</v>
      </c>
      <c r="AP10" s="17">
        <v>0.44157995469018502</v>
      </c>
      <c r="AQ10" s="17">
        <v>0.55901508411353695</v>
      </c>
      <c r="AR10" s="17"/>
      <c r="AS10" s="17">
        <v>0.38680135478278799</v>
      </c>
      <c r="AT10" s="17">
        <v>0.49095390636101299</v>
      </c>
      <c r="AU10" s="17">
        <v>0.43157383374189801</v>
      </c>
      <c r="AV10" s="17">
        <v>0.51417067524072102</v>
      </c>
      <c r="AW10" s="17">
        <v>0.57559027968502896</v>
      </c>
      <c r="AX10" s="17">
        <v>0.488005496461904</v>
      </c>
      <c r="AY10" s="17"/>
      <c r="AZ10" s="17">
        <v>0.51032280069248903</v>
      </c>
      <c r="BA10" s="17">
        <v>0.48298721334941902</v>
      </c>
      <c r="BB10" s="17">
        <v>0.49656598281390402</v>
      </c>
      <c r="BC10" s="17">
        <v>0.587628533802245</v>
      </c>
      <c r="BD10" s="17">
        <v>0.37070746303948499</v>
      </c>
      <c r="BE10" s="17"/>
      <c r="BF10" s="17">
        <v>0.50988737727965705</v>
      </c>
      <c r="BG10" s="17"/>
      <c r="BH10" s="17">
        <v>0.50722486601735794</v>
      </c>
      <c r="BI10" s="17"/>
      <c r="BJ10" s="17">
        <v>0.440494175284666</v>
      </c>
      <c r="BK10" s="17">
        <v>0.53240327677851396</v>
      </c>
      <c r="BL10" s="17">
        <v>0.55448842221621997</v>
      </c>
      <c r="BM10" s="17">
        <v>0.35601185571712601</v>
      </c>
      <c r="BN10" s="17">
        <v>0.283779070708014</v>
      </c>
      <c r="BO10" s="17">
        <v>0.21909051877666</v>
      </c>
      <c r="BP10" s="17"/>
      <c r="BQ10" s="17">
        <v>0.486305470243448</v>
      </c>
      <c r="BR10" s="17">
        <v>0.48143020686997201</v>
      </c>
      <c r="BS10" s="17">
        <v>0.49450461682616897</v>
      </c>
      <c r="BT10" s="17"/>
      <c r="BU10" s="17">
        <v>0.52854547802880603</v>
      </c>
      <c r="BV10" s="17">
        <v>0.51597639303757203</v>
      </c>
      <c r="BW10" s="17">
        <v>0.47597218240379802</v>
      </c>
      <c r="BX10" s="17"/>
      <c r="BY10" s="17">
        <v>0.227596623447612</v>
      </c>
      <c r="BZ10" s="17"/>
      <c r="CA10" s="17">
        <v>0.53266448755837303</v>
      </c>
    </row>
    <row r="11" spans="2:79" ht="29" x14ac:dyDescent="0.35">
      <c r="B11" s="18" t="s">
        <v>272</v>
      </c>
      <c r="C11" s="17">
        <v>0.43374904973377099</v>
      </c>
      <c r="D11" s="17">
        <v>0.418952038843245</v>
      </c>
      <c r="E11" s="17">
        <v>0.44784039064319903</v>
      </c>
      <c r="F11" s="17"/>
      <c r="G11" s="17">
        <v>0.43507951638199799</v>
      </c>
      <c r="H11" s="17">
        <v>0.37288114852478799</v>
      </c>
      <c r="I11" s="17">
        <v>0.50188602869210197</v>
      </c>
      <c r="J11" s="17">
        <v>0.45645536434365702</v>
      </c>
      <c r="K11" s="17">
        <v>0.47769810346318597</v>
      </c>
      <c r="L11" s="17">
        <v>0.37933902940297698</v>
      </c>
      <c r="M11" s="17"/>
      <c r="N11" s="17">
        <v>0.42882262708036101</v>
      </c>
      <c r="O11" s="17">
        <v>0.466818606632038</v>
      </c>
      <c r="P11" s="17">
        <v>0.42104182836805099</v>
      </c>
      <c r="Q11" s="17">
        <v>0.41519316625390401</v>
      </c>
      <c r="R11" s="17"/>
      <c r="S11" s="17">
        <v>0.45141573481920699</v>
      </c>
      <c r="T11" s="17">
        <v>0.45072045191467103</v>
      </c>
      <c r="U11" s="17">
        <v>0.47335275240341601</v>
      </c>
      <c r="V11" s="17">
        <v>0.41893048898248098</v>
      </c>
      <c r="W11" s="17">
        <v>0.433435989747536</v>
      </c>
      <c r="X11" s="17">
        <v>0.39183524098691103</v>
      </c>
      <c r="Y11" s="17">
        <v>0.43851612402406098</v>
      </c>
      <c r="Z11" s="17">
        <v>0.45185275590729401</v>
      </c>
      <c r="AA11" s="17">
        <v>0.46671986160068502</v>
      </c>
      <c r="AB11" s="17">
        <v>0.39615434821986401</v>
      </c>
      <c r="AC11" s="17">
        <v>0.42178382133394898</v>
      </c>
      <c r="AD11" s="17">
        <v>0.31876391783610503</v>
      </c>
      <c r="AE11" s="17"/>
      <c r="AF11" s="17">
        <v>0.41646992466993699</v>
      </c>
      <c r="AG11" s="17">
        <v>0.43809119495744198</v>
      </c>
      <c r="AH11" s="17">
        <v>0.453442856518186</v>
      </c>
      <c r="AI11" s="17">
        <v>0.42113325687540398</v>
      </c>
      <c r="AJ11" s="17">
        <v>0.40609238484761701</v>
      </c>
      <c r="AK11" s="17">
        <v>0.39106569935159802</v>
      </c>
      <c r="AL11" s="17"/>
      <c r="AM11" s="17">
        <v>0.40072338867059698</v>
      </c>
      <c r="AN11" s="17">
        <v>0.44031709711211597</v>
      </c>
      <c r="AO11" s="17">
        <v>0.45019340143658698</v>
      </c>
      <c r="AP11" s="17">
        <v>0.45702879085326298</v>
      </c>
      <c r="AQ11" s="17">
        <v>0.44348537959932899</v>
      </c>
      <c r="AR11" s="17"/>
      <c r="AS11" s="17">
        <v>0.47387292529581798</v>
      </c>
      <c r="AT11" s="17">
        <v>0.444205284281741</v>
      </c>
      <c r="AU11" s="17">
        <v>0.422613774998783</v>
      </c>
      <c r="AV11" s="17">
        <v>0.45095082807601899</v>
      </c>
      <c r="AW11" s="17">
        <v>0.36774350571090397</v>
      </c>
      <c r="AX11" s="17">
        <v>0.362781775506335</v>
      </c>
      <c r="AY11" s="17"/>
      <c r="AZ11" s="17">
        <v>0.36715691552194701</v>
      </c>
      <c r="BA11" s="17">
        <v>0.44261916956693098</v>
      </c>
      <c r="BB11" s="17">
        <v>0.48193070452898701</v>
      </c>
      <c r="BC11" s="17">
        <v>0.31910689591714703</v>
      </c>
      <c r="BD11" s="17">
        <v>0.483593893521305</v>
      </c>
      <c r="BE11" s="17"/>
      <c r="BF11" s="17">
        <v>0.42502386198212899</v>
      </c>
      <c r="BG11" s="17"/>
      <c r="BH11" s="17">
        <v>0.40091500062291102</v>
      </c>
      <c r="BI11" s="17"/>
      <c r="BJ11" s="17">
        <v>0.43146228808271703</v>
      </c>
      <c r="BK11" s="17">
        <v>0.46577381286658098</v>
      </c>
      <c r="BL11" s="17">
        <v>0.41505457196680301</v>
      </c>
      <c r="BM11" s="17">
        <v>0.39275649585250999</v>
      </c>
      <c r="BN11" s="17">
        <v>0.519288233819303</v>
      </c>
      <c r="BO11" s="17">
        <v>0.520555812962882</v>
      </c>
      <c r="BP11" s="17"/>
      <c r="BQ11" s="17">
        <v>0.468550461916653</v>
      </c>
      <c r="BR11" s="17">
        <v>0.43288603260504899</v>
      </c>
      <c r="BS11" s="17">
        <v>0.43573733258022401</v>
      </c>
      <c r="BT11" s="17"/>
      <c r="BU11" s="17">
        <v>0.39515590056772798</v>
      </c>
      <c r="BV11" s="17">
        <v>0.438321069727579</v>
      </c>
      <c r="BW11" s="17">
        <v>0.43776535057657701</v>
      </c>
      <c r="BX11" s="17"/>
      <c r="BY11" s="17">
        <v>0.36745075548671802</v>
      </c>
      <c r="BZ11" s="17"/>
      <c r="CA11" s="17">
        <v>0.49852762074281698</v>
      </c>
    </row>
    <row r="12" spans="2:79" x14ac:dyDescent="0.35">
      <c r="B12" s="18" t="s">
        <v>273</v>
      </c>
      <c r="C12" s="17">
        <v>0.421922684176539</v>
      </c>
      <c r="D12" s="17">
        <v>0.41780469332118497</v>
      </c>
      <c r="E12" s="17">
        <v>0.42596947484011999</v>
      </c>
      <c r="F12" s="17"/>
      <c r="G12" s="17">
        <v>0.30886397510431401</v>
      </c>
      <c r="H12" s="17">
        <v>0.28350581655013901</v>
      </c>
      <c r="I12" s="17">
        <v>0.38793280126665602</v>
      </c>
      <c r="J12" s="17">
        <v>0.46121093626575299</v>
      </c>
      <c r="K12" s="17">
        <v>0.50559001818567995</v>
      </c>
      <c r="L12" s="17">
        <v>0.54964792007711605</v>
      </c>
      <c r="M12" s="17"/>
      <c r="N12" s="17">
        <v>0.43311638712546302</v>
      </c>
      <c r="O12" s="17">
        <v>0.43846946397189801</v>
      </c>
      <c r="P12" s="17">
        <v>0.40438285954692699</v>
      </c>
      <c r="Q12" s="17">
        <v>0.40829714708331299</v>
      </c>
      <c r="R12" s="17"/>
      <c r="S12" s="17">
        <v>0.34783384140833301</v>
      </c>
      <c r="T12" s="17">
        <v>0.46091368219879802</v>
      </c>
      <c r="U12" s="17">
        <v>0.431803986316456</v>
      </c>
      <c r="V12" s="17">
        <v>0.41647845577223702</v>
      </c>
      <c r="W12" s="17">
        <v>0.43894250162005499</v>
      </c>
      <c r="X12" s="17">
        <v>0.389469071821399</v>
      </c>
      <c r="Y12" s="17">
        <v>0.42544857248629198</v>
      </c>
      <c r="Z12" s="17">
        <v>0.40197586194851898</v>
      </c>
      <c r="AA12" s="17">
        <v>0.42538738859490099</v>
      </c>
      <c r="AB12" s="17">
        <v>0.44968996369846598</v>
      </c>
      <c r="AC12" s="17">
        <v>0.48652285164512898</v>
      </c>
      <c r="AD12" s="17">
        <v>0.45924181398469399</v>
      </c>
      <c r="AE12" s="17"/>
      <c r="AF12" s="17">
        <v>0.4140895932036</v>
      </c>
      <c r="AG12" s="17">
        <v>0.44792465235397499</v>
      </c>
      <c r="AH12" s="17">
        <v>0.40339831303587498</v>
      </c>
      <c r="AI12" s="17">
        <v>0.41601878159995198</v>
      </c>
      <c r="AJ12" s="17">
        <v>0.48799982408537201</v>
      </c>
      <c r="AK12" s="17">
        <v>0.38701629089952599</v>
      </c>
      <c r="AL12" s="17"/>
      <c r="AM12" s="17">
        <v>0.42438549490079602</v>
      </c>
      <c r="AN12" s="17">
        <v>0.44692507379542001</v>
      </c>
      <c r="AO12" s="17">
        <v>0.40981338167158798</v>
      </c>
      <c r="AP12" s="17">
        <v>0.381539391980525</v>
      </c>
      <c r="AQ12" s="17">
        <v>0.393897813995502</v>
      </c>
      <c r="AR12" s="17"/>
      <c r="AS12" s="17">
        <v>0.34562858914232197</v>
      </c>
      <c r="AT12" s="17">
        <v>0.42875627589563198</v>
      </c>
      <c r="AU12" s="17">
        <v>0.38079253474843699</v>
      </c>
      <c r="AV12" s="17">
        <v>0.47544547353871203</v>
      </c>
      <c r="AW12" s="17">
        <v>0.52187778848964195</v>
      </c>
      <c r="AX12" s="17">
        <v>0.41491560082814</v>
      </c>
      <c r="AY12" s="17"/>
      <c r="AZ12" s="17">
        <v>0.45542258325329998</v>
      </c>
      <c r="BA12" s="17">
        <v>0.44493455182741798</v>
      </c>
      <c r="BB12" s="17">
        <v>0.39980491505313798</v>
      </c>
      <c r="BC12" s="17">
        <v>0.46076190164575298</v>
      </c>
      <c r="BD12" s="17">
        <v>0.374819777166569</v>
      </c>
      <c r="BE12" s="17"/>
      <c r="BF12" s="17">
        <v>0.43919284771744499</v>
      </c>
      <c r="BG12" s="17"/>
      <c r="BH12" s="17">
        <v>0.44470955935039203</v>
      </c>
      <c r="BI12" s="17"/>
      <c r="BJ12" s="17">
        <v>0.40351617440280502</v>
      </c>
      <c r="BK12" s="17">
        <v>0.46571935505206202</v>
      </c>
      <c r="BL12" s="17">
        <v>0.47112481925470401</v>
      </c>
      <c r="BM12" s="17">
        <v>0.36335793043806902</v>
      </c>
      <c r="BN12" s="17">
        <v>0.32894775171150997</v>
      </c>
      <c r="BO12" s="17">
        <v>0.36686862903862899</v>
      </c>
      <c r="BP12" s="17"/>
      <c r="BQ12" s="17">
        <v>0.42696666351477303</v>
      </c>
      <c r="BR12" s="17">
        <v>0.43456549195532801</v>
      </c>
      <c r="BS12" s="17">
        <v>0.42704820434730401</v>
      </c>
      <c r="BT12" s="17"/>
      <c r="BU12" s="17">
        <v>0.40678582595277901</v>
      </c>
      <c r="BV12" s="17">
        <v>0.44896159511629602</v>
      </c>
      <c r="BW12" s="17">
        <v>0.427684177292948</v>
      </c>
      <c r="BX12" s="17"/>
      <c r="BY12" s="17">
        <v>0.30222900465734098</v>
      </c>
      <c r="BZ12" s="17"/>
      <c r="CA12" s="17">
        <v>0.46048031296034497</v>
      </c>
    </row>
    <row r="13" spans="2:79" x14ac:dyDescent="0.35">
      <c r="B13" s="18" t="s">
        <v>274</v>
      </c>
      <c r="C13" s="17">
        <v>0.34915547687209397</v>
      </c>
      <c r="D13" s="17">
        <v>0.24690597024847799</v>
      </c>
      <c r="E13" s="17">
        <v>0.44559135571167902</v>
      </c>
      <c r="F13" s="17"/>
      <c r="G13" s="17">
        <v>0.39163639580728499</v>
      </c>
      <c r="H13" s="17">
        <v>0.33225603253539998</v>
      </c>
      <c r="I13" s="17">
        <v>0.40656111250274302</v>
      </c>
      <c r="J13" s="17">
        <v>0.35896992457107901</v>
      </c>
      <c r="K13" s="17">
        <v>0.314609683475706</v>
      </c>
      <c r="L13" s="17">
        <v>0.30322565572737098</v>
      </c>
      <c r="M13" s="17"/>
      <c r="N13" s="17">
        <v>0.29971918183038199</v>
      </c>
      <c r="O13" s="17">
        <v>0.36214056813386503</v>
      </c>
      <c r="P13" s="17">
        <v>0.38296889431238401</v>
      </c>
      <c r="Q13" s="17">
        <v>0.35839547036687602</v>
      </c>
      <c r="R13" s="17"/>
      <c r="S13" s="17">
        <v>0.27830553402508301</v>
      </c>
      <c r="T13" s="17">
        <v>0.410056868808507</v>
      </c>
      <c r="U13" s="17">
        <v>0.37262616823425099</v>
      </c>
      <c r="V13" s="17">
        <v>0.33480549847601598</v>
      </c>
      <c r="W13" s="17">
        <v>0.40670265702501202</v>
      </c>
      <c r="X13" s="17">
        <v>0.36819377510819901</v>
      </c>
      <c r="Y13" s="17">
        <v>0.43315180002159798</v>
      </c>
      <c r="Z13" s="17">
        <v>0.35821082387054398</v>
      </c>
      <c r="AA13" s="17">
        <v>0.32555103431671001</v>
      </c>
      <c r="AB13" s="17">
        <v>0.25411074412544699</v>
      </c>
      <c r="AC13" s="17">
        <v>0.37670234303911398</v>
      </c>
      <c r="AD13" s="17">
        <v>0.29473945939832202</v>
      </c>
      <c r="AE13" s="17"/>
      <c r="AF13" s="17">
        <v>0.38990506096855398</v>
      </c>
      <c r="AG13" s="17">
        <v>0.338692853041131</v>
      </c>
      <c r="AH13" s="17">
        <v>0.35537291772247398</v>
      </c>
      <c r="AI13" s="17">
        <v>0.35414183105002001</v>
      </c>
      <c r="AJ13" s="17">
        <v>0.35256139424923599</v>
      </c>
      <c r="AK13" s="17">
        <v>0.23626232644180201</v>
      </c>
      <c r="AL13" s="17"/>
      <c r="AM13" s="17">
        <v>0.31752192646010502</v>
      </c>
      <c r="AN13" s="17">
        <v>0.357656298563998</v>
      </c>
      <c r="AO13" s="17">
        <v>0.35995174969242399</v>
      </c>
      <c r="AP13" s="17">
        <v>0.36028034411026899</v>
      </c>
      <c r="AQ13" s="17">
        <v>0.35982640681510603</v>
      </c>
      <c r="AR13" s="17"/>
      <c r="AS13" s="17">
        <v>0.34393611625693499</v>
      </c>
      <c r="AT13" s="17">
        <v>0.313062629902294</v>
      </c>
      <c r="AU13" s="17">
        <v>0.34712084562531798</v>
      </c>
      <c r="AV13" s="17">
        <v>0.36033673770938501</v>
      </c>
      <c r="AW13" s="17">
        <v>0.39005219437469202</v>
      </c>
      <c r="AX13" s="17">
        <v>0.385688599709756</v>
      </c>
      <c r="AY13" s="17"/>
      <c r="AZ13" s="17">
        <v>0.30309616474457002</v>
      </c>
      <c r="BA13" s="17">
        <v>0.35625181492159902</v>
      </c>
      <c r="BB13" s="17">
        <v>0.41538303929239601</v>
      </c>
      <c r="BC13" s="17">
        <v>0.30173374932674002</v>
      </c>
      <c r="BD13" s="17">
        <v>0.34087531257245302</v>
      </c>
      <c r="BE13" s="17"/>
      <c r="BF13" s="17">
        <v>0.35103957339382902</v>
      </c>
      <c r="BG13" s="17"/>
      <c r="BH13" s="17">
        <v>0.33916150138672602</v>
      </c>
      <c r="BI13" s="17"/>
      <c r="BJ13" s="17">
        <v>0.39397145686635698</v>
      </c>
      <c r="BK13" s="17">
        <v>0.31810509789525698</v>
      </c>
      <c r="BL13" s="17">
        <v>0.31229826517965498</v>
      </c>
      <c r="BM13" s="17">
        <v>0.36858729549921199</v>
      </c>
      <c r="BN13" s="17">
        <v>0.42445435098413498</v>
      </c>
      <c r="BO13" s="17">
        <v>0.35354759766956401</v>
      </c>
      <c r="BP13" s="17"/>
      <c r="BQ13" s="17">
        <v>0.41256207101534598</v>
      </c>
      <c r="BR13" s="17">
        <v>0.365605039087398</v>
      </c>
      <c r="BS13" s="17">
        <v>0.33070550150723799</v>
      </c>
      <c r="BT13" s="17"/>
      <c r="BU13" s="17">
        <v>0.30908720286941699</v>
      </c>
      <c r="BV13" s="17">
        <v>0.36545730945173299</v>
      </c>
      <c r="BW13" s="17">
        <v>0.34421519144767199</v>
      </c>
      <c r="BX13" s="17"/>
      <c r="BY13" s="17">
        <v>0.31589342688313399</v>
      </c>
      <c r="BZ13" s="17"/>
      <c r="CA13" s="17">
        <v>0.40108685417967999</v>
      </c>
    </row>
    <row r="14" spans="2:79" ht="29" x14ac:dyDescent="0.35">
      <c r="B14" s="18" t="s">
        <v>275</v>
      </c>
      <c r="C14" s="17">
        <v>0.31863538841829597</v>
      </c>
      <c r="D14" s="17">
        <v>0.32939127192382001</v>
      </c>
      <c r="E14" s="17">
        <v>0.30550813296754797</v>
      </c>
      <c r="F14" s="17"/>
      <c r="G14" s="17">
        <v>0.43156538852416798</v>
      </c>
      <c r="H14" s="17">
        <v>0.31170573588334199</v>
      </c>
      <c r="I14" s="17">
        <v>0.29472311338910301</v>
      </c>
      <c r="J14" s="17">
        <v>0.255558098275456</v>
      </c>
      <c r="K14" s="17">
        <v>0.26021052152316299</v>
      </c>
      <c r="L14" s="17">
        <v>0.35841471174721801</v>
      </c>
      <c r="M14" s="17"/>
      <c r="N14" s="17">
        <v>0.33449939660449202</v>
      </c>
      <c r="O14" s="17">
        <v>0.36191583384281401</v>
      </c>
      <c r="P14" s="17">
        <v>0.25835662077417298</v>
      </c>
      <c r="Q14" s="17">
        <v>0.30922541121952901</v>
      </c>
      <c r="R14" s="17"/>
      <c r="S14" s="17">
        <v>0.48195402616940303</v>
      </c>
      <c r="T14" s="17">
        <v>0.31232963513427198</v>
      </c>
      <c r="U14" s="17">
        <v>0.275230046107242</v>
      </c>
      <c r="V14" s="17">
        <v>0.231206663181697</v>
      </c>
      <c r="W14" s="17">
        <v>0.24909356287676601</v>
      </c>
      <c r="X14" s="17">
        <v>0.25609759507736901</v>
      </c>
      <c r="Y14" s="17">
        <v>0.33430747436344199</v>
      </c>
      <c r="Z14" s="17">
        <v>0.28321043705036603</v>
      </c>
      <c r="AA14" s="17">
        <v>0.29665577888176697</v>
      </c>
      <c r="AB14" s="17">
        <v>0.35740031561778302</v>
      </c>
      <c r="AC14" s="17">
        <v>0.358629542708157</v>
      </c>
      <c r="AD14" s="17">
        <v>0.21593556896758101</v>
      </c>
      <c r="AE14" s="17"/>
      <c r="AF14" s="17">
        <v>0.33234776672958599</v>
      </c>
      <c r="AG14" s="17">
        <v>0.321796579856089</v>
      </c>
      <c r="AH14" s="17">
        <v>0.33530121740678998</v>
      </c>
      <c r="AI14" s="17">
        <v>0.24383971642043001</v>
      </c>
      <c r="AJ14" s="17">
        <v>0.31646849642796299</v>
      </c>
      <c r="AK14" s="17">
        <v>0.31368095647897298</v>
      </c>
      <c r="AL14" s="17"/>
      <c r="AM14" s="17">
        <v>0.258022502569763</v>
      </c>
      <c r="AN14" s="17">
        <v>0.30560934394849698</v>
      </c>
      <c r="AO14" s="17">
        <v>0.35397948665651402</v>
      </c>
      <c r="AP14" s="17">
        <v>0.382663464601183</v>
      </c>
      <c r="AQ14" s="17">
        <v>0.32410806286969401</v>
      </c>
      <c r="AR14" s="17"/>
      <c r="AS14" s="17">
        <v>0.43401829620420901</v>
      </c>
      <c r="AT14" s="17">
        <v>0.33033762318807902</v>
      </c>
      <c r="AU14" s="17">
        <v>0.30685617758900702</v>
      </c>
      <c r="AV14" s="17">
        <v>0.27188289365303098</v>
      </c>
      <c r="AW14" s="17">
        <v>0.21965718856581901</v>
      </c>
      <c r="AX14" s="17">
        <v>0.23865766742868399</v>
      </c>
      <c r="AY14" s="17"/>
      <c r="AZ14" s="17">
        <v>0.25190304698190302</v>
      </c>
      <c r="BA14" s="17">
        <v>0.27899600159888399</v>
      </c>
      <c r="BB14" s="17">
        <v>0.33101127846207201</v>
      </c>
      <c r="BC14" s="17">
        <v>0.239980047694627</v>
      </c>
      <c r="BD14" s="17">
        <v>0.44427300760968702</v>
      </c>
      <c r="BE14" s="17"/>
      <c r="BF14" s="17">
        <v>0.28983452685528599</v>
      </c>
      <c r="BG14" s="17"/>
      <c r="BH14" s="17">
        <v>0.27123480944556699</v>
      </c>
      <c r="BI14" s="17"/>
      <c r="BJ14" s="17">
        <v>0.27802328227385098</v>
      </c>
      <c r="BK14" s="17">
        <v>0.36876971366898698</v>
      </c>
      <c r="BL14" s="17">
        <v>0.289560368956228</v>
      </c>
      <c r="BM14" s="17">
        <v>0.31769322611073197</v>
      </c>
      <c r="BN14" s="17">
        <v>0.52892024163106399</v>
      </c>
      <c r="BO14" s="17">
        <v>0.47710732278982398</v>
      </c>
      <c r="BP14" s="17"/>
      <c r="BQ14" s="17">
        <v>0.27730012449025299</v>
      </c>
      <c r="BR14" s="17">
        <v>0.30330059082363298</v>
      </c>
      <c r="BS14" s="17">
        <v>0.35599913556183499</v>
      </c>
      <c r="BT14" s="17"/>
      <c r="BU14" s="17">
        <v>0.26703977728206801</v>
      </c>
      <c r="BV14" s="17">
        <v>0.297994070049313</v>
      </c>
      <c r="BW14" s="17">
        <v>0.34557605361129201</v>
      </c>
      <c r="BX14" s="17"/>
      <c r="BY14" s="17">
        <v>0.35092991888932901</v>
      </c>
      <c r="BZ14" s="17"/>
      <c r="CA14" s="17">
        <v>0.39537905277452401</v>
      </c>
    </row>
    <row r="15" spans="2:79" x14ac:dyDescent="0.35">
      <c r="B15" s="18" t="s">
        <v>276</v>
      </c>
      <c r="C15" s="17">
        <v>0.29689810806970701</v>
      </c>
      <c r="D15" s="17">
        <v>0.26433691539855497</v>
      </c>
      <c r="E15" s="17">
        <v>0.32915375626948401</v>
      </c>
      <c r="F15" s="17"/>
      <c r="G15" s="17">
        <v>0.16656763158520499</v>
      </c>
      <c r="H15" s="17">
        <v>0.18818399768996999</v>
      </c>
      <c r="I15" s="17">
        <v>0.24932385822547201</v>
      </c>
      <c r="J15" s="17">
        <v>0.33737473446154698</v>
      </c>
      <c r="K15" s="17">
        <v>0.35363189182139299</v>
      </c>
      <c r="L15" s="17">
        <v>0.44009645748374998</v>
      </c>
      <c r="M15" s="17"/>
      <c r="N15" s="17">
        <v>0.32422491060418002</v>
      </c>
      <c r="O15" s="17">
        <v>0.29210910043266702</v>
      </c>
      <c r="P15" s="17">
        <v>0.29454594168449699</v>
      </c>
      <c r="Q15" s="17">
        <v>0.27150984425819902</v>
      </c>
      <c r="R15" s="17"/>
      <c r="S15" s="17">
        <v>0.25522809794109103</v>
      </c>
      <c r="T15" s="17">
        <v>0.37065219876847599</v>
      </c>
      <c r="U15" s="17">
        <v>0.361907814577697</v>
      </c>
      <c r="V15" s="17">
        <v>0.284565389825153</v>
      </c>
      <c r="W15" s="17">
        <v>0.29027986007933398</v>
      </c>
      <c r="X15" s="17">
        <v>0.21514501365758301</v>
      </c>
      <c r="Y15" s="17">
        <v>0.267842883050259</v>
      </c>
      <c r="Z15" s="17">
        <v>0.137596221306855</v>
      </c>
      <c r="AA15" s="17">
        <v>0.225352303040323</v>
      </c>
      <c r="AB15" s="17">
        <v>0.36236885529157198</v>
      </c>
      <c r="AC15" s="17">
        <v>0.46263714968549402</v>
      </c>
      <c r="AD15" s="17">
        <v>0.37482347726155901</v>
      </c>
      <c r="AE15" s="17"/>
      <c r="AF15" s="17">
        <v>0.235780333390819</v>
      </c>
      <c r="AG15" s="17">
        <v>0.30837950730998998</v>
      </c>
      <c r="AH15" s="17">
        <v>0.30935256485641999</v>
      </c>
      <c r="AI15" s="17">
        <v>0.33655027770009599</v>
      </c>
      <c r="AJ15" s="17">
        <v>0.36608647201986499</v>
      </c>
      <c r="AK15" s="17">
        <v>0.27168044967907401</v>
      </c>
      <c r="AL15" s="17"/>
      <c r="AM15" s="17">
        <v>0.250958300526617</v>
      </c>
      <c r="AN15" s="17">
        <v>0.30702527036423799</v>
      </c>
      <c r="AO15" s="17">
        <v>0.32494441191921403</v>
      </c>
      <c r="AP15" s="17">
        <v>0.28397627349207399</v>
      </c>
      <c r="AQ15" s="17">
        <v>0.380177564494873</v>
      </c>
      <c r="AR15" s="17"/>
      <c r="AS15" s="17">
        <v>0.19318378146837401</v>
      </c>
      <c r="AT15" s="17">
        <v>0.322994245048491</v>
      </c>
      <c r="AU15" s="17">
        <v>0.26261315430711002</v>
      </c>
      <c r="AV15" s="17">
        <v>0.32949356709635402</v>
      </c>
      <c r="AW15" s="17">
        <v>0.38796737741505599</v>
      </c>
      <c r="AX15" s="17">
        <v>0.369017018596699</v>
      </c>
      <c r="AY15" s="17"/>
      <c r="AZ15" s="17">
        <v>0.37769557936888698</v>
      </c>
      <c r="BA15" s="17">
        <v>0.32997064630922401</v>
      </c>
      <c r="BB15" s="17">
        <v>0.29082986086673102</v>
      </c>
      <c r="BC15" s="17">
        <v>0.35971476306924799</v>
      </c>
      <c r="BD15" s="17">
        <v>0.170408095210802</v>
      </c>
      <c r="BE15" s="17"/>
      <c r="BF15" s="17">
        <v>0.33586304007627998</v>
      </c>
      <c r="BG15" s="17"/>
      <c r="BH15" s="17">
        <v>0.34419339449651198</v>
      </c>
      <c r="BI15" s="17"/>
      <c r="BJ15" s="17">
        <v>0.29241819270792702</v>
      </c>
      <c r="BK15" s="17">
        <v>0.256728711792861</v>
      </c>
      <c r="BL15" s="17">
        <v>0.37006515793517097</v>
      </c>
      <c r="BM15" s="17">
        <v>0.251189219981032</v>
      </c>
      <c r="BN15" s="17">
        <v>0.231886564672834</v>
      </c>
      <c r="BO15" s="17">
        <v>0.137274485657981</v>
      </c>
      <c r="BP15" s="17"/>
      <c r="BQ15" s="17">
        <v>0.32623634916073202</v>
      </c>
      <c r="BR15" s="17">
        <v>0.313804831401367</v>
      </c>
      <c r="BS15" s="17">
        <v>0.29802137536003498</v>
      </c>
      <c r="BT15" s="17"/>
      <c r="BU15" s="17">
        <v>0.39268734251998499</v>
      </c>
      <c r="BV15" s="17">
        <v>0.317482369939666</v>
      </c>
      <c r="BW15" s="17">
        <v>0.29155486500654298</v>
      </c>
      <c r="BX15" s="17"/>
      <c r="BY15" s="17">
        <v>0.150461629091627</v>
      </c>
      <c r="BZ15" s="17"/>
      <c r="CA15" s="17">
        <v>0.37145073540957402</v>
      </c>
    </row>
    <row r="16" spans="2:79" ht="29" x14ac:dyDescent="0.35">
      <c r="B16" s="18" t="s">
        <v>277</v>
      </c>
      <c r="C16" s="17">
        <v>0.28838971075998399</v>
      </c>
      <c r="D16" s="17">
        <v>0.22949379729399599</v>
      </c>
      <c r="E16" s="17">
        <v>0.34633613478389602</v>
      </c>
      <c r="F16" s="17"/>
      <c r="G16" s="17">
        <v>0.176961921156463</v>
      </c>
      <c r="H16" s="17">
        <v>0.29653534628830203</v>
      </c>
      <c r="I16" s="17">
        <v>0.31052561105474702</v>
      </c>
      <c r="J16" s="17">
        <v>0.34140525407320599</v>
      </c>
      <c r="K16" s="17">
        <v>0.32080559214099003</v>
      </c>
      <c r="L16" s="17">
        <v>0.273633289738274</v>
      </c>
      <c r="M16" s="17"/>
      <c r="N16" s="17">
        <v>0.28949254100697902</v>
      </c>
      <c r="O16" s="17">
        <v>0.27640477639386501</v>
      </c>
      <c r="P16" s="17">
        <v>0.290341000832957</v>
      </c>
      <c r="Q16" s="17">
        <v>0.30006537119415999</v>
      </c>
      <c r="R16" s="17"/>
      <c r="S16" s="17">
        <v>0.27416547934142399</v>
      </c>
      <c r="T16" s="17">
        <v>0.31429973732826599</v>
      </c>
      <c r="U16" s="17">
        <v>0.31794403465961002</v>
      </c>
      <c r="V16" s="17">
        <v>0.30232856785016998</v>
      </c>
      <c r="W16" s="17">
        <v>0.23363537694675801</v>
      </c>
      <c r="X16" s="17">
        <v>0.25463407908173902</v>
      </c>
      <c r="Y16" s="17">
        <v>0.304377665130249</v>
      </c>
      <c r="Z16" s="17">
        <v>0.27816276188875699</v>
      </c>
      <c r="AA16" s="17">
        <v>0.292848857901851</v>
      </c>
      <c r="AB16" s="17">
        <v>0.27325641486744401</v>
      </c>
      <c r="AC16" s="17">
        <v>0.306122453963661</v>
      </c>
      <c r="AD16" s="17">
        <v>0.32142243976052798</v>
      </c>
      <c r="AE16" s="17"/>
      <c r="AF16" s="17">
        <v>0.30654202879803</v>
      </c>
      <c r="AG16" s="17">
        <v>0.282498595151775</v>
      </c>
      <c r="AH16" s="17">
        <v>0.29400458620646502</v>
      </c>
      <c r="AI16" s="17">
        <v>0.294671925454904</v>
      </c>
      <c r="AJ16" s="17">
        <v>0.30305030710228897</v>
      </c>
      <c r="AK16" s="17">
        <v>0.300603976854321</v>
      </c>
      <c r="AL16" s="17"/>
      <c r="AM16" s="17">
        <v>0.27055882814232901</v>
      </c>
      <c r="AN16" s="17">
        <v>0.27813978125083699</v>
      </c>
      <c r="AO16" s="17">
        <v>0.30520938236405798</v>
      </c>
      <c r="AP16" s="17">
        <v>0.30930599364056199</v>
      </c>
      <c r="AQ16" s="17">
        <v>0.24765526600629101</v>
      </c>
      <c r="AR16" s="17"/>
      <c r="AS16" s="17">
        <v>0.27787054402968298</v>
      </c>
      <c r="AT16" s="17">
        <v>0.30696714903928102</v>
      </c>
      <c r="AU16" s="17">
        <v>0.24783962319886499</v>
      </c>
      <c r="AV16" s="17">
        <v>0.30169630550510601</v>
      </c>
      <c r="AW16" s="17">
        <v>0.30388994993143398</v>
      </c>
      <c r="AX16" s="17">
        <v>0.28971591568635502</v>
      </c>
      <c r="AY16" s="17"/>
      <c r="AZ16" s="17">
        <v>0.26886145087734198</v>
      </c>
      <c r="BA16" s="17">
        <v>0.29822312386455702</v>
      </c>
      <c r="BB16" s="17">
        <v>0.292560458519386</v>
      </c>
      <c r="BC16" s="17">
        <v>0.25364667614159597</v>
      </c>
      <c r="BD16" s="17">
        <v>0.30470853464141601</v>
      </c>
      <c r="BE16" s="17"/>
      <c r="BF16" s="17">
        <v>0.29407736741332302</v>
      </c>
      <c r="BG16" s="17"/>
      <c r="BH16" s="17">
        <v>0.28456091772261899</v>
      </c>
      <c r="BI16" s="17"/>
      <c r="BJ16" s="17">
        <v>0.27455675983790201</v>
      </c>
      <c r="BK16" s="17">
        <v>0.31355546265477002</v>
      </c>
      <c r="BL16" s="17">
        <v>0.29289194372253202</v>
      </c>
      <c r="BM16" s="17">
        <v>0.30209780930828001</v>
      </c>
      <c r="BN16" s="17">
        <v>0.32257948286764798</v>
      </c>
      <c r="BO16" s="17">
        <v>0.18899910385601801</v>
      </c>
      <c r="BP16" s="17"/>
      <c r="BQ16" s="17">
        <v>0.31868265437666898</v>
      </c>
      <c r="BR16" s="17">
        <v>0.30060499778213601</v>
      </c>
      <c r="BS16" s="17">
        <v>0.28414899220982398</v>
      </c>
      <c r="BT16" s="17"/>
      <c r="BU16" s="17">
        <v>0.27277826647368802</v>
      </c>
      <c r="BV16" s="17">
        <v>0.288152915931499</v>
      </c>
      <c r="BW16" s="17">
        <v>0.295299778535559</v>
      </c>
      <c r="BX16" s="17"/>
      <c r="BY16" s="17">
        <v>0.24281817826119401</v>
      </c>
      <c r="BZ16" s="17"/>
      <c r="CA16" s="17">
        <v>0.30591977667952402</v>
      </c>
    </row>
    <row r="17" spans="2:79" ht="29" x14ac:dyDescent="0.35">
      <c r="B17" s="18" t="s">
        <v>278</v>
      </c>
      <c r="C17" s="17">
        <v>0.27520183118448499</v>
      </c>
      <c r="D17" s="17">
        <v>0.23719897018299199</v>
      </c>
      <c r="E17" s="17">
        <v>0.31225108837325699</v>
      </c>
      <c r="F17" s="17"/>
      <c r="G17" s="17">
        <v>0.28049736953776599</v>
      </c>
      <c r="H17" s="17">
        <v>0.261115514519006</v>
      </c>
      <c r="I17" s="17">
        <v>0.27134161956514602</v>
      </c>
      <c r="J17" s="17">
        <v>0.27124929008891002</v>
      </c>
      <c r="K17" s="17">
        <v>0.27518796043569199</v>
      </c>
      <c r="L17" s="17">
        <v>0.28945332571674498</v>
      </c>
      <c r="M17" s="17"/>
      <c r="N17" s="17">
        <v>0.28859908434980802</v>
      </c>
      <c r="O17" s="17">
        <v>0.29497692173369999</v>
      </c>
      <c r="P17" s="17">
        <v>0.26694579682515801</v>
      </c>
      <c r="Q17" s="17">
        <v>0.25052022341028501</v>
      </c>
      <c r="R17" s="17"/>
      <c r="S17" s="17">
        <v>0.29544796960798198</v>
      </c>
      <c r="T17" s="17">
        <v>0.27523889834897503</v>
      </c>
      <c r="U17" s="17">
        <v>0.28201905545761902</v>
      </c>
      <c r="V17" s="17">
        <v>0.27536055467537102</v>
      </c>
      <c r="W17" s="17">
        <v>0.23993522841621601</v>
      </c>
      <c r="X17" s="17">
        <v>0.250267129077415</v>
      </c>
      <c r="Y17" s="17">
        <v>0.29623380691034401</v>
      </c>
      <c r="Z17" s="17">
        <v>0.32545374646449998</v>
      </c>
      <c r="AA17" s="17">
        <v>0.25737132338081398</v>
      </c>
      <c r="AB17" s="17">
        <v>0.275553458048585</v>
      </c>
      <c r="AC17" s="17">
        <v>0.276795317548718</v>
      </c>
      <c r="AD17" s="17">
        <v>0.25796198711703799</v>
      </c>
      <c r="AE17" s="17"/>
      <c r="AF17" s="17">
        <v>0.25863479914094001</v>
      </c>
      <c r="AG17" s="17">
        <v>0.26824874847006502</v>
      </c>
      <c r="AH17" s="17">
        <v>0.28693583218028301</v>
      </c>
      <c r="AI17" s="17">
        <v>0.280229287226893</v>
      </c>
      <c r="AJ17" s="17">
        <v>0.30826118187235002</v>
      </c>
      <c r="AK17" s="17">
        <v>0.30804035685027298</v>
      </c>
      <c r="AL17" s="17"/>
      <c r="AM17" s="17">
        <v>0.23511829784253199</v>
      </c>
      <c r="AN17" s="17">
        <v>0.262088738768611</v>
      </c>
      <c r="AO17" s="17">
        <v>0.30751172730756399</v>
      </c>
      <c r="AP17" s="17">
        <v>0.30389319026440098</v>
      </c>
      <c r="AQ17" s="17">
        <v>0.390092150383759</v>
      </c>
      <c r="AR17" s="17"/>
      <c r="AS17" s="17">
        <v>0.29591813137721601</v>
      </c>
      <c r="AT17" s="17">
        <v>0.27476701537607301</v>
      </c>
      <c r="AU17" s="17">
        <v>0.25682177935845302</v>
      </c>
      <c r="AV17" s="17">
        <v>0.27397385494673598</v>
      </c>
      <c r="AW17" s="17">
        <v>0.27224844787541902</v>
      </c>
      <c r="AX17" s="17">
        <v>0.25809800918195203</v>
      </c>
      <c r="AY17" s="17"/>
      <c r="AZ17" s="17">
        <v>0.27622906670658198</v>
      </c>
      <c r="BA17" s="17">
        <v>0.25725045865151902</v>
      </c>
      <c r="BB17" s="17">
        <v>0.28097688913413599</v>
      </c>
      <c r="BC17" s="17">
        <v>0.29306860131364798</v>
      </c>
      <c r="BD17" s="17">
        <v>0.28707314025063402</v>
      </c>
      <c r="BE17" s="17"/>
      <c r="BF17" s="17">
        <v>0.27176900278154498</v>
      </c>
      <c r="BG17" s="17"/>
      <c r="BH17" s="17">
        <v>0.27767290462981298</v>
      </c>
      <c r="BI17" s="17"/>
      <c r="BJ17" s="17">
        <v>0.267527819198846</v>
      </c>
      <c r="BK17" s="17">
        <v>0.26264239219236901</v>
      </c>
      <c r="BL17" s="17">
        <v>0.29739262842002101</v>
      </c>
      <c r="BM17" s="17">
        <v>0.22546445528690301</v>
      </c>
      <c r="BN17" s="17">
        <v>0.35971812124387598</v>
      </c>
      <c r="BO17" s="17">
        <v>0.30941590413553699</v>
      </c>
      <c r="BP17" s="17"/>
      <c r="BQ17" s="17">
        <v>0.28902378520197602</v>
      </c>
      <c r="BR17" s="17">
        <v>0.28244912361722402</v>
      </c>
      <c r="BS17" s="17">
        <v>0.271178981634146</v>
      </c>
      <c r="BT17" s="17"/>
      <c r="BU17" s="17">
        <v>0.30216105898536999</v>
      </c>
      <c r="BV17" s="17">
        <v>0.287291176652133</v>
      </c>
      <c r="BW17" s="17">
        <v>0.27726913741777298</v>
      </c>
      <c r="BX17" s="17"/>
      <c r="BY17" s="17">
        <v>0.29500727776470997</v>
      </c>
      <c r="BZ17" s="17"/>
      <c r="CA17" s="17">
        <v>0.34134435205283198</v>
      </c>
    </row>
    <row r="18" spans="2:79" ht="29" x14ac:dyDescent="0.35">
      <c r="B18" s="18" t="s">
        <v>279</v>
      </c>
      <c r="C18" s="17">
        <v>0.194917515884105</v>
      </c>
      <c r="D18" s="17">
        <v>0.17274296103515199</v>
      </c>
      <c r="E18" s="17">
        <v>0.21673985539538301</v>
      </c>
      <c r="F18" s="17"/>
      <c r="G18" s="17">
        <v>0.17700603909687601</v>
      </c>
      <c r="H18" s="17">
        <v>0.19686270367747599</v>
      </c>
      <c r="I18" s="17">
        <v>0.195039820813597</v>
      </c>
      <c r="J18" s="17">
        <v>0.205740025449554</v>
      </c>
      <c r="K18" s="17">
        <v>0.18830503244757699</v>
      </c>
      <c r="L18" s="17">
        <v>0.20086904388072399</v>
      </c>
      <c r="M18" s="17"/>
      <c r="N18" s="17">
        <v>0.20983770802382401</v>
      </c>
      <c r="O18" s="17">
        <v>0.179592516486522</v>
      </c>
      <c r="P18" s="17">
        <v>0.206239231842826</v>
      </c>
      <c r="Q18" s="17">
        <v>0.182089134756619</v>
      </c>
      <c r="R18" s="17"/>
      <c r="S18" s="17">
        <v>0.188469089867628</v>
      </c>
      <c r="T18" s="17">
        <v>0.21999123232551099</v>
      </c>
      <c r="U18" s="17">
        <v>0.21451952706845201</v>
      </c>
      <c r="V18" s="17">
        <v>0.202142037623672</v>
      </c>
      <c r="W18" s="17">
        <v>0.21220562600399701</v>
      </c>
      <c r="X18" s="17">
        <v>0.171053304767012</v>
      </c>
      <c r="Y18" s="17">
        <v>0.19532726679898299</v>
      </c>
      <c r="Z18" s="17">
        <v>0.177154191743782</v>
      </c>
      <c r="AA18" s="17">
        <v>0.19715769785138501</v>
      </c>
      <c r="AB18" s="17">
        <v>0.161996141364836</v>
      </c>
      <c r="AC18" s="17">
        <v>0.20522398009609</v>
      </c>
      <c r="AD18" s="17">
        <v>0.169707613056475</v>
      </c>
      <c r="AE18" s="17"/>
      <c r="AF18" s="17">
        <v>0.15866506579634701</v>
      </c>
      <c r="AG18" s="17">
        <v>0.19582557509972801</v>
      </c>
      <c r="AH18" s="17">
        <v>0.21482976221619501</v>
      </c>
      <c r="AI18" s="17">
        <v>0.189813217759429</v>
      </c>
      <c r="AJ18" s="17">
        <v>0.20108186867025901</v>
      </c>
      <c r="AK18" s="17">
        <v>0.29182904275697802</v>
      </c>
      <c r="AL18" s="17"/>
      <c r="AM18" s="17">
        <v>0.17175595906081201</v>
      </c>
      <c r="AN18" s="17">
        <v>0.201217589368195</v>
      </c>
      <c r="AO18" s="17">
        <v>0.19476799887357399</v>
      </c>
      <c r="AP18" s="17">
        <v>0.21466411448296599</v>
      </c>
      <c r="AQ18" s="17">
        <v>0.20782489447786201</v>
      </c>
      <c r="AR18" s="17"/>
      <c r="AS18" s="17">
        <v>0.17549433919292501</v>
      </c>
      <c r="AT18" s="17">
        <v>0.19026948594183599</v>
      </c>
      <c r="AU18" s="17">
        <v>0.19378374690516201</v>
      </c>
      <c r="AV18" s="17">
        <v>0.20014182360034799</v>
      </c>
      <c r="AW18" s="17">
        <v>0.25209310814800101</v>
      </c>
      <c r="AX18" s="17">
        <v>0.164783316336546</v>
      </c>
      <c r="AY18" s="17"/>
      <c r="AZ18" s="17">
        <v>0.19244699185637501</v>
      </c>
      <c r="BA18" s="17">
        <v>0.201573114481471</v>
      </c>
      <c r="BB18" s="17">
        <v>0.18819030070946899</v>
      </c>
      <c r="BC18" s="17">
        <v>0.237357721944709</v>
      </c>
      <c r="BD18" s="17">
        <v>0.181598512589114</v>
      </c>
      <c r="BE18" s="17"/>
      <c r="BF18" s="17">
        <v>0.200569561901314</v>
      </c>
      <c r="BG18" s="17"/>
      <c r="BH18" s="17">
        <v>0.20133430885119599</v>
      </c>
      <c r="BI18" s="17"/>
      <c r="BJ18" s="17">
        <v>0.20816567838314601</v>
      </c>
      <c r="BK18" s="17">
        <v>0.17075190378667099</v>
      </c>
      <c r="BL18" s="17">
        <v>0.216285651638427</v>
      </c>
      <c r="BM18" s="17">
        <v>0.179536134916331</v>
      </c>
      <c r="BN18" s="17">
        <v>0.15718102446587101</v>
      </c>
      <c r="BO18" s="17">
        <v>0.15078366604695601</v>
      </c>
      <c r="BP18" s="17"/>
      <c r="BQ18" s="17">
        <v>0.21085323918466201</v>
      </c>
      <c r="BR18" s="17">
        <v>0.18424743779397801</v>
      </c>
      <c r="BS18" s="17">
        <v>0.20483846090879701</v>
      </c>
      <c r="BT18" s="17"/>
      <c r="BU18" s="17">
        <v>0.275288988503464</v>
      </c>
      <c r="BV18" s="17">
        <v>0.17913419291538399</v>
      </c>
      <c r="BW18" s="17">
        <v>0.20862426701106099</v>
      </c>
      <c r="BX18" s="17"/>
      <c r="BY18" s="17">
        <v>0.15744090730128299</v>
      </c>
      <c r="BZ18" s="17"/>
      <c r="CA18" s="17">
        <v>0.18040811201930801</v>
      </c>
    </row>
    <row r="19" spans="2:79" x14ac:dyDescent="0.35">
      <c r="B19" s="18" t="s">
        <v>280</v>
      </c>
      <c r="C19" s="17">
        <v>0.19079880654773701</v>
      </c>
      <c r="D19" s="17">
        <v>0.18106821420921601</v>
      </c>
      <c r="E19" s="17">
        <v>0.20052293410338301</v>
      </c>
      <c r="F19" s="17"/>
      <c r="G19" s="17">
        <v>5.83126531387681E-2</v>
      </c>
      <c r="H19" s="17">
        <v>8.8985457088160205E-2</v>
      </c>
      <c r="I19" s="17">
        <v>0.13630108099285801</v>
      </c>
      <c r="J19" s="17">
        <v>0.21862195972845999</v>
      </c>
      <c r="K19" s="17">
        <v>0.27935523329644801</v>
      </c>
      <c r="L19" s="17">
        <v>0.32436026802726098</v>
      </c>
      <c r="M19" s="17"/>
      <c r="N19" s="17">
        <v>0.21883320945771101</v>
      </c>
      <c r="O19" s="17">
        <v>0.17805843026740001</v>
      </c>
      <c r="P19" s="17">
        <v>0.20518594201422399</v>
      </c>
      <c r="Q19" s="17">
        <v>0.15691797966089799</v>
      </c>
      <c r="R19" s="17"/>
      <c r="S19" s="17">
        <v>0.109476788551886</v>
      </c>
      <c r="T19" s="17">
        <v>0.24905853204522099</v>
      </c>
      <c r="U19" s="17">
        <v>0.28652610517876798</v>
      </c>
      <c r="V19" s="17">
        <v>0.28221258751794198</v>
      </c>
      <c r="W19" s="17">
        <v>0.25988441918416999</v>
      </c>
      <c r="X19" s="17">
        <v>0.13971965271242101</v>
      </c>
      <c r="Y19" s="17">
        <v>0.18847712908737499</v>
      </c>
      <c r="Z19" s="17">
        <v>0.120575617730123</v>
      </c>
      <c r="AA19" s="17">
        <v>0.169123051539639</v>
      </c>
      <c r="AB19" s="17">
        <v>0.11094357242062799</v>
      </c>
      <c r="AC19" s="17">
        <v>0.240260499387599</v>
      </c>
      <c r="AD19" s="17">
        <v>0.116612966254625</v>
      </c>
      <c r="AE19" s="17"/>
      <c r="AF19" s="17">
        <v>0.14610823277550999</v>
      </c>
      <c r="AG19" s="17">
        <v>0.185431929489067</v>
      </c>
      <c r="AH19" s="17">
        <v>0.21394635283246399</v>
      </c>
      <c r="AI19" s="17">
        <v>0.22499416591716101</v>
      </c>
      <c r="AJ19" s="17">
        <v>0.21262623451863499</v>
      </c>
      <c r="AK19" s="17">
        <v>0.19327723520701801</v>
      </c>
      <c r="AL19" s="17"/>
      <c r="AM19" s="17">
        <v>0.200942472143671</v>
      </c>
      <c r="AN19" s="17">
        <v>0.19898676673725599</v>
      </c>
      <c r="AO19" s="17">
        <v>0.19060380061717999</v>
      </c>
      <c r="AP19" s="17">
        <v>0.15311186484717301</v>
      </c>
      <c r="AQ19" s="17">
        <v>0.20410780228928299</v>
      </c>
      <c r="AR19" s="17"/>
      <c r="AS19" s="17">
        <v>9.8421259535011296E-2</v>
      </c>
      <c r="AT19" s="17">
        <v>0.19599011849203399</v>
      </c>
      <c r="AU19" s="17">
        <v>0.162057669704086</v>
      </c>
      <c r="AV19" s="17">
        <v>0.21131879282112101</v>
      </c>
      <c r="AW19" s="17">
        <v>0.30176206864732003</v>
      </c>
      <c r="AX19" s="17">
        <v>0.28017520887078501</v>
      </c>
      <c r="AY19" s="17"/>
      <c r="AZ19" s="17">
        <v>0.29652018920335599</v>
      </c>
      <c r="BA19" s="17">
        <v>0.21400622356197199</v>
      </c>
      <c r="BB19" s="17">
        <v>0.143615208860572</v>
      </c>
      <c r="BC19" s="17">
        <v>0.33896834744682902</v>
      </c>
      <c r="BD19" s="17">
        <v>6.0242551484668998E-2</v>
      </c>
      <c r="BE19" s="17"/>
      <c r="BF19" s="17">
        <v>0.23204141115065899</v>
      </c>
      <c r="BG19" s="17"/>
      <c r="BH19" s="17">
        <v>0.24256564613453499</v>
      </c>
      <c r="BI19" s="17"/>
      <c r="BJ19" s="17">
        <v>0.17637194637974499</v>
      </c>
      <c r="BK19" s="17">
        <v>0.173760980762592</v>
      </c>
      <c r="BL19" s="17">
        <v>0.277230647168002</v>
      </c>
      <c r="BM19" s="17">
        <v>0.101402484655518</v>
      </c>
      <c r="BN19" s="17">
        <v>4.1845509931998301E-2</v>
      </c>
      <c r="BO19" s="17">
        <v>7.2386666766795005E-2</v>
      </c>
      <c r="BP19" s="17"/>
      <c r="BQ19" s="17">
        <v>0.22248834369308801</v>
      </c>
      <c r="BR19" s="17">
        <v>0.213642336894586</v>
      </c>
      <c r="BS19" s="17">
        <v>0.189461378813472</v>
      </c>
      <c r="BT19" s="17"/>
      <c r="BU19" s="17">
        <v>0.30014310009867401</v>
      </c>
      <c r="BV19" s="17">
        <v>0.23884413788981701</v>
      </c>
      <c r="BW19" s="17">
        <v>0.17189802724522499</v>
      </c>
      <c r="BX19" s="17"/>
      <c r="BY19" s="17">
        <v>0.11897470749514601</v>
      </c>
      <c r="BZ19" s="17"/>
      <c r="CA19" s="17">
        <v>0.22449128263452101</v>
      </c>
    </row>
    <row r="20" spans="2:79" x14ac:dyDescent="0.35">
      <c r="B20" s="18" t="s">
        <v>281</v>
      </c>
      <c r="C20" s="17">
        <v>0.18333711240234199</v>
      </c>
      <c r="D20" s="17">
        <v>0.18739587366431301</v>
      </c>
      <c r="E20" s="17">
        <v>0.18014370580664199</v>
      </c>
      <c r="F20" s="17"/>
      <c r="G20" s="17">
        <v>9.7757916468530506E-2</v>
      </c>
      <c r="H20" s="17">
        <v>0.118940354337673</v>
      </c>
      <c r="I20" s="17">
        <v>0.15033268719550399</v>
      </c>
      <c r="J20" s="17">
        <v>0.17152308466605701</v>
      </c>
      <c r="K20" s="17">
        <v>0.240615978806311</v>
      </c>
      <c r="L20" s="17">
        <v>0.29079415673746101</v>
      </c>
      <c r="M20" s="17"/>
      <c r="N20" s="17">
        <v>0.246200977242755</v>
      </c>
      <c r="O20" s="17">
        <v>0.16637895853311799</v>
      </c>
      <c r="P20" s="17">
        <v>0.16865364245469699</v>
      </c>
      <c r="Q20" s="17">
        <v>0.144251951642104</v>
      </c>
      <c r="R20" s="17"/>
      <c r="S20" s="17">
        <v>0.10627520559478</v>
      </c>
      <c r="T20" s="17">
        <v>0.21974116584855899</v>
      </c>
      <c r="U20" s="17">
        <v>0.18321747803953001</v>
      </c>
      <c r="V20" s="17">
        <v>0.14658337277716299</v>
      </c>
      <c r="W20" s="17">
        <v>0.225666782291229</v>
      </c>
      <c r="X20" s="17">
        <v>0.16771046664112599</v>
      </c>
      <c r="Y20" s="17">
        <v>0.16802776085070101</v>
      </c>
      <c r="Z20" s="17">
        <v>0.14751938586994401</v>
      </c>
      <c r="AA20" s="17">
        <v>0.16737995606320499</v>
      </c>
      <c r="AB20" s="17">
        <v>0.25093776921326</v>
      </c>
      <c r="AC20" s="17">
        <v>0.24328934006251601</v>
      </c>
      <c r="AD20" s="17">
        <v>0.28728204274846397</v>
      </c>
      <c r="AE20" s="17"/>
      <c r="AF20" s="17">
        <v>0.10765432659999299</v>
      </c>
      <c r="AG20" s="17">
        <v>0.20164898819572299</v>
      </c>
      <c r="AH20" s="17">
        <v>0.19875866182211899</v>
      </c>
      <c r="AI20" s="17">
        <v>0.20572554489487399</v>
      </c>
      <c r="AJ20" s="17">
        <v>0.237890522213137</v>
      </c>
      <c r="AK20" s="17">
        <v>0.218903185442887</v>
      </c>
      <c r="AL20" s="17"/>
      <c r="AM20" s="17">
        <v>0.140917016264583</v>
      </c>
      <c r="AN20" s="17">
        <v>0.190402124091376</v>
      </c>
      <c r="AO20" s="17">
        <v>0.20851222942985001</v>
      </c>
      <c r="AP20" s="17">
        <v>0.180462300051692</v>
      </c>
      <c r="AQ20" s="17">
        <v>0.24255046468937499</v>
      </c>
      <c r="AR20" s="17"/>
      <c r="AS20" s="17">
        <v>0.121612349170584</v>
      </c>
      <c r="AT20" s="17">
        <v>0.20480172690155701</v>
      </c>
      <c r="AU20" s="17">
        <v>0.14684683793820899</v>
      </c>
      <c r="AV20" s="17">
        <v>0.20428470529790699</v>
      </c>
      <c r="AW20" s="17">
        <v>0.25365009500761199</v>
      </c>
      <c r="AX20" s="17">
        <v>0.213129619559846</v>
      </c>
      <c r="AY20" s="17"/>
      <c r="AZ20" s="17">
        <v>0.25865669248657702</v>
      </c>
      <c r="BA20" s="17">
        <v>0.180523802251643</v>
      </c>
      <c r="BB20" s="17">
        <v>0.16962873329214401</v>
      </c>
      <c r="BC20" s="17">
        <v>0.276698040835481</v>
      </c>
      <c r="BD20" s="17">
        <v>0.102634177194678</v>
      </c>
      <c r="BE20" s="17"/>
      <c r="BF20" s="17">
        <v>0.20792075612719199</v>
      </c>
      <c r="BG20" s="17"/>
      <c r="BH20" s="17">
        <v>0.22435594756382399</v>
      </c>
      <c r="BI20" s="17"/>
      <c r="BJ20" s="17">
        <v>0.181015581095164</v>
      </c>
      <c r="BK20" s="17">
        <v>0.15383978198203399</v>
      </c>
      <c r="BL20" s="17">
        <v>0.252073912444578</v>
      </c>
      <c r="BM20" s="17">
        <v>0.108326491761222</v>
      </c>
      <c r="BN20" s="17">
        <v>8.4034698293366406E-2</v>
      </c>
      <c r="BO20" s="17">
        <v>8.2340623735491406E-2</v>
      </c>
      <c r="BP20" s="17"/>
      <c r="BQ20" s="17">
        <v>0.17998863208752999</v>
      </c>
      <c r="BR20" s="17">
        <v>0.18479633228032699</v>
      </c>
      <c r="BS20" s="17">
        <v>0.19621310180111501</v>
      </c>
      <c r="BT20" s="17"/>
      <c r="BU20" s="17">
        <v>0.18169793013473901</v>
      </c>
      <c r="BV20" s="17">
        <v>0.199893285307924</v>
      </c>
      <c r="BW20" s="17">
        <v>0.19093423949125701</v>
      </c>
      <c r="BX20" s="17"/>
      <c r="BY20" s="17">
        <v>0.102052796372943</v>
      </c>
      <c r="BZ20" s="17"/>
      <c r="CA20" s="17">
        <v>0.21625056076198901</v>
      </c>
    </row>
    <row r="21" spans="2:79" x14ac:dyDescent="0.35">
      <c r="B21" s="18" t="s">
        <v>282</v>
      </c>
      <c r="C21" s="17">
        <v>0.17533595285640499</v>
      </c>
      <c r="D21" s="17">
        <v>0.162679345464629</v>
      </c>
      <c r="E21" s="17">
        <v>0.18776214915963599</v>
      </c>
      <c r="F21" s="17"/>
      <c r="G21" s="17">
        <v>8.2555661796385099E-2</v>
      </c>
      <c r="H21" s="17">
        <v>0.10470855940109899</v>
      </c>
      <c r="I21" s="17">
        <v>0.14672101303885299</v>
      </c>
      <c r="J21" s="17">
        <v>0.202233004477712</v>
      </c>
      <c r="K21" s="17">
        <v>0.24626816259926501</v>
      </c>
      <c r="L21" s="17">
        <v>0.248611429168478</v>
      </c>
      <c r="M21" s="17"/>
      <c r="N21" s="17">
        <v>0.18073172457251399</v>
      </c>
      <c r="O21" s="17">
        <v>0.17253691030839999</v>
      </c>
      <c r="P21" s="17">
        <v>0.20501777920864001</v>
      </c>
      <c r="Q21" s="17">
        <v>0.14357235165055501</v>
      </c>
      <c r="R21" s="17"/>
      <c r="S21" s="17">
        <v>0.124175467321072</v>
      </c>
      <c r="T21" s="17">
        <v>0.25858558993858899</v>
      </c>
      <c r="U21" s="17">
        <v>0.23092966306156901</v>
      </c>
      <c r="V21" s="17">
        <v>0.234171981358377</v>
      </c>
      <c r="W21" s="17">
        <v>0.20521932424160999</v>
      </c>
      <c r="X21" s="17">
        <v>0.15734721016845199</v>
      </c>
      <c r="Y21" s="17">
        <v>0.17454479006832699</v>
      </c>
      <c r="Z21" s="17">
        <v>0.10399249323901701</v>
      </c>
      <c r="AA21" s="17">
        <v>0.132173193612553</v>
      </c>
      <c r="AB21" s="17">
        <v>8.4361930724020803E-2</v>
      </c>
      <c r="AC21" s="17">
        <v>0.23642369845341199</v>
      </c>
      <c r="AD21" s="17">
        <v>0.13922950945263801</v>
      </c>
      <c r="AE21" s="17"/>
      <c r="AF21" s="17">
        <v>0.14089233775594401</v>
      </c>
      <c r="AG21" s="17">
        <v>0.18988809688743899</v>
      </c>
      <c r="AH21" s="17">
        <v>0.176649867347971</v>
      </c>
      <c r="AI21" s="17">
        <v>0.191833831110193</v>
      </c>
      <c r="AJ21" s="17">
        <v>0.20716445700931499</v>
      </c>
      <c r="AK21" s="17">
        <v>0.16247260871921201</v>
      </c>
      <c r="AL21" s="17"/>
      <c r="AM21" s="17">
        <v>0.17890294805416199</v>
      </c>
      <c r="AN21" s="17">
        <v>0.18355234078931501</v>
      </c>
      <c r="AO21" s="17">
        <v>0.173183307319911</v>
      </c>
      <c r="AP21" s="17">
        <v>0.13148306572472199</v>
      </c>
      <c r="AQ21" s="17">
        <v>0.23457712154180199</v>
      </c>
      <c r="AR21" s="17"/>
      <c r="AS21" s="17">
        <v>0.12511269451812501</v>
      </c>
      <c r="AT21" s="17">
        <v>0.17725990170542799</v>
      </c>
      <c r="AU21" s="17">
        <v>0.16116093287898201</v>
      </c>
      <c r="AV21" s="17">
        <v>0.19389600931453199</v>
      </c>
      <c r="AW21" s="17">
        <v>0.22352194030420799</v>
      </c>
      <c r="AX21" s="17">
        <v>0.223795131823048</v>
      </c>
      <c r="AY21" s="17"/>
      <c r="AZ21" s="17">
        <v>0.264597482939053</v>
      </c>
      <c r="BA21" s="17">
        <v>0.19460230812036799</v>
      </c>
      <c r="BB21" s="17">
        <v>0.142984035603722</v>
      </c>
      <c r="BC21" s="17">
        <v>0.28285064400128801</v>
      </c>
      <c r="BD21" s="17">
        <v>6.5535321597781998E-2</v>
      </c>
      <c r="BE21" s="17"/>
      <c r="BF21" s="17">
        <v>0.206192590184961</v>
      </c>
      <c r="BG21" s="17"/>
      <c r="BH21" s="17">
        <v>0.21443208524721699</v>
      </c>
      <c r="BI21" s="17"/>
      <c r="BJ21" s="17">
        <v>0.157611970483752</v>
      </c>
      <c r="BK21" s="17">
        <v>0.156749169281061</v>
      </c>
      <c r="BL21" s="17">
        <v>0.23873981182020701</v>
      </c>
      <c r="BM21" s="17">
        <v>0.16917858284387999</v>
      </c>
      <c r="BN21" s="17">
        <v>8.2698549377021702E-2</v>
      </c>
      <c r="BO21" s="17">
        <v>6.66504736961014E-2</v>
      </c>
      <c r="BP21" s="17"/>
      <c r="BQ21" s="17">
        <v>0.21400492070809099</v>
      </c>
      <c r="BR21" s="17">
        <v>0.196001094105998</v>
      </c>
      <c r="BS21" s="17">
        <v>0.169781253002663</v>
      </c>
      <c r="BT21" s="17"/>
      <c r="BU21" s="17">
        <v>0.32970313036035198</v>
      </c>
      <c r="BV21" s="17">
        <v>0.21646292025887601</v>
      </c>
      <c r="BW21" s="17">
        <v>0.159074296476511</v>
      </c>
      <c r="BX21" s="17"/>
      <c r="BY21" s="17">
        <v>0.10336620835322299</v>
      </c>
      <c r="BZ21" s="17"/>
      <c r="CA21" s="17">
        <v>0.211581762405395</v>
      </c>
    </row>
    <row r="22" spans="2:79" ht="29" x14ac:dyDescent="0.35">
      <c r="B22" s="18" t="s">
        <v>283</v>
      </c>
      <c r="C22" s="17">
        <v>0.16512546667545</v>
      </c>
      <c r="D22" s="17">
        <v>0.17322502136767901</v>
      </c>
      <c r="E22" s="17">
        <v>0.157865273008574</v>
      </c>
      <c r="F22" s="17"/>
      <c r="G22" s="17">
        <v>0.19850221181855299</v>
      </c>
      <c r="H22" s="17">
        <v>0.237409095291952</v>
      </c>
      <c r="I22" s="17">
        <v>0.21039120407773201</v>
      </c>
      <c r="J22" s="17">
        <v>0.14692653797685401</v>
      </c>
      <c r="K22" s="17">
        <v>0.10703725848765</v>
      </c>
      <c r="L22" s="17">
        <v>0.101061606452235</v>
      </c>
      <c r="M22" s="17"/>
      <c r="N22" s="17">
        <v>0.21282958083954001</v>
      </c>
      <c r="O22" s="17">
        <v>0.14697932911918399</v>
      </c>
      <c r="P22" s="17">
        <v>0.162678031622039</v>
      </c>
      <c r="Q22" s="17">
        <v>0.13102471857982501</v>
      </c>
      <c r="R22" s="17"/>
      <c r="S22" s="17">
        <v>0.268812042592037</v>
      </c>
      <c r="T22" s="17">
        <v>0.16768101202313099</v>
      </c>
      <c r="U22" s="17">
        <v>0.132692986003733</v>
      </c>
      <c r="V22" s="17">
        <v>0.16882824947220401</v>
      </c>
      <c r="W22" s="17">
        <v>0.142137946532435</v>
      </c>
      <c r="X22" s="17">
        <v>0.176031658597461</v>
      </c>
      <c r="Y22" s="17">
        <v>0.112750389514818</v>
      </c>
      <c r="Z22" s="17">
        <v>0.12546360807797699</v>
      </c>
      <c r="AA22" s="17">
        <v>0.18061606831530899</v>
      </c>
      <c r="AB22" s="17">
        <v>0.10451361102550299</v>
      </c>
      <c r="AC22" s="17">
        <v>0.13560876612880499</v>
      </c>
      <c r="AD22" s="17">
        <v>0.133714069808818</v>
      </c>
      <c r="AE22" s="17"/>
      <c r="AF22" s="17">
        <v>0.116724329732763</v>
      </c>
      <c r="AG22" s="17">
        <v>0.15011103381737301</v>
      </c>
      <c r="AH22" s="17">
        <v>0.180262826664848</v>
      </c>
      <c r="AI22" s="17">
        <v>0.18170628759667201</v>
      </c>
      <c r="AJ22" s="17">
        <v>0.20301086714382</v>
      </c>
      <c r="AK22" s="17">
        <v>0.35719066637911401</v>
      </c>
      <c r="AL22" s="17"/>
      <c r="AM22" s="17">
        <v>9.7989256877560896E-2</v>
      </c>
      <c r="AN22" s="17">
        <v>0.147922949765148</v>
      </c>
      <c r="AO22" s="17">
        <v>0.20312789414811899</v>
      </c>
      <c r="AP22" s="17">
        <v>0.251600682812327</v>
      </c>
      <c r="AQ22" s="17">
        <v>0.32527797568233202</v>
      </c>
      <c r="AR22" s="17"/>
      <c r="AS22" s="17">
        <v>0.25402806509853898</v>
      </c>
      <c r="AT22" s="17">
        <v>0.14933779086537</v>
      </c>
      <c r="AU22" s="17">
        <v>0.14519123533491499</v>
      </c>
      <c r="AV22" s="17">
        <v>0.116300453340782</v>
      </c>
      <c r="AW22" s="17">
        <v>0.138759824855574</v>
      </c>
      <c r="AX22" s="17">
        <v>0.15901273771898</v>
      </c>
      <c r="AY22" s="17"/>
      <c r="AZ22" s="17">
        <v>0.13500297240849199</v>
      </c>
      <c r="BA22" s="17">
        <v>0.15932497587804301</v>
      </c>
      <c r="BB22" s="17">
        <v>0.18188400163103199</v>
      </c>
      <c r="BC22" s="17">
        <v>0.166384930168721</v>
      </c>
      <c r="BD22" s="17">
        <v>0.18503413152081</v>
      </c>
      <c r="BE22" s="17"/>
      <c r="BF22" s="17">
        <v>0.15926710359500601</v>
      </c>
      <c r="BG22" s="17"/>
      <c r="BH22" s="17">
        <v>0.166328704850944</v>
      </c>
      <c r="BI22" s="17"/>
      <c r="BJ22" s="17">
        <v>0.178839330838857</v>
      </c>
      <c r="BK22" s="17">
        <v>0.121834418877368</v>
      </c>
      <c r="BL22" s="17">
        <v>0.14113843220664299</v>
      </c>
      <c r="BM22" s="17">
        <v>0.227254197861991</v>
      </c>
      <c r="BN22" s="17">
        <v>0.24711004653705901</v>
      </c>
      <c r="BO22" s="17">
        <v>0.15525193228870601</v>
      </c>
      <c r="BP22" s="17"/>
      <c r="BQ22" s="17">
        <v>0.181398507329154</v>
      </c>
      <c r="BR22" s="17">
        <v>0.16630334174700601</v>
      </c>
      <c r="BS22" s="17">
        <v>0.16636384572700499</v>
      </c>
      <c r="BT22" s="17"/>
      <c r="BU22" s="17">
        <v>0.234678314692047</v>
      </c>
      <c r="BV22" s="17">
        <v>0.15722957740048599</v>
      </c>
      <c r="BW22" s="17">
        <v>0.17076612955709</v>
      </c>
      <c r="BX22" s="17"/>
      <c r="BY22" s="17">
        <v>0.34306548527595498</v>
      </c>
      <c r="BZ22" s="17"/>
      <c r="CA22" s="17">
        <v>0.23595817925371099</v>
      </c>
    </row>
    <row r="23" spans="2:79" ht="29" x14ac:dyDescent="0.35">
      <c r="B23" s="18" t="s">
        <v>284</v>
      </c>
      <c r="C23" s="17">
        <v>0.107231383793763</v>
      </c>
      <c r="D23" s="17">
        <v>9.8115777537284801E-2</v>
      </c>
      <c r="E23" s="17">
        <v>0.115880416156348</v>
      </c>
      <c r="F23" s="17"/>
      <c r="G23" s="17">
        <v>0.122702394089084</v>
      </c>
      <c r="H23" s="17">
        <v>8.5553124733493593E-2</v>
      </c>
      <c r="I23" s="17">
        <v>0.102433252314069</v>
      </c>
      <c r="J23" s="17">
        <v>9.4019165547159597E-2</v>
      </c>
      <c r="K23" s="17">
        <v>0.11304720324079801</v>
      </c>
      <c r="L23" s="17">
        <v>0.125210606221763</v>
      </c>
      <c r="M23" s="17"/>
      <c r="N23" s="17">
        <v>9.1981675657391307E-2</v>
      </c>
      <c r="O23" s="17">
        <v>0.12136895516469801</v>
      </c>
      <c r="P23" s="17">
        <v>0.12737081316931001</v>
      </c>
      <c r="Q23" s="17">
        <v>9.2358629373618301E-2</v>
      </c>
      <c r="R23" s="17"/>
      <c r="S23" s="17">
        <v>0.112966588727675</v>
      </c>
      <c r="T23" s="17">
        <v>0.119157333223868</v>
      </c>
      <c r="U23" s="17">
        <v>0.11699783116873699</v>
      </c>
      <c r="V23" s="17">
        <v>7.9281865709042706E-2</v>
      </c>
      <c r="W23" s="17">
        <v>5.7521236059494898E-2</v>
      </c>
      <c r="X23" s="17">
        <v>0.13069751978195199</v>
      </c>
      <c r="Y23" s="17">
        <v>7.5114708776833405E-2</v>
      </c>
      <c r="Z23" s="17">
        <v>9.2768478241835706E-2</v>
      </c>
      <c r="AA23" s="17">
        <v>0.11036506000631099</v>
      </c>
      <c r="AB23" s="17">
        <v>0.121027760538597</v>
      </c>
      <c r="AC23" s="17">
        <v>0.129868089890537</v>
      </c>
      <c r="AD23" s="17">
        <v>0.14636042277207301</v>
      </c>
      <c r="AE23" s="17"/>
      <c r="AF23" s="17">
        <v>9.4708659431575803E-2</v>
      </c>
      <c r="AG23" s="17">
        <v>0.12138101251395</v>
      </c>
      <c r="AH23" s="17">
        <v>0.103220980509116</v>
      </c>
      <c r="AI23" s="17">
        <v>8.7864354456076696E-2</v>
      </c>
      <c r="AJ23" s="17">
        <v>0.10455483030691599</v>
      </c>
      <c r="AK23" s="17">
        <v>7.4815862439390202E-2</v>
      </c>
      <c r="AL23" s="17"/>
      <c r="AM23" s="17">
        <v>9.2617817740056202E-2</v>
      </c>
      <c r="AN23" s="17">
        <v>0.11941682775863</v>
      </c>
      <c r="AO23" s="17">
        <v>9.8920504740909201E-2</v>
      </c>
      <c r="AP23" s="17">
        <v>0.10982461867393201</v>
      </c>
      <c r="AQ23" s="17">
        <v>8.5470342649440298E-2</v>
      </c>
      <c r="AR23" s="17"/>
      <c r="AS23" s="17">
        <v>0.109958730173612</v>
      </c>
      <c r="AT23" s="17">
        <v>0.111030423078392</v>
      </c>
      <c r="AU23" s="17">
        <v>9.026537036974E-2</v>
      </c>
      <c r="AV23" s="17">
        <v>0.11377769114009</v>
      </c>
      <c r="AW23" s="17">
        <v>0.112178065432088</v>
      </c>
      <c r="AX23" s="17">
        <v>9.8457084347509605E-2</v>
      </c>
      <c r="AY23" s="17"/>
      <c r="AZ23" s="17">
        <v>0.113639140473988</v>
      </c>
      <c r="BA23" s="17">
        <v>0.10847741124878101</v>
      </c>
      <c r="BB23" s="17">
        <v>9.6083936202051703E-2</v>
      </c>
      <c r="BC23" s="17">
        <v>9.2605830245345605E-2</v>
      </c>
      <c r="BD23" s="17">
        <v>0.110696862158187</v>
      </c>
      <c r="BE23" s="17"/>
      <c r="BF23" s="17">
        <v>0.108468245267505</v>
      </c>
      <c r="BG23" s="17"/>
      <c r="BH23" s="17">
        <v>0.109394576717979</v>
      </c>
      <c r="BI23" s="17"/>
      <c r="BJ23" s="17">
        <v>9.2662783272961097E-2</v>
      </c>
      <c r="BK23" s="17">
        <v>0.111395885922217</v>
      </c>
      <c r="BL23" s="17">
        <v>0.10793136585439</v>
      </c>
      <c r="BM23" s="17">
        <v>0.113515883976205</v>
      </c>
      <c r="BN23" s="17">
        <v>0.14304692931257701</v>
      </c>
      <c r="BO23" s="17">
        <v>0.16686840406051101</v>
      </c>
      <c r="BP23" s="17"/>
      <c r="BQ23" s="17">
        <v>0.11828393133729299</v>
      </c>
      <c r="BR23" s="17">
        <v>0.101215263105978</v>
      </c>
      <c r="BS23" s="17">
        <v>0.10813370861603699</v>
      </c>
      <c r="BT23" s="17"/>
      <c r="BU23" s="17">
        <v>0.110016139191756</v>
      </c>
      <c r="BV23" s="17">
        <v>0.11425001798715199</v>
      </c>
      <c r="BW23" s="17">
        <v>0.107818362288798</v>
      </c>
      <c r="BX23" s="17"/>
      <c r="BY23" s="17">
        <v>0.12178914104239499</v>
      </c>
      <c r="BZ23" s="17"/>
      <c r="CA23" s="17">
        <v>0.12054590948753501</v>
      </c>
    </row>
    <row r="24" spans="2:79" x14ac:dyDescent="0.35">
      <c r="B24" s="18" t="s">
        <v>285</v>
      </c>
      <c r="C24" s="17">
        <v>0.102193080173497</v>
      </c>
      <c r="D24" s="17">
        <v>6.5930236712539295E-2</v>
      </c>
      <c r="E24" s="17">
        <v>0.13563218622173501</v>
      </c>
      <c r="F24" s="17"/>
      <c r="G24" s="17">
        <v>0.110862195133328</v>
      </c>
      <c r="H24" s="17">
        <v>0.107098422171999</v>
      </c>
      <c r="I24" s="17">
        <v>0.12915261256284999</v>
      </c>
      <c r="J24" s="17">
        <v>0.10709869700465</v>
      </c>
      <c r="K24" s="17">
        <v>0.105937418348185</v>
      </c>
      <c r="L24" s="17">
        <v>6.4100124540765094E-2</v>
      </c>
      <c r="M24" s="17"/>
      <c r="N24" s="17">
        <v>0.11511498147319001</v>
      </c>
      <c r="O24" s="17">
        <v>0.107245626854168</v>
      </c>
      <c r="P24" s="17">
        <v>8.2402069798261701E-2</v>
      </c>
      <c r="Q24" s="17">
        <v>0.101070109723183</v>
      </c>
      <c r="R24" s="17"/>
      <c r="S24" s="17">
        <v>0.12761695760532499</v>
      </c>
      <c r="T24" s="17">
        <v>0.115903426236893</v>
      </c>
      <c r="U24" s="17">
        <v>8.3750449049229098E-2</v>
      </c>
      <c r="V24" s="17">
        <v>0.11076675974615</v>
      </c>
      <c r="W24" s="17">
        <v>7.7466735177766796E-2</v>
      </c>
      <c r="X24" s="17">
        <v>0.13403977371973999</v>
      </c>
      <c r="Y24" s="17">
        <v>0.106187617272871</v>
      </c>
      <c r="Z24" s="17">
        <v>9.0495607202564193E-2</v>
      </c>
      <c r="AA24" s="17">
        <v>8.6438469300651397E-2</v>
      </c>
      <c r="AB24" s="17">
        <v>7.3939376878067495E-2</v>
      </c>
      <c r="AC24" s="17">
        <v>0.11076643396126799</v>
      </c>
      <c r="AD24" s="17">
        <v>4.3201124410910098E-2</v>
      </c>
      <c r="AE24" s="17"/>
      <c r="AF24" s="17">
        <v>0.118937623123927</v>
      </c>
      <c r="AG24" s="17">
        <v>9.6108984828760097E-2</v>
      </c>
      <c r="AH24" s="17">
        <v>7.0217847053402796E-2</v>
      </c>
      <c r="AI24" s="17">
        <v>0.13190281158211301</v>
      </c>
      <c r="AJ24" s="17">
        <v>0.10271489951648601</v>
      </c>
      <c r="AK24" s="17">
        <v>0.10764997113738101</v>
      </c>
      <c r="AL24" s="17"/>
      <c r="AM24" s="17">
        <v>6.9503415427822901E-2</v>
      </c>
      <c r="AN24" s="17">
        <v>9.5145472610353193E-2</v>
      </c>
      <c r="AO24" s="17">
        <v>0.11792767131090499</v>
      </c>
      <c r="AP24" s="17">
        <v>0.14222698081718299</v>
      </c>
      <c r="AQ24" s="17">
        <v>0.196265437423356</v>
      </c>
      <c r="AR24" s="17"/>
      <c r="AS24" s="17">
        <v>0.105562946138547</v>
      </c>
      <c r="AT24" s="17">
        <v>0.121061819614304</v>
      </c>
      <c r="AU24" s="17">
        <v>9.3408458275002396E-2</v>
      </c>
      <c r="AV24" s="17">
        <v>9.3273424622984394E-2</v>
      </c>
      <c r="AW24" s="17">
        <v>8.6584555776265004E-2</v>
      </c>
      <c r="AX24" s="17">
        <v>9.6203475384040602E-2</v>
      </c>
      <c r="AY24" s="17"/>
      <c r="AZ24" s="17">
        <v>7.00501838013598E-2</v>
      </c>
      <c r="BA24" s="17">
        <v>9.9990597768423506E-2</v>
      </c>
      <c r="BB24" s="17">
        <v>0.120234590702639</v>
      </c>
      <c r="BC24" s="17">
        <v>8.3416246986951006E-2</v>
      </c>
      <c r="BD24" s="17">
        <v>0.12059438717476099</v>
      </c>
      <c r="BE24" s="17"/>
      <c r="BF24" s="17">
        <v>0.10162165072818299</v>
      </c>
      <c r="BG24" s="17"/>
      <c r="BH24" s="17">
        <v>9.4316925494193099E-2</v>
      </c>
      <c r="BI24" s="17"/>
      <c r="BJ24" s="17">
        <v>9.3311853600623704E-2</v>
      </c>
      <c r="BK24" s="17">
        <v>0.108308752837699</v>
      </c>
      <c r="BL24" s="17">
        <v>0.105945193907651</v>
      </c>
      <c r="BM24" s="17">
        <v>8.7519508583615804E-2</v>
      </c>
      <c r="BN24" s="17">
        <v>0.15266869666358299</v>
      </c>
      <c r="BO24" s="17">
        <v>0.11004792912307999</v>
      </c>
      <c r="BP24" s="17"/>
      <c r="BQ24" s="17">
        <v>0.12843974577329501</v>
      </c>
      <c r="BR24" s="17">
        <v>0.10300779224117899</v>
      </c>
      <c r="BS24" s="17">
        <v>9.4931744185328099E-2</v>
      </c>
      <c r="BT24" s="17"/>
      <c r="BU24" s="17">
        <v>0.10701140483711601</v>
      </c>
      <c r="BV24" s="17">
        <v>0.121900398157436</v>
      </c>
      <c r="BW24" s="17">
        <v>9.0974800415291407E-2</v>
      </c>
      <c r="BX24" s="17"/>
      <c r="BY24" s="17">
        <v>0.110775612858656</v>
      </c>
      <c r="BZ24" s="17"/>
      <c r="CA24" s="17">
        <v>0.15919904184904299</v>
      </c>
    </row>
    <row r="25" spans="2:79" ht="72.5" x14ac:dyDescent="0.35">
      <c r="B25" s="18" t="s">
        <v>286</v>
      </c>
      <c r="C25" s="17">
        <v>9.59999752086238E-2</v>
      </c>
      <c r="D25" s="17">
        <v>8.6348740030295495E-2</v>
      </c>
      <c r="E25" s="17">
        <v>0.106072768777651</v>
      </c>
      <c r="F25" s="17"/>
      <c r="G25" s="17">
        <v>9.4145996926012804E-2</v>
      </c>
      <c r="H25" s="17">
        <v>8.6136110917617803E-2</v>
      </c>
      <c r="I25" s="17">
        <v>0.102751578938479</v>
      </c>
      <c r="J25" s="17">
        <v>9.8781027134440494E-2</v>
      </c>
      <c r="K25" s="17">
        <v>9.0900426842620494E-2</v>
      </c>
      <c r="L25" s="17">
        <v>0.10095608450569001</v>
      </c>
      <c r="M25" s="17"/>
      <c r="N25" s="17">
        <v>0.12726948328257401</v>
      </c>
      <c r="O25" s="17">
        <v>8.6331722058644103E-2</v>
      </c>
      <c r="P25" s="17">
        <v>9.8946575760466296E-2</v>
      </c>
      <c r="Q25" s="17">
        <v>6.8162741700525803E-2</v>
      </c>
      <c r="R25" s="17"/>
      <c r="S25" s="17">
        <v>0.124172253333519</v>
      </c>
      <c r="T25" s="17">
        <v>0.100053868764187</v>
      </c>
      <c r="U25" s="17">
        <v>9.8613979410768896E-2</v>
      </c>
      <c r="V25" s="17">
        <v>0.103865218328744</v>
      </c>
      <c r="W25" s="17">
        <v>7.3202481829708205E-2</v>
      </c>
      <c r="X25" s="17">
        <v>8.2333135129574797E-2</v>
      </c>
      <c r="Y25" s="17">
        <v>9.7139002876670905E-2</v>
      </c>
      <c r="Z25" s="17">
        <v>9.5347521499464197E-2</v>
      </c>
      <c r="AA25" s="17">
        <v>0.101306677056496</v>
      </c>
      <c r="AB25" s="17">
        <v>5.66749262418456E-2</v>
      </c>
      <c r="AC25" s="17">
        <v>0.12068094401474801</v>
      </c>
      <c r="AD25" s="17">
        <v>6.6065426054144699E-2</v>
      </c>
      <c r="AE25" s="17"/>
      <c r="AF25" s="17">
        <v>6.8192535067668897E-2</v>
      </c>
      <c r="AG25" s="17">
        <v>8.17664208798905E-2</v>
      </c>
      <c r="AH25" s="17">
        <v>0.118707941685351</v>
      </c>
      <c r="AI25" s="17">
        <v>0.127501880818501</v>
      </c>
      <c r="AJ25" s="17">
        <v>0.104790124441957</v>
      </c>
      <c r="AK25" s="17">
        <v>0.16571662381697699</v>
      </c>
      <c r="AL25" s="17"/>
      <c r="AM25" s="17">
        <v>6.5171080537441195E-2</v>
      </c>
      <c r="AN25" s="17">
        <v>8.4529177517254195E-2</v>
      </c>
      <c r="AO25" s="17">
        <v>0.115149563119571</v>
      </c>
      <c r="AP25" s="17">
        <v>0.142645843655274</v>
      </c>
      <c r="AQ25" s="17">
        <v>0.16598792484698499</v>
      </c>
      <c r="AR25" s="17"/>
      <c r="AS25" s="17">
        <v>0.111270173227103</v>
      </c>
      <c r="AT25" s="17">
        <v>8.4433168647439105E-2</v>
      </c>
      <c r="AU25" s="17">
        <v>9.2447090454514796E-2</v>
      </c>
      <c r="AV25" s="17">
        <v>9.4952022777006595E-2</v>
      </c>
      <c r="AW25" s="17">
        <v>0.103536998376692</v>
      </c>
      <c r="AX25" s="17">
        <v>8.50916463432594E-2</v>
      </c>
      <c r="AY25" s="17"/>
      <c r="AZ25" s="17">
        <v>0.11889255623982301</v>
      </c>
      <c r="BA25" s="17">
        <v>9.6762505783780706E-2</v>
      </c>
      <c r="BB25" s="17">
        <v>7.7134595570342607E-2</v>
      </c>
      <c r="BC25" s="17">
        <v>0.13168356089977401</v>
      </c>
      <c r="BD25" s="17">
        <v>7.9882878414868394E-2</v>
      </c>
      <c r="BE25" s="17"/>
      <c r="BF25" s="17">
        <v>0.101900765055114</v>
      </c>
      <c r="BG25" s="17"/>
      <c r="BH25" s="17">
        <v>0.10856906044414</v>
      </c>
      <c r="BI25" s="17"/>
      <c r="BJ25" s="17">
        <v>0.10534400058928001</v>
      </c>
      <c r="BK25" s="17">
        <v>7.4462807888025007E-2</v>
      </c>
      <c r="BL25" s="17">
        <v>0.108350711682593</v>
      </c>
      <c r="BM25" s="17">
        <v>0.11226637026403501</v>
      </c>
      <c r="BN25" s="17">
        <v>9.7610275552816303E-2</v>
      </c>
      <c r="BO25" s="17">
        <v>4.7982423659111699E-2</v>
      </c>
      <c r="BP25" s="17"/>
      <c r="BQ25" s="17">
        <v>0.10176263364652501</v>
      </c>
      <c r="BR25" s="17">
        <v>9.5218858700603204E-2</v>
      </c>
      <c r="BS25" s="17">
        <v>9.4449399460015598E-2</v>
      </c>
      <c r="BT25" s="17"/>
      <c r="BU25" s="17">
        <v>0.151534465384109</v>
      </c>
      <c r="BV25" s="17">
        <v>0.102733411817995</v>
      </c>
      <c r="BW25" s="17">
        <v>9.1392075860175795E-2</v>
      </c>
      <c r="BX25" s="17"/>
      <c r="BY25" s="17">
        <v>0.12504844819695601</v>
      </c>
      <c r="BZ25" s="17"/>
      <c r="CA25" s="17">
        <v>0.110422069939394</v>
      </c>
    </row>
    <row r="26" spans="2:79" ht="43.5" x14ac:dyDescent="0.35">
      <c r="B26" s="18" t="s">
        <v>287</v>
      </c>
      <c r="C26" s="17">
        <v>9.5181324788149696E-2</v>
      </c>
      <c r="D26" s="17">
        <v>9.8874975775623306E-2</v>
      </c>
      <c r="E26" s="17">
        <v>9.17405242646364E-2</v>
      </c>
      <c r="F26" s="17"/>
      <c r="G26" s="17">
        <v>9.6088417354412897E-2</v>
      </c>
      <c r="H26" s="17">
        <v>7.1466368722707299E-2</v>
      </c>
      <c r="I26" s="17">
        <v>9.84315511611287E-2</v>
      </c>
      <c r="J26" s="17">
        <v>0.104410043188482</v>
      </c>
      <c r="K26" s="17">
        <v>0.109022142666636</v>
      </c>
      <c r="L26" s="17">
        <v>9.4476337444242803E-2</v>
      </c>
      <c r="M26" s="17"/>
      <c r="N26" s="17">
        <v>0.120090946225894</v>
      </c>
      <c r="O26" s="17">
        <v>9.6965430550031997E-2</v>
      </c>
      <c r="P26" s="17">
        <v>9.0800801537733303E-2</v>
      </c>
      <c r="Q26" s="17">
        <v>6.8559410542446797E-2</v>
      </c>
      <c r="R26" s="17"/>
      <c r="S26" s="17">
        <v>9.9411183703022099E-2</v>
      </c>
      <c r="T26" s="17">
        <v>0.127745281888059</v>
      </c>
      <c r="U26" s="17">
        <v>0.12859035254183199</v>
      </c>
      <c r="V26" s="17">
        <v>7.7157265766563204E-2</v>
      </c>
      <c r="W26" s="17">
        <v>0.12285990394466</v>
      </c>
      <c r="X26" s="17">
        <v>7.8339801489894903E-2</v>
      </c>
      <c r="Y26" s="17">
        <v>9.5876831001219798E-2</v>
      </c>
      <c r="Z26" s="17">
        <v>0.11234950840053699</v>
      </c>
      <c r="AA26" s="17">
        <v>7.7021234610924597E-2</v>
      </c>
      <c r="AB26" s="17">
        <v>3.3240798850365898E-2</v>
      </c>
      <c r="AC26" s="17">
        <v>0.118431728617318</v>
      </c>
      <c r="AD26" s="17">
        <v>7.4375521938536401E-2</v>
      </c>
      <c r="AE26" s="17"/>
      <c r="AF26" s="17">
        <v>6.1971360012370101E-2</v>
      </c>
      <c r="AG26" s="17">
        <v>9.3859270400171904E-2</v>
      </c>
      <c r="AH26" s="17">
        <v>0.107500554439122</v>
      </c>
      <c r="AI26" s="17">
        <v>9.9029661203276206E-2</v>
      </c>
      <c r="AJ26" s="17">
        <v>0.123613449357763</v>
      </c>
      <c r="AK26" s="17">
        <v>0.14816109374719999</v>
      </c>
      <c r="AL26" s="17"/>
      <c r="AM26" s="17">
        <v>5.89898195882997E-2</v>
      </c>
      <c r="AN26" s="17">
        <v>9.8893065311786696E-2</v>
      </c>
      <c r="AO26" s="17">
        <v>0.10446889240998</v>
      </c>
      <c r="AP26" s="17">
        <v>0.123053143264619</v>
      </c>
      <c r="AQ26" s="17">
        <v>0.13689418291290301</v>
      </c>
      <c r="AR26" s="17"/>
      <c r="AS26" s="17">
        <v>9.0026191076461898E-2</v>
      </c>
      <c r="AT26" s="17">
        <v>9.5790196210700201E-2</v>
      </c>
      <c r="AU26" s="17">
        <v>0.109378591960032</v>
      </c>
      <c r="AV26" s="17">
        <v>8.9677895044880801E-2</v>
      </c>
      <c r="AW26" s="17">
        <v>0.104109209677876</v>
      </c>
      <c r="AX26" s="17">
        <v>7.9856829534206197E-2</v>
      </c>
      <c r="AY26" s="17"/>
      <c r="AZ26" s="17">
        <v>0.12511942352055699</v>
      </c>
      <c r="BA26" s="17">
        <v>9.3861201892344703E-2</v>
      </c>
      <c r="BB26" s="17">
        <v>7.5320246737512697E-2</v>
      </c>
      <c r="BC26" s="17">
        <v>0.101654473132528</v>
      </c>
      <c r="BD26" s="17">
        <v>8.5828116930181303E-2</v>
      </c>
      <c r="BE26" s="17"/>
      <c r="BF26" s="17">
        <v>9.8169809385820997E-2</v>
      </c>
      <c r="BG26" s="17"/>
      <c r="BH26" s="17">
        <v>0.11089884756542299</v>
      </c>
      <c r="BI26" s="17"/>
      <c r="BJ26" s="17">
        <v>9.4733730010214595E-2</v>
      </c>
      <c r="BK26" s="17">
        <v>9.0194353695955604E-2</v>
      </c>
      <c r="BL26" s="17">
        <v>0.105994621755265</v>
      </c>
      <c r="BM26" s="17">
        <v>8.1522533619621404E-2</v>
      </c>
      <c r="BN26" s="17">
        <v>8.5592800017097695E-2</v>
      </c>
      <c r="BO26" s="17">
        <v>9.1199206221098894E-2</v>
      </c>
      <c r="BP26" s="17"/>
      <c r="BQ26" s="17">
        <v>9.8869552547725295E-2</v>
      </c>
      <c r="BR26" s="17">
        <v>0.11166557502113</v>
      </c>
      <c r="BS26" s="17">
        <v>9.0204334398526098E-2</v>
      </c>
      <c r="BT26" s="17"/>
      <c r="BU26" s="17">
        <v>0.21312486127864599</v>
      </c>
      <c r="BV26" s="17">
        <v>0.106289053573212</v>
      </c>
      <c r="BW26" s="17">
        <v>8.5061514351199394E-2</v>
      </c>
      <c r="BX26" s="17"/>
      <c r="BY26" s="17">
        <v>0.120836140495352</v>
      </c>
      <c r="BZ26" s="17"/>
      <c r="CA26" s="17">
        <v>0.12369663175581699</v>
      </c>
    </row>
    <row r="27" spans="2:79" ht="29" x14ac:dyDescent="0.35">
      <c r="B27" s="18" t="s">
        <v>288</v>
      </c>
      <c r="C27" s="17">
        <v>8.71810206502866E-2</v>
      </c>
      <c r="D27" s="17">
        <v>9.2563374607692497E-2</v>
      </c>
      <c r="E27" s="17">
        <v>8.2527045159842202E-2</v>
      </c>
      <c r="F27" s="17"/>
      <c r="G27" s="17">
        <v>7.9276235324598002E-2</v>
      </c>
      <c r="H27" s="17">
        <v>0.105526854372024</v>
      </c>
      <c r="I27" s="17">
        <v>8.89089244401607E-2</v>
      </c>
      <c r="J27" s="17">
        <v>7.4815164944556006E-2</v>
      </c>
      <c r="K27" s="17">
        <v>7.5070230863150997E-2</v>
      </c>
      <c r="L27" s="17">
        <v>9.4278334465053307E-2</v>
      </c>
      <c r="M27" s="17"/>
      <c r="N27" s="17">
        <v>0.127574232228856</v>
      </c>
      <c r="O27" s="17">
        <v>6.4227491189923394E-2</v>
      </c>
      <c r="P27" s="17">
        <v>9.2253688607835393E-2</v>
      </c>
      <c r="Q27" s="17">
        <v>6.1580030256189501E-2</v>
      </c>
      <c r="R27" s="17"/>
      <c r="S27" s="17">
        <v>9.2617227786619793E-2</v>
      </c>
      <c r="T27" s="17">
        <v>8.7028384247862106E-2</v>
      </c>
      <c r="U27" s="17">
        <v>9.2323236508933204E-2</v>
      </c>
      <c r="V27" s="17">
        <v>0.10731720976947599</v>
      </c>
      <c r="W27" s="17">
        <v>7.3649436934134199E-2</v>
      </c>
      <c r="X27" s="17">
        <v>8.3305365320685207E-2</v>
      </c>
      <c r="Y27" s="17">
        <v>6.8348935094207697E-2</v>
      </c>
      <c r="Z27" s="17">
        <v>3.4258254035247099E-2</v>
      </c>
      <c r="AA27" s="17">
        <v>8.2762300961684798E-2</v>
      </c>
      <c r="AB27" s="17">
        <v>8.4102325003067302E-2</v>
      </c>
      <c r="AC27" s="17">
        <v>0.119972285600374</v>
      </c>
      <c r="AD27" s="17">
        <v>0.12286129950215199</v>
      </c>
      <c r="AE27" s="17"/>
      <c r="AF27" s="17">
        <v>3.2248634622823603E-2</v>
      </c>
      <c r="AG27" s="17">
        <v>8.7814227887043406E-2</v>
      </c>
      <c r="AH27" s="17">
        <v>9.3594511587862597E-2</v>
      </c>
      <c r="AI27" s="17">
        <v>9.3245727638368497E-2</v>
      </c>
      <c r="AJ27" s="17">
        <v>0.12861962616700001</v>
      </c>
      <c r="AK27" s="17">
        <v>0.21469380274608699</v>
      </c>
      <c r="AL27" s="17"/>
      <c r="AM27" s="17">
        <v>5.4129471531912297E-2</v>
      </c>
      <c r="AN27" s="17">
        <v>7.6748479139359393E-2</v>
      </c>
      <c r="AO27" s="17">
        <v>0.106622297773905</v>
      </c>
      <c r="AP27" s="17">
        <v>0.130165237466316</v>
      </c>
      <c r="AQ27" s="17">
        <v>0.15145925519902501</v>
      </c>
      <c r="AR27" s="17"/>
      <c r="AS27" s="17">
        <v>9.3472739067546398E-2</v>
      </c>
      <c r="AT27" s="17">
        <v>7.20644906245691E-2</v>
      </c>
      <c r="AU27" s="17">
        <v>6.94256498442445E-2</v>
      </c>
      <c r="AV27" s="17">
        <v>7.2286848477157301E-2</v>
      </c>
      <c r="AW27" s="17">
        <v>0.119785473299599</v>
      </c>
      <c r="AX27" s="17">
        <v>0.13952708347815301</v>
      </c>
      <c r="AY27" s="17"/>
      <c r="AZ27" s="17">
        <v>0.14950310457746699</v>
      </c>
      <c r="BA27" s="17">
        <v>7.9591535634989094E-2</v>
      </c>
      <c r="BB27" s="17">
        <v>4.3568825724619203E-2</v>
      </c>
      <c r="BC27" s="17">
        <v>0.18443274755009001</v>
      </c>
      <c r="BD27" s="17">
        <v>4.6020003024142102E-2</v>
      </c>
      <c r="BE27" s="17"/>
      <c r="BF27" s="17">
        <v>9.7023069820326602E-2</v>
      </c>
      <c r="BG27" s="17"/>
      <c r="BH27" s="17">
        <v>0.11413486125731601</v>
      </c>
      <c r="BI27" s="17"/>
      <c r="BJ27" s="17">
        <v>0.107474844230713</v>
      </c>
      <c r="BK27" s="17">
        <v>4.9396030677498398E-2</v>
      </c>
      <c r="BL27" s="17">
        <v>8.9691728111232299E-2</v>
      </c>
      <c r="BM27" s="17">
        <v>7.2795085912589E-2</v>
      </c>
      <c r="BN27" s="17">
        <v>0.127586842764839</v>
      </c>
      <c r="BO27" s="17">
        <v>7.4135941502738001E-2</v>
      </c>
      <c r="BP27" s="17"/>
      <c r="BQ27" s="17">
        <v>8.6216870255475295E-2</v>
      </c>
      <c r="BR27" s="17">
        <v>8.7503461512728406E-2</v>
      </c>
      <c r="BS27" s="17">
        <v>9.3196343312081903E-2</v>
      </c>
      <c r="BT27" s="17"/>
      <c r="BU27" s="17">
        <v>0.14514636505801501</v>
      </c>
      <c r="BV27" s="17">
        <v>9.3746877145665194E-2</v>
      </c>
      <c r="BW27" s="17">
        <v>8.4942455534205999E-2</v>
      </c>
      <c r="BX27" s="17"/>
      <c r="BY27" s="17">
        <v>0.103806816003915</v>
      </c>
      <c r="BZ27" s="17"/>
      <c r="CA27" s="17">
        <v>0.10705002371016401</v>
      </c>
    </row>
    <row r="28" spans="2:79" ht="58" x14ac:dyDescent="0.35">
      <c r="B28" s="18" t="s">
        <v>289</v>
      </c>
      <c r="C28" s="17">
        <v>7.4985905086942695E-2</v>
      </c>
      <c r="D28" s="17">
        <v>7.1829875133887194E-2</v>
      </c>
      <c r="E28" s="17">
        <v>7.6603722632695603E-2</v>
      </c>
      <c r="F28" s="17"/>
      <c r="G28" s="17">
        <v>4.9995129033191602E-2</v>
      </c>
      <c r="H28" s="17">
        <v>7.5315955482211303E-2</v>
      </c>
      <c r="I28" s="17">
        <v>8.1214632107775103E-2</v>
      </c>
      <c r="J28" s="17">
        <v>9.0915686212942104E-2</v>
      </c>
      <c r="K28" s="17">
        <v>7.3370799911187806E-2</v>
      </c>
      <c r="L28" s="17">
        <v>7.4551050801532195E-2</v>
      </c>
      <c r="M28" s="17"/>
      <c r="N28" s="17">
        <v>8.7458085738820301E-2</v>
      </c>
      <c r="O28" s="17">
        <v>6.2861220596249601E-2</v>
      </c>
      <c r="P28" s="17">
        <v>7.6494453774952606E-2</v>
      </c>
      <c r="Q28" s="17">
        <v>7.3039729792315003E-2</v>
      </c>
      <c r="R28" s="17"/>
      <c r="S28" s="17">
        <v>7.1367696093989005E-2</v>
      </c>
      <c r="T28" s="17">
        <v>7.8899972999375095E-2</v>
      </c>
      <c r="U28" s="17">
        <v>5.4956078391383903E-2</v>
      </c>
      <c r="V28" s="17">
        <v>0.10039613165785601</v>
      </c>
      <c r="W28" s="17">
        <v>8.6438847599173904E-2</v>
      </c>
      <c r="X28" s="17">
        <v>6.9551436794830404E-2</v>
      </c>
      <c r="Y28" s="17">
        <v>4.8423830796141598E-2</v>
      </c>
      <c r="Z28" s="17">
        <v>6.4743516361912501E-2</v>
      </c>
      <c r="AA28" s="17">
        <v>7.6814768610809894E-2</v>
      </c>
      <c r="AB28" s="17">
        <v>7.10861860326652E-2</v>
      </c>
      <c r="AC28" s="17">
        <v>0.11755627016100299</v>
      </c>
      <c r="AD28" s="17">
        <v>5.99536184593569E-2</v>
      </c>
      <c r="AE28" s="17"/>
      <c r="AF28" s="17">
        <v>6.1402996603354403E-2</v>
      </c>
      <c r="AG28" s="17">
        <v>7.2302173725113994E-2</v>
      </c>
      <c r="AH28" s="17">
        <v>6.9620368128117296E-2</v>
      </c>
      <c r="AI28" s="17">
        <v>9.6143992221113195E-2</v>
      </c>
      <c r="AJ28" s="17">
        <v>0.103452385172822</v>
      </c>
      <c r="AK28" s="17">
        <v>0.11562259482395</v>
      </c>
      <c r="AL28" s="17"/>
      <c r="AM28" s="17">
        <v>6.9537371948478297E-2</v>
      </c>
      <c r="AN28" s="17">
        <v>6.9667177082359893E-2</v>
      </c>
      <c r="AO28" s="17">
        <v>8.0318868380184899E-2</v>
      </c>
      <c r="AP28" s="17">
        <v>8.9311380855877504E-2</v>
      </c>
      <c r="AQ28" s="17">
        <v>9.9628315758194197E-2</v>
      </c>
      <c r="AR28" s="17"/>
      <c r="AS28" s="17">
        <v>7.4686211871014305E-2</v>
      </c>
      <c r="AT28" s="17">
        <v>7.2892713965913306E-2</v>
      </c>
      <c r="AU28" s="17">
        <v>7.9250022726319702E-2</v>
      </c>
      <c r="AV28" s="17">
        <v>6.5845256571463104E-2</v>
      </c>
      <c r="AW28" s="17">
        <v>7.2762810242859299E-2</v>
      </c>
      <c r="AX28" s="17">
        <v>0.10184308414807899</v>
      </c>
      <c r="AY28" s="17"/>
      <c r="AZ28" s="17">
        <v>9.5016661591910898E-2</v>
      </c>
      <c r="BA28" s="17">
        <v>7.5486976356412105E-2</v>
      </c>
      <c r="BB28" s="17">
        <v>6.1433126375213899E-2</v>
      </c>
      <c r="BC28" s="17">
        <v>0.105784254690446</v>
      </c>
      <c r="BD28" s="17">
        <v>5.9629551355286102E-2</v>
      </c>
      <c r="BE28" s="17"/>
      <c r="BF28" s="17">
        <v>7.8580384367700595E-2</v>
      </c>
      <c r="BG28" s="17"/>
      <c r="BH28" s="17">
        <v>9.3169697312526306E-2</v>
      </c>
      <c r="BI28" s="17"/>
      <c r="BJ28" s="17">
        <v>9.2759732322341901E-2</v>
      </c>
      <c r="BK28" s="17">
        <v>5.6232292691517201E-2</v>
      </c>
      <c r="BL28" s="17">
        <v>6.9968046383758406E-2</v>
      </c>
      <c r="BM28" s="17">
        <v>6.75765894218677E-2</v>
      </c>
      <c r="BN28" s="17">
        <v>0.118953424056675</v>
      </c>
      <c r="BO28" s="17">
        <v>5.4268677695534701E-2</v>
      </c>
      <c r="BP28" s="17"/>
      <c r="BQ28" s="17">
        <v>7.4880355579100902E-2</v>
      </c>
      <c r="BR28" s="17">
        <v>7.9789801550349607E-2</v>
      </c>
      <c r="BS28" s="17">
        <v>7.6669810714799197E-2</v>
      </c>
      <c r="BT28" s="17"/>
      <c r="BU28" s="17">
        <v>8.24346622183212E-2</v>
      </c>
      <c r="BV28" s="17">
        <v>7.4980203193651201E-2</v>
      </c>
      <c r="BW28" s="17">
        <v>8.3942400997193203E-2</v>
      </c>
      <c r="BX28" s="17"/>
      <c r="BY28" s="17">
        <v>0.113023375961258</v>
      </c>
      <c r="BZ28" s="17"/>
      <c r="CA28" s="17">
        <v>7.7296644247985297E-2</v>
      </c>
    </row>
    <row r="29" spans="2:79" x14ac:dyDescent="0.35">
      <c r="B29" s="18" t="s">
        <v>290</v>
      </c>
      <c r="C29" s="17">
        <v>5.5721348430052602E-2</v>
      </c>
      <c r="D29" s="17">
        <v>5.92331780076195E-2</v>
      </c>
      <c r="E29" s="17">
        <v>5.2187753155992701E-2</v>
      </c>
      <c r="F29" s="17"/>
      <c r="G29" s="17">
        <v>5.0228746868499902E-2</v>
      </c>
      <c r="H29" s="17">
        <v>5.1143680490990003E-2</v>
      </c>
      <c r="I29" s="17">
        <v>6.4174224902716195E-2</v>
      </c>
      <c r="J29" s="17">
        <v>7.8442258395794398E-2</v>
      </c>
      <c r="K29" s="17">
        <v>3.6128100914611799E-2</v>
      </c>
      <c r="L29" s="17">
        <v>5.0992544651727298E-2</v>
      </c>
      <c r="M29" s="17"/>
      <c r="N29" s="17">
        <v>6.9954632721209498E-2</v>
      </c>
      <c r="O29" s="17">
        <v>5.4858158896827103E-2</v>
      </c>
      <c r="P29" s="17">
        <v>5.1889058151979299E-2</v>
      </c>
      <c r="Q29" s="17">
        <v>4.5264844594373098E-2</v>
      </c>
      <c r="R29" s="17"/>
      <c r="S29" s="17">
        <v>5.7244209512590502E-2</v>
      </c>
      <c r="T29" s="17">
        <v>8.5497335911522601E-2</v>
      </c>
      <c r="U29" s="17">
        <v>3.60270169838523E-2</v>
      </c>
      <c r="V29" s="17">
        <v>4.4237965389108999E-2</v>
      </c>
      <c r="W29" s="17">
        <v>5.9677770929499802E-2</v>
      </c>
      <c r="X29" s="17">
        <v>4.8035394203958102E-2</v>
      </c>
      <c r="Y29" s="17">
        <v>8.0956780871873496E-2</v>
      </c>
      <c r="Z29" s="17">
        <v>3.0676018317971301E-2</v>
      </c>
      <c r="AA29" s="17">
        <v>4.6976534860568499E-2</v>
      </c>
      <c r="AB29" s="17">
        <v>5.2392428564515703E-2</v>
      </c>
      <c r="AC29" s="17">
        <v>3.3961099258493201E-2</v>
      </c>
      <c r="AD29" s="17">
        <v>6.4838854451799405E-2</v>
      </c>
      <c r="AE29" s="17"/>
      <c r="AF29" s="17">
        <v>4.1856020892572302E-2</v>
      </c>
      <c r="AG29" s="17">
        <v>5.1219279023405201E-2</v>
      </c>
      <c r="AH29" s="17">
        <v>5.6480413387243203E-2</v>
      </c>
      <c r="AI29" s="17">
        <v>5.9311491441078799E-2</v>
      </c>
      <c r="AJ29" s="17">
        <v>0.100467924966165</v>
      </c>
      <c r="AK29" s="17">
        <v>8.9365258912607701E-2</v>
      </c>
      <c r="AL29" s="17"/>
      <c r="AM29" s="17">
        <v>4.3495779656645202E-2</v>
      </c>
      <c r="AN29" s="17">
        <v>5.2266154927242799E-2</v>
      </c>
      <c r="AO29" s="17">
        <v>6.0220598924063597E-2</v>
      </c>
      <c r="AP29" s="17">
        <v>7.3008874185296793E-2</v>
      </c>
      <c r="AQ29" s="17">
        <v>0.11884504377015601</v>
      </c>
      <c r="AR29" s="17"/>
      <c r="AS29" s="17">
        <v>6.3900585306237601E-2</v>
      </c>
      <c r="AT29" s="17">
        <v>4.12275606770253E-2</v>
      </c>
      <c r="AU29" s="17">
        <v>6.6352344087690696E-2</v>
      </c>
      <c r="AV29" s="17">
        <v>4.9130206094418399E-2</v>
      </c>
      <c r="AW29" s="17">
        <v>5.3495867674007498E-2</v>
      </c>
      <c r="AX29" s="17">
        <v>7.5365471564723605E-2</v>
      </c>
      <c r="AY29" s="17"/>
      <c r="AZ29" s="17">
        <v>5.92616488570646E-2</v>
      </c>
      <c r="BA29" s="17">
        <v>6.2838357081386201E-2</v>
      </c>
      <c r="BB29" s="17">
        <v>5.2079033097283303E-2</v>
      </c>
      <c r="BC29" s="17">
        <v>4.5719039305275599E-2</v>
      </c>
      <c r="BD29" s="17">
        <v>5.0088678097694003E-2</v>
      </c>
      <c r="BE29" s="17"/>
      <c r="BF29" s="17">
        <v>5.8936978837574303E-2</v>
      </c>
      <c r="BG29" s="17"/>
      <c r="BH29" s="17">
        <v>6.1661863118062002E-2</v>
      </c>
      <c r="BI29" s="17"/>
      <c r="BJ29" s="17">
        <v>6.6322716063516599E-2</v>
      </c>
      <c r="BK29" s="17">
        <v>4.5903418110951499E-2</v>
      </c>
      <c r="BL29" s="17">
        <v>6.1785422621638199E-2</v>
      </c>
      <c r="BM29" s="17">
        <v>4.0929891523469597E-2</v>
      </c>
      <c r="BN29" s="17">
        <v>5.3108242925716503E-2</v>
      </c>
      <c r="BO29" s="17">
        <v>2.33383981544498E-2</v>
      </c>
      <c r="BP29" s="17"/>
      <c r="BQ29" s="17">
        <v>6.2396320057328002E-2</v>
      </c>
      <c r="BR29" s="17">
        <v>6.0564306957086797E-2</v>
      </c>
      <c r="BS29" s="17">
        <v>5.2571916245063799E-2</v>
      </c>
      <c r="BT29" s="17"/>
      <c r="BU29" s="17">
        <v>7.9898754859479004E-2</v>
      </c>
      <c r="BV29" s="17">
        <v>5.92172522938492E-2</v>
      </c>
      <c r="BW29" s="17">
        <v>5.4825298862102703E-2</v>
      </c>
      <c r="BX29" s="17"/>
      <c r="BY29" s="17">
        <v>0.105440581807212</v>
      </c>
      <c r="BZ29" s="17"/>
      <c r="CA29" s="17">
        <v>6.9211981800647707E-2</v>
      </c>
    </row>
    <row r="30" spans="2:79" ht="29" x14ac:dyDescent="0.35">
      <c r="B30" s="18" t="s">
        <v>291</v>
      </c>
      <c r="C30" s="17">
        <v>5.0044818907538903E-2</v>
      </c>
      <c r="D30" s="17">
        <v>5.4640824031364499E-2</v>
      </c>
      <c r="E30" s="17">
        <v>4.5903720701816003E-2</v>
      </c>
      <c r="F30" s="17"/>
      <c r="G30" s="17">
        <v>5.7346501187332102E-2</v>
      </c>
      <c r="H30" s="17">
        <v>5.7684261378047899E-2</v>
      </c>
      <c r="I30" s="17">
        <v>6.0793114698600097E-2</v>
      </c>
      <c r="J30" s="17">
        <v>5.0808248983870902E-2</v>
      </c>
      <c r="K30" s="17">
        <v>4.86109234902867E-2</v>
      </c>
      <c r="L30" s="17">
        <v>3.0593833868028102E-2</v>
      </c>
      <c r="M30" s="17"/>
      <c r="N30" s="17">
        <v>8.6948977660504106E-2</v>
      </c>
      <c r="O30" s="17">
        <v>3.00848835179954E-2</v>
      </c>
      <c r="P30" s="17">
        <v>4.8181076137038203E-2</v>
      </c>
      <c r="Q30" s="17">
        <v>3.21873905405285E-2</v>
      </c>
      <c r="R30" s="17"/>
      <c r="S30" s="17">
        <v>5.87266695336481E-2</v>
      </c>
      <c r="T30" s="17">
        <v>3.7687770423110403E-2</v>
      </c>
      <c r="U30" s="17">
        <v>4.2154609973184903E-2</v>
      </c>
      <c r="V30" s="17">
        <v>6.6253396835552703E-2</v>
      </c>
      <c r="W30" s="17">
        <v>6.7182575316974899E-2</v>
      </c>
      <c r="X30" s="17">
        <v>6.1794623428871702E-2</v>
      </c>
      <c r="Y30" s="17">
        <v>6.0018923571198E-2</v>
      </c>
      <c r="Z30" s="17">
        <v>5.55137394735244E-2</v>
      </c>
      <c r="AA30" s="17">
        <v>4.2782016540703301E-2</v>
      </c>
      <c r="AB30" s="17">
        <v>2.7147778441080399E-2</v>
      </c>
      <c r="AC30" s="17">
        <v>3.6930959352404903E-2</v>
      </c>
      <c r="AD30" s="17">
        <v>4.3608321719006499E-2</v>
      </c>
      <c r="AE30" s="17"/>
      <c r="AF30" s="17">
        <v>2.2681159214623901E-2</v>
      </c>
      <c r="AG30" s="17">
        <v>3.2893971069130098E-2</v>
      </c>
      <c r="AH30" s="17">
        <v>5.3790673989573698E-2</v>
      </c>
      <c r="AI30" s="17">
        <v>9.3093138573832904E-2</v>
      </c>
      <c r="AJ30" s="17">
        <v>9.5177627002448598E-2</v>
      </c>
      <c r="AK30" s="17">
        <v>0.14631938969522401</v>
      </c>
      <c r="AL30" s="17"/>
      <c r="AM30" s="17">
        <v>3.1990947985797803E-2</v>
      </c>
      <c r="AN30" s="17">
        <v>4.2705867941274803E-2</v>
      </c>
      <c r="AO30" s="17">
        <v>6.3737043950139793E-2</v>
      </c>
      <c r="AP30" s="17">
        <v>6.6213849477381903E-2</v>
      </c>
      <c r="AQ30" s="17">
        <v>0.109740192222021</v>
      </c>
      <c r="AR30" s="17"/>
      <c r="AS30" s="17">
        <v>4.88942823178296E-2</v>
      </c>
      <c r="AT30" s="17">
        <v>4.6250583098784499E-2</v>
      </c>
      <c r="AU30" s="17">
        <v>5.2267366989453501E-2</v>
      </c>
      <c r="AV30" s="17">
        <v>5.2453186012006103E-2</v>
      </c>
      <c r="AW30" s="17">
        <v>5.1768485726590201E-2</v>
      </c>
      <c r="AX30" s="17">
        <v>4.8902324346006699E-2</v>
      </c>
      <c r="AY30" s="17"/>
      <c r="AZ30" s="17">
        <v>9.4387682042816307E-2</v>
      </c>
      <c r="BA30" s="17">
        <v>5.8503185716731798E-2</v>
      </c>
      <c r="BB30" s="17">
        <v>2.161015333674E-2</v>
      </c>
      <c r="BC30" s="17">
        <v>2.8286422796749498E-2</v>
      </c>
      <c r="BD30" s="17">
        <v>3.23054202494098E-2</v>
      </c>
      <c r="BE30" s="17"/>
      <c r="BF30" s="17">
        <v>5.2502888061018799E-2</v>
      </c>
      <c r="BG30" s="17"/>
      <c r="BH30" s="17">
        <v>6.3434603486379207E-2</v>
      </c>
      <c r="BI30" s="17"/>
      <c r="BJ30" s="17">
        <v>6.9173122599963902E-2</v>
      </c>
      <c r="BK30" s="17">
        <v>1.30922635756159E-2</v>
      </c>
      <c r="BL30" s="17">
        <v>5.3198624055072703E-2</v>
      </c>
      <c r="BM30" s="17">
        <v>5.9826785341407E-2</v>
      </c>
      <c r="BN30" s="17">
        <v>5.3409648297690598E-2</v>
      </c>
      <c r="BO30" s="17">
        <v>3.8551357952706297E-2</v>
      </c>
      <c r="BP30" s="17"/>
      <c r="BQ30" s="17">
        <v>6.7016604254343096E-2</v>
      </c>
      <c r="BR30" s="17">
        <v>5.1317868809236403E-2</v>
      </c>
      <c r="BS30" s="17">
        <v>4.7537199960094499E-2</v>
      </c>
      <c r="BT30" s="17"/>
      <c r="BU30" s="17">
        <v>6.5309220068188303E-2</v>
      </c>
      <c r="BV30" s="17">
        <v>5.3991056841308602E-2</v>
      </c>
      <c r="BW30" s="17">
        <v>4.95847416707716E-2</v>
      </c>
      <c r="BX30" s="17"/>
      <c r="BY30" s="17">
        <v>9.2484377005012303E-2</v>
      </c>
      <c r="BZ30" s="17"/>
      <c r="CA30" s="17">
        <v>4.2001941103792698E-2</v>
      </c>
    </row>
    <row r="31" spans="2:79" ht="29" x14ac:dyDescent="0.35">
      <c r="B31" s="18" t="s">
        <v>292</v>
      </c>
      <c r="C31" s="17">
        <v>3.2116304290843598E-2</v>
      </c>
      <c r="D31" s="17">
        <v>3.27980894179686E-2</v>
      </c>
      <c r="E31" s="17">
        <v>3.06746414734093E-2</v>
      </c>
      <c r="F31" s="17"/>
      <c r="G31" s="17">
        <v>5.5245852980227397E-2</v>
      </c>
      <c r="H31" s="17">
        <v>5.6239103079642E-2</v>
      </c>
      <c r="I31" s="17">
        <v>3.2621644659793503E-2</v>
      </c>
      <c r="J31" s="17">
        <v>1.30066973280924E-2</v>
      </c>
      <c r="K31" s="17">
        <v>1.8053281705846899E-2</v>
      </c>
      <c r="L31" s="17">
        <v>2.1540590836053301E-2</v>
      </c>
      <c r="M31" s="17"/>
      <c r="N31" s="17">
        <v>3.9554152174635399E-2</v>
      </c>
      <c r="O31" s="17">
        <v>2.2390902593120501E-2</v>
      </c>
      <c r="P31" s="17">
        <v>3.9985913481119399E-2</v>
      </c>
      <c r="Q31" s="17">
        <v>2.8186611058226198E-2</v>
      </c>
      <c r="R31" s="17"/>
      <c r="S31" s="17">
        <v>4.9707115082744002E-2</v>
      </c>
      <c r="T31" s="17">
        <v>4.6431319530905402E-2</v>
      </c>
      <c r="U31" s="17">
        <v>7.6593963969999101E-3</v>
      </c>
      <c r="V31" s="17">
        <v>1.90024227739297E-2</v>
      </c>
      <c r="W31" s="17">
        <v>5.3675856690680999E-2</v>
      </c>
      <c r="X31" s="17">
        <v>3.93599358849967E-2</v>
      </c>
      <c r="Y31" s="17">
        <v>1.6214558784018701E-2</v>
      </c>
      <c r="Z31" s="17">
        <v>3.0445871309173402E-2</v>
      </c>
      <c r="AA31" s="17">
        <v>2.23036122503385E-2</v>
      </c>
      <c r="AB31" s="17">
        <v>1.55888839198452E-2</v>
      </c>
      <c r="AC31" s="17">
        <v>4.5244361397676E-2</v>
      </c>
      <c r="AD31" s="17">
        <v>2.8775654529939899E-2</v>
      </c>
      <c r="AE31" s="17"/>
      <c r="AF31" s="17">
        <v>3.5505813495487697E-2</v>
      </c>
      <c r="AG31" s="17">
        <v>2.4590714394039599E-2</v>
      </c>
      <c r="AH31" s="17">
        <v>2.6653581648505498E-2</v>
      </c>
      <c r="AI31" s="17">
        <v>4.6503034163506297E-2</v>
      </c>
      <c r="AJ31" s="17">
        <v>3.15360119938655E-2</v>
      </c>
      <c r="AK31" s="17">
        <v>8.3327539396360506E-2</v>
      </c>
      <c r="AL31" s="17"/>
      <c r="AM31" s="17">
        <v>2.6395638948916798E-2</v>
      </c>
      <c r="AN31" s="17">
        <v>2.4005543264707101E-2</v>
      </c>
      <c r="AO31" s="17">
        <v>3.3029232442633699E-2</v>
      </c>
      <c r="AP31" s="17">
        <v>5.6756841533765597E-2</v>
      </c>
      <c r="AQ31" s="17">
        <v>7.7539916273797305E-2</v>
      </c>
      <c r="AR31" s="17"/>
      <c r="AS31" s="17">
        <v>5.0259605890360298E-2</v>
      </c>
      <c r="AT31" s="17">
        <v>2.4610442147850499E-2</v>
      </c>
      <c r="AU31" s="17">
        <v>3.7613666447187097E-2</v>
      </c>
      <c r="AV31" s="17">
        <v>1.4045647288044199E-2</v>
      </c>
      <c r="AW31" s="17">
        <v>3.3119202381798399E-2</v>
      </c>
      <c r="AX31" s="17">
        <v>3.6055498389910401E-2</v>
      </c>
      <c r="AY31" s="17"/>
      <c r="AZ31" s="17">
        <v>2.89174931007849E-2</v>
      </c>
      <c r="BA31" s="17">
        <v>2.4186680111292502E-2</v>
      </c>
      <c r="BB31" s="17">
        <v>2.3477935632241199E-2</v>
      </c>
      <c r="BC31" s="17">
        <v>4.2530671447609601E-2</v>
      </c>
      <c r="BD31" s="17">
        <v>4.7264057896103301E-2</v>
      </c>
      <c r="BE31" s="17"/>
      <c r="BF31" s="17">
        <v>2.9930602683246901E-2</v>
      </c>
      <c r="BG31" s="17"/>
      <c r="BH31" s="17">
        <v>3.4570611090144997E-2</v>
      </c>
      <c r="BI31" s="17"/>
      <c r="BJ31" s="17">
        <v>3.3693561106161701E-2</v>
      </c>
      <c r="BK31" s="17">
        <v>2.6138693452237901E-2</v>
      </c>
      <c r="BL31" s="17">
        <v>2.69047857290966E-2</v>
      </c>
      <c r="BM31" s="17">
        <v>4.01883023116218E-2</v>
      </c>
      <c r="BN31" s="17">
        <v>4.2380228121612802E-2</v>
      </c>
      <c r="BO31" s="17">
        <v>5.2538514151756699E-2</v>
      </c>
      <c r="BP31" s="17"/>
      <c r="BQ31" s="17">
        <v>2.66603221693665E-2</v>
      </c>
      <c r="BR31" s="17">
        <v>3.1281130122968098E-2</v>
      </c>
      <c r="BS31" s="17">
        <v>3.2607825482293802E-2</v>
      </c>
      <c r="BT31" s="17"/>
      <c r="BU31" s="17">
        <v>7.0764512846382799E-2</v>
      </c>
      <c r="BV31" s="17">
        <v>2.99872473506561E-2</v>
      </c>
      <c r="BW31" s="17">
        <v>3.3670689308516098E-2</v>
      </c>
      <c r="BX31" s="17"/>
      <c r="BY31" s="17">
        <v>9.4044644690422494E-2</v>
      </c>
      <c r="BZ31" s="17"/>
      <c r="CA31" s="17">
        <v>3.4296713657326297E-2</v>
      </c>
    </row>
    <row r="32" spans="2:79" x14ac:dyDescent="0.35">
      <c r="B32" s="18" t="s">
        <v>136</v>
      </c>
      <c r="C32" s="17">
        <v>1.1905474232554E-2</v>
      </c>
      <c r="D32" s="17">
        <v>1.46689927686412E-2</v>
      </c>
      <c r="E32" s="17">
        <v>9.2909703733781504E-3</v>
      </c>
      <c r="F32" s="17"/>
      <c r="G32" s="17">
        <v>2.3297845276364301E-2</v>
      </c>
      <c r="H32" s="17">
        <v>3.07312978221022E-2</v>
      </c>
      <c r="I32" s="17">
        <v>7.6544633223834596E-3</v>
      </c>
      <c r="J32" s="17">
        <v>2.9827283673909701E-3</v>
      </c>
      <c r="K32" s="17">
        <v>3.6904310713360999E-3</v>
      </c>
      <c r="L32" s="17">
        <v>5.1605414520643003E-3</v>
      </c>
      <c r="M32" s="17"/>
      <c r="N32" s="17">
        <v>5.9796119308850202E-3</v>
      </c>
      <c r="O32" s="17">
        <v>1.2497620187732299E-2</v>
      </c>
      <c r="P32" s="17">
        <v>7.5077085606238703E-3</v>
      </c>
      <c r="Q32" s="17">
        <v>2.1909158915329199E-2</v>
      </c>
      <c r="R32" s="17"/>
      <c r="S32" s="17">
        <v>1.35234530122498E-2</v>
      </c>
      <c r="T32" s="17">
        <v>2.022309007426E-2</v>
      </c>
      <c r="U32" s="17">
        <v>1.0137706280542299E-2</v>
      </c>
      <c r="V32" s="17">
        <v>1.35887669577879E-2</v>
      </c>
      <c r="W32" s="17">
        <v>4.21564397522021E-3</v>
      </c>
      <c r="X32" s="17">
        <v>2.4014771982058501E-2</v>
      </c>
      <c r="Y32" s="17">
        <v>1.0258328950253E-2</v>
      </c>
      <c r="Z32" s="17">
        <v>1.7235340917175102E-2</v>
      </c>
      <c r="AA32" s="17">
        <v>7.08706098024579E-3</v>
      </c>
      <c r="AB32" s="17">
        <v>6.72751341397833E-3</v>
      </c>
      <c r="AC32" s="17">
        <v>0</v>
      </c>
      <c r="AD32" s="17">
        <v>0</v>
      </c>
      <c r="AE32" s="17"/>
      <c r="AF32" s="17">
        <v>1.3502456632797E-2</v>
      </c>
      <c r="AG32" s="17">
        <v>1.31387975502241E-2</v>
      </c>
      <c r="AH32" s="17">
        <v>4.1462023760759099E-3</v>
      </c>
      <c r="AI32" s="17">
        <v>0</v>
      </c>
      <c r="AJ32" s="17">
        <v>1.0279984790967599E-2</v>
      </c>
      <c r="AK32" s="17">
        <v>1.00072894849637E-2</v>
      </c>
      <c r="AL32" s="17"/>
      <c r="AM32" s="17">
        <v>1.02262209611467E-2</v>
      </c>
      <c r="AN32" s="17">
        <v>1.56501872078912E-2</v>
      </c>
      <c r="AO32" s="17">
        <v>7.7304291682751504E-3</v>
      </c>
      <c r="AP32" s="17">
        <v>9.2799543104980196E-3</v>
      </c>
      <c r="AQ32" s="17">
        <v>0</v>
      </c>
      <c r="AR32" s="17"/>
      <c r="AS32" s="17">
        <v>1.21435786838388E-2</v>
      </c>
      <c r="AT32" s="17">
        <v>1.38775745479196E-2</v>
      </c>
      <c r="AU32" s="17">
        <v>1.02059079133212E-2</v>
      </c>
      <c r="AV32" s="17">
        <v>1.62785320275621E-2</v>
      </c>
      <c r="AW32" s="17">
        <v>4.7853407090734396E-3</v>
      </c>
      <c r="AX32" s="17">
        <v>8.3672478394684491E-3</v>
      </c>
      <c r="AY32" s="17"/>
      <c r="AZ32" s="17">
        <v>8.6808200946660603E-3</v>
      </c>
      <c r="BA32" s="17">
        <v>1.26236491045777E-2</v>
      </c>
      <c r="BB32" s="17">
        <v>1.7018419221471001E-2</v>
      </c>
      <c r="BC32" s="17">
        <v>1.1039199661241301E-2</v>
      </c>
      <c r="BD32" s="17">
        <v>1.0188584279380899E-2</v>
      </c>
      <c r="BE32" s="17"/>
      <c r="BF32" s="17">
        <v>9.1411921533853906E-3</v>
      </c>
      <c r="BG32" s="17"/>
      <c r="BH32" s="17">
        <v>7.0138008126954098E-3</v>
      </c>
      <c r="BI32" s="17"/>
      <c r="BJ32" s="17">
        <v>1.62185943375888E-2</v>
      </c>
      <c r="BK32" s="17">
        <v>3.1659654085183699E-3</v>
      </c>
      <c r="BL32" s="17">
        <v>1.0737582969127101E-3</v>
      </c>
      <c r="BM32" s="17">
        <v>3.6190477095871899E-2</v>
      </c>
      <c r="BN32" s="17">
        <v>1.2839959251619799E-2</v>
      </c>
      <c r="BO32" s="17">
        <v>0</v>
      </c>
      <c r="BP32" s="17"/>
      <c r="BQ32" s="17">
        <v>6.0436187690261402E-3</v>
      </c>
      <c r="BR32" s="17">
        <v>4.0038249785617598E-3</v>
      </c>
      <c r="BS32" s="17">
        <v>7.1435057376511499E-3</v>
      </c>
      <c r="BT32" s="17"/>
      <c r="BU32" s="17">
        <v>4.3701553727412499E-3</v>
      </c>
      <c r="BV32" s="17">
        <v>4.4318349864756103E-3</v>
      </c>
      <c r="BW32" s="17">
        <v>6.7209032169339199E-3</v>
      </c>
      <c r="BX32" s="17"/>
      <c r="BY32" s="17">
        <v>3.7555956273972402E-2</v>
      </c>
      <c r="BZ32" s="17"/>
      <c r="CA32" s="17">
        <v>7.2061461262020003E-3</v>
      </c>
    </row>
    <row r="33" spans="2:79" x14ac:dyDescent="0.35">
      <c r="B33" s="18" t="s">
        <v>103</v>
      </c>
      <c r="C33" s="19">
        <v>2.5606070320662401E-2</v>
      </c>
      <c r="D33" s="19">
        <v>3.0069151020562901E-2</v>
      </c>
      <c r="E33" s="19">
        <v>2.1427322251785001E-2</v>
      </c>
      <c r="F33" s="19"/>
      <c r="G33" s="19">
        <v>1.6193756038427799E-2</v>
      </c>
      <c r="H33" s="19">
        <v>4.4105337935291797E-2</v>
      </c>
      <c r="I33" s="19">
        <v>2.2089891538312801E-2</v>
      </c>
      <c r="J33" s="19">
        <v>2.6914144088107699E-2</v>
      </c>
      <c r="K33" s="19">
        <v>1.9476753239666699E-2</v>
      </c>
      <c r="L33" s="19">
        <v>2.27482131397733E-2</v>
      </c>
      <c r="M33" s="19"/>
      <c r="N33" s="19">
        <v>1.9220230981859501E-2</v>
      </c>
      <c r="O33" s="19">
        <v>2.7135568655325001E-2</v>
      </c>
      <c r="P33" s="19">
        <v>2.3540771604127899E-2</v>
      </c>
      <c r="Q33" s="19">
        <v>3.2686228184382E-2</v>
      </c>
      <c r="R33" s="19"/>
      <c r="S33" s="19">
        <v>2.47708084727504E-2</v>
      </c>
      <c r="T33" s="19">
        <v>1.9782612299546101E-2</v>
      </c>
      <c r="U33" s="19">
        <v>2.56330802402134E-2</v>
      </c>
      <c r="V33" s="19">
        <v>1.66023632605646E-2</v>
      </c>
      <c r="W33" s="19">
        <v>3.4494754545210303E-2</v>
      </c>
      <c r="X33" s="19">
        <v>2.9090723734137399E-2</v>
      </c>
      <c r="Y33" s="19">
        <v>1.6632821212949501E-2</v>
      </c>
      <c r="Z33" s="19">
        <v>4.5886130247374202E-2</v>
      </c>
      <c r="AA33" s="19">
        <v>2.57998124744655E-2</v>
      </c>
      <c r="AB33" s="19">
        <v>2.7995050538833999E-2</v>
      </c>
      <c r="AC33" s="19">
        <v>2.2579257399544101E-2</v>
      </c>
      <c r="AD33" s="19">
        <v>4.4473869513806101E-2</v>
      </c>
      <c r="AE33" s="19"/>
      <c r="AF33" s="19">
        <v>3.1717835497860898E-2</v>
      </c>
      <c r="AG33" s="19">
        <v>2.16075642578238E-2</v>
      </c>
      <c r="AH33" s="19">
        <v>1.6797800252801202E-2</v>
      </c>
      <c r="AI33" s="19">
        <v>2.0911045171004498E-2</v>
      </c>
      <c r="AJ33" s="19">
        <v>2.4235983682200101E-2</v>
      </c>
      <c r="AK33" s="19">
        <v>2.57876194948383E-2</v>
      </c>
      <c r="AL33" s="19"/>
      <c r="AM33" s="19">
        <v>3.05032111749764E-2</v>
      </c>
      <c r="AN33" s="19">
        <v>2.5430669848234701E-2</v>
      </c>
      <c r="AO33" s="19">
        <v>2.1887876937866899E-2</v>
      </c>
      <c r="AP33" s="19">
        <v>1.87063996567127E-2</v>
      </c>
      <c r="AQ33" s="19">
        <v>2.5895759231078501E-2</v>
      </c>
      <c r="AR33" s="19"/>
      <c r="AS33" s="19">
        <v>2.6559141068490302E-2</v>
      </c>
      <c r="AT33" s="19">
        <v>3.4923807239161699E-2</v>
      </c>
      <c r="AU33" s="19">
        <v>2.0469417451909298E-2</v>
      </c>
      <c r="AV33" s="19">
        <v>2.13720226777948E-2</v>
      </c>
      <c r="AW33" s="19">
        <v>2.1900965187010998E-2</v>
      </c>
      <c r="AX33" s="19">
        <v>2.18420643422165E-2</v>
      </c>
      <c r="AY33" s="19"/>
      <c r="AZ33" s="19">
        <v>1.45674988267935E-2</v>
      </c>
      <c r="BA33" s="19">
        <v>2.80765750264944E-2</v>
      </c>
      <c r="BB33" s="19">
        <v>3.9391886008487802E-2</v>
      </c>
      <c r="BC33" s="19">
        <v>1.9283520232969899E-2</v>
      </c>
      <c r="BD33" s="19">
        <v>2.35094418232096E-2</v>
      </c>
      <c r="BE33" s="19"/>
      <c r="BF33" s="19">
        <v>2.3225153124136401E-2</v>
      </c>
      <c r="BG33" s="19"/>
      <c r="BH33" s="19">
        <v>2.4876610488735601E-2</v>
      </c>
      <c r="BI33" s="19"/>
      <c r="BJ33" s="19">
        <v>1.5948168475172501E-2</v>
      </c>
      <c r="BK33" s="19">
        <v>3.1210984509662899E-2</v>
      </c>
      <c r="BL33" s="19">
        <v>2.5429609747238902E-2</v>
      </c>
      <c r="BM33" s="19">
        <v>3.4549338296003498E-2</v>
      </c>
      <c r="BN33" s="19">
        <v>2.85362059264469E-2</v>
      </c>
      <c r="BO33" s="19">
        <v>2.4834707499699401E-2</v>
      </c>
      <c r="BP33" s="19"/>
      <c r="BQ33" s="19">
        <v>1.8523136357744101E-2</v>
      </c>
      <c r="BR33" s="19">
        <v>2.3160083835218E-2</v>
      </c>
      <c r="BS33" s="19">
        <v>2.2511934927312901E-2</v>
      </c>
      <c r="BT33" s="19"/>
      <c r="BU33" s="19">
        <v>2.37075192723087E-2</v>
      </c>
      <c r="BV33" s="19">
        <v>2.4882445446899101E-2</v>
      </c>
      <c r="BW33" s="19">
        <v>1.8161653835673499E-2</v>
      </c>
      <c r="BX33" s="19"/>
      <c r="BY33" s="19">
        <v>7.7458611198976601E-3</v>
      </c>
      <c r="BZ33" s="19"/>
      <c r="CA33" s="19">
        <v>1.48371080094487E-2</v>
      </c>
    </row>
    <row r="34" spans="2:79" x14ac:dyDescent="0.35">
      <c r="B34" s="16"/>
    </row>
    <row r="35" spans="2:79" x14ac:dyDescent="0.35">
      <c r="B35" t="s">
        <v>107</v>
      </c>
    </row>
    <row r="36" spans="2:79" x14ac:dyDescent="0.35">
      <c r="B36" t="s">
        <v>108</v>
      </c>
    </row>
    <row r="38" spans="2:79" x14ac:dyDescent="0.35">
      <c r="B3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18"/>
  <sheetViews>
    <sheetView showGridLines="0" topLeftCell="A5"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298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294</v>
      </c>
      <c r="C9" s="17">
        <v>9.6738840946346397E-2</v>
      </c>
      <c r="D9" s="17">
        <v>9.8753517390442705E-2</v>
      </c>
      <c r="E9" s="17">
        <v>9.4779627669388605E-2</v>
      </c>
      <c r="F9" s="17"/>
      <c r="G9" s="17">
        <v>9.9416014607460398E-2</v>
      </c>
      <c r="H9" s="17">
        <v>0.15656646112347899</v>
      </c>
      <c r="I9" s="17">
        <v>0.11761912056023301</v>
      </c>
      <c r="J9" s="17">
        <v>8.2170574149522904E-2</v>
      </c>
      <c r="K9" s="17">
        <v>7.4242620921203706E-2</v>
      </c>
      <c r="L9" s="17">
        <v>5.6272212676887902E-2</v>
      </c>
      <c r="M9" s="17"/>
      <c r="N9" s="17">
        <v>0.115877497668186</v>
      </c>
      <c r="O9" s="17">
        <v>8.5623036486410106E-2</v>
      </c>
      <c r="P9" s="17">
        <v>9.8184021945878705E-2</v>
      </c>
      <c r="Q9" s="17">
        <v>8.7156529417802095E-2</v>
      </c>
      <c r="R9" s="17"/>
      <c r="S9" s="17">
        <v>0.168426831437405</v>
      </c>
      <c r="T9" s="17">
        <v>9.6228693756777298E-2</v>
      </c>
      <c r="U9" s="17">
        <v>5.4865122980127003E-2</v>
      </c>
      <c r="V9" s="17">
        <v>7.3597550066116194E-2</v>
      </c>
      <c r="W9" s="17">
        <v>7.8164002113638498E-2</v>
      </c>
      <c r="X9" s="17">
        <v>0.119207754332569</v>
      </c>
      <c r="Y9" s="17">
        <v>9.1171418323040404E-2</v>
      </c>
      <c r="Z9" s="17">
        <v>7.1664823107417702E-2</v>
      </c>
      <c r="AA9" s="17">
        <v>0.10733598826191899</v>
      </c>
      <c r="AB9" s="17">
        <v>5.4709902811529799E-2</v>
      </c>
      <c r="AC9" s="17">
        <v>8.4130743271504604E-2</v>
      </c>
      <c r="AD9" s="17">
        <v>7.8285592291670106E-2</v>
      </c>
      <c r="AE9" s="17"/>
      <c r="AF9" s="17">
        <v>9.2243960961642807E-2</v>
      </c>
      <c r="AG9" s="17">
        <v>9.9178063598400298E-2</v>
      </c>
      <c r="AH9" s="17">
        <v>8.5477470863644295E-2</v>
      </c>
      <c r="AI9" s="17">
        <v>8.3855522867851806E-2</v>
      </c>
      <c r="AJ9" s="17">
        <v>0.104271336794174</v>
      </c>
      <c r="AK9" s="17">
        <v>0.212754266866752</v>
      </c>
      <c r="AL9" s="17"/>
      <c r="AM9" s="17">
        <v>7.5629768952081899E-2</v>
      </c>
      <c r="AN9" s="17">
        <v>6.9623614861007405E-2</v>
      </c>
      <c r="AO9" s="17">
        <v>0.103923113585652</v>
      </c>
      <c r="AP9" s="17">
        <v>0.185254603404159</v>
      </c>
      <c r="AQ9" s="17">
        <v>0.22917220333945501</v>
      </c>
      <c r="AR9" s="17"/>
      <c r="AS9" s="17">
        <v>0.15743788955740301</v>
      </c>
      <c r="AT9" s="17">
        <v>8.5628282701569094E-2</v>
      </c>
      <c r="AU9" s="17">
        <v>9.1465025772276998E-2</v>
      </c>
      <c r="AV9" s="17">
        <v>5.9725478463758197E-2</v>
      </c>
      <c r="AW9" s="17">
        <v>7.5100950389564006E-2</v>
      </c>
      <c r="AX9" s="17">
        <v>9.3437366635378993E-2</v>
      </c>
      <c r="AY9" s="17"/>
      <c r="AZ9" s="17">
        <v>8.1179539444101403E-2</v>
      </c>
      <c r="BA9" s="17">
        <v>8.4822711953303001E-2</v>
      </c>
      <c r="BB9" s="17">
        <v>8.6452300948206898E-2</v>
      </c>
      <c r="BC9" s="17">
        <v>0.13043283835181799</v>
      </c>
      <c r="BD9" s="17">
        <v>0.12478395742046</v>
      </c>
      <c r="BE9" s="17"/>
      <c r="BF9" s="17">
        <v>8.9459029326713901E-2</v>
      </c>
      <c r="BG9" s="17"/>
      <c r="BH9" s="17">
        <v>0.103678745727836</v>
      </c>
      <c r="BI9" s="17"/>
      <c r="BJ9" s="17">
        <v>9.6277281360040101E-2</v>
      </c>
      <c r="BK9" s="17">
        <v>9.1966410499050702E-2</v>
      </c>
      <c r="BL9" s="17">
        <v>7.6357182926253694E-2</v>
      </c>
      <c r="BM9" s="17">
        <v>0.12834428117817401</v>
      </c>
      <c r="BN9" s="17">
        <v>9.6318717389028793E-2</v>
      </c>
      <c r="BO9" s="17">
        <v>0.101899167085499</v>
      </c>
      <c r="BP9" s="17"/>
      <c r="BQ9" s="17">
        <v>0.131704586432909</v>
      </c>
      <c r="BR9" s="17">
        <v>0.10329577458556</v>
      </c>
      <c r="BS9" s="17">
        <v>8.13204862478831E-2</v>
      </c>
      <c r="BT9" s="17"/>
      <c r="BU9" s="17">
        <v>0.28778538461410302</v>
      </c>
      <c r="BV9" s="17">
        <v>8.5831893999313805E-2</v>
      </c>
      <c r="BW9" s="17">
        <v>8.8551064888640604E-2</v>
      </c>
      <c r="BX9" s="17"/>
      <c r="BY9" s="17">
        <v>0.154353246490845</v>
      </c>
      <c r="BZ9" s="17"/>
      <c r="CA9" s="17">
        <v>0.147553261003079</v>
      </c>
    </row>
    <row r="10" spans="2:79" ht="29" x14ac:dyDescent="0.35">
      <c r="B10" s="18" t="s">
        <v>295</v>
      </c>
      <c r="C10" s="17">
        <v>0.36930430591617203</v>
      </c>
      <c r="D10" s="17">
        <v>0.36162760456422099</v>
      </c>
      <c r="E10" s="17">
        <v>0.37699125722173299</v>
      </c>
      <c r="F10" s="17"/>
      <c r="G10" s="17">
        <v>0.30599860262259898</v>
      </c>
      <c r="H10" s="17">
        <v>0.33370424104646002</v>
      </c>
      <c r="I10" s="17">
        <v>0.41970502928058301</v>
      </c>
      <c r="J10" s="17">
        <v>0.39885489585210399</v>
      </c>
      <c r="K10" s="17">
        <v>0.38586615903799398</v>
      </c>
      <c r="L10" s="17">
        <v>0.36470561341574997</v>
      </c>
      <c r="M10" s="17"/>
      <c r="N10" s="17">
        <v>0.39079093915568103</v>
      </c>
      <c r="O10" s="17">
        <v>0.36545898383097097</v>
      </c>
      <c r="P10" s="17">
        <v>0.379138497301863</v>
      </c>
      <c r="Q10" s="17">
        <v>0.343978794420848</v>
      </c>
      <c r="R10" s="17"/>
      <c r="S10" s="17">
        <v>0.392880485530262</v>
      </c>
      <c r="T10" s="17">
        <v>0.40119272999946598</v>
      </c>
      <c r="U10" s="17">
        <v>0.35121722663844901</v>
      </c>
      <c r="V10" s="17">
        <v>0.44109138646846802</v>
      </c>
      <c r="W10" s="17">
        <v>0.41636067030296903</v>
      </c>
      <c r="X10" s="17">
        <v>0.40527884046533902</v>
      </c>
      <c r="Y10" s="17">
        <v>0.37862585117677899</v>
      </c>
      <c r="Z10" s="17">
        <v>0.32017564232581103</v>
      </c>
      <c r="AA10" s="17">
        <v>0.34463936397565698</v>
      </c>
      <c r="AB10" s="17">
        <v>0.23349501439782</v>
      </c>
      <c r="AC10" s="17">
        <v>0.33359861061227802</v>
      </c>
      <c r="AD10" s="17">
        <v>0.33443430906385002</v>
      </c>
      <c r="AE10" s="17"/>
      <c r="AF10" s="17">
        <v>0.35552333305447598</v>
      </c>
      <c r="AG10" s="17">
        <v>0.36659215476113499</v>
      </c>
      <c r="AH10" s="17">
        <v>0.40419991845715098</v>
      </c>
      <c r="AI10" s="17">
        <v>0.35034290191300399</v>
      </c>
      <c r="AJ10" s="17">
        <v>0.33026768834050702</v>
      </c>
      <c r="AK10" s="17">
        <v>0.47326398615093501</v>
      </c>
      <c r="AL10" s="17"/>
      <c r="AM10" s="17">
        <v>0.341032172644466</v>
      </c>
      <c r="AN10" s="17">
        <v>0.37702482530250497</v>
      </c>
      <c r="AO10" s="17">
        <v>0.38177410215059199</v>
      </c>
      <c r="AP10" s="17">
        <v>0.38858906003174098</v>
      </c>
      <c r="AQ10" s="17">
        <v>0.38032252094612501</v>
      </c>
      <c r="AR10" s="17"/>
      <c r="AS10" s="17">
        <v>0.376441984260109</v>
      </c>
      <c r="AT10" s="17">
        <v>0.39327351547543199</v>
      </c>
      <c r="AU10" s="17">
        <v>0.37480988827126599</v>
      </c>
      <c r="AV10" s="17">
        <v>0.32810905509233101</v>
      </c>
      <c r="AW10" s="17">
        <v>0.359995134677073</v>
      </c>
      <c r="AX10" s="17">
        <v>0.38160577645669103</v>
      </c>
      <c r="AY10" s="17"/>
      <c r="AZ10" s="17">
        <v>0.40808671364278198</v>
      </c>
      <c r="BA10" s="17">
        <v>0.37418842804557001</v>
      </c>
      <c r="BB10" s="17">
        <v>0.36583537038437802</v>
      </c>
      <c r="BC10" s="17">
        <v>0.34126736274652802</v>
      </c>
      <c r="BD10" s="17">
        <v>0.344340079996519</v>
      </c>
      <c r="BE10" s="17"/>
      <c r="BF10" s="17">
        <v>0.377790319174033</v>
      </c>
      <c r="BG10" s="17"/>
      <c r="BH10" s="17">
        <v>0.380161630897209</v>
      </c>
      <c r="BI10" s="17"/>
      <c r="BJ10" s="17">
        <v>0.39224249707446401</v>
      </c>
      <c r="BK10" s="17">
        <v>0.35637341534422801</v>
      </c>
      <c r="BL10" s="17">
        <v>0.38311843216803598</v>
      </c>
      <c r="BM10" s="17">
        <v>0.32040815809475798</v>
      </c>
      <c r="BN10" s="17">
        <v>0.36361613695288703</v>
      </c>
      <c r="BO10" s="17">
        <v>0.27956858900828002</v>
      </c>
      <c r="BP10" s="17"/>
      <c r="BQ10" s="17">
        <v>0.41110477106799398</v>
      </c>
      <c r="BR10" s="17">
        <v>0.39131289688832599</v>
      </c>
      <c r="BS10" s="17">
        <v>0.35714253595157902</v>
      </c>
      <c r="BT10" s="17"/>
      <c r="BU10" s="17">
        <v>0.38851300417213702</v>
      </c>
      <c r="BV10" s="17">
        <v>0.44720305166818403</v>
      </c>
      <c r="BW10" s="17">
        <v>0.33895283630658202</v>
      </c>
      <c r="BX10" s="17"/>
      <c r="BY10" s="17">
        <v>0.42286774890502798</v>
      </c>
      <c r="BZ10" s="17"/>
      <c r="CA10" s="17">
        <v>0.44877109157556899</v>
      </c>
    </row>
    <row r="11" spans="2:79" ht="43.5" x14ac:dyDescent="0.35">
      <c r="B11" s="18" t="s">
        <v>296</v>
      </c>
      <c r="C11" s="17">
        <v>0.39112461039826002</v>
      </c>
      <c r="D11" s="17">
        <v>0.38907357912250701</v>
      </c>
      <c r="E11" s="17">
        <v>0.39236173573595101</v>
      </c>
      <c r="F11" s="17"/>
      <c r="G11" s="17">
        <v>0.41134525897477903</v>
      </c>
      <c r="H11" s="17">
        <v>0.324939957244889</v>
      </c>
      <c r="I11" s="17">
        <v>0.34628573006117302</v>
      </c>
      <c r="J11" s="17">
        <v>0.374124664346078</v>
      </c>
      <c r="K11" s="17">
        <v>0.44221757383256299</v>
      </c>
      <c r="L11" s="17">
        <v>0.44727013335223997</v>
      </c>
      <c r="M11" s="17"/>
      <c r="N11" s="17">
        <v>0.37805975429685701</v>
      </c>
      <c r="O11" s="17">
        <v>0.39749995853484499</v>
      </c>
      <c r="P11" s="17">
        <v>0.38975731255393198</v>
      </c>
      <c r="Q11" s="17">
        <v>0.396615629726146</v>
      </c>
      <c r="R11" s="17"/>
      <c r="S11" s="17">
        <v>0.31717033924407301</v>
      </c>
      <c r="T11" s="17">
        <v>0.388702440324944</v>
      </c>
      <c r="U11" s="17">
        <v>0.44734132657811199</v>
      </c>
      <c r="V11" s="17">
        <v>0.385918394797791</v>
      </c>
      <c r="W11" s="17">
        <v>0.35604125941346598</v>
      </c>
      <c r="X11" s="17">
        <v>0.32066111072233699</v>
      </c>
      <c r="Y11" s="17">
        <v>0.37003446758222402</v>
      </c>
      <c r="Z11" s="17">
        <v>0.45731905136427098</v>
      </c>
      <c r="AA11" s="17">
        <v>0.417054256173231</v>
      </c>
      <c r="AB11" s="17">
        <v>0.491955451400516</v>
      </c>
      <c r="AC11" s="17">
        <v>0.41418270923155398</v>
      </c>
      <c r="AD11" s="17">
        <v>0.43735253060156498</v>
      </c>
      <c r="AE11" s="17"/>
      <c r="AF11" s="17">
        <v>0.38140838017107298</v>
      </c>
      <c r="AG11" s="17">
        <v>0.39332409017794601</v>
      </c>
      <c r="AH11" s="17">
        <v>0.391199690969109</v>
      </c>
      <c r="AI11" s="17">
        <v>0.42936362943872802</v>
      </c>
      <c r="AJ11" s="17">
        <v>0.44081862178679898</v>
      </c>
      <c r="AK11" s="17">
        <v>0.22501531728969701</v>
      </c>
      <c r="AL11" s="17"/>
      <c r="AM11" s="17">
        <v>0.42329410248500798</v>
      </c>
      <c r="AN11" s="17">
        <v>0.409031298981615</v>
      </c>
      <c r="AO11" s="17">
        <v>0.37972675446609599</v>
      </c>
      <c r="AP11" s="17">
        <v>0.317872359177574</v>
      </c>
      <c r="AQ11" s="17">
        <v>0.28073015074490998</v>
      </c>
      <c r="AR11" s="17"/>
      <c r="AS11" s="17">
        <v>0.34313452741707301</v>
      </c>
      <c r="AT11" s="17">
        <v>0.362178540870918</v>
      </c>
      <c r="AU11" s="17">
        <v>0.39979955219145602</v>
      </c>
      <c r="AV11" s="17">
        <v>0.450550640197179</v>
      </c>
      <c r="AW11" s="17">
        <v>0.43196450255579</v>
      </c>
      <c r="AX11" s="17">
        <v>0.38710268470035197</v>
      </c>
      <c r="AY11" s="17"/>
      <c r="AZ11" s="17">
        <v>0.38850353678204902</v>
      </c>
      <c r="BA11" s="17">
        <v>0.38560533445300699</v>
      </c>
      <c r="BB11" s="17">
        <v>0.39696302549094897</v>
      </c>
      <c r="BC11" s="17">
        <v>0.38977972569960501</v>
      </c>
      <c r="BD11" s="17">
        <v>0.39003533029658599</v>
      </c>
      <c r="BE11" s="17"/>
      <c r="BF11" s="17">
        <v>0.39637025594459502</v>
      </c>
      <c r="BG11" s="17"/>
      <c r="BH11" s="17">
        <v>0.38384593299479502</v>
      </c>
      <c r="BI11" s="17"/>
      <c r="BJ11" s="17">
        <v>0.37492712422091901</v>
      </c>
      <c r="BK11" s="17">
        <v>0.39887823002248102</v>
      </c>
      <c r="BL11" s="17">
        <v>0.42651740761792101</v>
      </c>
      <c r="BM11" s="17">
        <v>0.34060232099461502</v>
      </c>
      <c r="BN11" s="17">
        <v>0.41443727353263798</v>
      </c>
      <c r="BO11" s="17">
        <v>0.44416898443185199</v>
      </c>
      <c r="BP11" s="17"/>
      <c r="BQ11" s="17">
        <v>0.35095612042963897</v>
      </c>
      <c r="BR11" s="17">
        <v>0.40360682079497401</v>
      </c>
      <c r="BS11" s="17">
        <v>0.41599972166896998</v>
      </c>
      <c r="BT11" s="17"/>
      <c r="BU11" s="17">
        <v>0.25745141019877898</v>
      </c>
      <c r="BV11" s="17">
        <v>0.36454334193302401</v>
      </c>
      <c r="BW11" s="17">
        <v>0.422103807466501</v>
      </c>
      <c r="BX11" s="17"/>
      <c r="BY11" s="17">
        <v>0.28061120151462099</v>
      </c>
      <c r="BZ11" s="17"/>
      <c r="CA11" s="17">
        <v>0.320777683135273</v>
      </c>
    </row>
    <row r="12" spans="2:79" ht="29" x14ac:dyDescent="0.35">
      <c r="B12" s="18" t="s">
        <v>297</v>
      </c>
      <c r="C12" s="17">
        <v>0.110547335175756</v>
      </c>
      <c r="D12" s="17">
        <v>0.12643341277070699</v>
      </c>
      <c r="E12" s="17">
        <v>9.5388031186400393E-2</v>
      </c>
      <c r="F12" s="17"/>
      <c r="G12" s="17">
        <v>0.131588326124258</v>
      </c>
      <c r="H12" s="17">
        <v>0.12960893561548201</v>
      </c>
      <c r="I12" s="17">
        <v>8.3908819404796095E-2</v>
      </c>
      <c r="J12" s="17">
        <v>0.12388036092118</v>
      </c>
      <c r="K12" s="17">
        <v>8.3329406218063007E-2</v>
      </c>
      <c r="L12" s="17">
        <v>0.10999601382924901</v>
      </c>
      <c r="M12" s="17"/>
      <c r="N12" s="17">
        <v>9.5377125123173298E-2</v>
      </c>
      <c r="O12" s="17">
        <v>0.11373390072867599</v>
      </c>
      <c r="P12" s="17">
        <v>0.112664346987443</v>
      </c>
      <c r="Q12" s="17">
        <v>0.12190607072278201</v>
      </c>
      <c r="R12" s="17"/>
      <c r="S12" s="17">
        <v>7.9761272192686902E-2</v>
      </c>
      <c r="T12" s="17">
        <v>7.4424687321504299E-2</v>
      </c>
      <c r="U12" s="17">
        <v>0.10810967487991099</v>
      </c>
      <c r="V12" s="17">
        <v>8.6856666658509593E-2</v>
      </c>
      <c r="W12" s="17">
        <v>0.11262496086021399</v>
      </c>
      <c r="X12" s="17">
        <v>0.112411377149292</v>
      </c>
      <c r="Y12" s="17">
        <v>0.136875501814261</v>
      </c>
      <c r="Z12" s="17">
        <v>0.112381897917656</v>
      </c>
      <c r="AA12" s="17">
        <v>0.11358703405373601</v>
      </c>
      <c r="AB12" s="17">
        <v>0.188121492784081</v>
      </c>
      <c r="AC12" s="17">
        <v>0.12987556144666301</v>
      </c>
      <c r="AD12" s="17">
        <v>0.12889599544022701</v>
      </c>
      <c r="AE12" s="17"/>
      <c r="AF12" s="17">
        <v>0.12831653877445201</v>
      </c>
      <c r="AG12" s="17">
        <v>0.108777010324744</v>
      </c>
      <c r="AH12" s="17">
        <v>0.101797270264697</v>
      </c>
      <c r="AI12" s="17">
        <v>0.12413417479345699</v>
      </c>
      <c r="AJ12" s="17">
        <v>8.9400187415929006E-2</v>
      </c>
      <c r="AK12" s="17">
        <v>7.9559268661161406E-2</v>
      </c>
      <c r="AL12" s="17"/>
      <c r="AM12" s="17">
        <v>0.120924345086819</v>
      </c>
      <c r="AN12" s="17">
        <v>0.11816307440267</v>
      </c>
      <c r="AO12" s="17">
        <v>9.8887111583641094E-2</v>
      </c>
      <c r="AP12" s="17">
        <v>8.5202319424938305E-2</v>
      </c>
      <c r="AQ12" s="17">
        <v>9.6148935365711993E-2</v>
      </c>
      <c r="AR12" s="17"/>
      <c r="AS12" s="17">
        <v>9.3011899800829995E-2</v>
      </c>
      <c r="AT12" s="17">
        <v>0.119593366873099</v>
      </c>
      <c r="AU12" s="17">
        <v>0.107849295980189</v>
      </c>
      <c r="AV12" s="17">
        <v>0.13137414309613299</v>
      </c>
      <c r="AW12" s="17">
        <v>0.106615537850298</v>
      </c>
      <c r="AX12" s="17">
        <v>9.2298998460087503E-2</v>
      </c>
      <c r="AY12" s="17"/>
      <c r="AZ12" s="17">
        <v>9.7717398208277101E-2</v>
      </c>
      <c r="BA12" s="17">
        <v>0.120187886897691</v>
      </c>
      <c r="BB12" s="17">
        <v>0.119964809067659</v>
      </c>
      <c r="BC12" s="17">
        <v>9.5654362392250003E-2</v>
      </c>
      <c r="BD12" s="17">
        <v>0.107234904588326</v>
      </c>
      <c r="BE12" s="17"/>
      <c r="BF12" s="17">
        <v>0.10720389391589601</v>
      </c>
      <c r="BG12" s="17"/>
      <c r="BH12" s="17">
        <v>0.104669142319798</v>
      </c>
      <c r="BI12" s="17"/>
      <c r="BJ12" s="17">
        <v>9.6086560174704405E-2</v>
      </c>
      <c r="BK12" s="17">
        <v>0.121710292362687</v>
      </c>
      <c r="BL12" s="17">
        <v>0.102570189114937</v>
      </c>
      <c r="BM12" s="17">
        <v>0.161339837372587</v>
      </c>
      <c r="BN12" s="17">
        <v>9.6915787558167807E-2</v>
      </c>
      <c r="BO12" s="17">
        <v>0.13774118814904099</v>
      </c>
      <c r="BP12" s="17"/>
      <c r="BQ12" s="17">
        <v>9.1875433848458199E-2</v>
      </c>
      <c r="BR12" s="17">
        <v>7.8885385277122105E-2</v>
      </c>
      <c r="BS12" s="17">
        <v>0.127314479224786</v>
      </c>
      <c r="BT12" s="17"/>
      <c r="BU12" s="17">
        <v>5.83077825116382E-2</v>
      </c>
      <c r="BV12" s="17">
        <v>7.99965209107351E-2</v>
      </c>
      <c r="BW12" s="17">
        <v>0.135421325563611</v>
      </c>
      <c r="BX12" s="17"/>
      <c r="BY12" s="17">
        <v>0.114889739147101</v>
      </c>
      <c r="BZ12" s="17"/>
      <c r="CA12" s="17">
        <v>5.9282410236690501E-2</v>
      </c>
    </row>
    <row r="13" spans="2:79" x14ac:dyDescent="0.35">
      <c r="B13" s="18" t="s">
        <v>136</v>
      </c>
      <c r="C13" s="19">
        <v>3.2284907563465498E-2</v>
      </c>
      <c r="D13" s="19">
        <v>2.4111886152122002E-2</v>
      </c>
      <c r="E13" s="19">
        <v>4.0479348186526799E-2</v>
      </c>
      <c r="F13" s="19"/>
      <c r="G13" s="19">
        <v>5.1651797670903499E-2</v>
      </c>
      <c r="H13" s="19">
        <v>5.5180404969689498E-2</v>
      </c>
      <c r="I13" s="19">
        <v>3.2481300693215198E-2</v>
      </c>
      <c r="J13" s="19">
        <v>2.0969504731116299E-2</v>
      </c>
      <c r="K13" s="19">
        <v>1.43442399901766E-2</v>
      </c>
      <c r="L13" s="19">
        <v>2.1756026725872801E-2</v>
      </c>
      <c r="M13" s="19"/>
      <c r="N13" s="19">
        <v>1.9894683756102299E-2</v>
      </c>
      <c r="O13" s="19">
        <v>3.7684120419098299E-2</v>
      </c>
      <c r="P13" s="19">
        <v>2.02558212108843E-2</v>
      </c>
      <c r="Q13" s="19">
        <v>5.0342975712422397E-2</v>
      </c>
      <c r="R13" s="19"/>
      <c r="S13" s="19">
        <v>4.1761071595573102E-2</v>
      </c>
      <c r="T13" s="19">
        <v>3.9451448597308703E-2</v>
      </c>
      <c r="U13" s="19">
        <v>3.8466648923400397E-2</v>
      </c>
      <c r="V13" s="19">
        <v>1.2536002009114901E-2</v>
      </c>
      <c r="W13" s="19">
        <v>3.6809107309712201E-2</v>
      </c>
      <c r="X13" s="19">
        <v>4.2440917330462201E-2</v>
      </c>
      <c r="Y13" s="19">
        <v>2.3292761103695901E-2</v>
      </c>
      <c r="Z13" s="19">
        <v>3.8458585284844901E-2</v>
      </c>
      <c r="AA13" s="19">
        <v>1.7383357535457E-2</v>
      </c>
      <c r="AB13" s="19">
        <v>3.1718138606053298E-2</v>
      </c>
      <c r="AC13" s="19">
        <v>3.82123754380011E-2</v>
      </c>
      <c r="AD13" s="19">
        <v>2.1031572602687398E-2</v>
      </c>
      <c r="AE13" s="19"/>
      <c r="AF13" s="19">
        <v>4.2507787038356198E-2</v>
      </c>
      <c r="AG13" s="19">
        <v>3.2128681137774999E-2</v>
      </c>
      <c r="AH13" s="19">
        <v>1.7325649445398501E-2</v>
      </c>
      <c r="AI13" s="19">
        <v>1.2303770986957899E-2</v>
      </c>
      <c r="AJ13" s="19">
        <v>3.5242165662591099E-2</v>
      </c>
      <c r="AK13" s="19">
        <v>9.4071610314552297E-3</v>
      </c>
      <c r="AL13" s="19"/>
      <c r="AM13" s="19">
        <v>3.9119610831624803E-2</v>
      </c>
      <c r="AN13" s="19">
        <v>2.6157186452202601E-2</v>
      </c>
      <c r="AO13" s="19">
        <v>3.56889182140184E-2</v>
      </c>
      <c r="AP13" s="19">
        <v>2.3081657961587499E-2</v>
      </c>
      <c r="AQ13" s="19">
        <v>1.3626189603797601E-2</v>
      </c>
      <c r="AR13" s="19"/>
      <c r="AS13" s="19">
        <v>2.99736989645846E-2</v>
      </c>
      <c r="AT13" s="19">
        <v>3.9326294078982298E-2</v>
      </c>
      <c r="AU13" s="19">
        <v>2.6076237784811999E-2</v>
      </c>
      <c r="AV13" s="19">
        <v>3.0240683150599398E-2</v>
      </c>
      <c r="AW13" s="19">
        <v>2.6323874527275502E-2</v>
      </c>
      <c r="AX13" s="19">
        <v>4.5555173747490497E-2</v>
      </c>
      <c r="AY13" s="19"/>
      <c r="AZ13" s="19">
        <v>2.4512811922790499E-2</v>
      </c>
      <c r="BA13" s="19">
        <v>3.5195638650428698E-2</v>
      </c>
      <c r="BB13" s="19">
        <v>3.0784494108806501E-2</v>
      </c>
      <c r="BC13" s="19">
        <v>4.2865710809799999E-2</v>
      </c>
      <c r="BD13" s="19">
        <v>3.3605727698109801E-2</v>
      </c>
      <c r="BE13" s="19"/>
      <c r="BF13" s="19">
        <v>2.9176501638761801E-2</v>
      </c>
      <c r="BG13" s="19"/>
      <c r="BH13" s="19">
        <v>2.7644548060361599E-2</v>
      </c>
      <c r="BI13" s="19"/>
      <c r="BJ13" s="19">
        <v>4.0466537169873397E-2</v>
      </c>
      <c r="BK13" s="19">
        <v>3.1071651771554399E-2</v>
      </c>
      <c r="BL13" s="19">
        <v>1.1436788172852499E-2</v>
      </c>
      <c r="BM13" s="19">
        <v>4.9305402359867301E-2</v>
      </c>
      <c r="BN13" s="19">
        <v>2.87120845672783E-2</v>
      </c>
      <c r="BO13" s="19">
        <v>3.6622071325328499E-2</v>
      </c>
      <c r="BP13" s="19"/>
      <c r="BQ13" s="19">
        <v>1.43590882209994E-2</v>
      </c>
      <c r="BR13" s="19">
        <v>2.2899122454018001E-2</v>
      </c>
      <c r="BS13" s="19">
        <v>1.8222776906781198E-2</v>
      </c>
      <c r="BT13" s="19"/>
      <c r="BU13" s="19">
        <v>7.9424185033424508E-3</v>
      </c>
      <c r="BV13" s="19">
        <v>2.24251914887433E-2</v>
      </c>
      <c r="BW13" s="19">
        <v>1.4970965774665E-2</v>
      </c>
      <c r="BX13" s="19"/>
      <c r="BY13" s="19">
        <v>2.7278063942404399E-2</v>
      </c>
      <c r="BZ13" s="19"/>
      <c r="CA13" s="19">
        <v>2.3615554049389101E-2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9"/>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299</v>
      </c>
      <c r="C9" s="17">
        <v>6.5061999082149102E-2</v>
      </c>
      <c r="D9" s="17">
        <v>6.9365774320292298E-2</v>
      </c>
      <c r="E9" s="17">
        <v>6.0819755449412302E-2</v>
      </c>
      <c r="F9" s="17"/>
      <c r="G9" s="17">
        <v>7.2661647219200001E-2</v>
      </c>
      <c r="H9" s="17">
        <v>0.104868300337547</v>
      </c>
      <c r="I9" s="17">
        <v>6.2159614220970001E-2</v>
      </c>
      <c r="J9" s="17">
        <v>4.1794193685058698E-2</v>
      </c>
      <c r="K9" s="17">
        <v>6.4551798633073296E-2</v>
      </c>
      <c r="L9" s="17">
        <v>4.9157902611503698E-2</v>
      </c>
      <c r="M9" s="17"/>
      <c r="N9" s="17">
        <v>5.0145344659376603E-2</v>
      </c>
      <c r="O9" s="17">
        <v>6.6638319560085396E-2</v>
      </c>
      <c r="P9" s="17">
        <v>6.7250231473174493E-2</v>
      </c>
      <c r="Q9" s="17">
        <v>7.7234222112993203E-2</v>
      </c>
      <c r="R9" s="17"/>
      <c r="S9" s="17">
        <v>4.74837039957412E-2</v>
      </c>
      <c r="T9" s="17">
        <v>5.5147510549790703E-2</v>
      </c>
      <c r="U9" s="17">
        <v>4.0083416797378799E-2</v>
      </c>
      <c r="V9" s="17">
        <v>4.23808682352824E-2</v>
      </c>
      <c r="W9" s="17">
        <v>6.7598556904472099E-2</v>
      </c>
      <c r="X9" s="17">
        <v>9.4457987487048603E-2</v>
      </c>
      <c r="Y9" s="17">
        <v>5.1500395048156303E-2</v>
      </c>
      <c r="Z9" s="17">
        <v>9.3185671131401998E-2</v>
      </c>
      <c r="AA9" s="17">
        <v>8.30253097880672E-2</v>
      </c>
      <c r="AB9" s="17">
        <v>9.9084676311848904E-2</v>
      </c>
      <c r="AC9" s="17">
        <v>4.7463972924045798E-2</v>
      </c>
      <c r="AD9" s="17">
        <v>9.0424919308143004E-2</v>
      </c>
      <c r="AE9" s="17"/>
      <c r="AF9" s="17">
        <v>7.3747005094202803E-2</v>
      </c>
      <c r="AG9" s="17">
        <v>6.3752057678494206E-2</v>
      </c>
      <c r="AH9" s="17">
        <v>5.54617287676272E-2</v>
      </c>
      <c r="AI9" s="17">
        <v>8.2808337231567095E-2</v>
      </c>
      <c r="AJ9" s="17">
        <v>6.0368281525514898E-2</v>
      </c>
      <c r="AK9" s="17">
        <v>7.8373952350219794E-2</v>
      </c>
      <c r="AL9" s="17"/>
      <c r="AM9" s="17">
        <v>8.4061902359006097E-2</v>
      </c>
      <c r="AN9" s="17">
        <v>6.1993603863995397E-2</v>
      </c>
      <c r="AO9" s="17">
        <v>6.0803515724229401E-2</v>
      </c>
      <c r="AP9" s="17">
        <v>4.7419145429882799E-2</v>
      </c>
      <c r="AQ9" s="17">
        <v>3.6189139162451499E-2</v>
      </c>
      <c r="AR9" s="17"/>
      <c r="AS9" s="17">
        <v>8.3567095237733299E-2</v>
      </c>
      <c r="AT9" s="17">
        <v>5.7006337812226401E-2</v>
      </c>
      <c r="AU9" s="17">
        <v>6.5497076219741907E-2</v>
      </c>
      <c r="AV9" s="17">
        <v>5.9383507787172399E-2</v>
      </c>
      <c r="AW9" s="17">
        <v>5.2910200825367501E-2</v>
      </c>
      <c r="AX9" s="17">
        <v>6.8456132227754804E-2</v>
      </c>
      <c r="AY9" s="17"/>
      <c r="AZ9" s="17">
        <v>6.0103382658924003E-2</v>
      </c>
      <c r="BA9" s="17">
        <v>5.7780696248939098E-2</v>
      </c>
      <c r="BB9" s="17">
        <v>6.3942672967588002E-2</v>
      </c>
      <c r="BC9" s="17">
        <v>7.4016978967623395E-2</v>
      </c>
      <c r="BD9" s="17">
        <v>7.7925803471033395E-2</v>
      </c>
      <c r="BE9" s="17"/>
      <c r="BF9" s="17">
        <v>5.9790442456015301E-2</v>
      </c>
      <c r="BG9" s="17"/>
      <c r="BH9" s="17">
        <v>5.48355503516465E-2</v>
      </c>
      <c r="BI9" s="17"/>
      <c r="BJ9" s="17">
        <v>7.4269747548106405E-2</v>
      </c>
      <c r="BK9" s="17">
        <v>5.2456974929172902E-2</v>
      </c>
      <c r="BL9" s="17">
        <v>6.2320423155618601E-2</v>
      </c>
      <c r="BM9" s="17">
        <v>5.0409176896780601E-2</v>
      </c>
      <c r="BN9" s="17">
        <v>3.1326649309515398E-2</v>
      </c>
      <c r="BO9" s="17">
        <v>0.114302952029886</v>
      </c>
      <c r="BP9" s="17"/>
      <c r="BQ9" s="17">
        <v>7.1989053006439305E-2</v>
      </c>
      <c r="BR9" s="17">
        <v>5.7669215511816502E-2</v>
      </c>
      <c r="BS9" s="17">
        <v>6.6797860110315299E-2</v>
      </c>
      <c r="BT9" s="17"/>
      <c r="BU9" s="17">
        <v>0.12260800859304501</v>
      </c>
      <c r="BV9" s="17">
        <v>3.4574235142092E-2</v>
      </c>
      <c r="BW9" s="17">
        <v>8.0407690938538307E-2</v>
      </c>
      <c r="BX9" s="17"/>
      <c r="BY9" s="17">
        <v>0.149628074615613</v>
      </c>
      <c r="BZ9" s="17"/>
      <c r="CA9" s="17">
        <v>4.9878705064910302E-2</v>
      </c>
    </row>
    <row r="10" spans="2:79" ht="29" x14ac:dyDescent="0.35">
      <c r="B10" s="18" t="s">
        <v>300</v>
      </c>
      <c r="C10" s="17">
        <v>0.14911228782112701</v>
      </c>
      <c r="D10" s="17">
        <v>0.15829689307754499</v>
      </c>
      <c r="E10" s="17">
        <v>0.14117296446812</v>
      </c>
      <c r="F10" s="17"/>
      <c r="G10" s="17">
        <v>0.15362651683838399</v>
      </c>
      <c r="H10" s="17">
        <v>0.172255346163389</v>
      </c>
      <c r="I10" s="17">
        <v>0.14442185422324799</v>
      </c>
      <c r="J10" s="17">
        <v>0.17595709738466001</v>
      </c>
      <c r="K10" s="17">
        <v>0.11738034696289799</v>
      </c>
      <c r="L10" s="17">
        <v>0.1305932292865</v>
      </c>
      <c r="M10" s="17"/>
      <c r="N10" s="17">
        <v>0.13797482850338399</v>
      </c>
      <c r="O10" s="17">
        <v>0.131586711126745</v>
      </c>
      <c r="P10" s="17">
        <v>0.181827273070433</v>
      </c>
      <c r="Q10" s="17">
        <v>0.15194616230939101</v>
      </c>
      <c r="R10" s="17"/>
      <c r="S10" s="17">
        <v>0.16682273712534301</v>
      </c>
      <c r="T10" s="17">
        <v>0.13947562688441101</v>
      </c>
      <c r="U10" s="17">
        <v>0.150648314666363</v>
      </c>
      <c r="V10" s="17">
        <v>0.11882279158998001</v>
      </c>
      <c r="W10" s="17">
        <v>0.157349539992822</v>
      </c>
      <c r="X10" s="17">
        <v>0.13891161135761601</v>
      </c>
      <c r="Y10" s="17">
        <v>0.15209686871872499</v>
      </c>
      <c r="Z10" s="17">
        <v>8.6516018858203494E-2</v>
      </c>
      <c r="AA10" s="17">
        <v>0.17407703356694099</v>
      </c>
      <c r="AB10" s="17">
        <v>0.16784375657720099</v>
      </c>
      <c r="AC10" s="17">
        <v>0.16995252786983001</v>
      </c>
      <c r="AD10" s="17">
        <v>9.9528882884226302E-2</v>
      </c>
      <c r="AE10" s="17"/>
      <c r="AF10" s="17">
        <v>0.145389176214648</v>
      </c>
      <c r="AG10" s="17">
        <v>0.15859000931759401</v>
      </c>
      <c r="AH10" s="17">
        <v>0.145963352831917</v>
      </c>
      <c r="AI10" s="17">
        <v>0.107963746985349</v>
      </c>
      <c r="AJ10" s="17">
        <v>0.17382429506483499</v>
      </c>
      <c r="AK10" s="17">
        <v>0.18316997118595499</v>
      </c>
      <c r="AL10" s="17"/>
      <c r="AM10" s="17">
        <v>0.17003889509513501</v>
      </c>
      <c r="AN10" s="17">
        <v>0.128574219568557</v>
      </c>
      <c r="AO10" s="17">
        <v>0.14146591861202801</v>
      </c>
      <c r="AP10" s="17">
        <v>0.186495452094079</v>
      </c>
      <c r="AQ10" s="17">
        <v>0.118765391732239</v>
      </c>
      <c r="AR10" s="17"/>
      <c r="AS10" s="17">
        <v>0.16556654388560599</v>
      </c>
      <c r="AT10" s="17">
        <v>0.123616081095068</v>
      </c>
      <c r="AU10" s="17">
        <v>0.193556427522417</v>
      </c>
      <c r="AV10" s="17">
        <v>0.132763273343487</v>
      </c>
      <c r="AW10" s="17">
        <v>0.14094562968020899</v>
      </c>
      <c r="AX10" s="17">
        <v>0.14268053241744399</v>
      </c>
      <c r="AY10" s="17"/>
      <c r="AZ10" s="17">
        <v>0.14666144628764599</v>
      </c>
      <c r="BA10" s="17">
        <v>0.14941011061152801</v>
      </c>
      <c r="BB10" s="17">
        <v>0.130628138461895</v>
      </c>
      <c r="BC10" s="17">
        <v>0.14627325718209599</v>
      </c>
      <c r="BD10" s="17">
        <v>0.16927161923579301</v>
      </c>
      <c r="BE10" s="17"/>
      <c r="BF10" s="17">
        <v>0.14570076026850301</v>
      </c>
      <c r="BG10" s="17"/>
      <c r="BH10" s="17">
        <v>0.150382883743645</v>
      </c>
      <c r="BI10" s="17"/>
      <c r="BJ10" s="17">
        <v>0.139348345330325</v>
      </c>
      <c r="BK10" s="17">
        <v>0.127788671470908</v>
      </c>
      <c r="BL10" s="17">
        <v>0.15398271829753299</v>
      </c>
      <c r="BM10" s="17">
        <v>0.216254699352842</v>
      </c>
      <c r="BN10" s="17">
        <v>0.14169704431975699</v>
      </c>
      <c r="BO10" s="17">
        <v>0.14581038544466199</v>
      </c>
      <c r="BP10" s="17"/>
      <c r="BQ10" s="17">
        <v>0.15903671070509101</v>
      </c>
      <c r="BR10" s="17">
        <v>0.13421368366035299</v>
      </c>
      <c r="BS10" s="17">
        <v>0.15852565936987101</v>
      </c>
      <c r="BT10" s="17"/>
      <c r="BU10" s="17">
        <v>0.171423027501558</v>
      </c>
      <c r="BV10" s="17">
        <v>0.118201881934796</v>
      </c>
      <c r="BW10" s="17">
        <v>0.16828991582712999</v>
      </c>
      <c r="BX10" s="17"/>
      <c r="BY10" s="17">
        <v>0.22809675266597301</v>
      </c>
      <c r="BZ10" s="17"/>
      <c r="CA10" s="17">
        <v>0.154822120753353</v>
      </c>
    </row>
    <row r="11" spans="2:79" ht="29" x14ac:dyDescent="0.35">
      <c r="B11" s="18" t="s">
        <v>301</v>
      </c>
      <c r="C11" s="17">
        <v>0.54221350465443896</v>
      </c>
      <c r="D11" s="17">
        <v>0.55194413883571503</v>
      </c>
      <c r="E11" s="17">
        <v>0.53306212392162999</v>
      </c>
      <c r="F11" s="17"/>
      <c r="G11" s="17">
        <v>0.471778833995946</v>
      </c>
      <c r="H11" s="17">
        <v>0.41004986002684601</v>
      </c>
      <c r="I11" s="17">
        <v>0.55787655784123502</v>
      </c>
      <c r="J11" s="17">
        <v>0.56842770801119702</v>
      </c>
      <c r="K11" s="17">
        <v>0.61587518040051703</v>
      </c>
      <c r="L11" s="17">
        <v>0.613463495450559</v>
      </c>
      <c r="M11" s="17"/>
      <c r="N11" s="17">
        <v>0.54396509998484699</v>
      </c>
      <c r="O11" s="17">
        <v>0.56885194779783299</v>
      </c>
      <c r="P11" s="17">
        <v>0.52400954610327299</v>
      </c>
      <c r="Q11" s="17">
        <v>0.52926440090499405</v>
      </c>
      <c r="R11" s="17"/>
      <c r="S11" s="17">
        <v>0.46914169643793802</v>
      </c>
      <c r="T11" s="17">
        <v>0.53912630878517998</v>
      </c>
      <c r="U11" s="17">
        <v>0.56360767185129401</v>
      </c>
      <c r="V11" s="17">
        <v>0.64745848369700498</v>
      </c>
      <c r="W11" s="17">
        <v>0.50948800254452498</v>
      </c>
      <c r="X11" s="17">
        <v>0.51926597953756504</v>
      </c>
      <c r="Y11" s="17">
        <v>0.52878067834403397</v>
      </c>
      <c r="Z11" s="17">
        <v>0.63748768312478898</v>
      </c>
      <c r="AA11" s="17">
        <v>0.513297752467886</v>
      </c>
      <c r="AB11" s="17">
        <v>0.58868718801381903</v>
      </c>
      <c r="AC11" s="17">
        <v>0.51559138256206505</v>
      </c>
      <c r="AD11" s="17">
        <v>0.58842814525489895</v>
      </c>
      <c r="AE11" s="17"/>
      <c r="AF11" s="17">
        <v>0.57090099791655202</v>
      </c>
      <c r="AG11" s="17">
        <v>0.53267607801000805</v>
      </c>
      <c r="AH11" s="17">
        <v>0.56837335781648302</v>
      </c>
      <c r="AI11" s="17">
        <v>0.56135695104483796</v>
      </c>
      <c r="AJ11" s="17">
        <v>0.49545136193540801</v>
      </c>
      <c r="AK11" s="17">
        <v>0.42690390278831403</v>
      </c>
      <c r="AL11" s="17"/>
      <c r="AM11" s="17">
        <v>0.53043331499603696</v>
      </c>
      <c r="AN11" s="17">
        <v>0.57769613615497895</v>
      </c>
      <c r="AO11" s="17">
        <v>0.53691591890926604</v>
      </c>
      <c r="AP11" s="17">
        <v>0.49328629983363098</v>
      </c>
      <c r="AQ11" s="17">
        <v>0.46238871710972301</v>
      </c>
      <c r="AR11" s="17"/>
      <c r="AS11" s="17">
        <v>0.47134285581889901</v>
      </c>
      <c r="AT11" s="17">
        <v>0.59571528475466595</v>
      </c>
      <c r="AU11" s="17">
        <v>0.52876546509338196</v>
      </c>
      <c r="AV11" s="17">
        <v>0.57299783376089897</v>
      </c>
      <c r="AW11" s="17">
        <v>0.54588602685114396</v>
      </c>
      <c r="AX11" s="17">
        <v>0.53081744134640396</v>
      </c>
      <c r="AY11" s="17"/>
      <c r="AZ11" s="17">
        <v>0.54305236746276597</v>
      </c>
      <c r="BA11" s="17">
        <v>0.56748759790833403</v>
      </c>
      <c r="BB11" s="17">
        <v>0.57014717096634904</v>
      </c>
      <c r="BC11" s="17">
        <v>0.50956207262266295</v>
      </c>
      <c r="BD11" s="17">
        <v>0.49507709549815798</v>
      </c>
      <c r="BE11" s="17"/>
      <c r="BF11" s="17">
        <v>0.55698831263464998</v>
      </c>
      <c r="BG11" s="17"/>
      <c r="BH11" s="17">
        <v>0.542747721602445</v>
      </c>
      <c r="BI11" s="17"/>
      <c r="BJ11" s="17">
        <v>0.54665157261405095</v>
      </c>
      <c r="BK11" s="17">
        <v>0.56556820510149097</v>
      </c>
      <c r="BL11" s="17">
        <v>0.57188171379753805</v>
      </c>
      <c r="BM11" s="17">
        <v>0.48626750429839799</v>
      </c>
      <c r="BN11" s="17">
        <v>0.50570295568915802</v>
      </c>
      <c r="BO11" s="17">
        <v>0.47665212447017302</v>
      </c>
      <c r="BP11" s="17"/>
      <c r="BQ11" s="17">
        <v>0.51443446916175395</v>
      </c>
      <c r="BR11" s="17">
        <v>0.59175349647679598</v>
      </c>
      <c r="BS11" s="17">
        <v>0.53293202587716704</v>
      </c>
      <c r="BT11" s="17"/>
      <c r="BU11" s="17">
        <v>0.38379256653953298</v>
      </c>
      <c r="BV11" s="17">
        <v>0.61147144899122696</v>
      </c>
      <c r="BW11" s="17">
        <v>0.53639504802251503</v>
      </c>
      <c r="BX11" s="17"/>
      <c r="BY11" s="17">
        <v>0.36434781856667398</v>
      </c>
      <c r="BZ11" s="17"/>
      <c r="CA11" s="17">
        <v>0.50712769721207995</v>
      </c>
    </row>
    <row r="12" spans="2:79" ht="29" x14ac:dyDescent="0.35">
      <c r="B12" s="18" t="s">
        <v>302</v>
      </c>
      <c r="C12" s="17">
        <v>0.136584691428281</v>
      </c>
      <c r="D12" s="17">
        <v>0.13676212354168901</v>
      </c>
      <c r="E12" s="17">
        <v>0.135291371828061</v>
      </c>
      <c r="F12" s="17"/>
      <c r="G12" s="17">
        <v>0.14307289545438501</v>
      </c>
      <c r="H12" s="17">
        <v>0.15910781634389101</v>
      </c>
      <c r="I12" s="17">
        <v>0.12918123010089999</v>
      </c>
      <c r="J12" s="17">
        <v>0.137426541913932</v>
      </c>
      <c r="K12" s="17">
        <v>0.135893535517182</v>
      </c>
      <c r="L12" s="17">
        <v>0.119712270962577</v>
      </c>
      <c r="M12" s="17"/>
      <c r="N12" s="17">
        <v>0.17033894412424999</v>
      </c>
      <c r="O12" s="17">
        <v>0.143660606222305</v>
      </c>
      <c r="P12" s="17">
        <v>0.11470667462831401</v>
      </c>
      <c r="Q12" s="17">
        <v>0.11142479480244601</v>
      </c>
      <c r="R12" s="17"/>
      <c r="S12" s="17">
        <v>0.19082000059634899</v>
      </c>
      <c r="T12" s="17">
        <v>0.163352799159035</v>
      </c>
      <c r="U12" s="17">
        <v>0.162756889059368</v>
      </c>
      <c r="V12" s="17">
        <v>0.105623214035017</v>
      </c>
      <c r="W12" s="17">
        <v>0.174996651426712</v>
      </c>
      <c r="X12" s="17">
        <v>0.12274110021538601</v>
      </c>
      <c r="Y12" s="17">
        <v>0.146732418396326</v>
      </c>
      <c r="Z12" s="17">
        <v>8.7268111112459607E-2</v>
      </c>
      <c r="AA12" s="17">
        <v>0.104129824915869</v>
      </c>
      <c r="AB12" s="17">
        <v>6.8856260391813806E-2</v>
      </c>
      <c r="AC12" s="17">
        <v>0.14425699814884099</v>
      </c>
      <c r="AD12" s="17">
        <v>9.1060093369294395E-2</v>
      </c>
      <c r="AE12" s="17"/>
      <c r="AF12" s="17">
        <v>0.119059580969782</v>
      </c>
      <c r="AG12" s="17">
        <v>0.13359431585517401</v>
      </c>
      <c r="AH12" s="17">
        <v>0.145719114288065</v>
      </c>
      <c r="AI12" s="17">
        <v>0.14573959756329499</v>
      </c>
      <c r="AJ12" s="17">
        <v>0.18745103084852799</v>
      </c>
      <c r="AK12" s="17">
        <v>0.19592347031349999</v>
      </c>
      <c r="AL12" s="17"/>
      <c r="AM12" s="17">
        <v>0.104343345111184</v>
      </c>
      <c r="AN12" s="17">
        <v>0.131443360404879</v>
      </c>
      <c r="AO12" s="17">
        <v>0.164460450418765</v>
      </c>
      <c r="AP12" s="17">
        <v>0.15312534471317499</v>
      </c>
      <c r="AQ12" s="17">
        <v>0.19214081394669899</v>
      </c>
      <c r="AR12" s="17"/>
      <c r="AS12" s="17">
        <v>0.16596205277985701</v>
      </c>
      <c r="AT12" s="17">
        <v>0.13185329223006301</v>
      </c>
      <c r="AU12" s="17">
        <v>0.120602913945539</v>
      </c>
      <c r="AV12" s="17">
        <v>0.111543562075995</v>
      </c>
      <c r="AW12" s="17">
        <v>0.14139912350735101</v>
      </c>
      <c r="AX12" s="17">
        <v>0.15195187945446501</v>
      </c>
      <c r="AY12" s="17"/>
      <c r="AZ12" s="17">
        <v>0.141361902739398</v>
      </c>
      <c r="BA12" s="17">
        <v>0.126633736573737</v>
      </c>
      <c r="BB12" s="17">
        <v>0.12585804357868399</v>
      </c>
      <c r="BC12" s="17">
        <v>0.119230012370104</v>
      </c>
      <c r="BD12" s="17">
        <v>0.15606319346387701</v>
      </c>
      <c r="BE12" s="17"/>
      <c r="BF12" s="17">
        <v>0.13134465252194699</v>
      </c>
      <c r="BG12" s="17"/>
      <c r="BH12" s="17">
        <v>0.14448386577684999</v>
      </c>
      <c r="BI12" s="17"/>
      <c r="BJ12" s="17">
        <v>0.124301837845382</v>
      </c>
      <c r="BK12" s="17">
        <v>0.14461896044150499</v>
      </c>
      <c r="BL12" s="17">
        <v>0.13670157414953699</v>
      </c>
      <c r="BM12" s="17">
        <v>0.111774620635102</v>
      </c>
      <c r="BN12" s="17">
        <v>0.208908373723072</v>
      </c>
      <c r="BO12" s="17">
        <v>0.100063984716857</v>
      </c>
      <c r="BP12" s="17"/>
      <c r="BQ12" s="17">
        <v>0.16372745756012899</v>
      </c>
      <c r="BR12" s="17">
        <v>0.13054724348670699</v>
      </c>
      <c r="BS12" s="17">
        <v>0.141568620103695</v>
      </c>
      <c r="BT12" s="17"/>
      <c r="BU12" s="17">
        <v>0.21366505210191</v>
      </c>
      <c r="BV12" s="17">
        <v>0.15154134378318199</v>
      </c>
      <c r="BW12" s="17">
        <v>0.124281378176982</v>
      </c>
      <c r="BX12" s="17"/>
      <c r="BY12" s="17">
        <v>0.101778926251931</v>
      </c>
      <c r="BZ12" s="17"/>
      <c r="CA12" s="17">
        <v>0.1888087163536</v>
      </c>
    </row>
    <row r="13" spans="2:79" ht="29" x14ac:dyDescent="0.35">
      <c r="B13" s="18" t="s">
        <v>303</v>
      </c>
      <c r="C13" s="17">
        <v>4.6084695167693999E-2</v>
      </c>
      <c r="D13" s="17">
        <v>4.2405483802488597E-2</v>
      </c>
      <c r="E13" s="17">
        <v>4.9500516234303502E-2</v>
      </c>
      <c r="F13" s="17"/>
      <c r="G13" s="17">
        <v>7.9296140139209298E-2</v>
      </c>
      <c r="H13" s="17">
        <v>5.9117804379270097E-2</v>
      </c>
      <c r="I13" s="17">
        <v>4.52881534288695E-2</v>
      </c>
      <c r="J13" s="17">
        <v>3.54788747730614E-2</v>
      </c>
      <c r="K13" s="17">
        <v>3.3165678307423799E-2</v>
      </c>
      <c r="L13" s="17">
        <v>3.11886241470768E-2</v>
      </c>
      <c r="M13" s="17"/>
      <c r="N13" s="17">
        <v>5.7331960935241601E-2</v>
      </c>
      <c r="O13" s="17">
        <v>3.6116721244279303E-2</v>
      </c>
      <c r="P13" s="17">
        <v>4.9397571459921401E-2</v>
      </c>
      <c r="Q13" s="17">
        <v>4.1756707943208703E-2</v>
      </c>
      <c r="R13" s="17"/>
      <c r="S13" s="17">
        <v>7.0811144851004496E-2</v>
      </c>
      <c r="T13" s="17">
        <v>3.9936694973279702E-2</v>
      </c>
      <c r="U13" s="17">
        <v>2.1986845855009599E-2</v>
      </c>
      <c r="V13" s="17">
        <v>5.4402481908795403E-2</v>
      </c>
      <c r="W13" s="17">
        <v>4.42647876474737E-2</v>
      </c>
      <c r="X13" s="17">
        <v>5.4417267132647697E-2</v>
      </c>
      <c r="Y13" s="17">
        <v>4.0459899246777203E-2</v>
      </c>
      <c r="Z13" s="17">
        <v>2.2768989151889799E-2</v>
      </c>
      <c r="AA13" s="17">
        <v>5.6350097959292203E-2</v>
      </c>
      <c r="AB13" s="17">
        <v>2.1151871521041098E-2</v>
      </c>
      <c r="AC13" s="17">
        <v>6.4658082758866697E-2</v>
      </c>
      <c r="AD13" s="17">
        <v>2.82021016528121E-2</v>
      </c>
      <c r="AE13" s="17"/>
      <c r="AF13" s="17">
        <v>3.01655035737632E-2</v>
      </c>
      <c r="AG13" s="17">
        <v>4.2492384947836699E-2</v>
      </c>
      <c r="AH13" s="17">
        <v>4.8038439178413897E-2</v>
      </c>
      <c r="AI13" s="17">
        <v>4.68757335013094E-2</v>
      </c>
      <c r="AJ13" s="17">
        <v>4.9640149158977603E-2</v>
      </c>
      <c r="AK13" s="17">
        <v>9.4659455491726302E-2</v>
      </c>
      <c r="AL13" s="17"/>
      <c r="AM13" s="17">
        <v>4.0245375985665702E-2</v>
      </c>
      <c r="AN13" s="17">
        <v>3.9383550036250298E-2</v>
      </c>
      <c r="AO13" s="17">
        <v>4.2057574782492703E-2</v>
      </c>
      <c r="AP13" s="17">
        <v>7.4829237411422195E-2</v>
      </c>
      <c r="AQ13" s="17">
        <v>0.14865249933317001</v>
      </c>
      <c r="AR13" s="17"/>
      <c r="AS13" s="17">
        <v>6.2810456801289702E-2</v>
      </c>
      <c r="AT13" s="17">
        <v>4.02041221096225E-2</v>
      </c>
      <c r="AU13" s="17">
        <v>3.7347748604311198E-2</v>
      </c>
      <c r="AV13" s="17">
        <v>3.9574486330043797E-2</v>
      </c>
      <c r="AW13" s="17">
        <v>4.7110741604021199E-2</v>
      </c>
      <c r="AX13" s="17">
        <v>4.8590326366549502E-2</v>
      </c>
      <c r="AY13" s="17"/>
      <c r="AZ13" s="17">
        <v>4.9056436759581303E-2</v>
      </c>
      <c r="BA13" s="17">
        <v>3.65423211629246E-2</v>
      </c>
      <c r="BB13" s="17">
        <v>4.0581213119042898E-2</v>
      </c>
      <c r="BC13" s="17">
        <v>8.2396490613382806E-2</v>
      </c>
      <c r="BD13" s="17">
        <v>4.8755680201165101E-2</v>
      </c>
      <c r="BE13" s="17"/>
      <c r="BF13" s="17">
        <v>4.5937542833814897E-2</v>
      </c>
      <c r="BG13" s="17"/>
      <c r="BH13" s="17">
        <v>4.8990412127959702E-2</v>
      </c>
      <c r="BI13" s="17"/>
      <c r="BJ13" s="17">
        <v>4.9701913961077503E-2</v>
      </c>
      <c r="BK13" s="17">
        <v>4.7079023184303598E-2</v>
      </c>
      <c r="BL13" s="17">
        <v>3.2428071771415101E-2</v>
      </c>
      <c r="BM13" s="17">
        <v>5.36571877349808E-2</v>
      </c>
      <c r="BN13" s="17">
        <v>6.6771566403456606E-2</v>
      </c>
      <c r="BO13" s="17">
        <v>8.1358676564040597E-2</v>
      </c>
      <c r="BP13" s="17"/>
      <c r="BQ13" s="17">
        <v>4.3689381493699199E-2</v>
      </c>
      <c r="BR13" s="17">
        <v>4.9002388699173498E-2</v>
      </c>
      <c r="BS13" s="17">
        <v>4.6685567530625499E-2</v>
      </c>
      <c r="BT13" s="17"/>
      <c r="BU13" s="17">
        <v>9.49490600773336E-2</v>
      </c>
      <c r="BV13" s="17">
        <v>4.7227316913910203E-2</v>
      </c>
      <c r="BW13" s="17">
        <v>4.3156722119581499E-2</v>
      </c>
      <c r="BX13" s="17"/>
      <c r="BY13" s="17">
        <v>0.11477123822857201</v>
      </c>
      <c r="BZ13" s="17"/>
      <c r="CA13" s="17">
        <v>5.9755993446646803E-2</v>
      </c>
    </row>
    <row r="14" spans="2:79" x14ac:dyDescent="0.35">
      <c r="B14" s="18" t="s">
        <v>136</v>
      </c>
      <c r="C14" s="19">
        <v>6.0942821846310599E-2</v>
      </c>
      <c r="D14" s="19">
        <v>4.1225586422268902E-2</v>
      </c>
      <c r="E14" s="19">
        <v>8.0153268098473604E-2</v>
      </c>
      <c r="F14" s="19"/>
      <c r="G14" s="19">
        <v>7.9563966352876103E-2</v>
      </c>
      <c r="H14" s="19">
        <v>9.4600872749057499E-2</v>
      </c>
      <c r="I14" s="19">
        <v>6.1072590184776898E-2</v>
      </c>
      <c r="J14" s="19">
        <v>4.0915584232091198E-2</v>
      </c>
      <c r="K14" s="19">
        <v>3.3133460178905998E-2</v>
      </c>
      <c r="L14" s="19">
        <v>5.5884477541783002E-2</v>
      </c>
      <c r="M14" s="19"/>
      <c r="N14" s="19">
        <v>4.0243821792901598E-2</v>
      </c>
      <c r="O14" s="19">
        <v>5.3145694048752398E-2</v>
      </c>
      <c r="P14" s="19">
        <v>6.2808703264884205E-2</v>
      </c>
      <c r="Q14" s="19">
        <v>8.8373711926967399E-2</v>
      </c>
      <c r="R14" s="19"/>
      <c r="S14" s="19">
        <v>5.4920716993625399E-2</v>
      </c>
      <c r="T14" s="19">
        <v>6.2961059648303494E-2</v>
      </c>
      <c r="U14" s="19">
        <v>6.0916861770586903E-2</v>
      </c>
      <c r="V14" s="19">
        <v>3.13121605339199E-2</v>
      </c>
      <c r="W14" s="19">
        <v>4.63024614839945E-2</v>
      </c>
      <c r="X14" s="19">
        <v>7.0206054269736806E-2</v>
      </c>
      <c r="Y14" s="19">
        <v>8.0429740245981901E-2</v>
      </c>
      <c r="Z14" s="19">
        <v>7.2773526621255996E-2</v>
      </c>
      <c r="AA14" s="19">
        <v>6.91199813019443E-2</v>
      </c>
      <c r="AB14" s="19">
        <v>5.4376247184276999E-2</v>
      </c>
      <c r="AC14" s="19">
        <v>5.8077035736352201E-2</v>
      </c>
      <c r="AD14" s="19">
        <v>0.102355857530626</v>
      </c>
      <c r="AE14" s="19"/>
      <c r="AF14" s="19">
        <v>6.07377362310519E-2</v>
      </c>
      <c r="AG14" s="19">
        <v>6.8895154190893898E-2</v>
      </c>
      <c r="AH14" s="19">
        <v>3.6444007117494098E-2</v>
      </c>
      <c r="AI14" s="19">
        <v>5.5255633673641898E-2</v>
      </c>
      <c r="AJ14" s="19">
        <v>3.3264881466735598E-2</v>
      </c>
      <c r="AK14" s="19">
        <v>2.0969247870285399E-2</v>
      </c>
      <c r="AL14" s="19"/>
      <c r="AM14" s="19">
        <v>7.0877166452971499E-2</v>
      </c>
      <c r="AN14" s="19">
        <v>6.0909129971339203E-2</v>
      </c>
      <c r="AO14" s="19">
        <v>5.4296621553219598E-2</v>
      </c>
      <c r="AP14" s="19">
        <v>4.48445205178096E-2</v>
      </c>
      <c r="AQ14" s="19">
        <v>4.1863438715717301E-2</v>
      </c>
      <c r="AR14" s="19"/>
      <c r="AS14" s="19">
        <v>5.0750995476615698E-2</v>
      </c>
      <c r="AT14" s="19">
        <v>5.1604881998353502E-2</v>
      </c>
      <c r="AU14" s="19">
        <v>5.4230368614608997E-2</v>
      </c>
      <c r="AV14" s="19">
        <v>8.3737336702402604E-2</v>
      </c>
      <c r="AW14" s="19">
        <v>7.1748277531908003E-2</v>
      </c>
      <c r="AX14" s="19">
        <v>5.7503688187383502E-2</v>
      </c>
      <c r="AY14" s="19"/>
      <c r="AZ14" s="19">
        <v>5.9764464091684302E-2</v>
      </c>
      <c r="BA14" s="19">
        <v>6.2145537494536697E-2</v>
      </c>
      <c r="BB14" s="19">
        <v>6.8842760906441702E-2</v>
      </c>
      <c r="BC14" s="19">
        <v>6.8521188244130699E-2</v>
      </c>
      <c r="BD14" s="19">
        <v>5.2906608129973699E-2</v>
      </c>
      <c r="BE14" s="19"/>
      <c r="BF14" s="19">
        <v>6.0238289285070301E-2</v>
      </c>
      <c r="BG14" s="19"/>
      <c r="BH14" s="19">
        <v>5.8559566397453397E-2</v>
      </c>
      <c r="BI14" s="19"/>
      <c r="BJ14" s="19">
        <v>6.5726582701058203E-2</v>
      </c>
      <c r="BK14" s="19">
        <v>6.24881648726196E-2</v>
      </c>
      <c r="BL14" s="19">
        <v>4.2685498828358502E-2</v>
      </c>
      <c r="BM14" s="19">
        <v>8.1636811081896798E-2</v>
      </c>
      <c r="BN14" s="19">
        <v>4.5593410555041299E-2</v>
      </c>
      <c r="BO14" s="19">
        <v>8.1811876774380995E-2</v>
      </c>
      <c r="BP14" s="19"/>
      <c r="BQ14" s="19">
        <v>4.7122928072887697E-2</v>
      </c>
      <c r="BR14" s="19">
        <v>3.6813972165154203E-2</v>
      </c>
      <c r="BS14" s="19">
        <v>5.3490267008326098E-2</v>
      </c>
      <c r="BT14" s="19"/>
      <c r="BU14" s="19">
        <v>1.3562285186620299E-2</v>
      </c>
      <c r="BV14" s="19">
        <v>3.6983773234793398E-2</v>
      </c>
      <c r="BW14" s="19">
        <v>4.7469244915253402E-2</v>
      </c>
      <c r="BX14" s="19"/>
      <c r="BY14" s="19">
        <v>4.1377189671236797E-2</v>
      </c>
      <c r="BZ14" s="19"/>
      <c r="CA14" s="19">
        <v>3.9606767169409501E-2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16"/>
  <sheetViews>
    <sheetView showGridLines="0" topLeftCell="A5"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65</v>
      </c>
      <c r="C9" s="17">
        <v>0.30734055110463698</v>
      </c>
      <c r="D9" s="17">
        <v>0.30038500879189001</v>
      </c>
      <c r="E9" s="17">
        <v>0.31515009302746899</v>
      </c>
      <c r="F9" s="17"/>
      <c r="G9" s="17">
        <v>0.28589677388454099</v>
      </c>
      <c r="H9" s="17">
        <v>0.27390520142284502</v>
      </c>
      <c r="I9" s="17">
        <v>0.34363101809586399</v>
      </c>
      <c r="J9" s="17">
        <v>0.36845707076355799</v>
      </c>
      <c r="K9" s="17">
        <v>0.34614095470305001</v>
      </c>
      <c r="L9" s="17">
        <v>0.243966298916303</v>
      </c>
      <c r="M9" s="17"/>
      <c r="N9" s="17">
        <v>0.333141848198304</v>
      </c>
      <c r="O9" s="17">
        <v>0.27631857760460399</v>
      </c>
      <c r="P9" s="17">
        <v>0.307240256559557</v>
      </c>
      <c r="Q9" s="17">
        <v>0.315047600984044</v>
      </c>
      <c r="R9" s="17"/>
      <c r="S9" s="17">
        <v>0.33014971529794002</v>
      </c>
      <c r="T9" s="17">
        <v>0.53124546467413802</v>
      </c>
      <c r="U9" s="17">
        <v>0.410567732612661</v>
      </c>
      <c r="V9" s="17">
        <v>0.304046112291184</v>
      </c>
      <c r="W9" s="17">
        <v>0.28120460848808998</v>
      </c>
      <c r="X9" s="17">
        <v>0.273696296835306</v>
      </c>
      <c r="Y9" s="17">
        <v>0.35971042961002397</v>
      </c>
      <c r="Z9" s="17">
        <v>0.27686664832604102</v>
      </c>
      <c r="AA9" s="17">
        <v>0.22755183377348701</v>
      </c>
      <c r="AB9" s="17">
        <v>7.1710916869168001E-2</v>
      </c>
      <c r="AC9" s="17">
        <v>0.13968317691924201</v>
      </c>
      <c r="AD9" s="17">
        <v>0.30831800431175199</v>
      </c>
      <c r="AE9" s="17"/>
      <c r="AF9" s="17">
        <v>0.27003325019259899</v>
      </c>
      <c r="AG9" s="17">
        <v>0.28455331979416598</v>
      </c>
      <c r="AH9" s="17">
        <v>0.33607401445937002</v>
      </c>
      <c r="AI9" s="17">
        <v>0.30647482550996702</v>
      </c>
      <c r="AJ9" s="17">
        <v>0.35772054115560298</v>
      </c>
      <c r="AK9" s="17">
        <v>0.40134480233105901</v>
      </c>
      <c r="AL9" s="17"/>
      <c r="AM9" s="17">
        <v>0.332748745228587</v>
      </c>
      <c r="AN9" s="17">
        <v>0.30598520143388802</v>
      </c>
      <c r="AO9" s="17">
        <v>0.307052101941099</v>
      </c>
      <c r="AP9" s="17">
        <v>0.26375313990353699</v>
      </c>
      <c r="AQ9" s="17">
        <v>0.43161115659906601</v>
      </c>
      <c r="AR9" s="17"/>
      <c r="AS9" s="17">
        <v>0.24504827431902901</v>
      </c>
      <c r="AT9" s="17">
        <v>0.31409131244583099</v>
      </c>
      <c r="AU9" s="17">
        <v>0.28355649651202502</v>
      </c>
      <c r="AV9" s="17">
        <v>0.34445804127873098</v>
      </c>
      <c r="AW9" s="17">
        <v>0.35953102795736003</v>
      </c>
      <c r="AX9" s="17">
        <v>0.34064520642852703</v>
      </c>
      <c r="AY9" s="17"/>
      <c r="AZ9" s="17">
        <v>0.31756362417534101</v>
      </c>
      <c r="BA9" s="17">
        <v>0.35580228867387498</v>
      </c>
      <c r="BB9" s="17">
        <v>0.30940662600240898</v>
      </c>
      <c r="BC9" s="17">
        <v>0.31059213253354601</v>
      </c>
      <c r="BD9" s="17">
        <v>0.23500818832237799</v>
      </c>
      <c r="BE9" s="17"/>
      <c r="BF9" s="17">
        <v>0.33315695967832498</v>
      </c>
      <c r="BG9" s="17"/>
      <c r="BH9" s="17">
        <v>0.324158643424375</v>
      </c>
      <c r="BI9" s="17"/>
      <c r="BJ9" s="17">
        <v>0.33911775132907102</v>
      </c>
      <c r="BK9" s="17">
        <v>0.26832489811652699</v>
      </c>
      <c r="BL9" s="17">
        <v>0.30169592113453803</v>
      </c>
      <c r="BM9" s="17">
        <v>0.32397105089720002</v>
      </c>
      <c r="BN9" s="17">
        <v>0.226896206492682</v>
      </c>
      <c r="BO9" s="17">
        <v>0.282650080841792</v>
      </c>
      <c r="BP9" s="17"/>
      <c r="BQ9" s="17">
        <v>0.41228393342699599</v>
      </c>
      <c r="BR9" s="17">
        <v>0.32197766523847099</v>
      </c>
      <c r="BS9" s="17">
        <v>0.29094795848060701</v>
      </c>
      <c r="BT9" s="17"/>
      <c r="BU9" s="17">
        <v>0.49391580774473798</v>
      </c>
      <c r="BV9" s="17">
        <v>0.37717739894206798</v>
      </c>
      <c r="BW9" s="17">
        <v>0.26935562841425198</v>
      </c>
      <c r="BX9" s="17"/>
      <c r="BY9" s="17">
        <v>0.26279869777603199</v>
      </c>
      <c r="BZ9" s="17"/>
      <c r="CA9" s="17">
        <v>0.29904277421587599</v>
      </c>
    </row>
    <row r="10" spans="2:79" x14ac:dyDescent="0.35">
      <c r="B10" s="18" t="s">
        <v>208</v>
      </c>
      <c r="C10" s="17">
        <v>0.58831959215950602</v>
      </c>
      <c r="D10" s="17">
        <v>0.60579774506518602</v>
      </c>
      <c r="E10" s="17">
        <v>0.57140010262506202</v>
      </c>
      <c r="F10" s="17"/>
      <c r="G10" s="17">
        <v>0.58448284650517801</v>
      </c>
      <c r="H10" s="17">
        <v>0.59355006851016401</v>
      </c>
      <c r="I10" s="17">
        <v>0.55174917335338403</v>
      </c>
      <c r="J10" s="17">
        <v>0.53655895543764398</v>
      </c>
      <c r="K10" s="17">
        <v>0.57259420257750204</v>
      </c>
      <c r="L10" s="17">
        <v>0.66870577277557497</v>
      </c>
      <c r="M10" s="17"/>
      <c r="N10" s="17">
        <v>0.56691984732542799</v>
      </c>
      <c r="O10" s="17">
        <v>0.61530893999209302</v>
      </c>
      <c r="P10" s="17">
        <v>0.59682465983290001</v>
      </c>
      <c r="Q10" s="17">
        <v>0.57999328560046903</v>
      </c>
      <c r="R10" s="17"/>
      <c r="S10" s="17">
        <v>0.54220327961551695</v>
      </c>
      <c r="T10" s="17">
        <v>0.36474664503578003</v>
      </c>
      <c r="U10" s="17">
        <v>0.49139416035434502</v>
      </c>
      <c r="V10" s="17">
        <v>0.58078521782915005</v>
      </c>
      <c r="W10" s="17">
        <v>0.58874937033932595</v>
      </c>
      <c r="X10" s="17">
        <v>0.61887277581229405</v>
      </c>
      <c r="Y10" s="17">
        <v>0.51499544479090797</v>
      </c>
      <c r="Z10" s="17">
        <v>0.63961868637217001</v>
      </c>
      <c r="AA10" s="17">
        <v>0.67032581318922102</v>
      </c>
      <c r="AB10" s="17">
        <v>0.89146621905573897</v>
      </c>
      <c r="AC10" s="17">
        <v>0.73513311215354504</v>
      </c>
      <c r="AD10" s="17">
        <v>0.63156149423182895</v>
      </c>
      <c r="AE10" s="17"/>
      <c r="AF10" s="17">
        <v>0.60359371555460295</v>
      </c>
      <c r="AG10" s="17">
        <v>0.61436103408551102</v>
      </c>
      <c r="AH10" s="17">
        <v>0.57725041820080802</v>
      </c>
      <c r="AI10" s="17">
        <v>0.60415196556930195</v>
      </c>
      <c r="AJ10" s="17">
        <v>0.57723443888547799</v>
      </c>
      <c r="AK10" s="17">
        <v>0.49889732585347202</v>
      </c>
      <c r="AL10" s="17"/>
      <c r="AM10" s="17">
        <v>0.57646329984069</v>
      </c>
      <c r="AN10" s="17">
        <v>0.58138640436512001</v>
      </c>
      <c r="AO10" s="17">
        <v>0.5916929038698</v>
      </c>
      <c r="AP10" s="17">
        <v>0.62836071031289598</v>
      </c>
      <c r="AQ10" s="17">
        <v>0.45452854131399301</v>
      </c>
      <c r="AR10" s="17"/>
      <c r="AS10" s="17">
        <v>0.65644257787378102</v>
      </c>
      <c r="AT10" s="17">
        <v>0.55872847812471804</v>
      </c>
      <c r="AU10" s="17">
        <v>0.62237056678750102</v>
      </c>
      <c r="AV10" s="17">
        <v>0.53709257773074603</v>
      </c>
      <c r="AW10" s="17">
        <v>0.55306527192787303</v>
      </c>
      <c r="AX10" s="17">
        <v>0.60003475074217105</v>
      </c>
      <c r="AY10" s="17"/>
      <c r="AZ10" s="17">
        <v>0.58500289149112505</v>
      </c>
      <c r="BA10" s="17">
        <v>0.54964939231564602</v>
      </c>
      <c r="BB10" s="17">
        <v>0.59116012501090498</v>
      </c>
      <c r="BC10" s="17">
        <v>0.58262224586758504</v>
      </c>
      <c r="BD10" s="17">
        <v>0.64112370841027699</v>
      </c>
      <c r="BE10" s="17"/>
      <c r="BF10" s="17">
        <v>0.57668573159453695</v>
      </c>
      <c r="BG10" s="17"/>
      <c r="BH10" s="17">
        <v>0.58253726822791296</v>
      </c>
      <c r="BI10" s="17"/>
      <c r="BJ10" s="17">
        <v>0.55296902887893296</v>
      </c>
      <c r="BK10" s="17">
        <v>0.61137870631970304</v>
      </c>
      <c r="BL10" s="17">
        <v>0.61603782848956501</v>
      </c>
      <c r="BM10" s="17">
        <v>0.56172538370658998</v>
      </c>
      <c r="BN10" s="17">
        <v>0.66857730628203904</v>
      </c>
      <c r="BO10" s="17">
        <v>0.55336136616734999</v>
      </c>
      <c r="BP10" s="17"/>
      <c r="BQ10" s="17">
        <v>0.49549888770134398</v>
      </c>
      <c r="BR10" s="17">
        <v>0.58945949479390003</v>
      </c>
      <c r="BS10" s="17">
        <v>0.61373693624379999</v>
      </c>
      <c r="BT10" s="17"/>
      <c r="BU10" s="17">
        <v>0.43663114536354503</v>
      </c>
      <c r="BV10" s="17">
        <v>0.52777649131534099</v>
      </c>
      <c r="BW10" s="17">
        <v>0.64097715355877105</v>
      </c>
      <c r="BX10" s="17"/>
      <c r="BY10" s="17">
        <v>0.60228202326426805</v>
      </c>
      <c r="BZ10" s="17"/>
      <c r="CA10" s="17">
        <v>0.59631779851119704</v>
      </c>
    </row>
    <row r="11" spans="2:79" x14ac:dyDescent="0.35">
      <c r="B11" s="18" t="s">
        <v>136</v>
      </c>
      <c r="C11" s="19">
        <v>0.104339856735857</v>
      </c>
      <c r="D11" s="19">
        <v>9.3817246142923194E-2</v>
      </c>
      <c r="E11" s="19">
        <v>0.113449804347469</v>
      </c>
      <c r="F11" s="19"/>
      <c r="G11" s="19">
        <v>0.129620379610281</v>
      </c>
      <c r="H11" s="19">
        <v>0.13254473006699199</v>
      </c>
      <c r="I11" s="19">
        <v>0.10461980855075299</v>
      </c>
      <c r="J11" s="19">
        <v>9.4983973798798096E-2</v>
      </c>
      <c r="K11" s="19">
        <v>8.1264842719448394E-2</v>
      </c>
      <c r="L11" s="19">
        <v>8.7327928308122693E-2</v>
      </c>
      <c r="M11" s="19"/>
      <c r="N11" s="19">
        <v>9.9938304476268697E-2</v>
      </c>
      <c r="O11" s="19">
        <v>0.10837248240330399</v>
      </c>
      <c r="P11" s="19">
        <v>9.5935083607543797E-2</v>
      </c>
      <c r="Q11" s="19">
        <v>0.104959113415487</v>
      </c>
      <c r="R11" s="19"/>
      <c r="S11" s="19">
        <v>0.127647005086543</v>
      </c>
      <c r="T11" s="19">
        <v>0.10400789029008201</v>
      </c>
      <c r="U11" s="19">
        <v>9.8038107032993996E-2</v>
      </c>
      <c r="V11" s="19">
        <v>0.11516866987966599</v>
      </c>
      <c r="W11" s="19">
        <v>0.13004602117258399</v>
      </c>
      <c r="X11" s="19">
        <v>0.10743092735239999</v>
      </c>
      <c r="Y11" s="19">
        <v>0.125294125599068</v>
      </c>
      <c r="Z11" s="19">
        <v>8.3514665301788693E-2</v>
      </c>
      <c r="AA11" s="19">
        <v>0.102122353037292</v>
      </c>
      <c r="AB11" s="19">
        <v>3.6822864075092797E-2</v>
      </c>
      <c r="AC11" s="19">
        <v>0.125183710927214</v>
      </c>
      <c r="AD11" s="19">
        <v>6.0120501456419E-2</v>
      </c>
      <c r="AE11" s="19"/>
      <c r="AF11" s="19">
        <v>0.126373034252798</v>
      </c>
      <c r="AG11" s="19">
        <v>0.101085646120324</v>
      </c>
      <c r="AH11" s="19">
        <v>8.6675567339821499E-2</v>
      </c>
      <c r="AI11" s="19">
        <v>8.9373208920730807E-2</v>
      </c>
      <c r="AJ11" s="19">
        <v>6.5045019958918301E-2</v>
      </c>
      <c r="AK11" s="19">
        <v>9.9757871815468996E-2</v>
      </c>
      <c r="AL11" s="19"/>
      <c r="AM11" s="19">
        <v>9.0787954930722795E-2</v>
      </c>
      <c r="AN11" s="19">
        <v>0.11262839420099199</v>
      </c>
      <c r="AO11" s="19">
        <v>0.101254994189101</v>
      </c>
      <c r="AP11" s="19">
        <v>0.107886149783567</v>
      </c>
      <c r="AQ11" s="19">
        <v>0.11386030208694101</v>
      </c>
      <c r="AR11" s="19"/>
      <c r="AS11" s="19">
        <v>9.8509147807190195E-2</v>
      </c>
      <c r="AT11" s="19">
        <v>0.12718020942944999</v>
      </c>
      <c r="AU11" s="19">
        <v>9.4072936700473994E-2</v>
      </c>
      <c r="AV11" s="19">
        <v>0.118449380990523</v>
      </c>
      <c r="AW11" s="19">
        <v>8.74037001147666E-2</v>
      </c>
      <c r="AX11" s="19">
        <v>5.9320042829301103E-2</v>
      </c>
      <c r="AY11" s="19"/>
      <c r="AZ11" s="19">
        <v>9.7433484333534701E-2</v>
      </c>
      <c r="BA11" s="19">
        <v>9.4548319010479498E-2</v>
      </c>
      <c r="BB11" s="19">
        <v>9.9433248986685902E-2</v>
      </c>
      <c r="BC11" s="19">
        <v>0.10678562159886899</v>
      </c>
      <c r="BD11" s="19">
        <v>0.123868103267344</v>
      </c>
      <c r="BE11" s="19"/>
      <c r="BF11" s="19">
        <v>9.0157308727137994E-2</v>
      </c>
      <c r="BG11" s="19"/>
      <c r="BH11" s="19">
        <v>9.3304088347712102E-2</v>
      </c>
      <c r="BI11" s="19"/>
      <c r="BJ11" s="19">
        <v>0.107913219791996</v>
      </c>
      <c r="BK11" s="19">
        <v>0.12029639556377</v>
      </c>
      <c r="BL11" s="19">
        <v>8.2266250375896299E-2</v>
      </c>
      <c r="BM11" s="19">
        <v>0.11430356539621001</v>
      </c>
      <c r="BN11" s="19">
        <v>0.10452648722527901</v>
      </c>
      <c r="BO11" s="19">
        <v>0.16398855299085799</v>
      </c>
      <c r="BP11" s="19"/>
      <c r="BQ11" s="19">
        <v>9.2217178871660394E-2</v>
      </c>
      <c r="BR11" s="19">
        <v>8.8562839967628607E-2</v>
      </c>
      <c r="BS11" s="19">
        <v>9.5315105275593406E-2</v>
      </c>
      <c r="BT11" s="19"/>
      <c r="BU11" s="19">
        <v>6.9453046891717399E-2</v>
      </c>
      <c r="BV11" s="19">
        <v>9.5046109742590701E-2</v>
      </c>
      <c r="BW11" s="19">
        <v>8.9667218026977205E-2</v>
      </c>
      <c r="BX11" s="19"/>
      <c r="BY11" s="19">
        <v>0.13491927895969999</v>
      </c>
      <c r="BZ11" s="19"/>
      <c r="CA11" s="19">
        <v>0.10463942727292699</v>
      </c>
    </row>
    <row r="12" spans="2:79" x14ac:dyDescent="0.35">
      <c r="B12" s="16"/>
    </row>
    <row r="13" spans="2:79" x14ac:dyDescent="0.35">
      <c r="B13" t="s">
        <v>107</v>
      </c>
    </row>
    <row r="14" spans="2:79" x14ac:dyDescent="0.35">
      <c r="B14" t="s">
        <v>108</v>
      </c>
    </row>
    <row r="16" spans="2:79" x14ac:dyDescent="0.35">
      <c r="B1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19"/>
  <sheetViews>
    <sheetView showGridLines="0" topLeftCell="A7"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306</v>
      </c>
      <c r="C9" s="17">
        <v>0.16308606445945401</v>
      </c>
      <c r="D9" s="17">
        <v>0.13698431597372901</v>
      </c>
      <c r="E9" s="17">
        <v>0.188728355952368</v>
      </c>
      <c r="F9" s="17"/>
      <c r="G9" s="17">
        <v>0.132612042700192</v>
      </c>
      <c r="H9" s="17">
        <v>0.160245143516759</v>
      </c>
      <c r="I9" s="17">
        <v>0.154983270475439</v>
      </c>
      <c r="J9" s="17">
        <v>0.21553854998663699</v>
      </c>
      <c r="K9" s="17">
        <v>0.18479766191236999</v>
      </c>
      <c r="L9" s="17">
        <v>0.13528397548346499</v>
      </c>
      <c r="M9" s="17"/>
      <c r="N9" s="17">
        <v>0.16813738927375901</v>
      </c>
      <c r="O9" s="17">
        <v>0.15446549266085399</v>
      </c>
      <c r="P9" s="17">
        <v>0.151555895583491</v>
      </c>
      <c r="Q9" s="17">
        <v>0.175280977149603</v>
      </c>
      <c r="R9" s="17"/>
      <c r="S9" s="17">
        <v>0.16837023951352501</v>
      </c>
      <c r="T9" s="17">
        <v>0.21950684452202299</v>
      </c>
      <c r="U9" s="17">
        <v>0.167921643200662</v>
      </c>
      <c r="V9" s="17">
        <v>0.15397720093770301</v>
      </c>
      <c r="W9" s="17">
        <v>0.13229033076086399</v>
      </c>
      <c r="X9" s="17">
        <v>0.13983892145641899</v>
      </c>
      <c r="Y9" s="17">
        <v>0.17993053535575801</v>
      </c>
      <c r="Z9" s="17">
        <v>0.106137864008231</v>
      </c>
      <c r="AA9" s="17">
        <v>0.17154424537015001</v>
      </c>
      <c r="AB9" s="17">
        <v>0.12593104439435099</v>
      </c>
      <c r="AC9" s="17">
        <v>0.13057432165955199</v>
      </c>
      <c r="AD9" s="17">
        <v>0.21567516344804899</v>
      </c>
      <c r="AE9" s="17"/>
      <c r="AF9" s="17">
        <v>0.13666486021657101</v>
      </c>
      <c r="AG9" s="17">
        <v>0.16418864097632599</v>
      </c>
      <c r="AH9" s="17">
        <v>0.16865945356536099</v>
      </c>
      <c r="AI9" s="17">
        <v>0.17122836088502599</v>
      </c>
      <c r="AJ9" s="17">
        <v>0.14504703055596599</v>
      </c>
      <c r="AK9" s="17">
        <v>0.178083801566084</v>
      </c>
      <c r="AL9" s="17"/>
      <c r="AM9" s="17">
        <v>0.16720681908726201</v>
      </c>
      <c r="AN9" s="17">
        <v>0.15007701414392599</v>
      </c>
      <c r="AO9" s="17">
        <v>0.15783846623690501</v>
      </c>
      <c r="AP9" s="17">
        <v>0.19509803987052801</v>
      </c>
      <c r="AQ9" s="17">
        <v>0.18879569886768999</v>
      </c>
      <c r="AR9" s="17"/>
      <c r="AS9" s="17">
        <v>0.16331381118810701</v>
      </c>
      <c r="AT9" s="17">
        <v>0.17500187922381899</v>
      </c>
      <c r="AU9" s="17">
        <v>0.169760532451215</v>
      </c>
      <c r="AV9" s="17">
        <v>0.14287350157466799</v>
      </c>
      <c r="AW9" s="17">
        <v>0.16381573315461101</v>
      </c>
      <c r="AX9" s="17">
        <v>0.164864158778079</v>
      </c>
      <c r="AY9" s="17"/>
      <c r="AZ9" s="17">
        <v>0.14626143605868699</v>
      </c>
      <c r="BA9" s="17">
        <v>0.17005266998444399</v>
      </c>
      <c r="BB9" s="17">
        <v>0.164952090003498</v>
      </c>
      <c r="BC9" s="17">
        <v>0.15568607366957499</v>
      </c>
      <c r="BD9" s="17">
        <v>0.172799607424486</v>
      </c>
      <c r="BE9" s="17"/>
      <c r="BF9" s="17">
        <v>0.162215332831425</v>
      </c>
      <c r="BG9" s="17"/>
      <c r="BH9" s="17">
        <v>0.16597839136438899</v>
      </c>
      <c r="BI9" s="17"/>
      <c r="BJ9" s="17">
        <v>0.16673207654210101</v>
      </c>
      <c r="BK9" s="17">
        <v>0.16161985369147799</v>
      </c>
      <c r="BL9" s="17">
        <v>0.16724012363662599</v>
      </c>
      <c r="BM9" s="17">
        <v>0.176659223077759</v>
      </c>
      <c r="BN9" s="17">
        <v>0.13045848842316199</v>
      </c>
      <c r="BO9" s="17">
        <v>0.16523543559895901</v>
      </c>
      <c r="BP9" s="17"/>
      <c r="BQ9" s="17">
        <v>0.20223592116840999</v>
      </c>
      <c r="BR9" s="17">
        <v>0.16056631955956299</v>
      </c>
      <c r="BS9" s="17">
        <v>0.15564695026158501</v>
      </c>
      <c r="BT9" s="17"/>
      <c r="BU9" s="17">
        <v>0.249204557850803</v>
      </c>
      <c r="BV9" s="17">
        <v>0.17504849472258799</v>
      </c>
      <c r="BW9" s="17">
        <v>0.152386809419674</v>
      </c>
      <c r="BX9" s="17"/>
      <c r="BY9" s="17">
        <v>0.105033940963411</v>
      </c>
      <c r="BZ9" s="17"/>
      <c r="CA9" s="17">
        <v>0.204488147676927</v>
      </c>
    </row>
    <row r="10" spans="2:79" ht="43.5" x14ac:dyDescent="0.35">
      <c r="B10" s="18" t="s">
        <v>307</v>
      </c>
      <c r="C10" s="17">
        <v>0.39714010383173998</v>
      </c>
      <c r="D10" s="17">
        <v>0.406658105361138</v>
      </c>
      <c r="E10" s="17">
        <v>0.38644146114956102</v>
      </c>
      <c r="F10" s="17"/>
      <c r="G10" s="17">
        <v>0.40842373952233901</v>
      </c>
      <c r="H10" s="17">
        <v>0.341338209863291</v>
      </c>
      <c r="I10" s="17">
        <v>0.39905451971504702</v>
      </c>
      <c r="J10" s="17">
        <v>0.42270376276129201</v>
      </c>
      <c r="K10" s="17">
        <v>0.43828832309042498</v>
      </c>
      <c r="L10" s="17">
        <v>0.385144110836457</v>
      </c>
      <c r="M10" s="17"/>
      <c r="N10" s="17">
        <v>0.42694161777415701</v>
      </c>
      <c r="O10" s="17">
        <v>0.40584436686840197</v>
      </c>
      <c r="P10" s="17">
        <v>0.40302085251967101</v>
      </c>
      <c r="Q10" s="17">
        <v>0.35540607437349098</v>
      </c>
      <c r="R10" s="17"/>
      <c r="S10" s="17">
        <v>0.39432828885682802</v>
      </c>
      <c r="T10" s="17">
        <v>0.44948878153079003</v>
      </c>
      <c r="U10" s="17">
        <v>0.42855719758505401</v>
      </c>
      <c r="V10" s="17">
        <v>0.43946846284945701</v>
      </c>
      <c r="W10" s="17">
        <v>0.46732091113235102</v>
      </c>
      <c r="X10" s="17">
        <v>0.38672414370084102</v>
      </c>
      <c r="Y10" s="17">
        <v>0.35670504426300198</v>
      </c>
      <c r="Z10" s="17">
        <v>0.35357591387446702</v>
      </c>
      <c r="AA10" s="17">
        <v>0.35886866018285402</v>
      </c>
      <c r="AB10" s="17">
        <v>0.342375527797249</v>
      </c>
      <c r="AC10" s="17">
        <v>0.40944650747886702</v>
      </c>
      <c r="AD10" s="17">
        <v>0.290300863291376</v>
      </c>
      <c r="AE10" s="17"/>
      <c r="AF10" s="17">
        <v>0.374939458628262</v>
      </c>
      <c r="AG10" s="17">
        <v>0.398981187448396</v>
      </c>
      <c r="AH10" s="17">
        <v>0.41813805013132299</v>
      </c>
      <c r="AI10" s="17">
        <v>0.42410962751746301</v>
      </c>
      <c r="AJ10" s="17">
        <v>0.412812441802064</v>
      </c>
      <c r="AK10" s="17">
        <v>0.35557877670289101</v>
      </c>
      <c r="AL10" s="17"/>
      <c r="AM10" s="17">
        <v>0.37430276239386501</v>
      </c>
      <c r="AN10" s="17">
        <v>0.40678920621136699</v>
      </c>
      <c r="AO10" s="17">
        <v>0.42441041482893999</v>
      </c>
      <c r="AP10" s="17">
        <v>0.38328035551161999</v>
      </c>
      <c r="AQ10" s="17">
        <v>0.348766738237822</v>
      </c>
      <c r="AR10" s="17"/>
      <c r="AS10" s="17">
        <v>0.36156384953298099</v>
      </c>
      <c r="AT10" s="17">
        <v>0.38984547473708903</v>
      </c>
      <c r="AU10" s="17">
        <v>0.41122707313289197</v>
      </c>
      <c r="AV10" s="17">
        <v>0.42973302415062298</v>
      </c>
      <c r="AW10" s="17">
        <v>0.37723201676801199</v>
      </c>
      <c r="AX10" s="17">
        <v>0.43806189612351698</v>
      </c>
      <c r="AY10" s="17"/>
      <c r="AZ10" s="17">
        <v>0.424231205143557</v>
      </c>
      <c r="BA10" s="17">
        <v>0.413382141553014</v>
      </c>
      <c r="BB10" s="17">
        <v>0.40603010855083199</v>
      </c>
      <c r="BC10" s="17">
        <v>0.32072108771922198</v>
      </c>
      <c r="BD10" s="17">
        <v>0.367683639080777</v>
      </c>
      <c r="BE10" s="17"/>
      <c r="BF10" s="17">
        <v>0.40877184118107202</v>
      </c>
      <c r="BG10" s="17"/>
      <c r="BH10" s="17">
        <v>0.39675928293549001</v>
      </c>
      <c r="BI10" s="17"/>
      <c r="BJ10" s="17">
        <v>0.41669999942915398</v>
      </c>
      <c r="BK10" s="17">
        <v>0.39509246780545798</v>
      </c>
      <c r="BL10" s="17">
        <v>0.402368382230818</v>
      </c>
      <c r="BM10" s="17">
        <v>0.36820330467335899</v>
      </c>
      <c r="BN10" s="17">
        <v>0.39084818177797198</v>
      </c>
      <c r="BO10" s="17">
        <v>0.329079194646545</v>
      </c>
      <c r="BP10" s="17"/>
      <c r="BQ10" s="17">
        <v>0.47428858461273299</v>
      </c>
      <c r="BR10" s="17">
        <v>0.42554574394257899</v>
      </c>
      <c r="BS10" s="17">
        <v>0.38829958994629399</v>
      </c>
      <c r="BT10" s="17"/>
      <c r="BU10" s="17">
        <v>0.50497780441237206</v>
      </c>
      <c r="BV10" s="17">
        <v>0.43925224588101702</v>
      </c>
      <c r="BW10" s="17">
        <v>0.39188472508378103</v>
      </c>
      <c r="BX10" s="17"/>
      <c r="BY10" s="17">
        <v>0.424665739004708</v>
      </c>
      <c r="BZ10" s="17"/>
      <c r="CA10" s="17">
        <v>0.464200798380008</v>
      </c>
    </row>
    <row r="11" spans="2:79" ht="43.5" x14ac:dyDescent="0.35">
      <c r="B11" s="18" t="s">
        <v>308</v>
      </c>
      <c r="C11" s="17">
        <v>0.247479492423683</v>
      </c>
      <c r="D11" s="17">
        <v>0.267306981022499</v>
      </c>
      <c r="E11" s="17">
        <v>0.22892353969766999</v>
      </c>
      <c r="F11" s="17"/>
      <c r="G11" s="17">
        <v>0.20712535970142101</v>
      </c>
      <c r="H11" s="17">
        <v>0.21283113887591301</v>
      </c>
      <c r="I11" s="17">
        <v>0.23599286202641401</v>
      </c>
      <c r="J11" s="17">
        <v>0.23473205968538899</v>
      </c>
      <c r="K11" s="17">
        <v>0.265909539892003</v>
      </c>
      <c r="L11" s="17">
        <v>0.30989296879884998</v>
      </c>
      <c r="M11" s="17"/>
      <c r="N11" s="17">
        <v>0.232003690153957</v>
      </c>
      <c r="O11" s="17">
        <v>0.24594661823328501</v>
      </c>
      <c r="P11" s="17">
        <v>0.23999352892433801</v>
      </c>
      <c r="Q11" s="17">
        <v>0.27465444401453598</v>
      </c>
      <c r="R11" s="17"/>
      <c r="S11" s="17">
        <v>0.20716715685263001</v>
      </c>
      <c r="T11" s="17">
        <v>0.184551155603279</v>
      </c>
      <c r="U11" s="17">
        <v>0.20399636718202199</v>
      </c>
      <c r="V11" s="17">
        <v>0.24329666335143099</v>
      </c>
      <c r="W11" s="17">
        <v>0.241758716328066</v>
      </c>
      <c r="X11" s="17">
        <v>0.236623756661026</v>
      </c>
      <c r="Y11" s="17">
        <v>0.29213533586093399</v>
      </c>
      <c r="Z11" s="17">
        <v>0.26281635049304503</v>
      </c>
      <c r="AA11" s="17">
        <v>0.26217705883368903</v>
      </c>
      <c r="AB11" s="17">
        <v>0.31599074528093901</v>
      </c>
      <c r="AC11" s="17">
        <v>0.29998810551115301</v>
      </c>
      <c r="AD11" s="17">
        <v>0.39542592419029499</v>
      </c>
      <c r="AE11" s="17"/>
      <c r="AF11" s="17">
        <v>0.26284279851960701</v>
      </c>
      <c r="AG11" s="17">
        <v>0.26253920116969298</v>
      </c>
      <c r="AH11" s="17">
        <v>0.245307705436655</v>
      </c>
      <c r="AI11" s="17">
        <v>0.255226443739272</v>
      </c>
      <c r="AJ11" s="17">
        <v>0.243889079076265</v>
      </c>
      <c r="AK11" s="17">
        <v>0.17708657028681299</v>
      </c>
      <c r="AL11" s="17"/>
      <c r="AM11" s="17">
        <v>0.26993060878609099</v>
      </c>
      <c r="AN11" s="17">
        <v>0.26117737895821702</v>
      </c>
      <c r="AO11" s="17">
        <v>0.23377923595684699</v>
      </c>
      <c r="AP11" s="17">
        <v>0.19493163719291101</v>
      </c>
      <c r="AQ11" s="17">
        <v>0.17900789028575601</v>
      </c>
      <c r="AR11" s="17"/>
      <c r="AS11" s="17">
        <v>0.226943022793201</v>
      </c>
      <c r="AT11" s="17">
        <v>0.25299729125292603</v>
      </c>
      <c r="AU11" s="17">
        <v>0.236050919318609</v>
      </c>
      <c r="AV11" s="17">
        <v>0.24804542200143201</v>
      </c>
      <c r="AW11" s="17">
        <v>0.27893572452616899</v>
      </c>
      <c r="AX11" s="17">
        <v>0.26647863002408101</v>
      </c>
      <c r="AY11" s="17"/>
      <c r="AZ11" s="17">
        <v>0.24071928314372201</v>
      </c>
      <c r="BA11" s="17">
        <v>0.24028341610895801</v>
      </c>
      <c r="BB11" s="17">
        <v>0.25914718262740499</v>
      </c>
      <c r="BC11" s="17">
        <v>0.31190847843774799</v>
      </c>
      <c r="BD11" s="17">
        <v>0.23230319246234901</v>
      </c>
      <c r="BE11" s="17"/>
      <c r="BF11" s="17">
        <v>0.25236509106569999</v>
      </c>
      <c r="BG11" s="17"/>
      <c r="BH11" s="17">
        <v>0.25774682675883498</v>
      </c>
      <c r="BI11" s="17"/>
      <c r="BJ11" s="17">
        <v>0.215614725238439</v>
      </c>
      <c r="BK11" s="17">
        <v>0.24231712204349401</v>
      </c>
      <c r="BL11" s="17">
        <v>0.28426275172573601</v>
      </c>
      <c r="BM11" s="17">
        <v>0.24969955593169399</v>
      </c>
      <c r="BN11" s="17">
        <v>0.28960160070591401</v>
      </c>
      <c r="BO11" s="17">
        <v>0.219093517915744</v>
      </c>
      <c r="BP11" s="17"/>
      <c r="BQ11" s="17">
        <v>0.18412130821742601</v>
      </c>
      <c r="BR11" s="17">
        <v>0.25623721009883998</v>
      </c>
      <c r="BS11" s="17">
        <v>0.27055756961718702</v>
      </c>
      <c r="BT11" s="17"/>
      <c r="BU11" s="17">
        <v>0.141147653092873</v>
      </c>
      <c r="BV11" s="17">
        <v>0.249910292263644</v>
      </c>
      <c r="BW11" s="17">
        <v>0.27319380259054599</v>
      </c>
      <c r="BX11" s="17"/>
      <c r="BY11" s="17">
        <v>0.20219786572142001</v>
      </c>
      <c r="BZ11" s="17"/>
      <c r="CA11" s="17">
        <v>0.158281605215224</v>
      </c>
    </row>
    <row r="12" spans="2:79" ht="43.5" x14ac:dyDescent="0.35">
      <c r="B12" s="18" t="s">
        <v>309</v>
      </c>
      <c r="C12" s="17">
        <v>4.4826804562632203E-2</v>
      </c>
      <c r="D12" s="17">
        <v>5.2557065547965597E-2</v>
      </c>
      <c r="E12" s="17">
        <v>3.7103221954193702E-2</v>
      </c>
      <c r="F12" s="17"/>
      <c r="G12" s="17">
        <v>9.0800030353219305E-2</v>
      </c>
      <c r="H12" s="17">
        <v>7.108580113146E-2</v>
      </c>
      <c r="I12" s="17">
        <v>5.81716297329559E-2</v>
      </c>
      <c r="J12" s="17">
        <v>1.05004479798589E-2</v>
      </c>
      <c r="K12" s="17">
        <v>1.9318397611408401E-2</v>
      </c>
      <c r="L12" s="17">
        <v>2.6848833645492402E-2</v>
      </c>
      <c r="M12" s="17"/>
      <c r="N12" s="17">
        <v>5.6753368313650299E-2</v>
      </c>
      <c r="O12" s="17">
        <v>4.50961142546965E-2</v>
      </c>
      <c r="P12" s="17">
        <v>4.0839147343112697E-2</v>
      </c>
      <c r="Q12" s="17">
        <v>3.5521073429069398E-2</v>
      </c>
      <c r="R12" s="17"/>
      <c r="S12" s="17">
        <v>8.0358790743430594E-2</v>
      </c>
      <c r="T12" s="17">
        <v>2.9400050533514101E-2</v>
      </c>
      <c r="U12" s="17">
        <v>3.5173192295637902E-2</v>
      </c>
      <c r="V12" s="17">
        <v>2.4239978667457501E-2</v>
      </c>
      <c r="W12" s="17">
        <v>4.3906226787719799E-2</v>
      </c>
      <c r="X12" s="17">
        <v>5.7231983636531002E-2</v>
      </c>
      <c r="Y12" s="17">
        <v>3.0435854853230599E-2</v>
      </c>
      <c r="Z12" s="17">
        <v>6.7797178236651601E-2</v>
      </c>
      <c r="AA12" s="17">
        <v>4.3812708878829397E-2</v>
      </c>
      <c r="AB12" s="17">
        <v>4.1362246247072298E-2</v>
      </c>
      <c r="AC12" s="17">
        <v>2.8176762250158301E-2</v>
      </c>
      <c r="AD12" s="17">
        <v>4.8081696877723103E-2</v>
      </c>
      <c r="AE12" s="17"/>
      <c r="AF12" s="17">
        <v>5.3189674659678499E-2</v>
      </c>
      <c r="AG12" s="17">
        <v>3.2190023013291102E-2</v>
      </c>
      <c r="AH12" s="17">
        <v>4.5741766016704301E-2</v>
      </c>
      <c r="AI12" s="17">
        <v>3.9223189500960397E-2</v>
      </c>
      <c r="AJ12" s="17">
        <v>6.6306873327866805E-2</v>
      </c>
      <c r="AK12" s="17">
        <v>0.112001586688539</v>
      </c>
      <c r="AL12" s="17"/>
      <c r="AM12" s="17">
        <v>2.2825538271490999E-2</v>
      </c>
      <c r="AN12" s="17">
        <v>4.0622836313621402E-2</v>
      </c>
      <c r="AO12" s="17">
        <v>5.2619933799837697E-2</v>
      </c>
      <c r="AP12" s="17">
        <v>8.3263970838954607E-2</v>
      </c>
      <c r="AQ12" s="17">
        <v>6.1257156832469899E-2</v>
      </c>
      <c r="AR12" s="17"/>
      <c r="AS12" s="17">
        <v>7.9716330454399104E-2</v>
      </c>
      <c r="AT12" s="17">
        <v>3.8267112727462499E-2</v>
      </c>
      <c r="AU12" s="17">
        <v>5.2692526111606297E-2</v>
      </c>
      <c r="AV12" s="17">
        <v>3.0956606842158198E-2</v>
      </c>
      <c r="AW12" s="17">
        <v>1.96625367276849E-2</v>
      </c>
      <c r="AX12" s="17">
        <v>2.08058638376089E-2</v>
      </c>
      <c r="AY12" s="17"/>
      <c r="AZ12" s="17">
        <v>4.21745848263426E-2</v>
      </c>
      <c r="BA12" s="17">
        <v>3.2321744845919403E-2</v>
      </c>
      <c r="BB12" s="17">
        <v>2.3056105811324699E-2</v>
      </c>
      <c r="BC12" s="17">
        <v>5.6892294703408099E-2</v>
      </c>
      <c r="BD12" s="17">
        <v>7.7625369082343798E-2</v>
      </c>
      <c r="BE12" s="17"/>
      <c r="BF12" s="17">
        <v>3.62352139066804E-2</v>
      </c>
      <c r="BG12" s="17"/>
      <c r="BH12" s="17">
        <v>4.1692187101773401E-2</v>
      </c>
      <c r="BI12" s="17"/>
      <c r="BJ12" s="17">
        <v>4.2095794580195099E-2</v>
      </c>
      <c r="BK12" s="17">
        <v>5.5203862331538497E-2</v>
      </c>
      <c r="BL12" s="17">
        <v>2.8407670969365501E-2</v>
      </c>
      <c r="BM12" s="17">
        <v>5.8083183805309899E-2</v>
      </c>
      <c r="BN12" s="17">
        <v>4.7898175191490297E-2</v>
      </c>
      <c r="BO12" s="17">
        <v>6.8054753576643395E-2</v>
      </c>
      <c r="BP12" s="17"/>
      <c r="BQ12" s="17">
        <v>4.0905879130111303E-2</v>
      </c>
      <c r="BR12" s="17">
        <v>4.21739584944371E-2</v>
      </c>
      <c r="BS12" s="17">
        <v>4.8513505042635401E-2</v>
      </c>
      <c r="BT12" s="17"/>
      <c r="BU12" s="17">
        <v>2.86413295456922E-2</v>
      </c>
      <c r="BV12" s="17">
        <v>3.5856339392453702E-2</v>
      </c>
      <c r="BW12" s="17">
        <v>5.1446948607980603E-2</v>
      </c>
      <c r="BX12" s="17"/>
      <c r="BY12" s="17">
        <v>8.0342060316060102E-2</v>
      </c>
      <c r="BZ12" s="17"/>
      <c r="CA12" s="17">
        <v>5.0717949713272502E-2</v>
      </c>
    </row>
    <row r="13" spans="2:79" ht="43.5" x14ac:dyDescent="0.35">
      <c r="B13" s="18" t="s">
        <v>310</v>
      </c>
      <c r="C13" s="17">
        <v>3.8952554293683501E-2</v>
      </c>
      <c r="D13" s="17">
        <v>4.78805289380499E-2</v>
      </c>
      <c r="E13" s="17">
        <v>3.05093501004737E-2</v>
      </c>
      <c r="F13" s="17"/>
      <c r="G13" s="17">
        <v>6.8477829530855905E-2</v>
      </c>
      <c r="H13" s="17">
        <v>7.5534749714407504E-2</v>
      </c>
      <c r="I13" s="17">
        <v>4.4282953973733802E-2</v>
      </c>
      <c r="J13" s="17">
        <v>2.4164453988318801E-2</v>
      </c>
      <c r="K13" s="17">
        <v>9.4331745559830208E-3</v>
      </c>
      <c r="L13" s="17">
        <v>1.69216631875501E-2</v>
      </c>
      <c r="M13" s="17"/>
      <c r="N13" s="17">
        <v>4.1801117757287801E-2</v>
      </c>
      <c r="O13" s="17">
        <v>3.7739906545678902E-2</v>
      </c>
      <c r="P13" s="17">
        <v>4.8057227073314501E-2</v>
      </c>
      <c r="Q13" s="17">
        <v>2.9107084384279301E-2</v>
      </c>
      <c r="R13" s="17"/>
      <c r="S13" s="17">
        <v>6.2149980868743598E-2</v>
      </c>
      <c r="T13" s="17">
        <v>1.8333241308213899E-2</v>
      </c>
      <c r="U13" s="17">
        <v>2.4328756837564702E-2</v>
      </c>
      <c r="V13" s="17">
        <v>2.5834621363389699E-2</v>
      </c>
      <c r="W13" s="17">
        <v>2.9772499104851701E-2</v>
      </c>
      <c r="X13" s="17">
        <v>6.20567926461386E-2</v>
      </c>
      <c r="Y13" s="17">
        <v>2.9444453423463E-2</v>
      </c>
      <c r="Z13" s="17">
        <v>3.5212395814625402E-2</v>
      </c>
      <c r="AA13" s="17">
        <v>5.4056738606370003E-2</v>
      </c>
      <c r="AB13" s="17">
        <v>4.9006190250432298E-2</v>
      </c>
      <c r="AC13" s="17">
        <v>2.0574039609554499E-2</v>
      </c>
      <c r="AD13" s="17">
        <v>2.6043957798804699E-2</v>
      </c>
      <c r="AE13" s="17"/>
      <c r="AF13" s="17">
        <v>4.8125699773826497E-2</v>
      </c>
      <c r="AG13" s="17">
        <v>2.6884686629807301E-2</v>
      </c>
      <c r="AH13" s="17">
        <v>2.5616578538239301E-2</v>
      </c>
      <c r="AI13" s="17">
        <v>3.2573804676052899E-2</v>
      </c>
      <c r="AJ13" s="17">
        <v>5.7543482216318803E-2</v>
      </c>
      <c r="AK13" s="17">
        <v>0.137680737339967</v>
      </c>
      <c r="AL13" s="17"/>
      <c r="AM13" s="17">
        <v>3.2552455766367699E-2</v>
      </c>
      <c r="AN13" s="17">
        <v>3.2418373410002199E-2</v>
      </c>
      <c r="AO13" s="17">
        <v>4.53875779056961E-2</v>
      </c>
      <c r="AP13" s="17">
        <v>4.5619272778144697E-2</v>
      </c>
      <c r="AQ13" s="17">
        <v>0.107920807331011</v>
      </c>
      <c r="AR13" s="17"/>
      <c r="AS13" s="17">
        <v>7.7101301936948197E-2</v>
      </c>
      <c r="AT13" s="17">
        <v>2.6940158560160399E-2</v>
      </c>
      <c r="AU13" s="17">
        <v>3.1420489863010902E-2</v>
      </c>
      <c r="AV13" s="17">
        <v>2.9094947709170201E-2</v>
      </c>
      <c r="AW13" s="17">
        <v>2.1476434554969299E-2</v>
      </c>
      <c r="AX13" s="17">
        <v>3.1800255425838399E-2</v>
      </c>
      <c r="AY13" s="17"/>
      <c r="AZ13" s="17">
        <v>4.1838965279864401E-2</v>
      </c>
      <c r="BA13" s="17">
        <v>2.5853987031787401E-2</v>
      </c>
      <c r="BB13" s="17">
        <v>2.4364561664550002E-2</v>
      </c>
      <c r="BC13" s="17">
        <v>7.0409034262157694E-2</v>
      </c>
      <c r="BD13" s="17">
        <v>5.2504785600476299E-2</v>
      </c>
      <c r="BE13" s="17"/>
      <c r="BF13" s="17">
        <v>3.4819078927605697E-2</v>
      </c>
      <c r="BG13" s="17"/>
      <c r="BH13" s="17">
        <v>4.0259734888230501E-2</v>
      </c>
      <c r="BI13" s="17"/>
      <c r="BJ13" s="17">
        <v>5.1298940005027098E-2</v>
      </c>
      <c r="BK13" s="17">
        <v>2.0886054892740102E-2</v>
      </c>
      <c r="BL13" s="17">
        <v>2.5847742124246599E-2</v>
      </c>
      <c r="BM13" s="17">
        <v>4.7928773908931799E-2</v>
      </c>
      <c r="BN13" s="17">
        <v>3.8239351168469E-2</v>
      </c>
      <c r="BO13" s="17">
        <v>9.7247802871640601E-2</v>
      </c>
      <c r="BP13" s="17"/>
      <c r="BQ13" s="17">
        <v>3.0868961286299599E-2</v>
      </c>
      <c r="BR13" s="17">
        <v>2.8240828689865299E-2</v>
      </c>
      <c r="BS13" s="17">
        <v>4.3788389479003799E-2</v>
      </c>
      <c r="BT13" s="17"/>
      <c r="BU13" s="17">
        <v>4.3974537756818297E-2</v>
      </c>
      <c r="BV13" s="17">
        <v>2.4936724207974902E-2</v>
      </c>
      <c r="BW13" s="17">
        <v>4.9136296760640297E-2</v>
      </c>
      <c r="BX13" s="17"/>
      <c r="BY13" s="17">
        <v>0.11103387947660499</v>
      </c>
      <c r="BZ13" s="17"/>
      <c r="CA13" s="17">
        <v>2.8762523961585199E-2</v>
      </c>
    </row>
    <row r="14" spans="2:79" x14ac:dyDescent="0.35">
      <c r="B14" s="18" t="s">
        <v>136</v>
      </c>
      <c r="C14" s="19">
        <v>0.108514980428807</v>
      </c>
      <c r="D14" s="19">
        <v>8.8613003156617506E-2</v>
      </c>
      <c r="E14" s="19">
        <v>0.12829407114573399</v>
      </c>
      <c r="F14" s="19"/>
      <c r="G14" s="19">
        <v>9.2560998191972693E-2</v>
      </c>
      <c r="H14" s="19">
        <v>0.13896495689816901</v>
      </c>
      <c r="I14" s="19">
        <v>0.10751476407641</v>
      </c>
      <c r="J14" s="19">
        <v>9.2360725598503904E-2</v>
      </c>
      <c r="K14" s="19">
        <v>8.2252902937809694E-2</v>
      </c>
      <c r="L14" s="19">
        <v>0.12590844804818499</v>
      </c>
      <c r="M14" s="19"/>
      <c r="N14" s="19">
        <v>7.4362816727189196E-2</v>
      </c>
      <c r="O14" s="19">
        <v>0.110907501437083</v>
      </c>
      <c r="P14" s="19">
        <v>0.116533348556072</v>
      </c>
      <c r="Q14" s="19">
        <v>0.13003034664902199</v>
      </c>
      <c r="R14" s="19"/>
      <c r="S14" s="19">
        <v>8.7625543164841793E-2</v>
      </c>
      <c r="T14" s="19">
        <v>9.8719926502179797E-2</v>
      </c>
      <c r="U14" s="19">
        <v>0.14002284289906</v>
      </c>
      <c r="V14" s="19">
        <v>0.113183072830562</v>
      </c>
      <c r="W14" s="19">
        <v>8.4951315886146905E-2</v>
      </c>
      <c r="X14" s="19">
        <v>0.11752440189904501</v>
      </c>
      <c r="Y14" s="19">
        <v>0.111348776243613</v>
      </c>
      <c r="Z14" s="19">
        <v>0.17446029757298001</v>
      </c>
      <c r="AA14" s="19">
        <v>0.10954058812810601</v>
      </c>
      <c r="AB14" s="19">
        <v>0.12533424602995599</v>
      </c>
      <c r="AC14" s="19">
        <v>0.111240263490714</v>
      </c>
      <c r="AD14" s="19">
        <v>2.4472394393751401E-2</v>
      </c>
      <c r="AE14" s="19"/>
      <c r="AF14" s="19">
        <v>0.124237508202054</v>
      </c>
      <c r="AG14" s="19">
        <v>0.11521626076248601</v>
      </c>
      <c r="AH14" s="19">
        <v>9.65364463117174E-2</v>
      </c>
      <c r="AI14" s="19">
        <v>7.7638573681226106E-2</v>
      </c>
      <c r="AJ14" s="19">
        <v>7.4401093021520606E-2</v>
      </c>
      <c r="AK14" s="19">
        <v>3.9568527415705899E-2</v>
      </c>
      <c r="AL14" s="19"/>
      <c r="AM14" s="19">
        <v>0.13318181569492399</v>
      </c>
      <c r="AN14" s="19">
        <v>0.108915190962866</v>
      </c>
      <c r="AO14" s="19">
        <v>8.5964371271774601E-2</v>
      </c>
      <c r="AP14" s="19">
        <v>9.7806723807840903E-2</v>
      </c>
      <c r="AQ14" s="19">
        <v>0.114251708445252</v>
      </c>
      <c r="AR14" s="19"/>
      <c r="AS14" s="19">
        <v>9.1361684094364598E-2</v>
      </c>
      <c r="AT14" s="19">
        <v>0.11694808349854401</v>
      </c>
      <c r="AU14" s="19">
        <v>9.8848459122666099E-2</v>
      </c>
      <c r="AV14" s="19">
        <v>0.119296497721949</v>
      </c>
      <c r="AW14" s="19">
        <v>0.138877554268554</v>
      </c>
      <c r="AX14" s="19">
        <v>7.7989195810875003E-2</v>
      </c>
      <c r="AY14" s="19"/>
      <c r="AZ14" s="19">
        <v>0.104774525547827</v>
      </c>
      <c r="BA14" s="19">
        <v>0.118106040475878</v>
      </c>
      <c r="BB14" s="19">
        <v>0.12244995134239001</v>
      </c>
      <c r="BC14" s="19">
        <v>8.4383031207888801E-2</v>
      </c>
      <c r="BD14" s="19">
        <v>9.7083406349568399E-2</v>
      </c>
      <c r="BE14" s="19"/>
      <c r="BF14" s="19">
        <v>0.105593442087517</v>
      </c>
      <c r="BG14" s="19"/>
      <c r="BH14" s="19">
        <v>9.7563576951282205E-2</v>
      </c>
      <c r="BI14" s="19"/>
      <c r="BJ14" s="19">
        <v>0.107558464205084</v>
      </c>
      <c r="BK14" s="19">
        <v>0.124880639235291</v>
      </c>
      <c r="BL14" s="19">
        <v>9.1873329313207699E-2</v>
      </c>
      <c r="BM14" s="19">
        <v>9.9425958602945994E-2</v>
      </c>
      <c r="BN14" s="19">
        <v>0.10295420273299299</v>
      </c>
      <c r="BO14" s="19">
        <v>0.121289295390467</v>
      </c>
      <c r="BP14" s="19"/>
      <c r="BQ14" s="19">
        <v>6.75793455850206E-2</v>
      </c>
      <c r="BR14" s="19">
        <v>8.7235939214715993E-2</v>
      </c>
      <c r="BS14" s="19">
        <v>9.3193995653294906E-2</v>
      </c>
      <c r="BT14" s="19"/>
      <c r="BU14" s="19">
        <v>3.20541173414415E-2</v>
      </c>
      <c r="BV14" s="19">
        <v>7.4995903532322494E-2</v>
      </c>
      <c r="BW14" s="19">
        <v>8.1951417537377599E-2</v>
      </c>
      <c r="BX14" s="19"/>
      <c r="BY14" s="19">
        <v>7.6726514517794997E-2</v>
      </c>
      <c r="BZ14" s="19"/>
      <c r="CA14" s="19">
        <v>9.3548975052983901E-2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34"/>
  <sheetViews>
    <sheetView showGridLines="0" topLeftCell="A15"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312</v>
      </c>
      <c r="C9" s="17">
        <v>0.50530001708009198</v>
      </c>
      <c r="D9" s="17">
        <v>0.494775502094282</v>
      </c>
      <c r="E9" s="17">
        <v>0.51558565816394697</v>
      </c>
      <c r="F9" s="17"/>
      <c r="G9" s="17">
        <v>0.458394018916433</v>
      </c>
      <c r="H9" s="17">
        <v>0.44590543347529299</v>
      </c>
      <c r="I9" s="17">
        <v>0.47759062055169399</v>
      </c>
      <c r="J9" s="17">
        <v>0.55112593540000898</v>
      </c>
      <c r="K9" s="17">
        <v>0.56121540794909197</v>
      </c>
      <c r="L9" s="17">
        <v>0.53278580336564696</v>
      </c>
      <c r="M9" s="17"/>
      <c r="N9" s="17">
        <v>0.53761407717680598</v>
      </c>
      <c r="O9" s="17">
        <v>0.50065143141879698</v>
      </c>
      <c r="P9" s="17">
        <v>0.50472545422571002</v>
      </c>
      <c r="Q9" s="17">
        <v>0.47690359679234301</v>
      </c>
      <c r="R9" s="17"/>
      <c r="S9" s="17">
        <v>0.49634380068817702</v>
      </c>
      <c r="T9" s="17">
        <v>0.58226607455097701</v>
      </c>
      <c r="U9" s="17">
        <v>0.55263771443526799</v>
      </c>
      <c r="V9" s="17">
        <v>0.49681378352884997</v>
      </c>
      <c r="W9" s="17">
        <v>0.53561206001290695</v>
      </c>
      <c r="X9" s="17">
        <v>0.44678846097959002</v>
      </c>
      <c r="Y9" s="17">
        <v>0.51786674880144801</v>
      </c>
      <c r="Z9" s="17">
        <v>0.50014327273364301</v>
      </c>
      <c r="AA9" s="17">
        <v>0.45599961204069001</v>
      </c>
      <c r="AB9" s="17">
        <v>0.45758883703539999</v>
      </c>
      <c r="AC9" s="17">
        <v>0.49423688070928001</v>
      </c>
      <c r="AD9" s="17">
        <v>0.53347055469624205</v>
      </c>
      <c r="AE9" s="17"/>
      <c r="AF9" s="17">
        <v>0.49900095387533799</v>
      </c>
      <c r="AG9" s="17">
        <v>0.492196533196467</v>
      </c>
      <c r="AH9" s="17">
        <v>0.53043880238724905</v>
      </c>
      <c r="AI9" s="17">
        <v>0.52882181631488601</v>
      </c>
      <c r="AJ9" s="17">
        <v>0.46592015367119999</v>
      </c>
      <c r="AK9" s="17">
        <v>0.52402316654273695</v>
      </c>
      <c r="AL9" s="17"/>
      <c r="AM9" s="17">
        <v>0.46608559214340101</v>
      </c>
      <c r="AN9" s="17">
        <v>0.51193137591356797</v>
      </c>
      <c r="AO9" s="17">
        <v>0.52615371059076899</v>
      </c>
      <c r="AP9" s="17">
        <v>0.506685000892514</v>
      </c>
      <c r="AQ9" s="17">
        <v>0.583346532599329</v>
      </c>
      <c r="AR9" s="17"/>
      <c r="AS9" s="17">
        <v>0.47322218851878201</v>
      </c>
      <c r="AT9" s="17">
        <v>0.51713738155705902</v>
      </c>
      <c r="AU9" s="17">
        <v>0.49587691770444903</v>
      </c>
      <c r="AV9" s="17">
        <v>0.52679853158090995</v>
      </c>
      <c r="AW9" s="17">
        <v>0.540086236548458</v>
      </c>
      <c r="AX9" s="17">
        <v>0.47072507885494502</v>
      </c>
      <c r="AY9" s="17"/>
      <c r="AZ9" s="17">
        <v>0.478985176719327</v>
      </c>
      <c r="BA9" s="17">
        <v>0.52880223967280404</v>
      </c>
      <c r="BB9" s="17">
        <v>0.52583354638967905</v>
      </c>
      <c r="BC9" s="17">
        <v>0.49948995241510402</v>
      </c>
      <c r="BD9" s="17">
        <v>0.48564270275966498</v>
      </c>
      <c r="BE9" s="17"/>
      <c r="BF9" s="17">
        <v>0.50851826793261601</v>
      </c>
      <c r="BG9" s="17"/>
      <c r="BH9" s="17">
        <v>0.51586345469887895</v>
      </c>
      <c r="BI9" s="17"/>
      <c r="BJ9" s="17">
        <v>0.51262067766374597</v>
      </c>
      <c r="BK9" s="17">
        <v>0.52417388467238102</v>
      </c>
      <c r="BL9" s="17">
        <v>0.51627588272975999</v>
      </c>
      <c r="BM9" s="17">
        <v>0.49530504300079398</v>
      </c>
      <c r="BN9" s="17">
        <v>0.44601636870036199</v>
      </c>
      <c r="BO9" s="17">
        <v>0.469022181627334</v>
      </c>
      <c r="BP9" s="17"/>
      <c r="BQ9" s="17">
        <v>0.50722896555365704</v>
      </c>
      <c r="BR9" s="17">
        <v>0.51982379223213804</v>
      </c>
      <c r="BS9" s="17">
        <v>0.52311574676911499</v>
      </c>
      <c r="BT9" s="17"/>
      <c r="BU9" s="17">
        <v>0.59787553961653195</v>
      </c>
      <c r="BV9" s="17">
        <v>0.52507197247094906</v>
      </c>
      <c r="BW9" s="17">
        <v>0.51809211651090303</v>
      </c>
      <c r="BX9" s="17"/>
      <c r="BY9" s="17">
        <v>0.505252685761575</v>
      </c>
      <c r="BZ9" s="17"/>
      <c r="CA9" s="17">
        <v>0.56292845450422901</v>
      </c>
    </row>
    <row r="10" spans="2:79" x14ac:dyDescent="0.35">
      <c r="B10" s="18" t="s">
        <v>313</v>
      </c>
      <c r="C10" s="17">
        <v>0.44307964253499299</v>
      </c>
      <c r="D10" s="17">
        <v>0.44069847993445499</v>
      </c>
      <c r="E10" s="17">
        <v>0.44545330872549999</v>
      </c>
      <c r="F10" s="17"/>
      <c r="G10" s="17">
        <v>0.28885197819165198</v>
      </c>
      <c r="H10" s="17">
        <v>0.30376962349442499</v>
      </c>
      <c r="I10" s="17">
        <v>0.425419407898737</v>
      </c>
      <c r="J10" s="17">
        <v>0.51245118649073096</v>
      </c>
      <c r="K10" s="17">
        <v>0.56182820186147298</v>
      </c>
      <c r="L10" s="17">
        <v>0.53794340864702195</v>
      </c>
      <c r="M10" s="17"/>
      <c r="N10" s="17">
        <v>0.50257019672537195</v>
      </c>
      <c r="O10" s="17">
        <v>0.44616079348559001</v>
      </c>
      <c r="P10" s="17">
        <v>0.40749829134106003</v>
      </c>
      <c r="Q10" s="17">
        <v>0.40731286889580398</v>
      </c>
      <c r="R10" s="17"/>
      <c r="S10" s="17">
        <v>0.374217445377031</v>
      </c>
      <c r="T10" s="17">
        <v>0.50595911546222805</v>
      </c>
      <c r="U10" s="17">
        <v>0.479478405133686</v>
      </c>
      <c r="V10" s="17">
        <v>0.44965489853169699</v>
      </c>
      <c r="W10" s="17">
        <v>0.45068175098338698</v>
      </c>
      <c r="X10" s="17">
        <v>0.38218613589005601</v>
      </c>
      <c r="Y10" s="17">
        <v>0.48065983433723902</v>
      </c>
      <c r="Z10" s="17">
        <v>0.39918760291967398</v>
      </c>
      <c r="AA10" s="17">
        <v>0.40503528835761698</v>
      </c>
      <c r="AB10" s="17">
        <v>0.47224344770073201</v>
      </c>
      <c r="AC10" s="17">
        <v>0.47452956805458302</v>
      </c>
      <c r="AD10" s="17">
        <v>0.49762945305374601</v>
      </c>
      <c r="AE10" s="17"/>
      <c r="AF10" s="17">
        <v>0.40191587573097798</v>
      </c>
      <c r="AG10" s="17">
        <v>0.43130148184224398</v>
      </c>
      <c r="AH10" s="17">
        <v>0.46481791176144999</v>
      </c>
      <c r="AI10" s="17">
        <v>0.48882261711706498</v>
      </c>
      <c r="AJ10" s="17">
        <v>0.47748759125590001</v>
      </c>
      <c r="AK10" s="17">
        <v>0.495933611638184</v>
      </c>
      <c r="AL10" s="17"/>
      <c r="AM10" s="17">
        <v>0.45280520328434498</v>
      </c>
      <c r="AN10" s="17">
        <v>0.44787766240216997</v>
      </c>
      <c r="AO10" s="17">
        <v>0.45817971051394202</v>
      </c>
      <c r="AP10" s="17">
        <v>0.37698417227978398</v>
      </c>
      <c r="AQ10" s="17">
        <v>0.48580894912940598</v>
      </c>
      <c r="AR10" s="17"/>
      <c r="AS10" s="17">
        <v>0.37198282760176399</v>
      </c>
      <c r="AT10" s="17">
        <v>0.47048400159352799</v>
      </c>
      <c r="AU10" s="17">
        <v>0.39989616569873698</v>
      </c>
      <c r="AV10" s="17">
        <v>0.47339817712948401</v>
      </c>
      <c r="AW10" s="17">
        <v>0.53573736373987701</v>
      </c>
      <c r="AX10" s="17">
        <v>0.43114372849232402</v>
      </c>
      <c r="AY10" s="17"/>
      <c r="AZ10" s="17">
        <v>0.46618376885074497</v>
      </c>
      <c r="BA10" s="17">
        <v>0.45598229286563902</v>
      </c>
      <c r="BB10" s="17">
        <v>0.47282193952344498</v>
      </c>
      <c r="BC10" s="17">
        <v>0.50661976431370304</v>
      </c>
      <c r="BD10" s="17">
        <v>0.36090240306751098</v>
      </c>
      <c r="BE10" s="17"/>
      <c r="BF10" s="17">
        <v>0.471413974507154</v>
      </c>
      <c r="BG10" s="17"/>
      <c r="BH10" s="17">
        <v>0.471305221308704</v>
      </c>
      <c r="BI10" s="17"/>
      <c r="BJ10" s="17">
        <v>0.43142310272207401</v>
      </c>
      <c r="BK10" s="17">
        <v>0.478691716902653</v>
      </c>
      <c r="BL10" s="17">
        <v>0.48312964121263102</v>
      </c>
      <c r="BM10" s="17">
        <v>0.40137974752033101</v>
      </c>
      <c r="BN10" s="17">
        <v>0.349111700955542</v>
      </c>
      <c r="BO10" s="17">
        <v>0.36354697356783799</v>
      </c>
      <c r="BP10" s="17"/>
      <c r="BQ10" s="17">
        <v>0.48125182780981601</v>
      </c>
      <c r="BR10" s="17">
        <v>0.46415326182725603</v>
      </c>
      <c r="BS10" s="17">
        <v>0.44889141780631098</v>
      </c>
      <c r="BT10" s="17"/>
      <c r="BU10" s="17">
        <v>0.48427467654095002</v>
      </c>
      <c r="BV10" s="17">
        <v>0.47830816779441199</v>
      </c>
      <c r="BW10" s="17">
        <v>0.44803785105904098</v>
      </c>
      <c r="BX10" s="17"/>
      <c r="BY10" s="17">
        <v>0.26323804364844999</v>
      </c>
      <c r="BZ10" s="17"/>
      <c r="CA10" s="17">
        <v>0.50592223048342899</v>
      </c>
    </row>
    <row r="11" spans="2:79" x14ac:dyDescent="0.35">
      <c r="B11" s="18" t="s">
        <v>314</v>
      </c>
      <c r="C11" s="17">
        <v>0.42350304392458499</v>
      </c>
      <c r="D11" s="17">
        <v>0.38092483462402699</v>
      </c>
      <c r="E11" s="17">
        <v>0.46410637989171999</v>
      </c>
      <c r="F11" s="17"/>
      <c r="G11" s="17">
        <v>0.34526372479837503</v>
      </c>
      <c r="H11" s="17">
        <v>0.26926598096961102</v>
      </c>
      <c r="I11" s="17">
        <v>0.38435911754060598</v>
      </c>
      <c r="J11" s="17">
        <v>0.45229396026857699</v>
      </c>
      <c r="K11" s="17">
        <v>0.52501954037981402</v>
      </c>
      <c r="L11" s="17">
        <v>0.54154267661653799</v>
      </c>
      <c r="M11" s="17"/>
      <c r="N11" s="17">
        <v>0.45202721964993198</v>
      </c>
      <c r="O11" s="17">
        <v>0.43838748371223901</v>
      </c>
      <c r="P11" s="17">
        <v>0.41760695141070397</v>
      </c>
      <c r="Q11" s="17">
        <v>0.38302159839740402</v>
      </c>
      <c r="R11" s="17"/>
      <c r="S11" s="17">
        <v>0.345968099635168</v>
      </c>
      <c r="T11" s="17">
        <v>0.48739549247585701</v>
      </c>
      <c r="U11" s="17">
        <v>0.42722755629317</v>
      </c>
      <c r="V11" s="17">
        <v>0.41481216904698298</v>
      </c>
      <c r="W11" s="17">
        <v>0.47719630103362698</v>
      </c>
      <c r="X11" s="17">
        <v>0.395860448883251</v>
      </c>
      <c r="Y11" s="17">
        <v>0.41899356143581101</v>
      </c>
      <c r="Z11" s="17">
        <v>0.42843601070899401</v>
      </c>
      <c r="AA11" s="17">
        <v>0.38106652182706402</v>
      </c>
      <c r="AB11" s="17">
        <v>0.44053951822991999</v>
      </c>
      <c r="AC11" s="17">
        <v>0.52940424153088905</v>
      </c>
      <c r="AD11" s="17">
        <v>0.415060973685212</v>
      </c>
      <c r="AE11" s="17"/>
      <c r="AF11" s="17">
        <v>0.40873114741540501</v>
      </c>
      <c r="AG11" s="17">
        <v>0.41767034487213101</v>
      </c>
      <c r="AH11" s="17">
        <v>0.42565144327222698</v>
      </c>
      <c r="AI11" s="17">
        <v>0.42588609885878898</v>
      </c>
      <c r="AJ11" s="17">
        <v>0.48387433453622197</v>
      </c>
      <c r="AK11" s="17">
        <v>0.39347348700539497</v>
      </c>
      <c r="AL11" s="17"/>
      <c r="AM11" s="17">
        <v>0.41096397238092902</v>
      </c>
      <c r="AN11" s="17">
        <v>0.43900704439957</v>
      </c>
      <c r="AO11" s="17">
        <v>0.43881292125947002</v>
      </c>
      <c r="AP11" s="17">
        <v>0.37323336860046002</v>
      </c>
      <c r="AQ11" s="17">
        <v>0.38253253425996497</v>
      </c>
      <c r="AR11" s="17"/>
      <c r="AS11" s="17">
        <v>0.34695045094927501</v>
      </c>
      <c r="AT11" s="17">
        <v>0.45331869156447602</v>
      </c>
      <c r="AU11" s="17">
        <v>0.35710657755527497</v>
      </c>
      <c r="AV11" s="17">
        <v>0.47555852029097301</v>
      </c>
      <c r="AW11" s="17">
        <v>0.51259057890095205</v>
      </c>
      <c r="AX11" s="17">
        <v>0.41722271566500402</v>
      </c>
      <c r="AY11" s="17"/>
      <c r="AZ11" s="17">
        <v>0.45050898768882103</v>
      </c>
      <c r="BA11" s="17">
        <v>0.440239239145788</v>
      </c>
      <c r="BB11" s="17">
        <v>0.457047247007001</v>
      </c>
      <c r="BC11" s="17">
        <v>0.45598811319541499</v>
      </c>
      <c r="BD11" s="17">
        <v>0.34045325146626398</v>
      </c>
      <c r="BE11" s="17"/>
      <c r="BF11" s="17">
        <v>0.451005487823191</v>
      </c>
      <c r="BG11" s="17"/>
      <c r="BH11" s="17">
        <v>0.44498800589755599</v>
      </c>
      <c r="BI11" s="17"/>
      <c r="BJ11" s="17">
        <v>0.39851053854473001</v>
      </c>
      <c r="BK11" s="17">
        <v>0.44057147242484002</v>
      </c>
      <c r="BL11" s="17">
        <v>0.48990426176430202</v>
      </c>
      <c r="BM11" s="17">
        <v>0.35664487247160398</v>
      </c>
      <c r="BN11" s="17">
        <v>0.35784981794133103</v>
      </c>
      <c r="BO11" s="17">
        <v>0.39907831422547402</v>
      </c>
      <c r="BP11" s="17"/>
      <c r="BQ11" s="17">
        <v>0.43984602043571203</v>
      </c>
      <c r="BR11" s="17">
        <v>0.44373795257134702</v>
      </c>
      <c r="BS11" s="17">
        <v>0.434673364892945</v>
      </c>
      <c r="BT11" s="17"/>
      <c r="BU11" s="17">
        <v>0.45796625686207199</v>
      </c>
      <c r="BV11" s="17">
        <v>0.45809392822113498</v>
      </c>
      <c r="BW11" s="17">
        <v>0.43106338835060498</v>
      </c>
      <c r="BX11" s="17"/>
      <c r="BY11" s="17">
        <v>0.24990340005011899</v>
      </c>
      <c r="BZ11" s="17"/>
      <c r="CA11" s="17">
        <v>0.47416665706642902</v>
      </c>
    </row>
    <row r="12" spans="2:79" x14ac:dyDescent="0.35">
      <c r="B12" s="18" t="s">
        <v>315</v>
      </c>
      <c r="C12" s="17">
        <v>0.39339915124613001</v>
      </c>
      <c r="D12" s="17">
        <v>0.37459734501044101</v>
      </c>
      <c r="E12" s="17">
        <v>0.41075747883455799</v>
      </c>
      <c r="F12" s="17"/>
      <c r="G12" s="17">
        <v>0.294962681374146</v>
      </c>
      <c r="H12" s="17">
        <v>0.31266283763655001</v>
      </c>
      <c r="I12" s="17">
        <v>0.37333093536273998</v>
      </c>
      <c r="J12" s="17">
        <v>0.42668426445783098</v>
      </c>
      <c r="K12" s="17">
        <v>0.49635170602598999</v>
      </c>
      <c r="L12" s="17">
        <v>0.445123882427572</v>
      </c>
      <c r="M12" s="17"/>
      <c r="N12" s="17">
        <v>0.40519185850042</v>
      </c>
      <c r="O12" s="17">
        <v>0.39545458316125598</v>
      </c>
      <c r="P12" s="17">
        <v>0.38612941917628701</v>
      </c>
      <c r="Q12" s="17">
        <v>0.38612679401060401</v>
      </c>
      <c r="R12" s="17"/>
      <c r="S12" s="17">
        <v>0.36660345882445899</v>
      </c>
      <c r="T12" s="17">
        <v>0.39933431585500501</v>
      </c>
      <c r="U12" s="17">
        <v>0.41216008342787502</v>
      </c>
      <c r="V12" s="17">
        <v>0.39234216761785501</v>
      </c>
      <c r="W12" s="17">
        <v>0.36449874694523898</v>
      </c>
      <c r="X12" s="17">
        <v>0.40073891555006003</v>
      </c>
      <c r="Y12" s="17">
        <v>0.37501859010879002</v>
      </c>
      <c r="Z12" s="17">
        <v>0.41507949564198499</v>
      </c>
      <c r="AA12" s="17">
        <v>0.39698661451233602</v>
      </c>
      <c r="AB12" s="17">
        <v>0.39419371402657699</v>
      </c>
      <c r="AC12" s="17">
        <v>0.45781236741977799</v>
      </c>
      <c r="AD12" s="17">
        <v>0.38830673140081901</v>
      </c>
      <c r="AE12" s="17"/>
      <c r="AF12" s="17">
        <v>0.398065772336061</v>
      </c>
      <c r="AG12" s="17">
        <v>0.39467178193262697</v>
      </c>
      <c r="AH12" s="17">
        <v>0.39902814435309902</v>
      </c>
      <c r="AI12" s="17">
        <v>0.38027064934106702</v>
      </c>
      <c r="AJ12" s="17">
        <v>0.44606968607146202</v>
      </c>
      <c r="AK12" s="17">
        <v>0.366020182394104</v>
      </c>
      <c r="AL12" s="17"/>
      <c r="AM12" s="17">
        <v>0.39821022552045099</v>
      </c>
      <c r="AN12" s="17">
        <v>0.390409513419603</v>
      </c>
      <c r="AO12" s="17">
        <v>0.39172927319397299</v>
      </c>
      <c r="AP12" s="17">
        <v>0.37927271642480698</v>
      </c>
      <c r="AQ12" s="17">
        <v>0.441320672265474</v>
      </c>
      <c r="AR12" s="17"/>
      <c r="AS12" s="17">
        <v>0.33823462086231998</v>
      </c>
      <c r="AT12" s="17">
        <v>0.40711635623512998</v>
      </c>
      <c r="AU12" s="17">
        <v>0.38685567417380801</v>
      </c>
      <c r="AV12" s="17">
        <v>0.40417523923214299</v>
      </c>
      <c r="AW12" s="17">
        <v>0.46119998042737897</v>
      </c>
      <c r="AX12" s="17">
        <v>0.39197076647093898</v>
      </c>
      <c r="AY12" s="17"/>
      <c r="AZ12" s="17">
        <v>0.37257522272613097</v>
      </c>
      <c r="BA12" s="17">
        <v>0.42134693836180198</v>
      </c>
      <c r="BB12" s="17">
        <v>0.41038952665384199</v>
      </c>
      <c r="BC12" s="17">
        <v>0.40229574699359399</v>
      </c>
      <c r="BD12" s="17">
        <v>0.35857434784775499</v>
      </c>
      <c r="BE12" s="17"/>
      <c r="BF12" s="17">
        <v>0.40795225445558603</v>
      </c>
      <c r="BG12" s="17"/>
      <c r="BH12" s="17">
        <v>0.40316887970149301</v>
      </c>
      <c r="BI12" s="17"/>
      <c r="BJ12" s="17">
        <v>0.362238037747449</v>
      </c>
      <c r="BK12" s="17">
        <v>0.39873690684346602</v>
      </c>
      <c r="BL12" s="17">
        <v>0.45006287626819502</v>
      </c>
      <c r="BM12" s="17">
        <v>0.37467169146253798</v>
      </c>
      <c r="BN12" s="17">
        <v>0.34706647204972901</v>
      </c>
      <c r="BO12" s="17">
        <v>0.38963938135305598</v>
      </c>
      <c r="BP12" s="17"/>
      <c r="BQ12" s="17">
        <v>0.44646676517845602</v>
      </c>
      <c r="BR12" s="17">
        <v>0.42435345467025298</v>
      </c>
      <c r="BS12" s="17">
        <v>0.38524964150671898</v>
      </c>
      <c r="BT12" s="17"/>
      <c r="BU12" s="17">
        <v>0.419625954189011</v>
      </c>
      <c r="BV12" s="17">
        <v>0.42583598989312099</v>
      </c>
      <c r="BW12" s="17">
        <v>0.39836720596501202</v>
      </c>
      <c r="BX12" s="17"/>
      <c r="BY12" s="17">
        <v>0.354666430763802</v>
      </c>
      <c r="BZ12" s="17"/>
      <c r="CA12" s="17">
        <v>0.43975205206759799</v>
      </c>
    </row>
    <row r="13" spans="2:79" x14ac:dyDescent="0.35">
      <c r="B13" s="18" t="s">
        <v>316</v>
      </c>
      <c r="C13" s="17">
        <v>0.39328237054307602</v>
      </c>
      <c r="D13" s="17">
        <v>0.35838344005470102</v>
      </c>
      <c r="E13" s="17">
        <v>0.42799543251997801</v>
      </c>
      <c r="F13" s="17"/>
      <c r="G13" s="17">
        <v>0.29550515805695299</v>
      </c>
      <c r="H13" s="17">
        <v>0.27424850550390201</v>
      </c>
      <c r="I13" s="17">
        <v>0.34555153836714197</v>
      </c>
      <c r="J13" s="17">
        <v>0.38807230955451399</v>
      </c>
      <c r="K13" s="17">
        <v>0.45091989133830601</v>
      </c>
      <c r="L13" s="17">
        <v>0.55964853649915003</v>
      </c>
      <c r="M13" s="17"/>
      <c r="N13" s="17">
        <v>0.43393852786806503</v>
      </c>
      <c r="O13" s="17">
        <v>0.38420319702962102</v>
      </c>
      <c r="P13" s="17">
        <v>0.36667248691264498</v>
      </c>
      <c r="Q13" s="17">
        <v>0.38673496852669997</v>
      </c>
      <c r="R13" s="17"/>
      <c r="S13" s="17">
        <v>0.397261550837056</v>
      </c>
      <c r="T13" s="17">
        <v>0.44652403206104502</v>
      </c>
      <c r="U13" s="17">
        <v>0.436702815093862</v>
      </c>
      <c r="V13" s="17">
        <v>0.369832163882509</v>
      </c>
      <c r="W13" s="17">
        <v>0.38688127834070402</v>
      </c>
      <c r="X13" s="17">
        <v>0.356888007303578</v>
      </c>
      <c r="Y13" s="17">
        <v>0.366586610824989</v>
      </c>
      <c r="Z13" s="17">
        <v>0.34654344069835202</v>
      </c>
      <c r="AA13" s="17">
        <v>0.30603683949994298</v>
      </c>
      <c r="AB13" s="17">
        <v>0.452510959476289</v>
      </c>
      <c r="AC13" s="17">
        <v>0.47425821268437701</v>
      </c>
      <c r="AD13" s="17">
        <v>0.36341787737376702</v>
      </c>
      <c r="AE13" s="17"/>
      <c r="AF13" s="17">
        <v>0.37802312822872303</v>
      </c>
      <c r="AG13" s="17">
        <v>0.41439092955045498</v>
      </c>
      <c r="AH13" s="17">
        <v>0.38864531791294898</v>
      </c>
      <c r="AI13" s="17">
        <v>0.38016862326908601</v>
      </c>
      <c r="AJ13" s="17">
        <v>0.35845736807404799</v>
      </c>
      <c r="AK13" s="17">
        <v>0.41524437602762798</v>
      </c>
      <c r="AL13" s="17"/>
      <c r="AM13" s="17">
        <v>0.35666102053710003</v>
      </c>
      <c r="AN13" s="17">
        <v>0.41923617509177802</v>
      </c>
      <c r="AO13" s="17">
        <v>0.39986036274766101</v>
      </c>
      <c r="AP13" s="17">
        <v>0.34996129945075199</v>
      </c>
      <c r="AQ13" s="17">
        <v>0.45168692857631698</v>
      </c>
      <c r="AR13" s="17"/>
      <c r="AS13" s="17">
        <v>0.34616405589598398</v>
      </c>
      <c r="AT13" s="17">
        <v>0.421427029426514</v>
      </c>
      <c r="AU13" s="17">
        <v>0.33141132725405298</v>
      </c>
      <c r="AV13" s="17">
        <v>0.409797133734084</v>
      </c>
      <c r="AW13" s="17">
        <v>0.44603301205547702</v>
      </c>
      <c r="AX13" s="17">
        <v>0.451295876221119</v>
      </c>
      <c r="AY13" s="17"/>
      <c r="AZ13" s="17">
        <v>0.415728838967797</v>
      </c>
      <c r="BA13" s="17">
        <v>0.37487974507773097</v>
      </c>
      <c r="BB13" s="17">
        <v>0.39802389173373898</v>
      </c>
      <c r="BC13" s="17">
        <v>0.41507271022716602</v>
      </c>
      <c r="BD13" s="17">
        <v>0.38723690650879899</v>
      </c>
      <c r="BE13" s="17"/>
      <c r="BF13" s="17">
        <v>0.40310611858697698</v>
      </c>
      <c r="BG13" s="17"/>
      <c r="BH13" s="17">
        <v>0.39826839181181301</v>
      </c>
      <c r="BI13" s="17"/>
      <c r="BJ13" s="17">
        <v>0.34979852883382601</v>
      </c>
      <c r="BK13" s="17">
        <v>0.4431255203285</v>
      </c>
      <c r="BL13" s="17">
        <v>0.44423741644520498</v>
      </c>
      <c r="BM13" s="17">
        <v>0.30891609113758001</v>
      </c>
      <c r="BN13" s="17">
        <v>0.409809937538608</v>
      </c>
      <c r="BO13" s="17">
        <v>0.34082984426743701</v>
      </c>
      <c r="BP13" s="17"/>
      <c r="BQ13" s="17">
        <v>0.40030368989188098</v>
      </c>
      <c r="BR13" s="17">
        <v>0.39834360488319598</v>
      </c>
      <c r="BS13" s="17">
        <v>0.42127654741578602</v>
      </c>
      <c r="BT13" s="17"/>
      <c r="BU13" s="17">
        <v>0.420045913249675</v>
      </c>
      <c r="BV13" s="17">
        <v>0.405770320296792</v>
      </c>
      <c r="BW13" s="17">
        <v>0.41422241637183899</v>
      </c>
      <c r="BX13" s="17"/>
      <c r="BY13" s="17">
        <v>0.30489679794673302</v>
      </c>
      <c r="BZ13" s="17"/>
      <c r="CA13" s="17">
        <v>0.425998294759101</v>
      </c>
    </row>
    <row r="14" spans="2:79" x14ac:dyDescent="0.35">
      <c r="B14" s="18" t="s">
        <v>317</v>
      </c>
      <c r="C14" s="17">
        <v>0.38922813970147702</v>
      </c>
      <c r="D14" s="17">
        <v>0.38262333638388002</v>
      </c>
      <c r="E14" s="17">
        <v>0.39503155554317498</v>
      </c>
      <c r="F14" s="17"/>
      <c r="G14" s="17">
        <v>0.32988249410016901</v>
      </c>
      <c r="H14" s="17">
        <v>0.34570138908876102</v>
      </c>
      <c r="I14" s="17">
        <v>0.41764842524568901</v>
      </c>
      <c r="J14" s="17">
        <v>0.43599549086165001</v>
      </c>
      <c r="K14" s="17">
        <v>0.42709149222306497</v>
      </c>
      <c r="L14" s="17">
        <v>0.37800777944444303</v>
      </c>
      <c r="M14" s="17"/>
      <c r="N14" s="17">
        <v>0.39897278396071301</v>
      </c>
      <c r="O14" s="17">
        <v>0.38273433865318002</v>
      </c>
      <c r="P14" s="17">
        <v>0.38338043305353198</v>
      </c>
      <c r="Q14" s="17">
        <v>0.39024699952157599</v>
      </c>
      <c r="R14" s="17"/>
      <c r="S14" s="17">
        <v>0.39552290253094302</v>
      </c>
      <c r="T14" s="17">
        <v>0.44283992190714599</v>
      </c>
      <c r="U14" s="17">
        <v>0.38351963958943802</v>
      </c>
      <c r="V14" s="17">
        <v>0.38744949144415602</v>
      </c>
      <c r="W14" s="17">
        <v>0.354524061831547</v>
      </c>
      <c r="X14" s="17">
        <v>0.362838637152752</v>
      </c>
      <c r="Y14" s="17">
        <v>0.40203094080997898</v>
      </c>
      <c r="Z14" s="17">
        <v>0.36520402590411899</v>
      </c>
      <c r="AA14" s="17">
        <v>0.37567486050139198</v>
      </c>
      <c r="AB14" s="17">
        <v>0.365111157359512</v>
      </c>
      <c r="AC14" s="17">
        <v>0.44107567361392103</v>
      </c>
      <c r="AD14" s="17">
        <v>0.34193922001774302</v>
      </c>
      <c r="AE14" s="17"/>
      <c r="AF14" s="17">
        <v>0.35390446514929502</v>
      </c>
      <c r="AG14" s="17">
        <v>0.37884478863558402</v>
      </c>
      <c r="AH14" s="17">
        <v>0.41858439645649198</v>
      </c>
      <c r="AI14" s="17">
        <v>0.40813111760187698</v>
      </c>
      <c r="AJ14" s="17">
        <v>0.38345608043976798</v>
      </c>
      <c r="AK14" s="17">
        <v>0.44394749311752102</v>
      </c>
      <c r="AL14" s="17"/>
      <c r="AM14" s="17">
        <v>0.36311444148733102</v>
      </c>
      <c r="AN14" s="17">
        <v>0.40185493019492702</v>
      </c>
      <c r="AO14" s="17">
        <v>0.38552727101655498</v>
      </c>
      <c r="AP14" s="17">
        <v>0.42609456404240498</v>
      </c>
      <c r="AQ14" s="17">
        <v>0.459953867640092</v>
      </c>
      <c r="AR14" s="17"/>
      <c r="AS14" s="17">
        <v>0.37791624113254901</v>
      </c>
      <c r="AT14" s="17">
        <v>0.39998696994402599</v>
      </c>
      <c r="AU14" s="17">
        <v>0.36027637402345702</v>
      </c>
      <c r="AV14" s="17">
        <v>0.39519331542052699</v>
      </c>
      <c r="AW14" s="17">
        <v>0.451761468496226</v>
      </c>
      <c r="AX14" s="17">
        <v>0.33344477214893498</v>
      </c>
      <c r="AY14" s="17"/>
      <c r="AZ14" s="17">
        <v>0.36272021825761502</v>
      </c>
      <c r="BA14" s="17">
        <v>0.42932642807852001</v>
      </c>
      <c r="BB14" s="17">
        <v>0.40489306597917302</v>
      </c>
      <c r="BC14" s="17">
        <v>0.35486724213875598</v>
      </c>
      <c r="BD14" s="17">
        <v>0.35935849653670898</v>
      </c>
      <c r="BE14" s="17"/>
      <c r="BF14" s="17">
        <v>0.39791797272999901</v>
      </c>
      <c r="BG14" s="17"/>
      <c r="BH14" s="17">
        <v>0.39859905234009102</v>
      </c>
      <c r="BI14" s="17"/>
      <c r="BJ14" s="17">
        <v>0.42910347234788698</v>
      </c>
      <c r="BK14" s="17">
        <v>0.397737548952461</v>
      </c>
      <c r="BL14" s="17">
        <v>0.38843446729902098</v>
      </c>
      <c r="BM14" s="17">
        <v>0.32495620983069001</v>
      </c>
      <c r="BN14" s="17">
        <v>0.35100076686130299</v>
      </c>
      <c r="BO14" s="17">
        <v>0.30518410223835102</v>
      </c>
      <c r="BP14" s="17"/>
      <c r="BQ14" s="17">
        <v>0.41811611278754401</v>
      </c>
      <c r="BR14" s="17">
        <v>0.39776876602255701</v>
      </c>
      <c r="BS14" s="17">
        <v>0.39497022372302698</v>
      </c>
      <c r="BT14" s="17"/>
      <c r="BU14" s="17">
        <v>0.45066794566726098</v>
      </c>
      <c r="BV14" s="17">
        <v>0.42362365902578197</v>
      </c>
      <c r="BW14" s="17">
        <v>0.38455620792066902</v>
      </c>
      <c r="BX14" s="17"/>
      <c r="BY14" s="17">
        <v>0.38253108800429497</v>
      </c>
      <c r="BZ14" s="17"/>
      <c r="CA14" s="17">
        <v>0.45856405216298501</v>
      </c>
    </row>
    <row r="15" spans="2:79" x14ac:dyDescent="0.35">
      <c r="B15" s="18" t="s">
        <v>318</v>
      </c>
      <c r="C15" s="17">
        <v>0.30399147411466199</v>
      </c>
      <c r="D15" s="17">
        <v>0.311279543309465</v>
      </c>
      <c r="E15" s="17">
        <v>0.29627646228584598</v>
      </c>
      <c r="F15" s="17"/>
      <c r="G15" s="17">
        <v>0.23284517323117099</v>
      </c>
      <c r="H15" s="17">
        <v>0.18758621163193501</v>
      </c>
      <c r="I15" s="17">
        <v>0.25854071211700402</v>
      </c>
      <c r="J15" s="17">
        <v>0.31242047604977302</v>
      </c>
      <c r="K15" s="17">
        <v>0.37662220051263801</v>
      </c>
      <c r="L15" s="17">
        <v>0.42748617142318102</v>
      </c>
      <c r="M15" s="17"/>
      <c r="N15" s="17">
        <v>0.33920873270846702</v>
      </c>
      <c r="O15" s="17">
        <v>0.31509692013797702</v>
      </c>
      <c r="P15" s="17">
        <v>0.27914815669996801</v>
      </c>
      <c r="Q15" s="17">
        <v>0.27801615840947203</v>
      </c>
      <c r="R15" s="17"/>
      <c r="S15" s="17">
        <v>0.26074717180392099</v>
      </c>
      <c r="T15" s="17">
        <v>0.33854091643849699</v>
      </c>
      <c r="U15" s="17">
        <v>0.32117698908944498</v>
      </c>
      <c r="V15" s="17">
        <v>0.33998113428541998</v>
      </c>
      <c r="W15" s="17">
        <v>0.277894154587911</v>
      </c>
      <c r="X15" s="17">
        <v>0.24650248711187001</v>
      </c>
      <c r="Y15" s="17">
        <v>0.264055480140169</v>
      </c>
      <c r="Z15" s="17">
        <v>0.29351857863081399</v>
      </c>
      <c r="AA15" s="17">
        <v>0.28957684888992902</v>
      </c>
      <c r="AB15" s="17">
        <v>0.36315649695753999</v>
      </c>
      <c r="AC15" s="17">
        <v>0.36731366253271502</v>
      </c>
      <c r="AD15" s="17">
        <v>0.32545934696474299</v>
      </c>
      <c r="AE15" s="17"/>
      <c r="AF15" s="17">
        <v>0.26460808386356699</v>
      </c>
      <c r="AG15" s="17">
        <v>0.310836524664165</v>
      </c>
      <c r="AH15" s="17">
        <v>0.32787146291651498</v>
      </c>
      <c r="AI15" s="17">
        <v>0.29821469750402102</v>
      </c>
      <c r="AJ15" s="17">
        <v>0.326141443606279</v>
      </c>
      <c r="AK15" s="17">
        <v>0.29541726738313601</v>
      </c>
      <c r="AL15" s="17"/>
      <c r="AM15" s="17">
        <v>0.27517677902156001</v>
      </c>
      <c r="AN15" s="17">
        <v>0.31794689814712401</v>
      </c>
      <c r="AO15" s="17">
        <v>0.31734712996027298</v>
      </c>
      <c r="AP15" s="17">
        <v>0.29495106480099198</v>
      </c>
      <c r="AQ15" s="17">
        <v>0.37585275980775001</v>
      </c>
      <c r="AR15" s="17"/>
      <c r="AS15" s="17">
        <v>0.25986447877949698</v>
      </c>
      <c r="AT15" s="17">
        <v>0.309178303954734</v>
      </c>
      <c r="AU15" s="17">
        <v>0.27802615835748601</v>
      </c>
      <c r="AV15" s="17">
        <v>0.30798609055903797</v>
      </c>
      <c r="AW15" s="17">
        <v>0.36840574121702302</v>
      </c>
      <c r="AX15" s="17">
        <v>0.36274447950299998</v>
      </c>
      <c r="AY15" s="17"/>
      <c r="AZ15" s="17">
        <v>0.33747684086294599</v>
      </c>
      <c r="BA15" s="17">
        <v>0.284206772800492</v>
      </c>
      <c r="BB15" s="17">
        <v>0.30353236098699998</v>
      </c>
      <c r="BC15" s="17">
        <v>0.33257055051460899</v>
      </c>
      <c r="BD15" s="17">
        <v>0.28942587551649301</v>
      </c>
      <c r="BE15" s="17"/>
      <c r="BF15" s="17">
        <v>0.314320306863971</v>
      </c>
      <c r="BG15" s="17"/>
      <c r="BH15" s="17">
        <v>0.31509203801623498</v>
      </c>
      <c r="BI15" s="17"/>
      <c r="BJ15" s="17">
        <v>0.26817563867721</v>
      </c>
      <c r="BK15" s="17">
        <v>0.334181622241433</v>
      </c>
      <c r="BL15" s="17">
        <v>0.35976354027144403</v>
      </c>
      <c r="BM15" s="17">
        <v>0.228684810312761</v>
      </c>
      <c r="BN15" s="17">
        <v>0.26888437224468598</v>
      </c>
      <c r="BO15" s="17">
        <v>0.23697417132318599</v>
      </c>
      <c r="BP15" s="17"/>
      <c r="BQ15" s="17">
        <v>0.30185455077034001</v>
      </c>
      <c r="BR15" s="17">
        <v>0.32155322356771798</v>
      </c>
      <c r="BS15" s="17">
        <v>0.317134209054653</v>
      </c>
      <c r="BT15" s="17"/>
      <c r="BU15" s="17">
        <v>0.39944374353898998</v>
      </c>
      <c r="BV15" s="17">
        <v>0.33022052284884501</v>
      </c>
      <c r="BW15" s="17">
        <v>0.30678952565130702</v>
      </c>
      <c r="BX15" s="17"/>
      <c r="BY15" s="17">
        <v>0.27420524464743301</v>
      </c>
      <c r="BZ15" s="17"/>
      <c r="CA15" s="17">
        <v>0.36270106301355798</v>
      </c>
    </row>
    <row r="16" spans="2:79" x14ac:dyDescent="0.35">
      <c r="B16" s="18" t="s">
        <v>319</v>
      </c>
      <c r="C16" s="17">
        <v>0.285232390400946</v>
      </c>
      <c r="D16" s="17">
        <v>0.26817570324462903</v>
      </c>
      <c r="E16" s="17">
        <v>0.299848061628535</v>
      </c>
      <c r="F16" s="17"/>
      <c r="G16" s="17">
        <v>0.28971504968764</v>
      </c>
      <c r="H16" s="17">
        <v>0.24417884295570899</v>
      </c>
      <c r="I16" s="17">
        <v>0.236766582673412</v>
      </c>
      <c r="J16" s="17">
        <v>0.24953005497587699</v>
      </c>
      <c r="K16" s="17">
        <v>0.34758397972386801</v>
      </c>
      <c r="L16" s="17">
        <v>0.34200272590679298</v>
      </c>
      <c r="M16" s="17"/>
      <c r="N16" s="17">
        <v>0.30337126427622002</v>
      </c>
      <c r="O16" s="17">
        <v>0.306107406164906</v>
      </c>
      <c r="P16" s="17">
        <v>0.26593897849797599</v>
      </c>
      <c r="Q16" s="17">
        <v>0.26231591988110697</v>
      </c>
      <c r="R16" s="17"/>
      <c r="S16" s="17">
        <v>0.27554082550176601</v>
      </c>
      <c r="T16" s="17">
        <v>0.33074476688847498</v>
      </c>
      <c r="U16" s="17">
        <v>0.28721344134021998</v>
      </c>
      <c r="V16" s="17">
        <v>0.23996405294023701</v>
      </c>
      <c r="W16" s="17">
        <v>0.31669993798860202</v>
      </c>
      <c r="X16" s="17">
        <v>0.249569844631857</v>
      </c>
      <c r="Y16" s="17">
        <v>0.28200237900653602</v>
      </c>
      <c r="Z16" s="17">
        <v>0.30417058010717501</v>
      </c>
      <c r="AA16" s="17">
        <v>0.24217224013420799</v>
      </c>
      <c r="AB16" s="17">
        <v>0.30790205539329402</v>
      </c>
      <c r="AC16" s="17">
        <v>0.31185908949673202</v>
      </c>
      <c r="AD16" s="17">
        <v>0.32601646266207301</v>
      </c>
      <c r="AE16" s="17"/>
      <c r="AF16" s="17">
        <v>0.27262766991579901</v>
      </c>
      <c r="AG16" s="17">
        <v>0.27909057872778098</v>
      </c>
      <c r="AH16" s="17">
        <v>0.30285634973368902</v>
      </c>
      <c r="AI16" s="17">
        <v>0.26921233093691999</v>
      </c>
      <c r="AJ16" s="17">
        <v>0.265889116361126</v>
      </c>
      <c r="AK16" s="17">
        <v>0.31092897629094302</v>
      </c>
      <c r="AL16" s="17"/>
      <c r="AM16" s="17">
        <v>0.23647344971721501</v>
      </c>
      <c r="AN16" s="17">
        <v>0.29487854291198901</v>
      </c>
      <c r="AO16" s="17">
        <v>0.305477287209035</v>
      </c>
      <c r="AP16" s="17">
        <v>0.30854257367976901</v>
      </c>
      <c r="AQ16" s="17">
        <v>0.34231776171026801</v>
      </c>
      <c r="AR16" s="17"/>
      <c r="AS16" s="17">
        <v>0.29244427043133397</v>
      </c>
      <c r="AT16" s="17">
        <v>0.300054553504776</v>
      </c>
      <c r="AU16" s="17">
        <v>0.25877475622130902</v>
      </c>
      <c r="AV16" s="17">
        <v>0.28880868555753197</v>
      </c>
      <c r="AW16" s="17">
        <v>0.28381449559487698</v>
      </c>
      <c r="AX16" s="17">
        <v>0.26782975032394601</v>
      </c>
      <c r="AY16" s="17"/>
      <c r="AZ16" s="17">
        <v>0.28194546188474501</v>
      </c>
      <c r="BA16" s="17">
        <v>0.27658128671786403</v>
      </c>
      <c r="BB16" s="17">
        <v>0.30054362686738401</v>
      </c>
      <c r="BC16" s="17">
        <v>0.30644595865440899</v>
      </c>
      <c r="BD16" s="17">
        <v>0.28058075332788801</v>
      </c>
      <c r="BE16" s="17"/>
      <c r="BF16" s="17">
        <v>0.28711426396081202</v>
      </c>
      <c r="BG16" s="17"/>
      <c r="BH16" s="17">
        <v>0.28763940043724601</v>
      </c>
      <c r="BI16" s="17"/>
      <c r="BJ16" s="17">
        <v>0.28612121458870299</v>
      </c>
      <c r="BK16" s="17">
        <v>0.308435892533034</v>
      </c>
      <c r="BL16" s="17">
        <v>0.292580102285321</v>
      </c>
      <c r="BM16" s="17">
        <v>0.224475112068757</v>
      </c>
      <c r="BN16" s="17">
        <v>0.23744079243136201</v>
      </c>
      <c r="BO16" s="17">
        <v>0.263910655682284</v>
      </c>
      <c r="BP16" s="17"/>
      <c r="BQ16" s="17">
        <v>0.29773535602883899</v>
      </c>
      <c r="BR16" s="17">
        <v>0.283583655409757</v>
      </c>
      <c r="BS16" s="17">
        <v>0.293978589537635</v>
      </c>
      <c r="BT16" s="17"/>
      <c r="BU16" s="17">
        <v>0.229141761215712</v>
      </c>
      <c r="BV16" s="17">
        <v>0.30146134020265197</v>
      </c>
      <c r="BW16" s="17">
        <v>0.29545830356786901</v>
      </c>
      <c r="BX16" s="17"/>
      <c r="BY16" s="17">
        <v>0.24911116915464601</v>
      </c>
      <c r="BZ16" s="17"/>
      <c r="CA16" s="17">
        <v>0.33219038413972701</v>
      </c>
    </row>
    <row r="17" spans="2:79" x14ac:dyDescent="0.35">
      <c r="B17" s="18" t="s">
        <v>320</v>
      </c>
      <c r="C17" s="17">
        <v>0.26330447219986902</v>
      </c>
      <c r="D17" s="17">
        <v>0.241748959804129</v>
      </c>
      <c r="E17" s="17">
        <v>0.282796906860796</v>
      </c>
      <c r="F17" s="17"/>
      <c r="G17" s="17">
        <v>0.28439217054648702</v>
      </c>
      <c r="H17" s="17">
        <v>0.24929548253317699</v>
      </c>
      <c r="I17" s="17">
        <v>0.24919731381364801</v>
      </c>
      <c r="J17" s="17">
        <v>0.220521651806941</v>
      </c>
      <c r="K17" s="17">
        <v>0.27547514979048299</v>
      </c>
      <c r="L17" s="17">
        <v>0.29852760499917103</v>
      </c>
      <c r="M17" s="17"/>
      <c r="N17" s="17">
        <v>0.27040726360716699</v>
      </c>
      <c r="O17" s="17">
        <v>0.28208690065320102</v>
      </c>
      <c r="P17" s="17">
        <v>0.24063290845775101</v>
      </c>
      <c r="Q17" s="17">
        <v>0.25558790576303397</v>
      </c>
      <c r="R17" s="17"/>
      <c r="S17" s="17">
        <v>0.25321795201542602</v>
      </c>
      <c r="T17" s="17">
        <v>0.26681211282613598</v>
      </c>
      <c r="U17" s="17">
        <v>0.27047096926970599</v>
      </c>
      <c r="V17" s="17">
        <v>0.26744931371938302</v>
      </c>
      <c r="W17" s="17">
        <v>0.24519782663553499</v>
      </c>
      <c r="X17" s="17">
        <v>0.27561015370244701</v>
      </c>
      <c r="Y17" s="17">
        <v>0.247237540502943</v>
      </c>
      <c r="Z17" s="17">
        <v>0.23980999325572899</v>
      </c>
      <c r="AA17" s="17">
        <v>0.25305404726965702</v>
      </c>
      <c r="AB17" s="17">
        <v>0.28415427107276098</v>
      </c>
      <c r="AC17" s="17">
        <v>0.324063088251971</v>
      </c>
      <c r="AD17" s="17">
        <v>0.21680012613493299</v>
      </c>
      <c r="AE17" s="17"/>
      <c r="AF17" s="17">
        <v>0.26630178537052801</v>
      </c>
      <c r="AG17" s="17">
        <v>0.26682303128985502</v>
      </c>
      <c r="AH17" s="17">
        <v>0.264369279097869</v>
      </c>
      <c r="AI17" s="17">
        <v>0.23844472782371401</v>
      </c>
      <c r="AJ17" s="17">
        <v>0.27593710663097298</v>
      </c>
      <c r="AK17" s="17">
        <v>0.25908045718860101</v>
      </c>
      <c r="AL17" s="17"/>
      <c r="AM17" s="17">
        <v>0.22147304065839599</v>
      </c>
      <c r="AN17" s="17">
        <v>0.27416640942980702</v>
      </c>
      <c r="AO17" s="17">
        <v>0.27218531061351903</v>
      </c>
      <c r="AP17" s="17">
        <v>0.28988290390062899</v>
      </c>
      <c r="AQ17" s="17">
        <v>0.34040135897567603</v>
      </c>
      <c r="AR17" s="17"/>
      <c r="AS17" s="17">
        <v>0.28707767222515201</v>
      </c>
      <c r="AT17" s="17">
        <v>0.25585152575750397</v>
      </c>
      <c r="AU17" s="17">
        <v>0.222032777674226</v>
      </c>
      <c r="AV17" s="17">
        <v>0.26334126812007902</v>
      </c>
      <c r="AW17" s="17">
        <v>0.27648357545313301</v>
      </c>
      <c r="AX17" s="17">
        <v>0.27922942256754801</v>
      </c>
      <c r="AY17" s="17"/>
      <c r="AZ17" s="17">
        <v>0.24509197774093</v>
      </c>
      <c r="BA17" s="17">
        <v>0.258307228160852</v>
      </c>
      <c r="BB17" s="17">
        <v>0.26416527461850298</v>
      </c>
      <c r="BC17" s="17">
        <v>0.29551855338612099</v>
      </c>
      <c r="BD17" s="17">
        <v>0.27715274326516598</v>
      </c>
      <c r="BE17" s="17"/>
      <c r="BF17" s="17">
        <v>0.26496737447593499</v>
      </c>
      <c r="BG17" s="17"/>
      <c r="BH17" s="17">
        <v>0.25372948841307003</v>
      </c>
      <c r="BI17" s="17"/>
      <c r="BJ17" s="17">
        <v>0.255477318546458</v>
      </c>
      <c r="BK17" s="17">
        <v>0.262043372451573</v>
      </c>
      <c r="BL17" s="17">
        <v>0.266281560374175</v>
      </c>
      <c r="BM17" s="17">
        <v>0.26246465418078901</v>
      </c>
      <c r="BN17" s="17">
        <v>0.28326214751413598</v>
      </c>
      <c r="BO17" s="17">
        <v>0.31024849915116998</v>
      </c>
      <c r="BP17" s="17"/>
      <c r="BQ17" s="17">
        <v>0.26422721056835802</v>
      </c>
      <c r="BR17" s="17">
        <v>0.28253965764193301</v>
      </c>
      <c r="BS17" s="17">
        <v>0.25767735038308298</v>
      </c>
      <c r="BT17" s="17"/>
      <c r="BU17" s="17">
        <v>0.28972552632875598</v>
      </c>
      <c r="BV17" s="17">
        <v>0.25945360235669102</v>
      </c>
      <c r="BW17" s="17">
        <v>0.26895052983023299</v>
      </c>
      <c r="BX17" s="17"/>
      <c r="BY17" s="17">
        <v>0.31810544270269803</v>
      </c>
      <c r="BZ17" s="17"/>
      <c r="CA17" s="17">
        <v>0.321364770218666</v>
      </c>
    </row>
    <row r="18" spans="2:79" x14ac:dyDescent="0.35">
      <c r="B18" s="18" t="s">
        <v>321</v>
      </c>
      <c r="C18" s="17">
        <v>0.249878532058811</v>
      </c>
      <c r="D18" s="17">
        <v>0.26015576897341902</v>
      </c>
      <c r="E18" s="17">
        <v>0.23811932068810401</v>
      </c>
      <c r="F18" s="17"/>
      <c r="G18" s="17">
        <v>0.19807878384019301</v>
      </c>
      <c r="H18" s="17">
        <v>0.19882059710932201</v>
      </c>
      <c r="I18" s="17">
        <v>0.24012992416037199</v>
      </c>
      <c r="J18" s="17">
        <v>0.26539131578617903</v>
      </c>
      <c r="K18" s="17">
        <v>0.29428716096575203</v>
      </c>
      <c r="L18" s="17">
        <v>0.29157690103308698</v>
      </c>
      <c r="M18" s="17"/>
      <c r="N18" s="17">
        <v>0.28642814574879399</v>
      </c>
      <c r="O18" s="17">
        <v>0.24270848260973399</v>
      </c>
      <c r="P18" s="17">
        <v>0.23392693829875999</v>
      </c>
      <c r="Q18" s="17">
        <v>0.23642782572386301</v>
      </c>
      <c r="R18" s="17"/>
      <c r="S18" s="17">
        <v>0.23315645304837199</v>
      </c>
      <c r="T18" s="17">
        <v>0.24378539848699801</v>
      </c>
      <c r="U18" s="17">
        <v>0.204610482245492</v>
      </c>
      <c r="V18" s="17">
        <v>0.25204096044825502</v>
      </c>
      <c r="W18" s="17">
        <v>0.28095085996496699</v>
      </c>
      <c r="X18" s="17">
        <v>0.277906093808723</v>
      </c>
      <c r="Y18" s="17">
        <v>0.231241404079051</v>
      </c>
      <c r="Z18" s="17">
        <v>0.25881570813085297</v>
      </c>
      <c r="AA18" s="17">
        <v>0.209386711434844</v>
      </c>
      <c r="AB18" s="17">
        <v>0.31292952515315797</v>
      </c>
      <c r="AC18" s="17">
        <v>0.25360440956989599</v>
      </c>
      <c r="AD18" s="17">
        <v>0.30230835342663398</v>
      </c>
      <c r="AE18" s="17"/>
      <c r="AF18" s="17">
        <v>0.22656104247909301</v>
      </c>
      <c r="AG18" s="17">
        <v>0.238766387876932</v>
      </c>
      <c r="AH18" s="17">
        <v>0.27079364487699698</v>
      </c>
      <c r="AI18" s="17">
        <v>0.27603044269430899</v>
      </c>
      <c r="AJ18" s="17">
        <v>0.20987325083163899</v>
      </c>
      <c r="AK18" s="17">
        <v>0.30347502199945398</v>
      </c>
      <c r="AL18" s="17"/>
      <c r="AM18" s="17">
        <v>0.20811862721537699</v>
      </c>
      <c r="AN18" s="17">
        <v>0.26068021856422402</v>
      </c>
      <c r="AO18" s="17">
        <v>0.26436451206706801</v>
      </c>
      <c r="AP18" s="17">
        <v>0.27233005886417899</v>
      </c>
      <c r="AQ18" s="17">
        <v>0.27708918201880001</v>
      </c>
      <c r="AR18" s="17"/>
      <c r="AS18" s="17">
        <v>0.22090688992112001</v>
      </c>
      <c r="AT18" s="17">
        <v>0.28674900412490301</v>
      </c>
      <c r="AU18" s="17">
        <v>0.21792710701677201</v>
      </c>
      <c r="AV18" s="17">
        <v>0.258793641856573</v>
      </c>
      <c r="AW18" s="17">
        <v>0.26289591172172699</v>
      </c>
      <c r="AX18" s="17">
        <v>0.24501170778654999</v>
      </c>
      <c r="AY18" s="17"/>
      <c r="AZ18" s="17">
        <v>0.26248731551920301</v>
      </c>
      <c r="BA18" s="17">
        <v>0.24709590806590701</v>
      </c>
      <c r="BB18" s="17">
        <v>0.24843593287637</v>
      </c>
      <c r="BC18" s="17">
        <v>0.235380488610061</v>
      </c>
      <c r="BD18" s="17">
        <v>0.24934613013705401</v>
      </c>
      <c r="BE18" s="17"/>
      <c r="BF18" s="17">
        <v>0.25599124244923699</v>
      </c>
      <c r="BG18" s="17"/>
      <c r="BH18" s="17">
        <v>0.25858575652078902</v>
      </c>
      <c r="BI18" s="17"/>
      <c r="BJ18" s="17">
        <v>0.247208580664455</v>
      </c>
      <c r="BK18" s="17">
        <v>0.25973987899055601</v>
      </c>
      <c r="BL18" s="17">
        <v>0.27053880484588699</v>
      </c>
      <c r="BM18" s="17">
        <v>0.216845467525209</v>
      </c>
      <c r="BN18" s="17">
        <v>0.19640663912519099</v>
      </c>
      <c r="BO18" s="17">
        <v>0.20677551890482401</v>
      </c>
      <c r="BP18" s="17"/>
      <c r="BQ18" s="17">
        <v>0.27679862012760897</v>
      </c>
      <c r="BR18" s="17">
        <v>0.234504785102608</v>
      </c>
      <c r="BS18" s="17">
        <v>0.26338840014126802</v>
      </c>
      <c r="BT18" s="17"/>
      <c r="BU18" s="17">
        <v>0.28458029671945301</v>
      </c>
      <c r="BV18" s="17">
        <v>0.25732710240344597</v>
      </c>
      <c r="BW18" s="17">
        <v>0.25811668808820298</v>
      </c>
      <c r="BX18" s="17"/>
      <c r="BY18" s="17">
        <v>0.14761404509016901</v>
      </c>
      <c r="BZ18" s="17"/>
      <c r="CA18" s="17">
        <v>0.314263368932026</v>
      </c>
    </row>
    <row r="19" spans="2:79" x14ac:dyDescent="0.35">
      <c r="B19" s="18" t="s">
        <v>322</v>
      </c>
      <c r="C19" s="17">
        <v>0.23676897357197699</v>
      </c>
      <c r="D19" s="17">
        <v>0.224454982539736</v>
      </c>
      <c r="E19" s="17">
        <v>0.24759561670178801</v>
      </c>
      <c r="F19" s="17"/>
      <c r="G19" s="17">
        <v>0.18749450983424201</v>
      </c>
      <c r="H19" s="17">
        <v>0.18645606705314799</v>
      </c>
      <c r="I19" s="17">
        <v>0.22139280970678901</v>
      </c>
      <c r="J19" s="17">
        <v>0.23768776454363799</v>
      </c>
      <c r="K19" s="17">
        <v>0.27630248663290702</v>
      </c>
      <c r="L19" s="17">
        <v>0.29581886997434997</v>
      </c>
      <c r="M19" s="17"/>
      <c r="N19" s="17">
        <v>0.27141362488700199</v>
      </c>
      <c r="O19" s="17">
        <v>0.233809731153615</v>
      </c>
      <c r="P19" s="17">
        <v>0.216993657992191</v>
      </c>
      <c r="Q19" s="17">
        <v>0.219995695241158</v>
      </c>
      <c r="R19" s="17"/>
      <c r="S19" s="17">
        <v>0.22955566274346401</v>
      </c>
      <c r="T19" s="17">
        <v>0.26978511305616099</v>
      </c>
      <c r="U19" s="17">
        <v>0.23348135823381999</v>
      </c>
      <c r="V19" s="17">
        <v>0.25421396523999401</v>
      </c>
      <c r="W19" s="17">
        <v>0.203060149695026</v>
      </c>
      <c r="X19" s="17">
        <v>0.26017143519209002</v>
      </c>
      <c r="Y19" s="17">
        <v>0.210274597533359</v>
      </c>
      <c r="Z19" s="17">
        <v>0.23526828521089799</v>
      </c>
      <c r="AA19" s="17">
        <v>0.19395881447219099</v>
      </c>
      <c r="AB19" s="17">
        <v>0.25600913609683201</v>
      </c>
      <c r="AC19" s="17">
        <v>0.26264901834800503</v>
      </c>
      <c r="AD19" s="17">
        <v>0.22090532975420701</v>
      </c>
      <c r="AE19" s="17"/>
      <c r="AF19" s="17">
        <v>0.211546659431644</v>
      </c>
      <c r="AG19" s="17">
        <v>0.23691894026843699</v>
      </c>
      <c r="AH19" s="17">
        <v>0.235976114931324</v>
      </c>
      <c r="AI19" s="17">
        <v>0.24587867046933701</v>
      </c>
      <c r="AJ19" s="17">
        <v>0.26817187830373501</v>
      </c>
      <c r="AK19" s="17">
        <v>0.29980930574249198</v>
      </c>
      <c r="AL19" s="17"/>
      <c r="AM19" s="17">
        <v>0.185004624559789</v>
      </c>
      <c r="AN19" s="17">
        <v>0.24039691855172601</v>
      </c>
      <c r="AO19" s="17">
        <v>0.25715203185265001</v>
      </c>
      <c r="AP19" s="17">
        <v>0.28208860837421901</v>
      </c>
      <c r="AQ19" s="17">
        <v>0.27148937876710799</v>
      </c>
      <c r="AR19" s="17"/>
      <c r="AS19" s="17">
        <v>0.22033412947289899</v>
      </c>
      <c r="AT19" s="17">
        <v>0.25808422026991201</v>
      </c>
      <c r="AU19" s="17">
        <v>0.20662031673536899</v>
      </c>
      <c r="AV19" s="17">
        <v>0.227616908757691</v>
      </c>
      <c r="AW19" s="17">
        <v>0.258344945749859</v>
      </c>
      <c r="AX19" s="17">
        <v>0.27524529472020298</v>
      </c>
      <c r="AY19" s="17"/>
      <c r="AZ19" s="17">
        <v>0.24736236283934199</v>
      </c>
      <c r="BA19" s="17">
        <v>0.24836728916099299</v>
      </c>
      <c r="BB19" s="17">
        <v>0.25578211374638599</v>
      </c>
      <c r="BC19" s="17">
        <v>0.228831064545921</v>
      </c>
      <c r="BD19" s="17">
        <v>0.20179180413047901</v>
      </c>
      <c r="BE19" s="17"/>
      <c r="BF19" s="17">
        <v>0.24866273693067401</v>
      </c>
      <c r="BG19" s="17"/>
      <c r="BH19" s="17">
        <v>0.242434579348317</v>
      </c>
      <c r="BI19" s="17"/>
      <c r="BJ19" s="17">
        <v>0.222220497286441</v>
      </c>
      <c r="BK19" s="17">
        <v>0.24451790227078801</v>
      </c>
      <c r="BL19" s="17">
        <v>0.26756107215992397</v>
      </c>
      <c r="BM19" s="17">
        <v>0.22106715101566299</v>
      </c>
      <c r="BN19" s="17">
        <v>0.228784394367049</v>
      </c>
      <c r="BO19" s="17">
        <v>0.19948664570604699</v>
      </c>
      <c r="BP19" s="17"/>
      <c r="BQ19" s="17">
        <v>0.25050662947615598</v>
      </c>
      <c r="BR19" s="17">
        <v>0.260686882827178</v>
      </c>
      <c r="BS19" s="17">
        <v>0.235866635117018</v>
      </c>
      <c r="BT19" s="17"/>
      <c r="BU19" s="17">
        <v>0.30551816869186399</v>
      </c>
      <c r="BV19" s="17">
        <v>0.25248184261357398</v>
      </c>
      <c r="BW19" s="17">
        <v>0.23574580345774801</v>
      </c>
      <c r="BX19" s="17"/>
      <c r="BY19" s="17">
        <v>0.192743523751114</v>
      </c>
      <c r="BZ19" s="17"/>
      <c r="CA19" s="17">
        <v>0.32407034299374898</v>
      </c>
    </row>
    <row r="20" spans="2:79" x14ac:dyDescent="0.35">
      <c r="B20" s="18" t="s">
        <v>124</v>
      </c>
      <c r="C20" s="17">
        <v>0.22843143703803501</v>
      </c>
      <c r="D20" s="17">
        <v>0.19523087225041699</v>
      </c>
      <c r="E20" s="17">
        <v>0.260423657582668</v>
      </c>
      <c r="F20" s="17"/>
      <c r="G20" s="17">
        <v>0.21307486422729099</v>
      </c>
      <c r="H20" s="17">
        <v>0.21997834459200999</v>
      </c>
      <c r="I20" s="17">
        <v>0.228305447785562</v>
      </c>
      <c r="J20" s="17">
        <v>0.23462683252772401</v>
      </c>
      <c r="K20" s="17">
        <v>0.22495823143528901</v>
      </c>
      <c r="L20" s="17">
        <v>0.24297613377102201</v>
      </c>
      <c r="M20" s="17"/>
      <c r="N20" s="17">
        <v>0.22971393741531601</v>
      </c>
      <c r="O20" s="17">
        <v>0.22728826649342901</v>
      </c>
      <c r="P20" s="17">
        <v>0.23684531216422799</v>
      </c>
      <c r="Q20" s="17">
        <v>0.22254823383449199</v>
      </c>
      <c r="R20" s="17"/>
      <c r="S20" s="17">
        <v>0.25387990442042802</v>
      </c>
      <c r="T20" s="17">
        <v>0.21025172921045299</v>
      </c>
      <c r="U20" s="17">
        <v>0.25356133626782101</v>
      </c>
      <c r="V20" s="17">
        <v>0.213468611732614</v>
      </c>
      <c r="W20" s="17">
        <v>0.19834938176026601</v>
      </c>
      <c r="X20" s="17">
        <v>0.21096343173888199</v>
      </c>
      <c r="Y20" s="17">
        <v>0.22246181461391101</v>
      </c>
      <c r="Z20" s="17">
        <v>0.23906969597695299</v>
      </c>
      <c r="AA20" s="17">
        <v>0.211998070505588</v>
      </c>
      <c r="AB20" s="17">
        <v>0.24387028904180799</v>
      </c>
      <c r="AC20" s="17">
        <v>0.27445323033644697</v>
      </c>
      <c r="AD20" s="17">
        <v>0.228046877984833</v>
      </c>
      <c r="AE20" s="17"/>
      <c r="AF20" s="17">
        <v>0.24048035726254</v>
      </c>
      <c r="AG20" s="17">
        <v>0.23402253589809799</v>
      </c>
      <c r="AH20" s="17">
        <v>0.223042562361943</v>
      </c>
      <c r="AI20" s="17">
        <v>0.21806905096844301</v>
      </c>
      <c r="AJ20" s="17">
        <v>0.235516401043847</v>
      </c>
      <c r="AK20" s="17">
        <v>0.25012096299481301</v>
      </c>
      <c r="AL20" s="17"/>
      <c r="AM20" s="17">
        <v>0.21844717554312301</v>
      </c>
      <c r="AN20" s="17">
        <v>0.232949520356035</v>
      </c>
      <c r="AO20" s="17">
        <v>0.214077122043381</v>
      </c>
      <c r="AP20" s="17">
        <v>0.26119504067745603</v>
      </c>
      <c r="AQ20" s="17">
        <v>0.30577840775836301</v>
      </c>
      <c r="AR20" s="17"/>
      <c r="AS20" s="17">
        <v>0.23269213977207701</v>
      </c>
      <c r="AT20" s="17">
        <v>0.21182659816452501</v>
      </c>
      <c r="AU20" s="17">
        <v>0.20066342562249001</v>
      </c>
      <c r="AV20" s="17">
        <v>0.23523794741897899</v>
      </c>
      <c r="AW20" s="17">
        <v>0.24127340132053399</v>
      </c>
      <c r="AX20" s="17">
        <v>0.28748359524955303</v>
      </c>
      <c r="AY20" s="17"/>
      <c r="AZ20" s="17">
        <v>0.24083667259778099</v>
      </c>
      <c r="BA20" s="17">
        <v>0.22242538723107499</v>
      </c>
      <c r="BB20" s="17">
        <v>0.22159992659786901</v>
      </c>
      <c r="BC20" s="17">
        <v>0.212100307560394</v>
      </c>
      <c r="BD20" s="17">
        <v>0.234868766199884</v>
      </c>
      <c r="BE20" s="17"/>
      <c r="BF20" s="17">
        <v>0.23233004211182101</v>
      </c>
      <c r="BG20" s="17"/>
      <c r="BH20" s="17">
        <v>0.223948387835711</v>
      </c>
      <c r="BI20" s="17"/>
      <c r="BJ20" s="17">
        <v>0.21403909832170601</v>
      </c>
      <c r="BK20" s="17">
        <v>0.228823755545186</v>
      </c>
      <c r="BL20" s="17">
        <v>0.250441729389145</v>
      </c>
      <c r="BM20" s="17">
        <v>0.160266728824278</v>
      </c>
      <c r="BN20" s="17">
        <v>0.274694633216923</v>
      </c>
      <c r="BO20" s="17">
        <v>0.234326232153654</v>
      </c>
      <c r="BP20" s="17"/>
      <c r="BQ20" s="17">
        <v>0.31291784729029198</v>
      </c>
      <c r="BR20" s="17">
        <v>0.25281089432000697</v>
      </c>
      <c r="BS20" s="17">
        <v>0.21068520143116201</v>
      </c>
      <c r="BT20" s="17"/>
      <c r="BU20" s="17">
        <v>0.25637314904598002</v>
      </c>
      <c r="BV20" s="17">
        <v>0.243615754582688</v>
      </c>
      <c r="BW20" s="17">
        <v>0.23533185401850201</v>
      </c>
      <c r="BX20" s="17"/>
      <c r="BY20" s="17">
        <v>0.23520275438989599</v>
      </c>
      <c r="BZ20" s="17"/>
      <c r="CA20" s="17">
        <v>0.254792783789001</v>
      </c>
    </row>
    <row r="21" spans="2:79" ht="43.5" x14ac:dyDescent="0.35">
      <c r="B21" s="18" t="s">
        <v>323</v>
      </c>
      <c r="C21" s="17">
        <v>0.20835070344968801</v>
      </c>
      <c r="D21" s="17">
        <v>0.210549307090942</v>
      </c>
      <c r="E21" s="17">
        <v>0.20648718376820199</v>
      </c>
      <c r="F21" s="17"/>
      <c r="G21" s="17">
        <v>0.188267533905592</v>
      </c>
      <c r="H21" s="17">
        <v>0.17018503370002599</v>
      </c>
      <c r="I21" s="17">
        <v>0.19728130891840201</v>
      </c>
      <c r="J21" s="17">
        <v>0.21672525015201799</v>
      </c>
      <c r="K21" s="17">
        <v>0.2208450788844</v>
      </c>
      <c r="L21" s="17">
        <v>0.246609363845119</v>
      </c>
      <c r="M21" s="17"/>
      <c r="N21" s="17">
        <v>0.222115727044989</v>
      </c>
      <c r="O21" s="17">
        <v>0.21814457035438201</v>
      </c>
      <c r="P21" s="17">
        <v>0.19249998711916599</v>
      </c>
      <c r="Q21" s="17">
        <v>0.19633100127427999</v>
      </c>
      <c r="R21" s="17"/>
      <c r="S21" s="17">
        <v>0.194730443856657</v>
      </c>
      <c r="T21" s="17">
        <v>0.23451820458838399</v>
      </c>
      <c r="U21" s="17">
        <v>0.19936191186417801</v>
      </c>
      <c r="V21" s="17">
        <v>0.209562011435317</v>
      </c>
      <c r="W21" s="17">
        <v>0.233555329992882</v>
      </c>
      <c r="X21" s="17">
        <v>0.179601795750505</v>
      </c>
      <c r="Y21" s="17">
        <v>0.17416810362342</v>
      </c>
      <c r="Z21" s="17">
        <v>0.17841875667106399</v>
      </c>
      <c r="AA21" s="17">
        <v>0.17409104556756999</v>
      </c>
      <c r="AB21" s="17">
        <v>0.24828489768603601</v>
      </c>
      <c r="AC21" s="17">
        <v>0.26557477822155201</v>
      </c>
      <c r="AD21" s="17">
        <v>0.247288125919469</v>
      </c>
      <c r="AE21" s="17"/>
      <c r="AF21" s="17">
        <v>0.159251001728071</v>
      </c>
      <c r="AG21" s="17">
        <v>0.21085670541499399</v>
      </c>
      <c r="AH21" s="17">
        <v>0.25755654547349999</v>
      </c>
      <c r="AI21" s="17">
        <v>0.21262340246352501</v>
      </c>
      <c r="AJ21" s="17">
        <v>0.189368272911867</v>
      </c>
      <c r="AK21" s="17">
        <v>0.21865922636346999</v>
      </c>
      <c r="AL21" s="17"/>
      <c r="AM21" s="17">
        <v>0.182979946586554</v>
      </c>
      <c r="AN21" s="17">
        <v>0.21225020823051899</v>
      </c>
      <c r="AO21" s="17">
        <v>0.22091209601498399</v>
      </c>
      <c r="AP21" s="17">
        <v>0.23466540014991499</v>
      </c>
      <c r="AQ21" s="17">
        <v>0.171984505884864</v>
      </c>
      <c r="AR21" s="17"/>
      <c r="AS21" s="17">
        <v>0.20967058671927899</v>
      </c>
      <c r="AT21" s="17">
        <v>0.221986567889114</v>
      </c>
      <c r="AU21" s="17">
        <v>0.17190858185039201</v>
      </c>
      <c r="AV21" s="17">
        <v>0.208732628034875</v>
      </c>
      <c r="AW21" s="17">
        <v>0.247447409074532</v>
      </c>
      <c r="AX21" s="17">
        <v>0.175073183354814</v>
      </c>
      <c r="AY21" s="17"/>
      <c r="AZ21" s="17">
        <v>0.21447562052597499</v>
      </c>
      <c r="BA21" s="17">
        <v>0.20546002274356701</v>
      </c>
      <c r="BB21" s="17">
        <v>0.21638210726189699</v>
      </c>
      <c r="BC21" s="17">
        <v>0.23827615845893499</v>
      </c>
      <c r="BD21" s="17">
        <v>0.19088431162470801</v>
      </c>
      <c r="BE21" s="17"/>
      <c r="BF21" s="17">
        <v>0.213579343481829</v>
      </c>
      <c r="BG21" s="17"/>
      <c r="BH21" s="17">
        <v>0.216302186758006</v>
      </c>
      <c r="BI21" s="17"/>
      <c r="BJ21" s="17">
        <v>0.235957913018677</v>
      </c>
      <c r="BK21" s="17">
        <v>0.193905856210906</v>
      </c>
      <c r="BL21" s="17">
        <v>0.206590523933085</v>
      </c>
      <c r="BM21" s="17">
        <v>0.18564639007830999</v>
      </c>
      <c r="BN21" s="17">
        <v>0.24664388469802301</v>
      </c>
      <c r="BO21" s="17">
        <v>0.17636067583810799</v>
      </c>
      <c r="BP21" s="17"/>
      <c r="BQ21" s="17">
        <v>0.23558280726622299</v>
      </c>
      <c r="BR21" s="17">
        <v>0.22111086859982601</v>
      </c>
      <c r="BS21" s="17">
        <v>0.204158307911883</v>
      </c>
      <c r="BT21" s="17"/>
      <c r="BU21" s="17">
        <v>0.26697866271218901</v>
      </c>
      <c r="BV21" s="17">
        <v>0.21838719459733599</v>
      </c>
      <c r="BW21" s="17">
        <v>0.208309126096204</v>
      </c>
      <c r="BX21" s="17"/>
      <c r="BY21" s="17">
        <v>0.22687637747155601</v>
      </c>
      <c r="BZ21" s="17"/>
      <c r="CA21" s="17">
        <v>0.24850294703055001</v>
      </c>
    </row>
    <row r="22" spans="2:79" ht="29" x14ac:dyDescent="0.35">
      <c r="B22" s="18" t="s">
        <v>324</v>
      </c>
      <c r="C22" s="17">
        <v>0.17456621567072</v>
      </c>
      <c r="D22" s="17">
        <v>0.166230794119061</v>
      </c>
      <c r="E22" s="17">
        <v>0.182915148701528</v>
      </c>
      <c r="F22" s="17"/>
      <c r="G22" s="17">
        <v>0.164160376921865</v>
      </c>
      <c r="H22" s="17">
        <v>0.165433065382908</v>
      </c>
      <c r="I22" s="17">
        <v>0.15861361407424401</v>
      </c>
      <c r="J22" s="17">
        <v>0.17216879872767901</v>
      </c>
      <c r="K22" s="17">
        <v>0.19481759081560199</v>
      </c>
      <c r="L22" s="17">
        <v>0.190235168375505</v>
      </c>
      <c r="M22" s="17"/>
      <c r="N22" s="17">
        <v>0.19222520257568701</v>
      </c>
      <c r="O22" s="17">
        <v>0.171439789999521</v>
      </c>
      <c r="P22" s="17">
        <v>0.14459189335826</v>
      </c>
      <c r="Q22" s="17">
        <v>0.187090236301657</v>
      </c>
      <c r="R22" s="17"/>
      <c r="S22" s="17">
        <v>0.16398159796412701</v>
      </c>
      <c r="T22" s="17">
        <v>0.186175783058313</v>
      </c>
      <c r="U22" s="17">
        <v>0.110192272673626</v>
      </c>
      <c r="V22" s="17">
        <v>0.16967190724917799</v>
      </c>
      <c r="W22" s="17">
        <v>0.171136069186683</v>
      </c>
      <c r="X22" s="17">
        <v>0.197184335574769</v>
      </c>
      <c r="Y22" s="17">
        <v>0.16582432463426</v>
      </c>
      <c r="Z22" s="17">
        <v>0.19688590570533401</v>
      </c>
      <c r="AA22" s="17">
        <v>0.16126918202074</v>
      </c>
      <c r="AB22" s="17">
        <v>0.203429575839007</v>
      </c>
      <c r="AC22" s="17">
        <v>0.201051857699694</v>
      </c>
      <c r="AD22" s="17">
        <v>0.21129809198719099</v>
      </c>
      <c r="AE22" s="17"/>
      <c r="AF22" s="17">
        <v>0.16108337345642501</v>
      </c>
      <c r="AG22" s="17">
        <v>0.18352400114890799</v>
      </c>
      <c r="AH22" s="17">
        <v>0.18661049424649201</v>
      </c>
      <c r="AI22" s="17">
        <v>0.14977213664074199</v>
      </c>
      <c r="AJ22" s="17">
        <v>0.16863154604917899</v>
      </c>
      <c r="AK22" s="17">
        <v>0.19936631510952199</v>
      </c>
      <c r="AL22" s="17"/>
      <c r="AM22" s="17">
        <v>0.11942330654005499</v>
      </c>
      <c r="AN22" s="17">
        <v>0.179599241425972</v>
      </c>
      <c r="AO22" s="17">
        <v>0.184951996963304</v>
      </c>
      <c r="AP22" s="17">
        <v>0.23010924555249301</v>
      </c>
      <c r="AQ22" s="17">
        <v>0.31908098682265201</v>
      </c>
      <c r="AR22" s="17"/>
      <c r="AS22" s="17">
        <v>0.18669011568458099</v>
      </c>
      <c r="AT22" s="17">
        <v>0.171331917518592</v>
      </c>
      <c r="AU22" s="17">
        <v>0.160933807932301</v>
      </c>
      <c r="AV22" s="17">
        <v>0.16031294237899099</v>
      </c>
      <c r="AW22" s="17">
        <v>0.18959037584747901</v>
      </c>
      <c r="AX22" s="17">
        <v>0.192299586424693</v>
      </c>
      <c r="AY22" s="17"/>
      <c r="AZ22" s="17">
        <v>0.161560777955257</v>
      </c>
      <c r="BA22" s="17">
        <v>0.172398968256847</v>
      </c>
      <c r="BB22" s="17">
        <v>0.18998877933741301</v>
      </c>
      <c r="BC22" s="17">
        <v>0.16823601262396701</v>
      </c>
      <c r="BD22" s="17">
        <v>0.179530745378329</v>
      </c>
      <c r="BE22" s="17"/>
      <c r="BF22" s="17">
        <v>0.17569001273750201</v>
      </c>
      <c r="BG22" s="17"/>
      <c r="BH22" s="17">
        <v>0.17288787937782299</v>
      </c>
      <c r="BI22" s="17"/>
      <c r="BJ22" s="17">
        <v>0.163836357579415</v>
      </c>
      <c r="BK22" s="17">
        <v>0.17166450764088101</v>
      </c>
      <c r="BL22" s="17">
        <v>0.180414196031109</v>
      </c>
      <c r="BM22" s="17">
        <v>0.17862321626265301</v>
      </c>
      <c r="BN22" s="17">
        <v>0.20101945979056299</v>
      </c>
      <c r="BO22" s="17">
        <v>0.24138484776716601</v>
      </c>
      <c r="BP22" s="17"/>
      <c r="BQ22" s="17">
        <v>0.161502616140972</v>
      </c>
      <c r="BR22" s="17">
        <v>0.189975466272541</v>
      </c>
      <c r="BS22" s="17">
        <v>0.18099989242953499</v>
      </c>
      <c r="BT22" s="17"/>
      <c r="BU22" s="17">
        <v>0.19493288936615</v>
      </c>
      <c r="BV22" s="17">
        <v>0.16982738643127099</v>
      </c>
      <c r="BW22" s="17">
        <v>0.185174816041382</v>
      </c>
      <c r="BX22" s="17"/>
      <c r="BY22" s="17">
        <v>0.16200451079889999</v>
      </c>
      <c r="BZ22" s="17"/>
      <c r="CA22" s="17">
        <v>0.222265361097221</v>
      </c>
    </row>
    <row r="23" spans="2:79" x14ac:dyDescent="0.35">
      <c r="B23" s="18" t="s">
        <v>325</v>
      </c>
      <c r="C23" s="17">
        <v>0.15896755609513299</v>
      </c>
      <c r="D23" s="17">
        <v>0.13765246723414001</v>
      </c>
      <c r="E23" s="17">
        <v>0.179918927294724</v>
      </c>
      <c r="F23" s="17"/>
      <c r="G23" s="17">
        <v>0.146025361768889</v>
      </c>
      <c r="H23" s="17">
        <v>0.128993715632574</v>
      </c>
      <c r="I23" s="17">
        <v>0.16314101303717601</v>
      </c>
      <c r="J23" s="17">
        <v>0.174726512851541</v>
      </c>
      <c r="K23" s="17">
        <v>0.194620411739202</v>
      </c>
      <c r="L23" s="17">
        <v>0.151953455864132</v>
      </c>
      <c r="M23" s="17"/>
      <c r="N23" s="17">
        <v>0.16558131287785199</v>
      </c>
      <c r="O23" s="17">
        <v>0.150802660308889</v>
      </c>
      <c r="P23" s="17">
        <v>0.15668340008328899</v>
      </c>
      <c r="Q23" s="17">
        <v>0.16300601080487401</v>
      </c>
      <c r="R23" s="17"/>
      <c r="S23" s="17">
        <v>0.12771605552695101</v>
      </c>
      <c r="T23" s="17">
        <v>0.184202334753513</v>
      </c>
      <c r="U23" s="17">
        <v>0.159660127424714</v>
      </c>
      <c r="V23" s="17">
        <v>0.158968889876411</v>
      </c>
      <c r="W23" s="17">
        <v>0.14919972583765501</v>
      </c>
      <c r="X23" s="17">
        <v>0.19549865107491801</v>
      </c>
      <c r="Y23" s="17">
        <v>0.153594340390487</v>
      </c>
      <c r="Z23" s="17">
        <v>0.14126371287862399</v>
      </c>
      <c r="AA23" s="17">
        <v>0.12825296844862699</v>
      </c>
      <c r="AB23" s="17">
        <v>0.19616751541796201</v>
      </c>
      <c r="AC23" s="17">
        <v>0.16778861749955901</v>
      </c>
      <c r="AD23" s="17">
        <v>0.13090142711748701</v>
      </c>
      <c r="AE23" s="17"/>
      <c r="AF23" s="17">
        <v>0.16256369073712501</v>
      </c>
      <c r="AG23" s="17">
        <v>0.15273945836050001</v>
      </c>
      <c r="AH23" s="17">
        <v>0.144343257121376</v>
      </c>
      <c r="AI23" s="17">
        <v>0.15207939454810901</v>
      </c>
      <c r="AJ23" s="17">
        <v>0.14368508810401201</v>
      </c>
      <c r="AK23" s="17">
        <v>0.20410102027840099</v>
      </c>
      <c r="AL23" s="17"/>
      <c r="AM23" s="17">
        <v>0.13713767861596701</v>
      </c>
      <c r="AN23" s="17">
        <v>0.17766646952162199</v>
      </c>
      <c r="AO23" s="17">
        <v>0.146971770923706</v>
      </c>
      <c r="AP23" s="17">
        <v>0.18450123840334501</v>
      </c>
      <c r="AQ23" s="17">
        <v>0.12865449531183901</v>
      </c>
      <c r="AR23" s="17"/>
      <c r="AS23" s="17">
        <v>0.14084326486258</v>
      </c>
      <c r="AT23" s="17">
        <v>0.17320324040380999</v>
      </c>
      <c r="AU23" s="17">
        <v>0.13804895578238599</v>
      </c>
      <c r="AV23" s="17">
        <v>0.16915035126318101</v>
      </c>
      <c r="AW23" s="17">
        <v>0.19314053238822501</v>
      </c>
      <c r="AX23" s="17">
        <v>0.13092338782656701</v>
      </c>
      <c r="AY23" s="17"/>
      <c r="AZ23" s="17">
        <v>0.15924538940204699</v>
      </c>
      <c r="BA23" s="17">
        <v>0.16736300518525801</v>
      </c>
      <c r="BB23" s="17">
        <v>0.16297828772765299</v>
      </c>
      <c r="BC23" s="17">
        <v>0.165379808633521</v>
      </c>
      <c r="BD23" s="17">
        <v>0.14498221021336299</v>
      </c>
      <c r="BE23" s="17"/>
      <c r="BF23" s="17">
        <v>0.16662106785290201</v>
      </c>
      <c r="BG23" s="17"/>
      <c r="BH23" s="17">
        <v>0.16312970075916899</v>
      </c>
      <c r="BI23" s="17"/>
      <c r="BJ23" s="17">
        <v>0.16951698188336101</v>
      </c>
      <c r="BK23" s="17">
        <v>0.14963124304115499</v>
      </c>
      <c r="BL23" s="17">
        <v>0.16694280400742201</v>
      </c>
      <c r="BM23" s="17">
        <v>0.18736569787981799</v>
      </c>
      <c r="BN23" s="17">
        <v>9.0876902356846201E-2</v>
      </c>
      <c r="BO23" s="17">
        <v>0.17319699566473101</v>
      </c>
      <c r="BP23" s="17"/>
      <c r="BQ23" s="17">
        <v>0.16929957340596399</v>
      </c>
      <c r="BR23" s="17">
        <v>0.17671087403962399</v>
      </c>
      <c r="BS23" s="17">
        <v>0.15738947332131201</v>
      </c>
      <c r="BT23" s="17"/>
      <c r="BU23" s="17">
        <v>0.16118446589535601</v>
      </c>
      <c r="BV23" s="17">
        <v>0.180434935902752</v>
      </c>
      <c r="BW23" s="17">
        <v>0.15650750996069401</v>
      </c>
      <c r="BX23" s="17"/>
      <c r="BY23" s="17">
        <v>0.164244244892327</v>
      </c>
      <c r="BZ23" s="17"/>
      <c r="CA23" s="17">
        <v>0.20018746680959401</v>
      </c>
    </row>
    <row r="24" spans="2:79" ht="29" x14ac:dyDescent="0.35">
      <c r="B24" s="18" t="s">
        <v>326</v>
      </c>
      <c r="C24" s="17">
        <v>0.15167968439028201</v>
      </c>
      <c r="D24" s="17">
        <v>0.13355997581402199</v>
      </c>
      <c r="E24" s="17">
        <v>0.16899595045148399</v>
      </c>
      <c r="F24" s="17"/>
      <c r="G24" s="17">
        <v>9.8839590447589706E-2</v>
      </c>
      <c r="H24" s="17">
        <v>0.131915887004355</v>
      </c>
      <c r="I24" s="17">
        <v>0.153005570882045</v>
      </c>
      <c r="J24" s="17">
        <v>0.15341588484503599</v>
      </c>
      <c r="K24" s="17">
        <v>0.18770400653125399</v>
      </c>
      <c r="L24" s="17">
        <v>0.17643853012661001</v>
      </c>
      <c r="M24" s="17"/>
      <c r="N24" s="17">
        <v>0.15704328397412001</v>
      </c>
      <c r="O24" s="17">
        <v>0.14731406409725101</v>
      </c>
      <c r="P24" s="17">
        <v>0.14772585841066599</v>
      </c>
      <c r="Q24" s="17">
        <v>0.15518902050885</v>
      </c>
      <c r="R24" s="17"/>
      <c r="S24" s="17">
        <v>0.12301578017859501</v>
      </c>
      <c r="T24" s="17">
        <v>0.16616602880506101</v>
      </c>
      <c r="U24" s="17">
        <v>0.15917108340320599</v>
      </c>
      <c r="V24" s="17">
        <v>0.136061586773082</v>
      </c>
      <c r="W24" s="17">
        <v>0.18438435663970701</v>
      </c>
      <c r="X24" s="17">
        <v>0.18275717950256901</v>
      </c>
      <c r="Y24" s="17">
        <v>0.14985301226297101</v>
      </c>
      <c r="Z24" s="17">
        <v>0.15865627023864301</v>
      </c>
      <c r="AA24" s="17">
        <v>0.119573061731582</v>
      </c>
      <c r="AB24" s="17">
        <v>0.15969973553894501</v>
      </c>
      <c r="AC24" s="17">
        <v>0.171058242544216</v>
      </c>
      <c r="AD24" s="17">
        <v>0.136764534028189</v>
      </c>
      <c r="AE24" s="17"/>
      <c r="AF24" s="17">
        <v>0.15718347579626199</v>
      </c>
      <c r="AG24" s="17">
        <v>0.151586642009267</v>
      </c>
      <c r="AH24" s="17">
        <v>0.14491611584358</v>
      </c>
      <c r="AI24" s="17">
        <v>0.15524574242824099</v>
      </c>
      <c r="AJ24" s="17">
        <v>0.12805333964047699</v>
      </c>
      <c r="AK24" s="17">
        <v>0.17076764578181999</v>
      </c>
      <c r="AL24" s="17"/>
      <c r="AM24" s="17">
        <v>0.117500993348873</v>
      </c>
      <c r="AN24" s="17">
        <v>0.15679802914723101</v>
      </c>
      <c r="AO24" s="17">
        <v>0.16159784066896701</v>
      </c>
      <c r="AP24" s="17">
        <v>0.18577106691112699</v>
      </c>
      <c r="AQ24" s="17">
        <v>0.169757787016967</v>
      </c>
      <c r="AR24" s="17"/>
      <c r="AS24" s="17">
        <v>0.14536188292247201</v>
      </c>
      <c r="AT24" s="17">
        <v>0.15457507115223401</v>
      </c>
      <c r="AU24" s="17">
        <v>0.14571093491380599</v>
      </c>
      <c r="AV24" s="17">
        <v>0.14907995607532801</v>
      </c>
      <c r="AW24" s="17">
        <v>0.14987135112774599</v>
      </c>
      <c r="AX24" s="17">
        <v>0.185178735194586</v>
      </c>
      <c r="AY24" s="17"/>
      <c r="AZ24" s="17">
        <v>0.17523335377579199</v>
      </c>
      <c r="BA24" s="17">
        <v>0.157694257126089</v>
      </c>
      <c r="BB24" s="17">
        <v>0.15477356732420899</v>
      </c>
      <c r="BC24" s="17">
        <v>0.121846385020441</v>
      </c>
      <c r="BD24" s="17">
        <v>0.133566242303546</v>
      </c>
      <c r="BE24" s="17"/>
      <c r="BF24" s="17">
        <v>0.15809557584702499</v>
      </c>
      <c r="BG24" s="17"/>
      <c r="BH24" s="17">
        <v>0.15642913732392799</v>
      </c>
      <c r="BI24" s="17"/>
      <c r="BJ24" s="17">
        <v>0.141418421846918</v>
      </c>
      <c r="BK24" s="17">
        <v>0.168452878091681</v>
      </c>
      <c r="BL24" s="17">
        <v>0.16666775442944901</v>
      </c>
      <c r="BM24" s="17">
        <v>0.144058173383313</v>
      </c>
      <c r="BN24" s="17">
        <v>0.14890203304906099</v>
      </c>
      <c r="BO24" s="17">
        <v>0.10072677430464</v>
      </c>
      <c r="BP24" s="17"/>
      <c r="BQ24" s="17">
        <v>0.159629183784288</v>
      </c>
      <c r="BR24" s="17">
        <v>0.160121062012473</v>
      </c>
      <c r="BS24" s="17">
        <v>0.15045468112438501</v>
      </c>
      <c r="BT24" s="17"/>
      <c r="BU24" s="17">
        <v>0.174597822959007</v>
      </c>
      <c r="BV24" s="17">
        <v>0.164073427890399</v>
      </c>
      <c r="BW24" s="17">
        <v>0.15162188525457401</v>
      </c>
      <c r="BX24" s="17"/>
      <c r="BY24" s="17">
        <v>0.12522725305568899</v>
      </c>
      <c r="BZ24" s="17"/>
      <c r="CA24" s="17">
        <v>0.18611723289262899</v>
      </c>
    </row>
    <row r="25" spans="2:79" ht="29" x14ac:dyDescent="0.35">
      <c r="B25" s="18" t="s">
        <v>327</v>
      </c>
      <c r="C25" s="17">
        <v>0.116832298962405</v>
      </c>
      <c r="D25" s="17">
        <v>0.12094216150131</v>
      </c>
      <c r="E25" s="17">
        <v>0.11268421998558301</v>
      </c>
      <c r="F25" s="17"/>
      <c r="G25" s="17">
        <v>0.12806213194650401</v>
      </c>
      <c r="H25" s="17">
        <v>0.115345713689878</v>
      </c>
      <c r="I25" s="17">
        <v>8.8223064700201997E-2</v>
      </c>
      <c r="J25" s="17">
        <v>9.4474080358666099E-2</v>
      </c>
      <c r="K25" s="17">
        <v>0.12503052908596701</v>
      </c>
      <c r="L25" s="17">
        <v>0.14632041593616099</v>
      </c>
      <c r="M25" s="17"/>
      <c r="N25" s="17">
        <v>0.143371439707322</v>
      </c>
      <c r="O25" s="17">
        <v>0.119069237345428</v>
      </c>
      <c r="P25" s="17">
        <v>9.1845438666294604E-2</v>
      </c>
      <c r="Q25" s="17">
        <v>0.106217465467645</v>
      </c>
      <c r="R25" s="17"/>
      <c r="S25" s="17">
        <v>0.125036476555794</v>
      </c>
      <c r="T25" s="17">
        <v>0.123375163312105</v>
      </c>
      <c r="U25" s="17">
        <v>0.124261309285658</v>
      </c>
      <c r="V25" s="17">
        <v>0.11370400950335301</v>
      </c>
      <c r="W25" s="17">
        <v>0.12660745937069501</v>
      </c>
      <c r="X25" s="17">
        <v>8.7577236511989204E-2</v>
      </c>
      <c r="Y25" s="17">
        <v>8.0426102985064002E-2</v>
      </c>
      <c r="Z25" s="17">
        <v>9.5939583614546603E-2</v>
      </c>
      <c r="AA25" s="17">
        <v>0.102888458876287</v>
      </c>
      <c r="AB25" s="17">
        <v>0.15201248951120899</v>
      </c>
      <c r="AC25" s="17">
        <v>0.11830693085929</v>
      </c>
      <c r="AD25" s="17">
        <v>0.17254247458437999</v>
      </c>
      <c r="AE25" s="17"/>
      <c r="AF25" s="17">
        <v>0.10015018924313</v>
      </c>
      <c r="AG25" s="17">
        <v>0.114529889862375</v>
      </c>
      <c r="AH25" s="17">
        <v>0.14181572826312799</v>
      </c>
      <c r="AI25" s="17">
        <v>0.107204522221854</v>
      </c>
      <c r="AJ25" s="17">
        <v>0.108857504969941</v>
      </c>
      <c r="AK25" s="17">
        <v>0.16485980965797001</v>
      </c>
      <c r="AL25" s="17"/>
      <c r="AM25" s="17">
        <v>8.8477044845494901E-2</v>
      </c>
      <c r="AN25" s="17">
        <v>0.13210148378602499</v>
      </c>
      <c r="AO25" s="17">
        <v>0.123640744367864</v>
      </c>
      <c r="AP25" s="17">
        <v>0.116840056934366</v>
      </c>
      <c r="AQ25" s="17">
        <v>0.14821613774891601</v>
      </c>
      <c r="AR25" s="17"/>
      <c r="AS25" s="17">
        <v>0.134071783852235</v>
      </c>
      <c r="AT25" s="17">
        <v>0.109296545170804</v>
      </c>
      <c r="AU25" s="17">
        <v>0.109992656460332</v>
      </c>
      <c r="AV25" s="17">
        <v>0.120303919650152</v>
      </c>
      <c r="AW25" s="17">
        <v>9.2085528463377295E-2</v>
      </c>
      <c r="AX25" s="17">
        <v>0.13382253404715599</v>
      </c>
      <c r="AY25" s="17"/>
      <c r="AZ25" s="17">
        <v>0.106311178139603</v>
      </c>
      <c r="BA25" s="17">
        <v>0.124497050248535</v>
      </c>
      <c r="BB25" s="17">
        <v>0.100896464854747</v>
      </c>
      <c r="BC25" s="17">
        <v>0.13583214473872501</v>
      </c>
      <c r="BD25" s="17">
        <v>0.12510489082691201</v>
      </c>
      <c r="BE25" s="17"/>
      <c r="BF25" s="17">
        <v>0.116303502990876</v>
      </c>
      <c r="BG25" s="17"/>
      <c r="BH25" s="17">
        <v>0.12078851659985899</v>
      </c>
      <c r="BI25" s="17"/>
      <c r="BJ25" s="17">
        <v>9.8471753152380298E-2</v>
      </c>
      <c r="BK25" s="17">
        <v>0.110261865777332</v>
      </c>
      <c r="BL25" s="17">
        <v>0.12909623897706099</v>
      </c>
      <c r="BM25" s="17">
        <v>0.108808822128375</v>
      </c>
      <c r="BN25" s="17">
        <v>0.145418121362414</v>
      </c>
      <c r="BO25" s="17">
        <v>0.143508641752882</v>
      </c>
      <c r="BP25" s="17"/>
      <c r="BQ25" s="17">
        <v>0.102355725216018</v>
      </c>
      <c r="BR25" s="17">
        <v>0.13186154892812399</v>
      </c>
      <c r="BS25" s="17">
        <v>0.122571164309785</v>
      </c>
      <c r="BT25" s="17"/>
      <c r="BU25" s="17">
        <v>0.148987726629731</v>
      </c>
      <c r="BV25" s="17">
        <v>0.10945417810413299</v>
      </c>
      <c r="BW25" s="17">
        <v>0.126085048500477</v>
      </c>
      <c r="BX25" s="17"/>
      <c r="BY25" s="17">
        <v>0.108302087826032</v>
      </c>
      <c r="BZ25" s="17"/>
      <c r="CA25" s="17">
        <v>0.132190659051658</v>
      </c>
    </row>
    <row r="26" spans="2:79" x14ac:dyDescent="0.35">
      <c r="B26" s="18" t="s">
        <v>136</v>
      </c>
      <c r="C26" s="17">
        <v>7.6033300855540706E-2</v>
      </c>
      <c r="D26" s="17">
        <v>6.4967881815339398E-2</v>
      </c>
      <c r="E26" s="17">
        <v>8.6859970846219603E-2</v>
      </c>
      <c r="F26" s="17"/>
      <c r="G26" s="17">
        <v>8.6162520035482706E-2</v>
      </c>
      <c r="H26" s="17">
        <v>0.110375826987508</v>
      </c>
      <c r="I26" s="17">
        <v>8.2494362181210895E-2</v>
      </c>
      <c r="J26" s="17">
        <v>6.64686822485E-2</v>
      </c>
      <c r="K26" s="17">
        <v>5.2904797393856701E-2</v>
      </c>
      <c r="L26" s="17">
        <v>5.9354748865904E-2</v>
      </c>
      <c r="M26" s="17"/>
      <c r="N26" s="17">
        <v>5.2996388769364002E-2</v>
      </c>
      <c r="O26" s="17">
        <v>8.4855808333618402E-2</v>
      </c>
      <c r="P26" s="17">
        <v>6.1189251420913998E-2</v>
      </c>
      <c r="Q26" s="17">
        <v>0.100390279359658</v>
      </c>
      <c r="R26" s="17"/>
      <c r="S26" s="17">
        <v>6.5277331019562998E-2</v>
      </c>
      <c r="T26" s="17">
        <v>7.3062389218499293E-2</v>
      </c>
      <c r="U26" s="17">
        <v>9.9971661714383903E-2</v>
      </c>
      <c r="V26" s="17">
        <v>6.1455535018896897E-2</v>
      </c>
      <c r="W26" s="17">
        <v>9.3310286392927502E-2</v>
      </c>
      <c r="X26" s="17">
        <v>0.122519625993544</v>
      </c>
      <c r="Y26" s="17">
        <v>5.6729185478743498E-2</v>
      </c>
      <c r="Z26" s="17">
        <v>7.9134844369810803E-2</v>
      </c>
      <c r="AA26" s="17">
        <v>8.4232895851437797E-2</v>
      </c>
      <c r="AB26" s="17">
        <v>6.6786680440397497E-2</v>
      </c>
      <c r="AC26" s="17">
        <v>3.71299632354221E-2</v>
      </c>
      <c r="AD26" s="17">
        <v>4.91647150609726E-2</v>
      </c>
      <c r="AE26" s="17"/>
      <c r="AF26" s="17">
        <v>9.1176639057335696E-2</v>
      </c>
      <c r="AG26" s="17">
        <v>8.6318533745905798E-2</v>
      </c>
      <c r="AH26" s="17">
        <v>6.2184296960163601E-2</v>
      </c>
      <c r="AI26" s="17">
        <v>4.0247557689332199E-2</v>
      </c>
      <c r="AJ26" s="17">
        <v>5.7919327675407001E-2</v>
      </c>
      <c r="AK26" s="17">
        <v>3.5215504295019101E-2</v>
      </c>
      <c r="AL26" s="17"/>
      <c r="AM26" s="17">
        <v>9.1921460749804507E-2</v>
      </c>
      <c r="AN26" s="17">
        <v>7.5071577161306302E-2</v>
      </c>
      <c r="AO26" s="17">
        <v>7.1701269657490005E-2</v>
      </c>
      <c r="AP26" s="17">
        <v>5.26353191145639E-2</v>
      </c>
      <c r="AQ26" s="17">
        <v>4.8711186659540301E-2</v>
      </c>
      <c r="AR26" s="17"/>
      <c r="AS26" s="17">
        <v>7.7016104392331003E-2</v>
      </c>
      <c r="AT26" s="17">
        <v>7.5230091407852001E-2</v>
      </c>
      <c r="AU26" s="17">
        <v>7.61707998310929E-2</v>
      </c>
      <c r="AV26" s="17">
        <v>8.2041249777078801E-2</v>
      </c>
      <c r="AW26" s="17">
        <v>7.5581179655230799E-2</v>
      </c>
      <c r="AX26" s="17">
        <v>6.0491314163213503E-2</v>
      </c>
      <c r="AY26" s="17"/>
      <c r="AZ26" s="17">
        <v>6.2630768571968198E-2</v>
      </c>
      <c r="BA26" s="17">
        <v>6.6859825814043303E-2</v>
      </c>
      <c r="BB26" s="17">
        <v>8.9347627763137399E-2</v>
      </c>
      <c r="BC26" s="17">
        <v>8.2581887019988198E-2</v>
      </c>
      <c r="BD26" s="17">
        <v>8.5550106767430203E-2</v>
      </c>
      <c r="BE26" s="17"/>
      <c r="BF26" s="17">
        <v>6.7196581362496594E-2</v>
      </c>
      <c r="BG26" s="17"/>
      <c r="BH26" s="17">
        <v>6.3515159314197697E-2</v>
      </c>
      <c r="BI26" s="17"/>
      <c r="BJ26" s="17">
        <v>7.3012633656748205E-2</v>
      </c>
      <c r="BK26" s="17">
        <v>9.9437472927717499E-2</v>
      </c>
      <c r="BL26" s="17">
        <v>5.1795320654164201E-2</v>
      </c>
      <c r="BM26" s="17">
        <v>7.8893813341760002E-2</v>
      </c>
      <c r="BN26" s="17">
        <v>6.8548126372034293E-2</v>
      </c>
      <c r="BO26" s="17">
        <v>7.7729667669681396E-2</v>
      </c>
      <c r="BP26" s="17"/>
      <c r="BQ26" s="17">
        <v>5.3932909290019898E-2</v>
      </c>
      <c r="BR26" s="17">
        <v>5.9567233113908997E-2</v>
      </c>
      <c r="BS26" s="17">
        <v>5.7525985585345399E-2</v>
      </c>
      <c r="BT26" s="17"/>
      <c r="BU26" s="17">
        <v>1.9904535228856799E-2</v>
      </c>
      <c r="BV26" s="17">
        <v>5.3810822373165298E-2</v>
      </c>
      <c r="BW26" s="17">
        <v>5.3181161704109602E-2</v>
      </c>
      <c r="BX26" s="17"/>
      <c r="BY26" s="17">
        <v>5.4002718836570401E-2</v>
      </c>
      <c r="BZ26" s="17"/>
      <c r="CA26" s="17">
        <v>4.8673157396464301E-2</v>
      </c>
    </row>
    <row r="27" spans="2:79" x14ac:dyDescent="0.35">
      <c r="B27" s="18" t="s">
        <v>328</v>
      </c>
      <c r="C27" s="17">
        <v>7.3316511715957405E-2</v>
      </c>
      <c r="D27" s="17">
        <v>7.3438077489621806E-2</v>
      </c>
      <c r="E27" s="17">
        <v>7.3257448278251494E-2</v>
      </c>
      <c r="F27" s="17"/>
      <c r="G27" s="17">
        <v>0.130004233066186</v>
      </c>
      <c r="H27" s="17">
        <v>9.3039512373235295E-2</v>
      </c>
      <c r="I27" s="17">
        <v>8.4642661682940198E-2</v>
      </c>
      <c r="J27" s="17">
        <v>6.0559646264354498E-2</v>
      </c>
      <c r="K27" s="17">
        <v>5.1735976132855403E-2</v>
      </c>
      <c r="L27" s="17">
        <v>3.50246216941223E-2</v>
      </c>
      <c r="M27" s="17"/>
      <c r="N27" s="17">
        <v>5.9728209301231801E-2</v>
      </c>
      <c r="O27" s="17">
        <v>6.8524542352329604E-2</v>
      </c>
      <c r="P27" s="17">
        <v>6.7139730142855306E-2</v>
      </c>
      <c r="Q27" s="17">
        <v>9.9492289692521593E-2</v>
      </c>
      <c r="R27" s="17"/>
      <c r="S27" s="17">
        <v>9.77950168764294E-2</v>
      </c>
      <c r="T27" s="17">
        <v>6.0262311208566698E-2</v>
      </c>
      <c r="U27" s="17">
        <v>5.5781570237079602E-2</v>
      </c>
      <c r="V27" s="17">
        <v>5.39183699695545E-2</v>
      </c>
      <c r="W27" s="17">
        <v>8.3912506362073702E-2</v>
      </c>
      <c r="X27" s="17">
        <v>7.5269740080541103E-2</v>
      </c>
      <c r="Y27" s="17">
        <v>8.7372353534286698E-2</v>
      </c>
      <c r="Z27" s="17">
        <v>8.47019088448836E-2</v>
      </c>
      <c r="AA27" s="17">
        <v>7.6026562818173701E-2</v>
      </c>
      <c r="AB27" s="17">
        <v>5.0615088435395403E-2</v>
      </c>
      <c r="AC27" s="17">
        <v>7.8767716478738495E-2</v>
      </c>
      <c r="AD27" s="17">
        <v>8.65267711325544E-2</v>
      </c>
      <c r="AE27" s="17"/>
      <c r="AF27" s="17">
        <v>9.77619432175591E-2</v>
      </c>
      <c r="AG27" s="17">
        <v>7.6192359874860699E-2</v>
      </c>
      <c r="AH27" s="17">
        <v>5.64226311342979E-2</v>
      </c>
      <c r="AI27" s="17">
        <v>6.3349064084847195E-2</v>
      </c>
      <c r="AJ27" s="17">
        <v>3.8523665794903801E-2</v>
      </c>
      <c r="AK27" s="17">
        <v>8.2076659358232607E-2</v>
      </c>
      <c r="AL27" s="17"/>
      <c r="AM27" s="17">
        <v>5.8795960710202003E-2</v>
      </c>
      <c r="AN27" s="17">
        <v>7.3440960461438595E-2</v>
      </c>
      <c r="AO27" s="17">
        <v>7.5343062289377094E-2</v>
      </c>
      <c r="AP27" s="17">
        <v>8.0672892611038396E-2</v>
      </c>
      <c r="AQ27" s="17">
        <v>7.2987665718117906E-2</v>
      </c>
      <c r="AR27" s="17"/>
      <c r="AS27" s="17">
        <v>8.2932663826655401E-2</v>
      </c>
      <c r="AT27" s="17">
        <v>7.53051337591151E-2</v>
      </c>
      <c r="AU27" s="17">
        <v>6.4163553820831207E-2</v>
      </c>
      <c r="AV27" s="17">
        <v>6.1533170613810001E-2</v>
      </c>
      <c r="AW27" s="17">
        <v>7.2640406024119197E-2</v>
      </c>
      <c r="AX27" s="17">
        <v>9.05038706627974E-2</v>
      </c>
      <c r="AY27" s="17"/>
      <c r="AZ27" s="17">
        <v>7.0369466757281507E-2</v>
      </c>
      <c r="BA27" s="17">
        <v>8.0193453080849506E-2</v>
      </c>
      <c r="BB27" s="17">
        <v>5.85090077061051E-2</v>
      </c>
      <c r="BC27" s="17">
        <v>6.42373327155671E-2</v>
      </c>
      <c r="BD27" s="17">
        <v>8.2105509974308002E-2</v>
      </c>
      <c r="BE27" s="17"/>
      <c r="BF27" s="17">
        <v>6.9198862225191796E-2</v>
      </c>
      <c r="BG27" s="17"/>
      <c r="BH27" s="17">
        <v>7.4734824558233201E-2</v>
      </c>
      <c r="BI27" s="17"/>
      <c r="BJ27" s="17">
        <v>7.6039871550780805E-2</v>
      </c>
      <c r="BK27" s="17">
        <v>5.7854626976984798E-2</v>
      </c>
      <c r="BL27" s="17">
        <v>6.7370695244789697E-2</v>
      </c>
      <c r="BM27" s="17">
        <v>0.116617021152869</v>
      </c>
      <c r="BN27" s="17">
        <v>8.9102596679938195E-2</v>
      </c>
      <c r="BO27" s="17">
        <v>9.8240661700736406E-2</v>
      </c>
      <c r="BP27" s="17"/>
      <c r="BQ27" s="17">
        <v>7.7079891011311796E-2</v>
      </c>
      <c r="BR27" s="17">
        <v>5.90742375070233E-2</v>
      </c>
      <c r="BS27" s="17">
        <v>8.2363926837853596E-2</v>
      </c>
      <c r="BT27" s="17"/>
      <c r="BU27" s="17">
        <v>0.102544301939374</v>
      </c>
      <c r="BV27" s="17">
        <v>5.9899377404563602E-2</v>
      </c>
      <c r="BW27" s="17">
        <v>8.1328254499560604E-2</v>
      </c>
      <c r="BX27" s="17"/>
      <c r="BY27" s="17">
        <v>0.11237049558239</v>
      </c>
      <c r="BZ27" s="17"/>
      <c r="CA27" s="17">
        <v>8.4272247903784403E-2</v>
      </c>
    </row>
    <row r="28" spans="2:79" ht="29" x14ac:dyDescent="0.35">
      <c r="B28" s="18" t="s">
        <v>329</v>
      </c>
      <c r="C28" s="17">
        <v>2.24807712834585E-2</v>
      </c>
      <c r="D28" s="17">
        <v>2.6315246290242199E-2</v>
      </c>
      <c r="E28" s="17">
        <v>1.8893876606778201E-2</v>
      </c>
      <c r="F28" s="17"/>
      <c r="G28" s="17">
        <v>5.3783176096473297E-3</v>
      </c>
      <c r="H28" s="17">
        <v>2.8548103219900201E-2</v>
      </c>
      <c r="I28" s="17">
        <v>2.5514434873761298E-2</v>
      </c>
      <c r="J28" s="17">
        <v>2.48524204603797E-2</v>
      </c>
      <c r="K28" s="17">
        <v>1.8193867816298798E-2</v>
      </c>
      <c r="L28" s="17">
        <v>2.74699142165666E-2</v>
      </c>
      <c r="M28" s="17"/>
      <c r="N28" s="17">
        <v>1.89796056027439E-2</v>
      </c>
      <c r="O28" s="17">
        <v>1.8425429111896E-2</v>
      </c>
      <c r="P28" s="17">
        <v>2.1958632090780202E-2</v>
      </c>
      <c r="Q28" s="17">
        <v>3.1588338578015497E-2</v>
      </c>
      <c r="R28" s="17"/>
      <c r="S28" s="17">
        <v>2.7674104796644599E-2</v>
      </c>
      <c r="T28" s="17">
        <v>1.20106546041396E-2</v>
      </c>
      <c r="U28" s="17">
        <v>1.81068680632121E-2</v>
      </c>
      <c r="V28" s="17">
        <v>2.0426630751377101E-2</v>
      </c>
      <c r="W28" s="17">
        <v>9.4427967228861206E-3</v>
      </c>
      <c r="X28" s="17">
        <v>2.2256820553758199E-2</v>
      </c>
      <c r="Y28" s="17">
        <v>1.4841826796341001E-2</v>
      </c>
      <c r="Z28" s="17">
        <v>2.52666796661031E-2</v>
      </c>
      <c r="AA28" s="17">
        <v>2.6331115172376299E-2</v>
      </c>
      <c r="AB28" s="17">
        <v>3.5660832566305402E-2</v>
      </c>
      <c r="AC28" s="17">
        <v>4.2031391020004902E-2</v>
      </c>
      <c r="AD28" s="17">
        <v>2.29057429204431E-2</v>
      </c>
      <c r="AE28" s="17"/>
      <c r="AF28" s="17">
        <v>2.0000091382765699E-2</v>
      </c>
      <c r="AG28" s="17">
        <v>2.1084396200630001E-2</v>
      </c>
      <c r="AH28" s="17">
        <v>1.3826532725272799E-2</v>
      </c>
      <c r="AI28" s="17">
        <v>1.9656670341274302E-2</v>
      </c>
      <c r="AJ28" s="17">
        <v>3.6310776699222898E-2</v>
      </c>
      <c r="AK28" s="17">
        <v>1.52869019678054E-2</v>
      </c>
      <c r="AL28" s="17"/>
      <c r="AM28" s="17">
        <v>3.4318634499343699E-2</v>
      </c>
      <c r="AN28" s="17">
        <v>1.9544988056788299E-2</v>
      </c>
      <c r="AO28" s="17">
        <v>1.9139799317110202E-2</v>
      </c>
      <c r="AP28" s="17">
        <v>1.63666701324768E-2</v>
      </c>
      <c r="AQ28" s="17">
        <v>4.1643998194952399E-3</v>
      </c>
      <c r="AR28" s="17"/>
      <c r="AS28" s="17">
        <v>1.9507141803305799E-2</v>
      </c>
      <c r="AT28" s="17">
        <v>3.4314830579181603E-2</v>
      </c>
      <c r="AU28" s="17">
        <v>1.6947393312117101E-2</v>
      </c>
      <c r="AV28" s="17">
        <v>2.8930527168239201E-2</v>
      </c>
      <c r="AW28" s="17">
        <v>9.9766461050778393E-3</v>
      </c>
      <c r="AX28" s="17">
        <v>9.0091837831607294E-3</v>
      </c>
      <c r="AY28" s="17"/>
      <c r="AZ28" s="17">
        <v>1.74468577952284E-2</v>
      </c>
      <c r="BA28" s="17">
        <v>1.76904270998357E-2</v>
      </c>
      <c r="BB28" s="17">
        <v>3.30040560892415E-2</v>
      </c>
      <c r="BC28" s="17">
        <v>2.1063919041942498E-2</v>
      </c>
      <c r="BD28" s="17">
        <v>2.5196824650994699E-2</v>
      </c>
      <c r="BE28" s="17"/>
      <c r="BF28" s="17">
        <v>2.1211390864436401E-2</v>
      </c>
      <c r="BG28" s="17"/>
      <c r="BH28" s="17">
        <v>2.04960255638756E-2</v>
      </c>
      <c r="BI28" s="17"/>
      <c r="BJ28" s="17">
        <v>1.7232671004573701E-2</v>
      </c>
      <c r="BK28" s="17">
        <v>2.15255841432117E-2</v>
      </c>
      <c r="BL28" s="17">
        <v>2.5827806044381299E-2</v>
      </c>
      <c r="BM28" s="17">
        <v>2.5822954609792701E-2</v>
      </c>
      <c r="BN28" s="17">
        <v>2.55608223712172E-2</v>
      </c>
      <c r="BO28" s="17">
        <v>0</v>
      </c>
      <c r="BP28" s="17"/>
      <c r="BQ28" s="17">
        <v>7.7466091647810896E-3</v>
      </c>
      <c r="BR28" s="17">
        <v>1.9519721657125601E-2</v>
      </c>
      <c r="BS28" s="17">
        <v>2.5669207221511298E-2</v>
      </c>
      <c r="BT28" s="17"/>
      <c r="BU28" s="17">
        <v>1.5586891373396601E-3</v>
      </c>
      <c r="BV28" s="17">
        <v>2.44816802164604E-2</v>
      </c>
      <c r="BW28" s="17">
        <v>2.1967153728187399E-2</v>
      </c>
      <c r="BX28" s="17"/>
      <c r="BY28" s="17">
        <v>1.1916785539893501E-2</v>
      </c>
      <c r="BZ28" s="17"/>
      <c r="CA28" s="17">
        <v>1.41053482443849E-2</v>
      </c>
    </row>
    <row r="29" spans="2:79" x14ac:dyDescent="0.35">
      <c r="B29" s="18" t="s">
        <v>135</v>
      </c>
      <c r="C29" s="19">
        <v>6.0925875051235099E-3</v>
      </c>
      <c r="D29" s="19">
        <v>9.4920358465567893E-3</v>
      </c>
      <c r="E29" s="19">
        <v>2.39973936907544E-3</v>
      </c>
      <c r="F29" s="19"/>
      <c r="G29" s="19">
        <v>1.45629434954451E-3</v>
      </c>
      <c r="H29" s="19">
        <v>5.6394191679668398E-3</v>
      </c>
      <c r="I29" s="19">
        <v>7.9988982387233995E-3</v>
      </c>
      <c r="J29" s="19">
        <v>4.5722920731525998E-3</v>
      </c>
      <c r="K29" s="19">
        <v>5.2584260836298696E-3</v>
      </c>
      <c r="L29" s="19">
        <v>9.8057337054287697E-3</v>
      </c>
      <c r="M29" s="19"/>
      <c r="N29" s="19">
        <v>8.2038147308083204E-3</v>
      </c>
      <c r="O29" s="19">
        <v>5.5489494470104903E-3</v>
      </c>
      <c r="P29" s="19">
        <v>8.6957667875466604E-3</v>
      </c>
      <c r="Q29" s="19">
        <v>2.25959506763694E-3</v>
      </c>
      <c r="R29" s="19"/>
      <c r="S29" s="19">
        <v>4.3140840725264902E-3</v>
      </c>
      <c r="T29" s="19">
        <v>6.0645412784798803E-3</v>
      </c>
      <c r="U29" s="19">
        <v>2.1228679945409699E-2</v>
      </c>
      <c r="V29" s="19">
        <v>8.5444024795330795E-3</v>
      </c>
      <c r="W29" s="19">
        <v>9.5645731236117804E-3</v>
      </c>
      <c r="X29" s="19">
        <v>3.9415227834102302E-3</v>
      </c>
      <c r="Y29" s="19">
        <v>5.7875771645711296E-3</v>
      </c>
      <c r="Z29" s="19">
        <v>6.6520741327706599E-3</v>
      </c>
      <c r="AA29" s="19">
        <v>1.8538443371806E-3</v>
      </c>
      <c r="AB29" s="19">
        <v>7.4143353903859198E-4</v>
      </c>
      <c r="AC29" s="19">
        <v>4.21240323829948E-3</v>
      </c>
      <c r="AD29" s="19">
        <v>0</v>
      </c>
      <c r="AE29" s="19"/>
      <c r="AF29" s="19">
        <v>7.4626317441015303E-3</v>
      </c>
      <c r="AG29" s="19">
        <v>5.6090236049447699E-3</v>
      </c>
      <c r="AH29" s="19">
        <v>4.5249997612481696E-3</v>
      </c>
      <c r="AI29" s="19">
        <v>9.8131966467143294E-3</v>
      </c>
      <c r="AJ29" s="19">
        <v>1.2090459695173E-2</v>
      </c>
      <c r="AK29" s="19">
        <v>0</v>
      </c>
      <c r="AL29" s="19"/>
      <c r="AM29" s="19">
        <v>3.34576927680249E-3</v>
      </c>
      <c r="AN29" s="19">
        <v>7.0918130022344797E-3</v>
      </c>
      <c r="AO29" s="19">
        <v>6.0842613072039997E-3</v>
      </c>
      <c r="AP29" s="19">
        <v>6.63637338132323E-3</v>
      </c>
      <c r="AQ29" s="19">
        <v>4.5354551041526803E-3</v>
      </c>
      <c r="AR29" s="19"/>
      <c r="AS29" s="19">
        <v>4.4317671328304104E-3</v>
      </c>
      <c r="AT29" s="19">
        <v>5.29323720590354E-3</v>
      </c>
      <c r="AU29" s="19">
        <v>1.0235063042093699E-2</v>
      </c>
      <c r="AV29" s="19">
        <v>3.38476727006888E-4</v>
      </c>
      <c r="AW29" s="19">
        <v>1.4002682986553499E-2</v>
      </c>
      <c r="AX29" s="19">
        <v>7.6268118756484798E-3</v>
      </c>
      <c r="AY29" s="19"/>
      <c r="AZ29" s="19">
        <v>7.1690096950725599E-3</v>
      </c>
      <c r="BA29" s="19">
        <v>4.7772416857979E-3</v>
      </c>
      <c r="BB29" s="19">
        <v>9.3709709940208996E-3</v>
      </c>
      <c r="BC29" s="19">
        <v>7.2675846041214698E-4</v>
      </c>
      <c r="BD29" s="19">
        <v>5.9948150133989197E-3</v>
      </c>
      <c r="BE29" s="19"/>
      <c r="BF29" s="19">
        <v>6.6910333961189899E-3</v>
      </c>
      <c r="BG29" s="19"/>
      <c r="BH29" s="19">
        <v>6.0313734672944397E-3</v>
      </c>
      <c r="BI29" s="19"/>
      <c r="BJ29" s="19">
        <v>1.62453957424627E-3</v>
      </c>
      <c r="BK29" s="19">
        <v>3.8786514846527401E-3</v>
      </c>
      <c r="BL29" s="19">
        <v>1.09013221398951E-2</v>
      </c>
      <c r="BM29" s="19">
        <v>8.2745050279426392E-3</v>
      </c>
      <c r="BN29" s="19">
        <v>6.6466387881577603E-3</v>
      </c>
      <c r="BO29" s="19">
        <v>7.08729355768221E-3</v>
      </c>
      <c r="BP29" s="19"/>
      <c r="BQ29" s="19">
        <v>1.08677711374798E-2</v>
      </c>
      <c r="BR29" s="19">
        <v>3.83543276738581E-3</v>
      </c>
      <c r="BS29" s="19">
        <v>6.8495620726492096E-3</v>
      </c>
      <c r="BT29" s="19"/>
      <c r="BU29" s="19">
        <v>5.6057594219969401E-3</v>
      </c>
      <c r="BV29" s="19">
        <v>6.5141554680989396E-3</v>
      </c>
      <c r="BW29" s="19">
        <v>6.8893927473411302E-3</v>
      </c>
      <c r="BX29" s="19"/>
      <c r="BY29" s="19">
        <v>0</v>
      </c>
      <c r="BZ29" s="19"/>
      <c r="CA29" s="19">
        <v>6.1169243019854802E-3</v>
      </c>
    </row>
    <row r="30" spans="2:79" x14ac:dyDescent="0.35">
      <c r="B30" s="16"/>
    </row>
    <row r="31" spans="2:79" x14ac:dyDescent="0.35">
      <c r="B31" t="s">
        <v>107</v>
      </c>
    </row>
    <row r="32" spans="2:79" x14ac:dyDescent="0.35">
      <c r="B32" t="s">
        <v>108</v>
      </c>
    </row>
    <row r="34" spans="2:2" x14ac:dyDescent="0.35">
      <c r="B3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17"/>
  <sheetViews>
    <sheetView showGridLines="0" topLeftCell="A6"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331</v>
      </c>
      <c r="C9" s="17">
        <v>0.13711239642120601</v>
      </c>
      <c r="D9" s="17">
        <v>0.13728856290161001</v>
      </c>
      <c r="E9" s="17">
        <v>0.13695168797740101</v>
      </c>
      <c r="F9" s="17"/>
      <c r="G9" s="17">
        <v>0.128094001640667</v>
      </c>
      <c r="H9" s="17">
        <v>0.134145342286763</v>
      </c>
      <c r="I9" s="17">
        <v>0.108874940179121</v>
      </c>
      <c r="J9" s="17">
        <v>0.12918036341386999</v>
      </c>
      <c r="K9" s="17">
        <v>0.14357754187027599</v>
      </c>
      <c r="L9" s="17">
        <v>0.17050833762605599</v>
      </c>
      <c r="M9" s="17"/>
      <c r="N9" s="17">
        <v>0.13704819062919199</v>
      </c>
      <c r="O9" s="17">
        <v>0.133341704776303</v>
      </c>
      <c r="P9" s="17">
        <v>0.15312027819716201</v>
      </c>
      <c r="Q9" s="17">
        <v>0.12781382355227799</v>
      </c>
      <c r="R9" s="17"/>
      <c r="S9" s="17">
        <v>0.183373293268664</v>
      </c>
      <c r="T9" s="17">
        <v>0.15581354263052699</v>
      </c>
      <c r="U9" s="17">
        <v>0.13408371762933399</v>
      </c>
      <c r="V9" s="17">
        <v>0.126319841385265</v>
      </c>
      <c r="W9" s="17">
        <v>0.107654451370156</v>
      </c>
      <c r="X9" s="17">
        <v>0.14628881491260501</v>
      </c>
      <c r="Y9" s="17">
        <v>0.13766261165172899</v>
      </c>
      <c r="Z9" s="17">
        <v>7.7418437168236098E-2</v>
      </c>
      <c r="AA9" s="17">
        <v>0.128738856541351</v>
      </c>
      <c r="AB9" s="17">
        <v>8.5179997083356204E-2</v>
      </c>
      <c r="AC9" s="17">
        <v>0.19682116916936301</v>
      </c>
      <c r="AD9" s="17">
        <v>8.7218352600032995E-2</v>
      </c>
      <c r="AE9" s="17"/>
      <c r="AF9" s="17">
        <v>0.1659948663171</v>
      </c>
      <c r="AG9" s="17">
        <v>0.14190634224849</v>
      </c>
      <c r="AH9" s="17">
        <v>0.117010392991703</v>
      </c>
      <c r="AI9" s="17">
        <v>0.129392595215611</v>
      </c>
      <c r="AJ9" s="17">
        <v>0.120494359658185</v>
      </c>
      <c r="AK9" s="17">
        <v>0.16104390887838399</v>
      </c>
      <c r="AL9" s="17"/>
      <c r="AM9" s="17">
        <v>0.132363809365837</v>
      </c>
      <c r="AN9" s="17">
        <v>0.134708784907595</v>
      </c>
      <c r="AO9" s="17">
        <v>0.119311138800918</v>
      </c>
      <c r="AP9" s="17">
        <v>0.17994825236855999</v>
      </c>
      <c r="AQ9" s="17">
        <v>0.31667477132263999</v>
      </c>
      <c r="AR9" s="17"/>
      <c r="AS9" s="17">
        <v>0.13689562181053599</v>
      </c>
      <c r="AT9" s="17">
        <v>0.14617400997551599</v>
      </c>
      <c r="AU9" s="17">
        <v>0.13500014161000401</v>
      </c>
      <c r="AV9" s="17">
        <v>0.12960374422017601</v>
      </c>
      <c r="AW9" s="17">
        <v>0.13369736179618599</v>
      </c>
      <c r="AX9" s="17">
        <v>0.13847685999188999</v>
      </c>
      <c r="AY9" s="17"/>
      <c r="AZ9" s="17">
        <v>0.15403728803199301</v>
      </c>
      <c r="BA9" s="17">
        <v>0.11726366574750299</v>
      </c>
      <c r="BB9" s="17">
        <v>0.132080529323611</v>
      </c>
      <c r="BC9" s="17">
        <v>0.17263230451334599</v>
      </c>
      <c r="BD9" s="17">
        <v>0.13895350295501299</v>
      </c>
      <c r="BE9" s="17"/>
      <c r="BF9" s="17">
        <v>0.13836097803168401</v>
      </c>
      <c r="BG9" s="17"/>
      <c r="BH9" s="17">
        <v>0.14298151737756801</v>
      </c>
      <c r="BI9" s="17"/>
      <c r="BJ9" s="17">
        <v>0.114715118717825</v>
      </c>
      <c r="BK9" s="17">
        <v>0.16603036960151099</v>
      </c>
      <c r="BL9" s="17">
        <v>0.13447070480717099</v>
      </c>
      <c r="BM9" s="17">
        <v>0.16536222359435199</v>
      </c>
      <c r="BN9" s="17">
        <v>0.12502901774956501</v>
      </c>
      <c r="BO9" s="17">
        <v>0.155092864311658</v>
      </c>
      <c r="BP9" s="17"/>
      <c r="BQ9" s="17">
        <v>0.16271541001068299</v>
      </c>
      <c r="BR9" s="17">
        <v>0.13197059437891401</v>
      </c>
      <c r="BS9" s="17">
        <v>0.13731543240900099</v>
      </c>
      <c r="BT9" s="17"/>
      <c r="BU9" s="17">
        <v>0.259846305899677</v>
      </c>
      <c r="BV9" s="17">
        <v>0.13145845255840599</v>
      </c>
      <c r="BW9" s="17">
        <v>0.13449883936222101</v>
      </c>
      <c r="BX9" s="17"/>
      <c r="BY9" s="17">
        <v>0.15821173602525401</v>
      </c>
      <c r="BZ9" s="17"/>
      <c r="CA9" s="17">
        <v>0.167773426360075</v>
      </c>
    </row>
    <row r="10" spans="2:79" ht="43.5" x14ac:dyDescent="0.35">
      <c r="B10" s="18" t="s">
        <v>332</v>
      </c>
      <c r="C10" s="17">
        <v>0.55445532041926404</v>
      </c>
      <c r="D10" s="17">
        <v>0.52492099033980999</v>
      </c>
      <c r="E10" s="17">
        <v>0.58388736218112802</v>
      </c>
      <c r="F10" s="17"/>
      <c r="G10" s="17">
        <v>0.52067211195878005</v>
      </c>
      <c r="H10" s="17">
        <v>0.50137565783874705</v>
      </c>
      <c r="I10" s="17">
        <v>0.581015217824289</v>
      </c>
      <c r="J10" s="17">
        <v>0.57394277680682704</v>
      </c>
      <c r="K10" s="17">
        <v>0.63618556042295304</v>
      </c>
      <c r="L10" s="17">
        <v>0.52813358948161204</v>
      </c>
      <c r="M10" s="17"/>
      <c r="N10" s="17">
        <v>0.58792364658118201</v>
      </c>
      <c r="O10" s="17">
        <v>0.561003372656521</v>
      </c>
      <c r="P10" s="17">
        <v>0.55635239609963205</v>
      </c>
      <c r="Q10" s="17">
        <v>0.51255242610835405</v>
      </c>
      <c r="R10" s="17"/>
      <c r="S10" s="17">
        <v>0.51809108465888298</v>
      </c>
      <c r="T10" s="17">
        <v>0.62741478554763797</v>
      </c>
      <c r="U10" s="17">
        <v>0.56008805178486898</v>
      </c>
      <c r="V10" s="17">
        <v>0.62856574729236503</v>
      </c>
      <c r="W10" s="17">
        <v>0.57920268712094503</v>
      </c>
      <c r="X10" s="17">
        <v>0.55299724977458398</v>
      </c>
      <c r="Y10" s="17">
        <v>0.56902654748215997</v>
      </c>
      <c r="Z10" s="17">
        <v>0.55903715896101303</v>
      </c>
      <c r="AA10" s="17">
        <v>0.55419255771519305</v>
      </c>
      <c r="AB10" s="17">
        <v>0.42745723590312301</v>
      </c>
      <c r="AC10" s="17">
        <v>0.55698899775275001</v>
      </c>
      <c r="AD10" s="17">
        <v>0.45026746058811401</v>
      </c>
      <c r="AE10" s="17"/>
      <c r="AF10" s="17">
        <v>0.50439141282553501</v>
      </c>
      <c r="AG10" s="17">
        <v>0.55452485854645395</v>
      </c>
      <c r="AH10" s="17">
        <v>0.59603008046698203</v>
      </c>
      <c r="AI10" s="17">
        <v>0.57237852123033905</v>
      </c>
      <c r="AJ10" s="17">
        <v>0.61473406554892496</v>
      </c>
      <c r="AK10" s="17">
        <v>0.55863052918010303</v>
      </c>
      <c r="AL10" s="17"/>
      <c r="AM10" s="17">
        <v>0.52175826822997196</v>
      </c>
      <c r="AN10" s="17">
        <v>0.56645875641107002</v>
      </c>
      <c r="AO10" s="17">
        <v>0.58349938394107503</v>
      </c>
      <c r="AP10" s="17">
        <v>0.54062335325170396</v>
      </c>
      <c r="AQ10" s="17">
        <v>0.43291983806309903</v>
      </c>
      <c r="AR10" s="17"/>
      <c r="AS10" s="17">
        <v>0.55610546124454696</v>
      </c>
      <c r="AT10" s="17">
        <v>0.55131514657589398</v>
      </c>
      <c r="AU10" s="17">
        <v>0.52060171811133005</v>
      </c>
      <c r="AV10" s="17">
        <v>0.57213281399356397</v>
      </c>
      <c r="AW10" s="17">
        <v>0.59035644677015597</v>
      </c>
      <c r="AX10" s="17">
        <v>0.52551272701570495</v>
      </c>
      <c r="AY10" s="17"/>
      <c r="AZ10" s="17">
        <v>0.57709727610289496</v>
      </c>
      <c r="BA10" s="17">
        <v>0.57120912403297297</v>
      </c>
      <c r="BB10" s="17">
        <v>0.53770652521042706</v>
      </c>
      <c r="BC10" s="17">
        <v>0.52851080793653904</v>
      </c>
      <c r="BD10" s="17">
        <v>0.53962101144147201</v>
      </c>
      <c r="BE10" s="17"/>
      <c r="BF10" s="17">
        <v>0.56476772802556696</v>
      </c>
      <c r="BG10" s="17"/>
      <c r="BH10" s="17">
        <v>0.56357511713520503</v>
      </c>
      <c r="BI10" s="17"/>
      <c r="BJ10" s="17">
        <v>0.58758090213238401</v>
      </c>
      <c r="BK10" s="17">
        <v>0.52769430214843904</v>
      </c>
      <c r="BL10" s="17">
        <v>0.57395094476943498</v>
      </c>
      <c r="BM10" s="17">
        <v>0.51739644478601499</v>
      </c>
      <c r="BN10" s="17">
        <v>0.48422185768708698</v>
      </c>
      <c r="BO10" s="17">
        <v>0.53499235327065298</v>
      </c>
      <c r="BP10" s="17"/>
      <c r="BQ10" s="17">
        <v>0.54593478719189703</v>
      </c>
      <c r="BR10" s="17">
        <v>0.59349324591355102</v>
      </c>
      <c r="BS10" s="17">
        <v>0.55596271740042502</v>
      </c>
      <c r="BT10" s="17"/>
      <c r="BU10" s="17">
        <v>0.53020460100208799</v>
      </c>
      <c r="BV10" s="17">
        <v>0.60956927865069499</v>
      </c>
      <c r="BW10" s="17">
        <v>0.54583416585498901</v>
      </c>
      <c r="BX10" s="17"/>
      <c r="BY10" s="17">
        <v>0.59405054911936395</v>
      </c>
      <c r="BZ10" s="17"/>
      <c r="CA10" s="17">
        <v>0.59579949429718404</v>
      </c>
    </row>
    <row r="11" spans="2:79" ht="43.5" x14ac:dyDescent="0.35">
      <c r="B11" s="18" t="s">
        <v>333</v>
      </c>
      <c r="C11" s="17">
        <v>0.27479285861695602</v>
      </c>
      <c r="D11" s="17">
        <v>0.30820305573875101</v>
      </c>
      <c r="E11" s="17">
        <v>0.24269091910597301</v>
      </c>
      <c r="F11" s="17"/>
      <c r="G11" s="17">
        <v>0.29933537196661902</v>
      </c>
      <c r="H11" s="17">
        <v>0.30995329376024799</v>
      </c>
      <c r="I11" s="17">
        <v>0.26604325310163102</v>
      </c>
      <c r="J11" s="17">
        <v>0.27372968399783698</v>
      </c>
      <c r="K11" s="17">
        <v>0.19924057921241201</v>
      </c>
      <c r="L11" s="17">
        <v>0.28837397681333798</v>
      </c>
      <c r="M11" s="17"/>
      <c r="N11" s="17">
        <v>0.252300347011784</v>
      </c>
      <c r="O11" s="17">
        <v>0.27385356082735501</v>
      </c>
      <c r="P11" s="17">
        <v>0.26083561884050599</v>
      </c>
      <c r="Q11" s="17">
        <v>0.31133598119914602</v>
      </c>
      <c r="R11" s="17"/>
      <c r="S11" s="17">
        <v>0.25877744091291399</v>
      </c>
      <c r="T11" s="17">
        <v>0.17971471262899</v>
      </c>
      <c r="U11" s="17">
        <v>0.26874758699587498</v>
      </c>
      <c r="V11" s="17">
        <v>0.226968554338425</v>
      </c>
      <c r="W11" s="17">
        <v>0.26036973689489401</v>
      </c>
      <c r="X11" s="17">
        <v>0.25204047168483101</v>
      </c>
      <c r="Y11" s="17">
        <v>0.27227104802906599</v>
      </c>
      <c r="Z11" s="17">
        <v>0.32754670917499301</v>
      </c>
      <c r="AA11" s="17">
        <v>0.27844220418266502</v>
      </c>
      <c r="AB11" s="17">
        <v>0.47115181183781402</v>
      </c>
      <c r="AC11" s="17">
        <v>0.236691537111137</v>
      </c>
      <c r="AD11" s="17">
        <v>0.41997212319097599</v>
      </c>
      <c r="AE11" s="17"/>
      <c r="AF11" s="17">
        <v>0.28895813611356402</v>
      </c>
      <c r="AG11" s="17">
        <v>0.272975619062305</v>
      </c>
      <c r="AH11" s="17">
        <v>0.26097464470884801</v>
      </c>
      <c r="AI11" s="17">
        <v>0.28799709876096202</v>
      </c>
      <c r="AJ11" s="17">
        <v>0.25303015455386002</v>
      </c>
      <c r="AK11" s="17">
        <v>0.26787130642257501</v>
      </c>
      <c r="AL11" s="17"/>
      <c r="AM11" s="17">
        <v>0.30242665402313301</v>
      </c>
      <c r="AN11" s="17">
        <v>0.26632785589381602</v>
      </c>
      <c r="AO11" s="17">
        <v>0.26605361040075498</v>
      </c>
      <c r="AP11" s="17">
        <v>0.25520887541388299</v>
      </c>
      <c r="AQ11" s="17">
        <v>0.22003465448588799</v>
      </c>
      <c r="AR11" s="17"/>
      <c r="AS11" s="17">
        <v>0.27042765746616598</v>
      </c>
      <c r="AT11" s="17">
        <v>0.25722278761033801</v>
      </c>
      <c r="AU11" s="17">
        <v>0.31669991025030397</v>
      </c>
      <c r="AV11" s="17">
        <v>0.26726671879258901</v>
      </c>
      <c r="AW11" s="17">
        <v>0.255100118347935</v>
      </c>
      <c r="AX11" s="17">
        <v>0.30741277078579399</v>
      </c>
      <c r="AY11" s="17"/>
      <c r="AZ11" s="17">
        <v>0.242977417784076</v>
      </c>
      <c r="BA11" s="17">
        <v>0.27818504353578299</v>
      </c>
      <c r="BB11" s="17">
        <v>0.286862636835575</v>
      </c>
      <c r="BC11" s="17">
        <v>0.26195246683927897</v>
      </c>
      <c r="BD11" s="17">
        <v>0.29007638459170698</v>
      </c>
      <c r="BE11" s="17"/>
      <c r="BF11" s="17">
        <v>0.26532172914655899</v>
      </c>
      <c r="BG11" s="17"/>
      <c r="BH11" s="17">
        <v>0.267525913612981</v>
      </c>
      <c r="BI11" s="17"/>
      <c r="BJ11" s="17">
        <v>0.25999054080233402</v>
      </c>
      <c r="BK11" s="17">
        <v>0.27260784155450402</v>
      </c>
      <c r="BL11" s="17">
        <v>0.27663226975577998</v>
      </c>
      <c r="BM11" s="17">
        <v>0.260491479535849</v>
      </c>
      <c r="BN11" s="17">
        <v>0.33619792430036799</v>
      </c>
      <c r="BO11" s="17">
        <v>0.27490381454636398</v>
      </c>
      <c r="BP11" s="17"/>
      <c r="BQ11" s="17">
        <v>0.27316637924264398</v>
      </c>
      <c r="BR11" s="17">
        <v>0.247025098840018</v>
      </c>
      <c r="BS11" s="17">
        <v>0.28490314859035798</v>
      </c>
      <c r="BT11" s="17"/>
      <c r="BU11" s="17">
        <v>0.198480326267924</v>
      </c>
      <c r="BV11" s="17">
        <v>0.23412029399196399</v>
      </c>
      <c r="BW11" s="17">
        <v>0.29906314927167699</v>
      </c>
      <c r="BX11" s="17"/>
      <c r="BY11" s="17">
        <v>0.20185252865852099</v>
      </c>
      <c r="BZ11" s="17"/>
      <c r="CA11" s="17">
        <v>0.20882319165937099</v>
      </c>
    </row>
    <row r="12" spans="2:79" x14ac:dyDescent="0.35">
      <c r="B12" s="18" t="s">
        <v>136</v>
      </c>
      <c r="C12" s="19">
        <v>3.3639424542574403E-2</v>
      </c>
      <c r="D12" s="19">
        <v>2.9587391019829601E-2</v>
      </c>
      <c r="E12" s="19">
        <v>3.6470030735498399E-2</v>
      </c>
      <c r="F12" s="19"/>
      <c r="G12" s="19">
        <v>5.1898514433933798E-2</v>
      </c>
      <c r="H12" s="19">
        <v>5.4525706114241998E-2</v>
      </c>
      <c r="I12" s="19">
        <v>4.4066588894959E-2</v>
      </c>
      <c r="J12" s="19">
        <v>2.3147175781464899E-2</v>
      </c>
      <c r="K12" s="19">
        <v>2.09963184943582E-2</v>
      </c>
      <c r="L12" s="19">
        <v>1.2984096078993999E-2</v>
      </c>
      <c r="M12" s="19"/>
      <c r="N12" s="19">
        <v>2.2727815777842199E-2</v>
      </c>
      <c r="O12" s="19">
        <v>3.1801361739821503E-2</v>
      </c>
      <c r="P12" s="19">
        <v>2.9691706862700399E-2</v>
      </c>
      <c r="Q12" s="19">
        <v>4.8297769140221498E-2</v>
      </c>
      <c r="R12" s="19"/>
      <c r="S12" s="19">
        <v>3.9758181159538102E-2</v>
      </c>
      <c r="T12" s="19">
        <v>3.70569591928449E-2</v>
      </c>
      <c r="U12" s="19">
        <v>3.7080643589921497E-2</v>
      </c>
      <c r="V12" s="19">
        <v>1.8145856983944698E-2</v>
      </c>
      <c r="W12" s="19">
        <v>5.2773124614005101E-2</v>
      </c>
      <c r="X12" s="19">
        <v>4.86734636279803E-2</v>
      </c>
      <c r="Y12" s="19">
        <v>2.10397928370454E-2</v>
      </c>
      <c r="Z12" s="19">
        <v>3.5997694695757802E-2</v>
      </c>
      <c r="AA12" s="19">
        <v>3.8626381560791102E-2</v>
      </c>
      <c r="AB12" s="19">
        <v>1.6210955175706601E-2</v>
      </c>
      <c r="AC12" s="19">
        <v>9.4982959667510893E-3</v>
      </c>
      <c r="AD12" s="19">
        <v>4.25420636208775E-2</v>
      </c>
      <c r="AE12" s="19"/>
      <c r="AF12" s="19">
        <v>4.0655584743801099E-2</v>
      </c>
      <c r="AG12" s="19">
        <v>3.05931801427505E-2</v>
      </c>
      <c r="AH12" s="19">
        <v>2.5984881832467201E-2</v>
      </c>
      <c r="AI12" s="19">
        <v>1.0231784793086901E-2</v>
      </c>
      <c r="AJ12" s="19">
        <v>1.1741420239029699E-2</v>
      </c>
      <c r="AK12" s="19">
        <v>1.24542555189381E-2</v>
      </c>
      <c r="AL12" s="19"/>
      <c r="AM12" s="19">
        <v>4.3451268381057999E-2</v>
      </c>
      <c r="AN12" s="19">
        <v>3.2504602787519002E-2</v>
      </c>
      <c r="AO12" s="19">
        <v>3.1135866857251299E-2</v>
      </c>
      <c r="AP12" s="19">
        <v>2.42195189658529E-2</v>
      </c>
      <c r="AQ12" s="19">
        <v>3.0370736128372301E-2</v>
      </c>
      <c r="AR12" s="19"/>
      <c r="AS12" s="19">
        <v>3.6571259478751103E-2</v>
      </c>
      <c r="AT12" s="19">
        <v>4.5288055838251802E-2</v>
      </c>
      <c r="AU12" s="19">
        <v>2.7698230028362199E-2</v>
      </c>
      <c r="AV12" s="19">
        <v>3.0996722993671001E-2</v>
      </c>
      <c r="AW12" s="19">
        <v>2.08460730857234E-2</v>
      </c>
      <c r="AX12" s="19">
        <v>2.8597642206610902E-2</v>
      </c>
      <c r="AY12" s="19"/>
      <c r="AZ12" s="19">
        <v>2.5888018081036201E-2</v>
      </c>
      <c r="BA12" s="19">
        <v>3.3342166683741598E-2</v>
      </c>
      <c r="BB12" s="19">
        <v>4.3350308630387302E-2</v>
      </c>
      <c r="BC12" s="19">
        <v>3.6904420710835197E-2</v>
      </c>
      <c r="BD12" s="19">
        <v>3.13491010118081E-2</v>
      </c>
      <c r="BE12" s="19"/>
      <c r="BF12" s="19">
        <v>3.1549564796190102E-2</v>
      </c>
      <c r="BG12" s="19"/>
      <c r="BH12" s="19">
        <v>2.5917451874246301E-2</v>
      </c>
      <c r="BI12" s="19"/>
      <c r="BJ12" s="19">
        <v>3.7713438347458099E-2</v>
      </c>
      <c r="BK12" s="19">
        <v>3.3667486695546402E-2</v>
      </c>
      <c r="BL12" s="19">
        <v>1.4946080667614501E-2</v>
      </c>
      <c r="BM12" s="19">
        <v>5.6749852083784497E-2</v>
      </c>
      <c r="BN12" s="19">
        <v>5.4551200262980597E-2</v>
      </c>
      <c r="BO12" s="19">
        <v>3.5010967871325599E-2</v>
      </c>
      <c r="BP12" s="19"/>
      <c r="BQ12" s="19">
        <v>1.8183423554775601E-2</v>
      </c>
      <c r="BR12" s="19">
        <v>2.7511060867516899E-2</v>
      </c>
      <c r="BS12" s="19">
        <v>2.1818701600215599E-2</v>
      </c>
      <c r="BT12" s="19"/>
      <c r="BU12" s="19">
        <v>1.14687668303118E-2</v>
      </c>
      <c r="BV12" s="19">
        <v>2.4851974798935202E-2</v>
      </c>
      <c r="BW12" s="19">
        <v>2.0603845511111898E-2</v>
      </c>
      <c r="BX12" s="19"/>
      <c r="BY12" s="19">
        <v>4.5885186196860897E-2</v>
      </c>
      <c r="BZ12" s="19"/>
      <c r="CA12" s="19">
        <v>2.7603887683370801E-2</v>
      </c>
    </row>
    <row r="13" spans="2:79" x14ac:dyDescent="0.35">
      <c r="B13" s="16"/>
    </row>
    <row r="14" spans="2:79" x14ac:dyDescent="0.35">
      <c r="B14" t="s">
        <v>107</v>
      </c>
    </row>
    <row r="15" spans="2:79" x14ac:dyDescent="0.35">
      <c r="B15" t="s">
        <v>108</v>
      </c>
    </row>
    <row r="17" spans="2:2" x14ac:dyDescent="0.35">
      <c r="B1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18"/>
  <sheetViews>
    <sheetView showGridLines="0" topLeftCell="A5"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2870</v>
      </c>
      <c r="D7" s="10">
        <v>1311</v>
      </c>
      <c r="E7" s="10">
        <v>1550</v>
      </c>
      <c r="F7" s="10"/>
      <c r="G7" s="10">
        <v>320</v>
      </c>
      <c r="H7" s="10">
        <v>393</v>
      </c>
      <c r="I7" s="10">
        <v>363</v>
      </c>
      <c r="J7" s="10">
        <v>464</v>
      </c>
      <c r="K7" s="10">
        <v>571</v>
      </c>
      <c r="L7" s="10">
        <v>759</v>
      </c>
      <c r="M7" s="10"/>
      <c r="N7" s="10">
        <v>1176</v>
      </c>
      <c r="O7" s="10">
        <v>759</v>
      </c>
      <c r="P7" s="10">
        <v>375</v>
      </c>
      <c r="Q7" s="10">
        <v>543</v>
      </c>
      <c r="R7" s="10"/>
      <c r="S7" s="10">
        <v>374</v>
      </c>
      <c r="T7" s="10">
        <v>432</v>
      </c>
      <c r="U7" s="10">
        <v>266</v>
      </c>
      <c r="V7" s="10">
        <v>235</v>
      </c>
      <c r="W7" s="10">
        <v>206</v>
      </c>
      <c r="X7" s="10">
        <v>232</v>
      </c>
      <c r="Y7" s="10">
        <v>247</v>
      </c>
      <c r="Z7" s="10">
        <v>104</v>
      </c>
      <c r="AA7" s="10">
        <v>312</v>
      </c>
      <c r="AB7" s="10">
        <v>206</v>
      </c>
      <c r="AC7" s="10">
        <v>179</v>
      </c>
      <c r="AD7" s="10">
        <v>77</v>
      </c>
      <c r="AE7" s="10"/>
      <c r="AF7" s="10">
        <v>464</v>
      </c>
      <c r="AG7" s="10">
        <v>909</v>
      </c>
      <c r="AH7" s="10">
        <v>552</v>
      </c>
      <c r="AI7" s="10">
        <v>331</v>
      </c>
      <c r="AJ7" s="10">
        <v>181</v>
      </c>
      <c r="AK7" s="10">
        <v>241</v>
      </c>
      <c r="AL7" s="10"/>
      <c r="AM7" s="10">
        <v>554</v>
      </c>
      <c r="AN7" s="10">
        <v>930</v>
      </c>
      <c r="AO7" s="10">
        <v>840</v>
      </c>
      <c r="AP7" s="10">
        <v>406</v>
      </c>
      <c r="AQ7" s="10">
        <v>75</v>
      </c>
      <c r="AR7" s="10"/>
      <c r="AS7" s="10">
        <v>624</v>
      </c>
      <c r="AT7" s="10">
        <v>691</v>
      </c>
      <c r="AU7" s="10">
        <v>387</v>
      </c>
      <c r="AV7" s="10">
        <v>570</v>
      </c>
      <c r="AW7" s="10">
        <v>376</v>
      </c>
      <c r="AX7" s="10">
        <v>219</v>
      </c>
      <c r="AY7" s="10"/>
      <c r="AZ7" s="10">
        <v>719</v>
      </c>
      <c r="BA7" s="10">
        <v>782</v>
      </c>
      <c r="BB7" s="10">
        <v>491</v>
      </c>
      <c r="BC7" s="10">
        <v>256</v>
      </c>
      <c r="BD7" s="10">
        <v>607</v>
      </c>
      <c r="BE7" s="10"/>
      <c r="BF7" s="10">
        <v>2355</v>
      </c>
      <c r="BG7" s="10"/>
      <c r="BH7" s="10">
        <v>1882</v>
      </c>
      <c r="BI7" s="10"/>
      <c r="BJ7" s="10">
        <v>801</v>
      </c>
      <c r="BK7" s="10">
        <v>605</v>
      </c>
      <c r="BL7" s="10">
        <v>982</v>
      </c>
      <c r="BM7" s="10">
        <v>188</v>
      </c>
      <c r="BN7" s="10">
        <v>82</v>
      </c>
      <c r="BO7" s="10">
        <v>84</v>
      </c>
      <c r="BP7" s="10"/>
      <c r="BQ7" s="10">
        <v>441</v>
      </c>
      <c r="BR7" s="10">
        <v>813</v>
      </c>
      <c r="BS7" s="10">
        <v>1450</v>
      </c>
      <c r="BT7" s="10"/>
      <c r="BU7" s="10">
        <v>161</v>
      </c>
      <c r="BV7" s="10">
        <v>995</v>
      </c>
      <c r="BW7" s="10">
        <v>1455</v>
      </c>
      <c r="BX7" s="10"/>
      <c r="BY7" s="10">
        <v>107</v>
      </c>
      <c r="BZ7" s="10"/>
      <c r="CA7" s="10">
        <v>757</v>
      </c>
    </row>
    <row r="8" spans="2:79" ht="30" customHeight="1" x14ac:dyDescent="0.35">
      <c r="B8" s="11" t="s">
        <v>20</v>
      </c>
      <c r="C8" s="11">
        <v>2804</v>
      </c>
      <c r="D8" s="11">
        <v>1321</v>
      </c>
      <c r="E8" s="11">
        <v>1474</v>
      </c>
      <c r="F8" s="11"/>
      <c r="G8" s="11">
        <v>368</v>
      </c>
      <c r="H8" s="11">
        <v>439</v>
      </c>
      <c r="I8" s="11">
        <v>475</v>
      </c>
      <c r="J8" s="11">
        <v>484</v>
      </c>
      <c r="K8" s="11">
        <v>444</v>
      </c>
      <c r="L8" s="11">
        <v>594</v>
      </c>
      <c r="M8" s="11"/>
      <c r="N8" s="11">
        <v>788</v>
      </c>
      <c r="O8" s="11">
        <v>726</v>
      </c>
      <c r="P8" s="11">
        <v>629</v>
      </c>
      <c r="Q8" s="11">
        <v>644</v>
      </c>
      <c r="R8" s="11"/>
      <c r="S8" s="11">
        <v>398</v>
      </c>
      <c r="T8" s="11">
        <v>413</v>
      </c>
      <c r="U8" s="11">
        <v>225</v>
      </c>
      <c r="V8" s="11">
        <v>276</v>
      </c>
      <c r="W8" s="11">
        <v>195</v>
      </c>
      <c r="X8" s="11">
        <v>255</v>
      </c>
      <c r="Y8" s="11">
        <v>229</v>
      </c>
      <c r="Z8" s="11">
        <v>103</v>
      </c>
      <c r="AA8" s="11">
        <v>305</v>
      </c>
      <c r="AB8" s="11">
        <v>187</v>
      </c>
      <c r="AC8" s="11">
        <v>153</v>
      </c>
      <c r="AD8" s="11">
        <v>66</v>
      </c>
      <c r="AE8" s="11"/>
      <c r="AF8" s="11">
        <v>474</v>
      </c>
      <c r="AG8" s="11">
        <v>983</v>
      </c>
      <c r="AH8" s="11">
        <v>551</v>
      </c>
      <c r="AI8" s="11">
        <v>308</v>
      </c>
      <c r="AJ8" s="11">
        <v>157</v>
      </c>
      <c r="AK8" s="11">
        <v>159</v>
      </c>
      <c r="AL8" s="11"/>
      <c r="AM8" s="11">
        <v>590</v>
      </c>
      <c r="AN8" s="11">
        <v>986</v>
      </c>
      <c r="AO8" s="11">
        <v>773</v>
      </c>
      <c r="AP8" s="11">
        <v>345</v>
      </c>
      <c r="AQ8" s="11">
        <v>48</v>
      </c>
      <c r="AR8" s="11"/>
      <c r="AS8" s="11">
        <v>626</v>
      </c>
      <c r="AT8" s="11">
        <v>654</v>
      </c>
      <c r="AU8" s="11">
        <v>416</v>
      </c>
      <c r="AV8" s="11">
        <v>561</v>
      </c>
      <c r="AW8" s="11">
        <v>345</v>
      </c>
      <c r="AX8" s="11">
        <v>199</v>
      </c>
      <c r="AY8" s="11"/>
      <c r="AZ8" s="11">
        <v>603</v>
      </c>
      <c r="BA8" s="11">
        <v>812</v>
      </c>
      <c r="BB8" s="11">
        <v>519</v>
      </c>
      <c r="BC8" s="11">
        <v>216</v>
      </c>
      <c r="BD8" s="11">
        <v>642</v>
      </c>
      <c r="BE8" s="11"/>
      <c r="BF8" s="11">
        <v>2232</v>
      </c>
      <c r="BG8" s="11"/>
      <c r="BH8" s="11">
        <v>1733</v>
      </c>
      <c r="BI8" s="11"/>
      <c r="BJ8" s="11">
        <v>841</v>
      </c>
      <c r="BK8" s="11">
        <v>538</v>
      </c>
      <c r="BL8" s="11">
        <v>881</v>
      </c>
      <c r="BM8" s="11">
        <v>216</v>
      </c>
      <c r="BN8" s="11">
        <v>99</v>
      </c>
      <c r="BO8" s="11">
        <v>83</v>
      </c>
      <c r="BP8" s="11"/>
      <c r="BQ8" s="11">
        <v>422</v>
      </c>
      <c r="BR8" s="11">
        <v>790</v>
      </c>
      <c r="BS8" s="11">
        <v>1422</v>
      </c>
      <c r="BT8" s="11"/>
      <c r="BU8" s="11">
        <v>149</v>
      </c>
      <c r="BV8" s="11">
        <v>928</v>
      </c>
      <c r="BW8" s="11">
        <v>1455</v>
      </c>
      <c r="BX8" s="11"/>
      <c r="BY8" s="11">
        <v>126</v>
      </c>
      <c r="BZ8" s="11"/>
      <c r="CA8" s="11">
        <v>702</v>
      </c>
    </row>
    <row r="9" spans="2:79" ht="43.5" x14ac:dyDescent="0.35">
      <c r="B9" s="18" t="s">
        <v>335</v>
      </c>
      <c r="C9" s="17">
        <v>0.265212539102477</v>
      </c>
      <c r="D9" s="17">
        <v>0.28205163579999698</v>
      </c>
      <c r="E9" s="17">
        <v>0.25072095126361599</v>
      </c>
      <c r="F9" s="17"/>
      <c r="G9" s="17">
        <v>0.26207904139072002</v>
      </c>
      <c r="H9" s="17">
        <v>0.28012537647977098</v>
      </c>
      <c r="I9" s="17">
        <v>0.26674989225685702</v>
      </c>
      <c r="J9" s="17">
        <v>0.26534941062405698</v>
      </c>
      <c r="K9" s="17">
        <v>0.29103471093363398</v>
      </c>
      <c r="L9" s="17">
        <v>0.23547571649611701</v>
      </c>
      <c r="M9" s="17"/>
      <c r="N9" s="17">
        <v>0.218663599212962</v>
      </c>
      <c r="O9" s="17">
        <v>0.24868630947398099</v>
      </c>
      <c r="P9" s="17">
        <v>0.31425286071144698</v>
      </c>
      <c r="Q9" s="17">
        <v>0.29240415341393</v>
      </c>
      <c r="R9" s="17"/>
      <c r="S9" s="17">
        <v>0.232461202234614</v>
      </c>
      <c r="T9" s="17">
        <v>0.28616866358476201</v>
      </c>
      <c r="U9" s="17">
        <v>0.25313261557753802</v>
      </c>
      <c r="V9" s="17">
        <v>0.30143138504113898</v>
      </c>
      <c r="W9" s="17">
        <v>0.28037175034461098</v>
      </c>
      <c r="X9" s="17">
        <v>0.298742491649651</v>
      </c>
      <c r="Y9" s="17">
        <v>0.29862870870879299</v>
      </c>
      <c r="Z9" s="17">
        <v>0.31300731686718802</v>
      </c>
      <c r="AA9" s="17">
        <v>0.25412381422107599</v>
      </c>
      <c r="AB9" s="17">
        <v>0.16184780101321999</v>
      </c>
      <c r="AC9" s="17">
        <v>0.29281434510979598</v>
      </c>
      <c r="AD9" s="17">
        <v>0.135786420291378</v>
      </c>
      <c r="AE9" s="17"/>
      <c r="AF9" s="17">
        <v>0.29992719812761898</v>
      </c>
      <c r="AG9" s="17">
        <v>0.267103784935799</v>
      </c>
      <c r="AH9" s="17">
        <v>0.271221134628153</v>
      </c>
      <c r="AI9" s="17">
        <v>0.25757013704230203</v>
      </c>
      <c r="AJ9" s="17">
        <v>0.241640689675198</v>
      </c>
      <c r="AK9" s="17">
        <v>0.186058018278314</v>
      </c>
      <c r="AL9" s="17"/>
      <c r="AM9" s="17">
        <v>0.32116326169772003</v>
      </c>
      <c r="AN9" s="17">
        <v>0.287405884306699</v>
      </c>
      <c r="AO9" s="17">
        <v>0.219209006122422</v>
      </c>
      <c r="AP9" s="17">
        <v>0.22615954306158301</v>
      </c>
      <c r="AQ9" s="17">
        <v>0.16100873106802699</v>
      </c>
      <c r="AR9" s="17"/>
      <c r="AS9" s="17">
        <v>0.25684077478790601</v>
      </c>
      <c r="AT9" s="17">
        <v>0.28447987985860801</v>
      </c>
      <c r="AU9" s="17">
        <v>0.27181776409983099</v>
      </c>
      <c r="AV9" s="17">
        <v>0.29038049918412301</v>
      </c>
      <c r="AW9" s="17">
        <v>0.22730534431065799</v>
      </c>
      <c r="AX9" s="17">
        <v>0.208941751756236</v>
      </c>
      <c r="AY9" s="17"/>
      <c r="AZ9" s="17">
        <v>0.23463719499473401</v>
      </c>
      <c r="BA9" s="17">
        <v>0.27525694147246699</v>
      </c>
      <c r="BB9" s="17">
        <v>0.27214457738030601</v>
      </c>
      <c r="BC9" s="17">
        <v>0.28915403617378099</v>
      </c>
      <c r="BD9" s="17">
        <v>0.26938517729678102</v>
      </c>
      <c r="BE9" s="17"/>
      <c r="BF9" s="17">
        <v>0.25745550831737501</v>
      </c>
      <c r="BG9" s="17"/>
      <c r="BH9" s="17">
        <v>0.27140334234817498</v>
      </c>
      <c r="BI9" s="17"/>
      <c r="BJ9" s="17">
        <v>0.24201590388774499</v>
      </c>
      <c r="BK9" s="17">
        <v>0.29699079519889099</v>
      </c>
      <c r="BL9" s="17">
        <v>0.27180380009333999</v>
      </c>
      <c r="BM9" s="17">
        <v>0.27863423514282298</v>
      </c>
      <c r="BN9" s="17">
        <v>0.229190901621562</v>
      </c>
      <c r="BO9" s="17">
        <v>0.165723451575394</v>
      </c>
      <c r="BP9" s="17"/>
      <c r="BQ9" s="17">
        <v>0.25265700656400603</v>
      </c>
      <c r="BR9" s="17">
        <v>0.27904256826891299</v>
      </c>
      <c r="BS9" s="17">
        <v>0.25606147329044998</v>
      </c>
      <c r="BT9" s="17"/>
      <c r="BU9" s="17">
        <v>0.25541037459191701</v>
      </c>
      <c r="BV9" s="17">
        <v>0.24255136865594301</v>
      </c>
      <c r="BW9" s="17">
        <v>0.27141329990545698</v>
      </c>
      <c r="BX9" s="17"/>
      <c r="BY9" s="17">
        <v>0.30226850559890001</v>
      </c>
      <c r="BZ9" s="17"/>
      <c r="CA9" s="17">
        <v>0.177532513805229</v>
      </c>
    </row>
    <row r="10" spans="2:79" ht="72.5" x14ac:dyDescent="0.35">
      <c r="B10" s="18" t="s">
        <v>336</v>
      </c>
      <c r="C10" s="17">
        <v>0.445086037158546</v>
      </c>
      <c r="D10" s="17">
        <v>0.44225129216578002</v>
      </c>
      <c r="E10" s="17">
        <v>0.44729266739422502</v>
      </c>
      <c r="F10" s="17"/>
      <c r="G10" s="17">
        <v>0.49959759564565298</v>
      </c>
      <c r="H10" s="17">
        <v>0.49532877280682103</v>
      </c>
      <c r="I10" s="17">
        <v>0.45643548266952699</v>
      </c>
      <c r="J10" s="17">
        <v>0.43584248774377998</v>
      </c>
      <c r="K10" s="17">
        <v>0.40958196787355899</v>
      </c>
      <c r="L10" s="17">
        <v>0.39911417033730001</v>
      </c>
      <c r="M10" s="17"/>
      <c r="N10" s="17">
        <v>0.47440195607958802</v>
      </c>
      <c r="O10" s="17">
        <v>0.46046620145773598</v>
      </c>
      <c r="P10" s="17">
        <v>0.44857473321708702</v>
      </c>
      <c r="Q10" s="17">
        <v>0.39072985303100199</v>
      </c>
      <c r="R10" s="17"/>
      <c r="S10" s="17">
        <v>0.47155813358529503</v>
      </c>
      <c r="T10" s="17">
        <v>0.47372750012542603</v>
      </c>
      <c r="U10" s="17">
        <v>0.47161898353395698</v>
      </c>
      <c r="V10" s="17">
        <v>0.47407437164982902</v>
      </c>
      <c r="W10" s="17">
        <v>0.44174662109214302</v>
      </c>
      <c r="X10" s="17">
        <v>0.38588678389846798</v>
      </c>
      <c r="Y10" s="17">
        <v>0.46248835991563803</v>
      </c>
      <c r="Z10" s="17">
        <v>0.374522162889386</v>
      </c>
      <c r="AA10" s="17">
        <v>0.52999224934616795</v>
      </c>
      <c r="AB10" s="17">
        <v>0.26932645241384001</v>
      </c>
      <c r="AC10" s="17">
        <v>0.42120051244346701</v>
      </c>
      <c r="AD10" s="17">
        <v>0.344825505968053</v>
      </c>
      <c r="AE10" s="17"/>
      <c r="AF10" s="17">
        <v>0.35015418748288901</v>
      </c>
      <c r="AG10" s="17">
        <v>0.45521089761369998</v>
      </c>
      <c r="AH10" s="17">
        <v>0.47559104193114898</v>
      </c>
      <c r="AI10" s="17">
        <v>0.45458083174963798</v>
      </c>
      <c r="AJ10" s="17">
        <v>0.46954828402583498</v>
      </c>
      <c r="AK10" s="17">
        <v>0.48528520854309498</v>
      </c>
      <c r="AL10" s="17"/>
      <c r="AM10" s="17">
        <v>0.41337920505122699</v>
      </c>
      <c r="AN10" s="17">
        <v>0.42246227368135197</v>
      </c>
      <c r="AO10" s="17">
        <v>0.48897669407614902</v>
      </c>
      <c r="AP10" s="17">
        <v>0.48498605102359499</v>
      </c>
      <c r="AQ10" s="17">
        <v>0.44401114447165302</v>
      </c>
      <c r="AR10" s="17"/>
      <c r="AS10" s="17">
        <v>0.45463683548526701</v>
      </c>
      <c r="AT10" s="17">
        <v>0.418009209471153</v>
      </c>
      <c r="AU10" s="17">
        <v>0.47229960707827101</v>
      </c>
      <c r="AV10" s="17">
        <v>0.41634606667805601</v>
      </c>
      <c r="AW10" s="17">
        <v>0.47281830822997001</v>
      </c>
      <c r="AX10" s="17">
        <v>0.48006852754691098</v>
      </c>
      <c r="AY10" s="17"/>
      <c r="AZ10" s="17">
        <v>0.48952886393802902</v>
      </c>
      <c r="BA10" s="17">
        <v>0.45510479879118199</v>
      </c>
      <c r="BB10" s="17">
        <v>0.39014944693009102</v>
      </c>
      <c r="BC10" s="17">
        <v>0.397717774077604</v>
      </c>
      <c r="BD10" s="17">
        <v>0.45171787577630701</v>
      </c>
      <c r="BE10" s="17"/>
      <c r="BF10" s="17">
        <v>0.44199790188383697</v>
      </c>
      <c r="BG10" s="17"/>
      <c r="BH10" s="17">
        <v>0.44708876829532401</v>
      </c>
      <c r="BI10" s="17"/>
      <c r="BJ10" s="17">
        <v>0.48743660754129903</v>
      </c>
      <c r="BK10" s="17">
        <v>0.41442275820056601</v>
      </c>
      <c r="BL10" s="17">
        <v>0.43668619642680001</v>
      </c>
      <c r="BM10" s="17">
        <v>0.401614402568089</v>
      </c>
      <c r="BN10" s="17">
        <v>0.52818110707620503</v>
      </c>
      <c r="BO10" s="17">
        <v>0.39840764181029797</v>
      </c>
      <c r="BP10" s="17"/>
      <c r="BQ10" s="17">
        <v>0.47128491594397498</v>
      </c>
      <c r="BR10" s="17">
        <v>0.44630454322225099</v>
      </c>
      <c r="BS10" s="17">
        <v>0.44677874354958502</v>
      </c>
      <c r="BT10" s="17"/>
      <c r="BU10" s="17">
        <v>0.49609539888035398</v>
      </c>
      <c r="BV10" s="17">
        <v>0.45498544763193999</v>
      </c>
      <c r="BW10" s="17">
        <v>0.44036486934728902</v>
      </c>
      <c r="BX10" s="17"/>
      <c r="BY10" s="17">
        <v>0.39509730347142602</v>
      </c>
      <c r="BZ10" s="17"/>
      <c r="CA10" s="17">
        <v>0.47080362349113702</v>
      </c>
    </row>
    <row r="11" spans="2:79" ht="72.5" x14ac:dyDescent="0.35">
      <c r="B11" s="18" t="s">
        <v>337</v>
      </c>
      <c r="C11" s="17">
        <v>0.170346752056694</v>
      </c>
      <c r="D11" s="17">
        <v>0.16305779826123201</v>
      </c>
      <c r="E11" s="17">
        <v>0.17784933356650801</v>
      </c>
      <c r="F11" s="17"/>
      <c r="G11" s="17">
        <v>0.146052552015939</v>
      </c>
      <c r="H11" s="17">
        <v>0.15946238056138101</v>
      </c>
      <c r="I11" s="17">
        <v>0.179890175225007</v>
      </c>
      <c r="J11" s="17">
        <v>0.176882864617672</v>
      </c>
      <c r="K11" s="17">
        <v>0.16314951252707599</v>
      </c>
      <c r="L11" s="17">
        <v>0.18589429300912599</v>
      </c>
      <c r="M11" s="17"/>
      <c r="N11" s="17">
        <v>0.19408124263353499</v>
      </c>
      <c r="O11" s="17">
        <v>0.177239491384835</v>
      </c>
      <c r="P11" s="17">
        <v>0.116089208687698</v>
      </c>
      <c r="Q11" s="17">
        <v>0.18307351918142301</v>
      </c>
      <c r="R11" s="17"/>
      <c r="S11" s="17">
        <v>0.204049132225786</v>
      </c>
      <c r="T11" s="17">
        <v>0.16225722490564901</v>
      </c>
      <c r="U11" s="17">
        <v>0.167310636429957</v>
      </c>
      <c r="V11" s="17">
        <v>0.16034938744789501</v>
      </c>
      <c r="W11" s="17">
        <v>0.16999201492076199</v>
      </c>
      <c r="X11" s="17">
        <v>0.157893670707382</v>
      </c>
      <c r="Y11" s="17">
        <v>0.15200887223087201</v>
      </c>
      <c r="Z11" s="17">
        <v>0.130593435976984</v>
      </c>
      <c r="AA11" s="17">
        <v>0.136202934632419</v>
      </c>
      <c r="AB11" s="17">
        <v>0.22018398379161799</v>
      </c>
      <c r="AC11" s="17">
        <v>0.177485651624118</v>
      </c>
      <c r="AD11" s="17">
        <v>0.24507504753367601</v>
      </c>
      <c r="AE11" s="17"/>
      <c r="AF11" s="17">
        <v>0.19701665405081201</v>
      </c>
      <c r="AG11" s="17">
        <v>0.15888485913869599</v>
      </c>
      <c r="AH11" s="17">
        <v>0.164068481279114</v>
      </c>
      <c r="AI11" s="17">
        <v>0.14670706591747901</v>
      </c>
      <c r="AJ11" s="17">
        <v>0.17367679162508401</v>
      </c>
      <c r="AK11" s="17">
        <v>0.24812805224727599</v>
      </c>
      <c r="AL11" s="17"/>
      <c r="AM11" s="17">
        <v>0.13343407186911599</v>
      </c>
      <c r="AN11" s="17">
        <v>0.17813509274494699</v>
      </c>
      <c r="AO11" s="17">
        <v>0.16763389796167599</v>
      </c>
      <c r="AP11" s="17">
        <v>0.209047673492509</v>
      </c>
      <c r="AQ11" s="17">
        <v>0.18667088680397301</v>
      </c>
      <c r="AR11" s="17"/>
      <c r="AS11" s="17">
        <v>0.17317721934760499</v>
      </c>
      <c r="AT11" s="17">
        <v>0.158407382929975</v>
      </c>
      <c r="AU11" s="17">
        <v>0.172927746942413</v>
      </c>
      <c r="AV11" s="17">
        <v>0.172020670274486</v>
      </c>
      <c r="AW11" s="17">
        <v>0.17516468029919599</v>
      </c>
      <c r="AX11" s="17">
        <v>0.183920143281534</v>
      </c>
      <c r="AY11" s="17"/>
      <c r="AZ11" s="17">
        <v>0.16796167189571801</v>
      </c>
      <c r="BA11" s="17">
        <v>0.15787010855596201</v>
      </c>
      <c r="BB11" s="17">
        <v>0.17472024366561301</v>
      </c>
      <c r="BC11" s="17">
        <v>0.19742246654609599</v>
      </c>
      <c r="BD11" s="17">
        <v>0.17404838650256099</v>
      </c>
      <c r="BE11" s="17"/>
      <c r="BF11" s="17">
        <v>0.17704032904025399</v>
      </c>
      <c r="BG11" s="17"/>
      <c r="BH11" s="17">
        <v>0.17200360666068301</v>
      </c>
      <c r="BI11" s="17"/>
      <c r="BJ11" s="17">
        <v>0.17017744416348199</v>
      </c>
      <c r="BK11" s="17">
        <v>0.163533191165983</v>
      </c>
      <c r="BL11" s="17">
        <v>0.16495674459158799</v>
      </c>
      <c r="BM11" s="17">
        <v>0.181852589453249</v>
      </c>
      <c r="BN11" s="17">
        <v>0.16172245952520001</v>
      </c>
      <c r="BO11" s="17">
        <v>0.19104392096901901</v>
      </c>
      <c r="BP11" s="17"/>
      <c r="BQ11" s="17">
        <v>0.14573313668768201</v>
      </c>
      <c r="BR11" s="17">
        <v>0.161738282590003</v>
      </c>
      <c r="BS11" s="17">
        <v>0.18184650488487</v>
      </c>
      <c r="BT11" s="17"/>
      <c r="BU11" s="17">
        <v>0.173173926097935</v>
      </c>
      <c r="BV11" s="17">
        <v>0.194065696434502</v>
      </c>
      <c r="BW11" s="17">
        <v>0.16135480381662301</v>
      </c>
      <c r="BX11" s="17"/>
      <c r="BY11" s="17">
        <v>0.17983058427876999</v>
      </c>
      <c r="BZ11" s="17"/>
      <c r="CA11" s="17">
        <v>0.218556731937226</v>
      </c>
    </row>
    <row r="12" spans="2:79" ht="58" x14ac:dyDescent="0.35">
      <c r="B12" s="18" t="s">
        <v>338</v>
      </c>
      <c r="C12" s="17">
        <v>0.105097151181388</v>
      </c>
      <c r="D12" s="17">
        <v>0.103196563817247</v>
      </c>
      <c r="E12" s="17">
        <v>0.10548317948637401</v>
      </c>
      <c r="F12" s="17"/>
      <c r="G12" s="17">
        <v>7.3933217914732799E-2</v>
      </c>
      <c r="H12" s="17">
        <v>5.2683104606209702E-2</v>
      </c>
      <c r="I12" s="17">
        <v>8.3951802270139098E-2</v>
      </c>
      <c r="J12" s="17">
        <v>0.103923190396634</v>
      </c>
      <c r="K12" s="17">
        <v>0.12785384179659801</v>
      </c>
      <c r="L12" s="17">
        <v>0.164046174025618</v>
      </c>
      <c r="M12" s="17"/>
      <c r="N12" s="17">
        <v>9.8615542566930003E-2</v>
      </c>
      <c r="O12" s="17">
        <v>9.7472697903530997E-2</v>
      </c>
      <c r="P12" s="17">
        <v>0.11091259350874901</v>
      </c>
      <c r="Q12" s="17">
        <v>0.117274987636341</v>
      </c>
      <c r="R12" s="17"/>
      <c r="S12" s="17">
        <v>8.1146181926287905E-2</v>
      </c>
      <c r="T12" s="17">
        <v>6.4144015905686205E-2</v>
      </c>
      <c r="U12" s="17">
        <v>9.1249798843194799E-2</v>
      </c>
      <c r="V12" s="17">
        <v>5.68853664816679E-2</v>
      </c>
      <c r="W12" s="17">
        <v>9.31202147604442E-2</v>
      </c>
      <c r="X12" s="17">
        <v>0.123874317718543</v>
      </c>
      <c r="Y12" s="17">
        <v>7.4167776538712996E-2</v>
      </c>
      <c r="Z12" s="17">
        <v>0.166861579861694</v>
      </c>
      <c r="AA12" s="17">
        <v>7.5768056352268104E-2</v>
      </c>
      <c r="AB12" s="17">
        <v>0.33136706708571101</v>
      </c>
      <c r="AC12" s="17">
        <v>9.0908727937443104E-2</v>
      </c>
      <c r="AD12" s="17">
        <v>0.25536779904783902</v>
      </c>
      <c r="AE12" s="17"/>
      <c r="AF12" s="17">
        <v>0.13104694778068299</v>
      </c>
      <c r="AG12" s="17">
        <v>0.106892712802138</v>
      </c>
      <c r="AH12" s="17">
        <v>8.0550769216760396E-2</v>
      </c>
      <c r="AI12" s="17">
        <v>0.128866115110809</v>
      </c>
      <c r="AJ12" s="17">
        <v>9.9230151201859407E-2</v>
      </c>
      <c r="AK12" s="17">
        <v>7.8437611135950394E-2</v>
      </c>
      <c r="AL12" s="17"/>
      <c r="AM12" s="17">
        <v>0.117541035251345</v>
      </c>
      <c r="AN12" s="17">
        <v>9.2342973604423298E-2</v>
      </c>
      <c r="AO12" s="17">
        <v>0.112740223921288</v>
      </c>
      <c r="AP12" s="17">
        <v>7.5841883413755501E-2</v>
      </c>
      <c r="AQ12" s="17">
        <v>0.18926972257494901</v>
      </c>
      <c r="AR12" s="17"/>
      <c r="AS12" s="17">
        <v>9.8489942605946901E-2</v>
      </c>
      <c r="AT12" s="17">
        <v>0.122080462716063</v>
      </c>
      <c r="AU12" s="17">
        <v>7.2345385525517697E-2</v>
      </c>
      <c r="AV12" s="17">
        <v>0.10944467786848899</v>
      </c>
      <c r="AW12" s="17">
        <v>0.104501222616109</v>
      </c>
      <c r="AX12" s="17">
        <v>0.125727190046687</v>
      </c>
      <c r="AY12" s="17"/>
      <c r="AZ12" s="17">
        <v>8.9002060508217795E-2</v>
      </c>
      <c r="BA12" s="17">
        <v>9.7111030128902404E-2</v>
      </c>
      <c r="BB12" s="17">
        <v>0.142967291203454</v>
      </c>
      <c r="BC12" s="17">
        <v>0.11264557892654201</v>
      </c>
      <c r="BD12" s="17">
        <v>9.6052608817289997E-2</v>
      </c>
      <c r="BE12" s="17"/>
      <c r="BF12" s="17">
        <v>0.107897490127297</v>
      </c>
      <c r="BG12" s="17"/>
      <c r="BH12" s="17">
        <v>9.5459551229526193E-2</v>
      </c>
      <c r="BI12" s="17"/>
      <c r="BJ12" s="17">
        <v>8.2040859937670699E-2</v>
      </c>
      <c r="BK12" s="17">
        <v>0.117230391396481</v>
      </c>
      <c r="BL12" s="17">
        <v>0.110740196905644</v>
      </c>
      <c r="BM12" s="17">
        <v>0.120477231828064</v>
      </c>
      <c r="BN12" s="17">
        <v>7.2402206113139203E-2</v>
      </c>
      <c r="BO12" s="17">
        <v>0.232093302297745</v>
      </c>
      <c r="BP12" s="17"/>
      <c r="BQ12" s="17">
        <v>0.12025804391698</v>
      </c>
      <c r="BR12" s="17">
        <v>0.10060861163587299</v>
      </c>
      <c r="BS12" s="17">
        <v>0.105331522277695</v>
      </c>
      <c r="BT12" s="17"/>
      <c r="BU12" s="17">
        <v>6.3542094596386101E-2</v>
      </c>
      <c r="BV12" s="17">
        <v>0.101494905458221</v>
      </c>
      <c r="BW12" s="17">
        <v>0.114698515865667</v>
      </c>
      <c r="BX12" s="17"/>
      <c r="BY12" s="17">
        <v>0.106656103002917</v>
      </c>
      <c r="BZ12" s="17"/>
      <c r="CA12" s="17">
        <v>0.12336921286536801</v>
      </c>
    </row>
    <row r="13" spans="2:79" x14ac:dyDescent="0.35">
      <c r="B13" s="18" t="s">
        <v>136</v>
      </c>
      <c r="C13" s="19">
        <v>1.42575205008952E-2</v>
      </c>
      <c r="D13" s="19">
        <v>9.4427099557437399E-3</v>
      </c>
      <c r="E13" s="19">
        <v>1.8653868289277401E-2</v>
      </c>
      <c r="F13" s="19"/>
      <c r="G13" s="19">
        <v>1.8337593032954999E-2</v>
      </c>
      <c r="H13" s="19">
        <v>1.2400365545816999E-2</v>
      </c>
      <c r="I13" s="19">
        <v>1.29726475784703E-2</v>
      </c>
      <c r="J13" s="19">
        <v>1.80020466178572E-2</v>
      </c>
      <c r="K13" s="19">
        <v>8.3799668691332003E-3</v>
      </c>
      <c r="L13" s="19">
        <v>1.54696461318382E-2</v>
      </c>
      <c r="M13" s="19"/>
      <c r="N13" s="19">
        <v>1.4237659506984499E-2</v>
      </c>
      <c r="O13" s="19">
        <v>1.61352997799174E-2</v>
      </c>
      <c r="P13" s="19">
        <v>1.01706038750187E-2</v>
      </c>
      <c r="Q13" s="19">
        <v>1.65174867373045E-2</v>
      </c>
      <c r="R13" s="19"/>
      <c r="S13" s="19">
        <v>1.07853500280171E-2</v>
      </c>
      <c r="T13" s="19">
        <v>1.3702595478477599E-2</v>
      </c>
      <c r="U13" s="19">
        <v>1.6687965615353999E-2</v>
      </c>
      <c r="V13" s="19">
        <v>7.2594893794694099E-3</v>
      </c>
      <c r="W13" s="19">
        <v>1.47693988820404E-2</v>
      </c>
      <c r="X13" s="19">
        <v>3.3602736025956502E-2</v>
      </c>
      <c r="Y13" s="19">
        <v>1.27062826059846E-2</v>
      </c>
      <c r="Z13" s="19">
        <v>1.5015504404747601E-2</v>
      </c>
      <c r="AA13" s="19">
        <v>3.9129454480685798E-3</v>
      </c>
      <c r="AB13" s="19">
        <v>1.7274695695610499E-2</v>
      </c>
      <c r="AC13" s="19">
        <v>1.7590762885177101E-2</v>
      </c>
      <c r="AD13" s="19">
        <v>1.8945227159052998E-2</v>
      </c>
      <c r="AE13" s="19"/>
      <c r="AF13" s="19">
        <v>2.1855012557997499E-2</v>
      </c>
      <c r="AG13" s="19">
        <v>1.19077455096666E-2</v>
      </c>
      <c r="AH13" s="19">
        <v>8.5685729448241807E-3</v>
      </c>
      <c r="AI13" s="19">
        <v>1.22758501797721E-2</v>
      </c>
      <c r="AJ13" s="19">
        <v>1.5904083472023101E-2</v>
      </c>
      <c r="AK13" s="19">
        <v>2.0911097953649101E-3</v>
      </c>
      <c r="AL13" s="19"/>
      <c r="AM13" s="19">
        <v>1.4482426130592E-2</v>
      </c>
      <c r="AN13" s="19">
        <v>1.96537756625795E-2</v>
      </c>
      <c r="AO13" s="19">
        <v>1.14401779184642E-2</v>
      </c>
      <c r="AP13" s="19">
        <v>3.9648490085569697E-3</v>
      </c>
      <c r="AQ13" s="19">
        <v>1.9039515081398801E-2</v>
      </c>
      <c r="AR13" s="19"/>
      <c r="AS13" s="19">
        <v>1.6855227773275201E-2</v>
      </c>
      <c r="AT13" s="19">
        <v>1.70230650242012E-2</v>
      </c>
      <c r="AU13" s="19">
        <v>1.06094963539671E-2</v>
      </c>
      <c r="AV13" s="19">
        <v>1.1808085994845299E-2</v>
      </c>
      <c r="AW13" s="19">
        <v>2.02104445440674E-2</v>
      </c>
      <c r="AX13" s="19">
        <v>1.3423873686326301E-3</v>
      </c>
      <c r="AY13" s="19"/>
      <c r="AZ13" s="19">
        <v>1.8870208663301E-2</v>
      </c>
      <c r="BA13" s="19">
        <v>1.46571210514863E-2</v>
      </c>
      <c r="BB13" s="19">
        <v>2.00184408205357E-2</v>
      </c>
      <c r="BC13" s="19">
        <v>3.06014427597708E-3</v>
      </c>
      <c r="BD13" s="19">
        <v>8.7959516070613003E-3</v>
      </c>
      <c r="BE13" s="19"/>
      <c r="BF13" s="19">
        <v>1.5608770631236699E-2</v>
      </c>
      <c r="BG13" s="19"/>
      <c r="BH13" s="19">
        <v>1.4044731466291699E-2</v>
      </c>
      <c r="BI13" s="19"/>
      <c r="BJ13" s="19">
        <v>1.83291844698029E-2</v>
      </c>
      <c r="BK13" s="19">
        <v>7.8228640380783795E-3</v>
      </c>
      <c r="BL13" s="19">
        <v>1.5813061982628E-2</v>
      </c>
      <c r="BM13" s="19">
        <v>1.7421541007775401E-2</v>
      </c>
      <c r="BN13" s="19">
        <v>8.5033256638932797E-3</v>
      </c>
      <c r="BO13" s="19">
        <v>1.2731683347544201E-2</v>
      </c>
      <c r="BP13" s="19"/>
      <c r="BQ13" s="19">
        <v>1.0066896887356E-2</v>
      </c>
      <c r="BR13" s="19">
        <v>1.23059942829606E-2</v>
      </c>
      <c r="BS13" s="19">
        <v>9.9817559974000603E-3</v>
      </c>
      <c r="BT13" s="19"/>
      <c r="BU13" s="19">
        <v>1.1778205833407799E-2</v>
      </c>
      <c r="BV13" s="19">
        <v>6.9025818193939699E-3</v>
      </c>
      <c r="BW13" s="19">
        <v>1.2168511064964299E-2</v>
      </c>
      <c r="BX13" s="19"/>
      <c r="BY13" s="19">
        <v>1.61475036479857E-2</v>
      </c>
      <c r="BZ13" s="19"/>
      <c r="CA13" s="19">
        <v>9.7379179010396496E-3</v>
      </c>
    </row>
    <row r="14" spans="2:79" x14ac:dyDescent="0.35">
      <c r="B14" s="16" t="s">
        <v>733</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30"/>
  <sheetViews>
    <sheetView showGridLines="0" topLeftCell="A7"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341</v>
      </c>
      <c r="C9" s="17">
        <v>0.37119254054587197</v>
      </c>
      <c r="D9" s="17">
        <v>0.37106964837835898</v>
      </c>
      <c r="E9" s="17">
        <v>0.36981166885633499</v>
      </c>
      <c r="F9" s="17"/>
      <c r="G9" s="17">
        <v>0.212189887600995</v>
      </c>
      <c r="H9" s="17">
        <v>0.24779611071923299</v>
      </c>
      <c r="I9" s="17">
        <v>0.308665277933172</v>
      </c>
      <c r="J9" s="17">
        <v>0.41306496060285403</v>
      </c>
      <c r="K9" s="17">
        <v>0.45365209486889502</v>
      </c>
      <c r="L9" s="17">
        <v>0.53922695355918704</v>
      </c>
      <c r="M9" s="17"/>
      <c r="N9" s="17">
        <v>0.40044124596006903</v>
      </c>
      <c r="O9" s="17">
        <v>0.361871825974867</v>
      </c>
      <c r="P9" s="17">
        <v>0.35350199518630199</v>
      </c>
      <c r="Q9" s="17">
        <v>0.36136285208726698</v>
      </c>
      <c r="R9" s="17"/>
      <c r="S9" s="17">
        <v>0.31615071862737298</v>
      </c>
      <c r="T9" s="17">
        <v>0.42873520948718802</v>
      </c>
      <c r="U9" s="17">
        <v>0.36510217637797798</v>
      </c>
      <c r="V9" s="17">
        <v>0.389059873471504</v>
      </c>
      <c r="W9" s="17">
        <v>0.33861021254839502</v>
      </c>
      <c r="X9" s="17">
        <v>0.35481996488914402</v>
      </c>
      <c r="Y9" s="17">
        <v>0.35894780560345202</v>
      </c>
      <c r="Z9" s="17">
        <v>0.344924605059381</v>
      </c>
      <c r="AA9" s="17">
        <v>0.34078728489415899</v>
      </c>
      <c r="AB9" s="17">
        <v>0.44340792584973598</v>
      </c>
      <c r="AC9" s="17">
        <v>0.40159036465768599</v>
      </c>
      <c r="AD9" s="17">
        <v>0.37791562576590698</v>
      </c>
      <c r="AE9" s="17"/>
      <c r="AF9" s="17">
        <v>0.37519416728823002</v>
      </c>
      <c r="AG9" s="17">
        <v>0.38514191422245397</v>
      </c>
      <c r="AH9" s="17">
        <v>0.384007197920257</v>
      </c>
      <c r="AI9" s="17">
        <v>0.33122857309547898</v>
      </c>
      <c r="AJ9" s="17">
        <v>0.34700924968953401</v>
      </c>
      <c r="AK9" s="17">
        <v>0.30170429102629998</v>
      </c>
      <c r="AL9" s="17"/>
      <c r="AM9" s="17">
        <v>0.37892830394695298</v>
      </c>
      <c r="AN9" s="17">
        <v>0.39017645324199302</v>
      </c>
      <c r="AO9" s="17">
        <v>0.36127444842172701</v>
      </c>
      <c r="AP9" s="17">
        <v>0.31066102099778697</v>
      </c>
      <c r="AQ9" s="17">
        <v>0.35113294633242198</v>
      </c>
      <c r="AR9" s="17"/>
      <c r="AS9" s="17">
        <v>0.295965377518423</v>
      </c>
      <c r="AT9" s="17">
        <v>0.36869966796430498</v>
      </c>
      <c r="AU9" s="17">
        <v>0.370923997989837</v>
      </c>
      <c r="AV9" s="17">
        <v>0.40640395506562599</v>
      </c>
      <c r="AW9" s="17">
        <v>0.39398031348110202</v>
      </c>
      <c r="AX9" s="17">
        <v>0.476951225556211</v>
      </c>
      <c r="AY9" s="17"/>
      <c r="AZ9" s="17">
        <v>0.42140786458836599</v>
      </c>
      <c r="BA9" s="17">
        <v>0.34120213819369299</v>
      </c>
      <c r="BB9" s="17">
        <v>0.37079954895633599</v>
      </c>
      <c r="BC9" s="17">
        <v>0.48077491226287999</v>
      </c>
      <c r="BD9" s="17">
        <v>0.33044078049022901</v>
      </c>
      <c r="BE9" s="17"/>
      <c r="BF9" s="17">
        <v>0.38668842288970301</v>
      </c>
      <c r="BG9" s="17"/>
      <c r="BH9" s="17">
        <v>0.382506046493718</v>
      </c>
      <c r="BI9" s="17"/>
      <c r="BJ9" s="17">
        <v>0.31860829657100398</v>
      </c>
      <c r="BK9" s="17">
        <v>0.43822515717548399</v>
      </c>
      <c r="BL9" s="17">
        <v>0.439710810263647</v>
      </c>
      <c r="BM9" s="17">
        <v>0.276425937357764</v>
      </c>
      <c r="BN9" s="17">
        <v>0.27150914228851097</v>
      </c>
      <c r="BO9" s="17">
        <v>0.22648999817478099</v>
      </c>
      <c r="BP9" s="17"/>
      <c r="BQ9" s="17">
        <v>0.352497239785175</v>
      </c>
      <c r="BR9" s="17">
        <v>0.37364584600127798</v>
      </c>
      <c r="BS9" s="17">
        <v>0.39570091476077701</v>
      </c>
      <c r="BT9" s="17"/>
      <c r="BU9" s="17">
        <v>0.34806683481443401</v>
      </c>
      <c r="BV9" s="17">
        <v>0.373668997540265</v>
      </c>
      <c r="BW9" s="17">
        <v>0.39424834746248599</v>
      </c>
      <c r="BX9" s="17"/>
      <c r="BY9" s="17">
        <v>0.222347876094067</v>
      </c>
      <c r="BZ9" s="17"/>
      <c r="CA9" s="17">
        <v>0.344370485207804</v>
      </c>
    </row>
    <row r="10" spans="2:79" ht="58" x14ac:dyDescent="0.35">
      <c r="B10" s="18" t="s">
        <v>342</v>
      </c>
      <c r="C10" s="17">
        <v>0.28623934581826099</v>
      </c>
      <c r="D10" s="17">
        <v>0.32911615537370897</v>
      </c>
      <c r="E10" s="17">
        <v>0.24487710525327699</v>
      </c>
      <c r="F10" s="17"/>
      <c r="G10" s="17">
        <v>0.23061149800344499</v>
      </c>
      <c r="H10" s="17">
        <v>0.240065092515588</v>
      </c>
      <c r="I10" s="17">
        <v>0.24277131127378099</v>
      </c>
      <c r="J10" s="17">
        <v>0.299649783191689</v>
      </c>
      <c r="K10" s="17">
        <v>0.33500380859842199</v>
      </c>
      <c r="L10" s="17">
        <v>0.35261232766182399</v>
      </c>
      <c r="M10" s="17"/>
      <c r="N10" s="17">
        <v>0.30964594988460598</v>
      </c>
      <c r="O10" s="17">
        <v>0.28969009843772298</v>
      </c>
      <c r="P10" s="17">
        <v>0.27809886393917199</v>
      </c>
      <c r="Q10" s="17">
        <v>0.26429391063753899</v>
      </c>
      <c r="R10" s="17"/>
      <c r="S10" s="17">
        <v>0.278455379983714</v>
      </c>
      <c r="T10" s="17">
        <v>0.29213576861836699</v>
      </c>
      <c r="U10" s="17">
        <v>0.28416891405341299</v>
      </c>
      <c r="V10" s="17">
        <v>0.34412708099494099</v>
      </c>
      <c r="W10" s="17">
        <v>0.29212295919033998</v>
      </c>
      <c r="X10" s="17">
        <v>0.22015567193659899</v>
      </c>
      <c r="Y10" s="17">
        <v>0.28154824213066898</v>
      </c>
      <c r="Z10" s="17">
        <v>0.34159797998732599</v>
      </c>
      <c r="AA10" s="17">
        <v>0.26166987647511802</v>
      </c>
      <c r="AB10" s="17">
        <v>0.29373360693484701</v>
      </c>
      <c r="AC10" s="17">
        <v>0.32178855020318498</v>
      </c>
      <c r="AD10" s="17">
        <v>0.26046557803176701</v>
      </c>
      <c r="AE10" s="17"/>
      <c r="AF10" s="17">
        <v>0.26345661625317202</v>
      </c>
      <c r="AG10" s="17">
        <v>0.283906624642073</v>
      </c>
      <c r="AH10" s="17">
        <v>0.30647641253586899</v>
      </c>
      <c r="AI10" s="17">
        <v>0.316818626450038</v>
      </c>
      <c r="AJ10" s="17">
        <v>0.26833068871426902</v>
      </c>
      <c r="AK10" s="17">
        <v>0.31622316442536502</v>
      </c>
      <c r="AL10" s="17"/>
      <c r="AM10" s="17">
        <v>0.28488989516024499</v>
      </c>
      <c r="AN10" s="17">
        <v>0.28245092071693401</v>
      </c>
      <c r="AO10" s="17">
        <v>0.29919931586359799</v>
      </c>
      <c r="AP10" s="17">
        <v>0.26872957889896498</v>
      </c>
      <c r="AQ10" s="17">
        <v>0.306541558163485</v>
      </c>
      <c r="AR10" s="17"/>
      <c r="AS10" s="17">
        <v>0.27397102665714601</v>
      </c>
      <c r="AT10" s="17">
        <v>0.29340125896457703</v>
      </c>
      <c r="AU10" s="17">
        <v>0.27696441079650302</v>
      </c>
      <c r="AV10" s="17">
        <v>0.30106349003880001</v>
      </c>
      <c r="AW10" s="17">
        <v>0.28569886392901001</v>
      </c>
      <c r="AX10" s="17">
        <v>0.27878852475788801</v>
      </c>
      <c r="AY10" s="17"/>
      <c r="AZ10" s="17">
        <v>0.29851252446315402</v>
      </c>
      <c r="BA10" s="17">
        <v>0.284366317557811</v>
      </c>
      <c r="BB10" s="17">
        <v>0.29992318983740501</v>
      </c>
      <c r="BC10" s="17">
        <v>0.30667975855784202</v>
      </c>
      <c r="BD10" s="17">
        <v>0.26172222680653301</v>
      </c>
      <c r="BE10" s="17"/>
      <c r="BF10" s="17">
        <v>0.29407423185600301</v>
      </c>
      <c r="BG10" s="17"/>
      <c r="BH10" s="17">
        <v>0.29351392978771601</v>
      </c>
      <c r="BI10" s="17"/>
      <c r="BJ10" s="17">
        <v>0.29145505026997198</v>
      </c>
      <c r="BK10" s="17">
        <v>0.30865056990873002</v>
      </c>
      <c r="BL10" s="17">
        <v>0.30391415716081999</v>
      </c>
      <c r="BM10" s="17">
        <v>0.177220926588883</v>
      </c>
      <c r="BN10" s="17">
        <v>0.28370855573873399</v>
      </c>
      <c r="BO10" s="17">
        <v>0.24458107865970299</v>
      </c>
      <c r="BP10" s="17"/>
      <c r="BQ10" s="17">
        <v>0.25926874872015798</v>
      </c>
      <c r="BR10" s="17">
        <v>0.302695213510219</v>
      </c>
      <c r="BS10" s="17">
        <v>0.30319765719159902</v>
      </c>
      <c r="BT10" s="17"/>
      <c r="BU10" s="17">
        <v>0.30388556644998599</v>
      </c>
      <c r="BV10" s="17">
        <v>0.31065973318052997</v>
      </c>
      <c r="BW10" s="17">
        <v>0.29257899671731602</v>
      </c>
      <c r="BX10" s="17"/>
      <c r="BY10" s="17">
        <v>0.220062173777063</v>
      </c>
      <c r="BZ10" s="17"/>
      <c r="CA10" s="17">
        <v>0.26843255628041901</v>
      </c>
    </row>
    <row r="11" spans="2:79" ht="43.5" x14ac:dyDescent="0.35">
      <c r="B11" s="18" t="s">
        <v>343</v>
      </c>
      <c r="C11" s="17">
        <v>0.21346249660428801</v>
      </c>
      <c r="D11" s="17">
        <v>0.203433823955778</v>
      </c>
      <c r="E11" s="17">
        <v>0.22307862429855499</v>
      </c>
      <c r="F11" s="17"/>
      <c r="G11" s="17">
        <v>0.169501042843447</v>
      </c>
      <c r="H11" s="17">
        <v>0.20387265401681301</v>
      </c>
      <c r="I11" s="17">
        <v>0.213207652602804</v>
      </c>
      <c r="J11" s="17">
        <v>0.23851044521857201</v>
      </c>
      <c r="K11" s="17">
        <v>0.23661092904502801</v>
      </c>
      <c r="L11" s="17">
        <v>0.21504074971937101</v>
      </c>
      <c r="M11" s="17"/>
      <c r="N11" s="17">
        <v>0.22164628490712801</v>
      </c>
      <c r="O11" s="17">
        <v>0.240547052444747</v>
      </c>
      <c r="P11" s="17">
        <v>0.20350182158701899</v>
      </c>
      <c r="Q11" s="17">
        <v>0.185525763053807</v>
      </c>
      <c r="R11" s="17"/>
      <c r="S11" s="17">
        <v>0.218483314893332</v>
      </c>
      <c r="T11" s="17">
        <v>0.21264568209462401</v>
      </c>
      <c r="U11" s="17">
        <v>0.240447723777517</v>
      </c>
      <c r="V11" s="17">
        <v>0.22463955196850299</v>
      </c>
      <c r="W11" s="17">
        <v>0.22335247223261001</v>
      </c>
      <c r="X11" s="17">
        <v>0.196542257638981</v>
      </c>
      <c r="Y11" s="17">
        <v>0.23993480569872799</v>
      </c>
      <c r="Z11" s="17">
        <v>0.205168470049193</v>
      </c>
      <c r="AA11" s="17">
        <v>0.19795565345545699</v>
      </c>
      <c r="AB11" s="17">
        <v>0.161388399017423</v>
      </c>
      <c r="AC11" s="17">
        <v>0.197407551510766</v>
      </c>
      <c r="AD11" s="17">
        <v>0.29605158091308797</v>
      </c>
      <c r="AE11" s="17"/>
      <c r="AF11" s="17">
        <v>0.17465677895717099</v>
      </c>
      <c r="AG11" s="17">
        <v>0.23119638029995199</v>
      </c>
      <c r="AH11" s="17">
        <v>0.21436317219717299</v>
      </c>
      <c r="AI11" s="17">
        <v>0.242578402998123</v>
      </c>
      <c r="AJ11" s="17">
        <v>0.198946053888688</v>
      </c>
      <c r="AK11" s="17">
        <v>0.24214101422340201</v>
      </c>
      <c r="AL11" s="17"/>
      <c r="AM11" s="17">
        <v>0.200751276687687</v>
      </c>
      <c r="AN11" s="17">
        <v>0.21884789837801899</v>
      </c>
      <c r="AO11" s="17">
        <v>0.22102799778032201</v>
      </c>
      <c r="AP11" s="17">
        <v>0.21115993230572</v>
      </c>
      <c r="AQ11" s="17">
        <v>0.178076446247349</v>
      </c>
      <c r="AR11" s="17"/>
      <c r="AS11" s="17">
        <v>0.21106673133260001</v>
      </c>
      <c r="AT11" s="17">
        <v>0.20301955419993201</v>
      </c>
      <c r="AU11" s="17">
        <v>0.17515486392756299</v>
      </c>
      <c r="AV11" s="17">
        <v>0.24598743972045201</v>
      </c>
      <c r="AW11" s="17">
        <v>0.22429665323023901</v>
      </c>
      <c r="AX11" s="17">
        <v>0.228101347004353</v>
      </c>
      <c r="AY11" s="17"/>
      <c r="AZ11" s="17">
        <v>0.21741828378787501</v>
      </c>
      <c r="BA11" s="17">
        <v>0.22784304715159701</v>
      </c>
      <c r="BB11" s="17">
        <v>0.21293788360646601</v>
      </c>
      <c r="BC11" s="17">
        <v>0.212929903844227</v>
      </c>
      <c r="BD11" s="17">
        <v>0.19316624891758299</v>
      </c>
      <c r="BE11" s="17"/>
      <c r="BF11" s="17">
        <v>0.220402050731281</v>
      </c>
      <c r="BG11" s="17"/>
      <c r="BH11" s="17">
        <v>0.219858695315096</v>
      </c>
      <c r="BI11" s="17"/>
      <c r="BJ11" s="17">
        <v>0.21397335495929901</v>
      </c>
      <c r="BK11" s="17">
        <v>0.19070760774291701</v>
      </c>
      <c r="BL11" s="17">
        <v>0.229696381690877</v>
      </c>
      <c r="BM11" s="17">
        <v>0.19823409448041801</v>
      </c>
      <c r="BN11" s="17">
        <v>0.24357343674273099</v>
      </c>
      <c r="BO11" s="17">
        <v>0.18849254275100999</v>
      </c>
      <c r="BP11" s="17"/>
      <c r="BQ11" s="17">
        <v>0.21366648952460601</v>
      </c>
      <c r="BR11" s="17">
        <v>0.20689241182835999</v>
      </c>
      <c r="BS11" s="17">
        <v>0.22793907444132</v>
      </c>
      <c r="BT11" s="17"/>
      <c r="BU11" s="17">
        <v>0.202737920295192</v>
      </c>
      <c r="BV11" s="17">
        <v>0.22122568261009101</v>
      </c>
      <c r="BW11" s="17">
        <v>0.22154919363571801</v>
      </c>
      <c r="BX11" s="17"/>
      <c r="BY11" s="17">
        <v>0.168192409897227</v>
      </c>
      <c r="BZ11" s="17"/>
      <c r="CA11" s="17">
        <v>0.23354459998364799</v>
      </c>
    </row>
    <row r="12" spans="2:79" ht="58" x14ac:dyDescent="0.35">
      <c r="B12" s="18" t="s">
        <v>344</v>
      </c>
      <c r="C12" s="17">
        <v>0.206563462993926</v>
      </c>
      <c r="D12" s="17">
        <v>0.19440231296333799</v>
      </c>
      <c r="E12" s="17">
        <v>0.21984187324719601</v>
      </c>
      <c r="F12" s="17"/>
      <c r="G12" s="17">
        <v>0.217132734921201</v>
      </c>
      <c r="H12" s="17">
        <v>0.16183384145617</v>
      </c>
      <c r="I12" s="17">
        <v>0.184804415539603</v>
      </c>
      <c r="J12" s="17">
        <v>0.21534499685081901</v>
      </c>
      <c r="K12" s="17">
        <v>0.21167506505345801</v>
      </c>
      <c r="L12" s="17">
        <v>0.242950384664507</v>
      </c>
      <c r="M12" s="17"/>
      <c r="N12" s="17">
        <v>0.22539066099154501</v>
      </c>
      <c r="O12" s="17">
        <v>0.217654301886581</v>
      </c>
      <c r="P12" s="17">
        <v>0.21687168770096299</v>
      </c>
      <c r="Q12" s="17">
        <v>0.16673558368170499</v>
      </c>
      <c r="R12" s="17"/>
      <c r="S12" s="17">
        <v>0.21581841793841999</v>
      </c>
      <c r="T12" s="17">
        <v>0.181164364573391</v>
      </c>
      <c r="U12" s="17">
        <v>0.22921674056139699</v>
      </c>
      <c r="V12" s="17">
        <v>0.210212876790036</v>
      </c>
      <c r="W12" s="17">
        <v>0.199908874959143</v>
      </c>
      <c r="X12" s="17">
        <v>0.19608496901265199</v>
      </c>
      <c r="Y12" s="17">
        <v>0.21667583687897601</v>
      </c>
      <c r="Z12" s="17">
        <v>0.21800591108224501</v>
      </c>
      <c r="AA12" s="17">
        <v>0.16357347749096601</v>
      </c>
      <c r="AB12" s="17">
        <v>0.245727093944867</v>
      </c>
      <c r="AC12" s="17">
        <v>0.22216582118620801</v>
      </c>
      <c r="AD12" s="17">
        <v>0.22101395637486401</v>
      </c>
      <c r="AE12" s="17"/>
      <c r="AF12" s="17">
        <v>0.20035970515736001</v>
      </c>
      <c r="AG12" s="17">
        <v>0.19186595317291799</v>
      </c>
      <c r="AH12" s="17">
        <v>0.219077213284467</v>
      </c>
      <c r="AI12" s="17">
        <v>0.24358991345028799</v>
      </c>
      <c r="AJ12" s="17">
        <v>0.231041107718607</v>
      </c>
      <c r="AK12" s="17">
        <v>0.20471902836498701</v>
      </c>
      <c r="AL12" s="17"/>
      <c r="AM12" s="17">
        <v>0.18829488389448301</v>
      </c>
      <c r="AN12" s="17">
        <v>0.218173853851858</v>
      </c>
      <c r="AO12" s="17">
        <v>0.217625336585516</v>
      </c>
      <c r="AP12" s="17">
        <v>0.200111313601472</v>
      </c>
      <c r="AQ12" s="17">
        <v>0.183593975232972</v>
      </c>
      <c r="AR12" s="17"/>
      <c r="AS12" s="17">
        <v>0.18500451543441301</v>
      </c>
      <c r="AT12" s="17">
        <v>0.20033584252412201</v>
      </c>
      <c r="AU12" s="17">
        <v>0.215860698536671</v>
      </c>
      <c r="AV12" s="17">
        <v>0.22457354955005501</v>
      </c>
      <c r="AW12" s="17">
        <v>0.21429181856292601</v>
      </c>
      <c r="AX12" s="17">
        <v>0.209472907214489</v>
      </c>
      <c r="AY12" s="17"/>
      <c r="AZ12" s="17">
        <v>0.210540429326836</v>
      </c>
      <c r="BA12" s="17">
        <v>0.19453310284133701</v>
      </c>
      <c r="BB12" s="17">
        <v>0.233977656966359</v>
      </c>
      <c r="BC12" s="17">
        <v>0.16816885145416699</v>
      </c>
      <c r="BD12" s="17">
        <v>0.21022013328488501</v>
      </c>
      <c r="BE12" s="17"/>
      <c r="BF12" s="17">
        <v>0.21263495628668599</v>
      </c>
      <c r="BG12" s="17"/>
      <c r="BH12" s="17">
        <v>0.205248134238397</v>
      </c>
      <c r="BI12" s="17"/>
      <c r="BJ12" s="17">
        <v>0.21341392482265201</v>
      </c>
      <c r="BK12" s="17">
        <v>0.22954839306132499</v>
      </c>
      <c r="BL12" s="17">
        <v>0.20536682891914601</v>
      </c>
      <c r="BM12" s="17">
        <v>0.17184624512277899</v>
      </c>
      <c r="BN12" s="17">
        <v>0.230786977478698</v>
      </c>
      <c r="BO12" s="17">
        <v>0.17378933663669399</v>
      </c>
      <c r="BP12" s="17"/>
      <c r="BQ12" s="17">
        <v>0.20504109946195101</v>
      </c>
      <c r="BR12" s="17">
        <v>0.232642520756219</v>
      </c>
      <c r="BS12" s="17">
        <v>0.204719946022451</v>
      </c>
      <c r="BT12" s="17"/>
      <c r="BU12" s="17">
        <v>0.241929655814312</v>
      </c>
      <c r="BV12" s="17">
        <v>0.213259304383945</v>
      </c>
      <c r="BW12" s="17">
        <v>0.22108128445236599</v>
      </c>
      <c r="BX12" s="17"/>
      <c r="BY12" s="17">
        <v>0.12770192294077301</v>
      </c>
      <c r="BZ12" s="17"/>
      <c r="CA12" s="17">
        <v>0.24106042190510399</v>
      </c>
    </row>
    <row r="13" spans="2:79" ht="58" x14ac:dyDescent="0.35">
      <c r="B13" s="18" t="s">
        <v>345</v>
      </c>
      <c r="C13" s="17">
        <v>0.17755348514956901</v>
      </c>
      <c r="D13" s="17">
        <v>0.17665785084032401</v>
      </c>
      <c r="E13" s="17">
        <v>0.179200467356981</v>
      </c>
      <c r="F13" s="17"/>
      <c r="G13" s="17">
        <v>0.18795533057507899</v>
      </c>
      <c r="H13" s="17">
        <v>0.173236468548193</v>
      </c>
      <c r="I13" s="17">
        <v>0.172652632080425</v>
      </c>
      <c r="J13" s="17">
        <v>0.17627515662437199</v>
      </c>
      <c r="K13" s="17">
        <v>0.208932757985162</v>
      </c>
      <c r="L13" s="17">
        <v>0.15809204468267099</v>
      </c>
      <c r="M13" s="17"/>
      <c r="N13" s="17">
        <v>0.17967121063407401</v>
      </c>
      <c r="O13" s="17">
        <v>0.16603933993085301</v>
      </c>
      <c r="P13" s="17">
        <v>0.174499279365636</v>
      </c>
      <c r="Q13" s="17">
        <v>0.190569935685137</v>
      </c>
      <c r="R13" s="17"/>
      <c r="S13" s="17">
        <v>0.20358140417396101</v>
      </c>
      <c r="T13" s="17">
        <v>0.19759167947808301</v>
      </c>
      <c r="U13" s="17">
        <v>0.21006947163449899</v>
      </c>
      <c r="V13" s="17">
        <v>0.16302169752696999</v>
      </c>
      <c r="W13" s="17">
        <v>0.16697080686783</v>
      </c>
      <c r="X13" s="17">
        <v>0.15248610575014501</v>
      </c>
      <c r="Y13" s="17">
        <v>0.17545074415289699</v>
      </c>
      <c r="Z13" s="17">
        <v>0.173824885852501</v>
      </c>
      <c r="AA13" s="17">
        <v>0.168314467961445</v>
      </c>
      <c r="AB13" s="17">
        <v>0.12875141861414199</v>
      </c>
      <c r="AC13" s="17">
        <v>0.16508917691503999</v>
      </c>
      <c r="AD13" s="17">
        <v>0.23783504092454399</v>
      </c>
      <c r="AE13" s="17"/>
      <c r="AF13" s="17">
        <v>0.16653698440619899</v>
      </c>
      <c r="AG13" s="17">
        <v>0.16223136676748201</v>
      </c>
      <c r="AH13" s="17">
        <v>0.183382178082687</v>
      </c>
      <c r="AI13" s="17">
        <v>0.20587237275653</v>
      </c>
      <c r="AJ13" s="17">
        <v>0.20753862192709799</v>
      </c>
      <c r="AK13" s="17">
        <v>0.20548037382439799</v>
      </c>
      <c r="AL13" s="17"/>
      <c r="AM13" s="17">
        <v>0.16035573678550399</v>
      </c>
      <c r="AN13" s="17">
        <v>0.17991085692962799</v>
      </c>
      <c r="AO13" s="17">
        <v>0.18602928219699399</v>
      </c>
      <c r="AP13" s="17">
        <v>0.17917254513410499</v>
      </c>
      <c r="AQ13" s="17">
        <v>0.18065649676918499</v>
      </c>
      <c r="AR13" s="17"/>
      <c r="AS13" s="17">
        <v>0.16891883940236599</v>
      </c>
      <c r="AT13" s="17">
        <v>0.18888189294673099</v>
      </c>
      <c r="AU13" s="17">
        <v>0.17622335649849999</v>
      </c>
      <c r="AV13" s="17">
        <v>0.18372150693314701</v>
      </c>
      <c r="AW13" s="17">
        <v>0.16118378784575199</v>
      </c>
      <c r="AX13" s="17">
        <v>0.181792710347285</v>
      </c>
      <c r="AY13" s="17"/>
      <c r="AZ13" s="17">
        <v>0.20536319384823801</v>
      </c>
      <c r="BA13" s="17">
        <v>0.15374019112182</v>
      </c>
      <c r="BB13" s="17">
        <v>0.17836291855952</v>
      </c>
      <c r="BC13" s="17">
        <v>0.17610081219158</v>
      </c>
      <c r="BD13" s="17">
        <v>0.18457107607297801</v>
      </c>
      <c r="BE13" s="17"/>
      <c r="BF13" s="17">
        <v>0.17593472178827599</v>
      </c>
      <c r="BG13" s="17"/>
      <c r="BH13" s="17">
        <v>0.175071791195518</v>
      </c>
      <c r="BI13" s="17"/>
      <c r="BJ13" s="17">
        <v>0.18850815436906601</v>
      </c>
      <c r="BK13" s="17">
        <v>0.16928656537162001</v>
      </c>
      <c r="BL13" s="17">
        <v>0.17194809948508899</v>
      </c>
      <c r="BM13" s="17">
        <v>0.16733573083842501</v>
      </c>
      <c r="BN13" s="17">
        <v>0.17397260339847601</v>
      </c>
      <c r="BO13" s="17">
        <v>0.19520528949614299</v>
      </c>
      <c r="BP13" s="17"/>
      <c r="BQ13" s="17">
        <v>0.19442406927394601</v>
      </c>
      <c r="BR13" s="17">
        <v>0.18028877006734001</v>
      </c>
      <c r="BS13" s="17">
        <v>0.18055177598193201</v>
      </c>
      <c r="BT13" s="17"/>
      <c r="BU13" s="17">
        <v>0.19231288510295599</v>
      </c>
      <c r="BV13" s="17">
        <v>0.186642613293073</v>
      </c>
      <c r="BW13" s="17">
        <v>0.180684514809485</v>
      </c>
      <c r="BX13" s="17"/>
      <c r="BY13" s="17">
        <v>0.21641363628665899</v>
      </c>
      <c r="BZ13" s="17"/>
      <c r="CA13" s="17">
        <v>0.215603697173466</v>
      </c>
    </row>
    <row r="14" spans="2:79" ht="58" x14ac:dyDescent="0.35">
      <c r="B14" s="18" t="s">
        <v>346</v>
      </c>
      <c r="C14" s="17">
        <v>0.16453238938940401</v>
      </c>
      <c r="D14" s="17">
        <v>0.16693247753055401</v>
      </c>
      <c r="E14" s="17">
        <v>0.16184330572429101</v>
      </c>
      <c r="F14" s="17"/>
      <c r="G14" s="17">
        <v>0.170071459839615</v>
      </c>
      <c r="H14" s="17">
        <v>0.136171601581868</v>
      </c>
      <c r="I14" s="17">
        <v>0.17766033344927601</v>
      </c>
      <c r="J14" s="17">
        <v>0.176650941177179</v>
      </c>
      <c r="K14" s="17">
        <v>0.14942631821586999</v>
      </c>
      <c r="L14" s="17">
        <v>0.173566078172917</v>
      </c>
      <c r="M14" s="17"/>
      <c r="N14" s="17">
        <v>0.14842890473374801</v>
      </c>
      <c r="O14" s="17">
        <v>0.19458796376363399</v>
      </c>
      <c r="P14" s="17">
        <v>0.15126694162354201</v>
      </c>
      <c r="Q14" s="17">
        <v>0.16229009040502701</v>
      </c>
      <c r="R14" s="17"/>
      <c r="S14" s="17">
        <v>0.16568371852557001</v>
      </c>
      <c r="T14" s="17">
        <v>0.174854257589769</v>
      </c>
      <c r="U14" s="17">
        <v>0.166453973690149</v>
      </c>
      <c r="V14" s="17">
        <v>0.17368068445147899</v>
      </c>
      <c r="W14" s="17">
        <v>0.16541092341743699</v>
      </c>
      <c r="X14" s="17">
        <v>0.16437771122307501</v>
      </c>
      <c r="Y14" s="17">
        <v>0.184232503930647</v>
      </c>
      <c r="Z14" s="17">
        <v>0.15145475157054999</v>
      </c>
      <c r="AA14" s="17">
        <v>0.12216070687293699</v>
      </c>
      <c r="AB14" s="17">
        <v>0.161918464226943</v>
      </c>
      <c r="AC14" s="17">
        <v>0.19638359427784899</v>
      </c>
      <c r="AD14" s="17">
        <v>0.155310405759818</v>
      </c>
      <c r="AE14" s="17"/>
      <c r="AF14" s="17">
        <v>0.14866333774042101</v>
      </c>
      <c r="AG14" s="17">
        <v>0.17437867150851399</v>
      </c>
      <c r="AH14" s="17">
        <v>0.166417314129824</v>
      </c>
      <c r="AI14" s="17">
        <v>0.14751507253406301</v>
      </c>
      <c r="AJ14" s="17">
        <v>0.18878294993983299</v>
      </c>
      <c r="AK14" s="17">
        <v>0.154318663638568</v>
      </c>
      <c r="AL14" s="17"/>
      <c r="AM14" s="17">
        <v>0.15443667249711601</v>
      </c>
      <c r="AN14" s="17">
        <v>0.174793577329068</v>
      </c>
      <c r="AO14" s="17">
        <v>0.170459708700816</v>
      </c>
      <c r="AP14" s="17">
        <v>0.14222938725050599</v>
      </c>
      <c r="AQ14" s="17">
        <v>0.185031593844426</v>
      </c>
      <c r="AR14" s="17"/>
      <c r="AS14" s="17">
        <v>0.14853778845173399</v>
      </c>
      <c r="AT14" s="17">
        <v>0.18132523865311601</v>
      </c>
      <c r="AU14" s="17">
        <v>0.162396258817636</v>
      </c>
      <c r="AV14" s="17">
        <v>0.143911428646881</v>
      </c>
      <c r="AW14" s="17">
        <v>0.20316884605503699</v>
      </c>
      <c r="AX14" s="17">
        <v>0.15941088094148101</v>
      </c>
      <c r="AY14" s="17"/>
      <c r="AZ14" s="17">
        <v>0.146710499309295</v>
      </c>
      <c r="BA14" s="17">
        <v>0.17083887237678999</v>
      </c>
      <c r="BB14" s="17">
        <v>0.15898691490908101</v>
      </c>
      <c r="BC14" s="17">
        <v>0.19603396170894899</v>
      </c>
      <c r="BD14" s="17">
        <v>0.16696414708288301</v>
      </c>
      <c r="BE14" s="17"/>
      <c r="BF14" s="17">
        <v>0.16673445396123199</v>
      </c>
      <c r="BG14" s="17"/>
      <c r="BH14" s="17">
        <v>0.16488342487275701</v>
      </c>
      <c r="BI14" s="17"/>
      <c r="BJ14" s="17">
        <v>0.16776138829665399</v>
      </c>
      <c r="BK14" s="17">
        <v>0.17146832429439801</v>
      </c>
      <c r="BL14" s="17">
        <v>0.169922618803723</v>
      </c>
      <c r="BM14" s="17">
        <v>0.113560504175081</v>
      </c>
      <c r="BN14" s="17">
        <v>0.128251294202607</v>
      </c>
      <c r="BO14" s="17">
        <v>0.22333889803680201</v>
      </c>
      <c r="BP14" s="17"/>
      <c r="BQ14" s="17">
        <v>0.15067159436229199</v>
      </c>
      <c r="BR14" s="17">
        <v>0.18732896885136099</v>
      </c>
      <c r="BS14" s="17">
        <v>0.15478564335360001</v>
      </c>
      <c r="BT14" s="17"/>
      <c r="BU14" s="17">
        <v>0.12994969727817099</v>
      </c>
      <c r="BV14" s="17">
        <v>0.17623794405475701</v>
      </c>
      <c r="BW14" s="17">
        <v>0.15857225717694801</v>
      </c>
      <c r="BX14" s="17"/>
      <c r="BY14" s="17">
        <v>0.139355426635314</v>
      </c>
      <c r="BZ14" s="17"/>
      <c r="CA14" s="17">
        <v>0.200826215956634</v>
      </c>
    </row>
    <row r="15" spans="2:79" ht="43.5" x14ac:dyDescent="0.35">
      <c r="B15" s="18" t="s">
        <v>347</v>
      </c>
      <c r="C15" s="17">
        <v>0.16139666304494199</v>
      </c>
      <c r="D15" s="17">
        <v>0.15456000203607401</v>
      </c>
      <c r="E15" s="17">
        <v>0.16768590630652899</v>
      </c>
      <c r="F15" s="17"/>
      <c r="G15" s="17">
        <v>0.194813326148562</v>
      </c>
      <c r="H15" s="17">
        <v>0.189904518931962</v>
      </c>
      <c r="I15" s="17">
        <v>0.18550535831704501</v>
      </c>
      <c r="J15" s="17">
        <v>0.140736663987691</v>
      </c>
      <c r="K15" s="17">
        <v>0.15259252354135899</v>
      </c>
      <c r="L15" s="17">
        <v>0.11900218191558599</v>
      </c>
      <c r="M15" s="17"/>
      <c r="N15" s="17">
        <v>0.16905886636752501</v>
      </c>
      <c r="O15" s="17">
        <v>0.174734654237993</v>
      </c>
      <c r="P15" s="17">
        <v>0.14747552788712201</v>
      </c>
      <c r="Q15" s="17">
        <v>0.152810190185656</v>
      </c>
      <c r="R15" s="17"/>
      <c r="S15" s="17">
        <v>0.15957967717051899</v>
      </c>
      <c r="T15" s="17">
        <v>0.176493843287192</v>
      </c>
      <c r="U15" s="17">
        <v>0.12863096377639999</v>
      </c>
      <c r="V15" s="17">
        <v>0.15864147501362699</v>
      </c>
      <c r="W15" s="17">
        <v>0.193866981077427</v>
      </c>
      <c r="X15" s="17">
        <v>0.184277837565547</v>
      </c>
      <c r="Y15" s="17">
        <v>0.145592233079061</v>
      </c>
      <c r="Z15" s="17">
        <v>0.156914622758724</v>
      </c>
      <c r="AA15" s="17">
        <v>0.14963792112445401</v>
      </c>
      <c r="AB15" s="17">
        <v>0.14767767297891601</v>
      </c>
      <c r="AC15" s="17">
        <v>0.138968129302456</v>
      </c>
      <c r="AD15" s="17">
        <v>0.22511553995470701</v>
      </c>
      <c r="AE15" s="17"/>
      <c r="AF15" s="17">
        <v>0.155660148974823</v>
      </c>
      <c r="AG15" s="17">
        <v>0.159823756999698</v>
      </c>
      <c r="AH15" s="17">
        <v>0.16636215341882599</v>
      </c>
      <c r="AI15" s="17">
        <v>0.17879273511344501</v>
      </c>
      <c r="AJ15" s="17">
        <v>0.14822566426866199</v>
      </c>
      <c r="AK15" s="17">
        <v>0.20261844643195601</v>
      </c>
      <c r="AL15" s="17"/>
      <c r="AM15" s="17">
        <v>0.13371855286888901</v>
      </c>
      <c r="AN15" s="17">
        <v>0.15956833103491</v>
      </c>
      <c r="AO15" s="17">
        <v>0.16081398624320201</v>
      </c>
      <c r="AP15" s="17">
        <v>0.219818557823106</v>
      </c>
      <c r="AQ15" s="17">
        <v>0.237034510016606</v>
      </c>
      <c r="AR15" s="17"/>
      <c r="AS15" s="17">
        <v>0.18817768406062599</v>
      </c>
      <c r="AT15" s="17">
        <v>0.14911219366392001</v>
      </c>
      <c r="AU15" s="17">
        <v>0.15911980932928399</v>
      </c>
      <c r="AV15" s="17">
        <v>0.16106868663684101</v>
      </c>
      <c r="AW15" s="17">
        <v>0.14247325656329901</v>
      </c>
      <c r="AX15" s="17">
        <v>0.15595571492781901</v>
      </c>
      <c r="AY15" s="17"/>
      <c r="AZ15" s="17">
        <v>0.156945064885775</v>
      </c>
      <c r="BA15" s="17">
        <v>0.172751382254376</v>
      </c>
      <c r="BB15" s="17">
        <v>0.12953210410695601</v>
      </c>
      <c r="BC15" s="17">
        <v>0.167060272642964</v>
      </c>
      <c r="BD15" s="17">
        <v>0.17102644986410301</v>
      </c>
      <c r="BE15" s="17"/>
      <c r="BF15" s="17">
        <v>0.157505997779116</v>
      </c>
      <c r="BG15" s="17"/>
      <c r="BH15" s="17">
        <v>0.164084259314806</v>
      </c>
      <c r="BI15" s="17"/>
      <c r="BJ15" s="17">
        <v>0.17257157521831701</v>
      </c>
      <c r="BK15" s="17">
        <v>0.152365237063395</v>
      </c>
      <c r="BL15" s="17">
        <v>0.137825525371812</v>
      </c>
      <c r="BM15" s="17">
        <v>0.19656894948496301</v>
      </c>
      <c r="BN15" s="17">
        <v>0.159162416081293</v>
      </c>
      <c r="BO15" s="17">
        <v>0.20333995046617501</v>
      </c>
      <c r="BP15" s="17"/>
      <c r="BQ15" s="17">
        <v>0.18190766633623401</v>
      </c>
      <c r="BR15" s="17">
        <v>0.160203956926634</v>
      </c>
      <c r="BS15" s="17">
        <v>0.164182994438862</v>
      </c>
      <c r="BT15" s="17"/>
      <c r="BU15" s="17">
        <v>0.20579410081600899</v>
      </c>
      <c r="BV15" s="17">
        <v>0.14847994390747701</v>
      </c>
      <c r="BW15" s="17">
        <v>0.17465924557624099</v>
      </c>
      <c r="BX15" s="17"/>
      <c r="BY15" s="17">
        <v>0.2340874121589</v>
      </c>
      <c r="BZ15" s="17"/>
      <c r="CA15" s="17">
        <v>0.17484548969000399</v>
      </c>
    </row>
    <row r="16" spans="2:79" ht="58" x14ac:dyDescent="0.35">
      <c r="B16" s="18" t="s">
        <v>348</v>
      </c>
      <c r="C16" s="17">
        <v>0.144273107421036</v>
      </c>
      <c r="D16" s="17">
        <v>0.14118600738654799</v>
      </c>
      <c r="E16" s="17">
        <v>0.14778355746552099</v>
      </c>
      <c r="F16" s="17"/>
      <c r="G16" s="17">
        <v>0.17644102379672899</v>
      </c>
      <c r="H16" s="17">
        <v>0.17719205232633101</v>
      </c>
      <c r="I16" s="17">
        <v>0.14841842635736999</v>
      </c>
      <c r="J16" s="17">
        <v>0.10253198170644399</v>
      </c>
      <c r="K16" s="17">
        <v>0.14638360650627499</v>
      </c>
      <c r="L16" s="17">
        <v>0.12505417707046801</v>
      </c>
      <c r="M16" s="17"/>
      <c r="N16" s="17">
        <v>0.172536645479029</v>
      </c>
      <c r="O16" s="17">
        <v>0.135847830904372</v>
      </c>
      <c r="P16" s="17">
        <v>0.14148131051572499</v>
      </c>
      <c r="Q16" s="17">
        <v>0.12334013367501701</v>
      </c>
      <c r="R16" s="17"/>
      <c r="S16" s="17">
        <v>0.16495140707296299</v>
      </c>
      <c r="T16" s="17">
        <v>0.147225211677457</v>
      </c>
      <c r="U16" s="17">
        <v>0.167139200441425</v>
      </c>
      <c r="V16" s="17">
        <v>0.15089273497744099</v>
      </c>
      <c r="W16" s="17">
        <v>0.14327077461790799</v>
      </c>
      <c r="X16" s="17">
        <v>0.133750904994486</v>
      </c>
      <c r="Y16" s="17">
        <v>0.13388794467388501</v>
      </c>
      <c r="Z16" s="17">
        <v>0.14091658401410101</v>
      </c>
      <c r="AA16" s="17">
        <v>0.12640108700055999</v>
      </c>
      <c r="AB16" s="17">
        <v>0.14072176016260499</v>
      </c>
      <c r="AC16" s="17">
        <v>0.124304946655344</v>
      </c>
      <c r="AD16" s="17">
        <v>0.129924125535783</v>
      </c>
      <c r="AE16" s="17"/>
      <c r="AF16" s="17">
        <v>0.14442290694412999</v>
      </c>
      <c r="AG16" s="17">
        <v>0.13622587703459399</v>
      </c>
      <c r="AH16" s="17">
        <v>0.13186569017848801</v>
      </c>
      <c r="AI16" s="17">
        <v>0.17390579632386299</v>
      </c>
      <c r="AJ16" s="17">
        <v>0.14316969984090899</v>
      </c>
      <c r="AK16" s="17">
        <v>0.18873534463223601</v>
      </c>
      <c r="AL16" s="17"/>
      <c r="AM16" s="17">
        <v>0.113541933429504</v>
      </c>
      <c r="AN16" s="17">
        <v>0.12723595865481499</v>
      </c>
      <c r="AO16" s="17">
        <v>0.16778801150676501</v>
      </c>
      <c r="AP16" s="17">
        <v>0.17764224163812201</v>
      </c>
      <c r="AQ16" s="17">
        <v>0.24913071408245499</v>
      </c>
      <c r="AR16" s="17"/>
      <c r="AS16" s="17">
        <v>0.160694797021631</v>
      </c>
      <c r="AT16" s="17">
        <v>0.15345580942024001</v>
      </c>
      <c r="AU16" s="17">
        <v>0.123823341462939</v>
      </c>
      <c r="AV16" s="17">
        <v>0.13805502783333501</v>
      </c>
      <c r="AW16" s="17">
        <v>0.13284905164998201</v>
      </c>
      <c r="AX16" s="17">
        <v>0.142168987735769</v>
      </c>
      <c r="AY16" s="17"/>
      <c r="AZ16" s="17">
        <v>0.128082974577124</v>
      </c>
      <c r="BA16" s="17">
        <v>0.13625902179305999</v>
      </c>
      <c r="BB16" s="17">
        <v>0.13837877256159301</v>
      </c>
      <c r="BC16" s="17">
        <v>0.162000167591386</v>
      </c>
      <c r="BD16" s="17">
        <v>0.16906303874927101</v>
      </c>
      <c r="BE16" s="17"/>
      <c r="BF16" s="17">
        <v>0.142053368824542</v>
      </c>
      <c r="BG16" s="17"/>
      <c r="BH16" s="17">
        <v>0.14458781247256899</v>
      </c>
      <c r="BI16" s="17"/>
      <c r="BJ16" s="17">
        <v>0.134510380071972</v>
      </c>
      <c r="BK16" s="17">
        <v>0.15263094074841799</v>
      </c>
      <c r="BL16" s="17">
        <v>0.13067696920993099</v>
      </c>
      <c r="BM16" s="17">
        <v>0.139721183415323</v>
      </c>
      <c r="BN16" s="17">
        <v>0.19783681423509</v>
      </c>
      <c r="BO16" s="17">
        <v>0.205023136062154</v>
      </c>
      <c r="BP16" s="17"/>
      <c r="BQ16" s="17">
        <v>0.12904690707868699</v>
      </c>
      <c r="BR16" s="17">
        <v>0.14344152516989001</v>
      </c>
      <c r="BS16" s="17">
        <v>0.15819693578906699</v>
      </c>
      <c r="BT16" s="17"/>
      <c r="BU16" s="17">
        <v>0.148213230972597</v>
      </c>
      <c r="BV16" s="17">
        <v>0.12947195574957099</v>
      </c>
      <c r="BW16" s="17">
        <v>0.15945816370042801</v>
      </c>
      <c r="BX16" s="17"/>
      <c r="BY16" s="17">
        <v>0.23547233823331301</v>
      </c>
      <c r="BZ16" s="17"/>
      <c r="CA16" s="17">
        <v>0.13471882482143399</v>
      </c>
    </row>
    <row r="17" spans="2:79" ht="43.5" x14ac:dyDescent="0.35">
      <c r="B17" s="18" t="s">
        <v>349</v>
      </c>
      <c r="C17" s="17">
        <v>0.128895511187992</v>
      </c>
      <c r="D17" s="17">
        <v>0.11823521172531801</v>
      </c>
      <c r="E17" s="17">
        <v>0.13897710431635599</v>
      </c>
      <c r="F17" s="17"/>
      <c r="G17" s="17">
        <v>0.13115769271486799</v>
      </c>
      <c r="H17" s="17">
        <v>0.11013864991205199</v>
      </c>
      <c r="I17" s="17">
        <v>0.15095427177013601</v>
      </c>
      <c r="J17" s="17">
        <v>0.14701610324681599</v>
      </c>
      <c r="K17" s="17">
        <v>0.13740739498785301</v>
      </c>
      <c r="L17" s="17">
        <v>0.104392132753356</v>
      </c>
      <c r="M17" s="17"/>
      <c r="N17" s="17">
        <v>0.13293739219189299</v>
      </c>
      <c r="O17" s="17">
        <v>0.13011176459507601</v>
      </c>
      <c r="P17" s="17">
        <v>0.13886265163285799</v>
      </c>
      <c r="Q17" s="17">
        <v>0.114340144116489</v>
      </c>
      <c r="R17" s="17"/>
      <c r="S17" s="17">
        <v>0.12032676534139999</v>
      </c>
      <c r="T17" s="17">
        <v>8.5200261233147001E-2</v>
      </c>
      <c r="U17" s="17">
        <v>0.135923235703069</v>
      </c>
      <c r="V17" s="17">
        <v>0.13518959749227499</v>
      </c>
      <c r="W17" s="17">
        <v>0.14485548884254301</v>
      </c>
      <c r="X17" s="17">
        <v>0.14644388580427101</v>
      </c>
      <c r="Y17" s="17">
        <v>0.13451235342228901</v>
      </c>
      <c r="Z17" s="17">
        <v>0.156414371432506</v>
      </c>
      <c r="AA17" s="17">
        <v>0.13607649860599699</v>
      </c>
      <c r="AB17" s="17">
        <v>0.141660439279606</v>
      </c>
      <c r="AC17" s="17">
        <v>0.12009329109405199</v>
      </c>
      <c r="AD17" s="17">
        <v>0.12906530827474799</v>
      </c>
      <c r="AE17" s="17"/>
      <c r="AF17" s="17">
        <v>0.13451460328961101</v>
      </c>
      <c r="AG17" s="17">
        <v>0.121193487221223</v>
      </c>
      <c r="AH17" s="17">
        <v>0.13962729317387701</v>
      </c>
      <c r="AI17" s="17">
        <v>0.14999745157650399</v>
      </c>
      <c r="AJ17" s="17">
        <v>0.121490814562855</v>
      </c>
      <c r="AK17" s="17">
        <v>0.114648472698089</v>
      </c>
      <c r="AL17" s="17"/>
      <c r="AM17" s="17">
        <v>0.116623153285995</v>
      </c>
      <c r="AN17" s="17">
        <v>0.125346487330568</v>
      </c>
      <c r="AO17" s="17">
        <v>0.142073436203071</v>
      </c>
      <c r="AP17" s="17">
        <v>0.136098124124513</v>
      </c>
      <c r="AQ17" s="17">
        <v>0.114379291968387</v>
      </c>
      <c r="AR17" s="17"/>
      <c r="AS17" s="17">
        <v>0.122511168373531</v>
      </c>
      <c r="AT17" s="17">
        <v>0.140162939251573</v>
      </c>
      <c r="AU17" s="17">
        <v>0.12536514394318801</v>
      </c>
      <c r="AV17" s="17">
        <v>0.12807244247784699</v>
      </c>
      <c r="AW17" s="17">
        <v>0.129255095639838</v>
      </c>
      <c r="AX17" s="17">
        <v>0.12087334343509901</v>
      </c>
      <c r="AY17" s="17"/>
      <c r="AZ17" s="17">
        <v>0.14149122267370801</v>
      </c>
      <c r="BA17" s="17">
        <v>0.11759251725548001</v>
      </c>
      <c r="BB17" s="17">
        <v>0.122858571504271</v>
      </c>
      <c r="BC17" s="17">
        <v>0.102362797010668</v>
      </c>
      <c r="BD17" s="17">
        <v>0.14544248723508801</v>
      </c>
      <c r="BE17" s="17"/>
      <c r="BF17" s="17">
        <v>0.126336685136202</v>
      </c>
      <c r="BG17" s="17"/>
      <c r="BH17" s="17">
        <v>0.1270207272494</v>
      </c>
      <c r="BI17" s="17"/>
      <c r="BJ17" s="17">
        <v>0.119458314887898</v>
      </c>
      <c r="BK17" s="17">
        <v>0.137818899593429</v>
      </c>
      <c r="BL17" s="17">
        <v>0.13714092544524201</v>
      </c>
      <c r="BM17" s="17">
        <v>0.122644128382653</v>
      </c>
      <c r="BN17" s="17">
        <v>0.10832143526921099</v>
      </c>
      <c r="BO17" s="17">
        <v>0.12570444989988799</v>
      </c>
      <c r="BP17" s="17"/>
      <c r="BQ17" s="17">
        <v>0.14736503975307599</v>
      </c>
      <c r="BR17" s="17">
        <v>0.140097346900451</v>
      </c>
      <c r="BS17" s="17">
        <v>0.122902764823046</v>
      </c>
      <c r="BT17" s="17"/>
      <c r="BU17" s="17">
        <v>0.12188939465319</v>
      </c>
      <c r="BV17" s="17">
        <v>0.13303033752947899</v>
      </c>
      <c r="BW17" s="17">
        <v>0.126710546397233</v>
      </c>
      <c r="BX17" s="17"/>
      <c r="BY17" s="17">
        <v>0.111176327717599</v>
      </c>
      <c r="BZ17" s="17"/>
      <c r="CA17" s="17">
        <v>0.15178032822388501</v>
      </c>
    </row>
    <row r="18" spans="2:79" ht="58" x14ac:dyDescent="0.35">
      <c r="B18" s="18" t="s">
        <v>350</v>
      </c>
      <c r="C18" s="17">
        <v>0.108848611354734</v>
      </c>
      <c r="D18" s="17">
        <v>0.13289148136982101</v>
      </c>
      <c r="E18" s="17">
        <v>8.5688791576897294E-2</v>
      </c>
      <c r="F18" s="17"/>
      <c r="G18" s="17">
        <v>0.122472380960267</v>
      </c>
      <c r="H18" s="17">
        <v>0.104907644717707</v>
      </c>
      <c r="I18" s="17">
        <v>0.10274198246640499</v>
      </c>
      <c r="J18" s="17">
        <v>7.8344697817916698E-2</v>
      </c>
      <c r="K18" s="17">
        <v>0.114905827699052</v>
      </c>
      <c r="L18" s="17">
        <v>0.128544766403384</v>
      </c>
      <c r="M18" s="17"/>
      <c r="N18" s="17">
        <v>0.13006141218779799</v>
      </c>
      <c r="O18" s="17">
        <v>0.10409899669773499</v>
      </c>
      <c r="P18" s="17">
        <v>9.4816730297240998E-2</v>
      </c>
      <c r="Q18" s="17">
        <v>0.106362168782075</v>
      </c>
      <c r="R18" s="17"/>
      <c r="S18" s="17">
        <v>9.4164151596583798E-2</v>
      </c>
      <c r="T18" s="17">
        <v>0.110926459106905</v>
      </c>
      <c r="U18" s="17">
        <v>0.118347700275374</v>
      </c>
      <c r="V18" s="17">
        <v>0.108705442940681</v>
      </c>
      <c r="W18" s="17">
        <v>8.5333719140635103E-2</v>
      </c>
      <c r="X18" s="17">
        <v>0.13209698952861901</v>
      </c>
      <c r="Y18" s="17">
        <v>0.121924462763198</v>
      </c>
      <c r="Z18" s="17">
        <v>6.1336358795604597E-2</v>
      </c>
      <c r="AA18" s="17">
        <v>0.12937033676500601</v>
      </c>
      <c r="AB18" s="17">
        <v>0.12126439485500699</v>
      </c>
      <c r="AC18" s="17">
        <v>7.3749612822910204E-2</v>
      </c>
      <c r="AD18" s="17">
        <v>0.10310443438724</v>
      </c>
      <c r="AE18" s="17"/>
      <c r="AF18" s="17">
        <v>0.1082460887059</v>
      </c>
      <c r="AG18" s="17">
        <v>0.11391180040660601</v>
      </c>
      <c r="AH18" s="17">
        <v>0.11097751851726299</v>
      </c>
      <c r="AI18" s="17">
        <v>8.95608985767537E-2</v>
      </c>
      <c r="AJ18" s="17">
        <v>7.7998618414555396E-2</v>
      </c>
      <c r="AK18" s="17">
        <v>0.14407308711497099</v>
      </c>
      <c r="AL18" s="17"/>
      <c r="AM18" s="17">
        <v>9.2540987896013005E-2</v>
      </c>
      <c r="AN18" s="17">
        <v>0.113803492005996</v>
      </c>
      <c r="AO18" s="17">
        <v>0.11443032598225999</v>
      </c>
      <c r="AP18" s="17">
        <v>0.101011396121096</v>
      </c>
      <c r="AQ18" s="17">
        <v>0.22528405841530499</v>
      </c>
      <c r="AR18" s="17"/>
      <c r="AS18" s="17">
        <v>0.11209493339328</v>
      </c>
      <c r="AT18" s="17">
        <v>0.105127130900888</v>
      </c>
      <c r="AU18" s="17">
        <v>0.113573528802656</v>
      </c>
      <c r="AV18" s="17">
        <v>0.100472940085059</v>
      </c>
      <c r="AW18" s="17">
        <v>0.13714638453264599</v>
      </c>
      <c r="AX18" s="17">
        <v>7.6890157402919407E-2</v>
      </c>
      <c r="AY18" s="17"/>
      <c r="AZ18" s="17">
        <v>0.11749080151373301</v>
      </c>
      <c r="BA18" s="17">
        <v>9.7888439835974894E-2</v>
      </c>
      <c r="BB18" s="17">
        <v>0.117660926996712</v>
      </c>
      <c r="BC18" s="17">
        <v>0.126099070154716</v>
      </c>
      <c r="BD18" s="17">
        <v>9.7685173483266094E-2</v>
      </c>
      <c r="BE18" s="17"/>
      <c r="BF18" s="17">
        <v>0.108128421745416</v>
      </c>
      <c r="BG18" s="17"/>
      <c r="BH18" s="17">
        <v>0.113646668140593</v>
      </c>
      <c r="BI18" s="17"/>
      <c r="BJ18" s="17">
        <v>8.7818312003951002E-2</v>
      </c>
      <c r="BK18" s="17">
        <v>0.12696464105820099</v>
      </c>
      <c r="BL18" s="17">
        <v>0.11878292695446301</v>
      </c>
      <c r="BM18" s="17">
        <v>0.119056216516897</v>
      </c>
      <c r="BN18" s="17">
        <v>9.1990301800510293E-2</v>
      </c>
      <c r="BO18" s="17">
        <v>8.1540354814185395E-2</v>
      </c>
      <c r="BP18" s="17"/>
      <c r="BQ18" s="17">
        <v>9.7794751246053704E-2</v>
      </c>
      <c r="BR18" s="17">
        <v>0.110919940507421</v>
      </c>
      <c r="BS18" s="17">
        <v>0.114291007535605</v>
      </c>
      <c r="BT18" s="17"/>
      <c r="BU18" s="17">
        <v>0.106466892238745</v>
      </c>
      <c r="BV18" s="17">
        <v>0.112878396423194</v>
      </c>
      <c r="BW18" s="17">
        <v>0.113111986202972</v>
      </c>
      <c r="BX18" s="17"/>
      <c r="BY18" s="17">
        <v>0.121380533622499</v>
      </c>
      <c r="BZ18" s="17"/>
      <c r="CA18" s="17">
        <v>0.114198565726306</v>
      </c>
    </row>
    <row r="19" spans="2:79" ht="58" x14ac:dyDescent="0.35">
      <c r="B19" s="18" t="s">
        <v>351</v>
      </c>
      <c r="C19" s="17">
        <v>9.9964341086089495E-2</v>
      </c>
      <c r="D19" s="17">
        <v>9.2423089182266299E-2</v>
      </c>
      <c r="E19" s="17">
        <v>0.107516774589569</v>
      </c>
      <c r="F19" s="17"/>
      <c r="G19" s="17">
        <v>0.153282738751226</v>
      </c>
      <c r="H19" s="17">
        <v>0.13364390312114899</v>
      </c>
      <c r="I19" s="17">
        <v>0.11045775795424401</v>
      </c>
      <c r="J19" s="17">
        <v>7.7096166305297004E-2</v>
      </c>
      <c r="K19" s="17">
        <v>7.9511817503064103E-2</v>
      </c>
      <c r="L19" s="17">
        <v>6.0684870648366002E-2</v>
      </c>
      <c r="M19" s="17"/>
      <c r="N19" s="17">
        <v>9.7071547162373095E-2</v>
      </c>
      <c r="O19" s="17">
        <v>9.1562591640803298E-2</v>
      </c>
      <c r="P19" s="17">
        <v>9.6240600298320697E-2</v>
      </c>
      <c r="Q19" s="17">
        <v>0.11798710166691399</v>
      </c>
      <c r="R19" s="17"/>
      <c r="S19" s="17">
        <v>0.106141539078836</v>
      </c>
      <c r="T19" s="17">
        <v>9.2087389841413306E-2</v>
      </c>
      <c r="U19" s="17">
        <v>9.0689047875088705E-2</v>
      </c>
      <c r="V19" s="17">
        <v>8.4374262866697705E-2</v>
      </c>
      <c r="W19" s="17">
        <v>9.27468324915771E-2</v>
      </c>
      <c r="X19" s="17">
        <v>0.119243712365196</v>
      </c>
      <c r="Y19" s="17">
        <v>9.1461325366819293E-2</v>
      </c>
      <c r="Z19" s="17">
        <v>8.0362713140551004E-2</v>
      </c>
      <c r="AA19" s="17">
        <v>0.12317360687564</v>
      </c>
      <c r="AB19" s="17">
        <v>0.103024314870658</v>
      </c>
      <c r="AC19" s="17">
        <v>7.5271073234488201E-2</v>
      </c>
      <c r="AD19" s="17">
        <v>0.131373295617012</v>
      </c>
      <c r="AE19" s="17"/>
      <c r="AF19" s="17">
        <v>0.115596273647762</v>
      </c>
      <c r="AG19" s="17">
        <v>0.106717678888889</v>
      </c>
      <c r="AH19" s="17">
        <v>8.8015314477865203E-2</v>
      </c>
      <c r="AI19" s="17">
        <v>0.103353887670772</v>
      </c>
      <c r="AJ19" s="17">
        <v>9.1778779631272595E-2</v>
      </c>
      <c r="AK19" s="17">
        <v>9.5872336449936896E-2</v>
      </c>
      <c r="AL19" s="17"/>
      <c r="AM19" s="17">
        <v>0.104641690089009</v>
      </c>
      <c r="AN19" s="17">
        <v>9.89617893340871E-2</v>
      </c>
      <c r="AO19" s="17">
        <v>9.0381346607433299E-2</v>
      </c>
      <c r="AP19" s="17">
        <v>0.12260974826101401</v>
      </c>
      <c r="AQ19" s="17">
        <v>0.104067457344169</v>
      </c>
      <c r="AR19" s="17"/>
      <c r="AS19" s="17">
        <v>0.11355459034814901</v>
      </c>
      <c r="AT19" s="17">
        <v>8.5984379415818393E-2</v>
      </c>
      <c r="AU19" s="17">
        <v>0.124262839294022</v>
      </c>
      <c r="AV19" s="17">
        <v>0.10447964350285099</v>
      </c>
      <c r="AW19" s="17">
        <v>7.7084218416721598E-2</v>
      </c>
      <c r="AX19" s="17">
        <v>7.6256899252970994E-2</v>
      </c>
      <c r="AY19" s="17"/>
      <c r="AZ19" s="17">
        <v>9.0152098072570394E-2</v>
      </c>
      <c r="BA19" s="17">
        <v>0.11252308018659</v>
      </c>
      <c r="BB19" s="17">
        <v>7.0522702644437704E-2</v>
      </c>
      <c r="BC19" s="17">
        <v>8.4278551833678494E-2</v>
      </c>
      <c r="BD19" s="17">
        <v>0.12349755103959401</v>
      </c>
      <c r="BE19" s="17"/>
      <c r="BF19" s="17">
        <v>9.4094604125930598E-2</v>
      </c>
      <c r="BG19" s="17"/>
      <c r="BH19" s="17">
        <v>0.10219605398558</v>
      </c>
      <c r="BI19" s="17"/>
      <c r="BJ19" s="17">
        <v>0.13061621548754099</v>
      </c>
      <c r="BK19" s="17">
        <v>6.6975681073990601E-2</v>
      </c>
      <c r="BL19" s="17">
        <v>7.5178068510677598E-2</v>
      </c>
      <c r="BM19" s="17">
        <v>0.14399194716845101</v>
      </c>
      <c r="BN19" s="17">
        <v>0.16276281620762201</v>
      </c>
      <c r="BO19" s="17">
        <v>0.110257629646439</v>
      </c>
      <c r="BP19" s="17"/>
      <c r="BQ19" s="17">
        <v>0.112645384903199</v>
      </c>
      <c r="BR19" s="17">
        <v>0.109738090477513</v>
      </c>
      <c r="BS19" s="17">
        <v>9.72808392278771E-2</v>
      </c>
      <c r="BT19" s="17"/>
      <c r="BU19" s="17">
        <v>0.17296638842098699</v>
      </c>
      <c r="BV19" s="17">
        <v>0.111428842527725</v>
      </c>
      <c r="BW19" s="17">
        <v>9.4014406926719293E-2</v>
      </c>
      <c r="BX19" s="17"/>
      <c r="BY19" s="17">
        <v>0.197901240968268</v>
      </c>
      <c r="BZ19" s="17"/>
      <c r="CA19" s="17">
        <v>0.10357732163120401</v>
      </c>
    </row>
    <row r="20" spans="2:79" ht="58" x14ac:dyDescent="0.35">
      <c r="B20" s="18" t="s">
        <v>352</v>
      </c>
      <c r="C20" s="17">
        <v>9.8327907747118401E-2</v>
      </c>
      <c r="D20" s="17">
        <v>9.5739324579481797E-2</v>
      </c>
      <c r="E20" s="17">
        <v>0.10032564900903899</v>
      </c>
      <c r="F20" s="17"/>
      <c r="G20" s="17">
        <v>0.124001575335439</v>
      </c>
      <c r="H20" s="17">
        <v>0.13810448577475401</v>
      </c>
      <c r="I20" s="17">
        <v>0.111973815123542</v>
      </c>
      <c r="J20" s="17">
        <v>0.102373354899974</v>
      </c>
      <c r="K20" s="17">
        <v>7.0604229898212703E-2</v>
      </c>
      <c r="L20" s="17">
        <v>5.3081353889479897E-2</v>
      </c>
      <c r="M20" s="17"/>
      <c r="N20" s="17">
        <v>8.2414414110419595E-2</v>
      </c>
      <c r="O20" s="17">
        <v>9.7017429813944095E-2</v>
      </c>
      <c r="P20" s="17">
        <v>0.124036571902491</v>
      </c>
      <c r="Q20" s="17">
        <v>9.2793931550839606E-2</v>
      </c>
      <c r="R20" s="17"/>
      <c r="S20" s="17">
        <v>0.11840281582699499</v>
      </c>
      <c r="T20" s="17">
        <v>8.42664198962991E-2</v>
      </c>
      <c r="U20" s="17">
        <v>8.6101744981515294E-2</v>
      </c>
      <c r="V20" s="17">
        <v>9.6685887562639905E-2</v>
      </c>
      <c r="W20" s="17">
        <v>7.7633943795697297E-2</v>
      </c>
      <c r="X20" s="17">
        <v>0.10113063285283699</v>
      </c>
      <c r="Y20" s="17">
        <v>0.120930408333057</v>
      </c>
      <c r="Z20" s="17">
        <v>7.8492611176095003E-2</v>
      </c>
      <c r="AA20" s="17">
        <v>0.122104619958469</v>
      </c>
      <c r="AB20" s="17">
        <v>8.3187614421919201E-2</v>
      </c>
      <c r="AC20" s="17">
        <v>7.7646457912460998E-2</v>
      </c>
      <c r="AD20" s="17">
        <v>0.102037324946606</v>
      </c>
      <c r="AE20" s="17"/>
      <c r="AF20" s="17">
        <v>8.7679659726126305E-2</v>
      </c>
      <c r="AG20" s="17">
        <v>0.105945822555228</v>
      </c>
      <c r="AH20" s="17">
        <v>8.1842075370671494E-2</v>
      </c>
      <c r="AI20" s="17">
        <v>0.11754696591790401</v>
      </c>
      <c r="AJ20" s="17">
        <v>9.63673136871947E-2</v>
      </c>
      <c r="AK20" s="17">
        <v>0.12259840373542601</v>
      </c>
      <c r="AL20" s="17"/>
      <c r="AM20" s="17">
        <v>8.9008302677119802E-2</v>
      </c>
      <c r="AN20" s="17">
        <v>9.4847775407846294E-2</v>
      </c>
      <c r="AO20" s="17">
        <v>0.104838876391467</v>
      </c>
      <c r="AP20" s="17">
        <v>0.12275444915468101</v>
      </c>
      <c r="AQ20" s="17">
        <v>3.5653234855325198E-2</v>
      </c>
      <c r="AR20" s="17"/>
      <c r="AS20" s="17">
        <v>0.127257426718203</v>
      </c>
      <c r="AT20" s="17">
        <v>8.5262573255934906E-2</v>
      </c>
      <c r="AU20" s="17">
        <v>0.11333777752502</v>
      </c>
      <c r="AV20" s="17">
        <v>8.2742718611151803E-2</v>
      </c>
      <c r="AW20" s="17">
        <v>7.7872267777058496E-2</v>
      </c>
      <c r="AX20" s="17">
        <v>9.4940037350017603E-2</v>
      </c>
      <c r="AY20" s="17"/>
      <c r="AZ20" s="17">
        <v>8.3824424356263597E-2</v>
      </c>
      <c r="BA20" s="17">
        <v>0.10304562908976</v>
      </c>
      <c r="BB20" s="17">
        <v>0.100940285671174</v>
      </c>
      <c r="BC20" s="17">
        <v>0.107106413258891</v>
      </c>
      <c r="BD20" s="17">
        <v>9.9286086242281704E-2</v>
      </c>
      <c r="BE20" s="17"/>
      <c r="BF20" s="17">
        <v>9.6340147652773295E-2</v>
      </c>
      <c r="BG20" s="17"/>
      <c r="BH20" s="17">
        <v>9.8918309538448296E-2</v>
      </c>
      <c r="BI20" s="17"/>
      <c r="BJ20" s="17">
        <v>0.110958721247923</v>
      </c>
      <c r="BK20" s="17">
        <v>7.5923028704119697E-2</v>
      </c>
      <c r="BL20" s="17">
        <v>9.5715302169770297E-2</v>
      </c>
      <c r="BM20" s="17">
        <v>0.116623321494049</v>
      </c>
      <c r="BN20" s="17">
        <v>0.114892170394952</v>
      </c>
      <c r="BO20" s="17">
        <v>8.6710362008306993E-2</v>
      </c>
      <c r="BP20" s="17"/>
      <c r="BQ20" s="17">
        <v>0.14542655498233301</v>
      </c>
      <c r="BR20" s="17">
        <v>9.6777928493945398E-2</v>
      </c>
      <c r="BS20" s="17">
        <v>8.5264532920589803E-2</v>
      </c>
      <c r="BT20" s="17"/>
      <c r="BU20" s="17">
        <v>8.0556793898022797E-2</v>
      </c>
      <c r="BV20" s="17">
        <v>9.5934517959725102E-2</v>
      </c>
      <c r="BW20" s="17">
        <v>0.10199709144310699</v>
      </c>
      <c r="BX20" s="17"/>
      <c r="BY20" s="17">
        <v>0.14978205543527401</v>
      </c>
      <c r="BZ20" s="17"/>
      <c r="CA20" s="17">
        <v>0.126264454802477</v>
      </c>
    </row>
    <row r="21" spans="2:79" x14ac:dyDescent="0.35">
      <c r="B21" s="18" t="s">
        <v>136</v>
      </c>
      <c r="C21" s="17">
        <v>9.3664648689901195E-2</v>
      </c>
      <c r="D21" s="17">
        <v>7.3239030637085797E-2</v>
      </c>
      <c r="E21" s="17">
        <v>0.11336385528418599</v>
      </c>
      <c r="F21" s="17"/>
      <c r="G21" s="17">
        <v>6.8551594249269598E-2</v>
      </c>
      <c r="H21" s="17">
        <v>0.11599825167494</v>
      </c>
      <c r="I21" s="17">
        <v>0.101589504646467</v>
      </c>
      <c r="J21" s="17">
        <v>8.7078873469789903E-2</v>
      </c>
      <c r="K21" s="17">
        <v>7.7052460420594604E-2</v>
      </c>
      <c r="L21" s="17">
        <v>0.10233410210406001</v>
      </c>
      <c r="M21" s="17"/>
      <c r="N21" s="17">
        <v>5.41667193550859E-2</v>
      </c>
      <c r="O21" s="17">
        <v>9.3276256978357105E-2</v>
      </c>
      <c r="P21" s="17">
        <v>8.3939183984736404E-2</v>
      </c>
      <c r="Q21" s="17">
        <v>0.14421450815794101</v>
      </c>
      <c r="R21" s="17"/>
      <c r="S21" s="17">
        <v>9.5480126205721799E-2</v>
      </c>
      <c r="T21" s="17">
        <v>8.31906037648346E-2</v>
      </c>
      <c r="U21" s="17">
        <v>8.6312057786827906E-2</v>
      </c>
      <c r="V21" s="17">
        <v>7.3961118945259002E-2</v>
      </c>
      <c r="W21" s="17">
        <v>9.5636026445076697E-2</v>
      </c>
      <c r="X21" s="17">
        <v>9.8218206482481293E-2</v>
      </c>
      <c r="Y21" s="17">
        <v>6.6813119280786801E-2</v>
      </c>
      <c r="Z21" s="17">
        <v>0.119981980217126</v>
      </c>
      <c r="AA21" s="17">
        <v>0.111699772085936</v>
      </c>
      <c r="AB21" s="17">
        <v>0.110844503750417</v>
      </c>
      <c r="AC21" s="17">
        <v>0.122649325774337</v>
      </c>
      <c r="AD21" s="17">
        <v>6.1543522274224098E-2</v>
      </c>
      <c r="AE21" s="17"/>
      <c r="AF21" s="17">
        <v>0.137614977707608</v>
      </c>
      <c r="AG21" s="17">
        <v>9.4303385743611703E-2</v>
      </c>
      <c r="AH21" s="17">
        <v>7.4883247187652893E-2</v>
      </c>
      <c r="AI21" s="17">
        <v>3.2202274724280999E-2</v>
      </c>
      <c r="AJ21" s="17">
        <v>6.29670649711358E-2</v>
      </c>
      <c r="AK21" s="17">
        <v>3.8391365029137599E-2</v>
      </c>
      <c r="AL21" s="17"/>
      <c r="AM21" s="17">
        <v>0.15025990601066599</v>
      </c>
      <c r="AN21" s="17">
        <v>9.32016785835873E-2</v>
      </c>
      <c r="AO21" s="17">
        <v>6.6371244452867101E-2</v>
      </c>
      <c r="AP21" s="17">
        <v>4.7704084349569097E-2</v>
      </c>
      <c r="AQ21" s="17">
        <v>2.7510909165394299E-2</v>
      </c>
      <c r="AR21" s="17"/>
      <c r="AS21" s="17">
        <v>8.9531318582188602E-2</v>
      </c>
      <c r="AT21" s="17">
        <v>0.10172400494158999</v>
      </c>
      <c r="AU21" s="17">
        <v>7.8346459017331602E-2</v>
      </c>
      <c r="AV21" s="17">
        <v>0.102615428575452</v>
      </c>
      <c r="AW21" s="17">
        <v>0.104978507464455</v>
      </c>
      <c r="AX21" s="17">
        <v>7.2121613771293197E-2</v>
      </c>
      <c r="AY21" s="17"/>
      <c r="AZ21" s="17">
        <v>7.0061040461778801E-2</v>
      </c>
      <c r="BA21" s="17">
        <v>9.90424182795063E-2</v>
      </c>
      <c r="BB21" s="17">
        <v>0.12606360690750501</v>
      </c>
      <c r="BC21" s="17">
        <v>7.5145080073451997E-2</v>
      </c>
      <c r="BD21" s="17">
        <v>8.7835679476634496E-2</v>
      </c>
      <c r="BE21" s="17"/>
      <c r="BF21" s="17">
        <v>9.1428218294613103E-2</v>
      </c>
      <c r="BG21" s="17"/>
      <c r="BH21" s="17">
        <v>8.1954790933715105E-2</v>
      </c>
      <c r="BI21" s="17"/>
      <c r="BJ21" s="17">
        <v>9.5486650984363999E-2</v>
      </c>
      <c r="BK21" s="17">
        <v>0.105059066009801</v>
      </c>
      <c r="BL21" s="17">
        <v>7.9389058759467501E-2</v>
      </c>
      <c r="BM21" s="17">
        <v>0.114973851334288</v>
      </c>
      <c r="BN21" s="17">
        <v>6.8205542442289296E-2</v>
      </c>
      <c r="BO21" s="17">
        <v>6.7236682363255099E-2</v>
      </c>
      <c r="BP21" s="17"/>
      <c r="BQ21" s="17">
        <v>6.3226025866221003E-2</v>
      </c>
      <c r="BR21" s="17">
        <v>7.1655642291137897E-2</v>
      </c>
      <c r="BS21" s="17">
        <v>7.5292266357009099E-2</v>
      </c>
      <c r="BT21" s="17"/>
      <c r="BU21" s="17">
        <v>1.39426353963407E-2</v>
      </c>
      <c r="BV21" s="17">
        <v>7.5529859701149296E-2</v>
      </c>
      <c r="BW21" s="17">
        <v>6.9301575582380398E-2</v>
      </c>
      <c r="BX21" s="17"/>
      <c r="BY21" s="17">
        <v>6.4442572264459499E-2</v>
      </c>
      <c r="BZ21" s="17"/>
      <c r="CA21" s="17">
        <v>6.1526952235455901E-2</v>
      </c>
    </row>
    <row r="22" spans="2:79" ht="58" x14ac:dyDescent="0.35">
      <c r="B22" s="18" t="s">
        <v>353</v>
      </c>
      <c r="C22" s="17">
        <v>8.9906804162460704E-2</v>
      </c>
      <c r="D22" s="17">
        <v>9.5539313732479494E-2</v>
      </c>
      <c r="E22" s="17">
        <v>8.3674668598276103E-2</v>
      </c>
      <c r="F22" s="17"/>
      <c r="G22" s="17">
        <v>0.101874835848264</v>
      </c>
      <c r="H22" s="17">
        <v>9.5931722269050501E-2</v>
      </c>
      <c r="I22" s="17">
        <v>7.0489543627487702E-2</v>
      </c>
      <c r="J22" s="17">
        <v>0.10528081280716101</v>
      </c>
      <c r="K22" s="17">
        <v>9.0150550668368606E-2</v>
      </c>
      <c r="L22" s="17">
        <v>8.0117166854529298E-2</v>
      </c>
      <c r="M22" s="17"/>
      <c r="N22" s="17">
        <v>0.115905801114459</v>
      </c>
      <c r="O22" s="17">
        <v>7.23478604064869E-2</v>
      </c>
      <c r="P22" s="17">
        <v>9.5182040262279693E-2</v>
      </c>
      <c r="Q22" s="17">
        <v>7.6139547158596901E-2</v>
      </c>
      <c r="R22" s="17"/>
      <c r="S22" s="17">
        <v>8.31874402979524E-2</v>
      </c>
      <c r="T22" s="17">
        <v>0.103487563554142</v>
      </c>
      <c r="U22" s="17">
        <v>0.107652717925077</v>
      </c>
      <c r="V22" s="17">
        <v>9.44050305613688E-2</v>
      </c>
      <c r="W22" s="17">
        <v>0.102075680437862</v>
      </c>
      <c r="X22" s="17">
        <v>7.1381813620231896E-2</v>
      </c>
      <c r="Y22" s="17">
        <v>0.100319360890939</v>
      </c>
      <c r="Z22" s="17">
        <v>5.9862790438622603E-2</v>
      </c>
      <c r="AA22" s="17">
        <v>9.8335330167299798E-2</v>
      </c>
      <c r="AB22" s="17">
        <v>6.6377941388662001E-2</v>
      </c>
      <c r="AC22" s="17">
        <v>0.115226535911408</v>
      </c>
      <c r="AD22" s="17">
        <v>3.86702972113801E-2</v>
      </c>
      <c r="AE22" s="17"/>
      <c r="AF22" s="17">
        <v>8.2003787048224405E-2</v>
      </c>
      <c r="AG22" s="17">
        <v>7.8506586470109205E-2</v>
      </c>
      <c r="AH22" s="17">
        <v>0.11413102542245999</v>
      </c>
      <c r="AI22" s="17">
        <v>9.9995764696770406E-2</v>
      </c>
      <c r="AJ22" s="17">
        <v>0.114846983965068</v>
      </c>
      <c r="AK22" s="17">
        <v>9.92485314458805E-2</v>
      </c>
      <c r="AL22" s="17"/>
      <c r="AM22" s="17">
        <v>7.4780619627477896E-2</v>
      </c>
      <c r="AN22" s="17">
        <v>8.2295443795991102E-2</v>
      </c>
      <c r="AO22" s="17">
        <v>9.79880024202016E-2</v>
      </c>
      <c r="AP22" s="17">
        <v>0.13344640977177</v>
      </c>
      <c r="AQ22" s="17">
        <v>2.5890481895519402E-2</v>
      </c>
      <c r="AR22" s="17"/>
      <c r="AS22" s="17">
        <v>0.10848498286971001</v>
      </c>
      <c r="AT22" s="17">
        <v>9.1921381351133799E-2</v>
      </c>
      <c r="AU22" s="17">
        <v>8.7393199037401004E-2</v>
      </c>
      <c r="AV22" s="17">
        <v>7.0598973844344201E-2</v>
      </c>
      <c r="AW22" s="17">
        <v>8.8516704726132101E-2</v>
      </c>
      <c r="AX22" s="17">
        <v>8.7234210477680804E-2</v>
      </c>
      <c r="AY22" s="17"/>
      <c r="AZ22" s="17">
        <v>0.101118477726584</v>
      </c>
      <c r="BA22" s="17">
        <v>8.3424263764099796E-2</v>
      </c>
      <c r="BB22" s="17">
        <v>8.5078239376714104E-2</v>
      </c>
      <c r="BC22" s="17">
        <v>7.7099755998489505E-2</v>
      </c>
      <c r="BD22" s="17">
        <v>9.6419887819003E-2</v>
      </c>
      <c r="BE22" s="17"/>
      <c r="BF22" s="17">
        <v>8.7337123813429604E-2</v>
      </c>
      <c r="BG22" s="17"/>
      <c r="BH22" s="17">
        <v>8.9483961671148193E-2</v>
      </c>
      <c r="BI22" s="17"/>
      <c r="BJ22" s="17">
        <v>9.2544149405934195E-2</v>
      </c>
      <c r="BK22" s="17">
        <v>9.3038096707892204E-2</v>
      </c>
      <c r="BL22" s="17">
        <v>8.04482863608426E-2</v>
      </c>
      <c r="BM22" s="17">
        <v>8.6045976775306801E-2</v>
      </c>
      <c r="BN22" s="17">
        <v>8.3527691660048003E-2</v>
      </c>
      <c r="BO22" s="17">
        <v>0.105392387712984</v>
      </c>
      <c r="BP22" s="17"/>
      <c r="BQ22" s="17">
        <v>0.104916815574711</v>
      </c>
      <c r="BR22" s="17">
        <v>8.7567181949905704E-2</v>
      </c>
      <c r="BS22" s="17">
        <v>9.2511343858501099E-2</v>
      </c>
      <c r="BT22" s="17"/>
      <c r="BU22" s="17">
        <v>0.124379236926177</v>
      </c>
      <c r="BV22" s="17">
        <v>9.3947928740811606E-2</v>
      </c>
      <c r="BW22" s="17">
        <v>9.2554345328550294E-2</v>
      </c>
      <c r="BX22" s="17"/>
      <c r="BY22" s="17">
        <v>8.2112677200412404E-2</v>
      </c>
      <c r="BZ22" s="17"/>
      <c r="CA22" s="17">
        <v>0.103832929103744</v>
      </c>
    </row>
    <row r="23" spans="2:79" ht="58" x14ac:dyDescent="0.35">
      <c r="B23" s="18" t="s">
        <v>354</v>
      </c>
      <c r="C23" s="17">
        <v>8.4421183182270806E-2</v>
      </c>
      <c r="D23" s="17">
        <v>9.2323015001332803E-2</v>
      </c>
      <c r="E23" s="17">
        <v>7.6801315753077595E-2</v>
      </c>
      <c r="F23" s="17"/>
      <c r="G23" s="17">
        <v>0.12937402209137899</v>
      </c>
      <c r="H23" s="17">
        <v>9.6729814335303602E-2</v>
      </c>
      <c r="I23" s="17">
        <v>7.3878247743187797E-2</v>
      </c>
      <c r="J23" s="17">
        <v>9.5710802788169402E-2</v>
      </c>
      <c r="K23" s="17">
        <v>5.2219304435902399E-2</v>
      </c>
      <c r="L23" s="17">
        <v>6.5344899782209101E-2</v>
      </c>
      <c r="M23" s="17"/>
      <c r="N23" s="17">
        <v>0.10139547625545101</v>
      </c>
      <c r="O23" s="17">
        <v>8.3089865136414698E-2</v>
      </c>
      <c r="P23" s="17">
        <v>7.1927932670783096E-2</v>
      </c>
      <c r="Q23" s="17">
        <v>7.8012279303596901E-2</v>
      </c>
      <c r="R23" s="17"/>
      <c r="S23" s="17">
        <v>0.110644462858616</v>
      </c>
      <c r="T23" s="17">
        <v>7.5213342036120595E-2</v>
      </c>
      <c r="U23" s="17">
        <v>8.4785386812037206E-2</v>
      </c>
      <c r="V23" s="17">
        <v>4.1824087644402402E-2</v>
      </c>
      <c r="W23" s="17">
        <v>7.5969410343925098E-2</v>
      </c>
      <c r="X23" s="17">
        <v>0.102829857523715</v>
      </c>
      <c r="Y23" s="17">
        <v>6.0166483582163602E-2</v>
      </c>
      <c r="Z23" s="17">
        <v>6.1071389128771802E-2</v>
      </c>
      <c r="AA23" s="17">
        <v>0.114631435031746</v>
      </c>
      <c r="AB23" s="17">
        <v>9.0463440943200399E-2</v>
      </c>
      <c r="AC23" s="17">
        <v>8.1688778926794103E-2</v>
      </c>
      <c r="AD23" s="17">
        <v>6.4846616402122498E-2</v>
      </c>
      <c r="AE23" s="17"/>
      <c r="AF23" s="17">
        <v>7.9297250457379703E-2</v>
      </c>
      <c r="AG23" s="17">
        <v>7.5508946707864497E-2</v>
      </c>
      <c r="AH23" s="17">
        <v>8.6790489804170104E-2</v>
      </c>
      <c r="AI23" s="17">
        <v>9.3435588290858906E-2</v>
      </c>
      <c r="AJ23" s="17">
        <v>0.127574756991989</v>
      </c>
      <c r="AK23" s="17">
        <v>0.11575114056489599</v>
      </c>
      <c r="AL23" s="17"/>
      <c r="AM23" s="17">
        <v>3.9827046194152997E-2</v>
      </c>
      <c r="AN23" s="17">
        <v>7.9559668854178395E-2</v>
      </c>
      <c r="AO23" s="17">
        <v>0.10800660946657401</v>
      </c>
      <c r="AP23" s="17">
        <v>0.13147899749555</v>
      </c>
      <c r="AQ23" s="17">
        <v>0.116338323055085</v>
      </c>
      <c r="AR23" s="17"/>
      <c r="AS23" s="17">
        <v>9.9947335470522106E-2</v>
      </c>
      <c r="AT23" s="17">
        <v>9.7583307062220001E-2</v>
      </c>
      <c r="AU23" s="17">
        <v>7.7266578446738607E-2</v>
      </c>
      <c r="AV23" s="17">
        <v>6.71352573315179E-2</v>
      </c>
      <c r="AW23" s="17">
        <v>6.4174506505837906E-2</v>
      </c>
      <c r="AX23" s="17">
        <v>9.0511700258673E-2</v>
      </c>
      <c r="AY23" s="17"/>
      <c r="AZ23" s="17">
        <v>9.0587199462067697E-2</v>
      </c>
      <c r="BA23" s="17">
        <v>8.7654533019260794E-2</v>
      </c>
      <c r="BB23" s="17">
        <v>7.4176946552356807E-2</v>
      </c>
      <c r="BC23" s="17">
        <v>7.7341781780391805E-2</v>
      </c>
      <c r="BD23" s="17">
        <v>8.5795357249455098E-2</v>
      </c>
      <c r="BE23" s="17"/>
      <c r="BF23" s="17">
        <v>7.9843021198248196E-2</v>
      </c>
      <c r="BG23" s="17"/>
      <c r="BH23" s="17">
        <v>9.0334843057069902E-2</v>
      </c>
      <c r="BI23" s="17"/>
      <c r="BJ23" s="17">
        <v>8.1506087767206997E-2</v>
      </c>
      <c r="BK23" s="17">
        <v>5.7884962532474403E-2</v>
      </c>
      <c r="BL23" s="17">
        <v>8.7987118988515495E-2</v>
      </c>
      <c r="BM23" s="17">
        <v>9.9514653514395701E-2</v>
      </c>
      <c r="BN23" s="17">
        <v>0.12676866166359499</v>
      </c>
      <c r="BO23" s="17">
        <v>0.163443188331995</v>
      </c>
      <c r="BP23" s="17"/>
      <c r="BQ23" s="17">
        <v>0.12878559804414899</v>
      </c>
      <c r="BR23" s="17">
        <v>8.3875334298187804E-2</v>
      </c>
      <c r="BS23" s="17">
        <v>7.4078306581093906E-2</v>
      </c>
      <c r="BT23" s="17"/>
      <c r="BU23" s="17">
        <v>0.115104899689854</v>
      </c>
      <c r="BV23" s="17">
        <v>7.8368042350634895E-2</v>
      </c>
      <c r="BW23" s="17">
        <v>8.6135681135580205E-2</v>
      </c>
      <c r="BX23" s="17"/>
      <c r="BY23" s="17">
        <v>8.2244939318140198E-2</v>
      </c>
      <c r="BZ23" s="17"/>
      <c r="CA23" s="17">
        <v>7.5632795298259503E-2</v>
      </c>
    </row>
    <row r="24" spans="2:79" ht="43.5" x14ac:dyDescent="0.35">
      <c r="B24" s="18" t="s">
        <v>355</v>
      </c>
      <c r="C24" s="17">
        <v>8.2674626897973905E-2</v>
      </c>
      <c r="D24" s="17">
        <v>8.5147622556663E-2</v>
      </c>
      <c r="E24" s="17">
        <v>8.0385641519380102E-2</v>
      </c>
      <c r="F24" s="17"/>
      <c r="G24" s="17">
        <v>8.9839330918224602E-2</v>
      </c>
      <c r="H24" s="17">
        <v>0.107373223940088</v>
      </c>
      <c r="I24" s="17">
        <v>0.119559284498387</v>
      </c>
      <c r="J24" s="17">
        <v>6.4968541660294907E-2</v>
      </c>
      <c r="K24" s="17">
        <v>7.3122440350116794E-2</v>
      </c>
      <c r="L24" s="17">
        <v>4.86819423623625E-2</v>
      </c>
      <c r="M24" s="17"/>
      <c r="N24" s="17">
        <v>8.9780127623793393E-2</v>
      </c>
      <c r="O24" s="17">
        <v>7.8102837580448295E-2</v>
      </c>
      <c r="P24" s="17">
        <v>7.9487737913175899E-2</v>
      </c>
      <c r="Q24" s="17">
        <v>8.4940591269483001E-2</v>
      </c>
      <c r="R24" s="17"/>
      <c r="S24" s="17">
        <v>9.4286760015292598E-2</v>
      </c>
      <c r="T24" s="17">
        <v>9.2483268595403498E-2</v>
      </c>
      <c r="U24" s="17">
        <v>6.3472497482969598E-2</v>
      </c>
      <c r="V24" s="17">
        <v>0.103038650359664</v>
      </c>
      <c r="W24" s="17">
        <v>8.9698187302867799E-2</v>
      </c>
      <c r="X24" s="17">
        <v>8.5398503061729802E-2</v>
      </c>
      <c r="Y24" s="17">
        <v>7.8480875364712502E-2</v>
      </c>
      <c r="Z24" s="17">
        <v>9.9796999730903599E-2</v>
      </c>
      <c r="AA24" s="17">
        <v>8.1038033967075804E-2</v>
      </c>
      <c r="AB24" s="17">
        <v>6.1097681950790003E-2</v>
      </c>
      <c r="AC24" s="17">
        <v>6.0605453280666598E-2</v>
      </c>
      <c r="AD24" s="17">
        <v>4.7564344963351199E-2</v>
      </c>
      <c r="AE24" s="17"/>
      <c r="AF24" s="17">
        <v>7.7243390408002405E-2</v>
      </c>
      <c r="AG24" s="17">
        <v>8.1544728814082507E-2</v>
      </c>
      <c r="AH24" s="17">
        <v>7.1857276005363693E-2</v>
      </c>
      <c r="AI24" s="17">
        <v>0.109640990596424</v>
      </c>
      <c r="AJ24" s="17">
        <v>8.4489092522176901E-2</v>
      </c>
      <c r="AK24" s="17">
        <v>0.120552145400411</v>
      </c>
      <c r="AL24" s="17"/>
      <c r="AM24" s="17">
        <v>5.8318901403642799E-2</v>
      </c>
      <c r="AN24" s="17">
        <v>7.3045423915097898E-2</v>
      </c>
      <c r="AO24" s="17">
        <v>9.3755983416433597E-2</v>
      </c>
      <c r="AP24" s="17">
        <v>0.120486557284815</v>
      </c>
      <c r="AQ24" s="17">
        <v>0.19571227413647399</v>
      </c>
      <c r="AR24" s="17"/>
      <c r="AS24" s="17">
        <v>8.9200754546055805E-2</v>
      </c>
      <c r="AT24" s="17">
        <v>9.1466032048521398E-2</v>
      </c>
      <c r="AU24" s="17">
        <v>8.3587215915326807E-2</v>
      </c>
      <c r="AV24" s="17">
        <v>7.2298159346198002E-2</v>
      </c>
      <c r="AW24" s="17">
        <v>6.2460193467324503E-2</v>
      </c>
      <c r="AX24" s="17">
        <v>9.39896684847394E-2</v>
      </c>
      <c r="AY24" s="17"/>
      <c r="AZ24" s="17">
        <v>6.7062245733066198E-2</v>
      </c>
      <c r="BA24" s="17">
        <v>9.1477938293778399E-2</v>
      </c>
      <c r="BB24" s="17">
        <v>6.96826819354886E-2</v>
      </c>
      <c r="BC24" s="17">
        <v>9.5130118622830107E-2</v>
      </c>
      <c r="BD24" s="17">
        <v>9.08532029966206E-2</v>
      </c>
      <c r="BE24" s="17"/>
      <c r="BF24" s="17">
        <v>7.8635931748489707E-2</v>
      </c>
      <c r="BG24" s="17"/>
      <c r="BH24" s="17">
        <v>8.5990153081709694E-2</v>
      </c>
      <c r="BI24" s="17"/>
      <c r="BJ24" s="17">
        <v>9.1112999079549506E-2</v>
      </c>
      <c r="BK24" s="17">
        <v>7.3311163748741498E-2</v>
      </c>
      <c r="BL24" s="17">
        <v>6.5605450910284496E-2</v>
      </c>
      <c r="BM24" s="17">
        <v>0.118422670720817</v>
      </c>
      <c r="BN24" s="17">
        <v>7.1832932013858694E-2</v>
      </c>
      <c r="BO24" s="17">
        <v>0.126176586266839</v>
      </c>
      <c r="BP24" s="17"/>
      <c r="BQ24" s="17">
        <v>0.121106293584579</v>
      </c>
      <c r="BR24" s="17">
        <v>7.5803858125739296E-2</v>
      </c>
      <c r="BS24" s="17">
        <v>7.6032148580683301E-2</v>
      </c>
      <c r="BT24" s="17"/>
      <c r="BU24" s="17">
        <v>0.118303446988842</v>
      </c>
      <c r="BV24" s="17">
        <v>8.5628456102718103E-2</v>
      </c>
      <c r="BW24" s="17">
        <v>7.8493070890262903E-2</v>
      </c>
      <c r="BX24" s="17"/>
      <c r="BY24" s="17">
        <v>0.111047919522153</v>
      </c>
      <c r="BZ24" s="17"/>
      <c r="CA24" s="17">
        <v>8.82471964515264E-2</v>
      </c>
    </row>
    <row r="25" spans="2:79" x14ac:dyDescent="0.35">
      <c r="B25" s="18" t="s">
        <v>135</v>
      </c>
      <c r="C25" s="19">
        <v>1.41300433882879E-2</v>
      </c>
      <c r="D25" s="19">
        <v>1.7904945216291501E-2</v>
      </c>
      <c r="E25" s="19">
        <v>1.01259433375553E-2</v>
      </c>
      <c r="F25" s="19"/>
      <c r="G25" s="19">
        <v>4.5719032547158296E-3</v>
      </c>
      <c r="H25" s="19">
        <v>7.3197526965055604E-3</v>
      </c>
      <c r="I25" s="19">
        <v>1.4103613508472401E-2</v>
      </c>
      <c r="J25" s="19">
        <v>7.0389846546171E-3</v>
      </c>
      <c r="K25" s="19">
        <v>1.9840948020378599E-2</v>
      </c>
      <c r="L25" s="19">
        <v>2.7992720383369401E-2</v>
      </c>
      <c r="M25" s="19"/>
      <c r="N25" s="19">
        <v>2.0498416253524099E-2</v>
      </c>
      <c r="O25" s="19">
        <v>1.61914227238616E-2</v>
      </c>
      <c r="P25" s="19">
        <v>1.2498151626227701E-2</v>
      </c>
      <c r="Q25" s="19">
        <v>5.0405545263691696E-3</v>
      </c>
      <c r="R25" s="19"/>
      <c r="S25" s="19">
        <v>9.1867565831789399E-3</v>
      </c>
      <c r="T25" s="19">
        <v>2.4992069490992998E-2</v>
      </c>
      <c r="U25" s="19">
        <v>1.7156759059787498E-2</v>
      </c>
      <c r="V25" s="19">
        <v>2.2290638531218598E-2</v>
      </c>
      <c r="W25" s="19">
        <v>1.8309612663432302E-2</v>
      </c>
      <c r="X25" s="19">
        <v>7.0099938157817997E-3</v>
      </c>
      <c r="Y25" s="19">
        <v>4.4516745263997303E-3</v>
      </c>
      <c r="Z25" s="19">
        <v>7.4069101138479997E-3</v>
      </c>
      <c r="AA25" s="19">
        <v>7.1276798815625101E-3</v>
      </c>
      <c r="AB25" s="19">
        <v>2.0775150203054999E-2</v>
      </c>
      <c r="AC25" s="19">
        <v>1.7046750667446701E-2</v>
      </c>
      <c r="AD25" s="19">
        <v>4.7995224418995799E-3</v>
      </c>
      <c r="AE25" s="19"/>
      <c r="AF25" s="19">
        <v>8.3046400513682693E-3</v>
      </c>
      <c r="AG25" s="19">
        <v>1.40000591390541E-2</v>
      </c>
      <c r="AH25" s="19">
        <v>1.6308740764471301E-2</v>
      </c>
      <c r="AI25" s="19">
        <v>1.54715435343957E-2</v>
      </c>
      <c r="AJ25" s="19">
        <v>2.88716759178952E-2</v>
      </c>
      <c r="AK25" s="19">
        <v>6.67243421587133E-3</v>
      </c>
      <c r="AL25" s="19"/>
      <c r="AM25" s="19">
        <v>1.22683624728797E-2</v>
      </c>
      <c r="AN25" s="19">
        <v>1.51936599616425E-2</v>
      </c>
      <c r="AO25" s="19">
        <v>1.6667509083448599E-2</v>
      </c>
      <c r="AP25" s="19">
        <v>1.30561513444409E-2</v>
      </c>
      <c r="AQ25" s="19">
        <v>4.5354551041526803E-3</v>
      </c>
      <c r="AR25" s="19"/>
      <c r="AS25" s="19">
        <v>7.69893294733855E-3</v>
      </c>
      <c r="AT25" s="19">
        <v>1.5530556975822001E-2</v>
      </c>
      <c r="AU25" s="19">
        <v>8.4057360043770304E-3</v>
      </c>
      <c r="AV25" s="19">
        <v>1.83475487994397E-2</v>
      </c>
      <c r="AW25" s="19">
        <v>2.3563222580287899E-2</v>
      </c>
      <c r="AX25" s="19">
        <v>1.51034127974138E-2</v>
      </c>
      <c r="AY25" s="19"/>
      <c r="AZ25" s="19">
        <v>1.8079057760161901E-2</v>
      </c>
      <c r="BA25" s="19">
        <v>1.3804158847043901E-2</v>
      </c>
      <c r="BB25" s="19">
        <v>1.6629532897429501E-2</v>
      </c>
      <c r="BC25" s="19">
        <v>7.7697240275483798E-3</v>
      </c>
      <c r="BD25" s="19">
        <v>1.0615744170055201E-2</v>
      </c>
      <c r="BE25" s="19"/>
      <c r="BF25" s="19">
        <v>1.5433234172862E-2</v>
      </c>
      <c r="BG25" s="19"/>
      <c r="BH25" s="19">
        <v>1.54715801770755E-2</v>
      </c>
      <c r="BI25" s="19"/>
      <c r="BJ25" s="19">
        <v>8.9742672939779507E-3</v>
      </c>
      <c r="BK25" s="19">
        <v>1.5900841631709E-2</v>
      </c>
      <c r="BL25" s="19">
        <v>2.0430285728545699E-2</v>
      </c>
      <c r="BM25" s="19">
        <v>1.19399740679915E-2</v>
      </c>
      <c r="BN25" s="19">
        <v>5.0001743347050202E-3</v>
      </c>
      <c r="BO25" s="19">
        <v>7.08729355768221E-3</v>
      </c>
      <c r="BP25" s="19"/>
      <c r="BQ25" s="19">
        <v>1.7007258878679501E-2</v>
      </c>
      <c r="BR25" s="19">
        <v>1.12079708463419E-2</v>
      </c>
      <c r="BS25" s="19">
        <v>1.70373337986209E-2</v>
      </c>
      <c r="BT25" s="19"/>
      <c r="BU25" s="19">
        <v>2.53135730387553E-2</v>
      </c>
      <c r="BV25" s="19">
        <v>1.4778338233895599E-2</v>
      </c>
      <c r="BW25" s="19">
        <v>1.4816052380506499E-2</v>
      </c>
      <c r="BX25" s="19"/>
      <c r="BY25" s="19">
        <v>0</v>
      </c>
      <c r="BZ25" s="19"/>
      <c r="CA25" s="19">
        <v>1.3220178126685E-2</v>
      </c>
    </row>
    <row r="26" spans="2:79" x14ac:dyDescent="0.35">
      <c r="B26" s="16"/>
    </row>
    <row r="27" spans="2:79" x14ac:dyDescent="0.35">
      <c r="B27" t="s">
        <v>107</v>
      </c>
    </row>
    <row r="28" spans="2:79" x14ac:dyDescent="0.35">
      <c r="B28" t="s">
        <v>108</v>
      </c>
    </row>
    <row r="30" spans="2:79" x14ac:dyDescent="0.35">
      <c r="B30"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11" width="20.7265625" customWidth="1"/>
  </cols>
  <sheetData>
    <row r="2" spans="2:11" ht="40" customHeight="1" x14ac:dyDescent="0.35">
      <c r="D2" s="32" t="s">
        <v>370</v>
      </c>
      <c r="E2" s="28"/>
      <c r="F2" s="28"/>
      <c r="G2" s="28"/>
      <c r="H2" s="28"/>
      <c r="I2" s="28"/>
      <c r="J2" s="28"/>
      <c r="K2" s="28"/>
    </row>
    <row r="6" spans="2:11" ht="50" customHeight="1" x14ac:dyDescent="0.35">
      <c r="B6" s="20" t="s">
        <v>15</v>
      </c>
      <c r="C6" s="20" t="s">
        <v>357</v>
      </c>
      <c r="D6" s="20" t="s">
        <v>358</v>
      </c>
      <c r="E6" s="20" t="s">
        <v>359</v>
      </c>
      <c r="F6" s="20" t="s">
        <v>360</v>
      </c>
      <c r="G6" s="20" t="s">
        <v>361</v>
      </c>
      <c r="H6" s="20" t="s">
        <v>362</v>
      </c>
      <c r="I6" s="20" t="s">
        <v>363</v>
      </c>
      <c r="J6" s="20" t="s">
        <v>364</v>
      </c>
    </row>
    <row r="7" spans="2:11" x14ac:dyDescent="0.35">
      <c r="B7" s="18" t="s">
        <v>365</v>
      </c>
      <c r="C7" s="17">
        <v>0.11421160336999001</v>
      </c>
      <c r="D7" s="17">
        <v>6.3824925262701296E-2</v>
      </c>
      <c r="E7" s="17">
        <v>0.116688298599104</v>
      </c>
      <c r="F7" s="17">
        <v>0.10217390607039099</v>
      </c>
      <c r="G7" s="17">
        <v>6.4094697767890799E-2</v>
      </c>
      <c r="H7" s="17">
        <v>9.35518791860043E-2</v>
      </c>
      <c r="I7" s="17">
        <v>0.18091215299799901</v>
      </c>
      <c r="J7" s="17">
        <v>0.12715178634605501</v>
      </c>
    </row>
    <row r="8" spans="2:11" x14ac:dyDescent="0.35">
      <c r="B8" s="18" t="s">
        <v>366</v>
      </c>
      <c r="C8" s="17">
        <v>0.33597592679302302</v>
      </c>
      <c r="D8" s="17">
        <v>0.21755367203293999</v>
      </c>
      <c r="E8" s="17">
        <v>0.37576003254927198</v>
      </c>
      <c r="F8" s="17">
        <v>0.36386832119990498</v>
      </c>
      <c r="G8" s="17">
        <v>0.23543299455257899</v>
      </c>
      <c r="H8" s="17">
        <v>0.34768656703992601</v>
      </c>
      <c r="I8" s="17">
        <v>0.44848253154003798</v>
      </c>
      <c r="J8" s="17">
        <v>0.42195980447492898</v>
      </c>
    </row>
    <row r="9" spans="2:11" x14ac:dyDescent="0.35">
      <c r="B9" s="18" t="s">
        <v>367</v>
      </c>
      <c r="C9" s="17">
        <v>0.262297212803275</v>
      </c>
      <c r="D9" s="17">
        <v>0.37150924244343297</v>
      </c>
      <c r="E9" s="17">
        <v>0.26450972549938301</v>
      </c>
      <c r="F9" s="17">
        <v>0.26745349483535302</v>
      </c>
      <c r="G9" s="17">
        <v>0.29498784705105802</v>
      </c>
      <c r="H9" s="17">
        <v>0.27907866774053702</v>
      </c>
      <c r="I9" s="17">
        <v>0.227537205062155</v>
      </c>
      <c r="J9" s="17">
        <v>0.24639134518240599</v>
      </c>
    </row>
    <row r="10" spans="2:11" x14ac:dyDescent="0.35">
      <c r="B10" s="18" t="s">
        <v>368</v>
      </c>
      <c r="C10" s="17">
        <v>0.212077593349452</v>
      </c>
      <c r="D10" s="17">
        <v>0.27711277806943202</v>
      </c>
      <c r="E10" s="17">
        <v>0.18027659772893601</v>
      </c>
      <c r="F10" s="17">
        <v>0.20880118254955901</v>
      </c>
      <c r="G10" s="17">
        <v>0.29425355170363698</v>
      </c>
      <c r="H10" s="17">
        <v>0.21288827838955801</v>
      </c>
      <c r="I10" s="17">
        <v>0.108648153880519</v>
      </c>
      <c r="J10" s="17">
        <v>0.15482256083989501</v>
      </c>
    </row>
    <row r="11" spans="2:11" x14ac:dyDescent="0.35">
      <c r="B11" s="18" t="s">
        <v>369</v>
      </c>
      <c r="C11" s="17">
        <v>7.5437663684259498E-2</v>
      </c>
      <c r="D11" s="17">
        <v>6.9999382191493695E-2</v>
      </c>
      <c r="E11" s="17">
        <v>6.2765345623305893E-2</v>
      </c>
      <c r="F11" s="17">
        <v>5.7703095344791802E-2</v>
      </c>
      <c r="G11" s="17">
        <v>0.111230908924835</v>
      </c>
      <c r="H11" s="17">
        <v>6.6794607643975504E-2</v>
      </c>
      <c r="I11" s="17">
        <v>3.4419956519289599E-2</v>
      </c>
      <c r="J11" s="17">
        <v>4.9674503156715601E-2</v>
      </c>
    </row>
    <row r="12" spans="2:11" x14ac:dyDescent="0.35">
      <c r="B12" s="16"/>
      <c r="C12" s="16"/>
      <c r="D12" s="16"/>
      <c r="E12" s="16"/>
      <c r="F12" s="16"/>
      <c r="G12" s="16"/>
      <c r="H12" s="16"/>
      <c r="I12" s="16"/>
      <c r="J12" s="16"/>
    </row>
    <row r="13" spans="2:11" x14ac:dyDescent="0.35">
      <c r="B13" t="s">
        <v>107</v>
      </c>
    </row>
    <row r="14" spans="2:11" x14ac:dyDescent="0.35">
      <c r="B14" t="s">
        <v>108</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18"/>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0.11421160336999001</v>
      </c>
      <c r="D9" s="17">
        <v>0.11545309730992701</v>
      </c>
      <c r="E9" s="17">
        <v>0.112683868594374</v>
      </c>
      <c r="F9" s="17"/>
      <c r="G9" s="17">
        <v>0.14449458885102701</v>
      </c>
      <c r="H9" s="17">
        <v>0.16416455019868401</v>
      </c>
      <c r="I9" s="17">
        <v>0.11488055660504599</v>
      </c>
      <c r="J9" s="17">
        <v>0.117743616471987</v>
      </c>
      <c r="K9" s="17">
        <v>7.7432658911218394E-2</v>
      </c>
      <c r="L9" s="17">
        <v>7.4601854548731597E-2</v>
      </c>
      <c r="M9" s="17"/>
      <c r="N9" s="17">
        <v>0.104536933970467</v>
      </c>
      <c r="O9" s="17">
        <v>0.121929702774297</v>
      </c>
      <c r="P9" s="17">
        <v>0.104843058684941</v>
      </c>
      <c r="Q9" s="17">
        <v>0.12316478868733099</v>
      </c>
      <c r="R9" s="17"/>
      <c r="S9" s="17">
        <v>0.13517675698123099</v>
      </c>
      <c r="T9" s="17">
        <v>0.12286675789295499</v>
      </c>
      <c r="U9" s="17">
        <v>0.14500238775343399</v>
      </c>
      <c r="V9" s="17">
        <v>0.140711522862523</v>
      </c>
      <c r="W9" s="17">
        <v>9.5833040948252901E-2</v>
      </c>
      <c r="X9" s="17">
        <v>0.11708435771353801</v>
      </c>
      <c r="Y9" s="17">
        <v>0.11715698385111301</v>
      </c>
      <c r="Z9" s="17">
        <v>9.6675291209008404E-2</v>
      </c>
      <c r="AA9" s="17">
        <v>0.101754319666276</v>
      </c>
      <c r="AB9" s="17">
        <v>7.4435323496674102E-2</v>
      </c>
      <c r="AC9" s="17">
        <v>9.53682510404118E-2</v>
      </c>
      <c r="AD9" s="17">
        <v>6.3878096172217902E-2</v>
      </c>
      <c r="AE9" s="17"/>
      <c r="AF9" s="17">
        <v>0.10767895526129199</v>
      </c>
      <c r="AG9" s="17">
        <v>0.11058991383090799</v>
      </c>
      <c r="AH9" s="17">
        <v>0.105967994231093</v>
      </c>
      <c r="AI9" s="17">
        <v>0.13867845549392799</v>
      </c>
      <c r="AJ9" s="17">
        <v>9.7880386947217402E-2</v>
      </c>
      <c r="AK9" s="17">
        <v>0.177590230526638</v>
      </c>
      <c r="AL9" s="17"/>
      <c r="AM9" s="17">
        <v>0.10835521900483699</v>
      </c>
      <c r="AN9" s="17">
        <v>0.112592360072854</v>
      </c>
      <c r="AO9" s="17">
        <v>0.112648314320991</v>
      </c>
      <c r="AP9" s="17">
        <v>0.14100953728002999</v>
      </c>
      <c r="AQ9" s="17">
        <v>0.10179802618983599</v>
      </c>
      <c r="AR9" s="17"/>
      <c r="AS9" s="17">
        <v>0.15080891026316701</v>
      </c>
      <c r="AT9" s="17">
        <v>9.9793616956194195E-2</v>
      </c>
      <c r="AU9" s="17">
        <v>0.114399441669886</v>
      </c>
      <c r="AV9" s="17">
        <v>0.111488815269998</v>
      </c>
      <c r="AW9" s="17">
        <v>8.3916955318338204E-2</v>
      </c>
      <c r="AX9" s="17">
        <v>0.10478333947549</v>
      </c>
      <c r="AY9" s="17"/>
      <c r="AZ9" s="17">
        <v>0.100739493807396</v>
      </c>
      <c r="BA9" s="17">
        <v>9.9721240885051202E-2</v>
      </c>
      <c r="BB9" s="17">
        <v>0.109006330407784</v>
      </c>
      <c r="BC9" s="17">
        <v>0.15433699262540099</v>
      </c>
      <c r="BD9" s="17">
        <v>0.13640025335273701</v>
      </c>
      <c r="BE9" s="17"/>
      <c r="BF9" s="17">
        <v>0.105568291919025</v>
      </c>
      <c r="BG9" s="17"/>
      <c r="BH9" s="17">
        <v>0.107843545842304</v>
      </c>
      <c r="BI9" s="17"/>
      <c r="BJ9" s="17">
        <v>0.103108039601791</v>
      </c>
      <c r="BK9" s="17">
        <v>9.9157206434415099E-2</v>
      </c>
      <c r="BL9" s="17">
        <v>0.113533697625727</v>
      </c>
      <c r="BM9" s="17">
        <v>0.14065871898462201</v>
      </c>
      <c r="BN9" s="17">
        <v>0.19657614269759799</v>
      </c>
      <c r="BO9" s="17">
        <v>0.10112826641440199</v>
      </c>
      <c r="BP9" s="17"/>
      <c r="BQ9" s="17">
        <v>0.12116894948189399</v>
      </c>
      <c r="BR9" s="17">
        <v>0.104324105982189</v>
      </c>
      <c r="BS9" s="17">
        <v>0.117166597072123</v>
      </c>
      <c r="BT9" s="17"/>
      <c r="BU9" s="17">
        <v>0.123415069509218</v>
      </c>
      <c r="BV9" s="17">
        <v>9.4278158088947794E-2</v>
      </c>
      <c r="BW9" s="17">
        <v>0.123101785902248</v>
      </c>
      <c r="BX9" s="17"/>
      <c r="BY9" s="17">
        <v>0.116852003384742</v>
      </c>
      <c r="BZ9" s="17"/>
      <c r="CA9" s="17">
        <v>0.109172112026162</v>
      </c>
    </row>
    <row r="10" spans="2:79" x14ac:dyDescent="0.35">
      <c r="B10" s="18" t="s">
        <v>366</v>
      </c>
      <c r="C10" s="17">
        <v>0.33597592679302302</v>
      </c>
      <c r="D10" s="17">
        <v>0.31785822132072</v>
      </c>
      <c r="E10" s="17">
        <v>0.35298658361798702</v>
      </c>
      <c r="F10" s="17"/>
      <c r="G10" s="17">
        <v>0.40053291560844601</v>
      </c>
      <c r="H10" s="17">
        <v>0.36187066609332902</v>
      </c>
      <c r="I10" s="17">
        <v>0.36838329947480097</v>
      </c>
      <c r="J10" s="17">
        <v>0.33029758025398798</v>
      </c>
      <c r="K10" s="17">
        <v>0.32181726508835401</v>
      </c>
      <c r="L10" s="17">
        <v>0.25963145569214802</v>
      </c>
      <c r="M10" s="17"/>
      <c r="N10" s="17">
        <v>0.35497509149169398</v>
      </c>
      <c r="O10" s="17">
        <v>0.33525667032349299</v>
      </c>
      <c r="P10" s="17">
        <v>0.32134050304822198</v>
      </c>
      <c r="Q10" s="17">
        <v>0.32511633381792199</v>
      </c>
      <c r="R10" s="17"/>
      <c r="S10" s="17">
        <v>0.34496323916520699</v>
      </c>
      <c r="T10" s="17">
        <v>0.37339629078672498</v>
      </c>
      <c r="U10" s="17">
        <v>0.37723287954381202</v>
      </c>
      <c r="V10" s="17">
        <v>0.35133739124219798</v>
      </c>
      <c r="W10" s="17">
        <v>0.33672367396443298</v>
      </c>
      <c r="X10" s="17">
        <v>0.31572894581628402</v>
      </c>
      <c r="Y10" s="17">
        <v>0.33286830612934498</v>
      </c>
      <c r="Z10" s="17">
        <v>0.35103791987185901</v>
      </c>
      <c r="AA10" s="17">
        <v>0.316459344688651</v>
      </c>
      <c r="AB10" s="17">
        <v>0.28054181364221598</v>
      </c>
      <c r="AC10" s="17">
        <v>0.27071965304686502</v>
      </c>
      <c r="AD10" s="17">
        <v>0.36989295062195499</v>
      </c>
      <c r="AE10" s="17"/>
      <c r="AF10" s="17">
        <v>0.31104368006099198</v>
      </c>
      <c r="AG10" s="17">
        <v>0.306469697185493</v>
      </c>
      <c r="AH10" s="17">
        <v>0.36130699702166402</v>
      </c>
      <c r="AI10" s="17">
        <v>0.38375476570560502</v>
      </c>
      <c r="AJ10" s="17">
        <v>0.388042102834874</v>
      </c>
      <c r="AK10" s="17">
        <v>0.36453566977489199</v>
      </c>
      <c r="AL10" s="17"/>
      <c r="AM10" s="17">
        <v>0.28292301568091799</v>
      </c>
      <c r="AN10" s="17">
        <v>0.34148274689660901</v>
      </c>
      <c r="AO10" s="17">
        <v>0.38431031888363998</v>
      </c>
      <c r="AP10" s="17">
        <v>0.31913678547451102</v>
      </c>
      <c r="AQ10" s="17">
        <v>0.397855621776603</v>
      </c>
      <c r="AR10" s="17"/>
      <c r="AS10" s="17">
        <v>0.34109988097114602</v>
      </c>
      <c r="AT10" s="17">
        <v>0.33022003902929298</v>
      </c>
      <c r="AU10" s="17">
        <v>0.33167281476343102</v>
      </c>
      <c r="AV10" s="17">
        <v>0.34891549866629901</v>
      </c>
      <c r="AW10" s="17">
        <v>0.337307130467147</v>
      </c>
      <c r="AX10" s="17">
        <v>0.31326965656803502</v>
      </c>
      <c r="AY10" s="17"/>
      <c r="AZ10" s="17">
        <v>0.33889729194185497</v>
      </c>
      <c r="BA10" s="17">
        <v>0.32209409458978899</v>
      </c>
      <c r="BB10" s="17">
        <v>0.35479092226849801</v>
      </c>
      <c r="BC10" s="17">
        <v>0.28783298611327002</v>
      </c>
      <c r="BD10" s="17">
        <v>0.35333275199028302</v>
      </c>
      <c r="BE10" s="17"/>
      <c r="BF10" s="17">
        <v>0.336648584125118</v>
      </c>
      <c r="BG10" s="17"/>
      <c r="BH10" s="17">
        <v>0.340847894989736</v>
      </c>
      <c r="BI10" s="17"/>
      <c r="BJ10" s="17">
        <v>0.372456684400163</v>
      </c>
      <c r="BK10" s="17">
        <v>0.31736883041081898</v>
      </c>
      <c r="BL10" s="17">
        <v>0.30658661998847098</v>
      </c>
      <c r="BM10" s="17">
        <v>0.30910837162170801</v>
      </c>
      <c r="BN10" s="17">
        <v>0.346074067256186</v>
      </c>
      <c r="BO10" s="17">
        <v>0.41172066727509798</v>
      </c>
      <c r="BP10" s="17"/>
      <c r="BQ10" s="17">
        <v>0.34195697365797101</v>
      </c>
      <c r="BR10" s="17">
        <v>0.35533650377399401</v>
      </c>
      <c r="BS10" s="17">
        <v>0.34666567546767402</v>
      </c>
      <c r="BT10" s="17"/>
      <c r="BU10" s="17">
        <v>0.323540056078432</v>
      </c>
      <c r="BV10" s="17">
        <v>0.34082658549630601</v>
      </c>
      <c r="BW10" s="17">
        <v>0.34554278085219697</v>
      </c>
      <c r="BX10" s="17"/>
      <c r="BY10" s="17">
        <v>0.38582378613041601</v>
      </c>
      <c r="BZ10" s="17"/>
      <c r="CA10" s="17">
        <v>0.35706285513473102</v>
      </c>
    </row>
    <row r="11" spans="2:79" x14ac:dyDescent="0.35">
      <c r="B11" s="18" t="s">
        <v>367</v>
      </c>
      <c r="C11" s="17">
        <v>0.262297212803275</v>
      </c>
      <c r="D11" s="17">
        <v>0.26342950551955302</v>
      </c>
      <c r="E11" s="17">
        <v>0.26125594522860401</v>
      </c>
      <c r="F11" s="17"/>
      <c r="G11" s="17">
        <v>0.20003881557585601</v>
      </c>
      <c r="H11" s="17">
        <v>0.197051829949867</v>
      </c>
      <c r="I11" s="17">
        <v>0.21124612601151899</v>
      </c>
      <c r="J11" s="17">
        <v>0.29668820607646801</v>
      </c>
      <c r="K11" s="17">
        <v>0.31529762794806698</v>
      </c>
      <c r="L11" s="17">
        <v>0.33491407275026502</v>
      </c>
      <c r="M11" s="17"/>
      <c r="N11" s="17">
        <v>0.26946692456461502</v>
      </c>
      <c r="O11" s="17">
        <v>0.27762059787660398</v>
      </c>
      <c r="P11" s="17">
        <v>0.25552350875950403</v>
      </c>
      <c r="Q11" s="17">
        <v>0.24686491451414799</v>
      </c>
      <c r="R11" s="17"/>
      <c r="S11" s="17">
        <v>0.247346529929869</v>
      </c>
      <c r="T11" s="17">
        <v>0.22679320099987799</v>
      </c>
      <c r="U11" s="17">
        <v>0.229348785117751</v>
      </c>
      <c r="V11" s="17">
        <v>0.27370894019425501</v>
      </c>
      <c r="W11" s="17">
        <v>0.25043091058432598</v>
      </c>
      <c r="X11" s="17">
        <v>0.28510143926794201</v>
      </c>
      <c r="Y11" s="17">
        <v>0.26825107429909001</v>
      </c>
      <c r="Z11" s="17">
        <v>0.24425883194550499</v>
      </c>
      <c r="AA11" s="17">
        <v>0.26042590730047999</v>
      </c>
      <c r="AB11" s="17">
        <v>0.32436142979404398</v>
      </c>
      <c r="AC11" s="17">
        <v>0.30567278188117702</v>
      </c>
      <c r="AD11" s="17">
        <v>0.25503765959811098</v>
      </c>
      <c r="AE11" s="17"/>
      <c r="AF11" s="17">
        <v>0.274619054949445</v>
      </c>
      <c r="AG11" s="17">
        <v>0.27037909507625901</v>
      </c>
      <c r="AH11" s="17">
        <v>0.260003269965352</v>
      </c>
      <c r="AI11" s="17">
        <v>0.216960782243174</v>
      </c>
      <c r="AJ11" s="17">
        <v>0.27579354035692299</v>
      </c>
      <c r="AK11" s="17">
        <v>0.233489139108953</v>
      </c>
      <c r="AL11" s="17"/>
      <c r="AM11" s="17">
        <v>0.28193350947565898</v>
      </c>
      <c r="AN11" s="17">
        <v>0.25344852555721498</v>
      </c>
      <c r="AO11" s="17">
        <v>0.271096944212107</v>
      </c>
      <c r="AP11" s="17">
        <v>0.23620506093969601</v>
      </c>
      <c r="AQ11" s="17">
        <v>0.25005856950446398</v>
      </c>
      <c r="AR11" s="17"/>
      <c r="AS11" s="17">
        <v>0.239730081790024</v>
      </c>
      <c r="AT11" s="17">
        <v>0.28589840446940501</v>
      </c>
      <c r="AU11" s="17">
        <v>0.25780972674838099</v>
      </c>
      <c r="AV11" s="17">
        <v>0.25904371649121</v>
      </c>
      <c r="AW11" s="17">
        <v>0.27204553858057101</v>
      </c>
      <c r="AX11" s="17">
        <v>0.25604448070278901</v>
      </c>
      <c r="AY11" s="17"/>
      <c r="AZ11" s="17">
        <v>0.27581856319235598</v>
      </c>
      <c r="BA11" s="17">
        <v>0.26762087967018899</v>
      </c>
      <c r="BB11" s="17">
        <v>0.28704056084762503</v>
      </c>
      <c r="BC11" s="17">
        <v>0.233906157947981</v>
      </c>
      <c r="BD11" s="17">
        <v>0.23490567123859099</v>
      </c>
      <c r="BE11" s="17"/>
      <c r="BF11" s="17">
        <v>0.26975486373705798</v>
      </c>
      <c r="BG11" s="17"/>
      <c r="BH11" s="17">
        <v>0.26027925803909202</v>
      </c>
      <c r="BI11" s="17"/>
      <c r="BJ11" s="17">
        <v>0.26417532059908599</v>
      </c>
      <c r="BK11" s="17">
        <v>0.29229879739162601</v>
      </c>
      <c r="BL11" s="17">
        <v>0.27410821738846503</v>
      </c>
      <c r="BM11" s="17">
        <v>0.25781593549617099</v>
      </c>
      <c r="BN11" s="17">
        <v>0.18630019465372599</v>
      </c>
      <c r="BO11" s="17">
        <v>0.25590132438640001</v>
      </c>
      <c r="BP11" s="17"/>
      <c r="BQ11" s="17">
        <v>0.26202442736906201</v>
      </c>
      <c r="BR11" s="17">
        <v>0.265194910391155</v>
      </c>
      <c r="BS11" s="17">
        <v>0.243502023149541</v>
      </c>
      <c r="BT11" s="17"/>
      <c r="BU11" s="17">
        <v>0.20102397866871499</v>
      </c>
      <c r="BV11" s="17">
        <v>0.28638172187950001</v>
      </c>
      <c r="BW11" s="17">
        <v>0.232774120124944</v>
      </c>
      <c r="BX11" s="17"/>
      <c r="BY11" s="17">
        <v>0.19627680915684101</v>
      </c>
      <c r="BZ11" s="17"/>
      <c r="CA11" s="17">
        <v>0.28934806396558299</v>
      </c>
    </row>
    <row r="12" spans="2:79" x14ac:dyDescent="0.35">
      <c r="B12" s="18" t="s">
        <v>368</v>
      </c>
      <c r="C12" s="17">
        <v>0.212077593349452</v>
      </c>
      <c r="D12" s="17">
        <v>0.224852261846474</v>
      </c>
      <c r="E12" s="17">
        <v>0.20043430396099601</v>
      </c>
      <c r="F12" s="17"/>
      <c r="G12" s="17">
        <v>0.19579056582327201</v>
      </c>
      <c r="H12" s="17">
        <v>0.20865053445978601</v>
      </c>
      <c r="I12" s="17">
        <v>0.23585916225944101</v>
      </c>
      <c r="J12" s="17">
        <v>0.179054760521799</v>
      </c>
      <c r="K12" s="17">
        <v>0.20506288631573499</v>
      </c>
      <c r="L12" s="17">
        <v>0.23793964649267099</v>
      </c>
      <c r="M12" s="17"/>
      <c r="N12" s="17">
        <v>0.19734162138157901</v>
      </c>
      <c r="O12" s="17">
        <v>0.20158741810502701</v>
      </c>
      <c r="P12" s="17">
        <v>0.24901809050972101</v>
      </c>
      <c r="Q12" s="17">
        <v>0.20863777407266501</v>
      </c>
      <c r="R12" s="17"/>
      <c r="S12" s="17">
        <v>0.19057524796950601</v>
      </c>
      <c r="T12" s="17">
        <v>0.20899235532852301</v>
      </c>
      <c r="U12" s="17">
        <v>0.18906450632013799</v>
      </c>
      <c r="V12" s="17">
        <v>0.16365393422930999</v>
      </c>
      <c r="W12" s="17">
        <v>0.217078623689343</v>
      </c>
      <c r="X12" s="17">
        <v>0.20981251283715999</v>
      </c>
      <c r="Y12" s="17">
        <v>0.219629425044364</v>
      </c>
      <c r="Z12" s="17">
        <v>0.206352585287709</v>
      </c>
      <c r="AA12" s="17">
        <v>0.243668339218723</v>
      </c>
      <c r="AB12" s="17">
        <v>0.23299995621130801</v>
      </c>
      <c r="AC12" s="17">
        <v>0.25104191520124902</v>
      </c>
      <c r="AD12" s="17">
        <v>0.27109551908406598</v>
      </c>
      <c r="AE12" s="17"/>
      <c r="AF12" s="17">
        <v>0.21118507823393901</v>
      </c>
      <c r="AG12" s="17">
        <v>0.23166135226937601</v>
      </c>
      <c r="AH12" s="17">
        <v>0.214642605369575</v>
      </c>
      <c r="AI12" s="17">
        <v>0.198183010069194</v>
      </c>
      <c r="AJ12" s="17">
        <v>0.180390272837713</v>
      </c>
      <c r="AK12" s="17">
        <v>0.13515730820355501</v>
      </c>
      <c r="AL12" s="17"/>
      <c r="AM12" s="17">
        <v>0.23313395823175501</v>
      </c>
      <c r="AN12" s="17">
        <v>0.21752071294636799</v>
      </c>
      <c r="AO12" s="17">
        <v>0.18185826166156899</v>
      </c>
      <c r="AP12" s="17">
        <v>0.222778334037532</v>
      </c>
      <c r="AQ12" s="17">
        <v>0.16156848173320101</v>
      </c>
      <c r="AR12" s="17"/>
      <c r="AS12" s="17">
        <v>0.202713435924879</v>
      </c>
      <c r="AT12" s="17">
        <v>0.20456126500761099</v>
      </c>
      <c r="AU12" s="17">
        <v>0.22147049415120701</v>
      </c>
      <c r="AV12" s="17">
        <v>0.20667008091320199</v>
      </c>
      <c r="AW12" s="17">
        <v>0.222442922827671</v>
      </c>
      <c r="AX12" s="17">
        <v>0.24147366839873799</v>
      </c>
      <c r="AY12" s="17"/>
      <c r="AZ12" s="17">
        <v>0.20381903214417099</v>
      </c>
      <c r="BA12" s="17">
        <v>0.24300720982777499</v>
      </c>
      <c r="BB12" s="17">
        <v>0.17653189760419699</v>
      </c>
      <c r="BC12" s="17">
        <v>0.21705407812096</v>
      </c>
      <c r="BD12" s="17">
        <v>0.205434404910985</v>
      </c>
      <c r="BE12" s="17"/>
      <c r="BF12" s="17">
        <v>0.20963913260056199</v>
      </c>
      <c r="BG12" s="17"/>
      <c r="BH12" s="17">
        <v>0.21218312636605399</v>
      </c>
      <c r="BI12" s="17"/>
      <c r="BJ12" s="17">
        <v>0.1948053615076</v>
      </c>
      <c r="BK12" s="17">
        <v>0.19920300204747801</v>
      </c>
      <c r="BL12" s="17">
        <v>0.23017764944393099</v>
      </c>
      <c r="BM12" s="17">
        <v>0.19647753453362901</v>
      </c>
      <c r="BN12" s="17">
        <v>0.210359523006454</v>
      </c>
      <c r="BO12" s="17">
        <v>0.20207034645580199</v>
      </c>
      <c r="BP12" s="17"/>
      <c r="BQ12" s="17">
        <v>0.205781273083395</v>
      </c>
      <c r="BR12" s="17">
        <v>0.19621846728213499</v>
      </c>
      <c r="BS12" s="17">
        <v>0.220611771126967</v>
      </c>
      <c r="BT12" s="17"/>
      <c r="BU12" s="17">
        <v>0.23756783722366501</v>
      </c>
      <c r="BV12" s="17">
        <v>0.211413911162079</v>
      </c>
      <c r="BW12" s="17">
        <v>0.22007187739077499</v>
      </c>
      <c r="BX12" s="17"/>
      <c r="BY12" s="17">
        <v>0.24782236346080699</v>
      </c>
      <c r="BZ12" s="17"/>
      <c r="CA12" s="17">
        <v>0.19558341543733801</v>
      </c>
    </row>
    <row r="13" spans="2:79" x14ac:dyDescent="0.35">
      <c r="B13" s="18" t="s">
        <v>369</v>
      </c>
      <c r="C13" s="19">
        <v>7.5437663684259498E-2</v>
      </c>
      <c r="D13" s="19">
        <v>7.8406914003325598E-2</v>
      </c>
      <c r="E13" s="19">
        <v>7.2639298598039401E-2</v>
      </c>
      <c r="F13" s="19"/>
      <c r="G13" s="19">
        <v>5.9143114141399299E-2</v>
      </c>
      <c r="H13" s="19">
        <v>6.8262419298334903E-2</v>
      </c>
      <c r="I13" s="19">
        <v>6.9630855649193593E-2</v>
      </c>
      <c r="J13" s="19">
        <v>7.6215836675758403E-2</v>
      </c>
      <c r="K13" s="19">
        <v>8.0389561736625703E-2</v>
      </c>
      <c r="L13" s="19">
        <v>9.2912970516183302E-2</v>
      </c>
      <c r="M13" s="19"/>
      <c r="N13" s="19">
        <v>7.3679428591645002E-2</v>
      </c>
      <c r="O13" s="19">
        <v>6.3605610920579106E-2</v>
      </c>
      <c r="P13" s="19">
        <v>6.9274838997612595E-2</v>
      </c>
      <c r="Q13" s="19">
        <v>9.6216188907933903E-2</v>
      </c>
      <c r="R13" s="19"/>
      <c r="S13" s="19">
        <v>8.1938225954187205E-2</v>
      </c>
      <c r="T13" s="19">
        <v>6.7951394991918906E-2</v>
      </c>
      <c r="U13" s="19">
        <v>5.9351441264865801E-2</v>
      </c>
      <c r="V13" s="19">
        <v>7.0588211471713694E-2</v>
      </c>
      <c r="W13" s="19">
        <v>9.9933750813644806E-2</v>
      </c>
      <c r="X13" s="19">
        <v>7.2272744365077399E-2</v>
      </c>
      <c r="Y13" s="19">
        <v>6.2094210676088502E-2</v>
      </c>
      <c r="Z13" s="19">
        <v>0.101675371685918</v>
      </c>
      <c r="AA13" s="19">
        <v>7.7692089125870306E-2</v>
      </c>
      <c r="AB13" s="19">
        <v>8.7661476855757606E-2</v>
      </c>
      <c r="AC13" s="19">
        <v>7.7197398830297803E-2</v>
      </c>
      <c r="AD13" s="19">
        <v>4.00957745236502E-2</v>
      </c>
      <c r="AE13" s="19"/>
      <c r="AF13" s="19">
        <v>9.5473231494331706E-2</v>
      </c>
      <c r="AG13" s="19">
        <v>8.0899941637963005E-2</v>
      </c>
      <c r="AH13" s="19">
        <v>5.8079133412315902E-2</v>
      </c>
      <c r="AI13" s="19">
        <v>6.2422986488099103E-2</v>
      </c>
      <c r="AJ13" s="19">
        <v>5.7893697023272399E-2</v>
      </c>
      <c r="AK13" s="19">
        <v>8.9227652385961906E-2</v>
      </c>
      <c r="AL13" s="19"/>
      <c r="AM13" s="19">
        <v>9.3654297606831305E-2</v>
      </c>
      <c r="AN13" s="19">
        <v>7.4955654526953894E-2</v>
      </c>
      <c r="AO13" s="19">
        <v>5.0086160921693303E-2</v>
      </c>
      <c r="AP13" s="19">
        <v>8.0870282268231494E-2</v>
      </c>
      <c r="AQ13" s="19">
        <v>8.8719300795895198E-2</v>
      </c>
      <c r="AR13" s="19"/>
      <c r="AS13" s="19">
        <v>6.5647691050784898E-2</v>
      </c>
      <c r="AT13" s="19">
        <v>7.9526674537497496E-2</v>
      </c>
      <c r="AU13" s="19">
        <v>7.4647522667094901E-2</v>
      </c>
      <c r="AV13" s="19">
        <v>7.3881888659290199E-2</v>
      </c>
      <c r="AW13" s="19">
        <v>8.42874528062732E-2</v>
      </c>
      <c r="AX13" s="19">
        <v>8.4428854854947999E-2</v>
      </c>
      <c r="AY13" s="19"/>
      <c r="AZ13" s="19">
        <v>8.0725618914222697E-2</v>
      </c>
      <c r="BA13" s="19">
        <v>6.7556575027196003E-2</v>
      </c>
      <c r="BB13" s="19">
        <v>7.2630288871895599E-2</v>
      </c>
      <c r="BC13" s="19">
        <v>0.106869785192387</v>
      </c>
      <c r="BD13" s="19">
        <v>6.9926918507403693E-2</v>
      </c>
      <c r="BE13" s="19"/>
      <c r="BF13" s="19">
        <v>7.8389127618235993E-2</v>
      </c>
      <c r="BG13" s="19"/>
      <c r="BH13" s="19">
        <v>7.8846174762812998E-2</v>
      </c>
      <c r="BI13" s="19"/>
      <c r="BJ13" s="19">
        <v>6.5454593891360296E-2</v>
      </c>
      <c r="BK13" s="19">
        <v>9.1972163715662206E-2</v>
      </c>
      <c r="BL13" s="19">
        <v>7.5593815553406302E-2</v>
      </c>
      <c r="BM13" s="19">
        <v>9.5939439363870394E-2</v>
      </c>
      <c r="BN13" s="19">
        <v>6.0690072386037297E-2</v>
      </c>
      <c r="BO13" s="19">
        <v>2.9179395468297599E-2</v>
      </c>
      <c r="BP13" s="19"/>
      <c r="BQ13" s="19">
        <v>6.9068376407677795E-2</v>
      </c>
      <c r="BR13" s="19">
        <v>7.8926012570526796E-2</v>
      </c>
      <c r="BS13" s="19">
        <v>7.2053933183694394E-2</v>
      </c>
      <c r="BT13" s="19"/>
      <c r="BU13" s="19">
        <v>0.11445305851997099</v>
      </c>
      <c r="BV13" s="19">
        <v>6.7099623373167397E-2</v>
      </c>
      <c r="BW13" s="19">
        <v>7.8509435729835597E-2</v>
      </c>
      <c r="BX13" s="19"/>
      <c r="BY13" s="19">
        <v>5.3225037867193299E-2</v>
      </c>
      <c r="BZ13" s="19"/>
      <c r="CA13" s="19">
        <v>4.8833553436186498E-2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8"/>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6.3824925262701296E-2</v>
      </c>
      <c r="D9" s="17">
        <v>6.8189384683930293E-2</v>
      </c>
      <c r="E9" s="17">
        <v>6.0004066974180502E-2</v>
      </c>
      <c r="F9" s="17"/>
      <c r="G9" s="17">
        <v>3.9890442675296303E-2</v>
      </c>
      <c r="H9" s="17">
        <v>6.4868765458752795E-2</v>
      </c>
      <c r="I9" s="17">
        <v>5.8475963871981597E-2</v>
      </c>
      <c r="J9" s="17">
        <v>6.3995917332092103E-2</v>
      </c>
      <c r="K9" s="17">
        <v>8.5750409396635793E-2</v>
      </c>
      <c r="L9" s="17">
        <v>6.8470659958752803E-2</v>
      </c>
      <c r="M9" s="17"/>
      <c r="N9" s="17">
        <v>6.7048542158490598E-2</v>
      </c>
      <c r="O9" s="17">
        <v>5.8704866673925098E-2</v>
      </c>
      <c r="P9" s="17">
        <v>4.6754032559981902E-2</v>
      </c>
      <c r="Q9" s="17">
        <v>8.1513748527797206E-2</v>
      </c>
      <c r="R9" s="17"/>
      <c r="S9" s="17">
        <v>6.0984963431953997E-2</v>
      </c>
      <c r="T9" s="17">
        <v>5.6200829305084701E-2</v>
      </c>
      <c r="U9" s="17">
        <v>3.8430430369240799E-2</v>
      </c>
      <c r="V9" s="17">
        <v>9.1023953288047799E-2</v>
      </c>
      <c r="W9" s="17">
        <v>6.0439632924468502E-2</v>
      </c>
      <c r="X9" s="17">
        <v>6.1373266174637599E-2</v>
      </c>
      <c r="Y9" s="17">
        <v>7.6736602482601002E-2</v>
      </c>
      <c r="Z9" s="17">
        <v>7.75504435796351E-2</v>
      </c>
      <c r="AA9" s="17">
        <v>6.7161200565794804E-2</v>
      </c>
      <c r="AB9" s="17">
        <v>5.9012684963355197E-2</v>
      </c>
      <c r="AC9" s="17">
        <v>8.0691088888518295E-2</v>
      </c>
      <c r="AD9" s="17">
        <v>3.2859788027855497E-2</v>
      </c>
      <c r="AE9" s="17"/>
      <c r="AF9" s="17">
        <v>9.3419791916393394E-2</v>
      </c>
      <c r="AG9" s="17">
        <v>6.2765218566064193E-2</v>
      </c>
      <c r="AH9" s="17">
        <v>4.3185489491465202E-2</v>
      </c>
      <c r="AI9" s="17">
        <v>6.9207664010605394E-2</v>
      </c>
      <c r="AJ9" s="17">
        <v>5.9666773425703701E-2</v>
      </c>
      <c r="AK9" s="17">
        <v>7.0791595061012999E-2</v>
      </c>
      <c r="AL9" s="17"/>
      <c r="AM9" s="17">
        <v>9.1042391385631305E-2</v>
      </c>
      <c r="AN9" s="17">
        <v>5.5434932510971799E-2</v>
      </c>
      <c r="AO9" s="17">
        <v>4.0703082147439597E-2</v>
      </c>
      <c r="AP9" s="17">
        <v>7.70274551272081E-2</v>
      </c>
      <c r="AQ9" s="17">
        <v>4.8000852504402301E-2</v>
      </c>
      <c r="AR9" s="17"/>
      <c r="AS9" s="17">
        <v>5.3849444015348101E-2</v>
      </c>
      <c r="AT9" s="17">
        <v>6.4317556180031404E-2</v>
      </c>
      <c r="AU9" s="17">
        <v>7.0612110379914703E-2</v>
      </c>
      <c r="AV9" s="17">
        <v>8.0078342234302394E-2</v>
      </c>
      <c r="AW9" s="17">
        <v>5.2626433118070901E-2</v>
      </c>
      <c r="AX9" s="17">
        <v>5.2881733281979697E-2</v>
      </c>
      <c r="AY9" s="17"/>
      <c r="AZ9" s="17">
        <v>4.8633463311750502E-2</v>
      </c>
      <c r="BA9" s="17">
        <v>6.4888442502823801E-2</v>
      </c>
      <c r="BB9" s="17">
        <v>7.1021888985217302E-2</v>
      </c>
      <c r="BC9" s="17">
        <v>9.3940217048061894E-2</v>
      </c>
      <c r="BD9" s="17">
        <v>5.9209475608858197E-2</v>
      </c>
      <c r="BE9" s="17"/>
      <c r="BF9" s="17">
        <v>6.6078246700770005E-2</v>
      </c>
      <c r="BG9" s="17"/>
      <c r="BH9" s="17">
        <v>5.9613530796252298E-2</v>
      </c>
      <c r="BI9" s="17"/>
      <c r="BJ9" s="17">
        <v>4.9114809213672998E-2</v>
      </c>
      <c r="BK9" s="17">
        <v>8.0943627289857906E-2</v>
      </c>
      <c r="BL9" s="17">
        <v>5.8132716797324097E-2</v>
      </c>
      <c r="BM9" s="17">
        <v>7.4674470760057302E-2</v>
      </c>
      <c r="BN9" s="17">
        <v>9.9727689209528098E-2</v>
      </c>
      <c r="BO9" s="17">
        <v>2.88650259599872E-2</v>
      </c>
      <c r="BP9" s="17"/>
      <c r="BQ9" s="17">
        <v>6.0968338482888303E-2</v>
      </c>
      <c r="BR9" s="17">
        <v>6.0917263254370302E-2</v>
      </c>
      <c r="BS9" s="17">
        <v>6.7034903650672606E-2</v>
      </c>
      <c r="BT9" s="17"/>
      <c r="BU9" s="17">
        <v>5.9107730802682702E-2</v>
      </c>
      <c r="BV9" s="17">
        <v>5.9105073876922702E-2</v>
      </c>
      <c r="BW9" s="17">
        <v>6.8901671114806301E-2</v>
      </c>
      <c r="BX9" s="17"/>
      <c r="BY9" s="17">
        <v>3.1255310565543398E-2</v>
      </c>
      <c r="BZ9" s="17"/>
      <c r="CA9" s="17">
        <v>3.1887705990253298E-2</v>
      </c>
    </row>
    <row r="10" spans="2:79" x14ac:dyDescent="0.35">
      <c r="B10" s="18" t="s">
        <v>366</v>
      </c>
      <c r="C10" s="17">
        <v>0.21755367203293999</v>
      </c>
      <c r="D10" s="17">
        <v>0.23463257437754301</v>
      </c>
      <c r="E10" s="17">
        <v>0.201449969805679</v>
      </c>
      <c r="F10" s="17"/>
      <c r="G10" s="17">
        <v>0.232228709471201</v>
      </c>
      <c r="H10" s="17">
        <v>0.22145250994704699</v>
      </c>
      <c r="I10" s="17">
        <v>0.22699089400882799</v>
      </c>
      <c r="J10" s="17">
        <v>0.18942593074483299</v>
      </c>
      <c r="K10" s="17">
        <v>0.197687368052229</v>
      </c>
      <c r="L10" s="17">
        <v>0.233031662515605</v>
      </c>
      <c r="M10" s="17"/>
      <c r="N10" s="17">
        <v>0.19850561922597501</v>
      </c>
      <c r="O10" s="17">
        <v>0.210800650366126</v>
      </c>
      <c r="P10" s="17">
        <v>0.230779897511069</v>
      </c>
      <c r="Q10" s="17">
        <v>0.233986964771562</v>
      </c>
      <c r="R10" s="17"/>
      <c r="S10" s="17">
        <v>0.20981258073578499</v>
      </c>
      <c r="T10" s="17">
        <v>0.19613909502181201</v>
      </c>
      <c r="U10" s="17">
        <v>0.15251403826690499</v>
      </c>
      <c r="V10" s="17">
        <v>0.205108095753368</v>
      </c>
      <c r="W10" s="17">
        <v>0.22823816220237</v>
      </c>
      <c r="X10" s="17">
        <v>0.248695021322905</v>
      </c>
      <c r="Y10" s="17">
        <v>0.20128921083228199</v>
      </c>
      <c r="Z10" s="17">
        <v>0.25845963993316301</v>
      </c>
      <c r="AA10" s="17">
        <v>0.24681640257975401</v>
      </c>
      <c r="AB10" s="17">
        <v>0.22139240408321401</v>
      </c>
      <c r="AC10" s="17">
        <v>0.24189884973782599</v>
      </c>
      <c r="AD10" s="17">
        <v>0.267861751864794</v>
      </c>
      <c r="AE10" s="17"/>
      <c r="AF10" s="17">
        <v>0.20916800303686101</v>
      </c>
      <c r="AG10" s="17">
        <v>0.24294735438828599</v>
      </c>
      <c r="AH10" s="17">
        <v>0.21049310174378999</v>
      </c>
      <c r="AI10" s="17">
        <v>0.20693114835263199</v>
      </c>
      <c r="AJ10" s="17">
        <v>0.20574986029985901</v>
      </c>
      <c r="AK10" s="17">
        <v>0.16855187891387799</v>
      </c>
      <c r="AL10" s="17"/>
      <c r="AM10" s="17">
        <v>0.207483436477226</v>
      </c>
      <c r="AN10" s="17">
        <v>0.23279320385788899</v>
      </c>
      <c r="AO10" s="17">
        <v>0.19506576636961601</v>
      </c>
      <c r="AP10" s="17">
        <v>0.244913899686478</v>
      </c>
      <c r="AQ10" s="17">
        <v>0.15749421749061901</v>
      </c>
      <c r="AR10" s="17"/>
      <c r="AS10" s="17">
        <v>0.21794108882593999</v>
      </c>
      <c r="AT10" s="17">
        <v>0.21582072383904499</v>
      </c>
      <c r="AU10" s="17">
        <v>0.212297045058087</v>
      </c>
      <c r="AV10" s="17">
        <v>0.24222324002908799</v>
      </c>
      <c r="AW10" s="17">
        <v>0.17864204609683201</v>
      </c>
      <c r="AX10" s="17">
        <v>0.228526298533444</v>
      </c>
      <c r="AY10" s="17"/>
      <c r="AZ10" s="17">
        <v>0.18204343160698999</v>
      </c>
      <c r="BA10" s="17">
        <v>0.23916871026660499</v>
      </c>
      <c r="BB10" s="17">
        <v>0.21946490280366401</v>
      </c>
      <c r="BC10" s="17">
        <v>0.21486498164887599</v>
      </c>
      <c r="BD10" s="17">
        <v>0.218158296268951</v>
      </c>
      <c r="BE10" s="17"/>
      <c r="BF10" s="17">
        <v>0.219867995137283</v>
      </c>
      <c r="BG10" s="17"/>
      <c r="BH10" s="17">
        <v>0.218445386382707</v>
      </c>
      <c r="BI10" s="17"/>
      <c r="BJ10" s="17">
        <v>0.22847969290190401</v>
      </c>
      <c r="BK10" s="17">
        <v>0.22023858215856801</v>
      </c>
      <c r="BL10" s="17">
        <v>0.208802397655033</v>
      </c>
      <c r="BM10" s="17">
        <v>0.21585786871551399</v>
      </c>
      <c r="BN10" s="17">
        <v>0.18638414976093501</v>
      </c>
      <c r="BO10" s="17">
        <v>0.21346570843263901</v>
      </c>
      <c r="BP10" s="17"/>
      <c r="BQ10" s="17">
        <v>0.17867583367005899</v>
      </c>
      <c r="BR10" s="17">
        <v>0.214876105070612</v>
      </c>
      <c r="BS10" s="17">
        <v>0.229119304953702</v>
      </c>
      <c r="BT10" s="17"/>
      <c r="BU10" s="17">
        <v>0.187582479154705</v>
      </c>
      <c r="BV10" s="17">
        <v>0.21798245984643</v>
      </c>
      <c r="BW10" s="17">
        <v>0.229393063975145</v>
      </c>
      <c r="BX10" s="17"/>
      <c r="BY10" s="17">
        <v>0.31433931130585901</v>
      </c>
      <c r="BZ10" s="17"/>
      <c r="CA10" s="17">
        <v>0.211980701360345</v>
      </c>
    </row>
    <row r="11" spans="2:79" x14ac:dyDescent="0.35">
      <c r="B11" s="18" t="s">
        <v>367</v>
      </c>
      <c r="C11" s="17">
        <v>0.37150924244343297</v>
      </c>
      <c r="D11" s="17">
        <v>0.36917173927431801</v>
      </c>
      <c r="E11" s="17">
        <v>0.37346070296524703</v>
      </c>
      <c r="F11" s="17"/>
      <c r="G11" s="17">
        <v>0.27865943129827803</v>
      </c>
      <c r="H11" s="17">
        <v>0.29104794562484398</v>
      </c>
      <c r="I11" s="17">
        <v>0.33426687568900498</v>
      </c>
      <c r="J11" s="17">
        <v>0.405243126829754</v>
      </c>
      <c r="K11" s="17">
        <v>0.42145742884446002</v>
      </c>
      <c r="L11" s="17">
        <v>0.468334541704437</v>
      </c>
      <c r="M11" s="17"/>
      <c r="N11" s="17">
        <v>0.40317150193623402</v>
      </c>
      <c r="O11" s="17">
        <v>0.37906158938342299</v>
      </c>
      <c r="P11" s="17">
        <v>0.35255313790926801</v>
      </c>
      <c r="Q11" s="17">
        <v>0.34751432413296002</v>
      </c>
      <c r="R11" s="17"/>
      <c r="S11" s="17">
        <v>0.355275561974079</v>
      </c>
      <c r="T11" s="17">
        <v>0.37990382757757901</v>
      </c>
      <c r="U11" s="17">
        <v>0.422288422642978</v>
      </c>
      <c r="V11" s="17">
        <v>0.36040346304436899</v>
      </c>
      <c r="W11" s="17">
        <v>0.37481841449064002</v>
      </c>
      <c r="X11" s="17">
        <v>0.366607398214715</v>
      </c>
      <c r="Y11" s="17">
        <v>0.33964586424971399</v>
      </c>
      <c r="Z11" s="17">
        <v>0.34061871261875598</v>
      </c>
      <c r="AA11" s="17">
        <v>0.30521471929918198</v>
      </c>
      <c r="AB11" s="17">
        <v>0.472726224376256</v>
      </c>
      <c r="AC11" s="17">
        <v>0.39264982182893099</v>
      </c>
      <c r="AD11" s="17">
        <v>0.34604009079568898</v>
      </c>
      <c r="AE11" s="17"/>
      <c r="AF11" s="17">
        <v>0.37824486189971002</v>
      </c>
      <c r="AG11" s="17">
        <v>0.35244745713167902</v>
      </c>
      <c r="AH11" s="17">
        <v>0.36975865759297499</v>
      </c>
      <c r="AI11" s="17">
        <v>0.38646599496833201</v>
      </c>
      <c r="AJ11" s="17">
        <v>0.39304683373768601</v>
      </c>
      <c r="AK11" s="17">
        <v>0.366861672573359</v>
      </c>
      <c r="AL11" s="17"/>
      <c r="AM11" s="17">
        <v>0.37697587019714601</v>
      </c>
      <c r="AN11" s="17">
        <v>0.35549202495243398</v>
      </c>
      <c r="AO11" s="17">
        <v>0.408603515781573</v>
      </c>
      <c r="AP11" s="17">
        <v>0.33536449925064798</v>
      </c>
      <c r="AQ11" s="17">
        <v>0.43249081368273601</v>
      </c>
      <c r="AR11" s="17"/>
      <c r="AS11" s="17">
        <v>0.34932522316284997</v>
      </c>
      <c r="AT11" s="17">
        <v>0.39265643006927597</v>
      </c>
      <c r="AU11" s="17">
        <v>0.326945417238588</v>
      </c>
      <c r="AV11" s="17">
        <v>0.36845740221337198</v>
      </c>
      <c r="AW11" s="17">
        <v>0.43361001316079301</v>
      </c>
      <c r="AX11" s="17">
        <v>0.37557550475470203</v>
      </c>
      <c r="AY11" s="17"/>
      <c r="AZ11" s="17">
        <v>0.41643722928189503</v>
      </c>
      <c r="BA11" s="17">
        <v>0.35050784625487003</v>
      </c>
      <c r="BB11" s="17">
        <v>0.394675124594766</v>
      </c>
      <c r="BC11" s="17">
        <v>0.35399121757844498</v>
      </c>
      <c r="BD11" s="17">
        <v>0.34883198166086399</v>
      </c>
      <c r="BE11" s="17"/>
      <c r="BF11" s="17">
        <v>0.37762055244425402</v>
      </c>
      <c r="BG11" s="17"/>
      <c r="BH11" s="17">
        <v>0.37674664735464702</v>
      </c>
      <c r="BI11" s="17"/>
      <c r="BJ11" s="17">
        <v>0.34345987732828698</v>
      </c>
      <c r="BK11" s="17">
        <v>0.417769897329686</v>
      </c>
      <c r="BL11" s="17">
        <v>0.41918750440931002</v>
      </c>
      <c r="BM11" s="17">
        <v>0.26285257836849801</v>
      </c>
      <c r="BN11" s="17">
        <v>0.35032753085227503</v>
      </c>
      <c r="BO11" s="17">
        <v>0.32944842595092</v>
      </c>
      <c r="BP11" s="17"/>
      <c r="BQ11" s="17">
        <v>0.33943839465967202</v>
      </c>
      <c r="BR11" s="17">
        <v>0.39018688557321501</v>
      </c>
      <c r="BS11" s="17">
        <v>0.36524381016670299</v>
      </c>
      <c r="BT11" s="17"/>
      <c r="BU11" s="17">
        <v>0.27713341013999099</v>
      </c>
      <c r="BV11" s="17">
        <v>0.41112718029108802</v>
      </c>
      <c r="BW11" s="17">
        <v>0.341641883826589</v>
      </c>
      <c r="BX11" s="17"/>
      <c r="BY11" s="17">
        <v>0.19847435820617301</v>
      </c>
      <c r="BZ11" s="17"/>
      <c r="CA11" s="17">
        <v>0.42624725518571499</v>
      </c>
    </row>
    <row r="12" spans="2:79" x14ac:dyDescent="0.35">
      <c r="B12" s="18" t="s">
        <v>368</v>
      </c>
      <c r="C12" s="17">
        <v>0.27711277806943202</v>
      </c>
      <c r="D12" s="17">
        <v>0.25641932494143099</v>
      </c>
      <c r="E12" s="17">
        <v>0.297501197689717</v>
      </c>
      <c r="F12" s="17"/>
      <c r="G12" s="17">
        <v>0.38861325321847001</v>
      </c>
      <c r="H12" s="17">
        <v>0.30445107746022798</v>
      </c>
      <c r="I12" s="17">
        <v>0.28697773492349099</v>
      </c>
      <c r="J12" s="17">
        <v>0.28576868432332803</v>
      </c>
      <c r="K12" s="17">
        <v>0.25799976866589402</v>
      </c>
      <c r="L12" s="17">
        <v>0.17818939156674801</v>
      </c>
      <c r="M12" s="17"/>
      <c r="N12" s="17">
        <v>0.272253260010762</v>
      </c>
      <c r="O12" s="17">
        <v>0.29113394474661802</v>
      </c>
      <c r="P12" s="17">
        <v>0.29328236547132103</v>
      </c>
      <c r="Q12" s="17">
        <v>0.249891970459617</v>
      </c>
      <c r="R12" s="17"/>
      <c r="S12" s="17">
        <v>0.30461759430955199</v>
      </c>
      <c r="T12" s="17">
        <v>0.27679409850297598</v>
      </c>
      <c r="U12" s="17">
        <v>0.35061069483864299</v>
      </c>
      <c r="V12" s="17">
        <v>0.28425130167998602</v>
      </c>
      <c r="W12" s="17">
        <v>0.25690802992038198</v>
      </c>
      <c r="X12" s="17">
        <v>0.23949611299485701</v>
      </c>
      <c r="Y12" s="17">
        <v>0.30079120207376098</v>
      </c>
      <c r="Z12" s="17">
        <v>0.241563041300424</v>
      </c>
      <c r="AA12" s="17">
        <v>0.31356749110957599</v>
      </c>
      <c r="AB12" s="17">
        <v>0.1742581492426</v>
      </c>
      <c r="AC12" s="17">
        <v>0.239869918568165</v>
      </c>
      <c r="AD12" s="17">
        <v>0.31441536967342398</v>
      </c>
      <c r="AE12" s="17"/>
      <c r="AF12" s="17">
        <v>0.24730342946008199</v>
      </c>
      <c r="AG12" s="17">
        <v>0.269154126388572</v>
      </c>
      <c r="AH12" s="17">
        <v>0.303028366359408</v>
      </c>
      <c r="AI12" s="17">
        <v>0.27954963344190997</v>
      </c>
      <c r="AJ12" s="17">
        <v>0.28421415258841598</v>
      </c>
      <c r="AK12" s="17">
        <v>0.291022302007231</v>
      </c>
      <c r="AL12" s="17"/>
      <c r="AM12" s="17">
        <v>0.25519208831659301</v>
      </c>
      <c r="AN12" s="17">
        <v>0.29257765127100299</v>
      </c>
      <c r="AO12" s="17">
        <v>0.30420467880698698</v>
      </c>
      <c r="AP12" s="17">
        <v>0.24178059719832401</v>
      </c>
      <c r="AQ12" s="17">
        <v>0.136530031406709</v>
      </c>
      <c r="AR12" s="17"/>
      <c r="AS12" s="17">
        <v>0.28575181294122398</v>
      </c>
      <c r="AT12" s="17">
        <v>0.24963210193027</v>
      </c>
      <c r="AU12" s="17">
        <v>0.31852638110018799</v>
      </c>
      <c r="AV12" s="17">
        <v>0.25858075544351</v>
      </c>
      <c r="AW12" s="17">
        <v>0.29152897080343798</v>
      </c>
      <c r="AX12" s="17">
        <v>0.27580029948028101</v>
      </c>
      <c r="AY12" s="17"/>
      <c r="AZ12" s="17">
        <v>0.27974951138730098</v>
      </c>
      <c r="BA12" s="17">
        <v>0.276811955218915</v>
      </c>
      <c r="BB12" s="17">
        <v>0.26153703161496</v>
      </c>
      <c r="BC12" s="17">
        <v>0.242704349494964</v>
      </c>
      <c r="BD12" s="17">
        <v>0.30078583065106701</v>
      </c>
      <c r="BE12" s="17"/>
      <c r="BF12" s="17">
        <v>0.27089471283641298</v>
      </c>
      <c r="BG12" s="17"/>
      <c r="BH12" s="17">
        <v>0.28040317757887501</v>
      </c>
      <c r="BI12" s="17"/>
      <c r="BJ12" s="17">
        <v>0.306196845609852</v>
      </c>
      <c r="BK12" s="17">
        <v>0.22841937419967601</v>
      </c>
      <c r="BL12" s="17">
        <v>0.25210516127969401</v>
      </c>
      <c r="BM12" s="17">
        <v>0.33328602330088403</v>
      </c>
      <c r="BN12" s="17">
        <v>0.30723877404002198</v>
      </c>
      <c r="BO12" s="17">
        <v>0.36841933100493601</v>
      </c>
      <c r="BP12" s="17"/>
      <c r="BQ12" s="17">
        <v>0.32253761445152901</v>
      </c>
      <c r="BR12" s="17">
        <v>0.27931923868245701</v>
      </c>
      <c r="BS12" s="17">
        <v>0.26678850273694799</v>
      </c>
      <c r="BT12" s="17"/>
      <c r="BU12" s="17">
        <v>0.32025964013875002</v>
      </c>
      <c r="BV12" s="17">
        <v>0.25614403854154899</v>
      </c>
      <c r="BW12" s="17">
        <v>0.285694189265497</v>
      </c>
      <c r="BX12" s="17"/>
      <c r="BY12" s="17">
        <v>0.35105314899284401</v>
      </c>
      <c r="BZ12" s="17"/>
      <c r="CA12" s="17">
        <v>0.26307119884047298</v>
      </c>
    </row>
    <row r="13" spans="2:79" x14ac:dyDescent="0.35">
      <c r="B13" s="18" t="s">
        <v>369</v>
      </c>
      <c r="C13" s="19">
        <v>6.9999382191493695E-2</v>
      </c>
      <c r="D13" s="19">
        <v>7.1586976722777002E-2</v>
      </c>
      <c r="E13" s="19">
        <v>6.75840625651771E-2</v>
      </c>
      <c r="F13" s="19"/>
      <c r="G13" s="19">
        <v>6.0608163336755297E-2</v>
      </c>
      <c r="H13" s="19">
        <v>0.118179701509128</v>
      </c>
      <c r="I13" s="19">
        <v>9.3288531506694194E-2</v>
      </c>
      <c r="J13" s="19">
        <v>5.55663407699927E-2</v>
      </c>
      <c r="K13" s="19">
        <v>3.7105025040781003E-2</v>
      </c>
      <c r="L13" s="19">
        <v>5.1973744254455903E-2</v>
      </c>
      <c r="M13" s="19"/>
      <c r="N13" s="19">
        <v>5.9021076668538897E-2</v>
      </c>
      <c r="O13" s="19">
        <v>6.0298948829907301E-2</v>
      </c>
      <c r="P13" s="19">
        <v>7.6630566548359896E-2</v>
      </c>
      <c r="Q13" s="19">
        <v>8.7092992108063094E-2</v>
      </c>
      <c r="R13" s="19"/>
      <c r="S13" s="19">
        <v>6.9309299548629494E-2</v>
      </c>
      <c r="T13" s="19">
        <v>9.0962149592547503E-2</v>
      </c>
      <c r="U13" s="19">
        <v>3.6156413882232903E-2</v>
      </c>
      <c r="V13" s="19">
        <v>5.9213186234229498E-2</v>
      </c>
      <c r="W13" s="19">
        <v>7.9595760462138704E-2</v>
      </c>
      <c r="X13" s="19">
        <v>8.3828201292885401E-2</v>
      </c>
      <c r="Y13" s="19">
        <v>8.1537120361641693E-2</v>
      </c>
      <c r="Z13" s="19">
        <v>8.1808162568021994E-2</v>
      </c>
      <c r="AA13" s="19">
        <v>6.7240186445693406E-2</v>
      </c>
      <c r="AB13" s="19">
        <v>7.2610537334575703E-2</v>
      </c>
      <c r="AC13" s="19">
        <v>4.4890320976559997E-2</v>
      </c>
      <c r="AD13" s="19">
        <v>3.8822999638236703E-2</v>
      </c>
      <c r="AE13" s="19"/>
      <c r="AF13" s="19">
        <v>7.1863913686953995E-2</v>
      </c>
      <c r="AG13" s="19">
        <v>7.2685843525399002E-2</v>
      </c>
      <c r="AH13" s="19">
        <v>7.3534384812362297E-2</v>
      </c>
      <c r="AI13" s="19">
        <v>5.7845559226520502E-2</v>
      </c>
      <c r="AJ13" s="19">
        <v>5.7322379948335403E-2</v>
      </c>
      <c r="AK13" s="19">
        <v>0.10277255144451999</v>
      </c>
      <c r="AL13" s="19"/>
      <c r="AM13" s="19">
        <v>6.9306213623404195E-2</v>
      </c>
      <c r="AN13" s="19">
        <v>6.3702187407701297E-2</v>
      </c>
      <c r="AO13" s="19">
        <v>5.1422956894384302E-2</v>
      </c>
      <c r="AP13" s="19">
        <v>0.100913548737343</v>
      </c>
      <c r="AQ13" s="19">
        <v>0.22548408491553301</v>
      </c>
      <c r="AR13" s="19"/>
      <c r="AS13" s="19">
        <v>9.3132431054638101E-2</v>
      </c>
      <c r="AT13" s="19">
        <v>7.7573187981377897E-2</v>
      </c>
      <c r="AU13" s="19">
        <v>7.1619046223222599E-2</v>
      </c>
      <c r="AV13" s="19">
        <v>5.0660260079727903E-2</v>
      </c>
      <c r="AW13" s="19">
        <v>4.3592536820865703E-2</v>
      </c>
      <c r="AX13" s="19">
        <v>6.7216163949592594E-2</v>
      </c>
      <c r="AY13" s="19"/>
      <c r="AZ13" s="19">
        <v>7.3136364412062893E-2</v>
      </c>
      <c r="BA13" s="19">
        <v>6.8623045756786197E-2</v>
      </c>
      <c r="BB13" s="19">
        <v>5.3301052001392402E-2</v>
      </c>
      <c r="BC13" s="19">
        <v>9.4499234229652798E-2</v>
      </c>
      <c r="BD13" s="19">
        <v>7.3014415810259498E-2</v>
      </c>
      <c r="BE13" s="19"/>
      <c r="BF13" s="19">
        <v>6.5538492881280705E-2</v>
      </c>
      <c r="BG13" s="19"/>
      <c r="BH13" s="19">
        <v>6.47912578875183E-2</v>
      </c>
      <c r="BI13" s="19"/>
      <c r="BJ13" s="19">
        <v>7.2748774946283207E-2</v>
      </c>
      <c r="BK13" s="19">
        <v>5.2628519022212897E-2</v>
      </c>
      <c r="BL13" s="19">
        <v>6.1772219858639101E-2</v>
      </c>
      <c r="BM13" s="19">
        <v>0.113329058855046</v>
      </c>
      <c r="BN13" s="19">
        <v>5.6321856137240001E-2</v>
      </c>
      <c r="BO13" s="19">
        <v>5.9801508651518301E-2</v>
      </c>
      <c r="BP13" s="19"/>
      <c r="BQ13" s="19">
        <v>9.8379818735852206E-2</v>
      </c>
      <c r="BR13" s="19">
        <v>5.4700507419346699E-2</v>
      </c>
      <c r="BS13" s="19">
        <v>7.18134784919751E-2</v>
      </c>
      <c r="BT13" s="19"/>
      <c r="BU13" s="19">
        <v>0.15591673976387099</v>
      </c>
      <c r="BV13" s="19">
        <v>5.56412474440105E-2</v>
      </c>
      <c r="BW13" s="19">
        <v>7.4369191817963295E-2</v>
      </c>
      <c r="BX13" s="19"/>
      <c r="BY13" s="19">
        <v>0.10487787092958099</v>
      </c>
      <c r="BZ13" s="19"/>
      <c r="CA13" s="19">
        <v>6.6813138623213905E-2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8"/>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0.116688298599104</v>
      </c>
      <c r="D9" s="17">
        <v>0.12001459011648601</v>
      </c>
      <c r="E9" s="17">
        <v>0.11240036132138401</v>
      </c>
      <c r="F9" s="17"/>
      <c r="G9" s="17">
        <v>0.12724416976109601</v>
      </c>
      <c r="H9" s="17">
        <v>0.155036791781755</v>
      </c>
      <c r="I9" s="17">
        <v>0.11960263189333099</v>
      </c>
      <c r="J9" s="17">
        <v>0.116812593062187</v>
      </c>
      <c r="K9" s="17">
        <v>9.4401963623417906E-2</v>
      </c>
      <c r="L9" s="17">
        <v>9.0926845988271901E-2</v>
      </c>
      <c r="M9" s="17"/>
      <c r="N9" s="17">
        <v>0.110300553437205</v>
      </c>
      <c r="O9" s="17">
        <v>0.112298995803208</v>
      </c>
      <c r="P9" s="17">
        <v>0.113758437801631</v>
      </c>
      <c r="Q9" s="17">
        <v>0.12882743960947099</v>
      </c>
      <c r="R9" s="17"/>
      <c r="S9" s="17">
        <v>0.15940756177858401</v>
      </c>
      <c r="T9" s="17">
        <v>0.120765342506056</v>
      </c>
      <c r="U9" s="17">
        <v>0.10335239316551301</v>
      </c>
      <c r="V9" s="17">
        <v>0.124986153489531</v>
      </c>
      <c r="W9" s="17">
        <v>0.13561735849783799</v>
      </c>
      <c r="X9" s="17">
        <v>0.11420031066266</v>
      </c>
      <c r="Y9" s="17">
        <v>0.12345846642419001</v>
      </c>
      <c r="Z9" s="17">
        <v>9.3734254518092502E-2</v>
      </c>
      <c r="AA9" s="17">
        <v>8.9873918407168393E-2</v>
      </c>
      <c r="AB9" s="17">
        <v>8.0179329464583601E-2</v>
      </c>
      <c r="AC9" s="17">
        <v>0.116086143441095</v>
      </c>
      <c r="AD9" s="17">
        <v>9.5261250631133207E-2</v>
      </c>
      <c r="AE9" s="17"/>
      <c r="AF9" s="17">
        <v>0.113314190578381</v>
      </c>
      <c r="AG9" s="17">
        <v>0.109611502943429</v>
      </c>
      <c r="AH9" s="17">
        <v>0.107047857894058</v>
      </c>
      <c r="AI9" s="17">
        <v>0.137603639553813</v>
      </c>
      <c r="AJ9" s="17">
        <v>0.12962423725313901</v>
      </c>
      <c r="AK9" s="17">
        <v>0.19652109887522301</v>
      </c>
      <c r="AL9" s="17"/>
      <c r="AM9" s="17">
        <v>0.100775610375234</v>
      </c>
      <c r="AN9" s="17">
        <v>0.11888280475063299</v>
      </c>
      <c r="AO9" s="17">
        <v>0.111508253250604</v>
      </c>
      <c r="AP9" s="17">
        <v>0.166301251009109</v>
      </c>
      <c r="AQ9" s="17">
        <v>7.38416508968993E-2</v>
      </c>
      <c r="AR9" s="17"/>
      <c r="AS9" s="17">
        <v>0.15209653599204201</v>
      </c>
      <c r="AT9" s="17">
        <v>0.105701791223191</v>
      </c>
      <c r="AU9" s="17">
        <v>0.11789679957202601</v>
      </c>
      <c r="AV9" s="17">
        <v>9.8046306272031897E-2</v>
      </c>
      <c r="AW9" s="17">
        <v>0.10365398591446801</v>
      </c>
      <c r="AX9" s="17">
        <v>0.112967937889821</v>
      </c>
      <c r="AY9" s="17"/>
      <c r="AZ9" s="17">
        <v>0.10821001452210199</v>
      </c>
      <c r="BA9" s="17">
        <v>0.10246813535619299</v>
      </c>
      <c r="BB9" s="17">
        <v>0.10683611545442701</v>
      </c>
      <c r="BC9" s="17">
        <v>0.177263276350236</v>
      </c>
      <c r="BD9" s="17">
        <v>0.131378882668646</v>
      </c>
      <c r="BE9" s="17"/>
      <c r="BF9" s="17">
        <v>0.110921121269784</v>
      </c>
      <c r="BG9" s="17"/>
      <c r="BH9" s="17">
        <v>0.115898670005988</v>
      </c>
      <c r="BI9" s="17"/>
      <c r="BJ9" s="17">
        <v>0.11771746120401699</v>
      </c>
      <c r="BK9" s="17">
        <v>0.103770176445073</v>
      </c>
      <c r="BL9" s="17">
        <v>0.119285089892553</v>
      </c>
      <c r="BM9" s="17">
        <v>0.144105110412728</v>
      </c>
      <c r="BN9" s="17">
        <v>0.12378594295175099</v>
      </c>
      <c r="BO9" s="17">
        <v>9.1228938211442401E-2</v>
      </c>
      <c r="BP9" s="17"/>
      <c r="BQ9" s="17">
        <v>0.15059094377544899</v>
      </c>
      <c r="BR9" s="17">
        <v>0.121657232899783</v>
      </c>
      <c r="BS9" s="17">
        <v>0.109018443656121</v>
      </c>
      <c r="BT9" s="17"/>
      <c r="BU9" s="17">
        <v>9.0090450627667407E-2</v>
      </c>
      <c r="BV9" s="17">
        <v>0.11321003510026099</v>
      </c>
      <c r="BW9" s="17">
        <v>0.12612693117269799</v>
      </c>
      <c r="BX9" s="17"/>
      <c r="BY9" s="17">
        <v>0.130398366736213</v>
      </c>
      <c r="BZ9" s="17"/>
      <c r="CA9" s="17">
        <v>0.13065537673226599</v>
      </c>
    </row>
    <row r="10" spans="2:79" x14ac:dyDescent="0.35">
      <c r="B10" s="18" t="s">
        <v>366</v>
      </c>
      <c r="C10" s="17">
        <v>0.37576003254927198</v>
      </c>
      <c r="D10" s="17">
        <v>0.35071010837327998</v>
      </c>
      <c r="E10" s="17">
        <v>0.39919648694785698</v>
      </c>
      <c r="F10" s="17"/>
      <c r="G10" s="17">
        <v>0.43235617784131403</v>
      </c>
      <c r="H10" s="17">
        <v>0.39329975741913797</v>
      </c>
      <c r="I10" s="17">
        <v>0.366013195239065</v>
      </c>
      <c r="J10" s="17">
        <v>0.40330555687253999</v>
      </c>
      <c r="K10" s="17">
        <v>0.36906157014298002</v>
      </c>
      <c r="L10" s="17">
        <v>0.31375041783451202</v>
      </c>
      <c r="M10" s="17"/>
      <c r="N10" s="17">
        <v>0.36392001022260501</v>
      </c>
      <c r="O10" s="17">
        <v>0.398104557829007</v>
      </c>
      <c r="P10" s="17">
        <v>0.37575586453555898</v>
      </c>
      <c r="Q10" s="17">
        <v>0.36422780654318498</v>
      </c>
      <c r="R10" s="17"/>
      <c r="S10" s="17">
        <v>0.35287204568856001</v>
      </c>
      <c r="T10" s="17">
        <v>0.41112903976503001</v>
      </c>
      <c r="U10" s="17">
        <v>0.45292620200394001</v>
      </c>
      <c r="V10" s="17">
        <v>0.40357661523170801</v>
      </c>
      <c r="W10" s="17">
        <v>0.40224356160524199</v>
      </c>
      <c r="X10" s="17">
        <v>0.31524847675052498</v>
      </c>
      <c r="Y10" s="17">
        <v>0.38168609679502302</v>
      </c>
      <c r="Z10" s="17">
        <v>0.41602354888534199</v>
      </c>
      <c r="AA10" s="17">
        <v>0.36642858635847197</v>
      </c>
      <c r="AB10" s="17">
        <v>0.30466573963483701</v>
      </c>
      <c r="AC10" s="17">
        <v>0.344663682603426</v>
      </c>
      <c r="AD10" s="17">
        <v>0.38992509020610899</v>
      </c>
      <c r="AE10" s="17"/>
      <c r="AF10" s="17">
        <v>0.33818497023431299</v>
      </c>
      <c r="AG10" s="17">
        <v>0.36108374850538399</v>
      </c>
      <c r="AH10" s="17">
        <v>0.41346370064070198</v>
      </c>
      <c r="AI10" s="17">
        <v>0.41533486522827001</v>
      </c>
      <c r="AJ10" s="17">
        <v>0.41396268667754499</v>
      </c>
      <c r="AK10" s="17">
        <v>0.30293565929282601</v>
      </c>
      <c r="AL10" s="17"/>
      <c r="AM10" s="17">
        <v>0.35112049581813398</v>
      </c>
      <c r="AN10" s="17">
        <v>0.36467711589861601</v>
      </c>
      <c r="AO10" s="17">
        <v>0.421296289713327</v>
      </c>
      <c r="AP10" s="17">
        <v>0.36389458254191798</v>
      </c>
      <c r="AQ10" s="17">
        <v>0.40581175873644598</v>
      </c>
      <c r="AR10" s="17"/>
      <c r="AS10" s="17">
        <v>0.36548573731280198</v>
      </c>
      <c r="AT10" s="17">
        <v>0.38688253950897</v>
      </c>
      <c r="AU10" s="17">
        <v>0.376568561586197</v>
      </c>
      <c r="AV10" s="17">
        <v>0.40367518718672901</v>
      </c>
      <c r="AW10" s="17">
        <v>0.35773104864001898</v>
      </c>
      <c r="AX10" s="17">
        <v>0.32700595752642397</v>
      </c>
      <c r="AY10" s="17"/>
      <c r="AZ10" s="17">
        <v>0.385903356979795</v>
      </c>
      <c r="BA10" s="17">
        <v>0.37356816360490402</v>
      </c>
      <c r="BB10" s="17">
        <v>0.419856409868759</v>
      </c>
      <c r="BC10" s="17">
        <v>0.29794006238753601</v>
      </c>
      <c r="BD10" s="17">
        <v>0.36094184970058302</v>
      </c>
      <c r="BE10" s="17"/>
      <c r="BF10" s="17">
        <v>0.382835917003367</v>
      </c>
      <c r="BG10" s="17"/>
      <c r="BH10" s="17">
        <v>0.375429137130671</v>
      </c>
      <c r="BI10" s="17"/>
      <c r="BJ10" s="17">
        <v>0.427963826559211</v>
      </c>
      <c r="BK10" s="17">
        <v>0.34375206224599603</v>
      </c>
      <c r="BL10" s="17">
        <v>0.34271526810730002</v>
      </c>
      <c r="BM10" s="17">
        <v>0.346823699433913</v>
      </c>
      <c r="BN10" s="17">
        <v>0.417075154041119</v>
      </c>
      <c r="BO10" s="17">
        <v>0.38901512085391099</v>
      </c>
      <c r="BP10" s="17"/>
      <c r="BQ10" s="17">
        <v>0.37162943360387202</v>
      </c>
      <c r="BR10" s="17">
        <v>0.36581344673279198</v>
      </c>
      <c r="BS10" s="17">
        <v>0.39538384048166397</v>
      </c>
      <c r="BT10" s="17"/>
      <c r="BU10" s="17">
        <v>0.419772934864858</v>
      </c>
      <c r="BV10" s="17">
        <v>0.36977236682036801</v>
      </c>
      <c r="BW10" s="17">
        <v>0.38519194444801003</v>
      </c>
      <c r="BX10" s="17"/>
      <c r="BY10" s="17">
        <v>0.37943074269799398</v>
      </c>
      <c r="BZ10" s="17"/>
      <c r="CA10" s="17">
        <v>0.41615496546370701</v>
      </c>
    </row>
    <row r="11" spans="2:79" x14ac:dyDescent="0.35">
      <c r="B11" s="18" t="s">
        <v>367</v>
      </c>
      <c r="C11" s="17">
        <v>0.26450972549938301</v>
      </c>
      <c r="D11" s="17">
        <v>0.26971568619102498</v>
      </c>
      <c r="E11" s="17">
        <v>0.26037315993048998</v>
      </c>
      <c r="F11" s="17"/>
      <c r="G11" s="17">
        <v>0.21319385070650301</v>
      </c>
      <c r="H11" s="17">
        <v>0.21172882898137199</v>
      </c>
      <c r="I11" s="17">
        <v>0.22270196238852299</v>
      </c>
      <c r="J11" s="17">
        <v>0.29378411094226298</v>
      </c>
      <c r="K11" s="17">
        <v>0.285198403003673</v>
      </c>
      <c r="L11" s="17">
        <v>0.33799031020450399</v>
      </c>
      <c r="M11" s="17"/>
      <c r="N11" s="17">
        <v>0.28131671691962201</v>
      </c>
      <c r="O11" s="17">
        <v>0.26465959023797903</v>
      </c>
      <c r="P11" s="17">
        <v>0.25668699120509703</v>
      </c>
      <c r="Q11" s="17">
        <v>0.25384010179038102</v>
      </c>
      <c r="R11" s="17"/>
      <c r="S11" s="17">
        <v>0.23932534718083101</v>
      </c>
      <c r="T11" s="17">
        <v>0.267589446825519</v>
      </c>
      <c r="U11" s="17">
        <v>0.23658614325442101</v>
      </c>
      <c r="V11" s="17">
        <v>0.24749020456755599</v>
      </c>
      <c r="W11" s="17">
        <v>0.23753786645078001</v>
      </c>
      <c r="X11" s="17">
        <v>0.30183115276857098</v>
      </c>
      <c r="Y11" s="17">
        <v>0.26456114196122799</v>
      </c>
      <c r="Z11" s="17">
        <v>0.22923129916632801</v>
      </c>
      <c r="AA11" s="17">
        <v>0.24790395948788599</v>
      </c>
      <c r="AB11" s="17">
        <v>0.34689150286918402</v>
      </c>
      <c r="AC11" s="17">
        <v>0.28144071180563002</v>
      </c>
      <c r="AD11" s="17">
        <v>0.27724210231351298</v>
      </c>
      <c r="AE11" s="17"/>
      <c r="AF11" s="17">
        <v>0.27106596377986802</v>
      </c>
      <c r="AG11" s="17">
        <v>0.266749528439364</v>
      </c>
      <c r="AH11" s="17">
        <v>0.27409439362377302</v>
      </c>
      <c r="AI11" s="17">
        <v>0.22594319711327099</v>
      </c>
      <c r="AJ11" s="17">
        <v>0.23371320523842801</v>
      </c>
      <c r="AK11" s="17">
        <v>0.248584905804029</v>
      </c>
      <c r="AL11" s="17"/>
      <c r="AM11" s="17">
        <v>0.28298828458724001</v>
      </c>
      <c r="AN11" s="17">
        <v>0.262625806455833</v>
      </c>
      <c r="AO11" s="17">
        <v>0.27900866197628199</v>
      </c>
      <c r="AP11" s="17">
        <v>0.19794054063077901</v>
      </c>
      <c r="AQ11" s="17">
        <v>0.28973522153357101</v>
      </c>
      <c r="AR11" s="17"/>
      <c r="AS11" s="17">
        <v>0.243630971630272</v>
      </c>
      <c r="AT11" s="17">
        <v>0.28150619819623901</v>
      </c>
      <c r="AU11" s="17">
        <v>0.24124763809262201</v>
      </c>
      <c r="AV11" s="17">
        <v>0.27150344366389401</v>
      </c>
      <c r="AW11" s="17">
        <v>0.29727776660282101</v>
      </c>
      <c r="AX11" s="17">
        <v>0.25164617092668001</v>
      </c>
      <c r="AY11" s="17"/>
      <c r="AZ11" s="17">
        <v>0.255715031245627</v>
      </c>
      <c r="BA11" s="17">
        <v>0.27506790674016002</v>
      </c>
      <c r="BB11" s="17">
        <v>0.28420011350694602</v>
      </c>
      <c r="BC11" s="17">
        <v>0.26440714942448201</v>
      </c>
      <c r="BD11" s="17">
        <v>0.243518340098314</v>
      </c>
      <c r="BE11" s="17"/>
      <c r="BF11" s="17">
        <v>0.26902203370066702</v>
      </c>
      <c r="BG11" s="17"/>
      <c r="BH11" s="17">
        <v>0.26179476160873</v>
      </c>
      <c r="BI11" s="17"/>
      <c r="BJ11" s="17">
        <v>0.262116378379468</v>
      </c>
      <c r="BK11" s="17">
        <v>0.28446312670820401</v>
      </c>
      <c r="BL11" s="17">
        <v>0.27595927012788801</v>
      </c>
      <c r="BM11" s="17">
        <v>0.240166322573204</v>
      </c>
      <c r="BN11" s="17">
        <v>0.231121773111507</v>
      </c>
      <c r="BO11" s="17">
        <v>0.25958051503226998</v>
      </c>
      <c r="BP11" s="17"/>
      <c r="BQ11" s="17">
        <v>0.23507704013904501</v>
      </c>
      <c r="BR11" s="17">
        <v>0.25944044437373398</v>
      </c>
      <c r="BS11" s="17">
        <v>0.25293663486225398</v>
      </c>
      <c r="BT11" s="17"/>
      <c r="BU11" s="17">
        <v>0.165800706684014</v>
      </c>
      <c r="BV11" s="17">
        <v>0.26403957670031097</v>
      </c>
      <c r="BW11" s="17">
        <v>0.25391483537537701</v>
      </c>
      <c r="BX11" s="17"/>
      <c r="BY11" s="17">
        <v>0.19027011646265601</v>
      </c>
      <c r="BZ11" s="17"/>
      <c r="CA11" s="17">
        <v>0.24168826758320899</v>
      </c>
    </row>
    <row r="12" spans="2:79" x14ac:dyDescent="0.35">
      <c r="B12" s="18" t="s">
        <v>368</v>
      </c>
      <c r="C12" s="17">
        <v>0.18027659772893601</v>
      </c>
      <c r="D12" s="17">
        <v>0.19148824829866501</v>
      </c>
      <c r="E12" s="17">
        <v>0.170429470710487</v>
      </c>
      <c r="F12" s="17"/>
      <c r="G12" s="17">
        <v>0.189998578120434</v>
      </c>
      <c r="H12" s="17">
        <v>0.16699574774138001</v>
      </c>
      <c r="I12" s="17">
        <v>0.21473278461902401</v>
      </c>
      <c r="J12" s="17">
        <v>0.14262826543666701</v>
      </c>
      <c r="K12" s="17">
        <v>0.178830374823996</v>
      </c>
      <c r="L12" s="17">
        <v>0.188144181464549</v>
      </c>
      <c r="M12" s="17"/>
      <c r="N12" s="17">
        <v>0.183173128546192</v>
      </c>
      <c r="O12" s="17">
        <v>0.167705410821226</v>
      </c>
      <c r="P12" s="17">
        <v>0.18779449187668401</v>
      </c>
      <c r="Q12" s="17">
        <v>0.18593592724482499</v>
      </c>
      <c r="R12" s="17"/>
      <c r="S12" s="17">
        <v>0.177697471802442</v>
      </c>
      <c r="T12" s="17">
        <v>0.138757686312938</v>
      </c>
      <c r="U12" s="17">
        <v>0.173536361075349</v>
      </c>
      <c r="V12" s="17">
        <v>0.18614809747377001</v>
      </c>
      <c r="W12" s="17">
        <v>0.174378161610098</v>
      </c>
      <c r="X12" s="17">
        <v>0.207734299469434</v>
      </c>
      <c r="Y12" s="17">
        <v>0.175656969745449</v>
      </c>
      <c r="Z12" s="17">
        <v>0.16111167532555101</v>
      </c>
      <c r="AA12" s="17">
        <v>0.22244603612798799</v>
      </c>
      <c r="AB12" s="17">
        <v>0.18620377701377999</v>
      </c>
      <c r="AC12" s="17">
        <v>0.170215331812167</v>
      </c>
      <c r="AD12" s="17">
        <v>0.18609107497792199</v>
      </c>
      <c r="AE12" s="17"/>
      <c r="AF12" s="17">
        <v>0.20265011086280099</v>
      </c>
      <c r="AG12" s="17">
        <v>0.18859701985681199</v>
      </c>
      <c r="AH12" s="17">
        <v>0.16618071882343499</v>
      </c>
      <c r="AI12" s="17">
        <v>0.167133694428585</v>
      </c>
      <c r="AJ12" s="17">
        <v>0.17775297457556799</v>
      </c>
      <c r="AK12" s="17">
        <v>0.18305026325659299</v>
      </c>
      <c r="AL12" s="17"/>
      <c r="AM12" s="17">
        <v>0.193991601535595</v>
      </c>
      <c r="AN12" s="17">
        <v>0.19987061901561401</v>
      </c>
      <c r="AO12" s="17">
        <v>0.14423651260523801</v>
      </c>
      <c r="AP12" s="17">
        <v>0.18306511274486001</v>
      </c>
      <c r="AQ12" s="17">
        <v>0.12695903784229701</v>
      </c>
      <c r="AR12" s="17"/>
      <c r="AS12" s="17">
        <v>0.18214037253269599</v>
      </c>
      <c r="AT12" s="17">
        <v>0.15915286699110401</v>
      </c>
      <c r="AU12" s="17">
        <v>0.20185062961546099</v>
      </c>
      <c r="AV12" s="17">
        <v>0.17644965125846601</v>
      </c>
      <c r="AW12" s="17">
        <v>0.17583011139257801</v>
      </c>
      <c r="AX12" s="17">
        <v>0.20968336657021</v>
      </c>
      <c r="AY12" s="17"/>
      <c r="AZ12" s="17">
        <v>0.184602684187783</v>
      </c>
      <c r="BA12" s="17">
        <v>0.19386183910421501</v>
      </c>
      <c r="BB12" s="17">
        <v>0.142520709364265</v>
      </c>
      <c r="BC12" s="17">
        <v>0.17301996175020301</v>
      </c>
      <c r="BD12" s="17">
        <v>0.190163884773112</v>
      </c>
      <c r="BE12" s="17"/>
      <c r="BF12" s="17">
        <v>0.17818511796966599</v>
      </c>
      <c r="BG12" s="17"/>
      <c r="BH12" s="17">
        <v>0.182014516114896</v>
      </c>
      <c r="BI12" s="17"/>
      <c r="BJ12" s="17">
        <v>0.15210206741656701</v>
      </c>
      <c r="BK12" s="17">
        <v>0.18982056731091901</v>
      </c>
      <c r="BL12" s="17">
        <v>0.19390494270543501</v>
      </c>
      <c r="BM12" s="17">
        <v>0.207090173480625</v>
      </c>
      <c r="BN12" s="17">
        <v>0.17177168550848601</v>
      </c>
      <c r="BO12" s="17">
        <v>0.19490871379875299</v>
      </c>
      <c r="BP12" s="17"/>
      <c r="BQ12" s="17">
        <v>0.17240864530088501</v>
      </c>
      <c r="BR12" s="17">
        <v>0.20113227268046399</v>
      </c>
      <c r="BS12" s="17">
        <v>0.17850169827281701</v>
      </c>
      <c r="BT12" s="17"/>
      <c r="BU12" s="17">
        <v>0.22983936684454701</v>
      </c>
      <c r="BV12" s="17">
        <v>0.190966884660146</v>
      </c>
      <c r="BW12" s="17">
        <v>0.17462279689547899</v>
      </c>
      <c r="BX12" s="17"/>
      <c r="BY12" s="17">
        <v>0.25334225193655802</v>
      </c>
      <c r="BZ12" s="17"/>
      <c r="CA12" s="17">
        <v>0.161494358295725</v>
      </c>
    </row>
    <row r="13" spans="2:79" x14ac:dyDescent="0.35">
      <c r="B13" s="18" t="s">
        <v>369</v>
      </c>
      <c r="C13" s="19">
        <v>6.2765345623305893E-2</v>
      </c>
      <c r="D13" s="19">
        <v>6.8071367020544005E-2</v>
      </c>
      <c r="E13" s="19">
        <v>5.7600521089781899E-2</v>
      </c>
      <c r="F13" s="19"/>
      <c r="G13" s="19">
        <v>3.7207223570653099E-2</v>
      </c>
      <c r="H13" s="19">
        <v>7.2938874076354202E-2</v>
      </c>
      <c r="I13" s="19">
        <v>7.6949425860056597E-2</v>
      </c>
      <c r="J13" s="19">
        <v>4.3469473686343199E-2</v>
      </c>
      <c r="K13" s="19">
        <v>7.2507688405932705E-2</v>
      </c>
      <c r="L13" s="19">
        <v>6.9188244508162799E-2</v>
      </c>
      <c r="M13" s="19"/>
      <c r="N13" s="19">
        <v>6.1289590874375903E-2</v>
      </c>
      <c r="O13" s="19">
        <v>5.7231445308579799E-2</v>
      </c>
      <c r="P13" s="19">
        <v>6.6004214581028398E-2</v>
      </c>
      <c r="Q13" s="19">
        <v>6.71687248121388E-2</v>
      </c>
      <c r="R13" s="19"/>
      <c r="S13" s="19">
        <v>7.0697573549582698E-2</v>
      </c>
      <c r="T13" s="19">
        <v>6.1758484590457401E-2</v>
      </c>
      <c r="U13" s="19">
        <v>3.35989005007774E-2</v>
      </c>
      <c r="V13" s="19">
        <v>3.7798929237435497E-2</v>
      </c>
      <c r="W13" s="19">
        <v>5.0223051836041997E-2</v>
      </c>
      <c r="X13" s="19">
        <v>6.09857603488108E-2</v>
      </c>
      <c r="Y13" s="19">
        <v>5.4637325074109802E-2</v>
      </c>
      <c r="Z13" s="19">
        <v>9.9899222104685506E-2</v>
      </c>
      <c r="AA13" s="19">
        <v>7.3347499618486606E-2</v>
      </c>
      <c r="AB13" s="19">
        <v>8.2059651017615504E-2</v>
      </c>
      <c r="AC13" s="19">
        <v>8.7594130337681694E-2</v>
      </c>
      <c r="AD13" s="19">
        <v>5.14804818713228E-2</v>
      </c>
      <c r="AE13" s="19"/>
      <c r="AF13" s="19">
        <v>7.4784764544637797E-2</v>
      </c>
      <c r="AG13" s="19">
        <v>7.3958200255010195E-2</v>
      </c>
      <c r="AH13" s="19">
        <v>3.9213329018031498E-2</v>
      </c>
      <c r="AI13" s="19">
        <v>5.3984603676061602E-2</v>
      </c>
      <c r="AJ13" s="19">
        <v>4.4946896255319502E-2</v>
      </c>
      <c r="AK13" s="19">
        <v>6.8908072771328904E-2</v>
      </c>
      <c r="AL13" s="19"/>
      <c r="AM13" s="19">
        <v>7.1124007683796495E-2</v>
      </c>
      <c r="AN13" s="19">
        <v>5.3943653879304297E-2</v>
      </c>
      <c r="AO13" s="19">
        <v>4.3950282454549898E-2</v>
      </c>
      <c r="AP13" s="19">
        <v>8.8798513073333807E-2</v>
      </c>
      <c r="AQ13" s="19">
        <v>0.10365233099078699</v>
      </c>
      <c r="AR13" s="19"/>
      <c r="AS13" s="19">
        <v>5.6646382532188601E-2</v>
      </c>
      <c r="AT13" s="19">
        <v>6.6756604080496704E-2</v>
      </c>
      <c r="AU13" s="19">
        <v>6.2436371133693699E-2</v>
      </c>
      <c r="AV13" s="19">
        <v>5.0325411618879101E-2</v>
      </c>
      <c r="AW13" s="19">
        <v>6.5507087450113494E-2</v>
      </c>
      <c r="AX13" s="19">
        <v>9.8696567086865403E-2</v>
      </c>
      <c r="AY13" s="19"/>
      <c r="AZ13" s="19">
        <v>6.5568913064693202E-2</v>
      </c>
      <c r="BA13" s="19">
        <v>5.5033955194528202E-2</v>
      </c>
      <c r="BB13" s="19">
        <v>4.6586651805603403E-2</v>
      </c>
      <c r="BC13" s="19">
        <v>8.7369550087542894E-2</v>
      </c>
      <c r="BD13" s="19">
        <v>7.3997042759344406E-2</v>
      </c>
      <c r="BE13" s="19"/>
      <c r="BF13" s="19">
        <v>5.90358100565153E-2</v>
      </c>
      <c r="BG13" s="19"/>
      <c r="BH13" s="19">
        <v>6.48629151397149E-2</v>
      </c>
      <c r="BI13" s="19"/>
      <c r="BJ13" s="19">
        <v>4.0100266440736998E-2</v>
      </c>
      <c r="BK13" s="19">
        <v>7.8194067289807795E-2</v>
      </c>
      <c r="BL13" s="19">
        <v>6.8135429166824094E-2</v>
      </c>
      <c r="BM13" s="19">
        <v>6.18146940995302E-2</v>
      </c>
      <c r="BN13" s="19">
        <v>5.6245444387136502E-2</v>
      </c>
      <c r="BO13" s="19">
        <v>6.52667121036241E-2</v>
      </c>
      <c r="BP13" s="19"/>
      <c r="BQ13" s="19">
        <v>7.0293937180748695E-2</v>
      </c>
      <c r="BR13" s="19">
        <v>5.1956603313226803E-2</v>
      </c>
      <c r="BS13" s="19">
        <v>6.4159382727143499E-2</v>
      </c>
      <c r="BT13" s="19"/>
      <c r="BU13" s="19">
        <v>9.4496540978913898E-2</v>
      </c>
      <c r="BV13" s="19">
        <v>6.2011136718913902E-2</v>
      </c>
      <c r="BW13" s="19">
        <v>6.0143492108435802E-2</v>
      </c>
      <c r="BX13" s="19"/>
      <c r="BY13" s="19">
        <v>4.65585221665792E-2</v>
      </c>
      <c r="BZ13" s="19"/>
      <c r="CA13" s="19">
        <v>5.0007031925093703E-2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0.10217390607039099</v>
      </c>
      <c r="D9" s="17">
        <v>9.9320968307797505E-2</v>
      </c>
      <c r="E9" s="17">
        <v>0.105071536055377</v>
      </c>
      <c r="F9" s="17"/>
      <c r="G9" s="17">
        <v>6.8969435601343304E-2</v>
      </c>
      <c r="H9" s="17">
        <v>9.3955032715527895E-2</v>
      </c>
      <c r="I9" s="17">
        <v>0.125765934551756</v>
      </c>
      <c r="J9" s="17">
        <v>8.9125015818582703E-2</v>
      </c>
      <c r="K9" s="17">
        <v>0.11132421707047201</v>
      </c>
      <c r="L9" s="17">
        <v>0.116379079554865</v>
      </c>
      <c r="M9" s="17"/>
      <c r="N9" s="17">
        <v>0.118233120819843</v>
      </c>
      <c r="O9" s="17">
        <v>9.0937352609763003E-2</v>
      </c>
      <c r="P9" s="17">
        <v>8.3785013604062403E-2</v>
      </c>
      <c r="Q9" s="17">
        <v>0.113599954411718</v>
      </c>
      <c r="R9" s="17"/>
      <c r="S9" s="17">
        <v>9.5307997589097401E-2</v>
      </c>
      <c r="T9" s="17">
        <v>0.102111881498251</v>
      </c>
      <c r="U9" s="17">
        <v>7.0460096752652093E-2</v>
      </c>
      <c r="V9" s="17">
        <v>0.116572313767651</v>
      </c>
      <c r="W9" s="17">
        <v>0.10180105228738601</v>
      </c>
      <c r="X9" s="17">
        <v>0.110093073849116</v>
      </c>
      <c r="Y9" s="17">
        <v>0.12612569469082199</v>
      </c>
      <c r="Z9" s="17">
        <v>0.108960156266679</v>
      </c>
      <c r="AA9" s="17">
        <v>9.0535905052579302E-2</v>
      </c>
      <c r="AB9" s="17">
        <v>0.115269372954656</v>
      </c>
      <c r="AC9" s="17">
        <v>7.9495651323327698E-2</v>
      </c>
      <c r="AD9" s="17">
        <v>0.121154163754592</v>
      </c>
      <c r="AE9" s="17"/>
      <c r="AF9" s="17">
        <v>0.11416141827312</v>
      </c>
      <c r="AG9" s="17">
        <v>0.103440121909443</v>
      </c>
      <c r="AH9" s="17">
        <v>0.10682989911169501</v>
      </c>
      <c r="AI9" s="17">
        <v>9.2777926519506906E-2</v>
      </c>
      <c r="AJ9" s="17">
        <v>9.1494186456286694E-2</v>
      </c>
      <c r="AK9" s="17">
        <v>0.117223862063649</v>
      </c>
      <c r="AL9" s="17"/>
      <c r="AM9" s="17">
        <v>0.10079608060967001</v>
      </c>
      <c r="AN9" s="17">
        <v>9.9387451657484999E-2</v>
      </c>
      <c r="AO9" s="17">
        <v>9.3512651576548006E-2</v>
      </c>
      <c r="AP9" s="17">
        <v>0.12476617546150701</v>
      </c>
      <c r="AQ9" s="17">
        <v>0.14980866092027201</v>
      </c>
      <c r="AR9" s="17"/>
      <c r="AS9" s="17">
        <v>9.0023505793059497E-2</v>
      </c>
      <c r="AT9" s="17">
        <v>0.13276230065269401</v>
      </c>
      <c r="AU9" s="17">
        <v>7.1822673035414605E-2</v>
      </c>
      <c r="AV9" s="17">
        <v>9.5629968050702993E-2</v>
      </c>
      <c r="AW9" s="17">
        <v>0.10839291890106301</v>
      </c>
      <c r="AX9" s="17">
        <v>0.115724186477874</v>
      </c>
      <c r="AY9" s="17"/>
      <c r="AZ9" s="17">
        <v>9.2185123604844002E-2</v>
      </c>
      <c r="BA9" s="17">
        <v>9.0411399390429997E-2</v>
      </c>
      <c r="BB9" s="17">
        <v>0.107059580869746</v>
      </c>
      <c r="BC9" s="17">
        <v>0.15377833918519801</v>
      </c>
      <c r="BD9" s="17">
        <v>0.103891180632563</v>
      </c>
      <c r="BE9" s="17"/>
      <c r="BF9" s="17">
        <v>0.101930685586427</v>
      </c>
      <c r="BG9" s="17"/>
      <c r="BH9" s="17">
        <v>0.105129134274455</v>
      </c>
      <c r="BI9" s="17"/>
      <c r="BJ9" s="17">
        <v>9.2994208948902202E-2</v>
      </c>
      <c r="BK9" s="17">
        <v>0.116516100103181</v>
      </c>
      <c r="BL9" s="17">
        <v>0.102646946185719</v>
      </c>
      <c r="BM9" s="17">
        <v>0.106026790298621</v>
      </c>
      <c r="BN9" s="17">
        <v>9.4791666901885799E-2</v>
      </c>
      <c r="BO9" s="17">
        <v>4.12508741992322E-2</v>
      </c>
      <c r="BP9" s="17"/>
      <c r="BQ9" s="17">
        <v>0.107753718364342</v>
      </c>
      <c r="BR9" s="17">
        <v>8.3159247909035103E-2</v>
      </c>
      <c r="BS9" s="17">
        <v>0.109853826616267</v>
      </c>
      <c r="BT9" s="17"/>
      <c r="BU9" s="17">
        <v>7.5802276928758294E-2</v>
      </c>
      <c r="BV9" s="17">
        <v>9.0785584779719999E-2</v>
      </c>
      <c r="BW9" s="17">
        <v>0.109648564454014</v>
      </c>
      <c r="BX9" s="17"/>
      <c r="BY9" s="17">
        <v>7.2807687475570301E-2</v>
      </c>
      <c r="BZ9" s="17"/>
      <c r="CA9" s="17">
        <v>6.3394517113294205E-2</v>
      </c>
    </row>
    <row r="10" spans="2:79" x14ac:dyDescent="0.35">
      <c r="B10" s="18" t="s">
        <v>366</v>
      </c>
      <c r="C10" s="17">
        <v>0.36386832119990498</v>
      </c>
      <c r="D10" s="17">
        <v>0.35693546454226699</v>
      </c>
      <c r="E10" s="17">
        <v>0.36874999492740401</v>
      </c>
      <c r="F10" s="17"/>
      <c r="G10" s="17">
        <v>0.40731876618641999</v>
      </c>
      <c r="H10" s="17">
        <v>0.32637908102450403</v>
      </c>
      <c r="I10" s="17">
        <v>0.368733342978115</v>
      </c>
      <c r="J10" s="17">
        <v>0.36776729898458099</v>
      </c>
      <c r="K10" s="17">
        <v>0.38641630995575299</v>
      </c>
      <c r="L10" s="17">
        <v>0.34311195203906403</v>
      </c>
      <c r="M10" s="17"/>
      <c r="N10" s="17">
        <v>0.37004575199541601</v>
      </c>
      <c r="O10" s="17">
        <v>0.37979834285109298</v>
      </c>
      <c r="P10" s="17">
        <v>0.36813276350607799</v>
      </c>
      <c r="Q10" s="17">
        <v>0.33673630895702</v>
      </c>
      <c r="R10" s="17"/>
      <c r="S10" s="17">
        <v>0.354468246678382</v>
      </c>
      <c r="T10" s="17">
        <v>0.35729681243755002</v>
      </c>
      <c r="U10" s="17">
        <v>0.44452419590398401</v>
      </c>
      <c r="V10" s="17">
        <v>0.330762652651649</v>
      </c>
      <c r="W10" s="17">
        <v>0.39627347732768597</v>
      </c>
      <c r="X10" s="17">
        <v>0.33616869573087999</v>
      </c>
      <c r="Y10" s="17">
        <v>0.36925658516926801</v>
      </c>
      <c r="Z10" s="17">
        <v>0.36040096033529201</v>
      </c>
      <c r="AA10" s="17">
        <v>0.40175721786389201</v>
      </c>
      <c r="AB10" s="17">
        <v>0.32571876381108</v>
      </c>
      <c r="AC10" s="17">
        <v>0.32218246236504799</v>
      </c>
      <c r="AD10" s="17">
        <v>0.36349671220019902</v>
      </c>
      <c r="AE10" s="17"/>
      <c r="AF10" s="17">
        <v>0.338093152473812</v>
      </c>
      <c r="AG10" s="17">
        <v>0.37339750374666097</v>
      </c>
      <c r="AH10" s="17">
        <v>0.36875426084582402</v>
      </c>
      <c r="AI10" s="17">
        <v>0.38271350982326002</v>
      </c>
      <c r="AJ10" s="17">
        <v>0.39372676726707301</v>
      </c>
      <c r="AK10" s="17">
        <v>0.30930754191624399</v>
      </c>
      <c r="AL10" s="17"/>
      <c r="AM10" s="17">
        <v>0.36132672568871599</v>
      </c>
      <c r="AN10" s="17">
        <v>0.37741303263394399</v>
      </c>
      <c r="AO10" s="17">
        <v>0.35827717649149998</v>
      </c>
      <c r="AP10" s="17">
        <v>0.35371742044833299</v>
      </c>
      <c r="AQ10" s="17">
        <v>0.38490274264128799</v>
      </c>
      <c r="AR10" s="17"/>
      <c r="AS10" s="17">
        <v>0.34758015112285801</v>
      </c>
      <c r="AT10" s="17">
        <v>0.35433634456834801</v>
      </c>
      <c r="AU10" s="17">
        <v>0.392393687904114</v>
      </c>
      <c r="AV10" s="17">
        <v>0.383062395040838</v>
      </c>
      <c r="AW10" s="17">
        <v>0.350294364523073</v>
      </c>
      <c r="AX10" s="17">
        <v>0.34844474612791898</v>
      </c>
      <c r="AY10" s="17"/>
      <c r="AZ10" s="17">
        <v>0.31841378789240399</v>
      </c>
      <c r="BA10" s="17">
        <v>0.42022507834265599</v>
      </c>
      <c r="BB10" s="17">
        <v>0.37610020950010598</v>
      </c>
      <c r="BC10" s="17">
        <v>0.312369815435175</v>
      </c>
      <c r="BD10" s="17">
        <v>0.33991015822827803</v>
      </c>
      <c r="BE10" s="17"/>
      <c r="BF10" s="17">
        <v>0.37423279822958799</v>
      </c>
      <c r="BG10" s="17"/>
      <c r="BH10" s="17">
        <v>0.363996548222978</v>
      </c>
      <c r="BI10" s="17"/>
      <c r="BJ10" s="17">
        <v>0.39400123688398497</v>
      </c>
      <c r="BK10" s="17">
        <v>0.36791909191829297</v>
      </c>
      <c r="BL10" s="17">
        <v>0.35571921818790803</v>
      </c>
      <c r="BM10" s="17">
        <v>0.32549275567651598</v>
      </c>
      <c r="BN10" s="17">
        <v>0.33867276954358899</v>
      </c>
      <c r="BO10" s="17">
        <v>0.37752277403251799</v>
      </c>
      <c r="BP10" s="17"/>
      <c r="BQ10" s="17">
        <v>0.37077421372668301</v>
      </c>
      <c r="BR10" s="17">
        <v>0.37643452894379997</v>
      </c>
      <c r="BS10" s="17">
        <v>0.369937022864683</v>
      </c>
      <c r="BT10" s="17"/>
      <c r="BU10" s="17">
        <v>0.36481462617626698</v>
      </c>
      <c r="BV10" s="17">
        <v>0.37814875025033701</v>
      </c>
      <c r="BW10" s="17">
        <v>0.365572966416019</v>
      </c>
      <c r="BX10" s="17"/>
      <c r="BY10" s="17">
        <v>0.30536034921294802</v>
      </c>
      <c r="BZ10" s="17"/>
      <c r="CA10" s="17">
        <v>0.34538290960882301</v>
      </c>
    </row>
    <row r="11" spans="2:79" x14ac:dyDescent="0.35">
      <c r="B11" s="18" t="s">
        <v>367</v>
      </c>
      <c r="C11" s="17">
        <v>0.26745349483535302</v>
      </c>
      <c r="D11" s="17">
        <v>0.26147971140584497</v>
      </c>
      <c r="E11" s="17">
        <v>0.27420224412187399</v>
      </c>
      <c r="F11" s="17"/>
      <c r="G11" s="17">
        <v>0.175341580325998</v>
      </c>
      <c r="H11" s="17">
        <v>0.22737670357617601</v>
      </c>
      <c r="I11" s="17">
        <v>0.25617925269839198</v>
      </c>
      <c r="J11" s="17">
        <v>0.29670116804563701</v>
      </c>
      <c r="K11" s="17">
        <v>0.28968107824500999</v>
      </c>
      <c r="L11" s="17">
        <v>0.332130773197235</v>
      </c>
      <c r="M11" s="17"/>
      <c r="N11" s="17">
        <v>0.26459334757632103</v>
      </c>
      <c r="O11" s="17">
        <v>0.26607959252117103</v>
      </c>
      <c r="P11" s="17">
        <v>0.274984048745466</v>
      </c>
      <c r="Q11" s="17">
        <v>0.26609331321045099</v>
      </c>
      <c r="R11" s="17"/>
      <c r="S11" s="17">
        <v>0.22896100707256101</v>
      </c>
      <c r="T11" s="17">
        <v>0.27520909608951399</v>
      </c>
      <c r="U11" s="17">
        <v>0.255537491055151</v>
      </c>
      <c r="V11" s="17">
        <v>0.28665432831862497</v>
      </c>
      <c r="W11" s="17">
        <v>0.24456645778891101</v>
      </c>
      <c r="X11" s="17">
        <v>0.27493946823498799</v>
      </c>
      <c r="Y11" s="17">
        <v>0.26570758828364599</v>
      </c>
      <c r="Z11" s="17">
        <v>0.26909679259316399</v>
      </c>
      <c r="AA11" s="17">
        <v>0.25539313716870798</v>
      </c>
      <c r="AB11" s="17">
        <v>0.30620069691441298</v>
      </c>
      <c r="AC11" s="17">
        <v>0.33275349302280699</v>
      </c>
      <c r="AD11" s="17">
        <v>0.23990155068784999</v>
      </c>
      <c r="AE11" s="17"/>
      <c r="AF11" s="17">
        <v>0.26643339693937701</v>
      </c>
      <c r="AG11" s="17">
        <v>0.26569467245692602</v>
      </c>
      <c r="AH11" s="17">
        <v>0.265334873274651</v>
      </c>
      <c r="AI11" s="17">
        <v>0.26075514666111299</v>
      </c>
      <c r="AJ11" s="17">
        <v>0.25004921768152799</v>
      </c>
      <c r="AK11" s="17">
        <v>0.22896748293581701</v>
      </c>
      <c r="AL11" s="17"/>
      <c r="AM11" s="17">
        <v>0.297410163814811</v>
      </c>
      <c r="AN11" s="17">
        <v>0.25905161781442598</v>
      </c>
      <c r="AO11" s="17">
        <v>0.27766332906001401</v>
      </c>
      <c r="AP11" s="17">
        <v>0.213932288654679</v>
      </c>
      <c r="AQ11" s="17">
        <v>0.22754811989637599</v>
      </c>
      <c r="AR11" s="17"/>
      <c r="AS11" s="17">
        <v>0.25019446782332699</v>
      </c>
      <c r="AT11" s="17">
        <v>0.28701969240403602</v>
      </c>
      <c r="AU11" s="17">
        <v>0.23183660133968001</v>
      </c>
      <c r="AV11" s="17">
        <v>0.26390985976850401</v>
      </c>
      <c r="AW11" s="17">
        <v>0.29325260061942299</v>
      </c>
      <c r="AX11" s="17">
        <v>0.30399340223592802</v>
      </c>
      <c r="AY11" s="17"/>
      <c r="AZ11" s="17">
        <v>0.316604541017727</v>
      </c>
      <c r="BA11" s="17">
        <v>0.26387688963598199</v>
      </c>
      <c r="BB11" s="17">
        <v>0.27909362665489401</v>
      </c>
      <c r="BC11" s="17">
        <v>0.25787460189123101</v>
      </c>
      <c r="BD11" s="17">
        <v>0.223549548078915</v>
      </c>
      <c r="BE11" s="17"/>
      <c r="BF11" s="17">
        <v>0.27519591544121902</v>
      </c>
      <c r="BG11" s="17"/>
      <c r="BH11" s="17">
        <v>0.27035432639391999</v>
      </c>
      <c r="BI11" s="17"/>
      <c r="BJ11" s="17">
        <v>0.256210292689876</v>
      </c>
      <c r="BK11" s="17">
        <v>0.29176288629587799</v>
      </c>
      <c r="BL11" s="17">
        <v>0.29232391341840402</v>
      </c>
      <c r="BM11" s="17">
        <v>0.19104527305591601</v>
      </c>
      <c r="BN11" s="17">
        <v>0.239999617512344</v>
      </c>
      <c r="BO11" s="17">
        <v>0.27660784280317402</v>
      </c>
      <c r="BP11" s="17"/>
      <c r="BQ11" s="17">
        <v>0.24869668318903301</v>
      </c>
      <c r="BR11" s="17">
        <v>0.28164694586861599</v>
      </c>
      <c r="BS11" s="17">
        <v>0.24658502865161899</v>
      </c>
      <c r="BT11" s="17"/>
      <c r="BU11" s="17">
        <v>0.23782227303575601</v>
      </c>
      <c r="BV11" s="17">
        <v>0.29030221196400102</v>
      </c>
      <c r="BW11" s="17">
        <v>0.237385111039841</v>
      </c>
      <c r="BX11" s="17"/>
      <c r="BY11" s="17">
        <v>0.20146130845490701</v>
      </c>
      <c r="BZ11" s="17"/>
      <c r="CA11" s="17">
        <v>0.30354059307261699</v>
      </c>
    </row>
    <row r="12" spans="2:79" x14ac:dyDescent="0.35">
      <c r="B12" s="18" t="s">
        <v>368</v>
      </c>
      <c r="C12" s="17">
        <v>0.20880118254955901</v>
      </c>
      <c r="D12" s="17">
        <v>0.219916049614998</v>
      </c>
      <c r="E12" s="17">
        <v>0.19889836627440199</v>
      </c>
      <c r="F12" s="17"/>
      <c r="G12" s="17">
        <v>0.27564844885529599</v>
      </c>
      <c r="H12" s="17">
        <v>0.26443111753376097</v>
      </c>
      <c r="I12" s="17">
        <v>0.19281346393180801</v>
      </c>
      <c r="J12" s="17">
        <v>0.19307417308837899</v>
      </c>
      <c r="K12" s="17">
        <v>0.17452114586480399</v>
      </c>
      <c r="L12" s="17">
        <v>0.16755719525023</v>
      </c>
      <c r="M12" s="17"/>
      <c r="N12" s="17">
        <v>0.20354077168590301</v>
      </c>
      <c r="O12" s="17">
        <v>0.2130083491194</v>
      </c>
      <c r="P12" s="17">
        <v>0.20724111541583201</v>
      </c>
      <c r="Q12" s="17">
        <v>0.212267104694083</v>
      </c>
      <c r="R12" s="17"/>
      <c r="S12" s="17">
        <v>0.25169863497689199</v>
      </c>
      <c r="T12" s="17">
        <v>0.18829618893408601</v>
      </c>
      <c r="U12" s="17">
        <v>0.17751122799444299</v>
      </c>
      <c r="V12" s="17">
        <v>0.217502720003306</v>
      </c>
      <c r="W12" s="17">
        <v>0.20197204847070699</v>
      </c>
      <c r="X12" s="17">
        <v>0.22686657355283599</v>
      </c>
      <c r="Y12" s="17">
        <v>0.217364784950381</v>
      </c>
      <c r="Z12" s="17">
        <v>0.20505503627340699</v>
      </c>
      <c r="AA12" s="17">
        <v>0.195420901498643</v>
      </c>
      <c r="AB12" s="17">
        <v>0.18185405001528501</v>
      </c>
      <c r="AC12" s="17">
        <v>0.201590280981849</v>
      </c>
      <c r="AD12" s="17">
        <v>0.240685369885208</v>
      </c>
      <c r="AE12" s="17"/>
      <c r="AF12" s="17">
        <v>0.212362185192568</v>
      </c>
      <c r="AG12" s="17">
        <v>0.212292318993127</v>
      </c>
      <c r="AH12" s="17">
        <v>0.197858678743209</v>
      </c>
      <c r="AI12" s="17">
        <v>0.20776496635216399</v>
      </c>
      <c r="AJ12" s="17">
        <v>0.215827707189514</v>
      </c>
      <c r="AK12" s="17">
        <v>0.25272972585842901</v>
      </c>
      <c r="AL12" s="17"/>
      <c r="AM12" s="17">
        <v>0.191591936367034</v>
      </c>
      <c r="AN12" s="17">
        <v>0.205680402876699</v>
      </c>
      <c r="AO12" s="17">
        <v>0.22003090791178401</v>
      </c>
      <c r="AP12" s="17">
        <v>0.23372281867695199</v>
      </c>
      <c r="AQ12" s="17">
        <v>0.22030100602579999</v>
      </c>
      <c r="AR12" s="17"/>
      <c r="AS12" s="17">
        <v>0.23517591599208601</v>
      </c>
      <c r="AT12" s="17">
        <v>0.17174198605851801</v>
      </c>
      <c r="AU12" s="17">
        <v>0.233790112153097</v>
      </c>
      <c r="AV12" s="17">
        <v>0.213028875663579</v>
      </c>
      <c r="AW12" s="17">
        <v>0.198516439075337</v>
      </c>
      <c r="AX12" s="17">
        <v>0.19870856374868701</v>
      </c>
      <c r="AY12" s="17"/>
      <c r="AZ12" s="17">
        <v>0.21700968578174501</v>
      </c>
      <c r="BA12" s="17">
        <v>0.171003764767091</v>
      </c>
      <c r="BB12" s="17">
        <v>0.19969471887866899</v>
      </c>
      <c r="BC12" s="17">
        <v>0.18839389659483499</v>
      </c>
      <c r="BD12" s="17">
        <v>0.26299459216447701</v>
      </c>
      <c r="BE12" s="17"/>
      <c r="BF12" s="17">
        <v>0.19100806300140799</v>
      </c>
      <c r="BG12" s="17"/>
      <c r="BH12" s="17">
        <v>0.199369633587172</v>
      </c>
      <c r="BI12" s="17"/>
      <c r="BJ12" s="17">
        <v>0.200573211562526</v>
      </c>
      <c r="BK12" s="17">
        <v>0.18194416847741601</v>
      </c>
      <c r="BL12" s="17">
        <v>0.19935848749811999</v>
      </c>
      <c r="BM12" s="17">
        <v>0.27011616398518601</v>
      </c>
      <c r="BN12" s="17">
        <v>0.21789125543235899</v>
      </c>
      <c r="BO12" s="17">
        <v>0.25346089140467998</v>
      </c>
      <c r="BP12" s="17"/>
      <c r="BQ12" s="17">
        <v>0.199226700549087</v>
      </c>
      <c r="BR12" s="17">
        <v>0.20192756075161999</v>
      </c>
      <c r="BS12" s="17">
        <v>0.22190388682393999</v>
      </c>
      <c r="BT12" s="17"/>
      <c r="BU12" s="17">
        <v>0.22601431216735399</v>
      </c>
      <c r="BV12" s="17">
        <v>0.19315280138718</v>
      </c>
      <c r="BW12" s="17">
        <v>0.22574621097213901</v>
      </c>
      <c r="BX12" s="17"/>
      <c r="BY12" s="17">
        <v>0.36803586404830002</v>
      </c>
      <c r="BZ12" s="17"/>
      <c r="CA12" s="17">
        <v>0.226889738553613</v>
      </c>
    </row>
    <row r="13" spans="2:79" x14ac:dyDescent="0.35">
      <c r="B13" s="18" t="s">
        <v>369</v>
      </c>
      <c r="C13" s="19">
        <v>5.7703095344791802E-2</v>
      </c>
      <c r="D13" s="19">
        <v>6.2347806129092201E-2</v>
      </c>
      <c r="E13" s="19">
        <v>5.30778586209424E-2</v>
      </c>
      <c r="F13" s="19"/>
      <c r="G13" s="19">
        <v>7.2721769030942601E-2</v>
      </c>
      <c r="H13" s="19">
        <v>8.7858065150030501E-2</v>
      </c>
      <c r="I13" s="19">
        <v>5.6508005839928502E-2</v>
      </c>
      <c r="J13" s="19">
        <v>5.3332344062819198E-2</v>
      </c>
      <c r="K13" s="19">
        <v>3.8057248863960599E-2</v>
      </c>
      <c r="L13" s="19">
        <v>4.0820999958606302E-2</v>
      </c>
      <c r="M13" s="19"/>
      <c r="N13" s="19">
        <v>4.3587007922516303E-2</v>
      </c>
      <c r="O13" s="19">
        <v>5.0176362898572899E-2</v>
      </c>
      <c r="P13" s="19">
        <v>6.5857058728562096E-2</v>
      </c>
      <c r="Q13" s="19">
        <v>7.1303318726728404E-2</v>
      </c>
      <c r="R13" s="19"/>
      <c r="S13" s="19">
        <v>6.9564113683067405E-2</v>
      </c>
      <c r="T13" s="19">
        <v>7.7086021040600194E-2</v>
      </c>
      <c r="U13" s="19">
        <v>5.1966988293769903E-2</v>
      </c>
      <c r="V13" s="19">
        <v>4.8507985258769197E-2</v>
      </c>
      <c r="W13" s="19">
        <v>5.5386964125311099E-2</v>
      </c>
      <c r="X13" s="19">
        <v>5.1932188632179598E-2</v>
      </c>
      <c r="Y13" s="19">
        <v>2.1545346905883E-2</v>
      </c>
      <c r="Z13" s="19">
        <v>5.6487054531457401E-2</v>
      </c>
      <c r="AA13" s="19">
        <v>5.68928384161786E-2</v>
      </c>
      <c r="AB13" s="19">
        <v>7.0957116304566997E-2</v>
      </c>
      <c r="AC13" s="19">
        <v>6.3978112306968593E-2</v>
      </c>
      <c r="AD13" s="19">
        <v>3.47622034721509E-2</v>
      </c>
      <c r="AE13" s="19"/>
      <c r="AF13" s="19">
        <v>6.8949847121122995E-2</v>
      </c>
      <c r="AG13" s="19">
        <v>4.5175382893843097E-2</v>
      </c>
      <c r="AH13" s="19">
        <v>6.1222288024621201E-2</v>
      </c>
      <c r="AI13" s="19">
        <v>5.5988450643955898E-2</v>
      </c>
      <c r="AJ13" s="19">
        <v>4.8902121405598402E-2</v>
      </c>
      <c r="AK13" s="19">
        <v>9.1771387225861298E-2</v>
      </c>
      <c r="AL13" s="19"/>
      <c r="AM13" s="19">
        <v>4.8875093519769403E-2</v>
      </c>
      <c r="AN13" s="19">
        <v>5.8467495017446899E-2</v>
      </c>
      <c r="AO13" s="19">
        <v>5.0515934960153802E-2</v>
      </c>
      <c r="AP13" s="19">
        <v>7.3861296758528205E-2</v>
      </c>
      <c r="AQ13" s="19">
        <v>1.7439470516264099E-2</v>
      </c>
      <c r="AR13" s="19"/>
      <c r="AS13" s="19">
        <v>7.7025959268669397E-2</v>
      </c>
      <c r="AT13" s="19">
        <v>5.4139676316403797E-2</v>
      </c>
      <c r="AU13" s="19">
        <v>7.0156925567694206E-2</v>
      </c>
      <c r="AV13" s="19">
        <v>4.4368901476375899E-2</v>
      </c>
      <c r="AW13" s="19">
        <v>4.9543676881104101E-2</v>
      </c>
      <c r="AX13" s="19">
        <v>3.3129101409591799E-2</v>
      </c>
      <c r="AY13" s="19"/>
      <c r="AZ13" s="19">
        <v>5.5786861703279803E-2</v>
      </c>
      <c r="BA13" s="19">
        <v>5.4482867863841697E-2</v>
      </c>
      <c r="BB13" s="19">
        <v>3.8051864096584898E-2</v>
      </c>
      <c r="BC13" s="19">
        <v>8.7583346893560399E-2</v>
      </c>
      <c r="BD13" s="19">
        <v>6.9654520895767097E-2</v>
      </c>
      <c r="BE13" s="19"/>
      <c r="BF13" s="19">
        <v>5.7632537741357903E-2</v>
      </c>
      <c r="BG13" s="19"/>
      <c r="BH13" s="19">
        <v>6.11503575214749E-2</v>
      </c>
      <c r="BI13" s="19"/>
      <c r="BJ13" s="19">
        <v>5.6221049914710997E-2</v>
      </c>
      <c r="BK13" s="19">
        <v>4.1857753205232599E-2</v>
      </c>
      <c r="BL13" s="19">
        <v>4.9951434709848599E-2</v>
      </c>
      <c r="BM13" s="19">
        <v>0.10731901698375999</v>
      </c>
      <c r="BN13" s="19">
        <v>0.108644690609823</v>
      </c>
      <c r="BO13" s="19">
        <v>5.1157617560395899E-2</v>
      </c>
      <c r="BP13" s="19"/>
      <c r="BQ13" s="19">
        <v>7.3548684170855597E-2</v>
      </c>
      <c r="BR13" s="19">
        <v>5.6831716526927999E-2</v>
      </c>
      <c r="BS13" s="19">
        <v>5.1720235043490499E-2</v>
      </c>
      <c r="BT13" s="19"/>
      <c r="BU13" s="19">
        <v>9.5546511691864205E-2</v>
      </c>
      <c r="BV13" s="19">
        <v>4.7610651618761698E-2</v>
      </c>
      <c r="BW13" s="19">
        <v>6.1647147117986897E-2</v>
      </c>
      <c r="BX13" s="19"/>
      <c r="BY13" s="19">
        <v>5.23347908082748E-2</v>
      </c>
      <c r="BZ13" s="19"/>
      <c r="CA13" s="19">
        <v>6.0792241651653298E-2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6.4094697767890799E-2</v>
      </c>
      <c r="D9" s="17">
        <v>6.2453039635528403E-2</v>
      </c>
      <c r="E9" s="17">
        <v>6.5716954560782803E-2</v>
      </c>
      <c r="F9" s="17"/>
      <c r="G9" s="17">
        <v>6.5068103244297695E-2</v>
      </c>
      <c r="H9" s="17">
        <v>7.4329910486547093E-2</v>
      </c>
      <c r="I9" s="17">
        <v>7.1167790322856694E-2</v>
      </c>
      <c r="J9" s="17">
        <v>5.4461805814048497E-2</v>
      </c>
      <c r="K9" s="17">
        <v>5.0756792727026802E-2</v>
      </c>
      <c r="L9" s="17">
        <v>6.6134705644860903E-2</v>
      </c>
      <c r="M9" s="17"/>
      <c r="N9" s="17">
        <v>5.18536706103477E-2</v>
      </c>
      <c r="O9" s="17">
        <v>5.5393317150663403E-2</v>
      </c>
      <c r="P9" s="17">
        <v>6.0706688113707601E-2</v>
      </c>
      <c r="Q9" s="17">
        <v>8.9324064388441995E-2</v>
      </c>
      <c r="R9" s="17"/>
      <c r="S9" s="17">
        <v>6.0720705779789497E-2</v>
      </c>
      <c r="T9" s="17">
        <v>7.1352163891621107E-2</v>
      </c>
      <c r="U9" s="17">
        <v>5.0942489958721297E-2</v>
      </c>
      <c r="V9" s="17">
        <v>5.4930493341786901E-2</v>
      </c>
      <c r="W9" s="17">
        <v>5.5562282073749199E-2</v>
      </c>
      <c r="X9" s="17">
        <v>5.85351981968915E-2</v>
      </c>
      <c r="Y9" s="17">
        <v>7.7440465419001694E-2</v>
      </c>
      <c r="Z9" s="17">
        <v>9.0394822330737604E-2</v>
      </c>
      <c r="AA9" s="17">
        <v>7.8178089171286394E-2</v>
      </c>
      <c r="AB9" s="17">
        <v>7.3364426650025696E-2</v>
      </c>
      <c r="AC9" s="17">
        <v>4.48531636027725E-2</v>
      </c>
      <c r="AD9" s="17">
        <v>2.9699752845937899E-2</v>
      </c>
      <c r="AE9" s="17"/>
      <c r="AF9" s="17">
        <v>8.4441095512981498E-2</v>
      </c>
      <c r="AG9" s="17">
        <v>7.3288627190224095E-2</v>
      </c>
      <c r="AH9" s="17">
        <v>5.2787987584942901E-2</v>
      </c>
      <c r="AI9" s="17">
        <v>3.5909156341285602E-2</v>
      </c>
      <c r="AJ9" s="17">
        <v>7.3166355152929394E-2</v>
      </c>
      <c r="AK9" s="17">
        <v>4.6370888182317903E-2</v>
      </c>
      <c r="AL9" s="17"/>
      <c r="AM9" s="17">
        <v>8.00896752396765E-2</v>
      </c>
      <c r="AN9" s="17">
        <v>5.3370837626675403E-2</v>
      </c>
      <c r="AO9" s="17">
        <v>4.6807745674712201E-2</v>
      </c>
      <c r="AP9" s="17">
        <v>8.3831248656471194E-2</v>
      </c>
      <c r="AQ9" s="17">
        <v>4.4670138773492699E-2</v>
      </c>
      <c r="AR9" s="17"/>
      <c r="AS9" s="17">
        <v>5.8773170934168603E-2</v>
      </c>
      <c r="AT9" s="17">
        <v>8.4596309741921796E-2</v>
      </c>
      <c r="AU9" s="17">
        <v>5.7955951864937703E-2</v>
      </c>
      <c r="AV9" s="17">
        <v>6.2353672920525599E-2</v>
      </c>
      <c r="AW9" s="17">
        <v>4.33531572190725E-2</v>
      </c>
      <c r="AX9" s="17">
        <v>6.5116400201918306E-2</v>
      </c>
      <c r="AY9" s="17"/>
      <c r="AZ9" s="17">
        <v>4.9288944426199903E-2</v>
      </c>
      <c r="BA9" s="17">
        <v>5.6976693749573801E-2</v>
      </c>
      <c r="BB9" s="17">
        <v>7.2774092914977204E-2</v>
      </c>
      <c r="BC9" s="17">
        <v>7.1334022988584905E-2</v>
      </c>
      <c r="BD9" s="17">
        <v>7.7122989877628195E-2</v>
      </c>
      <c r="BE9" s="17"/>
      <c r="BF9" s="17">
        <v>5.9480752275332401E-2</v>
      </c>
      <c r="BG9" s="17"/>
      <c r="BH9" s="17">
        <v>5.2409789982320702E-2</v>
      </c>
      <c r="BI9" s="17"/>
      <c r="BJ9" s="17">
        <v>5.0302246323481799E-2</v>
      </c>
      <c r="BK9" s="17">
        <v>5.9284220583997599E-2</v>
      </c>
      <c r="BL9" s="17">
        <v>5.7389523370217702E-2</v>
      </c>
      <c r="BM9" s="17">
        <v>0.126271671006982</v>
      </c>
      <c r="BN9" s="17">
        <v>8.9099459655367905E-2</v>
      </c>
      <c r="BO9" s="17">
        <v>5.8363503213341203E-2</v>
      </c>
      <c r="BP9" s="17"/>
      <c r="BQ9" s="17">
        <v>7.0745448412179807E-2</v>
      </c>
      <c r="BR9" s="17">
        <v>4.6799617728146399E-2</v>
      </c>
      <c r="BS9" s="17">
        <v>6.8828478351373498E-2</v>
      </c>
      <c r="BT9" s="17"/>
      <c r="BU9" s="17">
        <v>5.2308249682666702E-2</v>
      </c>
      <c r="BV9" s="17">
        <v>4.7060976160182101E-2</v>
      </c>
      <c r="BW9" s="17">
        <v>7.4748439464915897E-2</v>
      </c>
      <c r="BX9" s="17"/>
      <c r="BY9" s="17">
        <v>2.9109683096448499E-2</v>
      </c>
      <c r="BZ9" s="17"/>
      <c r="CA9" s="17">
        <v>4.1093326996337401E-2</v>
      </c>
    </row>
    <row r="10" spans="2:79" x14ac:dyDescent="0.35">
      <c r="B10" s="18" t="s">
        <v>366</v>
      </c>
      <c r="C10" s="17">
        <v>0.23543299455257899</v>
      </c>
      <c r="D10" s="17">
        <v>0.22913814552543399</v>
      </c>
      <c r="E10" s="17">
        <v>0.24121869318876801</v>
      </c>
      <c r="F10" s="17"/>
      <c r="G10" s="17">
        <v>0.26534440327077602</v>
      </c>
      <c r="H10" s="17">
        <v>0.28487648879684802</v>
      </c>
      <c r="I10" s="17">
        <v>0.24144131992221601</v>
      </c>
      <c r="J10" s="17">
        <v>0.20779341530946299</v>
      </c>
      <c r="K10" s="17">
        <v>0.21534227102683001</v>
      </c>
      <c r="L10" s="17">
        <v>0.206230469250893</v>
      </c>
      <c r="M10" s="17"/>
      <c r="N10" s="17">
        <v>0.23168505914099899</v>
      </c>
      <c r="O10" s="17">
        <v>0.23087646245185101</v>
      </c>
      <c r="P10" s="17">
        <v>0.237080436923648</v>
      </c>
      <c r="Q10" s="17">
        <v>0.23972669889061801</v>
      </c>
      <c r="R10" s="17"/>
      <c r="S10" s="17">
        <v>0.21006246304395601</v>
      </c>
      <c r="T10" s="17">
        <v>0.237763586395701</v>
      </c>
      <c r="U10" s="17">
        <v>0.249317442521057</v>
      </c>
      <c r="V10" s="17">
        <v>0.22564946856177101</v>
      </c>
      <c r="W10" s="17">
        <v>0.244511621475452</v>
      </c>
      <c r="X10" s="17">
        <v>0.24211920198573</v>
      </c>
      <c r="Y10" s="17">
        <v>0.22944949236262899</v>
      </c>
      <c r="Z10" s="17">
        <v>0.27200131444718001</v>
      </c>
      <c r="AA10" s="17">
        <v>0.285814412435349</v>
      </c>
      <c r="AB10" s="17">
        <v>0.18322150447925201</v>
      </c>
      <c r="AC10" s="17">
        <v>0.234526395084627</v>
      </c>
      <c r="AD10" s="17">
        <v>0.23539193918055401</v>
      </c>
      <c r="AE10" s="17"/>
      <c r="AF10" s="17">
        <v>0.219811953704454</v>
      </c>
      <c r="AG10" s="17">
        <v>0.24943066846723699</v>
      </c>
      <c r="AH10" s="17">
        <v>0.242803051866846</v>
      </c>
      <c r="AI10" s="17">
        <v>0.23251515103894399</v>
      </c>
      <c r="AJ10" s="17">
        <v>0.16072061281705799</v>
      </c>
      <c r="AK10" s="17">
        <v>0.23932511974173101</v>
      </c>
      <c r="AL10" s="17"/>
      <c r="AM10" s="17">
        <v>0.241795254391829</v>
      </c>
      <c r="AN10" s="17">
        <v>0.23947911827350599</v>
      </c>
      <c r="AO10" s="17">
        <v>0.22753388330343699</v>
      </c>
      <c r="AP10" s="17">
        <v>0.232585061504645</v>
      </c>
      <c r="AQ10" s="17">
        <v>0.29542727146085102</v>
      </c>
      <c r="AR10" s="17"/>
      <c r="AS10" s="17">
        <v>0.22180583244088001</v>
      </c>
      <c r="AT10" s="17">
        <v>0.23908619081294499</v>
      </c>
      <c r="AU10" s="17">
        <v>0.25857775966853902</v>
      </c>
      <c r="AV10" s="17">
        <v>0.22899308054748199</v>
      </c>
      <c r="AW10" s="17">
        <v>0.22454243655626199</v>
      </c>
      <c r="AX10" s="17">
        <v>0.25218773922025101</v>
      </c>
      <c r="AY10" s="17"/>
      <c r="AZ10" s="17">
        <v>0.231058817902136</v>
      </c>
      <c r="BA10" s="17">
        <v>0.24126295479576401</v>
      </c>
      <c r="BB10" s="17">
        <v>0.23796208704519001</v>
      </c>
      <c r="BC10" s="17">
        <v>0.20720972180712399</v>
      </c>
      <c r="BD10" s="17">
        <v>0.23791458407220401</v>
      </c>
      <c r="BE10" s="17"/>
      <c r="BF10" s="17">
        <v>0.23024450949882599</v>
      </c>
      <c r="BG10" s="17"/>
      <c r="BH10" s="17">
        <v>0.23875491739451701</v>
      </c>
      <c r="BI10" s="17"/>
      <c r="BJ10" s="17">
        <v>0.23624855279294099</v>
      </c>
      <c r="BK10" s="17">
        <v>0.23488715812215599</v>
      </c>
      <c r="BL10" s="17">
        <v>0.22099957696667499</v>
      </c>
      <c r="BM10" s="17">
        <v>0.25891192982557998</v>
      </c>
      <c r="BN10" s="17">
        <v>0.26287964719131501</v>
      </c>
      <c r="BO10" s="17">
        <v>0.20599417397191599</v>
      </c>
      <c r="BP10" s="17"/>
      <c r="BQ10" s="17">
        <v>0.24113506222454201</v>
      </c>
      <c r="BR10" s="17">
        <v>0.21720659597931299</v>
      </c>
      <c r="BS10" s="17">
        <v>0.246619617284277</v>
      </c>
      <c r="BT10" s="17"/>
      <c r="BU10" s="17">
        <v>0.24621443836568499</v>
      </c>
      <c r="BV10" s="17">
        <v>0.22058155827716</v>
      </c>
      <c r="BW10" s="17">
        <v>0.25015271332384897</v>
      </c>
      <c r="BX10" s="17"/>
      <c r="BY10" s="17">
        <v>0.22117623218996599</v>
      </c>
      <c r="BZ10" s="17"/>
      <c r="CA10" s="17">
        <v>0.19212359105851601</v>
      </c>
    </row>
    <row r="11" spans="2:79" x14ac:dyDescent="0.35">
      <c r="B11" s="18" t="s">
        <v>367</v>
      </c>
      <c r="C11" s="17">
        <v>0.29498784705105802</v>
      </c>
      <c r="D11" s="17">
        <v>0.27500620944638399</v>
      </c>
      <c r="E11" s="17">
        <v>0.31559082528500498</v>
      </c>
      <c r="F11" s="17"/>
      <c r="G11" s="17">
        <v>0.241765450204835</v>
      </c>
      <c r="H11" s="17">
        <v>0.22595712874243201</v>
      </c>
      <c r="I11" s="17">
        <v>0.26832478694379103</v>
      </c>
      <c r="J11" s="17">
        <v>0.33470639970919402</v>
      </c>
      <c r="K11" s="17">
        <v>0.31531505972257701</v>
      </c>
      <c r="L11" s="17">
        <v>0.36247395884982497</v>
      </c>
      <c r="M11" s="17"/>
      <c r="N11" s="17">
        <v>0.28774991322934601</v>
      </c>
      <c r="O11" s="17">
        <v>0.31585332118051201</v>
      </c>
      <c r="P11" s="17">
        <v>0.28094166102228801</v>
      </c>
      <c r="Q11" s="17">
        <v>0.29892988216084898</v>
      </c>
      <c r="R11" s="17"/>
      <c r="S11" s="17">
        <v>0.25544602026645702</v>
      </c>
      <c r="T11" s="17">
        <v>0.290534079974055</v>
      </c>
      <c r="U11" s="17">
        <v>0.28983364031196801</v>
      </c>
      <c r="V11" s="17">
        <v>0.31555050247320998</v>
      </c>
      <c r="W11" s="17">
        <v>0.31234130629178603</v>
      </c>
      <c r="X11" s="17">
        <v>0.28336360224702101</v>
      </c>
      <c r="Y11" s="17">
        <v>0.309795559652707</v>
      </c>
      <c r="Z11" s="17">
        <v>0.29110630677308902</v>
      </c>
      <c r="AA11" s="17">
        <v>0.26561540844992199</v>
      </c>
      <c r="AB11" s="17">
        <v>0.37050819126942902</v>
      </c>
      <c r="AC11" s="17">
        <v>0.29737064356634901</v>
      </c>
      <c r="AD11" s="17">
        <v>0.28785734340192598</v>
      </c>
      <c r="AE11" s="17"/>
      <c r="AF11" s="17">
        <v>0.29658549060676598</v>
      </c>
      <c r="AG11" s="17">
        <v>0.30035036125111397</v>
      </c>
      <c r="AH11" s="17">
        <v>0.28287902299670098</v>
      </c>
      <c r="AI11" s="17">
        <v>0.266901714311509</v>
      </c>
      <c r="AJ11" s="17">
        <v>0.31249982938705601</v>
      </c>
      <c r="AK11" s="17">
        <v>0.20820272618718499</v>
      </c>
      <c r="AL11" s="17"/>
      <c r="AM11" s="17">
        <v>0.31365761413833698</v>
      </c>
      <c r="AN11" s="17">
        <v>0.31065323570717501</v>
      </c>
      <c r="AO11" s="17">
        <v>0.27476517480708001</v>
      </c>
      <c r="AP11" s="17">
        <v>0.26703867044805202</v>
      </c>
      <c r="AQ11" s="17">
        <v>0.235229693721001</v>
      </c>
      <c r="AR11" s="17"/>
      <c r="AS11" s="17">
        <v>0.25309362981344502</v>
      </c>
      <c r="AT11" s="17">
        <v>0.310145678918054</v>
      </c>
      <c r="AU11" s="17">
        <v>0.270609583308972</v>
      </c>
      <c r="AV11" s="17">
        <v>0.31602821489983501</v>
      </c>
      <c r="AW11" s="17">
        <v>0.36273505893367303</v>
      </c>
      <c r="AX11" s="17">
        <v>0.26178153546794303</v>
      </c>
      <c r="AY11" s="17"/>
      <c r="AZ11" s="17">
        <v>0.29526004495167502</v>
      </c>
      <c r="BA11" s="17">
        <v>0.32185060341182797</v>
      </c>
      <c r="BB11" s="17">
        <v>0.30681419198037302</v>
      </c>
      <c r="BC11" s="17">
        <v>0.287312825175288</v>
      </c>
      <c r="BD11" s="17">
        <v>0.252304855266206</v>
      </c>
      <c r="BE11" s="17"/>
      <c r="BF11" s="17">
        <v>0.30484019147227198</v>
      </c>
      <c r="BG11" s="17"/>
      <c r="BH11" s="17">
        <v>0.29757456355505901</v>
      </c>
      <c r="BI11" s="17"/>
      <c r="BJ11" s="17">
        <v>0.31168172821142898</v>
      </c>
      <c r="BK11" s="17">
        <v>0.319891516504411</v>
      </c>
      <c r="BL11" s="17">
        <v>0.29133125043079999</v>
      </c>
      <c r="BM11" s="17">
        <v>0.25108019211910898</v>
      </c>
      <c r="BN11" s="17">
        <v>0.235283561667084</v>
      </c>
      <c r="BO11" s="17">
        <v>0.268528957330393</v>
      </c>
      <c r="BP11" s="17"/>
      <c r="BQ11" s="17">
        <v>0.27412133043465498</v>
      </c>
      <c r="BR11" s="17">
        <v>0.33223191454636303</v>
      </c>
      <c r="BS11" s="17">
        <v>0.26218157060803798</v>
      </c>
      <c r="BT11" s="17"/>
      <c r="BU11" s="17">
        <v>0.222753216568877</v>
      </c>
      <c r="BV11" s="17">
        <v>0.28660091817985001</v>
      </c>
      <c r="BW11" s="17">
        <v>0.279802463454567</v>
      </c>
      <c r="BX11" s="17"/>
      <c r="BY11" s="17">
        <v>0.24684071966422499</v>
      </c>
      <c r="BZ11" s="17"/>
      <c r="CA11" s="17">
        <v>0.28521036398286898</v>
      </c>
    </row>
    <row r="12" spans="2:79" x14ac:dyDescent="0.35">
      <c r="B12" s="18" t="s">
        <v>368</v>
      </c>
      <c r="C12" s="17">
        <v>0.29425355170363698</v>
      </c>
      <c r="D12" s="17">
        <v>0.31813230035838203</v>
      </c>
      <c r="E12" s="17">
        <v>0.26991083020651002</v>
      </c>
      <c r="F12" s="17"/>
      <c r="G12" s="17">
        <v>0.31144491494740101</v>
      </c>
      <c r="H12" s="17">
        <v>0.279576575493448</v>
      </c>
      <c r="I12" s="17">
        <v>0.31167604724757902</v>
      </c>
      <c r="J12" s="17">
        <v>0.29942643709484901</v>
      </c>
      <c r="K12" s="17">
        <v>0.31024229433814998</v>
      </c>
      <c r="L12" s="17">
        <v>0.26568983210739899</v>
      </c>
      <c r="M12" s="17"/>
      <c r="N12" s="17">
        <v>0.316345974397652</v>
      </c>
      <c r="O12" s="17">
        <v>0.29359395226819501</v>
      </c>
      <c r="P12" s="17">
        <v>0.29361420114585401</v>
      </c>
      <c r="Q12" s="17">
        <v>0.27258485970429203</v>
      </c>
      <c r="R12" s="17"/>
      <c r="S12" s="17">
        <v>0.32846962336103702</v>
      </c>
      <c r="T12" s="17">
        <v>0.27860228374620799</v>
      </c>
      <c r="U12" s="17">
        <v>0.31348608277671203</v>
      </c>
      <c r="V12" s="17">
        <v>0.294539983564791</v>
      </c>
      <c r="W12" s="17">
        <v>0.27391928146602101</v>
      </c>
      <c r="X12" s="17">
        <v>0.30205861722524002</v>
      </c>
      <c r="Y12" s="17">
        <v>0.29941826123699</v>
      </c>
      <c r="Z12" s="17">
        <v>0.25057538320825801</v>
      </c>
      <c r="AA12" s="17">
        <v>0.28321186413678301</v>
      </c>
      <c r="AB12" s="17">
        <v>0.24857975015718201</v>
      </c>
      <c r="AC12" s="17">
        <v>0.312398863189841</v>
      </c>
      <c r="AD12" s="17">
        <v>0.36599119406418101</v>
      </c>
      <c r="AE12" s="17"/>
      <c r="AF12" s="17">
        <v>0.290653786498144</v>
      </c>
      <c r="AG12" s="17">
        <v>0.28192593558291001</v>
      </c>
      <c r="AH12" s="17">
        <v>0.310211859004903</v>
      </c>
      <c r="AI12" s="17">
        <v>0.34177615974952902</v>
      </c>
      <c r="AJ12" s="17">
        <v>0.30953619249571401</v>
      </c>
      <c r="AK12" s="17">
        <v>0.32648890813061299</v>
      </c>
      <c r="AL12" s="17"/>
      <c r="AM12" s="17">
        <v>0.26506302358404699</v>
      </c>
      <c r="AN12" s="17">
        <v>0.29165285560627302</v>
      </c>
      <c r="AO12" s="17">
        <v>0.33270587264338197</v>
      </c>
      <c r="AP12" s="17">
        <v>0.27801017498047198</v>
      </c>
      <c r="AQ12" s="17">
        <v>0.31027733752123998</v>
      </c>
      <c r="AR12" s="17"/>
      <c r="AS12" s="17">
        <v>0.32314653607835397</v>
      </c>
      <c r="AT12" s="17">
        <v>0.27825550854209202</v>
      </c>
      <c r="AU12" s="17">
        <v>0.29478496896200201</v>
      </c>
      <c r="AV12" s="17">
        <v>0.28119424785428798</v>
      </c>
      <c r="AW12" s="17">
        <v>0.278482013476469</v>
      </c>
      <c r="AX12" s="17">
        <v>0.31502534508879099</v>
      </c>
      <c r="AY12" s="17"/>
      <c r="AZ12" s="17">
        <v>0.32807134031741197</v>
      </c>
      <c r="BA12" s="17">
        <v>0.272883469297651</v>
      </c>
      <c r="BB12" s="17">
        <v>0.27991242602746602</v>
      </c>
      <c r="BC12" s="17">
        <v>0.29231394824362</v>
      </c>
      <c r="BD12" s="17">
        <v>0.307229882266428</v>
      </c>
      <c r="BE12" s="17"/>
      <c r="BF12" s="17">
        <v>0.29584892599274598</v>
      </c>
      <c r="BG12" s="17"/>
      <c r="BH12" s="17">
        <v>0.30140928416850299</v>
      </c>
      <c r="BI12" s="17"/>
      <c r="BJ12" s="17">
        <v>0.28934612961931599</v>
      </c>
      <c r="BK12" s="17">
        <v>0.28564616139034299</v>
      </c>
      <c r="BL12" s="17">
        <v>0.30717892570143901</v>
      </c>
      <c r="BM12" s="17">
        <v>0.28239101293280999</v>
      </c>
      <c r="BN12" s="17">
        <v>0.26215381451314002</v>
      </c>
      <c r="BO12" s="17">
        <v>0.367897629957884</v>
      </c>
      <c r="BP12" s="17"/>
      <c r="BQ12" s="17">
        <v>0.27522061005324799</v>
      </c>
      <c r="BR12" s="17">
        <v>0.286755368179823</v>
      </c>
      <c r="BS12" s="17">
        <v>0.32159203206312897</v>
      </c>
      <c r="BT12" s="17"/>
      <c r="BU12" s="17">
        <v>0.31818270060444698</v>
      </c>
      <c r="BV12" s="17">
        <v>0.32076299368754801</v>
      </c>
      <c r="BW12" s="17">
        <v>0.28940515405260198</v>
      </c>
      <c r="BX12" s="17"/>
      <c r="BY12" s="17">
        <v>0.37196965280047001</v>
      </c>
      <c r="BZ12" s="17"/>
      <c r="CA12" s="17">
        <v>0.34192575872535902</v>
      </c>
    </row>
    <row r="13" spans="2:79" x14ac:dyDescent="0.35">
      <c r="B13" s="18" t="s">
        <v>369</v>
      </c>
      <c r="C13" s="19">
        <v>0.111230908924835</v>
      </c>
      <c r="D13" s="19">
        <v>0.11527030503427201</v>
      </c>
      <c r="E13" s="19">
        <v>0.107562696758935</v>
      </c>
      <c r="F13" s="19"/>
      <c r="G13" s="19">
        <v>0.116377128332691</v>
      </c>
      <c r="H13" s="19">
        <v>0.13525989648072601</v>
      </c>
      <c r="I13" s="19">
        <v>0.107390055563557</v>
      </c>
      <c r="J13" s="19">
        <v>0.10361194207244501</v>
      </c>
      <c r="K13" s="19">
        <v>0.108343582185416</v>
      </c>
      <c r="L13" s="19">
        <v>9.9471034147022505E-2</v>
      </c>
      <c r="M13" s="19"/>
      <c r="N13" s="19">
        <v>0.112365382621656</v>
      </c>
      <c r="O13" s="19">
        <v>0.104282946948778</v>
      </c>
      <c r="P13" s="19">
        <v>0.12765701279450201</v>
      </c>
      <c r="Q13" s="19">
        <v>9.9434494855799693E-2</v>
      </c>
      <c r="R13" s="19"/>
      <c r="S13" s="19">
        <v>0.14530118754876101</v>
      </c>
      <c r="T13" s="19">
        <v>0.121747885992415</v>
      </c>
      <c r="U13" s="19">
        <v>9.6420344431541599E-2</v>
      </c>
      <c r="V13" s="19">
        <v>0.109329552058442</v>
      </c>
      <c r="W13" s="19">
        <v>0.113665508692992</v>
      </c>
      <c r="X13" s="19">
        <v>0.113923380345116</v>
      </c>
      <c r="Y13" s="19">
        <v>8.3896221328672305E-2</v>
      </c>
      <c r="Z13" s="19">
        <v>9.5922173240735903E-2</v>
      </c>
      <c r="AA13" s="19">
        <v>8.7180225806659406E-2</v>
      </c>
      <c r="AB13" s="19">
        <v>0.12432612744411101</v>
      </c>
      <c r="AC13" s="19">
        <v>0.110850934556411</v>
      </c>
      <c r="AD13" s="19">
        <v>8.1059770507401693E-2</v>
      </c>
      <c r="AE13" s="19"/>
      <c r="AF13" s="19">
        <v>0.108507673677655</v>
      </c>
      <c r="AG13" s="19">
        <v>9.5004407508514493E-2</v>
      </c>
      <c r="AH13" s="19">
        <v>0.111318078546607</v>
      </c>
      <c r="AI13" s="19">
        <v>0.122897818558733</v>
      </c>
      <c r="AJ13" s="19">
        <v>0.144077010147243</v>
      </c>
      <c r="AK13" s="19">
        <v>0.17961235775815301</v>
      </c>
      <c r="AL13" s="19"/>
      <c r="AM13" s="19">
        <v>9.9394432646110698E-2</v>
      </c>
      <c r="AN13" s="19">
        <v>0.104843952786371</v>
      </c>
      <c r="AO13" s="19">
        <v>0.118187323571389</v>
      </c>
      <c r="AP13" s="19">
        <v>0.13853484441035999</v>
      </c>
      <c r="AQ13" s="19">
        <v>0.114395558523415</v>
      </c>
      <c r="AR13" s="19"/>
      <c r="AS13" s="19">
        <v>0.14318083073315199</v>
      </c>
      <c r="AT13" s="19">
        <v>8.7916311984986395E-2</v>
      </c>
      <c r="AU13" s="19">
        <v>0.118071736195549</v>
      </c>
      <c r="AV13" s="19">
        <v>0.111430783777869</v>
      </c>
      <c r="AW13" s="19">
        <v>9.0887333814523005E-2</v>
      </c>
      <c r="AX13" s="19">
        <v>0.10588898002109599</v>
      </c>
      <c r="AY13" s="19"/>
      <c r="AZ13" s="19">
        <v>9.6320852402577498E-2</v>
      </c>
      <c r="BA13" s="19">
        <v>0.107026278745183</v>
      </c>
      <c r="BB13" s="19">
        <v>0.102537202031993</v>
      </c>
      <c r="BC13" s="19">
        <v>0.14182948178538299</v>
      </c>
      <c r="BD13" s="19">
        <v>0.125427688517534</v>
      </c>
      <c r="BE13" s="19"/>
      <c r="BF13" s="19">
        <v>0.109585620760824</v>
      </c>
      <c r="BG13" s="19"/>
      <c r="BH13" s="19">
        <v>0.1098514448996</v>
      </c>
      <c r="BI13" s="19"/>
      <c r="BJ13" s="19">
        <v>0.112421343052832</v>
      </c>
      <c r="BK13" s="19">
        <v>0.100290943399092</v>
      </c>
      <c r="BL13" s="19">
        <v>0.123100723530868</v>
      </c>
      <c r="BM13" s="19">
        <v>8.1345194115518896E-2</v>
      </c>
      <c r="BN13" s="19">
        <v>0.150583516973093</v>
      </c>
      <c r="BO13" s="19">
        <v>9.9215735526465704E-2</v>
      </c>
      <c r="BP13" s="19"/>
      <c r="BQ13" s="19">
        <v>0.138777548875375</v>
      </c>
      <c r="BR13" s="19">
        <v>0.117006503566354</v>
      </c>
      <c r="BS13" s="19">
        <v>0.100778301693183</v>
      </c>
      <c r="BT13" s="19"/>
      <c r="BU13" s="19">
        <v>0.16054139477832499</v>
      </c>
      <c r="BV13" s="19">
        <v>0.124993553695259</v>
      </c>
      <c r="BW13" s="19">
        <v>0.105891229704067</v>
      </c>
      <c r="BX13" s="19"/>
      <c r="BY13" s="19">
        <v>0.130903712248891</v>
      </c>
      <c r="BZ13" s="19"/>
      <c r="CA13" s="19">
        <v>0.139646959236919</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9.35518791860043E-2</v>
      </c>
      <c r="D9" s="17">
        <v>8.5375052196994095E-2</v>
      </c>
      <c r="E9" s="17">
        <v>9.9494167311481502E-2</v>
      </c>
      <c r="F9" s="17"/>
      <c r="G9" s="17">
        <v>8.3933823417740694E-2</v>
      </c>
      <c r="H9" s="17">
        <v>0.114175672408577</v>
      </c>
      <c r="I9" s="17">
        <v>0.10592575507157601</v>
      </c>
      <c r="J9" s="17">
        <v>7.1258944723533807E-2</v>
      </c>
      <c r="K9" s="17">
        <v>8.3843281709522405E-2</v>
      </c>
      <c r="L9" s="17">
        <v>9.7753212048847196E-2</v>
      </c>
      <c r="M9" s="17"/>
      <c r="N9" s="17">
        <v>9.4683214854332801E-2</v>
      </c>
      <c r="O9" s="17">
        <v>8.7051691819240107E-2</v>
      </c>
      <c r="P9" s="17">
        <v>8.3811533014262293E-2</v>
      </c>
      <c r="Q9" s="17">
        <v>0.10632082205333</v>
      </c>
      <c r="R9" s="17"/>
      <c r="S9" s="17">
        <v>9.8015843067748604E-2</v>
      </c>
      <c r="T9" s="17">
        <v>9.7321729583817296E-2</v>
      </c>
      <c r="U9" s="17">
        <v>5.5605806001938901E-2</v>
      </c>
      <c r="V9" s="17">
        <v>0.101193405538544</v>
      </c>
      <c r="W9" s="17">
        <v>7.9873834057116996E-2</v>
      </c>
      <c r="X9" s="17">
        <v>8.3284903454910603E-2</v>
      </c>
      <c r="Y9" s="17">
        <v>0.127604702296921</v>
      </c>
      <c r="Z9" s="17">
        <v>0.111771907556707</v>
      </c>
      <c r="AA9" s="17">
        <v>9.6040652115007105E-2</v>
      </c>
      <c r="AB9" s="17">
        <v>9.0767533085796104E-2</v>
      </c>
      <c r="AC9" s="17">
        <v>0.11423925957372601</v>
      </c>
      <c r="AD9" s="17">
        <v>4.7172298911051999E-2</v>
      </c>
      <c r="AE9" s="17"/>
      <c r="AF9" s="17">
        <v>0.122288403116505</v>
      </c>
      <c r="AG9" s="17">
        <v>8.8994967322220495E-2</v>
      </c>
      <c r="AH9" s="17">
        <v>8.9024975517398006E-2</v>
      </c>
      <c r="AI9" s="17">
        <v>6.7921119381658901E-2</v>
      </c>
      <c r="AJ9" s="17">
        <v>8.7573391558144406E-2</v>
      </c>
      <c r="AK9" s="17">
        <v>0.113904557074074</v>
      </c>
      <c r="AL9" s="17"/>
      <c r="AM9" s="17">
        <v>0.10105377085561799</v>
      </c>
      <c r="AN9" s="17">
        <v>9.3918513064706804E-2</v>
      </c>
      <c r="AO9" s="17">
        <v>7.0190814049765404E-2</v>
      </c>
      <c r="AP9" s="17">
        <v>0.12530681379585901</v>
      </c>
      <c r="AQ9" s="17">
        <v>0.117616264793636</v>
      </c>
      <c r="AR9" s="17"/>
      <c r="AS9" s="17">
        <v>8.5826341439388401E-2</v>
      </c>
      <c r="AT9" s="17">
        <v>0.114513395713304</v>
      </c>
      <c r="AU9" s="17">
        <v>9.5993409017380696E-2</v>
      </c>
      <c r="AV9" s="17">
        <v>8.7332521090576404E-2</v>
      </c>
      <c r="AW9" s="17">
        <v>8.9187748060911801E-2</v>
      </c>
      <c r="AX9" s="17">
        <v>7.0293273236633397E-2</v>
      </c>
      <c r="AY9" s="17"/>
      <c r="AZ9" s="17">
        <v>8.2181482113402995E-2</v>
      </c>
      <c r="BA9" s="17">
        <v>9.8110344470953195E-2</v>
      </c>
      <c r="BB9" s="17">
        <v>9.7693529471606602E-2</v>
      </c>
      <c r="BC9" s="17">
        <v>0.13624122068236</v>
      </c>
      <c r="BD9" s="17">
        <v>8.0544090379005603E-2</v>
      </c>
      <c r="BE9" s="17"/>
      <c r="BF9" s="17">
        <v>9.5442465328118398E-2</v>
      </c>
      <c r="BG9" s="17"/>
      <c r="BH9" s="17">
        <v>9.2872889508748696E-2</v>
      </c>
      <c r="BI9" s="17"/>
      <c r="BJ9" s="17">
        <v>8.6764545390001599E-2</v>
      </c>
      <c r="BK9" s="17">
        <v>9.7451548469681903E-2</v>
      </c>
      <c r="BL9" s="17">
        <v>8.31591459894023E-2</v>
      </c>
      <c r="BM9" s="17">
        <v>0.11166291518830999</v>
      </c>
      <c r="BN9" s="17">
        <v>0.127498190855307</v>
      </c>
      <c r="BO9" s="17">
        <v>0.10991121191804901</v>
      </c>
      <c r="BP9" s="17"/>
      <c r="BQ9" s="17">
        <v>0.11873539441651799</v>
      </c>
      <c r="BR9" s="17">
        <v>8.9563319635307198E-2</v>
      </c>
      <c r="BS9" s="17">
        <v>9.1049769029156499E-2</v>
      </c>
      <c r="BT9" s="17"/>
      <c r="BU9" s="17">
        <v>0.129314152172676</v>
      </c>
      <c r="BV9" s="17">
        <v>8.2728972964924805E-2</v>
      </c>
      <c r="BW9" s="17">
        <v>9.62024181492728E-2</v>
      </c>
      <c r="BX9" s="17"/>
      <c r="BY9" s="17">
        <v>6.2561182622541595E-2</v>
      </c>
      <c r="BZ9" s="17"/>
      <c r="CA9" s="17">
        <v>8.1748217577137697E-2</v>
      </c>
    </row>
    <row r="10" spans="2:79" x14ac:dyDescent="0.35">
      <c r="B10" s="18" t="s">
        <v>366</v>
      </c>
      <c r="C10" s="17">
        <v>0.34768656703992601</v>
      </c>
      <c r="D10" s="17">
        <v>0.34150042663185798</v>
      </c>
      <c r="E10" s="17">
        <v>0.35301110033747102</v>
      </c>
      <c r="F10" s="17"/>
      <c r="G10" s="17">
        <v>0.33586734253154898</v>
      </c>
      <c r="H10" s="17">
        <v>0.33622372000247802</v>
      </c>
      <c r="I10" s="17">
        <v>0.38474631898439299</v>
      </c>
      <c r="J10" s="17">
        <v>0.36016766472827799</v>
      </c>
      <c r="K10" s="17">
        <v>0.34924713855273598</v>
      </c>
      <c r="L10" s="17">
        <v>0.32374064108789302</v>
      </c>
      <c r="M10" s="17"/>
      <c r="N10" s="17">
        <v>0.35596216440404499</v>
      </c>
      <c r="O10" s="17">
        <v>0.34304917891901898</v>
      </c>
      <c r="P10" s="17">
        <v>0.356407613093005</v>
      </c>
      <c r="Q10" s="17">
        <v>0.33455860859191</v>
      </c>
      <c r="R10" s="17"/>
      <c r="S10" s="17">
        <v>0.30448684784930002</v>
      </c>
      <c r="T10" s="17">
        <v>0.35317797087660802</v>
      </c>
      <c r="U10" s="17">
        <v>0.36665525670843901</v>
      </c>
      <c r="V10" s="17">
        <v>0.33513346084914297</v>
      </c>
      <c r="W10" s="17">
        <v>0.36452813676197798</v>
      </c>
      <c r="X10" s="17">
        <v>0.38763751568259802</v>
      </c>
      <c r="Y10" s="17">
        <v>0.36802645618325902</v>
      </c>
      <c r="Z10" s="17">
        <v>0.33894912965139201</v>
      </c>
      <c r="AA10" s="17">
        <v>0.35143831652533403</v>
      </c>
      <c r="AB10" s="17">
        <v>0.301932992471238</v>
      </c>
      <c r="AC10" s="17">
        <v>0.32523918342046398</v>
      </c>
      <c r="AD10" s="17">
        <v>0.47128455745333803</v>
      </c>
      <c r="AE10" s="17"/>
      <c r="AF10" s="17">
        <v>0.31690063302384502</v>
      </c>
      <c r="AG10" s="17">
        <v>0.35250098830092003</v>
      </c>
      <c r="AH10" s="17">
        <v>0.373278363114525</v>
      </c>
      <c r="AI10" s="17">
        <v>0.36493479188389499</v>
      </c>
      <c r="AJ10" s="17">
        <v>0.33126730856640102</v>
      </c>
      <c r="AK10" s="17">
        <v>0.32076189058440402</v>
      </c>
      <c r="AL10" s="17"/>
      <c r="AM10" s="17">
        <v>0.339191795527436</v>
      </c>
      <c r="AN10" s="17">
        <v>0.35326105466725299</v>
      </c>
      <c r="AO10" s="17">
        <v>0.35599819120930598</v>
      </c>
      <c r="AP10" s="17">
        <v>0.33963113464998101</v>
      </c>
      <c r="AQ10" s="17">
        <v>0.34999720399408502</v>
      </c>
      <c r="AR10" s="17"/>
      <c r="AS10" s="17">
        <v>0.36190493045591998</v>
      </c>
      <c r="AT10" s="17">
        <v>0.33518914221012902</v>
      </c>
      <c r="AU10" s="17">
        <v>0.337759210195064</v>
      </c>
      <c r="AV10" s="17">
        <v>0.355403853064236</v>
      </c>
      <c r="AW10" s="17">
        <v>0.34286301567045702</v>
      </c>
      <c r="AX10" s="17">
        <v>0.34758672313052202</v>
      </c>
      <c r="AY10" s="17"/>
      <c r="AZ10" s="17">
        <v>0.3579600652264</v>
      </c>
      <c r="BA10" s="17">
        <v>0.36156033640992002</v>
      </c>
      <c r="BB10" s="17">
        <v>0.31172006839843602</v>
      </c>
      <c r="BC10" s="17">
        <v>0.34929152568960897</v>
      </c>
      <c r="BD10" s="17">
        <v>0.34921649139204702</v>
      </c>
      <c r="BE10" s="17"/>
      <c r="BF10" s="17">
        <v>0.35180493507909699</v>
      </c>
      <c r="BG10" s="17"/>
      <c r="BH10" s="17">
        <v>0.35878040566742297</v>
      </c>
      <c r="BI10" s="17"/>
      <c r="BJ10" s="17">
        <v>0.36885712932152098</v>
      </c>
      <c r="BK10" s="17">
        <v>0.34414625368200702</v>
      </c>
      <c r="BL10" s="17">
        <v>0.34601309730047503</v>
      </c>
      <c r="BM10" s="17">
        <v>0.32825848751440401</v>
      </c>
      <c r="BN10" s="17">
        <v>0.32634330259060501</v>
      </c>
      <c r="BO10" s="17">
        <v>0.327193282298056</v>
      </c>
      <c r="BP10" s="17"/>
      <c r="BQ10" s="17">
        <v>0.34240412464551601</v>
      </c>
      <c r="BR10" s="17">
        <v>0.35249435197581303</v>
      </c>
      <c r="BS10" s="17">
        <v>0.363521737098779</v>
      </c>
      <c r="BT10" s="17"/>
      <c r="BU10" s="17">
        <v>0.37494156568751702</v>
      </c>
      <c r="BV10" s="17">
        <v>0.325825570181494</v>
      </c>
      <c r="BW10" s="17">
        <v>0.36913376605523801</v>
      </c>
      <c r="BX10" s="17"/>
      <c r="BY10" s="17">
        <v>0.30739324379775701</v>
      </c>
      <c r="BZ10" s="17"/>
      <c r="CA10" s="17">
        <v>0.37276295084918099</v>
      </c>
    </row>
    <row r="11" spans="2:79" x14ac:dyDescent="0.35">
      <c r="B11" s="18" t="s">
        <v>367</v>
      </c>
      <c r="C11" s="17">
        <v>0.27907866774053702</v>
      </c>
      <c r="D11" s="17">
        <v>0.282311951790019</v>
      </c>
      <c r="E11" s="17">
        <v>0.27783515759364402</v>
      </c>
      <c r="F11" s="17"/>
      <c r="G11" s="17">
        <v>0.187250169370934</v>
      </c>
      <c r="H11" s="17">
        <v>0.24854852254047299</v>
      </c>
      <c r="I11" s="17">
        <v>0.25175056612369401</v>
      </c>
      <c r="J11" s="17">
        <v>0.32192821414662698</v>
      </c>
      <c r="K11" s="17">
        <v>0.32353500980981997</v>
      </c>
      <c r="L11" s="17">
        <v>0.32289178660726098</v>
      </c>
      <c r="M11" s="17"/>
      <c r="N11" s="17">
        <v>0.27622442859507501</v>
      </c>
      <c r="O11" s="17">
        <v>0.28633865424886701</v>
      </c>
      <c r="P11" s="17">
        <v>0.25712792981854199</v>
      </c>
      <c r="Q11" s="17">
        <v>0.29448233686584302</v>
      </c>
      <c r="R11" s="17"/>
      <c r="S11" s="17">
        <v>0.25749080540846297</v>
      </c>
      <c r="T11" s="17">
        <v>0.28025524598030599</v>
      </c>
      <c r="U11" s="17">
        <v>0.294222179798033</v>
      </c>
      <c r="V11" s="17">
        <v>0.33956673662818698</v>
      </c>
      <c r="W11" s="17">
        <v>0.289304618978594</v>
      </c>
      <c r="X11" s="17">
        <v>0.25901367771359302</v>
      </c>
      <c r="Y11" s="17">
        <v>0.24167118659890999</v>
      </c>
      <c r="Z11" s="17">
        <v>0.25617688957984702</v>
      </c>
      <c r="AA11" s="17">
        <v>0.27286017981000599</v>
      </c>
      <c r="AB11" s="17">
        <v>0.322647693916918</v>
      </c>
      <c r="AC11" s="17">
        <v>0.289803538187417</v>
      </c>
      <c r="AD11" s="17">
        <v>0.193664723020051</v>
      </c>
      <c r="AE11" s="17"/>
      <c r="AF11" s="17">
        <v>0.276858925894372</v>
      </c>
      <c r="AG11" s="17">
        <v>0.26301139702395898</v>
      </c>
      <c r="AH11" s="17">
        <v>0.284300420181192</v>
      </c>
      <c r="AI11" s="17">
        <v>0.27827273184880402</v>
      </c>
      <c r="AJ11" s="17">
        <v>0.325375123882371</v>
      </c>
      <c r="AK11" s="17">
        <v>0.24109022639388</v>
      </c>
      <c r="AL11" s="17"/>
      <c r="AM11" s="17">
        <v>0.303451471602812</v>
      </c>
      <c r="AN11" s="17">
        <v>0.27483336968352301</v>
      </c>
      <c r="AO11" s="17">
        <v>0.27663380233037399</v>
      </c>
      <c r="AP11" s="17">
        <v>0.25435261500932599</v>
      </c>
      <c r="AQ11" s="17">
        <v>0.27277439364443501</v>
      </c>
      <c r="AR11" s="17"/>
      <c r="AS11" s="17">
        <v>0.25324445077017199</v>
      </c>
      <c r="AT11" s="17">
        <v>0.28682935621531302</v>
      </c>
      <c r="AU11" s="17">
        <v>0.27422898246553501</v>
      </c>
      <c r="AV11" s="17">
        <v>0.29033724854538501</v>
      </c>
      <c r="AW11" s="17">
        <v>0.31573662558224103</v>
      </c>
      <c r="AX11" s="17">
        <v>0.25652814887722097</v>
      </c>
      <c r="AY11" s="17"/>
      <c r="AZ11" s="17">
        <v>0.27817947199877502</v>
      </c>
      <c r="BA11" s="17">
        <v>0.27425116741438599</v>
      </c>
      <c r="BB11" s="17">
        <v>0.33783015546959999</v>
      </c>
      <c r="BC11" s="17">
        <v>0.26571165020054899</v>
      </c>
      <c r="BD11" s="17">
        <v>0.24035456973963601</v>
      </c>
      <c r="BE11" s="17"/>
      <c r="BF11" s="17">
        <v>0.288866346398786</v>
      </c>
      <c r="BG11" s="17"/>
      <c r="BH11" s="17">
        <v>0.28041372285906402</v>
      </c>
      <c r="BI11" s="17"/>
      <c r="BJ11" s="17">
        <v>0.28203587250094098</v>
      </c>
      <c r="BK11" s="17">
        <v>0.28886738568099102</v>
      </c>
      <c r="BL11" s="17">
        <v>0.30044064357693201</v>
      </c>
      <c r="BM11" s="17">
        <v>0.219417295874969</v>
      </c>
      <c r="BN11" s="17">
        <v>0.22291137059701499</v>
      </c>
      <c r="BO11" s="17">
        <v>0.218421554585047</v>
      </c>
      <c r="BP11" s="17"/>
      <c r="BQ11" s="17">
        <v>0.24574640472786899</v>
      </c>
      <c r="BR11" s="17">
        <v>0.28305394949738899</v>
      </c>
      <c r="BS11" s="17">
        <v>0.26259833366802998</v>
      </c>
      <c r="BT11" s="17"/>
      <c r="BU11" s="17">
        <v>0.187964840681451</v>
      </c>
      <c r="BV11" s="17">
        <v>0.29759191696729398</v>
      </c>
      <c r="BW11" s="17">
        <v>0.258009382792589</v>
      </c>
      <c r="BX11" s="17"/>
      <c r="BY11" s="17">
        <v>0.270417255290197</v>
      </c>
      <c r="BZ11" s="17"/>
      <c r="CA11" s="17">
        <v>0.25062266031092301</v>
      </c>
    </row>
    <row r="12" spans="2:79" x14ac:dyDescent="0.35">
      <c r="B12" s="18" t="s">
        <v>368</v>
      </c>
      <c r="C12" s="17">
        <v>0.21288827838955801</v>
      </c>
      <c r="D12" s="17">
        <v>0.217367791575723</v>
      </c>
      <c r="E12" s="17">
        <v>0.209384431127354</v>
      </c>
      <c r="F12" s="17"/>
      <c r="G12" s="17">
        <v>0.313871759659272</v>
      </c>
      <c r="H12" s="17">
        <v>0.22009612312702401</v>
      </c>
      <c r="I12" s="17">
        <v>0.19943244376896199</v>
      </c>
      <c r="J12" s="17">
        <v>0.18276832280816299</v>
      </c>
      <c r="K12" s="17">
        <v>0.194092100639293</v>
      </c>
      <c r="L12" s="17">
        <v>0.187439927039733</v>
      </c>
      <c r="M12" s="17"/>
      <c r="N12" s="17">
        <v>0.20461492234700401</v>
      </c>
      <c r="O12" s="17">
        <v>0.220774080626576</v>
      </c>
      <c r="P12" s="17">
        <v>0.23592945687899</v>
      </c>
      <c r="Q12" s="17">
        <v>0.19441909859879</v>
      </c>
      <c r="R12" s="17"/>
      <c r="S12" s="17">
        <v>0.25966791985718701</v>
      </c>
      <c r="T12" s="17">
        <v>0.21041701837099699</v>
      </c>
      <c r="U12" s="17">
        <v>0.21543923187397199</v>
      </c>
      <c r="V12" s="17">
        <v>0.165735690315443</v>
      </c>
      <c r="W12" s="17">
        <v>0.19019791929782501</v>
      </c>
      <c r="X12" s="17">
        <v>0.22512613683386301</v>
      </c>
      <c r="Y12" s="17">
        <v>0.21411143747375</v>
      </c>
      <c r="Z12" s="17">
        <v>0.221995228209171</v>
      </c>
      <c r="AA12" s="17">
        <v>0.21245103094607501</v>
      </c>
      <c r="AB12" s="17">
        <v>0.18573116414557</v>
      </c>
      <c r="AC12" s="17">
        <v>0.20189002907713699</v>
      </c>
      <c r="AD12" s="17">
        <v>0.242461798822214</v>
      </c>
      <c r="AE12" s="17"/>
      <c r="AF12" s="17">
        <v>0.20901095718551299</v>
      </c>
      <c r="AG12" s="17">
        <v>0.22402128715983699</v>
      </c>
      <c r="AH12" s="17">
        <v>0.20628257251045201</v>
      </c>
      <c r="AI12" s="17">
        <v>0.22515802659894199</v>
      </c>
      <c r="AJ12" s="17">
        <v>0.203957132030608</v>
      </c>
      <c r="AK12" s="17">
        <v>0.205888518278281</v>
      </c>
      <c r="AL12" s="17"/>
      <c r="AM12" s="17">
        <v>0.19647955577235399</v>
      </c>
      <c r="AN12" s="17">
        <v>0.22299986700298599</v>
      </c>
      <c r="AO12" s="17">
        <v>0.221559939464547</v>
      </c>
      <c r="AP12" s="17">
        <v>0.20875070593656</v>
      </c>
      <c r="AQ12" s="17">
        <v>0.170659997902429</v>
      </c>
      <c r="AR12" s="17"/>
      <c r="AS12" s="17">
        <v>0.22440151475442899</v>
      </c>
      <c r="AT12" s="17">
        <v>0.211051122055148</v>
      </c>
      <c r="AU12" s="17">
        <v>0.22049265122761799</v>
      </c>
      <c r="AV12" s="17">
        <v>0.202631981078322</v>
      </c>
      <c r="AW12" s="17">
        <v>0.18186682714480501</v>
      </c>
      <c r="AX12" s="17">
        <v>0.24599368231135199</v>
      </c>
      <c r="AY12" s="17"/>
      <c r="AZ12" s="17">
        <v>0.229216685221447</v>
      </c>
      <c r="BA12" s="17">
        <v>0.208270663224497</v>
      </c>
      <c r="BB12" s="17">
        <v>0.18891641637050399</v>
      </c>
      <c r="BC12" s="17">
        <v>0.16743812718728501</v>
      </c>
      <c r="BD12" s="17">
        <v>0.24019462088801399</v>
      </c>
      <c r="BE12" s="17"/>
      <c r="BF12" s="17">
        <v>0.204447440845622</v>
      </c>
      <c r="BG12" s="17"/>
      <c r="BH12" s="17">
        <v>0.202461988677959</v>
      </c>
      <c r="BI12" s="17"/>
      <c r="BJ12" s="17">
        <v>0.20781503633770801</v>
      </c>
      <c r="BK12" s="17">
        <v>0.19717223752202701</v>
      </c>
      <c r="BL12" s="17">
        <v>0.20275620308160699</v>
      </c>
      <c r="BM12" s="17">
        <v>0.244803527337671</v>
      </c>
      <c r="BN12" s="17">
        <v>0.231965717045714</v>
      </c>
      <c r="BO12" s="17">
        <v>0.28459005202796001</v>
      </c>
      <c r="BP12" s="17"/>
      <c r="BQ12" s="17">
        <v>0.21616450904534101</v>
      </c>
      <c r="BR12" s="17">
        <v>0.210411989461226</v>
      </c>
      <c r="BS12" s="17">
        <v>0.21843661063158401</v>
      </c>
      <c r="BT12" s="17"/>
      <c r="BU12" s="17">
        <v>0.25724542279741802</v>
      </c>
      <c r="BV12" s="17">
        <v>0.229532684940501</v>
      </c>
      <c r="BW12" s="17">
        <v>0.207165428984907</v>
      </c>
      <c r="BX12" s="17"/>
      <c r="BY12" s="17">
        <v>0.28493856286432701</v>
      </c>
      <c r="BZ12" s="17"/>
      <c r="CA12" s="17">
        <v>0.22262925546148701</v>
      </c>
    </row>
    <row r="13" spans="2:79" x14ac:dyDescent="0.35">
      <c r="B13" s="18" t="s">
        <v>369</v>
      </c>
      <c r="C13" s="19">
        <v>6.6794607643975504E-2</v>
      </c>
      <c r="D13" s="19">
        <v>7.3444777805405898E-2</v>
      </c>
      <c r="E13" s="19">
        <v>6.0275143630048898E-2</v>
      </c>
      <c r="F13" s="19"/>
      <c r="G13" s="19">
        <v>7.9076905020503505E-2</v>
      </c>
      <c r="H13" s="19">
        <v>8.0955961921448605E-2</v>
      </c>
      <c r="I13" s="19">
        <v>5.8144916051374299E-2</v>
      </c>
      <c r="J13" s="19">
        <v>6.3876853593398203E-2</v>
      </c>
      <c r="K13" s="19">
        <v>4.92824692886282E-2</v>
      </c>
      <c r="L13" s="19">
        <v>6.8174433216265706E-2</v>
      </c>
      <c r="M13" s="19"/>
      <c r="N13" s="19">
        <v>6.8515269799543504E-2</v>
      </c>
      <c r="O13" s="19">
        <v>6.2786394386297406E-2</v>
      </c>
      <c r="P13" s="19">
        <v>6.6723467195200406E-2</v>
      </c>
      <c r="Q13" s="19">
        <v>7.0219133890127697E-2</v>
      </c>
      <c r="R13" s="19"/>
      <c r="S13" s="19">
        <v>8.0338583817301801E-2</v>
      </c>
      <c r="T13" s="19">
        <v>5.8828035188271399E-2</v>
      </c>
      <c r="U13" s="19">
        <v>6.8077525617616597E-2</v>
      </c>
      <c r="V13" s="19">
        <v>5.8370706668683402E-2</v>
      </c>
      <c r="W13" s="19">
        <v>7.6095490904485794E-2</v>
      </c>
      <c r="X13" s="19">
        <v>4.4937766315035398E-2</v>
      </c>
      <c r="Y13" s="19">
        <v>4.8586217447159699E-2</v>
      </c>
      <c r="Z13" s="19">
        <v>7.1106845002883404E-2</v>
      </c>
      <c r="AA13" s="19">
        <v>6.7209820603577802E-2</v>
      </c>
      <c r="AB13" s="19">
        <v>9.8920616380478402E-2</v>
      </c>
      <c r="AC13" s="19">
        <v>6.8827989741255993E-2</v>
      </c>
      <c r="AD13" s="19">
        <v>4.5416621793345401E-2</v>
      </c>
      <c r="AE13" s="19"/>
      <c r="AF13" s="19">
        <v>7.4941080779764302E-2</v>
      </c>
      <c r="AG13" s="19">
        <v>7.1471360193063105E-2</v>
      </c>
      <c r="AH13" s="19">
        <v>4.7113668676432997E-2</v>
      </c>
      <c r="AI13" s="19">
        <v>6.3713330286699801E-2</v>
      </c>
      <c r="AJ13" s="19">
        <v>5.1827043962475498E-2</v>
      </c>
      <c r="AK13" s="19">
        <v>0.118354807669362</v>
      </c>
      <c r="AL13" s="19"/>
      <c r="AM13" s="19">
        <v>5.9823406241780099E-2</v>
      </c>
      <c r="AN13" s="19">
        <v>5.4987195581531499E-2</v>
      </c>
      <c r="AO13" s="19">
        <v>7.5617252946007601E-2</v>
      </c>
      <c r="AP13" s="19">
        <v>7.1958730608274707E-2</v>
      </c>
      <c r="AQ13" s="19">
        <v>8.8952139665415098E-2</v>
      </c>
      <c r="AR13" s="19"/>
      <c r="AS13" s="19">
        <v>7.4622762580090901E-2</v>
      </c>
      <c r="AT13" s="19">
        <v>5.2416983806107001E-2</v>
      </c>
      <c r="AU13" s="19">
        <v>7.1525747094402001E-2</v>
      </c>
      <c r="AV13" s="19">
        <v>6.4294396221481601E-2</v>
      </c>
      <c r="AW13" s="19">
        <v>7.0345783541585202E-2</v>
      </c>
      <c r="AX13" s="19">
        <v>7.9598172444271198E-2</v>
      </c>
      <c r="AY13" s="19"/>
      <c r="AZ13" s="19">
        <v>5.2462295439974903E-2</v>
      </c>
      <c r="BA13" s="19">
        <v>5.7807488480243203E-2</v>
      </c>
      <c r="BB13" s="19">
        <v>6.3839830289853502E-2</v>
      </c>
      <c r="BC13" s="19">
        <v>8.1317476240197001E-2</v>
      </c>
      <c r="BD13" s="19">
        <v>8.9690227601297495E-2</v>
      </c>
      <c r="BE13" s="19"/>
      <c r="BF13" s="19">
        <v>5.9438812348377099E-2</v>
      </c>
      <c r="BG13" s="19"/>
      <c r="BH13" s="19">
        <v>6.5470993286804696E-2</v>
      </c>
      <c r="BI13" s="19"/>
      <c r="BJ13" s="19">
        <v>5.4527416449827899E-2</v>
      </c>
      <c r="BK13" s="19">
        <v>7.2362574645292693E-2</v>
      </c>
      <c r="BL13" s="19">
        <v>6.7630910051583795E-2</v>
      </c>
      <c r="BM13" s="19">
        <v>9.5857774084645297E-2</v>
      </c>
      <c r="BN13" s="19">
        <v>9.1281418911358603E-2</v>
      </c>
      <c r="BO13" s="19">
        <v>5.98838991708876E-2</v>
      </c>
      <c r="BP13" s="19"/>
      <c r="BQ13" s="19">
        <v>7.6949567164756399E-2</v>
      </c>
      <c r="BR13" s="19">
        <v>6.4476389430264597E-2</v>
      </c>
      <c r="BS13" s="19">
        <v>6.4393549572450096E-2</v>
      </c>
      <c r="BT13" s="19"/>
      <c r="BU13" s="19">
        <v>5.0534018660937798E-2</v>
      </c>
      <c r="BV13" s="19">
        <v>6.4320854945786501E-2</v>
      </c>
      <c r="BW13" s="19">
        <v>6.9489004017993197E-2</v>
      </c>
      <c r="BX13" s="19"/>
      <c r="BY13" s="19">
        <v>7.4689755425177598E-2</v>
      </c>
      <c r="BZ13" s="19"/>
      <c r="CA13" s="19">
        <v>7.2236915801270798E-2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0.18091215299799901</v>
      </c>
      <c r="D9" s="17">
        <v>0.17349112255138899</v>
      </c>
      <c r="E9" s="17">
        <v>0.18518225426009199</v>
      </c>
      <c r="F9" s="17"/>
      <c r="G9" s="17">
        <v>0.21284899474591501</v>
      </c>
      <c r="H9" s="17">
        <v>0.208916965669697</v>
      </c>
      <c r="I9" s="17">
        <v>0.17265080192177101</v>
      </c>
      <c r="J9" s="17">
        <v>0.170446071107627</v>
      </c>
      <c r="K9" s="17">
        <v>0.162324211552412</v>
      </c>
      <c r="L9" s="17">
        <v>0.164424127798804</v>
      </c>
      <c r="M9" s="17"/>
      <c r="N9" s="17">
        <v>0.175897707272547</v>
      </c>
      <c r="O9" s="17">
        <v>0.20097194799484799</v>
      </c>
      <c r="P9" s="17">
        <v>0.15619036886325499</v>
      </c>
      <c r="Q9" s="17">
        <v>0.18265195447510901</v>
      </c>
      <c r="R9" s="17"/>
      <c r="S9" s="17">
        <v>0.213863165570811</v>
      </c>
      <c r="T9" s="17">
        <v>0.20048219519758001</v>
      </c>
      <c r="U9" s="17">
        <v>0.16573478386493101</v>
      </c>
      <c r="V9" s="17">
        <v>0.16961598854969201</v>
      </c>
      <c r="W9" s="17">
        <v>0.211334556632847</v>
      </c>
      <c r="X9" s="17">
        <v>0.16277986775106901</v>
      </c>
      <c r="Y9" s="17">
        <v>0.183663659064357</v>
      </c>
      <c r="Z9" s="17">
        <v>0.16406223910647599</v>
      </c>
      <c r="AA9" s="17">
        <v>0.16068612022530701</v>
      </c>
      <c r="AB9" s="17">
        <v>0.14815275091753299</v>
      </c>
      <c r="AC9" s="17">
        <v>0.188988095302072</v>
      </c>
      <c r="AD9" s="17">
        <v>0.174344834574853</v>
      </c>
      <c r="AE9" s="17"/>
      <c r="AF9" s="17">
        <v>0.190464520687045</v>
      </c>
      <c r="AG9" s="17">
        <v>0.16755183380792299</v>
      </c>
      <c r="AH9" s="17">
        <v>0.18805968028596001</v>
      </c>
      <c r="AI9" s="17">
        <v>0.18497096149785899</v>
      </c>
      <c r="AJ9" s="17">
        <v>0.19552484608739601</v>
      </c>
      <c r="AK9" s="17">
        <v>0.235968570841988</v>
      </c>
      <c r="AL9" s="17"/>
      <c r="AM9" s="17">
        <v>0.15092386178668299</v>
      </c>
      <c r="AN9" s="17">
        <v>0.172814349444771</v>
      </c>
      <c r="AO9" s="17">
        <v>0.20455354760574901</v>
      </c>
      <c r="AP9" s="17">
        <v>0.20422747470864699</v>
      </c>
      <c r="AQ9" s="17">
        <v>0.21709837248420499</v>
      </c>
      <c r="AR9" s="17"/>
      <c r="AS9" s="17">
        <v>0.226795319003154</v>
      </c>
      <c r="AT9" s="17">
        <v>0.178804601754321</v>
      </c>
      <c r="AU9" s="17">
        <v>0.15064195659149501</v>
      </c>
      <c r="AV9" s="17">
        <v>0.157871956232746</v>
      </c>
      <c r="AW9" s="17">
        <v>0.16825364418948</v>
      </c>
      <c r="AX9" s="17">
        <v>0.19610523164897001</v>
      </c>
      <c r="AY9" s="17"/>
      <c r="AZ9" s="17">
        <v>0.14897442699593499</v>
      </c>
      <c r="BA9" s="17">
        <v>0.18136670497202401</v>
      </c>
      <c r="BB9" s="17">
        <v>0.15985830619574401</v>
      </c>
      <c r="BC9" s="17">
        <v>0.24032383698761001</v>
      </c>
      <c r="BD9" s="17">
        <v>0.20739385243424899</v>
      </c>
      <c r="BE9" s="17"/>
      <c r="BF9" s="17">
        <v>0.178315121800424</v>
      </c>
      <c r="BG9" s="17"/>
      <c r="BH9" s="17">
        <v>0.175875468969658</v>
      </c>
      <c r="BI9" s="17"/>
      <c r="BJ9" s="17">
        <v>0.17813803239950601</v>
      </c>
      <c r="BK9" s="17">
        <v>0.17624366405253</v>
      </c>
      <c r="BL9" s="17">
        <v>0.17772810500382999</v>
      </c>
      <c r="BM9" s="17">
        <v>0.188554183331683</v>
      </c>
      <c r="BN9" s="17">
        <v>0.25790000945554797</v>
      </c>
      <c r="BO9" s="17">
        <v>0.237172830399177</v>
      </c>
      <c r="BP9" s="17"/>
      <c r="BQ9" s="17">
        <v>0.20288758715670499</v>
      </c>
      <c r="BR9" s="17">
        <v>0.18586371025884799</v>
      </c>
      <c r="BS9" s="17">
        <v>0.175103221594928</v>
      </c>
      <c r="BT9" s="17"/>
      <c r="BU9" s="17">
        <v>0.26246664131126402</v>
      </c>
      <c r="BV9" s="17">
        <v>0.17009718699783999</v>
      </c>
      <c r="BW9" s="17">
        <v>0.18440961374211201</v>
      </c>
      <c r="BX9" s="17"/>
      <c r="BY9" s="17">
        <v>0.222513514126535</v>
      </c>
      <c r="BZ9" s="17"/>
      <c r="CA9" s="17">
        <v>0.22317698198438901</v>
      </c>
    </row>
    <row r="10" spans="2:79" x14ac:dyDescent="0.35">
      <c r="B10" s="18" t="s">
        <v>366</v>
      </c>
      <c r="C10" s="17">
        <v>0.44848253154003798</v>
      </c>
      <c r="D10" s="17">
        <v>0.44025942539069601</v>
      </c>
      <c r="E10" s="17">
        <v>0.45784419161826301</v>
      </c>
      <c r="F10" s="17"/>
      <c r="G10" s="17">
        <v>0.45271616805828502</v>
      </c>
      <c r="H10" s="17">
        <v>0.39230342106946398</v>
      </c>
      <c r="I10" s="17">
        <v>0.42375958074159897</v>
      </c>
      <c r="J10" s="17">
        <v>0.477912651386665</v>
      </c>
      <c r="K10" s="17">
        <v>0.48054293660508401</v>
      </c>
      <c r="L10" s="17">
        <v>0.466029766461173</v>
      </c>
      <c r="M10" s="17"/>
      <c r="N10" s="17">
        <v>0.48963756319414298</v>
      </c>
      <c r="O10" s="17">
        <v>0.41039340942219898</v>
      </c>
      <c r="P10" s="17">
        <v>0.45275612922497799</v>
      </c>
      <c r="Q10" s="17">
        <v>0.441294813278098</v>
      </c>
      <c r="R10" s="17"/>
      <c r="S10" s="17">
        <v>0.417102582606382</v>
      </c>
      <c r="T10" s="17">
        <v>0.46051950771911998</v>
      </c>
      <c r="U10" s="17">
        <v>0.48537721252982902</v>
      </c>
      <c r="V10" s="17">
        <v>0.50321673577440695</v>
      </c>
      <c r="W10" s="17">
        <v>0.413382801526542</v>
      </c>
      <c r="X10" s="17">
        <v>0.43661597361489801</v>
      </c>
      <c r="Y10" s="17">
        <v>0.44257794064912498</v>
      </c>
      <c r="Z10" s="17">
        <v>0.43539831442903698</v>
      </c>
      <c r="AA10" s="17">
        <v>0.43438697534303</v>
      </c>
      <c r="AB10" s="17">
        <v>0.44028058293061501</v>
      </c>
      <c r="AC10" s="17">
        <v>0.48585765218448501</v>
      </c>
      <c r="AD10" s="17">
        <v>0.444733119764256</v>
      </c>
      <c r="AE10" s="17"/>
      <c r="AF10" s="17">
        <v>0.41060911305560899</v>
      </c>
      <c r="AG10" s="17">
        <v>0.44846414740434398</v>
      </c>
      <c r="AH10" s="17">
        <v>0.437431957714082</v>
      </c>
      <c r="AI10" s="17">
        <v>0.53715516972826505</v>
      </c>
      <c r="AJ10" s="17">
        <v>0.434227556678837</v>
      </c>
      <c r="AK10" s="17">
        <v>0.41643823552821702</v>
      </c>
      <c r="AL10" s="17"/>
      <c r="AM10" s="17">
        <v>0.44576628736359297</v>
      </c>
      <c r="AN10" s="17">
        <v>0.43729281448578999</v>
      </c>
      <c r="AO10" s="17">
        <v>0.47018921768615002</v>
      </c>
      <c r="AP10" s="17">
        <v>0.44872384256702003</v>
      </c>
      <c r="AQ10" s="17">
        <v>0.47881861989979302</v>
      </c>
      <c r="AR10" s="17"/>
      <c r="AS10" s="17">
        <v>0.42464717873695301</v>
      </c>
      <c r="AT10" s="17">
        <v>0.42691281017440402</v>
      </c>
      <c r="AU10" s="17">
        <v>0.468318313420097</v>
      </c>
      <c r="AV10" s="17">
        <v>0.47870324666094299</v>
      </c>
      <c r="AW10" s="17">
        <v>0.48690541366531198</v>
      </c>
      <c r="AX10" s="17">
        <v>0.40409790148970598</v>
      </c>
      <c r="AY10" s="17"/>
      <c r="AZ10" s="17">
        <v>0.48759213165202497</v>
      </c>
      <c r="BA10" s="17">
        <v>0.41581395362107498</v>
      </c>
      <c r="BB10" s="17">
        <v>0.47533561521488399</v>
      </c>
      <c r="BC10" s="17">
        <v>0.42767030593231797</v>
      </c>
      <c r="BD10" s="17">
        <v>0.43846284633864502</v>
      </c>
      <c r="BE10" s="17"/>
      <c r="BF10" s="17">
        <v>0.45500076040835802</v>
      </c>
      <c r="BG10" s="17"/>
      <c r="BH10" s="17">
        <v>0.45413619736716998</v>
      </c>
      <c r="BI10" s="17"/>
      <c r="BJ10" s="17">
        <v>0.45684370402860502</v>
      </c>
      <c r="BK10" s="17">
        <v>0.43723434450416399</v>
      </c>
      <c r="BL10" s="17">
        <v>0.47038543939898703</v>
      </c>
      <c r="BM10" s="17">
        <v>0.42167208789398603</v>
      </c>
      <c r="BN10" s="17">
        <v>0.40739753125289002</v>
      </c>
      <c r="BO10" s="17">
        <v>0.39530924030632397</v>
      </c>
      <c r="BP10" s="17"/>
      <c r="BQ10" s="17">
        <v>0.457701663139646</v>
      </c>
      <c r="BR10" s="17">
        <v>0.43030744737606402</v>
      </c>
      <c r="BS10" s="17">
        <v>0.47605411170633199</v>
      </c>
      <c r="BT10" s="17"/>
      <c r="BU10" s="17">
        <v>0.389256179526629</v>
      </c>
      <c r="BV10" s="17">
        <v>0.46891414674721799</v>
      </c>
      <c r="BW10" s="17">
        <v>0.46413501209247499</v>
      </c>
      <c r="BX10" s="17"/>
      <c r="BY10" s="17">
        <v>0.38227112222040499</v>
      </c>
      <c r="BZ10" s="17"/>
      <c r="CA10" s="17">
        <v>0.48144919997044699</v>
      </c>
    </row>
    <row r="11" spans="2:79" x14ac:dyDescent="0.35">
      <c r="B11" s="18" t="s">
        <v>367</v>
      </c>
      <c r="C11" s="17">
        <v>0.227537205062155</v>
      </c>
      <c r="D11" s="17">
        <v>0.228382917429656</v>
      </c>
      <c r="E11" s="17">
        <v>0.22778099706126301</v>
      </c>
      <c r="F11" s="17"/>
      <c r="G11" s="17">
        <v>0.14879429945486</v>
      </c>
      <c r="H11" s="17">
        <v>0.20497999286491</v>
      </c>
      <c r="I11" s="17">
        <v>0.23026345700464901</v>
      </c>
      <c r="J11" s="17">
        <v>0.22603329021100699</v>
      </c>
      <c r="K11" s="17">
        <v>0.25767268258345499</v>
      </c>
      <c r="L11" s="17">
        <v>0.27731136969562997</v>
      </c>
      <c r="M11" s="17"/>
      <c r="N11" s="17">
        <v>0.214088506350507</v>
      </c>
      <c r="O11" s="17">
        <v>0.25092946424103502</v>
      </c>
      <c r="P11" s="17">
        <v>0.22935550372229699</v>
      </c>
      <c r="Q11" s="17">
        <v>0.218275267490429</v>
      </c>
      <c r="R11" s="17"/>
      <c r="S11" s="17">
        <v>0.19641892450144299</v>
      </c>
      <c r="T11" s="17">
        <v>0.213552183717371</v>
      </c>
      <c r="U11" s="17">
        <v>0.219462080270384</v>
      </c>
      <c r="V11" s="17">
        <v>0.20480639739180001</v>
      </c>
      <c r="W11" s="17">
        <v>0.23064454139097601</v>
      </c>
      <c r="X11" s="17">
        <v>0.23931455023609499</v>
      </c>
      <c r="Y11" s="17">
        <v>0.21899824440867899</v>
      </c>
      <c r="Z11" s="17">
        <v>0.26023314948385101</v>
      </c>
      <c r="AA11" s="17">
        <v>0.24344983898535599</v>
      </c>
      <c r="AB11" s="17">
        <v>0.28859192140277501</v>
      </c>
      <c r="AC11" s="17">
        <v>0.242846019899779</v>
      </c>
      <c r="AD11" s="17">
        <v>0.19251340231589201</v>
      </c>
      <c r="AE11" s="17"/>
      <c r="AF11" s="17">
        <v>0.25038843204343297</v>
      </c>
      <c r="AG11" s="17">
        <v>0.23122125241164099</v>
      </c>
      <c r="AH11" s="17">
        <v>0.233248397516754</v>
      </c>
      <c r="AI11" s="17">
        <v>0.16315164769923601</v>
      </c>
      <c r="AJ11" s="17">
        <v>0.22839731898069901</v>
      </c>
      <c r="AK11" s="17">
        <v>0.20107526249134899</v>
      </c>
      <c r="AL11" s="17"/>
      <c r="AM11" s="17">
        <v>0.25217006752174298</v>
      </c>
      <c r="AN11" s="17">
        <v>0.23248892479369601</v>
      </c>
      <c r="AO11" s="17">
        <v>0.220003911201993</v>
      </c>
      <c r="AP11" s="17">
        <v>0.18053713555651499</v>
      </c>
      <c r="AQ11" s="17">
        <v>0.217115496753678</v>
      </c>
      <c r="AR11" s="17"/>
      <c r="AS11" s="17">
        <v>0.18321671459640099</v>
      </c>
      <c r="AT11" s="17">
        <v>0.23827601303791801</v>
      </c>
      <c r="AU11" s="17">
        <v>0.251644313585351</v>
      </c>
      <c r="AV11" s="17">
        <v>0.24065747177822</v>
      </c>
      <c r="AW11" s="17">
        <v>0.23730182929375099</v>
      </c>
      <c r="AX11" s="17">
        <v>0.22370075765025901</v>
      </c>
      <c r="AY11" s="17"/>
      <c r="AZ11" s="17">
        <v>0.23891762688225501</v>
      </c>
      <c r="BA11" s="17">
        <v>0.24207151269625601</v>
      </c>
      <c r="BB11" s="17">
        <v>0.24574019212866099</v>
      </c>
      <c r="BC11" s="17">
        <v>0.22559142355185799</v>
      </c>
      <c r="BD11" s="17">
        <v>0.185938822296395</v>
      </c>
      <c r="BE11" s="17"/>
      <c r="BF11" s="17">
        <v>0.229111907458283</v>
      </c>
      <c r="BG11" s="17"/>
      <c r="BH11" s="17">
        <v>0.22824376545390801</v>
      </c>
      <c r="BI11" s="17"/>
      <c r="BJ11" s="17">
        <v>0.218087976000331</v>
      </c>
      <c r="BK11" s="17">
        <v>0.25893486311188701</v>
      </c>
      <c r="BL11" s="17">
        <v>0.23675446011552001</v>
      </c>
      <c r="BM11" s="17">
        <v>0.21879361238550701</v>
      </c>
      <c r="BN11" s="17">
        <v>0.179740537917214</v>
      </c>
      <c r="BO11" s="17">
        <v>0.17350230235092601</v>
      </c>
      <c r="BP11" s="17"/>
      <c r="BQ11" s="17">
        <v>0.176470007396833</v>
      </c>
      <c r="BR11" s="17">
        <v>0.238154232223557</v>
      </c>
      <c r="BS11" s="17">
        <v>0.216992746536741</v>
      </c>
      <c r="BT11" s="17"/>
      <c r="BU11" s="17">
        <v>0.18471254793087999</v>
      </c>
      <c r="BV11" s="17">
        <v>0.23134148318647599</v>
      </c>
      <c r="BW11" s="17">
        <v>0.20331593393595401</v>
      </c>
      <c r="BX11" s="17"/>
      <c r="BY11" s="17">
        <v>0.19133373725196601</v>
      </c>
      <c r="BZ11" s="17"/>
      <c r="CA11" s="17">
        <v>0.17104646159898301</v>
      </c>
    </row>
    <row r="12" spans="2:79" x14ac:dyDescent="0.35">
      <c r="B12" s="18" t="s">
        <v>368</v>
      </c>
      <c r="C12" s="17">
        <v>0.108648153880519</v>
      </c>
      <c r="D12" s="17">
        <v>0.123504416621898</v>
      </c>
      <c r="E12" s="17">
        <v>9.4898655315603098E-2</v>
      </c>
      <c r="F12" s="17"/>
      <c r="G12" s="17">
        <v>0.14736492351753799</v>
      </c>
      <c r="H12" s="17">
        <v>0.146580283457071</v>
      </c>
      <c r="I12" s="17">
        <v>0.13011627168373399</v>
      </c>
      <c r="J12" s="17">
        <v>0.10246101055420299</v>
      </c>
      <c r="K12" s="17">
        <v>7.2620202580394394E-2</v>
      </c>
      <c r="L12" s="17">
        <v>6.3705102948098793E-2</v>
      </c>
      <c r="M12" s="17"/>
      <c r="N12" s="17">
        <v>8.7072647707640297E-2</v>
      </c>
      <c r="O12" s="17">
        <v>0.11346260812108699</v>
      </c>
      <c r="P12" s="17">
        <v>0.12557471022435901</v>
      </c>
      <c r="Q12" s="17">
        <v>0.11310374177531</v>
      </c>
      <c r="R12" s="17"/>
      <c r="S12" s="17">
        <v>0.123926161097523</v>
      </c>
      <c r="T12" s="17">
        <v>9.5471514633717794E-2</v>
      </c>
      <c r="U12" s="17">
        <v>0.103996916186607</v>
      </c>
      <c r="V12" s="17">
        <v>9.4797774877072305E-2</v>
      </c>
      <c r="W12" s="17">
        <v>0.12001005095369301</v>
      </c>
      <c r="X12" s="17">
        <v>0.13655229442851599</v>
      </c>
      <c r="Y12" s="17">
        <v>0.11189836929512401</v>
      </c>
      <c r="Z12" s="17">
        <v>8.3282140640077107E-2</v>
      </c>
      <c r="AA12" s="17">
        <v>0.123792110880482</v>
      </c>
      <c r="AB12" s="17">
        <v>8.4196829760609396E-2</v>
      </c>
      <c r="AC12" s="17">
        <v>4.91013662978989E-2</v>
      </c>
      <c r="AD12" s="17">
        <v>0.18033721615704501</v>
      </c>
      <c r="AE12" s="17"/>
      <c r="AF12" s="17">
        <v>9.8423827813666098E-2</v>
      </c>
      <c r="AG12" s="17">
        <v>0.12060797798025499</v>
      </c>
      <c r="AH12" s="17">
        <v>0.117868274634455</v>
      </c>
      <c r="AI12" s="17">
        <v>8.6626072056191897E-2</v>
      </c>
      <c r="AJ12" s="17">
        <v>9.3417761150683107E-2</v>
      </c>
      <c r="AK12" s="17">
        <v>0.102019911533565</v>
      </c>
      <c r="AL12" s="17"/>
      <c r="AM12" s="17">
        <v>0.10681864207286799</v>
      </c>
      <c r="AN12" s="17">
        <v>0.12641528102609301</v>
      </c>
      <c r="AO12" s="17">
        <v>8.4892229057535795E-2</v>
      </c>
      <c r="AP12" s="17">
        <v>0.11060303552705</v>
      </c>
      <c r="AQ12" s="17">
        <v>7.3210262662046097E-2</v>
      </c>
      <c r="AR12" s="17"/>
      <c r="AS12" s="17">
        <v>0.12946193276649101</v>
      </c>
      <c r="AT12" s="17">
        <v>0.122806471866223</v>
      </c>
      <c r="AU12" s="17">
        <v>9.7960508059847795E-2</v>
      </c>
      <c r="AV12" s="17">
        <v>8.0828517918834997E-2</v>
      </c>
      <c r="AW12" s="17">
        <v>8.4836463883329299E-2</v>
      </c>
      <c r="AX12" s="17">
        <v>0.137110529380255</v>
      </c>
      <c r="AY12" s="17"/>
      <c r="AZ12" s="17">
        <v>0.10094705942804701</v>
      </c>
      <c r="BA12" s="17">
        <v>0.126779138333489</v>
      </c>
      <c r="BB12" s="17">
        <v>8.4718947559919502E-2</v>
      </c>
      <c r="BC12" s="17">
        <v>6.9875998283187593E-2</v>
      </c>
      <c r="BD12" s="17">
        <v>0.12435035615482599</v>
      </c>
      <c r="BE12" s="17"/>
      <c r="BF12" s="17">
        <v>0.102416157044199</v>
      </c>
      <c r="BG12" s="17"/>
      <c r="BH12" s="17">
        <v>0.107052489095762</v>
      </c>
      <c r="BI12" s="17"/>
      <c r="BJ12" s="17">
        <v>0.116323669101925</v>
      </c>
      <c r="BK12" s="17">
        <v>9.6749838128777493E-2</v>
      </c>
      <c r="BL12" s="17">
        <v>7.9450902534875495E-2</v>
      </c>
      <c r="BM12" s="17">
        <v>0.12525095638581399</v>
      </c>
      <c r="BN12" s="17">
        <v>0.11445943013301101</v>
      </c>
      <c r="BO12" s="17">
        <v>0.17833806365385699</v>
      </c>
      <c r="BP12" s="17"/>
      <c r="BQ12" s="17">
        <v>0.125361838557558</v>
      </c>
      <c r="BR12" s="17">
        <v>0.10940489181735701</v>
      </c>
      <c r="BS12" s="17">
        <v>0.101091425305657</v>
      </c>
      <c r="BT12" s="17"/>
      <c r="BU12" s="17">
        <v>0.10387112131952</v>
      </c>
      <c r="BV12" s="17">
        <v>0.100343060707696</v>
      </c>
      <c r="BW12" s="17">
        <v>0.112006217173478</v>
      </c>
      <c r="BX12" s="17"/>
      <c r="BY12" s="17">
        <v>0.184821694989311</v>
      </c>
      <c r="BZ12" s="17"/>
      <c r="CA12" s="17">
        <v>9.8162019934351502E-2</v>
      </c>
    </row>
    <row r="13" spans="2:79" x14ac:dyDescent="0.35">
      <c r="B13" s="18" t="s">
        <v>369</v>
      </c>
      <c r="C13" s="19">
        <v>3.4419956519289599E-2</v>
      </c>
      <c r="D13" s="19">
        <v>3.4362118006361297E-2</v>
      </c>
      <c r="E13" s="19">
        <v>3.4293901744779302E-2</v>
      </c>
      <c r="F13" s="19"/>
      <c r="G13" s="19">
        <v>3.8275614223402199E-2</v>
      </c>
      <c r="H13" s="19">
        <v>4.72193369388582E-2</v>
      </c>
      <c r="I13" s="19">
        <v>4.3209888648246202E-2</v>
      </c>
      <c r="J13" s="19">
        <v>2.31469767404987E-2</v>
      </c>
      <c r="K13" s="19">
        <v>2.68399666786544E-2</v>
      </c>
      <c r="L13" s="19">
        <v>2.8529633096294402E-2</v>
      </c>
      <c r="M13" s="19"/>
      <c r="N13" s="19">
        <v>3.3303575475162203E-2</v>
      </c>
      <c r="O13" s="19">
        <v>2.42425702208315E-2</v>
      </c>
      <c r="P13" s="19">
        <v>3.6123287965111599E-2</v>
      </c>
      <c r="Q13" s="19">
        <v>4.4674222981055403E-2</v>
      </c>
      <c r="R13" s="19"/>
      <c r="S13" s="19">
        <v>4.8689166223841403E-2</v>
      </c>
      <c r="T13" s="19">
        <v>2.9974598732211501E-2</v>
      </c>
      <c r="U13" s="19">
        <v>2.5429007148249801E-2</v>
      </c>
      <c r="V13" s="19">
        <v>2.7563103407028101E-2</v>
      </c>
      <c r="W13" s="19">
        <v>2.4628049495943299E-2</v>
      </c>
      <c r="X13" s="19">
        <v>2.4737313969422199E-2</v>
      </c>
      <c r="Y13" s="19">
        <v>4.2861786582715E-2</v>
      </c>
      <c r="Z13" s="19">
        <v>5.7024156340559198E-2</v>
      </c>
      <c r="AA13" s="19">
        <v>3.76849545658249E-2</v>
      </c>
      <c r="AB13" s="19">
        <v>3.87779149884677E-2</v>
      </c>
      <c r="AC13" s="19">
        <v>3.3206866315764597E-2</v>
      </c>
      <c r="AD13" s="19">
        <v>8.0714271879536292E-3</v>
      </c>
      <c r="AE13" s="19"/>
      <c r="AF13" s="19">
        <v>5.01141064002468E-2</v>
      </c>
      <c r="AG13" s="19">
        <v>3.2154788395836298E-2</v>
      </c>
      <c r="AH13" s="19">
        <v>2.3391689848749401E-2</v>
      </c>
      <c r="AI13" s="19">
        <v>2.8096149018447401E-2</v>
      </c>
      <c r="AJ13" s="19">
        <v>4.8432517102385102E-2</v>
      </c>
      <c r="AK13" s="19">
        <v>4.4498019604881901E-2</v>
      </c>
      <c r="AL13" s="19"/>
      <c r="AM13" s="19">
        <v>4.4321141255112002E-2</v>
      </c>
      <c r="AN13" s="19">
        <v>3.0988630249650401E-2</v>
      </c>
      <c r="AO13" s="19">
        <v>2.0361094448571801E-2</v>
      </c>
      <c r="AP13" s="19">
        <v>5.5908511640767503E-2</v>
      </c>
      <c r="AQ13" s="19">
        <v>1.37572482002771E-2</v>
      </c>
      <c r="AR13" s="19"/>
      <c r="AS13" s="19">
        <v>3.5878854897001697E-2</v>
      </c>
      <c r="AT13" s="19">
        <v>3.3200103167133198E-2</v>
      </c>
      <c r="AU13" s="19">
        <v>3.1434908343209299E-2</v>
      </c>
      <c r="AV13" s="19">
        <v>4.19388074092562E-2</v>
      </c>
      <c r="AW13" s="19">
        <v>2.2702648968127799E-2</v>
      </c>
      <c r="AX13" s="19">
        <v>3.89855798308094E-2</v>
      </c>
      <c r="AY13" s="19"/>
      <c r="AZ13" s="19">
        <v>2.3568755041736399E-2</v>
      </c>
      <c r="BA13" s="19">
        <v>3.3968690377155698E-2</v>
      </c>
      <c r="BB13" s="19">
        <v>3.43469389007919E-2</v>
      </c>
      <c r="BC13" s="19">
        <v>3.6538435245025598E-2</v>
      </c>
      <c r="BD13" s="19">
        <v>4.3854122775885102E-2</v>
      </c>
      <c r="BE13" s="19"/>
      <c r="BF13" s="19">
        <v>3.5156053288735001E-2</v>
      </c>
      <c r="BG13" s="19"/>
      <c r="BH13" s="19">
        <v>3.4692079113501702E-2</v>
      </c>
      <c r="BI13" s="19"/>
      <c r="BJ13" s="19">
        <v>3.0606618469634202E-2</v>
      </c>
      <c r="BK13" s="19">
        <v>3.0837290202641501E-2</v>
      </c>
      <c r="BL13" s="19">
        <v>3.5681092946787403E-2</v>
      </c>
      <c r="BM13" s="19">
        <v>4.5729160003010499E-2</v>
      </c>
      <c r="BN13" s="19">
        <v>4.0502491241337098E-2</v>
      </c>
      <c r="BO13" s="19">
        <v>1.5677563289716302E-2</v>
      </c>
      <c r="BP13" s="19"/>
      <c r="BQ13" s="19">
        <v>3.7578903749258499E-2</v>
      </c>
      <c r="BR13" s="19">
        <v>3.6269718324173403E-2</v>
      </c>
      <c r="BS13" s="19">
        <v>3.07584948563423E-2</v>
      </c>
      <c r="BT13" s="19"/>
      <c r="BU13" s="19">
        <v>5.96935099117075E-2</v>
      </c>
      <c r="BV13" s="19">
        <v>2.9304122360770499E-2</v>
      </c>
      <c r="BW13" s="19">
        <v>3.6133223055981697E-2</v>
      </c>
      <c r="BX13" s="19"/>
      <c r="BY13" s="19">
        <v>1.9059931411783099E-2</v>
      </c>
      <c r="BZ13" s="19"/>
      <c r="CA13" s="19">
        <v>2.6165336511830201E-2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0.12715178634605501</v>
      </c>
      <c r="D9" s="17">
        <v>0.13272910174924399</v>
      </c>
      <c r="E9" s="17">
        <v>0.12148273340992199</v>
      </c>
      <c r="F9" s="17"/>
      <c r="G9" s="17">
        <v>0.117349840189072</v>
      </c>
      <c r="H9" s="17">
        <v>0.15066094444336001</v>
      </c>
      <c r="I9" s="17">
        <v>0.12118899036403501</v>
      </c>
      <c r="J9" s="17">
        <v>0.128883844268911</v>
      </c>
      <c r="K9" s="17">
        <v>0.117273846167866</v>
      </c>
      <c r="L9" s="17">
        <v>0.124630159724875</v>
      </c>
      <c r="M9" s="17"/>
      <c r="N9" s="17">
        <v>0.13850595531628099</v>
      </c>
      <c r="O9" s="17">
        <v>0.12888504684258401</v>
      </c>
      <c r="P9" s="17">
        <v>0.104176862661088</v>
      </c>
      <c r="Q9" s="17">
        <v>0.133521798422882</v>
      </c>
      <c r="R9" s="17"/>
      <c r="S9" s="17">
        <v>0.13668639910914401</v>
      </c>
      <c r="T9" s="17">
        <v>0.15124650307829199</v>
      </c>
      <c r="U9" s="17">
        <v>0.11734495959152701</v>
      </c>
      <c r="V9" s="17">
        <v>0.14173829620960501</v>
      </c>
      <c r="W9" s="17">
        <v>0.13485632294224201</v>
      </c>
      <c r="X9" s="17">
        <v>0.136443863953605</v>
      </c>
      <c r="Y9" s="17">
        <v>0.118517493297217</v>
      </c>
      <c r="Z9" s="17">
        <v>9.3823133242157394E-2</v>
      </c>
      <c r="AA9" s="17">
        <v>9.8124744161259797E-2</v>
      </c>
      <c r="AB9" s="17">
        <v>0.125351288650348</v>
      </c>
      <c r="AC9" s="17">
        <v>0.12669904475751201</v>
      </c>
      <c r="AD9" s="17">
        <v>9.4870489390196794E-2</v>
      </c>
      <c r="AE9" s="17"/>
      <c r="AF9" s="17">
        <v>0.11604917545632799</v>
      </c>
      <c r="AG9" s="17">
        <v>0.13026691090162701</v>
      </c>
      <c r="AH9" s="17">
        <v>0.108871106187011</v>
      </c>
      <c r="AI9" s="17">
        <v>0.13990284982061299</v>
      </c>
      <c r="AJ9" s="17">
        <v>0.122818563001569</v>
      </c>
      <c r="AK9" s="17">
        <v>0.23046709331945101</v>
      </c>
      <c r="AL9" s="17"/>
      <c r="AM9" s="17">
        <v>0.11365996697662301</v>
      </c>
      <c r="AN9" s="17">
        <v>0.11609720356638099</v>
      </c>
      <c r="AO9" s="17">
        <v>0.12788383709172901</v>
      </c>
      <c r="AP9" s="17">
        <v>0.174967572471845</v>
      </c>
      <c r="AQ9" s="17">
        <v>0.113888917040288</v>
      </c>
      <c r="AR9" s="17"/>
      <c r="AS9" s="17">
        <v>0.15430552275541601</v>
      </c>
      <c r="AT9" s="17">
        <v>0.124179945638957</v>
      </c>
      <c r="AU9" s="17">
        <v>0.11943963434095201</v>
      </c>
      <c r="AV9" s="17">
        <v>0.112151469655371</v>
      </c>
      <c r="AW9" s="17">
        <v>0.110322321951286</v>
      </c>
      <c r="AX9" s="17">
        <v>0.13856434395609801</v>
      </c>
      <c r="AY9" s="17"/>
      <c r="AZ9" s="17">
        <v>0.11248453600005499</v>
      </c>
      <c r="BA9" s="17">
        <v>0.123592341911234</v>
      </c>
      <c r="BB9" s="17">
        <v>0.112182356111486</v>
      </c>
      <c r="BC9" s="17">
        <v>0.16964165745430099</v>
      </c>
      <c r="BD9" s="17">
        <v>0.14427225682266201</v>
      </c>
      <c r="BE9" s="17"/>
      <c r="BF9" s="17">
        <v>0.12616918916948799</v>
      </c>
      <c r="BG9" s="17"/>
      <c r="BH9" s="17">
        <v>0.13091611801618</v>
      </c>
      <c r="BI9" s="17"/>
      <c r="BJ9" s="17">
        <v>0.118387168219421</v>
      </c>
      <c r="BK9" s="17">
        <v>0.11334212033759999</v>
      </c>
      <c r="BL9" s="17">
        <v>0.13337612595909901</v>
      </c>
      <c r="BM9" s="17">
        <v>0.141459405172605</v>
      </c>
      <c r="BN9" s="17">
        <v>0.21747284879578799</v>
      </c>
      <c r="BO9" s="17">
        <v>9.2621734559518096E-2</v>
      </c>
      <c r="BP9" s="17"/>
      <c r="BQ9" s="17">
        <v>0.14389927038414599</v>
      </c>
      <c r="BR9" s="17">
        <v>0.14351909152478001</v>
      </c>
      <c r="BS9" s="17">
        <v>0.116026273557623</v>
      </c>
      <c r="BT9" s="17"/>
      <c r="BU9" s="17">
        <v>0.138952258738998</v>
      </c>
      <c r="BV9" s="17">
        <v>0.13006524428820401</v>
      </c>
      <c r="BW9" s="17">
        <v>0.12597815617236799</v>
      </c>
      <c r="BX9" s="17"/>
      <c r="BY9" s="17">
        <v>0.122825417223849</v>
      </c>
      <c r="BZ9" s="17"/>
      <c r="CA9" s="17">
        <v>0.162722737983163</v>
      </c>
    </row>
    <row r="10" spans="2:79" x14ac:dyDescent="0.35">
      <c r="B10" s="18" t="s">
        <v>366</v>
      </c>
      <c r="C10" s="17">
        <v>0.42195980447492898</v>
      </c>
      <c r="D10" s="17">
        <v>0.43351837413648198</v>
      </c>
      <c r="E10" s="17">
        <v>0.40868497383895003</v>
      </c>
      <c r="F10" s="17"/>
      <c r="G10" s="17">
        <v>0.42732349036649098</v>
      </c>
      <c r="H10" s="17">
        <v>0.36727882253742899</v>
      </c>
      <c r="I10" s="17">
        <v>0.40677266100484</v>
      </c>
      <c r="J10" s="17">
        <v>0.454610520363604</v>
      </c>
      <c r="K10" s="17">
        <v>0.44036673945498001</v>
      </c>
      <c r="L10" s="17">
        <v>0.43635203121374999</v>
      </c>
      <c r="M10" s="17"/>
      <c r="N10" s="17">
        <v>0.42446950719398102</v>
      </c>
      <c r="O10" s="17">
        <v>0.41655743072951601</v>
      </c>
      <c r="P10" s="17">
        <v>0.43026970849343898</v>
      </c>
      <c r="Q10" s="17">
        <v>0.41896584485446198</v>
      </c>
      <c r="R10" s="17"/>
      <c r="S10" s="17">
        <v>0.40803542269804199</v>
      </c>
      <c r="T10" s="17">
        <v>0.41720921014900197</v>
      </c>
      <c r="U10" s="17">
        <v>0.45275620759554303</v>
      </c>
      <c r="V10" s="17">
        <v>0.40228040263647302</v>
      </c>
      <c r="W10" s="17">
        <v>0.43362871036137701</v>
      </c>
      <c r="X10" s="17">
        <v>0.41440301580094202</v>
      </c>
      <c r="Y10" s="17">
        <v>0.40350284501608402</v>
      </c>
      <c r="Z10" s="17">
        <v>0.43963826942018203</v>
      </c>
      <c r="AA10" s="17">
        <v>0.40259520308811397</v>
      </c>
      <c r="AB10" s="17">
        <v>0.41870652277036902</v>
      </c>
      <c r="AC10" s="17">
        <v>0.43924333611696997</v>
      </c>
      <c r="AD10" s="17">
        <v>0.55703761080868197</v>
      </c>
      <c r="AE10" s="17"/>
      <c r="AF10" s="17">
        <v>0.40105665018766101</v>
      </c>
      <c r="AG10" s="17">
        <v>0.41151811081930101</v>
      </c>
      <c r="AH10" s="17">
        <v>0.46867073881487997</v>
      </c>
      <c r="AI10" s="17">
        <v>0.43071813981829299</v>
      </c>
      <c r="AJ10" s="17">
        <v>0.45939431820730198</v>
      </c>
      <c r="AK10" s="17">
        <v>0.37942445405150999</v>
      </c>
      <c r="AL10" s="17"/>
      <c r="AM10" s="17">
        <v>0.39915119975677399</v>
      </c>
      <c r="AN10" s="17">
        <v>0.43784256061677701</v>
      </c>
      <c r="AO10" s="17">
        <v>0.45226123319977302</v>
      </c>
      <c r="AP10" s="17">
        <v>0.39530239490463898</v>
      </c>
      <c r="AQ10" s="17">
        <v>0.375026070904939</v>
      </c>
      <c r="AR10" s="17"/>
      <c r="AS10" s="17">
        <v>0.40446138494522299</v>
      </c>
      <c r="AT10" s="17">
        <v>0.412091745597848</v>
      </c>
      <c r="AU10" s="17">
        <v>0.41948995172421599</v>
      </c>
      <c r="AV10" s="17">
        <v>0.47392165401474601</v>
      </c>
      <c r="AW10" s="17">
        <v>0.413135400952645</v>
      </c>
      <c r="AX10" s="17">
        <v>0.38909452734348998</v>
      </c>
      <c r="AY10" s="17"/>
      <c r="AZ10" s="17">
        <v>0.45170069514061501</v>
      </c>
      <c r="BA10" s="17">
        <v>0.40340933528564199</v>
      </c>
      <c r="BB10" s="17">
        <v>0.429015589616419</v>
      </c>
      <c r="BC10" s="17">
        <v>0.40232023844536002</v>
      </c>
      <c r="BD10" s="17">
        <v>0.41919370493353098</v>
      </c>
      <c r="BE10" s="17"/>
      <c r="BF10" s="17">
        <v>0.42005612028642503</v>
      </c>
      <c r="BG10" s="17"/>
      <c r="BH10" s="17">
        <v>0.426245487170269</v>
      </c>
      <c r="BI10" s="17"/>
      <c r="BJ10" s="17">
        <v>0.42690588717330502</v>
      </c>
      <c r="BK10" s="17">
        <v>0.42712109677429899</v>
      </c>
      <c r="BL10" s="17">
        <v>0.43863726098332001</v>
      </c>
      <c r="BM10" s="17">
        <v>0.398912962879788</v>
      </c>
      <c r="BN10" s="17">
        <v>0.36065302168857999</v>
      </c>
      <c r="BO10" s="17">
        <v>0.43664307170924299</v>
      </c>
      <c r="BP10" s="17"/>
      <c r="BQ10" s="17">
        <v>0.43466910477225301</v>
      </c>
      <c r="BR10" s="17">
        <v>0.413647953046824</v>
      </c>
      <c r="BS10" s="17">
        <v>0.44020032731560299</v>
      </c>
      <c r="BT10" s="17"/>
      <c r="BU10" s="17">
        <v>0.39423239592088499</v>
      </c>
      <c r="BV10" s="17">
        <v>0.42605390632923201</v>
      </c>
      <c r="BW10" s="17">
        <v>0.432797877777575</v>
      </c>
      <c r="BX10" s="17"/>
      <c r="BY10" s="17">
        <v>0.40030863532681898</v>
      </c>
      <c r="BZ10" s="17"/>
      <c r="CA10" s="17">
        <v>0.43404544713853799</v>
      </c>
    </row>
    <row r="11" spans="2:79" x14ac:dyDescent="0.35">
      <c r="B11" s="18" t="s">
        <v>367</v>
      </c>
      <c r="C11" s="17">
        <v>0.24639134518240599</v>
      </c>
      <c r="D11" s="17">
        <v>0.22815499937831199</v>
      </c>
      <c r="E11" s="17">
        <v>0.26586925604467199</v>
      </c>
      <c r="F11" s="17"/>
      <c r="G11" s="17">
        <v>0.17789135371384601</v>
      </c>
      <c r="H11" s="17">
        <v>0.21053912105921499</v>
      </c>
      <c r="I11" s="17">
        <v>0.22054620370530101</v>
      </c>
      <c r="J11" s="17">
        <v>0.26071620535818602</v>
      </c>
      <c r="K11" s="17">
        <v>0.27115053233495001</v>
      </c>
      <c r="L11" s="17">
        <v>0.31404658890904702</v>
      </c>
      <c r="M11" s="17"/>
      <c r="N11" s="17">
        <v>0.239882474887679</v>
      </c>
      <c r="O11" s="17">
        <v>0.26398109654068502</v>
      </c>
      <c r="P11" s="17">
        <v>0.25283511932984198</v>
      </c>
      <c r="Q11" s="17">
        <v>0.229230342980768</v>
      </c>
      <c r="R11" s="17"/>
      <c r="S11" s="17">
        <v>0.20887688101437901</v>
      </c>
      <c r="T11" s="17">
        <v>0.25210070150946701</v>
      </c>
      <c r="U11" s="17">
        <v>0.274905178238529</v>
      </c>
      <c r="V11" s="17">
        <v>0.241964168317026</v>
      </c>
      <c r="W11" s="17">
        <v>0.23988461597810501</v>
      </c>
      <c r="X11" s="17">
        <v>0.23613958631652901</v>
      </c>
      <c r="Y11" s="17">
        <v>0.26766755639828799</v>
      </c>
      <c r="Z11" s="17">
        <v>0.251408179324138</v>
      </c>
      <c r="AA11" s="17">
        <v>0.24753824401060101</v>
      </c>
      <c r="AB11" s="17">
        <v>0.29402561864561</v>
      </c>
      <c r="AC11" s="17">
        <v>0.25785433745648001</v>
      </c>
      <c r="AD11" s="17">
        <v>0.15047855074063901</v>
      </c>
      <c r="AE11" s="17"/>
      <c r="AF11" s="17">
        <v>0.26446373795154798</v>
      </c>
      <c r="AG11" s="17">
        <v>0.23885360960867699</v>
      </c>
      <c r="AH11" s="17">
        <v>0.23152891537782899</v>
      </c>
      <c r="AI11" s="17">
        <v>0.249730889253412</v>
      </c>
      <c r="AJ11" s="17">
        <v>0.21733646118629499</v>
      </c>
      <c r="AK11" s="17">
        <v>0.18789176867841001</v>
      </c>
      <c r="AL11" s="17"/>
      <c r="AM11" s="17">
        <v>0.27954705130666502</v>
      </c>
      <c r="AN11" s="17">
        <v>0.24330836490171701</v>
      </c>
      <c r="AO11" s="17">
        <v>0.23347662863308399</v>
      </c>
      <c r="AP11" s="17">
        <v>0.198032989245921</v>
      </c>
      <c r="AQ11" s="17">
        <v>0.26202469285465702</v>
      </c>
      <c r="AR11" s="17"/>
      <c r="AS11" s="17">
        <v>0.20010196948137701</v>
      </c>
      <c r="AT11" s="17">
        <v>0.27397539019657602</v>
      </c>
      <c r="AU11" s="17">
        <v>0.241515708909878</v>
      </c>
      <c r="AV11" s="17">
        <v>0.23271471369080399</v>
      </c>
      <c r="AW11" s="17">
        <v>0.306036466859745</v>
      </c>
      <c r="AX11" s="17">
        <v>0.24650454654799001</v>
      </c>
      <c r="AY11" s="17"/>
      <c r="AZ11" s="17">
        <v>0.24780975051307599</v>
      </c>
      <c r="BA11" s="17">
        <v>0.25989783770948499</v>
      </c>
      <c r="BB11" s="17">
        <v>0.27608367108839998</v>
      </c>
      <c r="BC11" s="17">
        <v>0.262149806008797</v>
      </c>
      <c r="BD11" s="17">
        <v>0.199895757949618</v>
      </c>
      <c r="BE11" s="17"/>
      <c r="BF11" s="17">
        <v>0.25644927251196298</v>
      </c>
      <c r="BG11" s="17"/>
      <c r="BH11" s="17">
        <v>0.247041967885615</v>
      </c>
      <c r="BI11" s="17"/>
      <c r="BJ11" s="17">
        <v>0.24540179091822401</v>
      </c>
      <c r="BK11" s="17">
        <v>0.280787138703469</v>
      </c>
      <c r="BL11" s="17">
        <v>0.246831326492959</v>
      </c>
      <c r="BM11" s="17">
        <v>0.22957451967467599</v>
      </c>
      <c r="BN11" s="17">
        <v>0.16454406543071901</v>
      </c>
      <c r="BO11" s="17">
        <v>0.24573096325525101</v>
      </c>
      <c r="BP11" s="17"/>
      <c r="BQ11" s="17">
        <v>0.20640213118060399</v>
      </c>
      <c r="BR11" s="17">
        <v>0.255234164492041</v>
      </c>
      <c r="BS11" s="17">
        <v>0.23634893899808801</v>
      </c>
      <c r="BT11" s="17"/>
      <c r="BU11" s="17">
        <v>0.175207170530082</v>
      </c>
      <c r="BV11" s="17">
        <v>0.25646675052020002</v>
      </c>
      <c r="BW11" s="17">
        <v>0.229840992565325</v>
      </c>
      <c r="BX11" s="17"/>
      <c r="BY11" s="17">
        <v>0.16012906674616201</v>
      </c>
      <c r="BZ11" s="17"/>
      <c r="CA11" s="17">
        <v>0.212944210616306</v>
      </c>
    </row>
    <row r="12" spans="2:79" x14ac:dyDescent="0.35">
      <c r="B12" s="18" t="s">
        <v>368</v>
      </c>
      <c r="C12" s="17">
        <v>0.15482256083989501</v>
      </c>
      <c r="D12" s="17">
        <v>0.160149903529162</v>
      </c>
      <c r="E12" s="17">
        <v>0.150242930513029</v>
      </c>
      <c r="F12" s="17"/>
      <c r="G12" s="17">
        <v>0.24590183432388099</v>
      </c>
      <c r="H12" s="17">
        <v>0.21808355594700299</v>
      </c>
      <c r="I12" s="17">
        <v>0.16937224638503201</v>
      </c>
      <c r="J12" s="17">
        <v>0.115278052270139</v>
      </c>
      <c r="K12" s="17">
        <v>0.118415647873237</v>
      </c>
      <c r="L12" s="17">
        <v>8.71737737543892E-2</v>
      </c>
      <c r="M12" s="17"/>
      <c r="N12" s="17">
        <v>0.14707284682045599</v>
      </c>
      <c r="O12" s="17">
        <v>0.156483980752607</v>
      </c>
      <c r="P12" s="17">
        <v>0.16841510000847101</v>
      </c>
      <c r="Q12" s="17">
        <v>0.14666982983674101</v>
      </c>
      <c r="R12" s="17"/>
      <c r="S12" s="17">
        <v>0.16775716838596799</v>
      </c>
      <c r="T12" s="17">
        <v>0.14403685130035301</v>
      </c>
      <c r="U12" s="17">
        <v>0.130701424811486</v>
      </c>
      <c r="V12" s="17">
        <v>0.16534589473286901</v>
      </c>
      <c r="W12" s="17">
        <v>0.15434498753821599</v>
      </c>
      <c r="X12" s="17">
        <v>0.18197115953866</v>
      </c>
      <c r="Y12" s="17">
        <v>0.16786101933028</v>
      </c>
      <c r="Z12" s="17">
        <v>0.14516990802424501</v>
      </c>
      <c r="AA12" s="17">
        <v>0.184328478344398</v>
      </c>
      <c r="AB12" s="17">
        <v>0.10062126738013601</v>
      </c>
      <c r="AC12" s="17">
        <v>0.132877990829361</v>
      </c>
      <c r="AD12" s="17">
        <v>0.16275293604715599</v>
      </c>
      <c r="AE12" s="17"/>
      <c r="AF12" s="17">
        <v>0.15002168978584601</v>
      </c>
      <c r="AG12" s="17">
        <v>0.162676677946132</v>
      </c>
      <c r="AH12" s="17">
        <v>0.15354553173528901</v>
      </c>
      <c r="AI12" s="17">
        <v>0.13977070664260099</v>
      </c>
      <c r="AJ12" s="17">
        <v>0.16440213943458101</v>
      </c>
      <c r="AK12" s="17">
        <v>0.15070290211864901</v>
      </c>
      <c r="AL12" s="17"/>
      <c r="AM12" s="17">
        <v>0.14223808813317601</v>
      </c>
      <c r="AN12" s="17">
        <v>0.16055820498630899</v>
      </c>
      <c r="AO12" s="17">
        <v>0.15867293151373699</v>
      </c>
      <c r="AP12" s="17">
        <v>0.14993916466428001</v>
      </c>
      <c r="AQ12" s="17">
        <v>0.198010368030725</v>
      </c>
      <c r="AR12" s="17"/>
      <c r="AS12" s="17">
        <v>0.19013122620939399</v>
      </c>
      <c r="AT12" s="17">
        <v>0.13502851677691799</v>
      </c>
      <c r="AU12" s="17">
        <v>0.16818386380889</v>
      </c>
      <c r="AV12" s="17">
        <v>0.13791843603359899</v>
      </c>
      <c r="AW12" s="17">
        <v>0.131601549868366</v>
      </c>
      <c r="AX12" s="17">
        <v>0.16503854641464799</v>
      </c>
      <c r="AY12" s="17"/>
      <c r="AZ12" s="17">
        <v>0.14682449595959601</v>
      </c>
      <c r="BA12" s="17">
        <v>0.16205012615461201</v>
      </c>
      <c r="BB12" s="17">
        <v>0.124434548005201</v>
      </c>
      <c r="BC12" s="17">
        <v>0.11524774387075599</v>
      </c>
      <c r="BD12" s="17">
        <v>0.18906710792548501</v>
      </c>
      <c r="BE12" s="17"/>
      <c r="BF12" s="17">
        <v>0.146427642039242</v>
      </c>
      <c r="BG12" s="17"/>
      <c r="BH12" s="17">
        <v>0.14533854173622601</v>
      </c>
      <c r="BI12" s="17"/>
      <c r="BJ12" s="17">
        <v>0.16164668472261801</v>
      </c>
      <c r="BK12" s="17">
        <v>0.12903583383956799</v>
      </c>
      <c r="BL12" s="17">
        <v>0.134682452514988</v>
      </c>
      <c r="BM12" s="17">
        <v>0.17365680988962501</v>
      </c>
      <c r="BN12" s="17">
        <v>0.21565035355624301</v>
      </c>
      <c r="BO12" s="17">
        <v>0.21791693691830499</v>
      </c>
      <c r="BP12" s="17"/>
      <c r="BQ12" s="17">
        <v>0.14639855248067901</v>
      </c>
      <c r="BR12" s="17">
        <v>0.14556298904680801</v>
      </c>
      <c r="BS12" s="17">
        <v>0.16188440423819001</v>
      </c>
      <c r="BT12" s="17"/>
      <c r="BU12" s="17">
        <v>0.17385650923481599</v>
      </c>
      <c r="BV12" s="17">
        <v>0.14346837307294899</v>
      </c>
      <c r="BW12" s="17">
        <v>0.16230988532431401</v>
      </c>
      <c r="BX12" s="17"/>
      <c r="BY12" s="17">
        <v>0.26846250282668899</v>
      </c>
      <c r="BZ12" s="17"/>
      <c r="CA12" s="17">
        <v>0.15442892947635201</v>
      </c>
    </row>
    <row r="13" spans="2:79" x14ac:dyDescent="0.35">
      <c r="B13" s="18" t="s">
        <v>369</v>
      </c>
      <c r="C13" s="19">
        <v>4.9674503156715601E-2</v>
      </c>
      <c r="D13" s="19">
        <v>4.54476212067998E-2</v>
      </c>
      <c r="E13" s="19">
        <v>5.3720106193426397E-2</v>
      </c>
      <c r="F13" s="19"/>
      <c r="G13" s="19">
        <v>3.1533481406709002E-2</v>
      </c>
      <c r="H13" s="19">
        <v>5.3437556012993298E-2</v>
      </c>
      <c r="I13" s="19">
        <v>8.2119898540791006E-2</v>
      </c>
      <c r="J13" s="19">
        <v>4.0511377739159998E-2</v>
      </c>
      <c r="K13" s="19">
        <v>5.2793234168967099E-2</v>
      </c>
      <c r="L13" s="19">
        <v>3.7797446397938701E-2</v>
      </c>
      <c r="M13" s="19"/>
      <c r="N13" s="19">
        <v>5.0069215781603497E-2</v>
      </c>
      <c r="O13" s="19">
        <v>3.4092445134608698E-2</v>
      </c>
      <c r="P13" s="19">
        <v>4.4303209507160102E-2</v>
      </c>
      <c r="Q13" s="19">
        <v>7.1612183905146801E-2</v>
      </c>
      <c r="R13" s="19"/>
      <c r="S13" s="19">
        <v>7.8644128792466697E-2</v>
      </c>
      <c r="T13" s="19">
        <v>3.54067339628856E-2</v>
      </c>
      <c r="U13" s="19">
        <v>2.4292229762914699E-2</v>
      </c>
      <c r="V13" s="19">
        <v>4.86712381040268E-2</v>
      </c>
      <c r="W13" s="19">
        <v>3.7285363180058699E-2</v>
      </c>
      <c r="X13" s="19">
        <v>3.1042374390264499E-2</v>
      </c>
      <c r="Y13" s="19">
        <v>4.2451085958132503E-2</v>
      </c>
      <c r="Z13" s="19">
        <v>6.9960509989277497E-2</v>
      </c>
      <c r="AA13" s="19">
        <v>6.7413330395626803E-2</v>
      </c>
      <c r="AB13" s="19">
        <v>6.1295302553537302E-2</v>
      </c>
      <c r="AC13" s="19">
        <v>4.3325290839677198E-2</v>
      </c>
      <c r="AD13" s="19">
        <v>3.4860413013326097E-2</v>
      </c>
      <c r="AE13" s="19"/>
      <c r="AF13" s="19">
        <v>6.8408746618617303E-2</v>
      </c>
      <c r="AG13" s="19">
        <v>5.6684690724263201E-2</v>
      </c>
      <c r="AH13" s="19">
        <v>3.7383707884991103E-2</v>
      </c>
      <c r="AI13" s="19">
        <v>3.9877414465080203E-2</v>
      </c>
      <c r="AJ13" s="19">
        <v>3.6048518170252099E-2</v>
      </c>
      <c r="AK13" s="19">
        <v>5.1513781831980097E-2</v>
      </c>
      <c r="AL13" s="19"/>
      <c r="AM13" s="19">
        <v>6.5403693826762699E-2</v>
      </c>
      <c r="AN13" s="19">
        <v>4.2193665928815703E-2</v>
      </c>
      <c r="AO13" s="19">
        <v>2.77053695616775E-2</v>
      </c>
      <c r="AP13" s="19">
        <v>8.1757878713314497E-2</v>
      </c>
      <c r="AQ13" s="19">
        <v>5.1049951169390803E-2</v>
      </c>
      <c r="AR13" s="19"/>
      <c r="AS13" s="19">
        <v>5.0999896608589397E-2</v>
      </c>
      <c r="AT13" s="19">
        <v>5.47244017897014E-2</v>
      </c>
      <c r="AU13" s="19">
        <v>5.1370841216063501E-2</v>
      </c>
      <c r="AV13" s="19">
        <v>4.3293726605479997E-2</v>
      </c>
      <c r="AW13" s="19">
        <v>3.8904260367958E-2</v>
      </c>
      <c r="AX13" s="19">
        <v>6.0798035737774099E-2</v>
      </c>
      <c r="AY13" s="19"/>
      <c r="AZ13" s="19">
        <v>4.1180522386657301E-2</v>
      </c>
      <c r="BA13" s="19">
        <v>5.1050358939027499E-2</v>
      </c>
      <c r="BB13" s="19">
        <v>5.8283835178493601E-2</v>
      </c>
      <c r="BC13" s="19">
        <v>5.06405542207852E-2</v>
      </c>
      <c r="BD13" s="19">
        <v>4.7571172368704201E-2</v>
      </c>
      <c r="BE13" s="19"/>
      <c r="BF13" s="19">
        <v>5.08977759928812E-2</v>
      </c>
      <c r="BG13" s="19"/>
      <c r="BH13" s="19">
        <v>5.0457885191709302E-2</v>
      </c>
      <c r="BI13" s="19"/>
      <c r="BJ13" s="19">
        <v>4.7658468966431798E-2</v>
      </c>
      <c r="BK13" s="19">
        <v>4.9713810345064502E-2</v>
      </c>
      <c r="BL13" s="19">
        <v>4.6472834049634197E-2</v>
      </c>
      <c r="BM13" s="19">
        <v>5.6396302383306202E-2</v>
      </c>
      <c r="BN13" s="19">
        <v>4.1679710528670401E-2</v>
      </c>
      <c r="BO13" s="19">
        <v>7.08729355768221E-3</v>
      </c>
      <c r="BP13" s="19"/>
      <c r="BQ13" s="19">
        <v>6.8630941182317495E-2</v>
      </c>
      <c r="BR13" s="19">
        <v>4.2035801889546497E-2</v>
      </c>
      <c r="BS13" s="19">
        <v>4.55400558904967E-2</v>
      </c>
      <c r="BT13" s="19"/>
      <c r="BU13" s="19">
        <v>0.117751665575219</v>
      </c>
      <c r="BV13" s="19">
        <v>4.3945725789414899E-2</v>
      </c>
      <c r="BW13" s="19">
        <v>4.9073088160418603E-2</v>
      </c>
      <c r="BX13" s="19"/>
      <c r="BY13" s="19">
        <v>4.8274377876480597E-2</v>
      </c>
      <c r="BZ13" s="19"/>
      <c r="CA13" s="19">
        <v>3.5858674785640601E-2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I21"/>
  <sheetViews>
    <sheetView showGridLines="0" topLeftCell="A2" workbookViewId="0">
      <pane xSplit="2" topLeftCell="G1" activePane="topRight" state="frozen"/>
      <selection pane="topRight" activeCell="G6" sqref="G6"/>
    </sheetView>
  </sheetViews>
  <sheetFormatPr defaultColWidth="10.90625" defaultRowHeight="14.5" x14ac:dyDescent="0.35"/>
  <cols>
    <col min="2" max="2" width="25.7265625" customWidth="1"/>
    <col min="3" max="9" width="20.7265625" customWidth="1"/>
  </cols>
  <sheetData>
    <row r="2" spans="2:9" ht="40" customHeight="1" x14ac:dyDescent="0.35">
      <c r="D2" s="32" t="s">
        <v>391</v>
      </c>
      <c r="E2" s="28"/>
      <c r="F2" s="28"/>
      <c r="G2" s="28"/>
      <c r="H2" s="28"/>
      <c r="I2" s="28"/>
    </row>
    <row r="6" spans="2:9" ht="50" customHeight="1" x14ac:dyDescent="0.35">
      <c r="B6" s="20" t="s">
        <v>15</v>
      </c>
      <c r="C6" s="20" t="s">
        <v>379</v>
      </c>
      <c r="D6" s="20" t="s">
        <v>380</v>
      </c>
      <c r="E6" s="20" t="s">
        <v>381</v>
      </c>
      <c r="F6" s="20" t="s">
        <v>382</v>
      </c>
      <c r="G6" s="20" t="s">
        <v>383</v>
      </c>
      <c r="H6" s="20" t="s">
        <v>384</v>
      </c>
    </row>
    <row r="7" spans="2:9" x14ac:dyDescent="0.35">
      <c r="B7" s="18" t="s">
        <v>385</v>
      </c>
      <c r="C7" s="17">
        <v>0.22701702934540399</v>
      </c>
      <c r="D7" s="17">
        <v>0.19813649205606201</v>
      </c>
      <c r="E7" s="17">
        <v>0.164643381171799</v>
      </c>
      <c r="F7" s="17">
        <v>0.168992833003173</v>
      </c>
      <c r="G7" s="17">
        <v>0.14567707055960599</v>
      </c>
      <c r="H7" s="17">
        <v>6.9634094589216503E-2</v>
      </c>
    </row>
    <row r="8" spans="2:9" x14ac:dyDescent="0.35">
      <c r="B8" s="18" t="s">
        <v>386</v>
      </c>
      <c r="C8" s="17">
        <v>0.52714484017899299</v>
      </c>
      <c r="D8" s="17">
        <v>0.455681951812133</v>
      </c>
      <c r="E8" s="17">
        <v>0.45876005589122898</v>
      </c>
      <c r="F8" s="17">
        <v>0.41120650031501599</v>
      </c>
      <c r="G8" s="17">
        <v>0.41632533341042099</v>
      </c>
      <c r="H8" s="17">
        <v>0.21780123358550599</v>
      </c>
    </row>
    <row r="9" spans="2:9" x14ac:dyDescent="0.35">
      <c r="B9" s="18" t="s">
        <v>387</v>
      </c>
      <c r="C9" s="17">
        <v>0.12468020592147</v>
      </c>
      <c r="D9" s="17">
        <v>0.18403370036512501</v>
      </c>
      <c r="E9" s="17">
        <v>0.20281785619937001</v>
      </c>
      <c r="F9" s="17">
        <v>0.20335040200857499</v>
      </c>
      <c r="G9" s="17">
        <v>0.23029682938277199</v>
      </c>
      <c r="H9" s="17">
        <v>0.33029655193698898</v>
      </c>
    </row>
    <row r="10" spans="2:9" x14ac:dyDescent="0.35">
      <c r="B10" s="18" t="s">
        <v>388</v>
      </c>
      <c r="C10" s="17">
        <v>4.38583449297196E-2</v>
      </c>
      <c r="D10" s="17">
        <v>8.1219415744874707E-2</v>
      </c>
      <c r="E10" s="17">
        <v>6.6693192879942298E-2</v>
      </c>
      <c r="F10" s="17">
        <v>0.14052648912952301</v>
      </c>
      <c r="G10" s="17">
        <v>0.12888693629012599</v>
      </c>
      <c r="H10" s="17">
        <v>0.30245338673301803</v>
      </c>
    </row>
    <row r="11" spans="2:9" x14ac:dyDescent="0.35">
      <c r="B11" s="18" t="s">
        <v>136</v>
      </c>
      <c r="C11" s="17">
        <v>7.7299579624413306E-2</v>
      </c>
      <c r="D11" s="17">
        <v>8.09284400218057E-2</v>
      </c>
      <c r="E11" s="17">
        <v>0.10708551385766001</v>
      </c>
      <c r="F11" s="17">
        <v>7.5923775543712699E-2</v>
      </c>
      <c r="G11" s="17">
        <v>7.8813830357075301E-2</v>
      </c>
      <c r="H11" s="17">
        <v>7.9814733155270906E-2</v>
      </c>
    </row>
    <row r="12" spans="2:9" x14ac:dyDescent="0.35">
      <c r="B12" s="23" t="s">
        <v>389</v>
      </c>
      <c r="C12" s="21">
        <v>0.75416186952439701</v>
      </c>
      <c r="D12" s="21">
        <v>0.65381844386819399</v>
      </c>
      <c r="E12" s="21">
        <v>0.62340343706302803</v>
      </c>
      <c r="F12" s="21">
        <v>0.58019933331818896</v>
      </c>
      <c r="G12" s="21">
        <v>0.56200240397002699</v>
      </c>
      <c r="H12" s="21">
        <v>0.287435328174722</v>
      </c>
    </row>
    <row r="13" spans="2:9" x14ac:dyDescent="0.35">
      <c r="B13" s="23" t="s">
        <v>390</v>
      </c>
      <c r="C13" s="21">
        <v>0.16853855085118999</v>
      </c>
      <c r="D13" s="21">
        <v>0.26525311611000002</v>
      </c>
      <c r="E13" s="21">
        <v>0.269511049079313</v>
      </c>
      <c r="F13" s="21">
        <v>0.343876891138098</v>
      </c>
      <c r="G13" s="21">
        <v>0.359183765672898</v>
      </c>
      <c r="H13" s="21">
        <v>0.63274993867000695</v>
      </c>
    </row>
    <row r="14" spans="2:9" x14ac:dyDescent="0.35">
      <c r="B14" s="23" t="s">
        <v>202</v>
      </c>
      <c r="C14" s="22">
        <v>0.58562331867320705</v>
      </c>
      <c r="D14" s="22">
        <v>0.38856532775819402</v>
      </c>
      <c r="E14" s="22">
        <v>0.35389238798371497</v>
      </c>
      <c r="F14" s="22">
        <v>0.23632244218009099</v>
      </c>
      <c r="G14" s="22">
        <v>0.20281863829712901</v>
      </c>
      <c r="H14" s="22">
        <v>-0.345314610495285</v>
      </c>
    </row>
    <row r="15" spans="2:9" x14ac:dyDescent="0.35">
      <c r="B15" s="16"/>
      <c r="C15" s="16"/>
      <c r="D15" s="16"/>
      <c r="E15" s="16"/>
      <c r="F15" s="16"/>
      <c r="G15" s="16"/>
      <c r="H15" s="16"/>
    </row>
    <row r="16" spans="2:9" x14ac:dyDescent="0.35">
      <c r="B16" t="s">
        <v>107</v>
      </c>
    </row>
    <row r="17" spans="2:2" x14ac:dyDescent="0.35">
      <c r="B17" t="s">
        <v>108</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21"/>
  <sheetViews>
    <sheetView showGridLines="0" topLeftCell="A11"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0.164643381171799</v>
      </c>
      <c r="D9" s="17">
        <v>0.169170188798069</v>
      </c>
      <c r="E9" s="17">
        <v>0.16135442525775001</v>
      </c>
      <c r="F9" s="17"/>
      <c r="G9" s="17">
        <v>0.169760068610707</v>
      </c>
      <c r="H9" s="17">
        <v>0.19471053715407</v>
      </c>
      <c r="I9" s="17">
        <v>0.14366594421686499</v>
      </c>
      <c r="J9" s="17">
        <v>0.128468092921694</v>
      </c>
      <c r="K9" s="17">
        <v>0.175596147487316</v>
      </c>
      <c r="L9" s="17">
        <v>0.175727499996498</v>
      </c>
      <c r="M9" s="17"/>
      <c r="N9" s="17">
        <v>0.18336585962949201</v>
      </c>
      <c r="O9" s="17">
        <v>0.16077732005619599</v>
      </c>
      <c r="P9" s="17">
        <v>0.14721377586239601</v>
      </c>
      <c r="Q9" s="17">
        <v>0.16594269158133099</v>
      </c>
      <c r="R9" s="17"/>
      <c r="S9" s="17">
        <v>0.193487039286451</v>
      </c>
      <c r="T9" s="17">
        <v>0.15463821196911101</v>
      </c>
      <c r="U9" s="17">
        <v>0.158803888795713</v>
      </c>
      <c r="V9" s="17">
        <v>0.14716467885419601</v>
      </c>
      <c r="W9" s="17">
        <v>0.17748353183223201</v>
      </c>
      <c r="X9" s="17">
        <v>0.20283971704470999</v>
      </c>
      <c r="Y9" s="17">
        <v>0.124117195733231</v>
      </c>
      <c r="Z9" s="17">
        <v>0.11879973395170799</v>
      </c>
      <c r="AA9" s="17">
        <v>0.16289777553735499</v>
      </c>
      <c r="AB9" s="17">
        <v>0.17093769907869999</v>
      </c>
      <c r="AC9" s="17">
        <v>0.146793163126234</v>
      </c>
      <c r="AD9" s="17">
        <v>0.183199679438031</v>
      </c>
      <c r="AE9" s="17"/>
      <c r="AF9" s="17">
        <v>0.18458144234450799</v>
      </c>
      <c r="AG9" s="17">
        <v>0.167385423358725</v>
      </c>
      <c r="AH9" s="17">
        <v>0.13144760189790899</v>
      </c>
      <c r="AI9" s="17">
        <v>0.191149723925569</v>
      </c>
      <c r="AJ9" s="17">
        <v>0.150483072366662</v>
      </c>
      <c r="AK9" s="17">
        <v>0.229050528230026</v>
      </c>
      <c r="AL9" s="17"/>
      <c r="AM9" s="17">
        <v>0.179719396855376</v>
      </c>
      <c r="AN9" s="17">
        <v>0.147234640127583</v>
      </c>
      <c r="AO9" s="17">
        <v>0.16070953841675401</v>
      </c>
      <c r="AP9" s="17">
        <v>0.18693424019642799</v>
      </c>
      <c r="AQ9" s="17">
        <v>0.20235342016684801</v>
      </c>
      <c r="AR9" s="17"/>
      <c r="AS9" s="17">
        <v>0.19110508620865799</v>
      </c>
      <c r="AT9" s="17">
        <v>0.15824078184263199</v>
      </c>
      <c r="AU9" s="17">
        <v>0.15935886326506299</v>
      </c>
      <c r="AV9" s="17">
        <v>0.157164742179316</v>
      </c>
      <c r="AW9" s="17">
        <v>0.144274641218299</v>
      </c>
      <c r="AX9" s="17">
        <v>0.16954705985680901</v>
      </c>
      <c r="AY9" s="17"/>
      <c r="AZ9" s="17">
        <v>0.173299960449531</v>
      </c>
      <c r="BA9" s="17">
        <v>0.114066144702931</v>
      </c>
      <c r="BB9" s="17">
        <v>0.159441423521791</v>
      </c>
      <c r="BC9" s="17">
        <v>0.22309473015280701</v>
      </c>
      <c r="BD9" s="17">
        <v>0.205167848439814</v>
      </c>
      <c r="BE9" s="17"/>
      <c r="BF9" s="17">
        <v>0.159554139187183</v>
      </c>
      <c r="BG9" s="17"/>
      <c r="BH9" s="17">
        <v>0.16316938083671401</v>
      </c>
      <c r="BI9" s="17"/>
      <c r="BJ9" s="17">
        <v>0.154838600778127</v>
      </c>
      <c r="BK9" s="17">
        <v>0.18154271855314399</v>
      </c>
      <c r="BL9" s="17">
        <v>0.166466467355213</v>
      </c>
      <c r="BM9" s="17">
        <v>0.168631546712528</v>
      </c>
      <c r="BN9" s="17">
        <v>0.15768639699314799</v>
      </c>
      <c r="BO9" s="17">
        <v>0.14263572406747699</v>
      </c>
      <c r="BP9" s="17"/>
      <c r="BQ9" s="17">
        <v>0.14457388668062901</v>
      </c>
      <c r="BR9" s="17">
        <v>0.180718688802747</v>
      </c>
      <c r="BS9" s="17">
        <v>0.16934384302414601</v>
      </c>
      <c r="BT9" s="17"/>
      <c r="BU9" s="17">
        <v>0.204302026543323</v>
      </c>
      <c r="BV9" s="17">
        <v>0.15364579732331901</v>
      </c>
      <c r="BW9" s="17">
        <v>0.174419379150002</v>
      </c>
      <c r="BX9" s="17"/>
      <c r="BY9" s="17">
        <v>0.18077550001822901</v>
      </c>
      <c r="BZ9" s="17"/>
      <c r="CA9" s="17">
        <v>0.194687099314275</v>
      </c>
    </row>
    <row r="10" spans="2:79" x14ac:dyDescent="0.35">
      <c r="B10" s="18" t="s">
        <v>386</v>
      </c>
      <c r="C10" s="17">
        <v>0.45876005589122898</v>
      </c>
      <c r="D10" s="17">
        <v>0.47204107372752802</v>
      </c>
      <c r="E10" s="17">
        <v>0.44641313431517199</v>
      </c>
      <c r="F10" s="17"/>
      <c r="G10" s="17">
        <v>0.46214635798605203</v>
      </c>
      <c r="H10" s="17">
        <v>0.42182749932792601</v>
      </c>
      <c r="I10" s="17">
        <v>0.49946193185056098</v>
      </c>
      <c r="J10" s="17">
        <v>0.48247205644216601</v>
      </c>
      <c r="K10" s="17">
        <v>0.44940042218493598</v>
      </c>
      <c r="L10" s="17">
        <v>0.44063341795176098</v>
      </c>
      <c r="M10" s="17"/>
      <c r="N10" s="17">
        <v>0.46447863887497198</v>
      </c>
      <c r="O10" s="17">
        <v>0.45961958147433402</v>
      </c>
      <c r="P10" s="17">
        <v>0.48135834960622398</v>
      </c>
      <c r="Q10" s="17">
        <v>0.43244534359336001</v>
      </c>
      <c r="R10" s="17"/>
      <c r="S10" s="17">
        <v>0.46892102154082999</v>
      </c>
      <c r="T10" s="17">
        <v>0.43344001127531701</v>
      </c>
      <c r="U10" s="17">
        <v>0.51311910058640198</v>
      </c>
      <c r="V10" s="17">
        <v>0.49642118905085397</v>
      </c>
      <c r="W10" s="17">
        <v>0.42917655222870799</v>
      </c>
      <c r="X10" s="17">
        <v>0.40468550058632702</v>
      </c>
      <c r="Y10" s="17">
        <v>0.48541032256577399</v>
      </c>
      <c r="Z10" s="17">
        <v>0.48818049276061898</v>
      </c>
      <c r="AA10" s="17">
        <v>0.407746924285664</v>
      </c>
      <c r="AB10" s="17">
        <v>0.45243925652302602</v>
      </c>
      <c r="AC10" s="17">
        <v>0.48554281210942801</v>
      </c>
      <c r="AD10" s="17">
        <v>0.54551492838429605</v>
      </c>
      <c r="AE10" s="17"/>
      <c r="AF10" s="17">
        <v>0.43496626094931201</v>
      </c>
      <c r="AG10" s="17">
        <v>0.459921741841817</v>
      </c>
      <c r="AH10" s="17">
        <v>0.49792372572146498</v>
      </c>
      <c r="AI10" s="17">
        <v>0.48504779527733499</v>
      </c>
      <c r="AJ10" s="17">
        <v>0.512740586562352</v>
      </c>
      <c r="AK10" s="17">
        <v>0.432827210467496</v>
      </c>
      <c r="AL10" s="17"/>
      <c r="AM10" s="17">
        <v>0.415852465136544</v>
      </c>
      <c r="AN10" s="17">
        <v>0.46344502036771801</v>
      </c>
      <c r="AO10" s="17">
        <v>0.47506436931275098</v>
      </c>
      <c r="AP10" s="17">
        <v>0.47959270201035697</v>
      </c>
      <c r="AQ10" s="17">
        <v>0.537108737854047</v>
      </c>
      <c r="AR10" s="17"/>
      <c r="AS10" s="17">
        <v>0.48406637265289099</v>
      </c>
      <c r="AT10" s="17">
        <v>0.43069307348312003</v>
      </c>
      <c r="AU10" s="17">
        <v>0.47515860474420901</v>
      </c>
      <c r="AV10" s="17">
        <v>0.46029363553486902</v>
      </c>
      <c r="AW10" s="17">
        <v>0.43150891228214899</v>
      </c>
      <c r="AX10" s="17">
        <v>0.47786752196205501</v>
      </c>
      <c r="AY10" s="17"/>
      <c r="AZ10" s="17">
        <v>0.48817080839384203</v>
      </c>
      <c r="BA10" s="17">
        <v>0.48883945775577498</v>
      </c>
      <c r="BB10" s="17">
        <v>0.43264498691143899</v>
      </c>
      <c r="BC10" s="17">
        <v>0.39667975713016201</v>
      </c>
      <c r="BD10" s="17">
        <v>0.43902100319548698</v>
      </c>
      <c r="BE10" s="17"/>
      <c r="BF10" s="17">
        <v>0.461210562859386</v>
      </c>
      <c r="BG10" s="17"/>
      <c r="BH10" s="17">
        <v>0.46915639243872997</v>
      </c>
      <c r="BI10" s="17"/>
      <c r="BJ10" s="17">
        <v>0.46605972396096002</v>
      </c>
      <c r="BK10" s="17">
        <v>0.41397051337469698</v>
      </c>
      <c r="BL10" s="17">
        <v>0.46842671815020498</v>
      </c>
      <c r="BM10" s="17">
        <v>0.45619999553547902</v>
      </c>
      <c r="BN10" s="17">
        <v>0.46271319252615101</v>
      </c>
      <c r="BO10" s="17">
        <v>0.486198325636444</v>
      </c>
      <c r="BP10" s="17"/>
      <c r="BQ10" s="17">
        <v>0.48314675979095301</v>
      </c>
      <c r="BR10" s="17">
        <v>0.44934208235267398</v>
      </c>
      <c r="BS10" s="17">
        <v>0.48131963253944399</v>
      </c>
      <c r="BT10" s="17"/>
      <c r="BU10" s="17">
        <v>0.47185721205115599</v>
      </c>
      <c r="BV10" s="17">
        <v>0.48948867004740299</v>
      </c>
      <c r="BW10" s="17">
        <v>0.46612213708369499</v>
      </c>
      <c r="BX10" s="17"/>
      <c r="BY10" s="17">
        <v>0.51533007460017699</v>
      </c>
      <c r="BZ10" s="17"/>
      <c r="CA10" s="17">
        <v>0.53271464819859204</v>
      </c>
    </row>
    <row r="11" spans="2:79" x14ac:dyDescent="0.35">
      <c r="B11" s="18" t="s">
        <v>387</v>
      </c>
      <c r="C11" s="17">
        <v>0.20281785619937001</v>
      </c>
      <c r="D11" s="17">
        <v>0.20329620147733801</v>
      </c>
      <c r="E11" s="17">
        <v>0.20089649977514101</v>
      </c>
      <c r="F11" s="17"/>
      <c r="G11" s="17">
        <v>0.23407380877373299</v>
      </c>
      <c r="H11" s="17">
        <v>0.20740485693291599</v>
      </c>
      <c r="I11" s="17">
        <v>0.207374494188694</v>
      </c>
      <c r="J11" s="17">
        <v>0.20760979694011</v>
      </c>
      <c r="K11" s="17">
        <v>0.17983540324817399</v>
      </c>
      <c r="L11" s="17">
        <v>0.18603144131735599</v>
      </c>
      <c r="M11" s="17"/>
      <c r="N11" s="17">
        <v>0.206282807460578</v>
      </c>
      <c r="O11" s="17">
        <v>0.20740381736646499</v>
      </c>
      <c r="P11" s="17">
        <v>0.19886763551636599</v>
      </c>
      <c r="Q11" s="17">
        <v>0.19642655163787301</v>
      </c>
      <c r="R11" s="17"/>
      <c r="S11" s="17">
        <v>0.201164781492605</v>
      </c>
      <c r="T11" s="17">
        <v>0.215324721422362</v>
      </c>
      <c r="U11" s="17">
        <v>0.14515193942275201</v>
      </c>
      <c r="V11" s="17">
        <v>0.20688431944524699</v>
      </c>
      <c r="W11" s="17">
        <v>0.223482711514947</v>
      </c>
      <c r="X11" s="17">
        <v>0.22126212953836999</v>
      </c>
      <c r="Y11" s="17">
        <v>0.22397381328778701</v>
      </c>
      <c r="Z11" s="17">
        <v>0.18732993956090799</v>
      </c>
      <c r="AA11" s="17">
        <v>0.22055477357709899</v>
      </c>
      <c r="AB11" s="17">
        <v>0.18381852895695899</v>
      </c>
      <c r="AC11" s="17">
        <v>0.175589464566725</v>
      </c>
      <c r="AD11" s="17">
        <v>0.195851336988907</v>
      </c>
      <c r="AE11" s="17"/>
      <c r="AF11" s="17">
        <v>0.19433158785462101</v>
      </c>
      <c r="AG11" s="17">
        <v>0.194553722348871</v>
      </c>
      <c r="AH11" s="17">
        <v>0.21350318870117499</v>
      </c>
      <c r="AI11" s="17">
        <v>0.18820316660285999</v>
      </c>
      <c r="AJ11" s="17">
        <v>0.18190065641396799</v>
      </c>
      <c r="AK11" s="17">
        <v>0.23862377300641199</v>
      </c>
      <c r="AL11" s="17"/>
      <c r="AM11" s="17">
        <v>0.19324772226989201</v>
      </c>
      <c r="AN11" s="17">
        <v>0.217583213681346</v>
      </c>
      <c r="AO11" s="17">
        <v>0.201282243927313</v>
      </c>
      <c r="AP11" s="17">
        <v>0.21027410894436799</v>
      </c>
      <c r="AQ11" s="17">
        <v>0.19221107075805799</v>
      </c>
      <c r="AR11" s="17"/>
      <c r="AS11" s="17">
        <v>0.18453537202675499</v>
      </c>
      <c r="AT11" s="17">
        <v>0.20767825640902501</v>
      </c>
      <c r="AU11" s="17">
        <v>0.226726061052103</v>
      </c>
      <c r="AV11" s="17">
        <v>0.193901724549218</v>
      </c>
      <c r="AW11" s="17">
        <v>0.20627496441061</v>
      </c>
      <c r="AX11" s="17">
        <v>0.21176486121677701</v>
      </c>
      <c r="AY11" s="17"/>
      <c r="AZ11" s="17">
        <v>0.19244225954918701</v>
      </c>
      <c r="BA11" s="17">
        <v>0.224532009107859</v>
      </c>
      <c r="BB11" s="17">
        <v>0.20181906689281301</v>
      </c>
      <c r="BC11" s="17">
        <v>0.17338674136096199</v>
      </c>
      <c r="BD11" s="17">
        <v>0.192651872241133</v>
      </c>
      <c r="BE11" s="17"/>
      <c r="BF11" s="17">
        <v>0.203814088189813</v>
      </c>
      <c r="BG11" s="17"/>
      <c r="BH11" s="17">
        <v>0.201456361770223</v>
      </c>
      <c r="BI11" s="17"/>
      <c r="BJ11" s="17">
        <v>0.20697945216972499</v>
      </c>
      <c r="BK11" s="17">
        <v>0.211853560567729</v>
      </c>
      <c r="BL11" s="17">
        <v>0.194696335665517</v>
      </c>
      <c r="BM11" s="17">
        <v>0.20682180434095501</v>
      </c>
      <c r="BN11" s="17">
        <v>0.257041914676649</v>
      </c>
      <c r="BO11" s="17">
        <v>0.21827695864983701</v>
      </c>
      <c r="BP11" s="17"/>
      <c r="BQ11" s="17">
        <v>0.198547295119368</v>
      </c>
      <c r="BR11" s="17">
        <v>0.209944741667212</v>
      </c>
      <c r="BS11" s="17">
        <v>0.202010291101962</v>
      </c>
      <c r="BT11" s="17"/>
      <c r="BU11" s="17">
        <v>0.17683682461428701</v>
      </c>
      <c r="BV11" s="17">
        <v>0.19794123007233799</v>
      </c>
      <c r="BW11" s="17">
        <v>0.205631874397355</v>
      </c>
      <c r="BX11" s="17"/>
      <c r="BY11" s="17">
        <v>0.22211008634298099</v>
      </c>
      <c r="BZ11" s="17"/>
      <c r="CA11" s="17">
        <v>0.156069900385025</v>
      </c>
    </row>
    <row r="12" spans="2:79" x14ac:dyDescent="0.35">
      <c r="B12" s="18" t="s">
        <v>388</v>
      </c>
      <c r="C12" s="17">
        <v>6.6693192879942298E-2</v>
      </c>
      <c r="D12" s="17">
        <v>6.1827284474684899E-2</v>
      </c>
      <c r="E12" s="17">
        <v>7.13350916603811E-2</v>
      </c>
      <c r="F12" s="17"/>
      <c r="G12" s="17">
        <v>6.1392860329829803E-2</v>
      </c>
      <c r="H12" s="17">
        <v>5.4242306253289699E-2</v>
      </c>
      <c r="I12" s="17">
        <v>9.0880812474964406E-2</v>
      </c>
      <c r="J12" s="17">
        <v>7.3833740583766197E-2</v>
      </c>
      <c r="K12" s="17">
        <v>6.4236099868537302E-2</v>
      </c>
      <c r="L12" s="17">
        <v>5.6635509217728398E-2</v>
      </c>
      <c r="M12" s="17"/>
      <c r="N12" s="17">
        <v>5.7779382879207399E-2</v>
      </c>
      <c r="O12" s="17">
        <v>6.2763161084715802E-2</v>
      </c>
      <c r="P12" s="17">
        <v>7.3727418640831294E-2</v>
      </c>
      <c r="Q12" s="17">
        <v>7.4152745102396195E-2</v>
      </c>
      <c r="R12" s="17"/>
      <c r="S12" s="17">
        <v>6.36315290834399E-2</v>
      </c>
      <c r="T12" s="17">
        <v>8.99469825911757E-2</v>
      </c>
      <c r="U12" s="17">
        <v>6.8955881345434802E-2</v>
      </c>
      <c r="V12" s="17">
        <v>5.1913014650298697E-2</v>
      </c>
      <c r="W12" s="17">
        <v>6.99469588919404E-2</v>
      </c>
      <c r="X12" s="17">
        <v>4.1263931531747303E-2</v>
      </c>
      <c r="Y12" s="17">
        <v>4.49726668382434E-2</v>
      </c>
      <c r="Z12" s="17">
        <v>0.119450482218148</v>
      </c>
      <c r="AA12" s="17">
        <v>8.1918534543873697E-2</v>
      </c>
      <c r="AB12" s="17">
        <v>6.1008558994592302E-2</v>
      </c>
      <c r="AC12" s="17">
        <v>6.5044173130945404E-2</v>
      </c>
      <c r="AD12" s="17">
        <v>3.8908511342596701E-2</v>
      </c>
      <c r="AE12" s="17"/>
      <c r="AF12" s="17">
        <v>6.1056466226187399E-2</v>
      </c>
      <c r="AG12" s="17">
        <v>7.4143403573596098E-2</v>
      </c>
      <c r="AH12" s="17">
        <v>6.6733663299068893E-2</v>
      </c>
      <c r="AI12" s="17">
        <v>5.4983711255845502E-2</v>
      </c>
      <c r="AJ12" s="17">
        <v>6.2933139364017898E-2</v>
      </c>
      <c r="AK12" s="17">
        <v>4.7905048721404997E-2</v>
      </c>
      <c r="AL12" s="17"/>
      <c r="AM12" s="17">
        <v>6.9075291469542999E-2</v>
      </c>
      <c r="AN12" s="17">
        <v>6.9884193550370705E-2</v>
      </c>
      <c r="AO12" s="17">
        <v>6.0936220942556303E-2</v>
      </c>
      <c r="AP12" s="17">
        <v>6.4111036700346499E-2</v>
      </c>
      <c r="AQ12" s="17">
        <v>5.2123617283150701E-2</v>
      </c>
      <c r="AR12" s="17"/>
      <c r="AS12" s="17">
        <v>5.6064842580299798E-2</v>
      </c>
      <c r="AT12" s="17">
        <v>6.8631786698846994E-2</v>
      </c>
      <c r="AU12" s="17">
        <v>6.3153818055584496E-2</v>
      </c>
      <c r="AV12" s="17">
        <v>7.3526195694655794E-2</v>
      </c>
      <c r="AW12" s="17">
        <v>7.2208109004847407E-2</v>
      </c>
      <c r="AX12" s="17">
        <v>6.9788446404790205E-2</v>
      </c>
      <c r="AY12" s="17"/>
      <c r="AZ12" s="17">
        <v>4.8851992741863498E-2</v>
      </c>
      <c r="BA12" s="17">
        <v>6.6416390426835004E-2</v>
      </c>
      <c r="BB12" s="17">
        <v>6.7558694302370603E-2</v>
      </c>
      <c r="BC12" s="17">
        <v>8.9762462294032702E-2</v>
      </c>
      <c r="BD12" s="17">
        <v>7.5059820470097002E-2</v>
      </c>
      <c r="BE12" s="17"/>
      <c r="BF12" s="17">
        <v>6.5338782758146599E-2</v>
      </c>
      <c r="BG12" s="17"/>
      <c r="BH12" s="17">
        <v>6.2102989721627803E-2</v>
      </c>
      <c r="BI12" s="17"/>
      <c r="BJ12" s="17">
        <v>6.1657445899756601E-2</v>
      </c>
      <c r="BK12" s="17">
        <v>7.2412884263832494E-2</v>
      </c>
      <c r="BL12" s="17">
        <v>6.9934572971380796E-2</v>
      </c>
      <c r="BM12" s="17">
        <v>7.1671729633880604E-2</v>
      </c>
      <c r="BN12" s="17">
        <v>6.4125875566326901E-2</v>
      </c>
      <c r="BO12" s="17">
        <v>4.3236280771410097E-2</v>
      </c>
      <c r="BP12" s="17"/>
      <c r="BQ12" s="17">
        <v>0.112492863924415</v>
      </c>
      <c r="BR12" s="17">
        <v>6.2444350005461398E-2</v>
      </c>
      <c r="BS12" s="17">
        <v>5.3770157308622703E-2</v>
      </c>
      <c r="BT12" s="17"/>
      <c r="BU12" s="17">
        <v>9.1580171092253804E-2</v>
      </c>
      <c r="BV12" s="17">
        <v>6.7659274941686998E-2</v>
      </c>
      <c r="BW12" s="17">
        <v>6.4089797401784804E-2</v>
      </c>
      <c r="BX12" s="17"/>
      <c r="BY12" s="17">
        <v>5.2370867620015298E-2</v>
      </c>
      <c r="BZ12" s="17"/>
      <c r="CA12" s="17">
        <v>3.8414077031267403E-2</v>
      </c>
    </row>
    <row r="13" spans="2:79" x14ac:dyDescent="0.35">
      <c r="B13" s="18" t="s">
        <v>136</v>
      </c>
      <c r="C13" s="17">
        <v>0.10708551385766001</v>
      </c>
      <c r="D13" s="17">
        <v>9.3665251522380796E-2</v>
      </c>
      <c r="E13" s="17">
        <v>0.120000848991556</v>
      </c>
      <c r="F13" s="17"/>
      <c r="G13" s="17">
        <v>7.2626904299678094E-2</v>
      </c>
      <c r="H13" s="17">
        <v>0.12181480033179801</v>
      </c>
      <c r="I13" s="17">
        <v>5.8616817268916301E-2</v>
      </c>
      <c r="J13" s="17">
        <v>0.10761631311226399</v>
      </c>
      <c r="K13" s="17">
        <v>0.130931927211037</v>
      </c>
      <c r="L13" s="17">
        <v>0.140972131516656</v>
      </c>
      <c r="M13" s="17"/>
      <c r="N13" s="17">
        <v>8.8093311155750295E-2</v>
      </c>
      <c r="O13" s="17">
        <v>0.10943612001829001</v>
      </c>
      <c r="P13" s="17">
        <v>9.88328203741832E-2</v>
      </c>
      <c r="Q13" s="17">
        <v>0.13103266808504099</v>
      </c>
      <c r="R13" s="17"/>
      <c r="S13" s="17">
        <v>7.2795628596673601E-2</v>
      </c>
      <c r="T13" s="17">
        <v>0.106650072742034</v>
      </c>
      <c r="U13" s="17">
        <v>0.113969189849698</v>
      </c>
      <c r="V13" s="17">
        <v>9.7616797999404301E-2</v>
      </c>
      <c r="W13" s="17">
        <v>9.9910245532171899E-2</v>
      </c>
      <c r="X13" s="17">
        <v>0.12994872129884599</v>
      </c>
      <c r="Y13" s="17">
        <v>0.121526001574964</v>
      </c>
      <c r="Z13" s="17">
        <v>8.6239351508617695E-2</v>
      </c>
      <c r="AA13" s="17">
        <v>0.126881992056008</v>
      </c>
      <c r="AB13" s="17">
        <v>0.13179595644672301</v>
      </c>
      <c r="AC13" s="17">
        <v>0.127030387066668</v>
      </c>
      <c r="AD13" s="17">
        <v>3.6525543846169503E-2</v>
      </c>
      <c r="AE13" s="17"/>
      <c r="AF13" s="17">
        <v>0.125064242625372</v>
      </c>
      <c r="AG13" s="17">
        <v>0.10399570887699</v>
      </c>
      <c r="AH13" s="17">
        <v>9.0391820380382806E-2</v>
      </c>
      <c r="AI13" s="17">
        <v>8.0615602938389999E-2</v>
      </c>
      <c r="AJ13" s="17">
        <v>9.1942545292999903E-2</v>
      </c>
      <c r="AK13" s="17">
        <v>5.1593439574661601E-2</v>
      </c>
      <c r="AL13" s="17"/>
      <c r="AM13" s="17">
        <v>0.142105124268644</v>
      </c>
      <c r="AN13" s="17">
        <v>0.10185293227298201</v>
      </c>
      <c r="AO13" s="17">
        <v>0.10200762740062599</v>
      </c>
      <c r="AP13" s="17">
        <v>5.90879121485001E-2</v>
      </c>
      <c r="AQ13" s="17">
        <v>1.6203153937895301E-2</v>
      </c>
      <c r="AR13" s="17"/>
      <c r="AS13" s="17">
        <v>8.4228326531395295E-2</v>
      </c>
      <c r="AT13" s="17">
        <v>0.13475610156637599</v>
      </c>
      <c r="AU13" s="17">
        <v>7.5602652883040702E-2</v>
      </c>
      <c r="AV13" s="17">
        <v>0.115113702041941</v>
      </c>
      <c r="AW13" s="17">
        <v>0.14573337308409501</v>
      </c>
      <c r="AX13" s="17">
        <v>7.1032110559568498E-2</v>
      </c>
      <c r="AY13" s="17"/>
      <c r="AZ13" s="17">
        <v>9.7234978865576305E-2</v>
      </c>
      <c r="BA13" s="17">
        <v>0.1061459980066</v>
      </c>
      <c r="BB13" s="17">
        <v>0.13853582837158701</v>
      </c>
      <c r="BC13" s="17">
        <v>0.117076309062036</v>
      </c>
      <c r="BD13" s="17">
        <v>8.8099455653469202E-2</v>
      </c>
      <c r="BE13" s="17"/>
      <c r="BF13" s="17">
        <v>0.110082427005471</v>
      </c>
      <c r="BG13" s="17"/>
      <c r="BH13" s="17">
        <v>0.104114875232706</v>
      </c>
      <c r="BI13" s="17"/>
      <c r="BJ13" s="17">
        <v>0.110464777191431</v>
      </c>
      <c r="BK13" s="17">
        <v>0.120220323240598</v>
      </c>
      <c r="BL13" s="17">
        <v>0.100475905857685</v>
      </c>
      <c r="BM13" s="17">
        <v>9.6674923777156696E-2</v>
      </c>
      <c r="BN13" s="17">
        <v>5.8432620237724997E-2</v>
      </c>
      <c r="BO13" s="17">
        <v>0.109652710874832</v>
      </c>
      <c r="BP13" s="17"/>
      <c r="BQ13" s="17">
        <v>6.1239194484634697E-2</v>
      </c>
      <c r="BR13" s="17">
        <v>9.7550137171905402E-2</v>
      </c>
      <c r="BS13" s="17">
        <v>9.3556076025824803E-2</v>
      </c>
      <c r="BT13" s="17"/>
      <c r="BU13" s="17">
        <v>5.54237656989797E-2</v>
      </c>
      <c r="BV13" s="17">
        <v>9.1265027615253305E-2</v>
      </c>
      <c r="BW13" s="17">
        <v>8.9736811967163294E-2</v>
      </c>
      <c r="BX13" s="17"/>
      <c r="BY13" s="17">
        <v>2.94134714185974E-2</v>
      </c>
      <c r="BZ13" s="17"/>
      <c r="CA13" s="17">
        <v>7.8114275070840497E-2</v>
      </c>
    </row>
    <row r="14" spans="2:79" x14ac:dyDescent="0.35">
      <c r="B14" s="18" t="s">
        <v>389</v>
      </c>
      <c r="C14" s="21">
        <v>0.62340343706302803</v>
      </c>
      <c r="D14" s="21">
        <v>0.64121126252559602</v>
      </c>
      <c r="E14" s="21">
        <v>0.60776755957292194</v>
      </c>
      <c r="F14" s="21"/>
      <c r="G14" s="21">
        <v>0.631906426596759</v>
      </c>
      <c r="H14" s="21">
        <v>0.61653803648199701</v>
      </c>
      <c r="I14" s="21">
        <v>0.64312787606742605</v>
      </c>
      <c r="J14" s="21">
        <v>0.61094014936385999</v>
      </c>
      <c r="K14" s="21">
        <v>0.62499656967225203</v>
      </c>
      <c r="L14" s="21">
        <v>0.61636091794825898</v>
      </c>
      <c r="M14" s="21"/>
      <c r="N14" s="21">
        <v>0.64784449850446502</v>
      </c>
      <c r="O14" s="21">
        <v>0.62039690153052895</v>
      </c>
      <c r="P14" s="21">
        <v>0.62857212546861996</v>
      </c>
      <c r="Q14" s="21">
        <v>0.59838803517468997</v>
      </c>
      <c r="R14" s="21"/>
      <c r="S14" s="21">
        <v>0.66240806082728099</v>
      </c>
      <c r="T14" s="21">
        <v>0.58807822324442804</v>
      </c>
      <c r="U14" s="21">
        <v>0.67192298938211503</v>
      </c>
      <c r="V14" s="21">
        <v>0.64358586790505001</v>
      </c>
      <c r="W14" s="21">
        <v>0.60666008406093996</v>
      </c>
      <c r="X14" s="21">
        <v>0.60752521763103695</v>
      </c>
      <c r="Y14" s="21">
        <v>0.60952751829900498</v>
      </c>
      <c r="Z14" s="21">
        <v>0.60698022671232599</v>
      </c>
      <c r="AA14" s="21">
        <v>0.57064469982301902</v>
      </c>
      <c r="AB14" s="21">
        <v>0.62337695560172601</v>
      </c>
      <c r="AC14" s="21">
        <v>0.63233597523566198</v>
      </c>
      <c r="AD14" s="21">
        <v>0.728714607822327</v>
      </c>
      <c r="AE14" s="21"/>
      <c r="AF14" s="21">
        <v>0.61954770329381903</v>
      </c>
      <c r="AG14" s="21">
        <v>0.62730716520054297</v>
      </c>
      <c r="AH14" s="21">
        <v>0.62937132761937398</v>
      </c>
      <c r="AI14" s="21">
        <v>0.67619751920290505</v>
      </c>
      <c r="AJ14" s="21">
        <v>0.66322365892901503</v>
      </c>
      <c r="AK14" s="21">
        <v>0.66187773869752098</v>
      </c>
      <c r="AL14" s="21"/>
      <c r="AM14" s="21">
        <v>0.59557186199192103</v>
      </c>
      <c r="AN14" s="21">
        <v>0.61067966049530098</v>
      </c>
      <c r="AO14" s="21">
        <v>0.63577390772950504</v>
      </c>
      <c r="AP14" s="21">
        <v>0.66652694220678499</v>
      </c>
      <c r="AQ14" s="21">
        <v>0.73946215802089599</v>
      </c>
      <c r="AR14" s="21"/>
      <c r="AS14" s="21">
        <v>0.67517145886154994</v>
      </c>
      <c r="AT14" s="21">
        <v>0.58893385532575204</v>
      </c>
      <c r="AU14" s="21">
        <v>0.634517468009272</v>
      </c>
      <c r="AV14" s="21">
        <v>0.61745837771418499</v>
      </c>
      <c r="AW14" s="21">
        <v>0.57578355350044796</v>
      </c>
      <c r="AX14" s="21">
        <v>0.64741458181886402</v>
      </c>
      <c r="AY14" s="21"/>
      <c r="AZ14" s="21">
        <v>0.66147076884337297</v>
      </c>
      <c r="BA14" s="21">
        <v>0.60290560245870595</v>
      </c>
      <c r="BB14" s="21">
        <v>0.59208641043322996</v>
      </c>
      <c r="BC14" s="21">
        <v>0.61977448728296902</v>
      </c>
      <c r="BD14" s="21">
        <v>0.64418885163530104</v>
      </c>
      <c r="BE14" s="21"/>
      <c r="BF14" s="21">
        <v>0.62076470204656897</v>
      </c>
      <c r="BG14" s="21"/>
      <c r="BH14" s="21">
        <v>0.63232577327544404</v>
      </c>
      <c r="BI14" s="21"/>
      <c r="BJ14" s="21">
        <v>0.62089832473908702</v>
      </c>
      <c r="BK14" s="21">
        <v>0.595513231927841</v>
      </c>
      <c r="BL14" s="21">
        <v>0.63489318550541696</v>
      </c>
      <c r="BM14" s="21">
        <v>0.62483154224800797</v>
      </c>
      <c r="BN14" s="21">
        <v>0.62039958951929897</v>
      </c>
      <c r="BO14" s="21">
        <v>0.62883404970392098</v>
      </c>
      <c r="BP14" s="21"/>
      <c r="BQ14" s="21">
        <v>0.62772064647158299</v>
      </c>
      <c r="BR14" s="21">
        <v>0.63006077115542103</v>
      </c>
      <c r="BS14" s="21">
        <v>0.65066347556359005</v>
      </c>
      <c r="BT14" s="21"/>
      <c r="BU14" s="21">
        <v>0.67615923859447902</v>
      </c>
      <c r="BV14" s="21">
        <v>0.643134467370722</v>
      </c>
      <c r="BW14" s="21">
        <v>0.64054151623369704</v>
      </c>
      <c r="BX14" s="21"/>
      <c r="BY14" s="21">
        <v>0.69610557461840605</v>
      </c>
      <c r="BZ14" s="21"/>
      <c r="CA14" s="21">
        <v>0.72740174751286701</v>
      </c>
    </row>
    <row r="15" spans="2:79" x14ac:dyDescent="0.35">
      <c r="B15" s="18" t="s">
        <v>390</v>
      </c>
      <c r="C15" s="21">
        <v>0.269511049079313</v>
      </c>
      <c r="D15" s="21">
        <v>0.26512348595202301</v>
      </c>
      <c r="E15" s="21">
        <v>0.272231591435522</v>
      </c>
      <c r="F15" s="21"/>
      <c r="G15" s="21">
        <v>0.29546666910356301</v>
      </c>
      <c r="H15" s="21">
        <v>0.26164716318620501</v>
      </c>
      <c r="I15" s="21">
        <v>0.29825530666365802</v>
      </c>
      <c r="J15" s="21">
        <v>0.28144353752387602</v>
      </c>
      <c r="K15" s="21">
        <v>0.244071503116711</v>
      </c>
      <c r="L15" s="21">
        <v>0.242666950535085</v>
      </c>
      <c r="M15" s="21"/>
      <c r="N15" s="21">
        <v>0.26406219033978501</v>
      </c>
      <c r="O15" s="21">
        <v>0.27016697845118098</v>
      </c>
      <c r="P15" s="21">
        <v>0.27259505415719698</v>
      </c>
      <c r="Q15" s="21">
        <v>0.27057929674026898</v>
      </c>
      <c r="R15" s="21"/>
      <c r="S15" s="21">
        <v>0.26479631057604502</v>
      </c>
      <c r="T15" s="21">
        <v>0.30527170401353798</v>
      </c>
      <c r="U15" s="21">
        <v>0.21410782076818699</v>
      </c>
      <c r="V15" s="21">
        <v>0.25879733409554601</v>
      </c>
      <c r="W15" s="21">
        <v>0.293429670406888</v>
      </c>
      <c r="X15" s="21">
        <v>0.262526061070118</v>
      </c>
      <c r="Y15" s="21">
        <v>0.26894648012603101</v>
      </c>
      <c r="Z15" s="21">
        <v>0.30678042177905601</v>
      </c>
      <c r="AA15" s="21">
        <v>0.30247330812097301</v>
      </c>
      <c r="AB15" s="21">
        <v>0.244827087951551</v>
      </c>
      <c r="AC15" s="21">
        <v>0.24063363769766999</v>
      </c>
      <c r="AD15" s="21">
        <v>0.23475984833150401</v>
      </c>
      <c r="AE15" s="21"/>
      <c r="AF15" s="21">
        <v>0.255388054080809</v>
      </c>
      <c r="AG15" s="21">
        <v>0.26869712592246697</v>
      </c>
      <c r="AH15" s="21">
        <v>0.28023685200024401</v>
      </c>
      <c r="AI15" s="21">
        <v>0.24318687785870499</v>
      </c>
      <c r="AJ15" s="21">
        <v>0.244833795777985</v>
      </c>
      <c r="AK15" s="21">
        <v>0.28652882172781702</v>
      </c>
      <c r="AL15" s="21"/>
      <c r="AM15" s="21">
        <v>0.26232301373943501</v>
      </c>
      <c r="AN15" s="21">
        <v>0.28746740723171599</v>
      </c>
      <c r="AO15" s="21">
        <v>0.26221846486986899</v>
      </c>
      <c r="AP15" s="21">
        <v>0.274385145644715</v>
      </c>
      <c r="AQ15" s="21">
        <v>0.244334688041209</v>
      </c>
      <c r="AR15" s="21"/>
      <c r="AS15" s="21">
        <v>0.240600214607055</v>
      </c>
      <c r="AT15" s="21">
        <v>0.27631004310787199</v>
      </c>
      <c r="AU15" s="21">
        <v>0.28987987910768698</v>
      </c>
      <c r="AV15" s="21">
        <v>0.26742792024387402</v>
      </c>
      <c r="AW15" s="21">
        <v>0.27848307341545703</v>
      </c>
      <c r="AX15" s="21">
        <v>0.28155330762156699</v>
      </c>
      <c r="AY15" s="21"/>
      <c r="AZ15" s="21">
        <v>0.24129425229105</v>
      </c>
      <c r="BA15" s="21">
        <v>0.29094839953469398</v>
      </c>
      <c r="BB15" s="21">
        <v>0.26937776119518397</v>
      </c>
      <c r="BC15" s="21">
        <v>0.263149203654995</v>
      </c>
      <c r="BD15" s="21">
        <v>0.26771169271123002</v>
      </c>
      <c r="BE15" s="21"/>
      <c r="BF15" s="21">
        <v>0.26915287094795998</v>
      </c>
      <c r="BG15" s="21"/>
      <c r="BH15" s="21">
        <v>0.26355935149185</v>
      </c>
      <c r="BI15" s="21"/>
      <c r="BJ15" s="21">
        <v>0.26863689806948199</v>
      </c>
      <c r="BK15" s="21">
        <v>0.28426644483156099</v>
      </c>
      <c r="BL15" s="21">
        <v>0.26463090863689798</v>
      </c>
      <c r="BM15" s="21">
        <v>0.27849353397483601</v>
      </c>
      <c r="BN15" s="21">
        <v>0.32116779024297598</v>
      </c>
      <c r="BO15" s="21">
        <v>0.26151323942124699</v>
      </c>
      <c r="BP15" s="21"/>
      <c r="BQ15" s="21">
        <v>0.31104015904378302</v>
      </c>
      <c r="BR15" s="21">
        <v>0.272389091672673</v>
      </c>
      <c r="BS15" s="21">
        <v>0.255780448410585</v>
      </c>
      <c r="BT15" s="21"/>
      <c r="BU15" s="21">
        <v>0.26841699570654098</v>
      </c>
      <c r="BV15" s="21">
        <v>0.26560050501402499</v>
      </c>
      <c r="BW15" s="21">
        <v>0.26972167179913897</v>
      </c>
      <c r="BX15" s="21"/>
      <c r="BY15" s="21">
        <v>0.27448095396299599</v>
      </c>
      <c r="BZ15" s="21"/>
      <c r="CA15" s="21">
        <v>0.194483977416293</v>
      </c>
    </row>
    <row r="16" spans="2:79" x14ac:dyDescent="0.35">
      <c r="B16" s="18" t="s">
        <v>202</v>
      </c>
      <c r="C16" s="22">
        <v>0.35389238798371497</v>
      </c>
      <c r="D16" s="22">
        <v>0.37608777657357301</v>
      </c>
      <c r="E16" s="22">
        <v>0.335535968137399</v>
      </c>
      <c r="F16" s="22"/>
      <c r="G16" s="22">
        <v>0.33643975749319599</v>
      </c>
      <c r="H16" s="22">
        <v>0.354890873295792</v>
      </c>
      <c r="I16" s="22">
        <v>0.34487256940376798</v>
      </c>
      <c r="J16" s="22">
        <v>0.32949661183998402</v>
      </c>
      <c r="K16" s="22">
        <v>0.38092506655554098</v>
      </c>
      <c r="L16" s="22">
        <v>0.37369396741317401</v>
      </c>
      <c r="M16" s="22"/>
      <c r="N16" s="22">
        <v>0.38378230816468001</v>
      </c>
      <c r="O16" s="22">
        <v>0.35022992307934803</v>
      </c>
      <c r="P16" s="22">
        <v>0.35597707131142198</v>
      </c>
      <c r="Q16" s="22">
        <v>0.32780873843442099</v>
      </c>
      <c r="R16" s="22"/>
      <c r="S16" s="22">
        <v>0.39761175025123602</v>
      </c>
      <c r="T16" s="22">
        <v>0.28280651923089001</v>
      </c>
      <c r="U16" s="22">
        <v>0.45781516861392801</v>
      </c>
      <c r="V16" s="22">
        <v>0.38478853380950401</v>
      </c>
      <c r="W16" s="22">
        <v>0.31323041365405202</v>
      </c>
      <c r="X16" s="22">
        <v>0.34499915656091901</v>
      </c>
      <c r="Y16" s="22">
        <v>0.34058103817297503</v>
      </c>
      <c r="Z16" s="22">
        <v>0.30019980493326998</v>
      </c>
      <c r="AA16" s="22">
        <v>0.26817139170204601</v>
      </c>
      <c r="AB16" s="22">
        <v>0.37854986765017501</v>
      </c>
      <c r="AC16" s="22">
        <v>0.391702337537992</v>
      </c>
      <c r="AD16" s="22">
        <v>0.49395475949082301</v>
      </c>
      <c r="AE16" s="22"/>
      <c r="AF16" s="22">
        <v>0.36415964921301103</v>
      </c>
      <c r="AG16" s="22">
        <v>0.358610039278075</v>
      </c>
      <c r="AH16" s="22">
        <v>0.34913447561913002</v>
      </c>
      <c r="AI16" s="22">
        <v>0.43301064134419998</v>
      </c>
      <c r="AJ16" s="22">
        <v>0.418389863151029</v>
      </c>
      <c r="AK16" s="22">
        <v>0.37534891696970402</v>
      </c>
      <c r="AL16" s="22"/>
      <c r="AM16" s="22">
        <v>0.33324884825248602</v>
      </c>
      <c r="AN16" s="22">
        <v>0.32321225326358499</v>
      </c>
      <c r="AO16" s="22">
        <v>0.37355544285963599</v>
      </c>
      <c r="AP16" s="22">
        <v>0.39214179656206999</v>
      </c>
      <c r="AQ16" s="22">
        <v>0.49512746997968698</v>
      </c>
      <c r="AR16" s="22"/>
      <c r="AS16" s="22">
        <v>0.434571244254495</v>
      </c>
      <c r="AT16" s="22">
        <v>0.31262381221787999</v>
      </c>
      <c r="AU16" s="22">
        <v>0.34463758890158502</v>
      </c>
      <c r="AV16" s="22">
        <v>0.35003045747031097</v>
      </c>
      <c r="AW16" s="22">
        <v>0.29730048008499099</v>
      </c>
      <c r="AX16" s="22">
        <v>0.36586127419729703</v>
      </c>
      <c r="AY16" s="22"/>
      <c r="AZ16" s="22">
        <v>0.42017651655232302</v>
      </c>
      <c r="BA16" s="22">
        <v>0.31195720292401202</v>
      </c>
      <c r="BB16" s="22">
        <v>0.32270864923804599</v>
      </c>
      <c r="BC16" s="22">
        <v>0.35662528362797402</v>
      </c>
      <c r="BD16" s="22">
        <v>0.37647715892407102</v>
      </c>
      <c r="BE16" s="22"/>
      <c r="BF16" s="22">
        <v>0.35161183109860999</v>
      </c>
      <c r="BG16" s="22"/>
      <c r="BH16" s="22">
        <v>0.36876642178359398</v>
      </c>
      <c r="BI16" s="22"/>
      <c r="BJ16" s="22">
        <v>0.35226142666960503</v>
      </c>
      <c r="BK16" s="22">
        <v>0.31124678709628001</v>
      </c>
      <c r="BL16" s="22">
        <v>0.37026227686851898</v>
      </c>
      <c r="BM16" s="22">
        <v>0.34633800827317202</v>
      </c>
      <c r="BN16" s="22">
        <v>0.29923179927632199</v>
      </c>
      <c r="BO16" s="22">
        <v>0.36732081028267399</v>
      </c>
      <c r="BP16" s="22"/>
      <c r="BQ16" s="22">
        <v>0.31668048742779997</v>
      </c>
      <c r="BR16" s="22">
        <v>0.35767167948274797</v>
      </c>
      <c r="BS16" s="22">
        <v>0.394883027153005</v>
      </c>
      <c r="BT16" s="22"/>
      <c r="BU16" s="22">
        <v>0.40774224288793798</v>
      </c>
      <c r="BV16" s="22">
        <v>0.37753396235669701</v>
      </c>
      <c r="BW16" s="22">
        <v>0.37081984443455801</v>
      </c>
      <c r="BX16" s="22"/>
      <c r="BY16" s="22">
        <v>0.42162462065541001</v>
      </c>
      <c r="BZ16" s="22"/>
      <c r="CA16" s="22">
        <v>0.53291777009657404</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0.19813649205606201</v>
      </c>
      <c r="D9" s="17">
        <v>0.20797517860776901</v>
      </c>
      <c r="E9" s="17">
        <v>0.18989472320055001</v>
      </c>
      <c r="F9" s="17"/>
      <c r="G9" s="17">
        <v>0.19566815959484901</v>
      </c>
      <c r="H9" s="17">
        <v>0.231101300126061</v>
      </c>
      <c r="I9" s="17">
        <v>0.16313268520030499</v>
      </c>
      <c r="J9" s="17">
        <v>0.17308221939812701</v>
      </c>
      <c r="K9" s="17">
        <v>0.214347699111372</v>
      </c>
      <c r="L9" s="17">
        <v>0.21075855339570501</v>
      </c>
      <c r="M9" s="17"/>
      <c r="N9" s="17">
        <v>0.213226509044184</v>
      </c>
      <c r="O9" s="17">
        <v>0.17810771193487199</v>
      </c>
      <c r="P9" s="17">
        <v>0.17494840013339499</v>
      </c>
      <c r="Q9" s="17">
        <v>0.220934945350379</v>
      </c>
      <c r="R9" s="17"/>
      <c r="S9" s="17">
        <v>0.22972438746667401</v>
      </c>
      <c r="T9" s="17">
        <v>0.177937490214647</v>
      </c>
      <c r="U9" s="17">
        <v>0.18475984900300699</v>
      </c>
      <c r="V9" s="17">
        <v>0.196864679141493</v>
      </c>
      <c r="W9" s="17">
        <v>0.17633567583753201</v>
      </c>
      <c r="X9" s="17">
        <v>0.23550515474748601</v>
      </c>
      <c r="Y9" s="17">
        <v>0.15469387549675201</v>
      </c>
      <c r="Z9" s="17">
        <v>0.13936729220018601</v>
      </c>
      <c r="AA9" s="17">
        <v>0.21824069965234999</v>
      </c>
      <c r="AB9" s="17">
        <v>0.22378452622872899</v>
      </c>
      <c r="AC9" s="17">
        <v>0.20527288460614501</v>
      </c>
      <c r="AD9" s="17">
        <v>0.14817415110366799</v>
      </c>
      <c r="AE9" s="17"/>
      <c r="AF9" s="17">
        <v>0.227484150157374</v>
      </c>
      <c r="AG9" s="17">
        <v>0.20512376929854301</v>
      </c>
      <c r="AH9" s="17">
        <v>0.15905060893334899</v>
      </c>
      <c r="AI9" s="17">
        <v>0.209017633272614</v>
      </c>
      <c r="AJ9" s="17">
        <v>0.20327778321328299</v>
      </c>
      <c r="AK9" s="17">
        <v>0.234455375597176</v>
      </c>
      <c r="AL9" s="17"/>
      <c r="AM9" s="17">
        <v>0.20238289973389301</v>
      </c>
      <c r="AN9" s="17">
        <v>0.17836723228912699</v>
      </c>
      <c r="AO9" s="17">
        <v>0.181365262147025</v>
      </c>
      <c r="AP9" s="17">
        <v>0.24945001597535099</v>
      </c>
      <c r="AQ9" s="17">
        <v>0.33602348034353802</v>
      </c>
      <c r="AR9" s="17"/>
      <c r="AS9" s="17">
        <v>0.21471471445178</v>
      </c>
      <c r="AT9" s="17">
        <v>0.176132906211035</v>
      </c>
      <c r="AU9" s="17">
        <v>0.22463547111198001</v>
      </c>
      <c r="AV9" s="17">
        <v>0.19273664945241301</v>
      </c>
      <c r="AW9" s="17">
        <v>0.177109840663838</v>
      </c>
      <c r="AX9" s="17">
        <v>0.2100263106817</v>
      </c>
      <c r="AY9" s="17"/>
      <c r="AZ9" s="17">
        <v>0.20079204638373499</v>
      </c>
      <c r="BA9" s="17">
        <v>0.17312743141831799</v>
      </c>
      <c r="BB9" s="17">
        <v>0.18786410256960001</v>
      </c>
      <c r="BC9" s="17">
        <v>0.247081623894403</v>
      </c>
      <c r="BD9" s="17">
        <v>0.21995265603144101</v>
      </c>
      <c r="BE9" s="17"/>
      <c r="BF9" s="17">
        <v>0.19816500123289099</v>
      </c>
      <c r="BG9" s="17"/>
      <c r="BH9" s="17">
        <v>0.19808564500222101</v>
      </c>
      <c r="BI9" s="17"/>
      <c r="BJ9" s="17">
        <v>0.187632408638469</v>
      </c>
      <c r="BK9" s="17">
        <v>0.20759285318416601</v>
      </c>
      <c r="BL9" s="17">
        <v>0.21322529962551601</v>
      </c>
      <c r="BM9" s="17">
        <v>0.18856661651646101</v>
      </c>
      <c r="BN9" s="17">
        <v>0.22353818601726899</v>
      </c>
      <c r="BO9" s="17">
        <v>0.172964010438415</v>
      </c>
      <c r="BP9" s="17"/>
      <c r="BQ9" s="17">
        <v>0.19165525647981399</v>
      </c>
      <c r="BR9" s="17">
        <v>0.19612553062173399</v>
      </c>
      <c r="BS9" s="17">
        <v>0.20906350654984299</v>
      </c>
      <c r="BT9" s="17"/>
      <c r="BU9" s="17">
        <v>0.265528226765463</v>
      </c>
      <c r="BV9" s="17">
        <v>0.197580766491226</v>
      </c>
      <c r="BW9" s="17">
        <v>0.20849537847276101</v>
      </c>
      <c r="BX9" s="17"/>
      <c r="BY9" s="17">
        <v>0.321698093616963</v>
      </c>
      <c r="BZ9" s="17"/>
      <c r="CA9" s="17">
        <v>0.21593107284143001</v>
      </c>
    </row>
    <row r="10" spans="2:79" x14ac:dyDescent="0.35">
      <c r="B10" s="18" t="s">
        <v>386</v>
      </c>
      <c r="C10" s="17">
        <v>0.455681951812133</v>
      </c>
      <c r="D10" s="17">
        <v>0.45355823291943098</v>
      </c>
      <c r="E10" s="17">
        <v>0.45834762903888998</v>
      </c>
      <c r="F10" s="17"/>
      <c r="G10" s="17">
        <v>0.46807294151262102</v>
      </c>
      <c r="H10" s="17">
        <v>0.45639533546685701</v>
      </c>
      <c r="I10" s="17">
        <v>0.49128737352643098</v>
      </c>
      <c r="J10" s="17">
        <v>0.460314024090278</v>
      </c>
      <c r="K10" s="17">
        <v>0.44454024095158501</v>
      </c>
      <c r="L10" s="17">
        <v>0.42170543205702798</v>
      </c>
      <c r="M10" s="17"/>
      <c r="N10" s="17">
        <v>0.46589561036181698</v>
      </c>
      <c r="O10" s="17">
        <v>0.457016912272317</v>
      </c>
      <c r="P10" s="17">
        <v>0.47913143541152498</v>
      </c>
      <c r="Q10" s="17">
        <v>0.42450046146089598</v>
      </c>
      <c r="R10" s="17"/>
      <c r="S10" s="17">
        <v>0.42593159487946203</v>
      </c>
      <c r="T10" s="17">
        <v>0.46806708759286902</v>
      </c>
      <c r="U10" s="17">
        <v>0.50924302517419295</v>
      </c>
      <c r="V10" s="17">
        <v>0.48148807066237798</v>
      </c>
      <c r="W10" s="17">
        <v>0.47006552433252002</v>
      </c>
      <c r="X10" s="17">
        <v>0.40808963088755301</v>
      </c>
      <c r="Y10" s="17">
        <v>0.49064650247234898</v>
      </c>
      <c r="Z10" s="17">
        <v>0.45210237083078297</v>
      </c>
      <c r="AA10" s="17">
        <v>0.43040788123337798</v>
      </c>
      <c r="AB10" s="17">
        <v>0.41293781462141899</v>
      </c>
      <c r="AC10" s="17">
        <v>0.47595116995307502</v>
      </c>
      <c r="AD10" s="17">
        <v>0.52834224188280499</v>
      </c>
      <c r="AE10" s="17"/>
      <c r="AF10" s="17">
        <v>0.42630582561823099</v>
      </c>
      <c r="AG10" s="17">
        <v>0.45907255714134299</v>
      </c>
      <c r="AH10" s="17">
        <v>0.50118062862758295</v>
      </c>
      <c r="AI10" s="17">
        <v>0.49485698903409903</v>
      </c>
      <c r="AJ10" s="17">
        <v>0.44280948378762802</v>
      </c>
      <c r="AK10" s="17">
        <v>0.43701663869082502</v>
      </c>
      <c r="AL10" s="17"/>
      <c r="AM10" s="17">
        <v>0.43598883241948899</v>
      </c>
      <c r="AN10" s="17">
        <v>0.45983340959066998</v>
      </c>
      <c r="AO10" s="17">
        <v>0.48598659836865898</v>
      </c>
      <c r="AP10" s="17">
        <v>0.45056330384048598</v>
      </c>
      <c r="AQ10" s="17">
        <v>0.38210576924745798</v>
      </c>
      <c r="AR10" s="17"/>
      <c r="AS10" s="17">
        <v>0.489011002716496</v>
      </c>
      <c r="AT10" s="17">
        <v>0.42964015585670601</v>
      </c>
      <c r="AU10" s="17">
        <v>0.44057537050541001</v>
      </c>
      <c r="AV10" s="17">
        <v>0.46334691266378802</v>
      </c>
      <c r="AW10" s="17">
        <v>0.44430612239836098</v>
      </c>
      <c r="AX10" s="17">
        <v>0.46642070901590799</v>
      </c>
      <c r="AY10" s="17"/>
      <c r="AZ10" s="17">
        <v>0.48208535854071599</v>
      </c>
      <c r="BA10" s="17">
        <v>0.46769558792793198</v>
      </c>
      <c r="BB10" s="17">
        <v>0.43060730739278302</v>
      </c>
      <c r="BC10" s="17">
        <v>0.40311193717163102</v>
      </c>
      <c r="BD10" s="17">
        <v>0.45705597417592497</v>
      </c>
      <c r="BE10" s="17"/>
      <c r="BF10" s="17">
        <v>0.45591399429441198</v>
      </c>
      <c r="BG10" s="17"/>
      <c r="BH10" s="17">
        <v>0.46115736474307401</v>
      </c>
      <c r="BI10" s="17"/>
      <c r="BJ10" s="17">
        <v>0.48385502522638602</v>
      </c>
      <c r="BK10" s="17">
        <v>0.44359024074872599</v>
      </c>
      <c r="BL10" s="17">
        <v>0.450331174195503</v>
      </c>
      <c r="BM10" s="17">
        <v>0.39198637404492198</v>
      </c>
      <c r="BN10" s="17">
        <v>0.43169696485695203</v>
      </c>
      <c r="BO10" s="17">
        <v>0.46205292791768898</v>
      </c>
      <c r="BP10" s="17"/>
      <c r="BQ10" s="17">
        <v>0.48047875613775098</v>
      </c>
      <c r="BR10" s="17">
        <v>0.43282454187473501</v>
      </c>
      <c r="BS10" s="17">
        <v>0.47493737129681901</v>
      </c>
      <c r="BT10" s="17"/>
      <c r="BU10" s="17">
        <v>0.47144225823014402</v>
      </c>
      <c r="BV10" s="17">
        <v>0.46244036068636202</v>
      </c>
      <c r="BW10" s="17">
        <v>0.45638187576367201</v>
      </c>
      <c r="BX10" s="17"/>
      <c r="BY10" s="17">
        <v>0.42708531488310802</v>
      </c>
      <c r="BZ10" s="17"/>
      <c r="CA10" s="17">
        <v>0.51716501711263896</v>
      </c>
    </row>
    <row r="11" spans="2:79" x14ac:dyDescent="0.35">
      <c r="B11" s="18" t="s">
        <v>387</v>
      </c>
      <c r="C11" s="17">
        <v>0.18403370036512501</v>
      </c>
      <c r="D11" s="17">
        <v>0.19247291281992601</v>
      </c>
      <c r="E11" s="17">
        <v>0.174562558223051</v>
      </c>
      <c r="F11" s="17"/>
      <c r="G11" s="17">
        <v>0.20357795578995699</v>
      </c>
      <c r="H11" s="17">
        <v>0.156248113243035</v>
      </c>
      <c r="I11" s="17">
        <v>0.192193295461457</v>
      </c>
      <c r="J11" s="17">
        <v>0.21795560128751401</v>
      </c>
      <c r="K11" s="17">
        <v>0.159468551677414</v>
      </c>
      <c r="L11" s="17">
        <v>0.17594135178176201</v>
      </c>
      <c r="M11" s="17"/>
      <c r="N11" s="17">
        <v>0.17434723895673401</v>
      </c>
      <c r="O11" s="17">
        <v>0.201844888097095</v>
      </c>
      <c r="P11" s="17">
        <v>0.184007962227271</v>
      </c>
      <c r="Q11" s="17">
        <v>0.17494128194632599</v>
      </c>
      <c r="R11" s="17"/>
      <c r="S11" s="17">
        <v>0.20609339224776099</v>
      </c>
      <c r="T11" s="17">
        <v>0.19758391053555599</v>
      </c>
      <c r="U11" s="17">
        <v>0.14937061246658601</v>
      </c>
      <c r="V11" s="17">
        <v>0.20505429360532301</v>
      </c>
      <c r="W11" s="17">
        <v>0.16635260605094199</v>
      </c>
      <c r="X11" s="17">
        <v>0.17911560276782901</v>
      </c>
      <c r="Y11" s="17">
        <v>0.18962392842008799</v>
      </c>
      <c r="Z11" s="17">
        <v>0.17841087951492399</v>
      </c>
      <c r="AA11" s="17">
        <v>0.16285291657676201</v>
      </c>
      <c r="AB11" s="17">
        <v>0.17433045493898799</v>
      </c>
      <c r="AC11" s="17">
        <v>0.176890955763812</v>
      </c>
      <c r="AD11" s="17">
        <v>0.21898448845934201</v>
      </c>
      <c r="AE11" s="17"/>
      <c r="AF11" s="17">
        <v>0.16238559043922099</v>
      </c>
      <c r="AG11" s="17">
        <v>0.185241194696458</v>
      </c>
      <c r="AH11" s="17">
        <v>0.2070812953783</v>
      </c>
      <c r="AI11" s="17">
        <v>0.159773536241236</v>
      </c>
      <c r="AJ11" s="17">
        <v>0.16091148215206</v>
      </c>
      <c r="AK11" s="17">
        <v>0.21450386292465001</v>
      </c>
      <c r="AL11" s="17"/>
      <c r="AM11" s="17">
        <v>0.16869989187548201</v>
      </c>
      <c r="AN11" s="17">
        <v>0.200210059295402</v>
      </c>
      <c r="AO11" s="17">
        <v>0.19114073828219999</v>
      </c>
      <c r="AP11" s="17">
        <v>0.166517510197671</v>
      </c>
      <c r="AQ11" s="17">
        <v>0.19889360196494699</v>
      </c>
      <c r="AR11" s="17"/>
      <c r="AS11" s="17">
        <v>0.17305338641399601</v>
      </c>
      <c r="AT11" s="17">
        <v>0.18948648436968399</v>
      </c>
      <c r="AU11" s="17">
        <v>0.19245547999638099</v>
      </c>
      <c r="AV11" s="17">
        <v>0.183286062617427</v>
      </c>
      <c r="AW11" s="17">
        <v>0.18365473833593601</v>
      </c>
      <c r="AX11" s="17">
        <v>0.182258340136775</v>
      </c>
      <c r="AY11" s="17"/>
      <c r="AZ11" s="17">
        <v>0.17037433860994899</v>
      </c>
      <c r="BA11" s="17">
        <v>0.181030114992385</v>
      </c>
      <c r="BB11" s="17">
        <v>0.19050208074601199</v>
      </c>
      <c r="BC11" s="17">
        <v>0.179971065105477</v>
      </c>
      <c r="BD11" s="17">
        <v>0.19472051284428499</v>
      </c>
      <c r="BE11" s="17"/>
      <c r="BF11" s="17">
        <v>0.17901194177940699</v>
      </c>
      <c r="BG11" s="17"/>
      <c r="BH11" s="17">
        <v>0.184397452954531</v>
      </c>
      <c r="BI11" s="17"/>
      <c r="BJ11" s="17">
        <v>0.17660778099010199</v>
      </c>
      <c r="BK11" s="17">
        <v>0.18840831634189401</v>
      </c>
      <c r="BL11" s="17">
        <v>0.17797282649247101</v>
      </c>
      <c r="BM11" s="17">
        <v>0.21459807190534899</v>
      </c>
      <c r="BN11" s="17">
        <v>0.23971019825850701</v>
      </c>
      <c r="BO11" s="17">
        <v>0.127568128995039</v>
      </c>
      <c r="BP11" s="17"/>
      <c r="BQ11" s="17">
        <v>0.19865842817818299</v>
      </c>
      <c r="BR11" s="17">
        <v>0.188590798581942</v>
      </c>
      <c r="BS11" s="17">
        <v>0.18358210183269</v>
      </c>
      <c r="BT11" s="17"/>
      <c r="BU11" s="17">
        <v>0.17218428792914001</v>
      </c>
      <c r="BV11" s="17">
        <v>0.19957402263619101</v>
      </c>
      <c r="BW11" s="17">
        <v>0.183072178530128</v>
      </c>
      <c r="BX11" s="17"/>
      <c r="BY11" s="17">
        <v>0.15310533584469499</v>
      </c>
      <c r="BZ11" s="17"/>
      <c r="CA11" s="17">
        <v>0.14348344175590799</v>
      </c>
    </row>
    <row r="12" spans="2:79" x14ac:dyDescent="0.35">
      <c r="B12" s="18" t="s">
        <v>388</v>
      </c>
      <c r="C12" s="17">
        <v>8.1219415744874707E-2</v>
      </c>
      <c r="D12" s="17">
        <v>7.8839164250378999E-2</v>
      </c>
      <c r="E12" s="17">
        <v>8.3156075066504104E-2</v>
      </c>
      <c r="F12" s="17"/>
      <c r="G12" s="17">
        <v>7.7766667288497598E-2</v>
      </c>
      <c r="H12" s="17">
        <v>6.9325363430760095E-2</v>
      </c>
      <c r="I12" s="17">
        <v>0.10629061073230101</v>
      </c>
      <c r="J12" s="17">
        <v>8.5110554190515095E-2</v>
      </c>
      <c r="K12" s="17">
        <v>8.3837744126153593E-2</v>
      </c>
      <c r="L12" s="17">
        <v>6.7990440930122201E-2</v>
      </c>
      <c r="M12" s="17"/>
      <c r="N12" s="17">
        <v>8.0377564570312698E-2</v>
      </c>
      <c r="O12" s="17">
        <v>8.2755872951439102E-2</v>
      </c>
      <c r="P12" s="17">
        <v>8.3928111314538797E-2</v>
      </c>
      <c r="Q12" s="17">
        <v>8.0487225655969705E-2</v>
      </c>
      <c r="R12" s="17"/>
      <c r="S12" s="17">
        <v>7.6205585714701596E-2</v>
      </c>
      <c r="T12" s="17">
        <v>8.5806182975837003E-2</v>
      </c>
      <c r="U12" s="17">
        <v>8.3022530091382302E-2</v>
      </c>
      <c r="V12" s="17">
        <v>6.0578149415769202E-2</v>
      </c>
      <c r="W12" s="17">
        <v>0.105766345651868</v>
      </c>
      <c r="X12" s="17">
        <v>7.4406343801396796E-2</v>
      </c>
      <c r="Y12" s="17">
        <v>8.2310278625489994E-2</v>
      </c>
      <c r="Z12" s="17">
        <v>0.11958424084935899</v>
      </c>
      <c r="AA12" s="17">
        <v>0.100459150859654</v>
      </c>
      <c r="AB12" s="17">
        <v>6.9553757870465902E-2</v>
      </c>
      <c r="AC12" s="17">
        <v>6.1467586415364601E-2</v>
      </c>
      <c r="AD12" s="17">
        <v>4.8503325116940797E-2</v>
      </c>
      <c r="AE12" s="17"/>
      <c r="AF12" s="17">
        <v>8.3379835792256898E-2</v>
      </c>
      <c r="AG12" s="17">
        <v>7.8865507879390298E-2</v>
      </c>
      <c r="AH12" s="17">
        <v>8.3874068602730695E-2</v>
      </c>
      <c r="AI12" s="17">
        <v>7.7134072138282606E-2</v>
      </c>
      <c r="AJ12" s="17">
        <v>0.12184150473576601</v>
      </c>
      <c r="AK12" s="17">
        <v>5.9427770674523199E-2</v>
      </c>
      <c r="AL12" s="17"/>
      <c r="AM12" s="17">
        <v>8.0005140027897798E-2</v>
      </c>
      <c r="AN12" s="17">
        <v>9.0454154606627896E-2</v>
      </c>
      <c r="AO12" s="17">
        <v>7.0155424764789295E-2</v>
      </c>
      <c r="AP12" s="17">
        <v>7.50467242039696E-2</v>
      </c>
      <c r="AQ12" s="17">
        <v>4.0660175320989103E-2</v>
      </c>
      <c r="AR12" s="17"/>
      <c r="AS12" s="17">
        <v>7.0051939698962506E-2</v>
      </c>
      <c r="AT12" s="17">
        <v>9.0481236626290804E-2</v>
      </c>
      <c r="AU12" s="17">
        <v>8.3010505896458295E-2</v>
      </c>
      <c r="AV12" s="17">
        <v>8.1882706965976298E-2</v>
      </c>
      <c r="AW12" s="17">
        <v>8.4156102888600107E-2</v>
      </c>
      <c r="AX12" s="17">
        <v>7.6246265529263793E-2</v>
      </c>
      <c r="AY12" s="17"/>
      <c r="AZ12" s="17">
        <v>6.2327373286310897E-2</v>
      </c>
      <c r="BA12" s="17">
        <v>9.2523490826868907E-2</v>
      </c>
      <c r="BB12" s="17">
        <v>9.3618280071560603E-2</v>
      </c>
      <c r="BC12" s="17">
        <v>8.3921622535257506E-2</v>
      </c>
      <c r="BD12" s="17">
        <v>7.0876360066481695E-2</v>
      </c>
      <c r="BE12" s="17"/>
      <c r="BF12" s="17">
        <v>8.2716549562552102E-2</v>
      </c>
      <c r="BG12" s="17"/>
      <c r="BH12" s="17">
        <v>7.9648979370281897E-2</v>
      </c>
      <c r="BI12" s="17"/>
      <c r="BJ12" s="17">
        <v>7.1579062516217706E-2</v>
      </c>
      <c r="BK12" s="17">
        <v>7.5378860997632094E-2</v>
      </c>
      <c r="BL12" s="17">
        <v>7.8515455147301405E-2</v>
      </c>
      <c r="BM12" s="17">
        <v>0.12116307485486601</v>
      </c>
      <c r="BN12" s="17">
        <v>7.3116915201016194E-2</v>
      </c>
      <c r="BO12" s="17">
        <v>0.14602254967995301</v>
      </c>
      <c r="BP12" s="17"/>
      <c r="BQ12" s="17">
        <v>9.3719914501351795E-2</v>
      </c>
      <c r="BR12" s="17">
        <v>9.7821030820462895E-2</v>
      </c>
      <c r="BS12" s="17">
        <v>6.6657402781926806E-2</v>
      </c>
      <c r="BT12" s="17"/>
      <c r="BU12" s="17">
        <v>5.9761304785831901E-2</v>
      </c>
      <c r="BV12" s="17">
        <v>7.7338093294544497E-2</v>
      </c>
      <c r="BW12" s="17">
        <v>8.0284808754404594E-2</v>
      </c>
      <c r="BX12" s="17"/>
      <c r="BY12" s="17">
        <v>7.0300319474296297E-2</v>
      </c>
      <c r="BZ12" s="17"/>
      <c r="CA12" s="17">
        <v>5.4248468233920003E-2</v>
      </c>
    </row>
    <row r="13" spans="2:79" x14ac:dyDescent="0.35">
      <c r="B13" s="18" t="s">
        <v>136</v>
      </c>
      <c r="C13" s="17">
        <v>8.09284400218057E-2</v>
      </c>
      <c r="D13" s="17">
        <v>6.7154511402494205E-2</v>
      </c>
      <c r="E13" s="17">
        <v>9.4039014471005697E-2</v>
      </c>
      <c r="F13" s="17"/>
      <c r="G13" s="17">
        <v>5.4914275814076402E-2</v>
      </c>
      <c r="H13" s="17">
        <v>8.6929887733287206E-2</v>
      </c>
      <c r="I13" s="17">
        <v>4.7096035079506597E-2</v>
      </c>
      <c r="J13" s="17">
        <v>6.3537601033565497E-2</v>
      </c>
      <c r="K13" s="17">
        <v>9.7805764133475206E-2</v>
      </c>
      <c r="L13" s="17">
        <v>0.123604221835382</v>
      </c>
      <c r="M13" s="17"/>
      <c r="N13" s="17">
        <v>6.6153077066952101E-2</v>
      </c>
      <c r="O13" s="17">
        <v>8.0274614744276399E-2</v>
      </c>
      <c r="P13" s="17">
        <v>7.7984090913269702E-2</v>
      </c>
      <c r="Q13" s="17">
        <v>9.9136085586429307E-2</v>
      </c>
      <c r="R13" s="17"/>
      <c r="S13" s="17">
        <v>6.2045039691401002E-2</v>
      </c>
      <c r="T13" s="17">
        <v>7.0605328681090304E-2</v>
      </c>
      <c r="U13" s="17">
        <v>7.3603983264830905E-2</v>
      </c>
      <c r="V13" s="17">
        <v>5.60148071750367E-2</v>
      </c>
      <c r="W13" s="17">
        <v>8.1479848127137502E-2</v>
      </c>
      <c r="X13" s="17">
        <v>0.10288326779573601</v>
      </c>
      <c r="Y13" s="17">
        <v>8.2725414985321405E-2</v>
      </c>
      <c r="Z13" s="17">
        <v>0.11053521660474799</v>
      </c>
      <c r="AA13" s="17">
        <v>8.80393516778568E-2</v>
      </c>
      <c r="AB13" s="17">
        <v>0.119393446340398</v>
      </c>
      <c r="AC13" s="17">
        <v>8.0417403261603307E-2</v>
      </c>
      <c r="AD13" s="17">
        <v>5.5995793437244701E-2</v>
      </c>
      <c r="AE13" s="17"/>
      <c r="AF13" s="17">
        <v>0.100444597992916</v>
      </c>
      <c r="AG13" s="17">
        <v>7.1696970984265695E-2</v>
      </c>
      <c r="AH13" s="17">
        <v>4.8813398458037199E-2</v>
      </c>
      <c r="AI13" s="17">
        <v>5.9217769313768397E-2</v>
      </c>
      <c r="AJ13" s="17">
        <v>7.1159746111262606E-2</v>
      </c>
      <c r="AK13" s="17">
        <v>5.4596352112825403E-2</v>
      </c>
      <c r="AL13" s="17"/>
      <c r="AM13" s="17">
        <v>0.112923235943238</v>
      </c>
      <c r="AN13" s="17">
        <v>7.1135144218173005E-2</v>
      </c>
      <c r="AO13" s="17">
        <v>7.1351976437326395E-2</v>
      </c>
      <c r="AP13" s="17">
        <v>5.8422445782523001E-2</v>
      </c>
      <c r="AQ13" s="17">
        <v>4.2316973123067897E-2</v>
      </c>
      <c r="AR13" s="17"/>
      <c r="AS13" s="17">
        <v>5.3168956718764898E-2</v>
      </c>
      <c r="AT13" s="17">
        <v>0.11425921693628401</v>
      </c>
      <c r="AU13" s="17">
        <v>5.93231724897701E-2</v>
      </c>
      <c r="AV13" s="17">
        <v>7.8747668300395798E-2</v>
      </c>
      <c r="AW13" s="17">
        <v>0.11077319571326499</v>
      </c>
      <c r="AX13" s="17">
        <v>6.5048374636353407E-2</v>
      </c>
      <c r="AY13" s="17"/>
      <c r="AZ13" s="17">
        <v>8.44208831792881E-2</v>
      </c>
      <c r="BA13" s="17">
        <v>8.56233748344956E-2</v>
      </c>
      <c r="BB13" s="17">
        <v>9.7408229220044301E-2</v>
      </c>
      <c r="BC13" s="17">
        <v>8.5913751293231796E-2</v>
      </c>
      <c r="BD13" s="17">
        <v>5.7394496881867402E-2</v>
      </c>
      <c r="BE13" s="17"/>
      <c r="BF13" s="17">
        <v>8.4192513130737695E-2</v>
      </c>
      <c r="BG13" s="17"/>
      <c r="BH13" s="17">
        <v>7.6710557929891607E-2</v>
      </c>
      <c r="BI13" s="17"/>
      <c r="BJ13" s="17">
        <v>8.03257226288253E-2</v>
      </c>
      <c r="BK13" s="17">
        <v>8.5029728727581397E-2</v>
      </c>
      <c r="BL13" s="17">
        <v>7.9955244539208201E-2</v>
      </c>
      <c r="BM13" s="17">
        <v>8.3685862678402306E-2</v>
      </c>
      <c r="BN13" s="17">
        <v>3.1937735666256198E-2</v>
      </c>
      <c r="BO13" s="17">
        <v>9.1392382968904395E-2</v>
      </c>
      <c r="BP13" s="17"/>
      <c r="BQ13" s="17">
        <v>3.5487644702899598E-2</v>
      </c>
      <c r="BR13" s="17">
        <v>8.46380981011257E-2</v>
      </c>
      <c r="BS13" s="17">
        <v>6.5759617538721601E-2</v>
      </c>
      <c r="BT13" s="17"/>
      <c r="BU13" s="17">
        <v>3.1083922289421001E-2</v>
      </c>
      <c r="BV13" s="17">
        <v>6.3066756891676803E-2</v>
      </c>
      <c r="BW13" s="17">
        <v>7.1765758479033506E-2</v>
      </c>
      <c r="BX13" s="17"/>
      <c r="BY13" s="17">
        <v>2.7810936180937901E-2</v>
      </c>
      <c r="BZ13" s="17"/>
      <c r="CA13" s="17">
        <v>6.9172000056103494E-2</v>
      </c>
    </row>
    <row r="14" spans="2:79" x14ac:dyDescent="0.35">
      <c r="B14" s="18" t="s">
        <v>389</v>
      </c>
      <c r="C14" s="21">
        <v>0.65381844386819399</v>
      </c>
      <c r="D14" s="21">
        <v>0.66153341152720002</v>
      </c>
      <c r="E14" s="21">
        <v>0.64824235223944005</v>
      </c>
      <c r="F14" s="21"/>
      <c r="G14" s="21">
        <v>0.66374110110746898</v>
      </c>
      <c r="H14" s="21">
        <v>0.68749663559291796</v>
      </c>
      <c r="I14" s="21">
        <v>0.65442005872673503</v>
      </c>
      <c r="J14" s="21">
        <v>0.63339624348840495</v>
      </c>
      <c r="K14" s="21">
        <v>0.65888794006295703</v>
      </c>
      <c r="L14" s="21">
        <v>0.63246398545273297</v>
      </c>
      <c r="M14" s="21"/>
      <c r="N14" s="21">
        <v>0.67912211940600098</v>
      </c>
      <c r="O14" s="21">
        <v>0.63512462420718896</v>
      </c>
      <c r="P14" s="21">
        <v>0.65407983554492</v>
      </c>
      <c r="Q14" s="21">
        <v>0.64543540681127498</v>
      </c>
      <c r="R14" s="21"/>
      <c r="S14" s="21">
        <v>0.65565598234613598</v>
      </c>
      <c r="T14" s="21">
        <v>0.64600457780751697</v>
      </c>
      <c r="U14" s="21">
        <v>0.69400287417720097</v>
      </c>
      <c r="V14" s="21">
        <v>0.67835274980387195</v>
      </c>
      <c r="W14" s="21">
        <v>0.64640120017005198</v>
      </c>
      <c r="X14" s="21">
        <v>0.64359478563503902</v>
      </c>
      <c r="Y14" s="21">
        <v>0.64534037796910104</v>
      </c>
      <c r="Z14" s="21">
        <v>0.59146966303096904</v>
      </c>
      <c r="AA14" s="21">
        <v>0.64864858088572797</v>
      </c>
      <c r="AB14" s="21">
        <v>0.63672234085014801</v>
      </c>
      <c r="AC14" s="21">
        <v>0.68122405455922097</v>
      </c>
      <c r="AD14" s="21">
        <v>0.67651639298647304</v>
      </c>
      <c r="AE14" s="21"/>
      <c r="AF14" s="21">
        <v>0.65378997577560505</v>
      </c>
      <c r="AG14" s="21">
        <v>0.66419632643988602</v>
      </c>
      <c r="AH14" s="21">
        <v>0.66023123756093205</v>
      </c>
      <c r="AI14" s="21">
        <v>0.70387462230671305</v>
      </c>
      <c r="AJ14" s="21">
        <v>0.64608726700091201</v>
      </c>
      <c r="AK14" s="21">
        <v>0.67147201428800096</v>
      </c>
      <c r="AL14" s="21"/>
      <c r="AM14" s="21">
        <v>0.63837173215338205</v>
      </c>
      <c r="AN14" s="21">
        <v>0.63820064187979697</v>
      </c>
      <c r="AO14" s="21">
        <v>0.66735186051568396</v>
      </c>
      <c r="AP14" s="21">
        <v>0.70001331981583703</v>
      </c>
      <c r="AQ14" s="21">
        <v>0.718129249590996</v>
      </c>
      <c r="AR14" s="21"/>
      <c r="AS14" s="21">
        <v>0.70372571716827603</v>
      </c>
      <c r="AT14" s="21">
        <v>0.60577306206774095</v>
      </c>
      <c r="AU14" s="21">
        <v>0.66521084161739097</v>
      </c>
      <c r="AV14" s="21">
        <v>0.656083562116201</v>
      </c>
      <c r="AW14" s="21">
        <v>0.62141596306219904</v>
      </c>
      <c r="AX14" s="21">
        <v>0.67644701969760801</v>
      </c>
      <c r="AY14" s="21"/>
      <c r="AZ14" s="21">
        <v>0.68287740492445204</v>
      </c>
      <c r="BA14" s="21">
        <v>0.64082301934624997</v>
      </c>
      <c r="BB14" s="21">
        <v>0.61847140996238303</v>
      </c>
      <c r="BC14" s="21">
        <v>0.65019356106603399</v>
      </c>
      <c r="BD14" s="21">
        <v>0.67700863020736601</v>
      </c>
      <c r="BE14" s="21"/>
      <c r="BF14" s="21">
        <v>0.65407899552730298</v>
      </c>
      <c r="BG14" s="21"/>
      <c r="BH14" s="21">
        <v>0.65924300974529504</v>
      </c>
      <c r="BI14" s="21"/>
      <c r="BJ14" s="21">
        <v>0.67148743386485499</v>
      </c>
      <c r="BK14" s="21">
        <v>0.65118309393289198</v>
      </c>
      <c r="BL14" s="21">
        <v>0.66355647382102001</v>
      </c>
      <c r="BM14" s="21">
        <v>0.58055299056138299</v>
      </c>
      <c r="BN14" s="21">
        <v>0.65523515087422002</v>
      </c>
      <c r="BO14" s="21">
        <v>0.63501693835610395</v>
      </c>
      <c r="BP14" s="21"/>
      <c r="BQ14" s="21">
        <v>0.672134012617565</v>
      </c>
      <c r="BR14" s="21">
        <v>0.62895007249646895</v>
      </c>
      <c r="BS14" s="21">
        <v>0.68400087784666197</v>
      </c>
      <c r="BT14" s="21"/>
      <c r="BU14" s="21">
        <v>0.73697048499560702</v>
      </c>
      <c r="BV14" s="21">
        <v>0.66002112717758799</v>
      </c>
      <c r="BW14" s="21">
        <v>0.66487725423643396</v>
      </c>
      <c r="BX14" s="21"/>
      <c r="BY14" s="21">
        <v>0.74878340850007097</v>
      </c>
      <c r="BZ14" s="21"/>
      <c r="CA14" s="21">
        <v>0.73309608995406905</v>
      </c>
    </row>
    <row r="15" spans="2:79" x14ac:dyDescent="0.35">
      <c r="B15" s="18" t="s">
        <v>390</v>
      </c>
      <c r="C15" s="21">
        <v>0.26525311611000002</v>
      </c>
      <c r="D15" s="21">
        <v>0.27131207707030502</v>
      </c>
      <c r="E15" s="21">
        <v>0.25771863328955502</v>
      </c>
      <c r="F15" s="21"/>
      <c r="G15" s="21">
        <v>0.28134462307845398</v>
      </c>
      <c r="H15" s="21">
        <v>0.22557347667379499</v>
      </c>
      <c r="I15" s="21">
        <v>0.29848390619375798</v>
      </c>
      <c r="J15" s="21">
        <v>0.30306615547802901</v>
      </c>
      <c r="K15" s="21">
        <v>0.243306295803568</v>
      </c>
      <c r="L15" s="21">
        <v>0.243931792711884</v>
      </c>
      <c r="M15" s="21"/>
      <c r="N15" s="21">
        <v>0.25472480352704702</v>
      </c>
      <c r="O15" s="21">
        <v>0.28460076104853399</v>
      </c>
      <c r="P15" s="21">
        <v>0.26793607354180998</v>
      </c>
      <c r="Q15" s="21">
        <v>0.25542850760229602</v>
      </c>
      <c r="R15" s="21"/>
      <c r="S15" s="21">
        <v>0.282298977962463</v>
      </c>
      <c r="T15" s="21">
        <v>0.28339009351139299</v>
      </c>
      <c r="U15" s="21">
        <v>0.232393142557968</v>
      </c>
      <c r="V15" s="21">
        <v>0.26563244302109201</v>
      </c>
      <c r="W15" s="21">
        <v>0.27211895170281097</v>
      </c>
      <c r="X15" s="21">
        <v>0.253521946569226</v>
      </c>
      <c r="Y15" s="21">
        <v>0.27193420704557802</v>
      </c>
      <c r="Z15" s="21">
        <v>0.29799512036428299</v>
      </c>
      <c r="AA15" s="21">
        <v>0.263312067436415</v>
      </c>
      <c r="AB15" s="21">
        <v>0.24388421280945399</v>
      </c>
      <c r="AC15" s="21">
        <v>0.23835854217917599</v>
      </c>
      <c r="AD15" s="21">
        <v>0.26748781357628199</v>
      </c>
      <c r="AE15" s="21"/>
      <c r="AF15" s="21">
        <v>0.24576542623147801</v>
      </c>
      <c r="AG15" s="21">
        <v>0.26410670257584801</v>
      </c>
      <c r="AH15" s="21">
        <v>0.29095536398103</v>
      </c>
      <c r="AI15" s="21">
        <v>0.23690760837951799</v>
      </c>
      <c r="AJ15" s="21">
        <v>0.28275298688782602</v>
      </c>
      <c r="AK15" s="21">
        <v>0.273931633599173</v>
      </c>
      <c r="AL15" s="21"/>
      <c r="AM15" s="21">
        <v>0.248705031903379</v>
      </c>
      <c r="AN15" s="21">
        <v>0.29066421390203001</v>
      </c>
      <c r="AO15" s="21">
        <v>0.26129616304698899</v>
      </c>
      <c r="AP15" s="21">
        <v>0.24156423440163999</v>
      </c>
      <c r="AQ15" s="21">
        <v>0.23955377728593599</v>
      </c>
      <c r="AR15" s="21"/>
      <c r="AS15" s="21">
        <v>0.24310532611295901</v>
      </c>
      <c r="AT15" s="21">
        <v>0.279967720995975</v>
      </c>
      <c r="AU15" s="21">
        <v>0.27546598589283899</v>
      </c>
      <c r="AV15" s="21">
        <v>0.26516876958340302</v>
      </c>
      <c r="AW15" s="21">
        <v>0.26781084122453602</v>
      </c>
      <c r="AX15" s="21">
        <v>0.258504605666039</v>
      </c>
      <c r="AY15" s="21"/>
      <c r="AZ15" s="21">
        <v>0.23270171189625999</v>
      </c>
      <c r="BA15" s="21">
        <v>0.27355360581925398</v>
      </c>
      <c r="BB15" s="21">
        <v>0.28412036081757303</v>
      </c>
      <c r="BC15" s="21">
        <v>0.26389268764073398</v>
      </c>
      <c r="BD15" s="21">
        <v>0.265596872910767</v>
      </c>
      <c r="BE15" s="21"/>
      <c r="BF15" s="21">
        <v>0.26172849134195902</v>
      </c>
      <c r="BG15" s="21"/>
      <c r="BH15" s="21">
        <v>0.26404643232481301</v>
      </c>
      <c r="BI15" s="21"/>
      <c r="BJ15" s="21">
        <v>0.24818684350632</v>
      </c>
      <c r="BK15" s="21">
        <v>0.263787177339527</v>
      </c>
      <c r="BL15" s="21">
        <v>0.256488281639772</v>
      </c>
      <c r="BM15" s="21">
        <v>0.33576114676021401</v>
      </c>
      <c r="BN15" s="21">
        <v>0.31282711345952302</v>
      </c>
      <c r="BO15" s="21">
        <v>0.27359067867499198</v>
      </c>
      <c r="BP15" s="21"/>
      <c r="BQ15" s="21">
        <v>0.292378342679535</v>
      </c>
      <c r="BR15" s="21">
        <v>0.286411829402405</v>
      </c>
      <c r="BS15" s="21">
        <v>0.25023950461461703</v>
      </c>
      <c r="BT15" s="21"/>
      <c r="BU15" s="21">
        <v>0.231945592714972</v>
      </c>
      <c r="BV15" s="21">
        <v>0.276912115930735</v>
      </c>
      <c r="BW15" s="21">
        <v>0.263356987284533</v>
      </c>
      <c r="BX15" s="21"/>
      <c r="BY15" s="21">
        <v>0.22340565531899101</v>
      </c>
      <c r="BZ15" s="21"/>
      <c r="CA15" s="21">
        <v>0.19773190998982801</v>
      </c>
    </row>
    <row r="16" spans="2:79" x14ac:dyDescent="0.35">
      <c r="B16" s="18" t="s">
        <v>202</v>
      </c>
      <c r="C16" s="22">
        <v>0.38856532775819402</v>
      </c>
      <c r="D16" s="22">
        <v>0.390221334456895</v>
      </c>
      <c r="E16" s="22">
        <v>0.39052371894988502</v>
      </c>
      <c r="F16" s="22"/>
      <c r="G16" s="22">
        <v>0.382396478029015</v>
      </c>
      <c r="H16" s="22">
        <v>0.461923158919123</v>
      </c>
      <c r="I16" s="22">
        <v>0.355936152532977</v>
      </c>
      <c r="J16" s="22">
        <v>0.330330088010376</v>
      </c>
      <c r="K16" s="22">
        <v>0.41558164425938898</v>
      </c>
      <c r="L16" s="22">
        <v>0.38853219274084899</v>
      </c>
      <c r="M16" s="22"/>
      <c r="N16" s="22">
        <v>0.42439731587895402</v>
      </c>
      <c r="O16" s="22">
        <v>0.35052386315865502</v>
      </c>
      <c r="P16" s="22">
        <v>0.38614376200311001</v>
      </c>
      <c r="Q16" s="22">
        <v>0.39000689920897902</v>
      </c>
      <c r="R16" s="22"/>
      <c r="S16" s="22">
        <v>0.37335700438367397</v>
      </c>
      <c r="T16" s="22">
        <v>0.36261448429612297</v>
      </c>
      <c r="U16" s="22">
        <v>0.46160973161923302</v>
      </c>
      <c r="V16" s="22">
        <v>0.41272030678277999</v>
      </c>
      <c r="W16" s="22">
        <v>0.37428224846724101</v>
      </c>
      <c r="X16" s="22">
        <v>0.39007283906581303</v>
      </c>
      <c r="Y16" s="22">
        <v>0.37340617092352302</v>
      </c>
      <c r="Z16" s="22">
        <v>0.29347454266668599</v>
      </c>
      <c r="AA16" s="22">
        <v>0.38533651344931202</v>
      </c>
      <c r="AB16" s="22">
        <v>0.39283812804069401</v>
      </c>
      <c r="AC16" s="22">
        <v>0.44286551238004401</v>
      </c>
      <c r="AD16" s="22">
        <v>0.40902857941019</v>
      </c>
      <c r="AE16" s="22"/>
      <c r="AF16" s="22">
        <v>0.40802454954412698</v>
      </c>
      <c r="AG16" s="22">
        <v>0.40008962386403901</v>
      </c>
      <c r="AH16" s="22">
        <v>0.36927587357990199</v>
      </c>
      <c r="AI16" s="22">
        <v>0.46696701392719497</v>
      </c>
      <c r="AJ16" s="22">
        <v>0.36333428011308599</v>
      </c>
      <c r="AK16" s="22">
        <v>0.39754038068882802</v>
      </c>
      <c r="AL16" s="22"/>
      <c r="AM16" s="22">
        <v>0.389666700250003</v>
      </c>
      <c r="AN16" s="22">
        <v>0.34753642797776702</v>
      </c>
      <c r="AO16" s="22">
        <v>0.40605569746869502</v>
      </c>
      <c r="AP16" s="22">
        <v>0.45844908541419599</v>
      </c>
      <c r="AQ16" s="22">
        <v>0.47857547230505998</v>
      </c>
      <c r="AR16" s="22"/>
      <c r="AS16" s="22">
        <v>0.46062039105531699</v>
      </c>
      <c r="AT16" s="22">
        <v>0.32580534107176601</v>
      </c>
      <c r="AU16" s="22">
        <v>0.38974485572455098</v>
      </c>
      <c r="AV16" s="22">
        <v>0.39091479253279798</v>
      </c>
      <c r="AW16" s="22">
        <v>0.35360512183766302</v>
      </c>
      <c r="AX16" s="22">
        <v>0.41794241403156901</v>
      </c>
      <c r="AY16" s="22"/>
      <c r="AZ16" s="22">
        <v>0.45017569302819199</v>
      </c>
      <c r="BA16" s="22">
        <v>0.36726941352699599</v>
      </c>
      <c r="BB16" s="22">
        <v>0.33435104914481001</v>
      </c>
      <c r="BC16" s="22">
        <v>0.38630087342529901</v>
      </c>
      <c r="BD16" s="22">
        <v>0.41141175729659901</v>
      </c>
      <c r="BE16" s="22"/>
      <c r="BF16" s="22">
        <v>0.39235050418534501</v>
      </c>
      <c r="BG16" s="22"/>
      <c r="BH16" s="22">
        <v>0.39519657742048298</v>
      </c>
      <c r="BI16" s="22"/>
      <c r="BJ16" s="22">
        <v>0.42330059035853501</v>
      </c>
      <c r="BK16" s="22">
        <v>0.38739591659336597</v>
      </c>
      <c r="BL16" s="22">
        <v>0.40706819218124701</v>
      </c>
      <c r="BM16" s="22">
        <v>0.244791843801169</v>
      </c>
      <c r="BN16" s="22">
        <v>0.342408037414697</v>
      </c>
      <c r="BO16" s="22">
        <v>0.36142625968111203</v>
      </c>
      <c r="BP16" s="22"/>
      <c r="BQ16" s="22">
        <v>0.37975566993803</v>
      </c>
      <c r="BR16" s="22">
        <v>0.342538243094064</v>
      </c>
      <c r="BS16" s="22">
        <v>0.433761373232045</v>
      </c>
      <c r="BT16" s="22"/>
      <c r="BU16" s="22">
        <v>0.50502489228063596</v>
      </c>
      <c r="BV16" s="22">
        <v>0.38310901124685198</v>
      </c>
      <c r="BW16" s="22">
        <v>0.40152026695190102</v>
      </c>
      <c r="BX16" s="22"/>
      <c r="BY16" s="22">
        <v>0.52537775318108004</v>
      </c>
      <c r="BZ16" s="22"/>
      <c r="CA16" s="22">
        <v>0.53536417996424102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0.14567707055960599</v>
      </c>
      <c r="D9" s="17">
        <v>0.155805917531227</v>
      </c>
      <c r="E9" s="17">
        <v>0.136303991401622</v>
      </c>
      <c r="F9" s="17"/>
      <c r="G9" s="17">
        <v>0.184389332004853</v>
      </c>
      <c r="H9" s="17">
        <v>0.20803682787958599</v>
      </c>
      <c r="I9" s="17">
        <v>0.148059668542567</v>
      </c>
      <c r="J9" s="17">
        <v>9.9542137487867596E-2</v>
      </c>
      <c r="K9" s="17">
        <v>0.111770269361727</v>
      </c>
      <c r="L9" s="17">
        <v>0.12726669908333901</v>
      </c>
      <c r="M9" s="17"/>
      <c r="N9" s="17">
        <v>0.15209756991541801</v>
      </c>
      <c r="O9" s="17">
        <v>0.13657629742166</v>
      </c>
      <c r="P9" s="17">
        <v>0.12827694757486399</v>
      </c>
      <c r="Q9" s="17">
        <v>0.16366005039859299</v>
      </c>
      <c r="R9" s="17"/>
      <c r="S9" s="17">
        <v>0.18010478654012599</v>
      </c>
      <c r="T9" s="17">
        <v>0.14775438399084601</v>
      </c>
      <c r="U9" s="17">
        <v>0.13067009546745201</v>
      </c>
      <c r="V9" s="17">
        <v>0.118706452031609</v>
      </c>
      <c r="W9" s="17">
        <v>0.12396343626841</v>
      </c>
      <c r="X9" s="17">
        <v>0.166014483431485</v>
      </c>
      <c r="Y9" s="17">
        <v>0.12609749505415399</v>
      </c>
      <c r="Z9" s="17">
        <v>0.10722763898156699</v>
      </c>
      <c r="AA9" s="17">
        <v>0.15272917435248301</v>
      </c>
      <c r="AB9" s="17">
        <v>0.16835690172058901</v>
      </c>
      <c r="AC9" s="17">
        <v>0.11754507419504</v>
      </c>
      <c r="AD9" s="17">
        <v>0.14317969794619201</v>
      </c>
      <c r="AE9" s="17"/>
      <c r="AF9" s="17">
        <v>0.155672123864361</v>
      </c>
      <c r="AG9" s="17">
        <v>0.14322982624182501</v>
      </c>
      <c r="AH9" s="17">
        <v>0.13221701147347001</v>
      </c>
      <c r="AI9" s="17">
        <v>0.16677711692574201</v>
      </c>
      <c r="AJ9" s="17">
        <v>0.14259875379560899</v>
      </c>
      <c r="AK9" s="17">
        <v>0.187983231579327</v>
      </c>
      <c r="AL9" s="17"/>
      <c r="AM9" s="17">
        <v>0.13133883046661099</v>
      </c>
      <c r="AN9" s="17">
        <v>0.13855338668672401</v>
      </c>
      <c r="AO9" s="17">
        <v>0.139165207101757</v>
      </c>
      <c r="AP9" s="17">
        <v>0.178755902043255</v>
      </c>
      <c r="AQ9" s="17">
        <v>0.25373936873932201</v>
      </c>
      <c r="AR9" s="17"/>
      <c r="AS9" s="17">
        <v>0.19719199371789101</v>
      </c>
      <c r="AT9" s="17">
        <v>0.119337507617885</v>
      </c>
      <c r="AU9" s="17">
        <v>0.147083788729687</v>
      </c>
      <c r="AV9" s="17">
        <v>0.13154151594372401</v>
      </c>
      <c r="AW9" s="17">
        <v>0.13064393685758899</v>
      </c>
      <c r="AX9" s="17">
        <v>0.13232474324065199</v>
      </c>
      <c r="AY9" s="17"/>
      <c r="AZ9" s="17">
        <v>0.123963304761695</v>
      </c>
      <c r="BA9" s="17">
        <v>0.13307177579728499</v>
      </c>
      <c r="BB9" s="17">
        <v>0.150389440703665</v>
      </c>
      <c r="BC9" s="17">
        <v>0.16309863258121601</v>
      </c>
      <c r="BD9" s="17">
        <v>0.17082140408431601</v>
      </c>
      <c r="BE9" s="17"/>
      <c r="BF9" s="17">
        <v>0.14032065574390701</v>
      </c>
      <c r="BG9" s="17"/>
      <c r="BH9" s="17">
        <v>0.14101661738815399</v>
      </c>
      <c r="BI9" s="17"/>
      <c r="BJ9" s="17">
        <v>0.1466886151148</v>
      </c>
      <c r="BK9" s="17">
        <v>0.14322242446486999</v>
      </c>
      <c r="BL9" s="17">
        <v>0.12793423619271299</v>
      </c>
      <c r="BM9" s="17">
        <v>0.14677560698780101</v>
      </c>
      <c r="BN9" s="17">
        <v>0.200098640048927</v>
      </c>
      <c r="BO9" s="17">
        <v>0.182476981648449</v>
      </c>
      <c r="BP9" s="17"/>
      <c r="BQ9" s="17">
        <v>0.143803306568453</v>
      </c>
      <c r="BR9" s="17">
        <v>0.13399461772077101</v>
      </c>
      <c r="BS9" s="17">
        <v>0.158688009428819</v>
      </c>
      <c r="BT9" s="17"/>
      <c r="BU9" s="17">
        <v>0.22551765385092001</v>
      </c>
      <c r="BV9" s="17">
        <v>0.14233428106732901</v>
      </c>
      <c r="BW9" s="17">
        <v>0.147250060658874</v>
      </c>
      <c r="BX9" s="17"/>
      <c r="BY9" s="17">
        <v>0.19391902899374</v>
      </c>
      <c r="BZ9" s="17"/>
      <c r="CA9" s="17">
        <v>0.16522760024835001</v>
      </c>
    </row>
    <row r="10" spans="2:79" x14ac:dyDescent="0.35">
      <c r="B10" s="18" t="s">
        <v>386</v>
      </c>
      <c r="C10" s="17">
        <v>0.41632533341042099</v>
      </c>
      <c r="D10" s="17">
        <v>0.40197404458486002</v>
      </c>
      <c r="E10" s="17">
        <v>0.43077789141493</v>
      </c>
      <c r="F10" s="17"/>
      <c r="G10" s="17">
        <v>0.428406105167907</v>
      </c>
      <c r="H10" s="17">
        <v>0.44000820153049902</v>
      </c>
      <c r="I10" s="17">
        <v>0.441702674523753</v>
      </c>
      <c r="J10" s="17">
        <v>0.40129501674916601</v>
      </c>
      <c r="K10" s="17">
        <v>0.39876878387852999</v>
      </c>
      <c r="L10" s="17">
        <v>0.39238707186282801</v>
      </c>
      <c r="M10" s="17"/>
      <c r="N10" s="17">
        <v>0.40048955461512997</v>
      </c>
      <c r="O10" s="17">
        <v>0.42981438907000502</v>
      </c>
      <c r="P10" s="17">
        <v>0.43908693702162999</v>
      </c>
      <c r="Q10" s="17">
        <v>0.40195874346557497</v>
      </c>
      <c r="R10" s="17"/>
      <c r="S10" s="17">
        <v>0.43544165309259097</v>
      </c>
      <c r="T10" s="17">
        <v>0.385190046744601</v>
      </c>
      <c r="U10" s="17">
        <v>0.46720761124346399</v>
      </c>
      <c r="V10" s="17">
        <v>0.45096131019915298</v>
      </c>
      <c r="W10" s="17">
        <v>0.43333224684446198</v>
      </c>
      <c r="X10" s="17">
        <v>0.37342816757222702</v>
      </c>
      <c r="Y10" s="17">
        <v>0.42585476455839999</v>
      </c>
      <c r="Z10" s="17">
        <v>0.43703993650169298</v>
      </c>
      <c r="AA10" s="17">
        <v>0.40982585861198301</v>
      </c>
      <c r="AB10" s="17">
        <v>0.39363646164264998</v>
      </c>
      <c r="AC10" s="17">
        <v>0.38600313670993303</v>
      </c>
      <c r="AD10" s="17">
        <v>0.40124830702872999</v>
      </c>
      <c r="AE10" s="17"/>
      <c r="AF10" s="17">
        <v>0.43534464768241199</v>
      </c>
      <c r="AG10" s="17">
        <v>0.41054484909795902</v>
      </c>
      <c r="AH10" s="17">
        <v>0.43757266425041302</v>
      </c>
      <c r="AI10" s="17">
        <v>0.426461418829644</v>
      </c>
      <c r="AJ10" s="17">
        <v>0.39935056411361503</v>
      </c>
      <c r="AK10" s="17">
        <v>0.402112999272347</v>
      </c>
      <c r="AL10" s="17"/>
      <c r="AM10" s="17">
        <v>0.40128147931102498</v>
      </c>
      <c r="AN10" s="17">
        <v>0.40331428732969399</v>
      </c>
      <c r="AO10" s="17">
        <v>0.41843426080865498</v>
      </c>
      <c r="AP10" s="17">
        <v>0.50406607934792302</v>
      </c>
      <c r="AQ10" s="17">
        <v>0.37906347559192899</v>
      </c>
      <c r="AR10" s="17"/>
      <c r="AS10" s="17">
        <v>0.452997108697545</v>
      </c>
      <c r="AT10" s="17">
        <v>0.38792776494375197</v>
      </c>
      <c r="AU10" s="17">
        <v>0.42705606802171697</v>
      </c>
      <c r="AV10" s="17">
        <v>0.40897534596493901</v>
      </c>
      <c r="AW10" s="17">
        <v>0.40367577297340701</v>
      </c>
      <c r="AX10" s="17">
        <v>0.41142150758136897</v>
      </c>
      <c r="AY10" s="17"/>
      <c r="AZ10" s="17">
        <v>0.40670720994030302</v>
      </c>
      <c r="BA10" s="17">
        <v>0.41359872350131199</v>
      </c>
      <c r="BB10" s="17">
        <v>0.38104849583411499</v>
      </c>
      <c r="BC10" s="17">
        <v>0.42016866995306001</v>
      </c>
      <c r="BD10" s="17">
        <v>0.457721904553612</v>
      </c>
      <c r="BE10" s="17"/>
      <c r="BF10" s="17">
        <v>0.40321453698886101</v>
      </c>
      <c r="BG10" s="17"/>
      <c r="BH10" s="17">
        <v>0.40803245372090802</v>
      </c>
      <c r="BI10" s="17"/>
      <c r="BJ10" s="17">
        <v>0.42440414934919801</v>
      </c>
      <c r="BK10" s="17">
        <v>0.40245225247511901</v>
      </c>
      <c r="BL10" s="17">
        <v>0.40894642066047399</v>
      </c>
      <c r="BM10" s="17">
        <v>0.41707610305890902</v>
      </c>
      <c r="BN10" s="17">
        <v>0.43383576897548298</v>
      </c>
      <c r="BO10" s="17">
        <v>0.47167197003003902</v>
      </c>
      <c r="BP10" s="17"/>
      <c r="BQ10" s="17">
        <v>0.39857308747894599</v>
      </c>
      <c r="BR10" s="17">
        <v>0.43136816920474003</v>
      </c>
      <c r="BS10" s="17">
        <v>0.430410399594577</v>
      </c>
      <c r="BT10" s="17"/>
      <c r="BU10" s="17">
        <v>0.32968145012147798</v>
      </c>
      <c r="BV10" s="17">
        <v>0.438782066954301</v>
      </c>
      <c r="BW10" s="17">
        <v>0.42105971915442802</v>
      </c>
      <c r="BX10" s="17"/>
      <c r="BY10" s="17">
        <v>0.51067944047589398</v>
      </c>
      <c r="BZ10" s="17"/>
      <c r="CA10" s="17">
        <v>0.47356342634239801</v>
      </c>
    </row>
    <row r="11" spans="2:79" x14ac:dyDescent="0.35">
      <c r="B11" s="18" t="s">
        <v>387</v>
      </c>
      <c r="C11" s="17">
        <v>0.23029682938277199</v>
      </c>
      <c r="D11" s="17">
        <v>0.24135171800355401</v>
      </c>
      <c r="E11" s="17">
        <v>0.21929353155543299</v>
      </c>
      <c r="F11" s="17"/>
      <c r="G11" s="17">
        <v>0.24497186753880701</v>
      </c>
      <c r="H11" s="17">
        <v>0.18452355576670099</v>
      </c>
      <c r="I11" s="17">
        <v>0.212502278457846</v>
      </c>
      <c r="J11" s="17">
        <v>0.25900021453706501</v>
      </c>
      <c r="K11" s="17">
        <v>0.24487121479875301</v>
      </c>
      <c r="L11" s="17">
        <v>0.23910136094975401</v>
      </c>
      <c r="M11" s="17"/>
      <c r="N11" s="17">
        <v>0.25310836974801598</v>
      </c>
      <c r="O11" s="17">
        <v>0.22494175687652901</v>
      </c>
      <c r="P11" s="17">
        <v>0.22140786821367001</v>
      </c>
      <c r="Q11" s="17">
        <v>0.21679971209021801</v>
      </c>
      <c r="R11" s="17"/>
      <c r="S11" s="17">
        <v>0.19180204973279899</v>
      </c>
      <c r="T11" s="17">
        <v>0.26996692787231602</v>
      </c>
      <c r="U11" s="17">
        <v>0.183562077362034</v>
      </c>
      <c r="V11" s="17">
        <v>0.25714530267975499</v>
      </c>
      <c r="W11" s="17">
        <v>0.242401063518486</v>
      </c>
      <c r="X11" s="17">
        <v>0.23453676436863599</v>
      </c>
      <c r="Y11" s="17">
        <v>0.22018904860927599</v>
      </c>
      <c r="Z11" s="17">
        <v>0.216475037667134</v>
      </c>
      <c r="AA11" s="17">
        <v>0.23964004248378201</v>
      </c>
      <c r="AB11" s="17">
        <v>0.21362033376712</v>
      </c>
      <c r="AC11" s="17">
        <v>0.27137047040666901</v>
      </c>
      <c r="AD11" s="17">
        <v>0.23335590544549301</v>
      </c>
      <c r="AE11" s="17"/>
      <c r="AF11" s="17">
        <v>0.193591000663494</v>
      </c>
      <c r="AG11" s="17">
        <v>0.22327774659143501</v>
      </c>
      <c r="AH11" s="17">
        <v>0.25842838432762499</v>
      </c>
      <c r="AI11" s="17">
        <v>0.23258503221152599</v>
      </c>
      <c r="AJ11" s="17">
        <v>0.23525371622574401</v>
      </c>
      <c r="AK11" s="17">
        <v>0.256447013266141</v>
      </c>
      <c r="AL11" s="17"/>
      <c r="AM11" s="17">
        <v>0.21528844734359601</v>
      </c>
      <c r="AN11" s="17">
        <v>0.25775210437156298</v>
      </c>
      <c r="AO11" s="17">
        <v>0.24105660756397501</v>
      </c>
      <c r="AP11" s="17">
        <v>0.16034901614861599</v>
      </c>
      <c r="AQ11" s="17">
        <v>0.22344868848868399</v>
      </c>
      <c r="AR11" s="17"/>
      <c r="AS11" s="17">
        <v>0.18667864890202099</v>
      </c>
      <c r="AT11" s="17">
        <v>0.238135321451277</v>
      </c>
      <c r="AU11" s="17">
        <v>0.246303433932932</v>
      </c>
      <c r="AV11" s="17">
        <v>0.24512721534798301</v>
      </c>
      <c r="AW11" s="17">
        <v>0.23603034659663799</v>
      </c>
      <c r="AX11" s="17">
        <v>0.25629816707214897</v>
      </c>
      <c r="AY11" s="17"/>
      <c r="AZ11" s="17">
        <v>0.26272590226921699</v>
      </c>
      <c r="BA11" s="17">
        <v>0.235980709304034</v>
      </c>
      <c r="BB11" s="17">
        <v>0.22938619500173199</v>
      </c>
      <c r="BC11" s="17">
        <v>0.21800924646335201</v>
      </c>
      <c r="BD11" s="17">
        <v>0.19667889309625999</v>
      </c>
      <c r="BE11" s="17"/>
      <c r="BF11" s="17">
        <v>0.242070088612439</v>
      </c>
      <c r="BG11" s="17"/>
      <c r="BH11" s="17">
        <v>0.24484503888782899</v>
      </c>
      <c r="BI11" s="17"/>
      <c r="BJ11" s="17">
        <v>0.23028656470827299</v>
      </c>
      <c r="BK11" s="17">
        <v>0.220481302234486</v>
      </c>
      <c r="BL11" s="17">
        <v>0.253386846952942</v>
      </c>
      <c r="BM11" s="17">
        <v>0.23216731975912799</v>
      </c>
      <c r="BN11" s="17">
        <v>0.221717244675741</v>
      </c>
      <c r="BO11" s="17">
        <v>0.22249726756434901</v>
      </c>
      <c r="BP11" s="17"/>
      <c r="BQ11" s="17">
        <v>0.275487131374613</v>
      </c>
      <c r="BR11" s="17">
        <v>0.22402729922775699</v>
      </c>
      <c r="BS11" s="17">
        <v>0.224486639386934</v>
      </c>
      <c r="BT11" s="17"/>
      <c r="BU11" s="17">
        <v>0.267923583413882</v>
      </c>
      <c r="BV11" s="17">
        <v>0.23784209572082901</v>
      </c>
      <c r="BW11" s="17">
        <v>0.23070662449069301</v>
      </c>
      <c r="BX11" s="17"/>
      <c r="BY11" s="17">
        <v>0.20821774224083001</v>
      </c>
      <c r="BZ11" s="17"/>
      <c r="CA11" s="17">
        <v>0.218608045677466</v>
      </c>
    </row>
    <row r="12" spans="2:79" x14ac:dyDescent="0.35">
      <c r="B12" s="18" t="s">
        <v>388</v>
      </c>
      <c r="C12" s="17">
        <v>0.12888693629012599</v>
      </c>
      <c r="D12" s="17">
        <v>0.134773787690671</v>
      </c>
      <c r="E12" s="17">
        <v>0.12230107837874001</v>
      </c>
      <c r="F12" s="17"/>
      <c r="G12" s="17">
        <v>7.6602808743312406E-2</v>
      </c>
      <c r="H12" s="17">
        <v>7.6009221526328205E-2</v>
      </c>
      <c r="I12" s="17">
        <v>0.13295035179908801</v>
      </c>
      <c r="J12" s="17">
        <v>0.16766912129016601</v>
      </c>
      <c r="K12" s="17">
        <v>0.15678343587356899</v>
      </c>
      <c r="L12" s="17">
        <v>0.15341963163318101</v>
      </c>
      <c r="M12" s="17"/>
      <c r="N12" s="17">
        <v>0.12978195373366899</v>
      </c>
      <c r="O12" s="17">
        <v>0.1224636061349</v>
      </c>
      <c r="P12" s="17">
        <v>0.13298561544898299</v>
      </c>
      <c r="Q12" s="17">
        <v>0.13075552475175001</v>
      </c>
      <c r="R12" s="17"/>
      <c r="S12" s="17">
        <v>0.11611198234692199</v>
      </c>
      <c r="T12" s="17">
        <v>0.12584650375112</v>
      </c>
      <c r="U12" s="17">
        <v>0.13891985671492901</v>
      </c>
      <c r="V12" s="17">
        <v>0.10682111794770099</v>
      </c>
      <c r="W12" s="17">
        <v>0.13275808713463999</v>
      </c>
      <c r="X12" s="17">
        <v>0.11240449127109201</v>
      </c>
      <c r="Y12" s="17">
        <v>0.16212097018892199</v>
      </c>
      <c r="Z12" s="17">
        <v>0.137369599568437</v>
      </c>
      <c r="AA12" s="17">
        <v>0.130726636567007</v>
      </c>
      <c r="AB12" s="17">
        <v>0.137337926751704</v>
      </c>
      <c r="AC12" s="17">
        <v>0.124812312816445</v>
      </c>
      <c r="AD12" s="17">
        <v>0.156311676823953</v>
      </c>
      <c r="AE12" s="17"/>
      <c r="AF12" s="17">
        <v>0.122889070441313</v>
      </c>
      <c r="AG12" s="17">
        <v>0.149203912396696</v>
      </c>
      <c r="AH12" s="17">
        <v>0.111201108572287</v>
      </c>
      <c r="AI12" s="17">
        <v>0.11414375044382601</v>
      </c>
      <c r="AJ12" s="17">
        <v>0.14860573023036</v>
      </c>
      <c r="AK12" s="17">
        <v>0.101062393473266</v>
      </c>
      <c r="AL12" s="17"/>
      <c r="AM12" s="17">
        <v>0.146512669260664</v>
      </c>
      <c r="AN12" s="17">
        <v>0.13449979946264401</v>
      </c>
      <c r="AO12" s="17">
        <v>0.11149190702985</v>
      </c>
      <c r="AP12" s="17">
        <v>0.117934329561628</v>
      </c>
      <c r="AQ12" s="17">
        <v>9.8526771043880301E-2</v>
      </c>
      <c r="AR12" s="17"/>
      <c r="AS12" s="17">
        <v>9.6874067642387901E-2</v>
      </c>
      <c r="AT12" s="17">
        <v>0.154783941537596</v>
      </c>
      <c r="AU12" s="17">
        <v>0.121887961831654</v>
      </c>
      <c r="AV12" s="17">
        <v>0.13657636382934099</v>
      </c>
      <c r="AW12" s="17">
        <v>0.13742334632317699</v>
      </c>
      <c r="AX12" s="17">
        <v>0.12220743451499699</v>
      </c>
      <c r="AY12" s="17"/>
      <c r="AZ12" s="17">
        <v>0.12998529819628801</v>
      </c>
      <c r="BA12" s="17">
        <v>0.14374584016748701</v>
      </c>
      <c r="BB12" s="17">
        <v>0.132396860596115</v>
      </c>
      <c r="BC12" s="17">
        <v>0.123054226808924</v>
      </c>
      <c r="BD12" s="17">
        <v>0.108988559671334</v>
      </c>
      <c r="BE12" s="17"/>
      <c r="BF12" s="17">
        <v>0.13334408558993399</v>
      </c>
      <c r="BG12" s="17"/>
      <c r="BH12" s="17">
        <v>0.133327755860946</v>
      </c>
      <c r="BI12" s="17"/>
      <c r="BJ12" s="17">
        <v>0.1165469129928</v>
      </c>
      <c r="BK12" s="17">
        <v>0.15344728141373101</v>
      </c>
      <c r="BL12" s="17">
        <v>0.13643930862717801</v>
      </c>
      <c r="BM12" s="17">
        <v>0.13037073342246</v>
      </c>
      <c r="BN12" s="17">
        <v>9.5622710479546194E-2</v>
      </c>
      <c r="BO12" s="17">
        <v>5.5678247111998799E-2</v>
      </c>
      <c r="BP12" s="17"/>
      <c r="BQ12" s="17">
        <v>0.14399732698324</v>
      </c>
      <c r="BR12" s="17">
        <v>0.13993057040928</v>
      </c>
      <c r="BS12" s="17">
        <v>0.118643090232499</v>
      </c>
      <c r="BT12" s="17"/>
      <c r="BU12" s="17">
        <v>0.14568989640232699</v>
      </c>
      <c r="BV12" s="17">
        <v>0.11938941475336701</v>
      </c>
      <c r="BW12" s="17">
        <v>0.13468576625289999</v>
      </c>
      <c r="BX12" s="17"/>
      <c r="BY12" s="17">
        <v>3.6852831418426803E-2</v>
      </c>
      <c r="BZ12" s="17"/>
      <c r="CA12" s="17">
        <v>8.5700706868589605E-2</v>
      </c>
    </row>
    <row r="13" spans="2:79" x14ac:dyDescent="0.35">
      <c r="B13" s="18" t="s">
        <v>136</v>
      </c>
      <c r="C13" s="17">
        <v>7.8813830357075301E-2</v>
      </c>
      <c r="D13" s="17">
        <v>6.6094532189687694E-2</v>
      </c>
      <c r="E13" s="17">
        <v>9.1323507249275293E-2</v>
      </c>
      <c r="F13" s="17"/>
      <c r="G13" s="17">
        <v>6.5629886545120295E-2</v>
      </c>
      <c r="H13" s="17">
        <v>9.1422193296886001E-2</v>
      </c>
      <c r="I13" s="17">
        <v>6.4785026676747098E-2</v>
      </c>
      <c r="J13" s="17">
        <v>7.2493509935735903E-2</v>
      </c>
      <c r="K13" s="17">
        <v>8.7806296087421895E-2</v>
      </c>
      <c r="L13" s="17">
        <v>8.7825236470897503E-2</v>
      </c>
      <c r="M13" s="17"/>
      <c r="N13" s="17">
        <v>6.4522551987766602E-2</v>
      </c>
      <c r="O13" s="17">
        <v>8.6203950496906295E-2</v>
      </c>
      <c r="P13" s="17">
        <v>7.8242631740853594E-2</v>
      </c>
      <c r="Q13" s="17">
        <v>8.6825969293863103E-2</v>
      </c>
      <c r="R13" s="17"/>
      <c r="S13" s="17">
        <v>7.6539528287561998E-2</v>
      </c>
      <c r="T13" s="17">
        <v>7.1242137641117406E-2</v>
      </c>
      <c r="U13" s="17">
        <v>7.9640359212121994E-2</v>
      </c>
      <c r="V13" s="17">
        <v>6.6365817141781303E-2</v>
      </c>
      <c r="W13" s="17">
        <v>6.7545166234001794E-2</v>
      </c>
      <c r="X13" s="17">
        <v>0.11361609335656001</v>
      </c>
      <c r="Y13" s="17">
        <v>6.5737721589248899E-2</v>
      </c>
      <c r="Z13" s="17">
        <v>0.101887787281169</v>
      </c>
      <c r="AA13" s="17">
        <v>6.7078287984745605E-2</v>
      </c>
      <c r="AB13" s="17">
        <v>8.7048376117936102E-2</v>
      </c>
      <c r="AC13" s="17">
        <v>0.10026900587191399</v>
      </c>
      <c r="AD13" s="17">
        <v>6.5904412755632205E-2</v>
      </c>
      <c r="AE13" s="17"/>
      <c r="AF13" s="17">
        <v>9.2503157348420198E-2</v>
      </c>
      <c r="AG13" s="17">
        <v>7.3743665672084693E-2</v>
      </c>
      <c r="AH13" s="17">
        <v>6.0580831376203799E-2</v>
      </c>
      <c r="AI13" s="17">
        <v>6.0032681589262601E-2</v>
      </c>
      <c r="AJ13" s="17">
        <v>7.4191235634672503E-2</v>
      </c>
      <c r="AK13" s="17">
        <v>5.2394362408919898E-2</v>
      </c>
      <c r="AL13" s="17"/>
      <c r="AM13" s="17">
        <v>0.10557857361810399</v>
      </c>
      <c r="AN13" s="17">
        <v>6.5880422149374507E-2</v>
      </c>
      <c r="AO13" s="17">
        <v>8.9852017495763895E-2</v>
      </c>
      <c r="AP13" s="17">
        <v>3.88946728985771E-2</v>
      </c>
      <c r="AQ13" s="17">
        <v>4.5221696136185402E-2</v>
      </c>
      <c r="AR13" s="17"/>
      <c r="AS13" s="17">
        <v>6.6258181040155101E-2</v>
      </c>
      <c r="AT13" s="17">
        <v>9.9815464449489397E-2</v>
      </c>
      <c r="AU13" s="17">
        <v>5.7668747484009401E-2</v>
      </c>
      <c r="AV13" s="17">
        <v>7.7779558914012295E-2</v>
      </c>
      <c r="AW13" s="17">
        <v>9.22265972491884E-2</v>
      </c>
      <c r="AX13" s="17">
        <v>7.7748147590832303E-2</v>
      </c>
      <c r="AY13" s="17"/>
      <c r="AZ13" s="17">
        <v>7.6618284832497205E-2</v>
      </c>
      <c r="BA13" s="17">
        <v>7.3602951229882196E-2</v>
      </c>
      <c r="BB13" s="17">
        <v>0.106779007864373</v>
      </c>
      <c r="BC13" s="17">
        <v>7.5669224193447598E-2</v>
      </c>
      <c r="BD13" s="17">
        <v>6.5789238594478799E-2</v>
      </c>
      <c r="BE13" s="17"/>
      <c r="BF13" s="17">
        <v>8.1050633064857894E-2</v>
      </c>
      <c r="BG13" s="17"/>
      <c r="BH13" s="17">
        <v>7.2778134142162901E-2</v>
      </c>
      <c r="BI13" s="17"/>
      <c r="BJ13" s="17">
        <v>8.2073757834928998E-2</v>
      </c>
      <c r="BK13" s="17">
        <v>8.0396739411794302E-2</v>
      </c>
      <c r="BL13" s="17">
        <v>7.3293187566693396E-2</v>
      </c>
      <c r="BM13" s="17">
        <v>7.3610236771701407E-2</v>
      </c>
      <c r="BN13" s="17">
        <v>4.87256358203026E-2</v>
      </c>
      <c r="BO13" s="17">
        <v>6.7675533645164404E-2</v>
      </c>
      <c r="BP13" s="17"/>
      <c r="BQ13" s="17">
        <v>3.8139147594748402E-2</v>
      </c>
      <c r="BR13" s="17">
        <v>7.0679343437451705E-2</v>
      </c>
      <c r="BS13" s="17">
        <v>6.7771861357170907E-2</v>
      </c>
      <c r="BT13" s="17"/>
      <c r="BU13" s="17">
        <v>3.1187416211392802E-2</v>
      </c>
      <c r="BV13" s="17">
        <v>6.1652141504173197E-2</v>
      </c>
      <c r="BW13" s="17">
        <v>6.6297829443105E-2</v>
      </c>
      <c r="BX13" s="17"/>
      <c r="BY13" s="17">
        <v>5.0330956871108799E-2</v>
      </c>
      <c r="BZ13" s="17"/>
      <c r="CA13" s="17">
        <v>5.6900220863196002E-2</v>
      </c>
    </row>
    <row r="14" spans="2:79" x14ac:dyDescent="0.35">
      <c r="B14" s="18" t="s">
        <v>389</v>
      </c>
      <c r="C14" s="21">
        <v>0.56200240397002699</v>
      </c>
      <c r="D14" s="21">
        <v>0.55777996211608705</v>
      </c>
      <c r="E14" s="21">
        <v>0.56708188281655203</v>
      </c>
      <c r="F14" s="21"/>
      <c r="G14" s="21">
        <v>0.61279543717275997</v>
      </c>
      <c r="H14" s="21">
        <v>0.64804502941008502</v>
      </c>
      <c r="I14" s="21">
        <v>0.58976234306631903</v>
      </c>
      <c r="J14" s="21">
        <v>0.50083715423703301</v>
      </c>
      <c r="K14" s="21">
        <v>0.51053905324025695</v>
      </c>
      <c r="L14" s="21">
        <v>0.51965377094616705</v>
      </c>
      <c r="M14" s="21"/>
      <c r="N14" s="21">
        <v>0.55258712453054804</v>
      </c>
      <c r="O14" s="21">
        <v>0.56639068649166502</v>
      </c>
      <c r="P14" s="21">
        <v>0.56736388459649301</v>
      </c>
      <c r="Q14" s="21">
        <v>0.56561879386416802</v>
      </c>
      <c r="R14" s="21"/>
      <c r="S14" s="21">
        <v>0.61554643963271705</v>
      </c>
      <c r="T14" s="21">
        <v>0.53294443073544695</v>
      </c>
      <c r="U14" s="21">
        <v>0.597877706710915</v>
      </c>
      <c r="V14" s="21">
        <v>0.56966776223076299</v>
      </c>
      <c r="W14" s="21">
        <v>0.55729568311287203</v>
      </c>
      <c r="X14" s="21">
        <v>0.53944265100371203</v>
      </c>
      <c r="Y14" s="21">
        <v>0.55195225961255301</v>
      </c>
      <c r="Z14" s="21">
        <v>0.54426757548325999</v>
      </c>
      <c r="AA14" s="21">
        <v>0.56255503296446596</v>
      </c>
      <c r="AB14" s="21">
        <v>0.56199336336324002</v>
      </c>
      <c r="AC14" s="21">
        <v>0.50354821090497304</v>
      </c>
      <c r="AD14" s="21">
        <v>0.54442800497492105</v>
      </c>
      <c r="AE14" s="21"/>
      <c r="AF14" s="21">
        <v>0.59101677154677301</v>
      </c>
      <c r="AG14" s="21">
        <v>0.55377467533978397</v>
      </c>
      <c r="AH14" s="21">
        <v>0.56978967572388295</v>
      </c>
      <c r="AI14" s="21">
        <v>0.59323853575538499</v>
      </c>
      <c r="AJ14" s="21">
        <v>0.54194931790922396</v>
      </c>
      <c r="AK14" s="21">
        <v>0.59009623085167295</v>
      </c>
      <c r="AL14" s="21"/>
      <c r="AM14" s="21">
        <v>0.53262030977763597</v>
      </c>
      <c r="AN14" s="21">
        <v>0.541867674016419</v>
      </c>
      <c r="AO14" s="21">
        <v>0.55759946791041204</v>
      </c>
      <c r="AP14" s="21">
        <v>0.682821981391178</v>
      </c>
      <c r="AQ14" s="21">
        <v>0.63280284433125</v>
      </c>
      <c r="AR14" s="21"/>
      <c r="AS14" s="21">
        <v>0.65018910241543604</v>
      </c>
      <c r="AT14" s="21">
        <v>0.507265272561637</v>
      </c>
      <c r="AU14" s="21">
        <v>0.574139856751404</v>
      </c>
      <c r="AV14" s="21">
        <v>0.54051686190866299</v>
      </c>
      <c r="AW14" s="21">
        <v>0.53431970983099697</v>
      </c>
      <c r="AX14" s="21">
        <v>0.54374625082202099</v>
      </c>
      <c r="AY14" s="21"/>
      <c r="AZ14" s="21">
        <v>0.530670514701998</v>
      </c>
      <c r="BA14" s="21">
        <v>0.54667049929859701</v>
      </c>
      <c r="BB14" s="21">
        <v>0.53143793653778004</v>
      </c>
      <c r="BC14" s="21">
        <v>0.58326730253427606</v>
      </c>
      <c r="BD14" s="21">
        <v>0.62854330863792796</v>
      </c>
      <c r="BE14" s="21"/>
      <c r="BF14" s="21">
        <v>0.54353519273276896</v>
      </c>
      <c r="BG14" s="21"/>
      <c r="BH14" s="21">
        <v>0.54904907110906298</v>
      </c>
      <c r="BI14" s="21"/>
      <c r="BJ14" s="21">
        <v>0.57109276446399804</v>
      </c>
      <c r="BK14" s="21">
        <v>0.54567467693998895</v>
      </c>
      <c r="BL14" s="21">
        <v>0.53688065685318698</v>
      </c>
      <c r="BM14" s="21">
        <v>0.56385171004670998</v>
      </c>
      <c r="BN14" s="21">
        <v>0.63393440902441001</v>
      </c>
      <c r="BO14" s="21">
        <v>0.65414895167848797</v>
      </c>
      <c r="BP14" s="21"/>
      <c r="BQ14" s="21">
        <v>0.54237639404739901</v>
      </c>
      <c r="BR14" s="21">
        <v>0.56536278692551101</v>
      </c>
      <c r="BS14" s="21">
        <v>0.58909840902339605</v>
      </c>
      <c r="BT14" s="21"/>
      <c r="BU14" s="21">
        <v>0.55519910397239802</v>
      </c>
      <c r="BV14" s="21">
        <v>0.58111634802163004</v>
      </c>
      <c r="BW14" s="21">
        <v>0.568309779813302</v>
      </c>
      <c r="BX14" s="21"/>
      <c r="BY14" s="21">
        <v>0.704598469469634</v>
      </c>
      <c r="BZ14" s="21"/>
      <c r="CA14" s="21">
        <v>0.63879102659074805</v>
      </c>
    </row>
    <row r="15" spans="2:79" x14ac:dyDescent="0.35">
      <c r="B15" s="18" t="s">
        <v>390</v>
      </c>
      <c r="C15" s="21">
        <v>0.359183765672898</v>
      </c>
      <c r="D15" s="21">
        <v>0.37612550569422498</v>
      </c>
      <c r="E15" s="21">
        <v>0.34159460993417301</v>
      </c>
      <c r="F15" s="21"/>
      <c r="G15" s="21">
        <v>0.32157467628212</v>
      </c>
      <c r="H15" s="21">
        <v>0.26053277729302898</v>
      </c>
      <c r="I15" s="21">
        <v>0.34545263025693401</v>
      </c>
      <c r="J15" s="21">
        <v>0.42666933582723099</v>
      </c>
      <c r="K15" s="21">
        <v>0.40165465067232098</v>
      </c>
      <c r="L15" s="21">
        <v>0.39252099258293499</v>
      </c>
      <c r="M15" s="21"/>
      <c r="N15" s="21">
        <v>0.382890323481685</v>
      </c>
      <c r="O15" s="21">
        <v>0.34740536301142899</v>
      </c>
      <c r="P15" s="21">
        <v>0.354393483662653</v>
      </c>
      <c r="Q15" s="21">
        <v>0.34755523684196898</v>
      </c>
      <c r="R15" s="21"/>
      <c r="S15" s="21">
        <v>0.30791403207972101</v>
      </c>
      <c r="T15" s="21">
        <v>0.39581343162343602</v>
      </c>
      <c r="U15" s="21">
        <v>0.32248193407696302</v>
      </c>
      <c r="V15" s="21">
        <v>0.36396642062745599</v>
      </c>
      <c r="W15" s="21">
        <v>0.37515915065312599</v>
      </c>
      <c r="X15" s="21">
        <v>0.346941255639728</v>
      </c>
      <c r="Y15" s="21">
        <v>0.38231001879819798</v>
      </c>
      <c r="Z15" s="21">
        <v>0.35384463723557102</v>
      </c>
      <c r="AA15" s="21">
        <v>0.37036667905078902</v>
      </c>
      <c r="AB15" s="21">
        <v>0.35095826051882401</v>
      </c>
      <c r="AC15" s="21">
        <v>0.39618278322311301</v>
      </c>
      <c r="AD15" s="21">
        <v>0.38966758226944598</v>
      </c>
      <c r="AE15" s="21"/>
      <c r="AF15" s="21">
        <v>0.31648007110480703</v>
      </c>
      <c r="AG15" s="21">
        <v>0.37248165898813101</v>
      </c>
      <c r="AH15" s="21">
        <v>0.36962949289991298</v>
      </c>
      <c r="AI15" s="21">
        <v>0.34672878265535201</v>
      </c>
      <c r="AJ15" s="21">
        <v>0.38385944645610398</v>
      </c>
      <c r="AK15" s="21">
        <v>0.35750940673940701</v>
      </c>
      <c r="AL15" s="21"/>
      <c r="AM15" s="21">
        <v>0.36180111660426001</v>
      </c>
      <c r="AN15" s="21">
        <v>0.39225190383420699</v>
      </c>
      <c r="AO15" s="21">
        <v>0.35254851459382403</v>
      </c>
      <c r="AP15" s="21">
        <v>0.27828334571024499</v>
      </c>
      <c r="AQ15" s="21">
        <v>0.32197545953256401</v>
      </c>
      <c r="AR15" s="21"/>
      <c r="AS15" s="21">
        <v>0.283552716544409</v>
      </c>
      <c r="AT15" s="21">
        <v>0.39291926298887297</v>
      </c>
      <c r="AU15" s="21">
        <v>0.36819139576458598</v>
      </c>
      <c r="AV15" s="21">
        <v>0.381703579177325</v>
      </c>
      <c r="AW15" s="21">
        <v>0.37345369291981501</v>
      </c>
      <c r="AX15" s="21">
        <v>0.37850560158714702</v>
      </c>
      <c r="AY15" s="21"/>
      <c r="AZ15" s="21">
        <v>0.39271120046550501</v>
      </c>
      <c r="BA15" s="21">
        <v>0.37972654947152101</v>
      </c>
      <c r="BB15" s="21">
        <v>0.36178305559784701</v>
      </c>
      <c r="BC15" s="21">
        <v>0.34106347327227599</v>
      </c>
      <c r="BD15" s="21">
        <v>0.305667452767593</v>
      </c>
      <c r="BE15" s="21"/>
      <c r="BF15" s="21">
        <v>0.375414174202373</v>
      </c>
      <c r="BG15" s="21"/>
      <c r="BH15" s="21">
        <v>0.37817279474877402</v>
      </c>
      <c r="BI15" s="21"/>
      <c r="BJ15" s="21">
        <v>0.34683347770107298</v>
      </c>
      <c r="BK15" s="21">
        <v>0.37392858364821702</v>
      </c>
      <c r="BL15" s="21">
        <v>0.38982615558012002</v>
      </c>
      <c r="BM15" s="21">
        <v>0.36253805318158799</v>
      </c>
      <c r="BN15" s="21">
        <v>0.31733995515528801</v>
      </c>
      <c r="BO15" s="21">
        <v>0.27817551467634799</v>
      </c>
      <c r="BP15" s="21"/>
      <c r="BQ15" s="21">
        <v>0.41948445835785297</v>
      </c>
      <c r="BR15" s="21">
        <v>0.36395786963703702</v>
      </c>
      <c r="BS15" s="21">
        <v>0.343129729619433</v>
      </c>
      <c r="BT15" s="21"/>
      <c r="BU15" s="21">
        <v>0.413613479816209</v>
      </c>
      <c r="BV15" s="21">
        <v>0.35723151047419699</v>
      </c>
      <c r="BW15" s="21">
        <v>0.36539239074359298</v>
      </c>
      <c r="BX15" s="21"/>
      <c r="BY15" s="21">
        <v>0.245070573659257</v>
      </c>
      <c r="BZ15" s="21"/>
      <c r="CA15" s="21">
        <v>0.30430875254605599</v>
      </c>
    </row>
    <row r="16" spans="2:79" x14ac:dyDescent="0.35">
      <c r="B16" s="18" t="s">
        <v>202</v>
      </c>
      <c r="C16" s="22">
        <v>0.20281863829712901</v>
      </c>
      <c r="D16" s="22">
        <v>0.18165445642186201</v>
      </c>
      <c r="E16" s="22">
        <v>0.22548727288237899</v>
      </c>
      <c r="F16" s="22"/>
      <c r="G16" s="22">
        <v>0.29122076089063997</v>
      </c>
      <c r="H16" s="22">
        <v>0.38751225211705698</v>
      </c>
      <c r="I16" s="22">
        <v>0.24430971280938599</v>
      </c>
      <c r="J16" s="22">
        <v>7.4167818409802203E-2</v>
      </c>
      <c r="K16" s="22">
        <v>0.108884402567935</v>
      </c>
      <c r="L16" s="22">
        <v>0.127132778363232</v>
      </c>
      <c r="M16" s="22"/>
      <c r="N16" s="22">
        <v>0.16969680104886301</v>
      </c>
      <c r="O16" s="22">
        <v>0.218985323480236</v>
      </c>
      <c r="P16" s="22">
        <v>0.21297040093384101</v>
      </c>
      <c r="Q16" s="22">
        <v>0.21806355702220001</v>
      </c>
      <c r="R16" s="22"/>
      <c r="S16" s="22">
        <v>0.30763240755299598</v>
      </c>
      <c r="T16" s="22">
        <v>0.13713099911201099</v>
      </c>
      <c r="U16" s="22">
        <v>0.27539577263395199</v>
      </c>
      <c r="V16" s="22">
        <v>0.205701341603307</v>
      </c>
      <c r="W16" s="22">
        <v>0.18213653245974501</v>
      </c>
      <c r="X16" s="22">
        <v>0.192501395363984</v>
      </c>
      <c r="Y16" s="22">
        <v>0.169642240814356</v>
      </c>
      <c r="Z16" s="22">
        <v>0.19042293824768899</v>
      </c>
      <c r="AA16" s="22">
        <v>0.192188353913677</v>
      </c>
      <c r="AB16" s="22">
        <v>0.21103510284441501</v>
      </c>
      <c r="AC16" s="22">
        <v>0.107365427681859</v>
      </c>
      <c r="AD16" s="22">
        <v>0.15476042270547499</v>
      </c>
      <c r="AE16" s="22"/>
      <c r="AF16" s="22">
        <v>0.27453670044196699</v>
      </c>
      <c r="AG16" s="22">
        <v>0.18129301635165301</v>
      </c>
      <c r="AH16" s="22">
        <v>0.20016018282397</v>
      </c>
      <c r="AI16" s="22">
        <v>0.24650975310003401</v>
      </c>
      <c r="AJ16" s="22">
        <v>0.15808987145312001</v>
      </c>
      <c r="AK16" s="22">
        <v>0.232586824112266</v>
      </c>
      <c r="AL16" s="22"/>
      <c r="AM16" s="22">
        <v>0.17081919317337599</v>
      </c>
      <c r="AN16" s="22">
        <v>0.149615770182212</v>
      </c>
      <c r="AO16" s="22">
        <v>0.20505095331658801</v>
      </c>
      <c r="AP16" s="22">
        <v>0.40453863568093401</v>
      </c>
      <c r="AQ16" s="22">
        <v>0.31082738479868599</v>
      </c>
      <c r="AR16" s="22"/>
      <c r="AS16" s="22">
        <v>0.36663638587102698</v>
      </c>
      <c r="AT16" s="22">
        <v>0.114346009572764</v>
      </c>
      <c r="AU16" s="22">
        <v>0.20594846098681799</v>
      </c>
      <c r="AV16" s="22">
        <v>0.15881328273133899</v>
      </c>
      <c r="AW16" s="22">
        <v>0.16086601691118099</v>
      </c>
      <c r="AX16" s="22">
        <v>0.165240649234874</v>
      </c>
      <c r="AY16" s="22"/>
      <c r="AZ16" s="22">
        <v>0.13795931423649299</v>
      </c>
      <c r="BA16" s="22">
        <v>0.166943949827076</v>
      </c>
      <c r="BB16" s="22">
        <v>0.169654880939933</v>
      </c>
      <c r="BC16" s="22">
        <v>0.24220382926199899</v>
      </c>
      <c r="BD16" s="22">
        <v>0.32287585587033502</v>
      </c>
      <c r="BE16" s="22"/>
      <c r="BF16" s="22">
        <v>0.16812101853039499</v>
      </c>
      <c r="BG16" s="22"/>
      <c r="BH16" s="22">
        <v>0.17087627636028799</v>
      </c>
      <c r="BI16" s="22"/>
      <c r="BJ16" s="22">
        <v>0.224259286762925</v>
      </c>
      <c r="BK16" s="22">
        <v>0.17174609329177201</v>
      </c>
      <c r="BL16" s="22">
        <v>0.14705450127306699</v>
      </c>
      <c r="BM16" s="22">
        <v>0.20131365686512201</v>
      </c>
      <c r="BN16" s="22">
        <v>0.31659445386912199</v>
      </c>
      <c r="BO16" s="22">
        <v>0.37597343700214098</v>
      </c>
      <c r="BP16" s="22"/>
      <c r="BQ16" s="22">
        <v>0.122891935689546</v>
      </c>
      <c r="BR16" s="22">
        <v>0.20140491728847401</v>
      </c>
      <c r="BS16" s="22">
        <v>0.245968679403963</v>
      </c>
      <c r="BT16" s="22"/>
      <c r="BU16" s="22">
        <v>0.14158562415619</v>
      </c>
      <c r="BV16" s="22">
        <v>0.22388483754743299</v>
      </c>
      <c r="BW16" s="22">
        <v>0.20291738906970799</v>
      </c>
      <c r="BX16" s="22"/>
      <c r="BY16" s="22">
        <v>0.45952789581037801</v>
      </c>
      <c r="BZ16" s="22"/>
      <c r="CA16" s="22">
        <v>0.334482274044693</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21"/>
  <sheetViews>
    <sheetView showGridLines="0" workbookViewId="0">
      <pane xSplit="2" topLeftCell="J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0.168992833003173</v>
      </c>
      <c r="D9" s="17">
        <v>0.179076795896708</v>
      </c>
      <c r="E9" s="17">
        <v>0.15838430392536201</v>
      </c>
      <c r="F9" s="17"/>
      <c r="G9" s="17">
        <v>0.195595882506061</v>
      </c>
      <c r="H9" s="17">
        <v>0.22476112130069101</v>
      </c>
      <c r="I9" s="17">
        <v>0.17462617115179499</v>
      </c>
      <c r="J9" s="17">
        <v>0.12089258846090099</v>
      </c>
      <c r="K9" s="17">
        <v>0.16018621235140701</v>
      </c>
      <c r="L9" s="17">
        <v>0.14617489582100701</v>
      </c>
      <c r="M9" s="17"/>
      <c r="N9" s="17">
        <v>0.17478540991387501</v>
      </c>
      <c r="O9" s="17">
        <v>0.17353161768396</v>
      </c>
      <c r="P9" s="17">
        <v>0.15845881690428201</v>
      </c>
      <c r="Q9" s="17">
        <v>0.16623237032292601</v>
      </c>
      <c r="R9" s="17"/>
      <c r="S9" s="17">
        <v>0.23222559655032901</v>
      </c>
      <c r="T9" s="17">
        <v>0.18871389212678399</v>
      </c>
      <c r="U9" s="17">
        <v>0.15735222981417499</v>
      </c>
      <c r="V9" s="17">
        <v>0.144662631860178</v>
      </c>
      <c r="W9" s="17">
        <v>0.14970978462085799</v>
      </c>
      <c r="X9" s="17">
        <v>0.16668777778512001</v>
      </c>
      <c r="Y9" s="17">
        <v>0.14666991472458199</v>
      </c>
      <c r="Z9" s="17">
        <v>0.136657995574052</v>
      </c>
      <c r="AA9" s="17">
        <v>0.16607784121895799</v>
      </c>
      <c r="AB9" s="17">
        <v>0.14962893231838201</v>
      </c>
      <c r="AC9" s="17">
        <v>0.14340181229678101</v>
      </c>
      <c r="AD9" s="17">
        <v>0.158809622495241</v>
      </c>
      <c r="AE9" s="17"/>
      <c r="AF9" s="17">
        <v>0.16446705875169301</v>
      </c>
      <c r="AG9" s="17">
        <v>0.172589124418845</v>
      </c>
      <c r="AH9" s="17">
        <v>0.13914120283683601</v>
      </c>
      <c r="AI9" s="17">
        <v>0.189192479863384</v>
      </c>
      <c r="AJ9" s="17">
        <v>0.18633181885893799</v>
      </c>
      <c r="AK9" s="17">
        <v>0.27294025904640001</v>
      </c>
      <c r="AL9" s="17"/>
      <c r="AM9" s="17">
        <v>0.153229728453773</v>
      </c>
      <c r="AN9" s="17">
        <v>0.14792783424484099</v>
      </c>
      <c r="AO9" s="17">
        <v>0.169813235584301</v>
      </c>
      <c r="AP9" s="17">
        <v>0.22339127170984699</v>
      </c>
      <c r="AQ9" s="17">
        <v>0.33200162877260297</v>
      </c>
      <c r="AR9" s="17"/>
      <c r="AS9" s="17">
        <v>0.22927823131637301</v>
      </c>
      <c r="AT9" s="17">
        <v>0.15282716647344999</v>
      </c>
      <c r="AU9" s="17">
        <v>0.16736799344574499</v>
      </c>
      <c r="AV9" s="17">
        <v>0.143897773000046</v>
      </c>
      <c r="AW9" s="17">
        <v>0.12465564992594499</v>
      </c>
      <c r="AX9" s="17">
        <v>0.17984545038567801</v>
      </c>
      <c r="AY9" s="17"/>
      <c r="AZ9" s="17">
        <v>0.14808154646312799</v>
      </c>
      <c r="BA9" s="17">
        <v>0.14361111315660399</v>
      </c>
      <c r="BB9" s="17">
        <v>0.15876450427378699</v>
      </c>
      <c r="BC9" s="17">
        <v>0.21422619889934499</v>
      </c>
      <c r="BD9" s="17">
        <v>0.21442955669264999</v>
      </c>
      <c r="BE9" s="17"/>
      <c r="BF9" s="17">
        <v>0.16162270214638899</v>
      </c>
      <c r="BG9" s="17"/>
      <c r="BH9" s="17">
        <v>0.17031996352105999</v>
      </c>
      <c r="BI9" s="17"/>
      <c r="BJ9" s="17">
        <v>0.162421017607428</v>
      </c>
      <c r="BK9" s="17">
        <v>0.17568865790840199</v>
      </c>
      <c r="BL9" s="17">
        <v>0.16273257857887899</v>
      </c>
      <c r="BM9" s="17">
        <v>0.150882553409141</v>
      </c>
      <c r="BN9" s="17">
        <v>0.25832967777527899</v>
      </c>
      <c r="BO9" s="17">
        <v>0.17350764624050999</v>
      </c>
      <c r="BP9" s="17"/>
      <c r="BQ9" s="17">
        <v>0.183977688624854</v>
      </c>
      <c r="BR9" s="17">
        <v>0.157146578835584</v>
      </c>
      <c r="BS9" s="17">
        <v>0.18124158829128301</v>
      </c>
      <c r="BT9" s="17"/>
      <c r="BU9" s="17">
        <v>0.23090329421869901</v>
      </c>
      <c r="BV9" s="17">
        <v>0.16757426084618801</v>
      </c>
      <c r="BW9" s="17">
        <v>0.17531150603627599</v>
      </c>
      <c r="BX9" s="17"/>
      <c r="BY9" s="17">
        <v>0.29250274301728701</v>
      </c>
      <c r="BZ9" s="17"/>
      <c r="CA9" s="17">
        <v>0.200951186170676</v>
      </c>
    </row>
    <row r="10" spans="2:79" x14ac:dyDescent="0.35">
      <c r="B10" s="18" t="s">
        <v>386</v>
      </c>
      <c r="C10" s="17">
        <v>0.41120650031501599</v>
      </c>
      <c r="D10" s="17">
        <v>0.40708398792865003</v>
      </c>
      <c r="E10" s="17">
        <v>0.41609454962929399</v>
      </c>
      <c r="F10" s="17"/>
      <c r="G10" s="17">
        <v>0.429915961009187</v>
      </c>
      <c r="H10" s="17">
        <v>0.43612361721516102</v>
      </c>
      <c r="I10" s="17">
        <v>0.410865417242681</v>
      </c>
      <c r="J10" s="17">
        <v>0.43346770538901602</v>
      </c>
      <c r="K10" s="17">
        <v>0.37644284245182602</v>
      </c>
      <c r="L10" s="17">
        <v>0.383982463217175</v>
      </c>
      <c r="M10" s="17"/>
      <c r="N10" s="17">
        <v>0.42252809965607102</v>
      </c>
      <c r="O10" s="17">
        <v>0.41213199001489897</v>
      </c>
      <c r="P10" s="17">
        <v>0.41149628860281201</v>
      </c>
      <c r="Q10" s="17">
        <v>0.40138696008017599</v>
      </c>
      <c r="R10" s="17"/>
      <c r="S10" s="17">
        <v>0.38541868547782099</v>
      </c>
      <c r="T10" s="17">
        <v>0.378011718926197</v>
      </c>
      <c r="U10" s="17">
        <v>0.43948046502222499</v>
      </c>
      <c r="V10" s="17">
        <v>0.467519010761202</v>
      </c>
      <c r="W10" s="17">
        <v>0.418386687997433</v>
      </c>
      <c r="X10" s="17">
        <v>0.39813053055416903</v>
      </c>
      <c r="Y10" s="17">
        <v>0.42063384140952897</v>
      </c>
      <c r="Z10" s="17">
        <v>0.416519768925247</v>
      </c>
      <c r="AA10" s="17">
        <v>0.42579368574103499</v>
      </c>
      <c r="AB10" s="17">
        <v>0.38958316721693598</v>
      </c>
      <c r="AC10" s="17">
        <v>0.43399538541428201</v>
      </c>
      <c r="AD10" s="17">
        <v>0.39463861640351799</v>
      </c>
      <c r="AE10" s="17"/>
      <c r="AF10" s="17">
        <v>0.39795594961957098</v>
      </c>
      <c r="AG10" s="17">
        <v>0.41299748374380602</v>
      </c>
      <c r="AH10" s="17">
        <v>0.42529884869835999</v>
      </c>
      <c r="AI10" s="17">
        <v>0.447307258890625</v>
      </c>
      <c r="AJ10" s="17">
        <v>0.39016175393883401</v>
      </c>
      <c r="AK10" s="17">
        <v>0.44628553432186502</v>
      </c>
      <c r="AL10" s="17"/>
      <c r="AM10" s="17">
        <v>0.38268602120281697</v>
      </c>
      <c r="AN10" s="17">
        <v>0.40946474542184802</v>
      </c>
      <c r="AO10" s="17">
        <v>0.42961995393827002</v>
      </c>
      <c r="AP10" s="17">
        <v>0.46326784299351098</v>
      </c>
      <c r="AQ10" s="17">
        <v>0.325755275911845</v>
      </c>
      <c r="AR10" s="17"/>
      <c r="AS10" s="17">
        <v>0.42340179251760801</v>
      </c>
      <c r="AT10" s="17">
        <v>0.38986178816346201</v>
      </c>
      <c r="AU10" s="17">
        <v>0.43851371231082098</v>
      </c>
      <c r="AV10" s="17">
        <v>0.39860583085375301</v>
      </c>
      <c r="AW10" s="17">
        <v>0.42739347245449499</v>
      </c>
      <c r="AX10" s="17">
        <v>0.39101376350932399</v>
      </c>
      <c r="AY10" s="17"/>
      <c r="AZ10" s="17">
        <v>0.41671549578498801</v>
      </c>
      <c r="BA10" s="17">
        <v>0.42256505824671198</v>
      </c>
      <c r="BB10" s="17">
        <v>0.40632000290676001</v>
      </c>
      <c r="BC10" s="17">
        <v>0.371390315279644</v>
      </c>
      <c r="BD10" s="17">
        <v>0.407832313145569</v>
      </c>
      <c r="BE10" s="17"/>
      <c r="BF10" s="17">
        <v>0.41351274199342303</v>
      </c>
      <c r="BG10" s="17"/>
      <c r="BH10" s="17">
        <v>0.40156767055901799</v>
      </c>
      <c r="BI10" s="17"/>
      <c r="BJ10" s="17">
        <v>0.42429311759737398</v>
      </c>
      <c r="BK10" s="17">
        <v>0.40577748629364802</v>
      </c>
      <c r="BL10" s="17">
        <v>0.39836109716154</v>
      </c>
      <c r="BM10" s="17">
        <v>0.40647097988974801</v>
      </c>
      <c r="BN10" s="17">
        <v>0.40075667302890799</v>
      </c>
      <c r="BO10" s="17">
        <v>0.430648807816434</v>
      </c>
      <c r="BP10" s="17"/>
      <c r="BQ10" s="17">
        <v>0.36753351060059902</v>
      </c>
      <c r="BR10" s="17">
        <v>0.42466465497190398</v>
      </c>
      <c r="BS10" s="17">
        <v>0.43091499687275298</v>
      </c>
      <c r="BT10" s="17"/>
      <c r="BU10" s="17">
        <v>0.40802147959537299</v>
      </c>
      <c r="BV10" s="17">
        <v>0.413703680773022</v>
      </c>
      <c r="BW10" s="17">
        <v>0.420645624320995</v>
      </c>
      <c r="BX10" s="17"/>
      <c r="BY10" s="17">
        <v>0.44331986988740602</v>
      </c>
      <c r="BZ10" s="17"/>
      <c r="CA10" s="17">
        <v>0.45356204368872999</v>
      </c>
    </row>
    <row r="11" spans="2:79" x14ac:dyDescent="0.35">
      <c r="B11" s="18" t="s">
        <v>387</v>
      </c>
      <c r="C11" s="17">
        <v>0.20335040200857499</v>
      </c>
      <c r="D11" s="17">
        <v>0.202229488639876</v>
      </c>
      <c r="E11" s="17">
        <v>0.20448346130032499</v>
      </c>
      <c r="F11" s="17"/>
      <c r="G11" s="17">
        <v>0.20154626089863001</v>
      </c>
      <c r="H11" s="17">
        <v>0.167582079593146</v>
      </c>
      <c r="I11" s="17">
        <v>0.226907475684645</v>
      </c>
      <c r="J11" s="17">
        <v>0.21212813526529101</v>
      </c>
      <c r="K11" s="17">
        <v>0.20176706189108001</v>
      </c>
      <c r="L11" s="17">
        <v>0.208514458067138</v>
      </c>
      <c r="M11" s="17"/>
      <c r="N11" s="17">
        <v>0.21046948971617899</v>
      </c>
      <c r="O11" s="17">
        <v>0.20564026076098099</v>
      </c>
      <c r="P11" s="17">
        <v>0.19183620387904601</v>
      </c>
      <c r="Q11" s="17">
        <v>0.20352354897941899</v>
      </c>
      <c r="R11" s="17"/>
      <c r="S11" s="17">
        <v>0.211025294659441</v>
      </c>
      <c r="T11" s="17">
        <v>0.204395833107481</v>
      </c>
      <c r="U11" s="17">
        <v>0.190186919896664</v>
      </c>
      <c r="V11" s="17">
        <v>0.219501250577847</v>
      </c>
      <c r="W11" s="17">
        <v>0.18471665469651899</v>
      </c>
      <c r="X11" s="17">
        <v>0.18093169577884499</v>
      </c>
      <c r="Y11" s="17">
        <v>0.22837234942735599</v>
      </c>
      <c r="Z11" s="17">
        <v>0.21498847101211499</v>
      </c>
      <c r="AA11" s="17">
        <v>0.19546511737429201</v>
      </c>
      <c r="AB11" s="17">
        <v>0.19344665569566799</v>
      </c>
      <c r="AC11" s="17">
        <v>0.20660483331267401</v>
      </c>
      <c r="AD11" s="17">
        <v>0.231387995360121</v>
      </c>
      <c r="AE11" s="17"/>
      <c r="AF11" s="17">
        <v>0.196610042854235</v>
      </c>
      <c r="AG11" s="17">
        <v>0.18809481745442599</v>
      </c>
      <c r="AH11" s="17">
        <v>0.24267770301345201</v>
      </c>
      <c r="AI11" s="17">
        <v>0.18984966469645501</v>
      </c>
      <c r="AJ11" s="17">
        <v>0.206820110394035</v>
      </c>
      <c r="AK11" s="17">
        <v>0.16756722894304499</v>
      </c>
      <c r="AL11" s="17"/>
      <c r="AM11" s="17">
        <v>0.211499003721736</v>
      </c>
      <c r="AN11" s="17">
        <v>0.207813488597864</v>
      </c>
      <c r="AO11" s="17">
        <v>0.20538787393969299</v>
      </c>
      <c r="AP11" s="17">
        <v>0.17966140998000199</v>
      </c>
      <c r="AQ11" s="17">
        <v>0.22351482479651599</v>
      </c>
      <c r="AR11" s="17"/>
      <c r="AS11" s="17">
        <v>0.187224842475161</v>
      </c>
      <c r="AT11" s="17">
        <v>0.21609019134496801</v>
      </c>
      <c r="AU11" s="17">
        <v>0.197016260379069</v>
      </c>
      <c r="AV11" s="17">
        <v>0.21140838529418601</v>
      </c>
      <c r="AW11" s="17">
        <v>0.21332345766939501</v>
      </c>
      <c r="AX11" s="17">
        <v>0.18754958823690199</v>
      </c>
      <c r="AY11" s="17"/>
      <c r="AZ11" s="17">
        <v>0.20662981057702101</v>
      </c>
      <c r="BA11" s="17">
        <v>0.20713602903456199</v>
      </c>
      <c r="BB11" s="17">
        <v>0.19819265997045399</v>
      </c>
      <c r="BC11" s="17">
        <v>0.19826671952561201</v>
      </c>
      <c r="BD11" s="17">
        <v>0.20140004590419</v>
      </c>
      <c r="BE11" s="17"/>
      <c r="BF11" s="17">
        <v>0.200519164373613</v>
      </c>
      <c r="BG11" s="17"/>
      <c r="BH11" s="17">
        <v>0.207077745566248</v>
      </c>
      <c r="BI11" s="17"/>
      <c r="BJ11" s="17">
        <v>0.20530371592794999</v>
      </c>
      <c r="BK11" s="17">
        <v>0.205498550014583</v>
      </c>
      <c r="BL11" s="17">
        <v>0.21545710229263201</v>
      </c>
      <c r="BM11" s="17">
        <v>0.19390948051656501</v>
      </c>
      <c r="BN11" s="17">
        <v>0.16872182541026201</v>
      </c>
      <c r="BO11" s="17">
        <v>0.204981088646535</v>
      </c>
      <c r="BP11" s="17"/>
      <c r="BQ11" s="17">
        <v>0.232779991599178</v>
      </c>
      <c r="BR11" s="17">
        <v>0.203368487545939</v>
      </c>
      <c r="BS11" s="17">
        <v>0.196057425138811</v>
      </c>
      <c r="BT11" s="17"/>
      <c r="BU11" s="17">
        <v>0.19031818014763799</v>
      </c>
      <c r="BV11" s="17">
        <v>0.22136413586318199</v>
      </c>
      <c r="BW11" s="17">
        <v>0.20078630087761601</v>
      </c>
      <c r="BX11" s="17"/>
      <c r="BY11" s="17">
        <v>0.15706219176348099</v>
      </c>
      <c r="BZ11" s="17"/>
      <c r="CA11" s="17">
        <v>0.18944860728221499</v>
      </c>
    </row>
    <row r="12" spans="2:79" x14ac:dyDescent="0.35">
      <c r="B12" s="18" t="s">
        <v>388</v>
      </c>
      <c r="C12" s="17">
        <v>0.14052648912952301</v>
      </c>
      <c r="D12" s="17">
        <v>0.15112230389838399</v>
      </c>
      <c r="E12" s="17">
        <v>0.129973331829114</v>
      </c>
      <c r="F12" s="17"/>
      <c r="G12" s="17">
        <v>0.100702492359492</v>
      </c>
      <c r="H12" s="17">
        <v>8.4264627955124904E-2</v>
      </c>
      <c r="I12" s="17">
        <v>0.13582354033755401</v>
      </c>
      <c r="J12" s="17">
        <v>0.16783868214033101</v>
      </c>
      <c r="K12" s="17">
        <v>0.17157847207892099</v>
      </c>
      <c r="L12" s="17">
        <v>0.17376010324702901</v>
      </c>
      <c r="M12" s="17"/>
      <c r="N12" s="17">
        <v>0.131498069140426</v>
      </c>
      <c r="O12" s="17">
        <v>0.13467232361821199</v>
      </c>
      <c r="P12" s="17">
        <v>0.16504742999699901</v>
      </c>
      <c r="Q12" s="17">
        <v>0.13362120837233701</v>
      </c>
      <c r="R12" s="17"/>
      <c r="S12" s="17">
        <v>9.9924823737350205E-2</v>
      </c>
      <c r="T12" s="17">
        <v>0.14227398815172601</v>
      </c>
      <c r="U12" s="17">
        <v>0.14225437110887901</v>
      </c>
      <c r="V12" s="17">
        <v>0.118153729038908</v>
      </c>
      <c r="W12" s="17">
        <v>0.14768637247253999</v>
      </c>
      <c r="X12" s="17">
        <v>0.16648838091783</v>
      </c>
      <c r="Y12" s="17">
        <v>0.147606425723668</v>
      </c>
      <c r="Z12" s="17">
        <v>0.16702890574807699</v>
      </c>
      <c r="AA12" s="17">
        <v>0.13012875941605201</v>
      </c>
      <c r="AB12" s="17">
        <v>0.18760335428679101</v>
      </c>
      <c r="AC12" s="17">
        <v>0.133582587979823</v>
      </c>
      <c r="AD12" s="17">
        <v>0.14441324952398099</v>
      </c>
      <c r="AE12" s="17"/>
      <c r="AF12" s="17">
        <v>0.14157741207753999</v>
      </c>
      <c r="AG12" s="17">
        <v>0.157852486434678</v>
      </c>
      <c r="AH12" s="17">
        <v>0.137419414261295</v>
      </c>
      <c r="AI12" s="17">
        <v>0.122666816155651</v>
      </c>
      <c r="AJ12" s="17">
        <v>0.14530271523379901</v>
      </c>
      <c r="AK12" s="17">
        <v>7.7894073905614897E-2</v>
      </c>
      <c r="AL12" s="17"/>
      <c r="AM12" s="17">
        <v>0.139727703219132</v>
      </c>
      <c r="AN12" s="17">
        <v>0.164879838567423</v>
      </c>
      <c r="AO12" s="17">
        <v>0.127932928121157</v>
      </c>
      <c r="AP12" s="17">
        <v>9.7678272896312604E-2</v>
      </c>
      <c r="AQ12" s="17">
        <v>5.5564267099050102E-2</v>
      </c>
      <c r="AR12" s="17"/>
      <c r="AS12" s="17">
        <v>0.100015047259966</v>
      </c>
      <c r="AT12" s="17">
        <v>0.150426922414262</v>
      </c>
      <c r="AU12" s="17">
        <v>0.13054587253057301</v>
      </c>
      <c r="AV12" s="17">
        <v>0.16349205176994799</v>
      </c>
      <c r="AW12" s="17">
        <v>0.15446047027113399</v>
      </c>
      <c r="AX12" s="17">
        <v>0.16857967327937301</v>
      </c>
      <c r="AY12" s="17"/>
      <c r="AZ12" s="17">
        <v>0.13890871506184899</v>
      </c>
      <c r="BA12" s="17">
        <v>0.15525972294708301</v>
      </c>
      <c r="BB12" s="17">
        <v>0.147277003870252</v>
      </c>
      <c r="BC12" s="17">
        <v>0.147258388886439</v>
      </c>
      <c r="BD12" s="17">
        <v>0.115199080509929</v>
      </c>
      <c r="BE12" s="17"/>
      <c r="BF12" s="17">
        <v>0.15112203892461201</v>
      </c>
      <c r="BG12" s="17"/>
      <c r="BH12" s="17">
        <v>0.14886564605469299</v>
      </c>
      <c r="BI12" s="17"/>
      <c r="BJ12" s="17">
        <v>0.11725820455509101</v>
      </c>
      <c r="BK12" s="17">
        <v>0.13582452156122499</v>
      </c>
      <c r="BL12" s="17">
        <v>0.16581563708338101</v>
      </c>
      <c r="BM12" s="17">
        <v>0.15036033021610901</v>
      </c>
      <c r="BN12" s="17">
        <v>0.12282648237185601</v>
      </c>
      <c r="BO12" s="17">
        <v>0.119804359844391</v>
      </c>
      <c r="BP12" s="17"/>
      <c r="BQ12" s="17">
        <v>0.1716133199748</v>
      </c>
      <c r="BR12" s="17">
        <v>0.13463213606302701</v>
      </c>
      <c r="BS12" s="17">
        <v>0.13397689169506399</v>
      </c>
      <c r="BT12" s="17"/>
      <c r="BU12" s="17">
        <v>0.14267176362713899</v>
      </c>
      <c r="BV12" s="17">
        <v>0.13690358967695801</v>
      </c>
      <c r="BW12" s="17">
        <v>0.14015397092033699</v>
      </c>
      <c r="BX12" s="17"/>
      <c r="BY12" s="17">
        <v>5.7584520064452097E-2</v>
      </c>
      <c r="BZ12" s="17"/>
      <c r="CA12" s="17">
        <v>9.4942605002935998E-2</v>
      </c>
    </row>
    <row r="13" spans="2:79" x14ac:dyDescent="0.35">
      <c r="B13" s="18" t="s">
        <v>136</v>
      </c>
      <c r="C13" s="17">
        <v>7.5923775543712699E-2</v>
      </c>
      <c r="D13" s="17">
        <v>6.0487423636382501E-2</v>
      </c>
      <c r="E13" s="17">
        <v>9.1064353315905996E-2</v>
      </c>
      <c r="F13" s="17"/>
      <c r="G13" s="17">
        <v>7.22394032266305E-2</v>
      </c>
      <c r="H13" s="17">
        <v>8.7268553935877097E-2</v>
      </c>
      <c r="I13" s="17">
        <v>5.1777395583326002E-2</v>
      </c>
      <c r="J13" s="17">
        <v>6.5672888744460395E-2</v>
      </c>
      <c r="K13" s="17">
        <v>9.0025411226766106E-2</v>
      </c>
      <c r="L13" s="17">
        <v>8.7568079647650704E-2</v>
      </c>
      <c r="M13" s="17"/>
      <c r="N13" s="17">
        <v>6.0718931573449798E-2</v>
      </c>
      <c r="O13" s="17">
        <v>7.4023807921948306E-2</v>
      </c>
      <c r="P13" s="17">
        <v>7.3161260616861998E-2</v>
      </c>
      <c r="Q13" s="17">
        <v>9.5235912245141705E-2</v>
      </c>
      <c r="R13" s="17"/>
      <c r="S13" s="17">
        <v>7.1405599575059403E-2</v>
      </c>
      <c r="T13" s="17">
        <v>8.6604567687812203E-2</v>
      </c>
      <c r="U13" s="17">
        <v>7.0726014158057807E-2</v>
      </c>
      <c r="V13" s="17">
        <v>5.0163377761864303E-2</v>
      </c>
      <c r="W13" s="17">
        <v>9.9500500212651694E-2</v>
      </c>
      <c r="X13" s="17">
        <v>8.7761614964035603E-2</v>
      </c>
      <c r="Y13" s="17">
        <v>5.6717468714865202E-2</v>
      </c>
      <c r="Z13" s="17">
        <v>6.4804858740509397E-2</v>
      </c>
      <c r="AA13" s="17">
        <v>8.2534596249663097E-2</v>
      </c>
      <c r="AB13" s="17">
        <v>7.9737890482222906E-2</v>
      </c>
      <c r="AC13" s="17">
        <v>8.2415380996440898E-2</v>
      </c>
      <c r="AD13" s="17">
        <v>7.0750516217138307E-2</v>
      </c>
      <c r="AE13" s="17"/>
      <c r="AF13" s="17">
        <v>9.9389536696961198E-2</v>
      </c>
      <c r="AG13" s="17">
        <v>6.8466087948245297E-2</v>
      </c>
      <c r="AH13" s="17">
        <v>5.5462831190056502E-2</v>
      </c>
      <c r="AI13" s="17">
        <v>5.0983780393884001E-2</v>
      </c>
      <c r="AJ13" s="17">
        <v>7.1383601574393704E-2</v>
      </c>
      <c r="AK13" s="17">
        <v>3.5312903783074799E-2</v>
      </c>
      <c r="AL13" s="17"/>
      <c r="AM13" s="17">
        <v>0.112857543402542</v>
      </c>
      <c r="AN13" s="17">
        <v>6.9914093168024896E-2</v>
      </c>
      <c r="AO13" s="17">
        <v>6.7246008416579794E-2</v>
      </c>
      <c r="AP13" s="17">
        <v>3.6001202420327102E-2</v>
      </c>
      <c r="AQ13" s="17">
        <v>6.3164003419986403E-2</v>
      </c>
      <c r="AR13" s="17"/>
      <c r="AS13" s="17">
        <v>6.0080086430892403E-2</v>
      </c>
      <c r="AT13" s="17">
        <v>9.0793931603858902E-2</v>
      </c>
      <c r="AU13" s="17">
        <v>6.6556161333792205E-2</v>
      </c>
      <c r="AV13" s="17">
        <v>8.2595959082068293E-2</v>
      </c>
      <c r="AW13" s="17">
        <v>8.0166949679030194E-2</v>
      </c>
      <c r="AX13" s="17">
        <v>7.3011524588723398E-2</v>
      </c>
      <c r="AY13" s="17"/>
      <c r="AZ13" s="17">
        <v>8.9664432113013906E-2</v>
      </c>
      <c r="BA13" s="17">
        <v>7.1428076615038E-2</v>
      </c>
      <c r="BB13" s="17">
        <v>8.9445828978748296E-2</v>
      </c>
      <c r="BC13" s="17">
        <v>6.8858377408959698E-2</v>
      </c>
      <c r="BD13" s="17">
        <v>6.11390037476622E-2</v>
      </c>
      <c r="BE13" s="17"/>
      <c r="BF13" s="17">
        <v>7.3223352561963204E-2</v>
      </c>
      <c r="BG13" s="17"/>
      <c r="BH13" s="17">
        <v>7.2168974298981906E-2</v>
      </c>
      <c r="BI13" s="17"/>
      <c r="BJ13" s="17">
        <v>9.0723944312156898E-2</v>
      </c>
      <c r="BK13" s="17">
        <v>7.7210784222141199E-2</v>
      </c>
      <c r="BL13" s="17">
        <v>5.7633584883567297E-2</v>
      </c>
      <c r="BM13" s="17">
        <v>9.83766559684386E-2</v>
      </c>
      <c r="BN13" s="17">
        <v>4.93653414136953E-2</v>
      </c>
      <c r="BO13" s="17">
        <v>7.1058097452129904E-2</v>
      </c>
      <c r="BP13" s="17"/>
      <c r="BQ13" s="17">
        <v>4.4095489200568799E-2</v>
      </c>
      <c r="BR13" s="17">
        <v>8.0188142583546299E-2</v>
      </c>
      <c r="BS13" s="17">
        <v>5.7809098002088402E-2</v>
      </c>
      <c r="BT13" s="17"/>
      <c r="BU13" s="17">
        <v>2.8085282411152199E-2</v>
      </c>
      <c r="BV13" s="17">
        <v>6.0454332840650001E-2</v>
      </c>
      <c r="BW13" s="17">
        <v>6.3102597844774899E-2</v>
      </c>
      <c r="BX13" s="17"/>
      <c r="BY13" s="17">
        <v>4.9530675267373703E-2</v>
      </c>
      <c r="BZ13" s="17"/>
      <c r="CA13" s="17">
        <v>6.1095557855442899E-2</v>
      </c>
    </row>
    <row r="14" spans="2:79" x14ac:dyDescent="0.35">
      <c r="B14" s="18" t="s">
        <v>389</v>
      </c>
      <c r="C14" s="21">
        <v>0.58019933331818896</v>
      </c>
      <c r="D14" s="21">
        <v>0.58616078382535697</v>
      </c>
      <c r="E14" s="21">
        <v>0.574478853554655</v>
      </c>
      <c r="F14" s="21"/>
      <c r="G14" s="21">
        <v>0.62551184351524802</v>
      </c>
      <c r="H14" s="21">
        <v>0.66088473851585205</v>
      </c>
      <c r="I14" s="21">
        <v>0.58549158839447601</v>
      </c>
      <c r="J14" s="21">
        <v>0.55436029384991703</v>
      </c>
      <c r="K14" s="21">
        <v>0.53662905480323297</v>
      </c>
      <c r="L14" s="21">
        <v>0.53015735903818195</v>
      </c>
      <c r="M14" s="21"/>
      <c r="N14" s="21">
        <v>0.597313509569946</v>
      </c>
      <c r="O14" s="21">
        <v>0.58566360769885895</v>
      </c>
      <c r="P14" s="21">
        <v>0.56995510550709305</v>
      </c>
      <c r="Q14" s="21">
        <v>0.56761933040310197</v>
      </c>
      <c r="R14" s="21"/>
      <c r="S14" s="21">
        <v>0.61764428202815003</v>
      </c>
      <c r="T14" s="21">
        <v>0.56672561105298103</v>
      </c>
      <c r="U14" s="21">
        <v>0.5968326948364</v>
      </c>
      <c r="V14" s="21">
        <v>0.61218164262138097</v>
      </c>
      <c r="W14" s="21">
        <v>0.56809647261828999</v>
      </c>
      <c r="X14" s="21">
        <v>0.56481830833928903</v>
      </c>
      <c r="Y14" s="21">
        <v>0.56730375613411099</v>
      </c>
      <c r="Z14" s="21">
        <v>0.55317776449929901</v>
      </c>
      <c r="AA14" s="21">
        <v>0.59187152695999301</v>
      </c>
      <c r="AB14" s="21">
        <v>0.53921209953531801</v>
      </c>
      <c r="AC14" s="21">
        <v>0.57739719771106202</v>
      </c>
      <c r="AD14" s="21">
        <v>0.55344823889875905</v>
      </c>
      <c r="AE14" s="21"/>
      <c r="AF14" s="21">
        <v>0.56242300837126402</v>
      </c>
      <c r="AG14" s="21">
        <v>0.58558660816265096</v>
      </c>
      <c r="AH14" s="21">
        <v>0.56444005153519605</v>
      </c>
      <c r="AI14" s="21">
        <v>0.63649973875401</v>
      </c>
      <c r="AJ14" s="21">
        <v>0.57649357279777202</v>
      </c>
      <c r="AK14" s="21">
        <v>0.71922579336826498</v>
      </c>
      <c r="AL14" s="21"/>
      <c r="AM14" s="21">
        <v>0.53591574965658995</v>
      </c>
      <c r="AN14" s="21">
        <v>0.55739257966668798</v>
      </c>
      <c r="AO14" s="21">
        <v>0.59943318952257096</v>
      </c>
      <c r="AP14" s="21">
        <v>0.68665911470335805</v>
      </c>
      <c r="AQ14" s="21">
        <v>0.65775690468444803</v>
      </c>
      <c r="AR14" s="21"/>
      <c r="AS14" s="21">
        <v>0.65268002383398105</v>
      </c>
      <c r="AT14" s="21">
        <v>0.54268895463691202</v>
      </c>
      <c r="AU14" s="21">
        <v>0.60588170575656597</v>
      </c>
      <c r="AV14" s="21">
        <v>0.54250360385379803</v>
      </c>
      <c r="AW14" s="21">
        <v>0.55204912238044102</v>
      </c>
      <c r="AX14" s="21">
        <v>0.57085921389500205</v>
      </c>
      <c r="AY14" s="21"/>
      <c r="AZ14" s="21">
        <v>0.564797042248116</v>
      </c>
      <c r="BA14" s="21">
        <v>0.566176171403316</v>
      </c>
      <c r="BB14" s="21">
        <v>0.56508450718054704</v>
      </c>
      <c r="BC14" s="21">
        <v>0.58561651417898897</v>
      </c>
      <c r="BD14" s="21">
        <v>0.62226186983821896</v>
      </c>
      <c r="BE14" s="21"/>
      <c r="BF14" s="21">
        <v>0.57513544413981099</v>
      </c>
      <c r="BG14" s="21"/>
      <c r="BH14" s="21">
        <v>0.57188763408007703</v>
      </c>
      <c r="BI14" s="21"/>
      <c r="BJ14" s="21">
        <v>0.58671413520480198</v>
      </c>
      <c r="BK14" s="21">
        <v>0.58146614420205001</v>
      </c>
      <c r="BL14" s="21">
        <v>0.56109367574041902</v>
      </c>
      <c r="BM14" s="21">
        <v>0.55735353329888804</v>
      </c>
      <c r="BN14" s="21">
        <v>0.65908635080418598</v>
      </c>
      <c r="BO14" s="21">
        <v>0.60415645405694396</v>
      </c>
      <c r="BP14" s="21"/>
      <c r="BQ14" s="21">
        <v>0.551511199225453</v>
      </c>
      <c r="BR14" s="21">
        <v>0.581811233807489</v>
      </c>
      <c r="BS14" s="21">
        <v>0.61215658516403604</v>
      </c>
      <c r="BT14" s="21"/>
      <c r="BU14" s="21">
        <v>0.63892477381407198</v>
      </c>
      <c r="BV14" s="21">
        <v>0.58127794161920998</v>
      </c>
      <c r="BW14" s="21">
        <v>0.59595713035727105</v>
      </c>
      <c r="BX14" s="21"/>
      <c r="BY14" s="21">
        <v>0.73582261290469297</v>
      </c>
      <c r="BZ14" s="21"/>
      <c r="CA14" s="21">
        <v>0.65451322985940596</v>
      </c>
    </row>
    <row r="15" spans="2:79" x14ac:dyDescent="0.35">
      <c r="B15" s="18" t="s">
        <v>390</v>
      </c>
      <c r="C15" s="21">
        <v>0.343876891138098</v>
      </c>
      <c r="D15" s="21">
        <v>0.35335179253825999</v>
      </c>
      <c r="E15" s="21">
        <v>0.33445679312943899</v>
      </c>
      <c r="F15" s="21"/>
      <c r="G15" s="21">
        <v>0.302248753258122</v>
      </c>
      <c r="H15" s="21">
        <v>0.25184670754826999</v>
      </c>
      <c r="I15" s="21">
        <v>0.36273101602219798</v>
      </c>
      <c r="J15" s="21">
        <v>0.37996681740562199</v>
      </c>
      <c r="K15" s="21">
        <v>0.37334553397000098</v>
      </c>
      <c r="L15" s="21">
        <v>0.38227456131416698</v>
      </c>
      <c r="M15" s="21"/>
      <c r="N15" s="21">
        <v>0.34196755885660401</v>
      </c>
      <c r="O15" s="21">
        <v>0.34031258437919298</v>
      </c>
      <c r="P15" s="21">
        <v>0.35688363387604499</v>
      </c>
      <c r="Q15" s="21">
        <v>0.33714475735175597</v>
      </c>
      <c r="R15" s="21"/>
      <c r="S15" s="21">
        <v>0.31095011839679099</v>
      </c>
      <c r="T15" s="21">
        <v>0.34666982125920698</v>
      </c>
      <c r="U15" s="21">
        <v>0.33244129100554198</v>
      </c>
      <c r="V15" s="21">
        <v>0.337654979616755</v>
      </c>
      <c r="W15" s="21">
        <v>0.33240302716905801</v>
      </c>
      <c r="X15" s="21">
        <v>0.34742007669667502</v>
      </c>
      <c r="Y15" s="21">
        <v>0.37597877515102401</v>
      </c>
      <c r="Z15" s="21">
        <v>0.38201737676019198</v>
      </c>
      <c r="AA15" s="21">
        <v>0.32559387679034402</v>
      </c>
      <c r="AB15" s="21">
        <v>0.38105000998245903</v>
      </c>
      <c r="AC15" s="21">
        <v>0.34018742129249702</v>
      </c>
      <c r="AD15" s="21">
        <v>0.37580124488410199</v>
      </c>
      <c r="AE15" s="21"/>
      <c r="AF15" s="21">
        <v>0.33818745493177499</v>
      </c>
      <c r="AG15" s="21">
        <v>0.345947303889103</v>
      </c>
      <c r="AH15" s="21">
        <v>0.38009711727474799</v>
      </c>
      <c r="AI15" s="21">
        <v>0.31251648085210598</v>
      </c>
      <c r="AJ15" s="21">
        <v>0.35212282562783398</v>
      </c>
      <c r="AK15" s="21">
        <v>0.24546130284866</v>
      </c>
      <c r="AL15" s="21"/>
      <c r="AM15" s="21">
        <v>0.35122670694086799</v>
      </c>
      <c r="AN15" s="21">
        <v>0.37269332716528702</v>
      </c>
      <c r="AO15" s="21">
        <v>0.33332080206084902</v>
      </c>
      <c r="AP15" s="21">
        <v>0.277339682876315</v>
      </c>
      <c r="AQ15" s="21">
        <v>0.27907909189556601</v>
      </c>
      <c r="AR15" s="21"/>
      <c r="AS15" s="21">
        <v>0.28723988973512699</v>
      </c>
      <c r="AT15" s="21">
        <v>0.36651711375922902</v>
      </c>
      <c r="AU15" s="21">
        <v>0.32756213290964198</v>
      </c>
      <c r="AV15" s="21">
        <v>0.37490043706413401</v>
      </c>
      <c r="AW15" s="21">
        <v>0.367783927940529</v>
      </c>
      <c r="AX15" s="21">
        <v>0.356129261516275</v>
      </c>
      <c r="AY15" s="21"/>
      <c r="AZ15" s="21">
        <v>0.34553852563887</v>
      </c>
      <c r="BA15" s="21">
        <v>0.36239575198164597</v>
      </c>
      <c r="BB15" s="21">
        <v>0.34546966384070499</v>
      </c>
      <c r="BC15" s="21">
        <v>0.34552510841205097</v>
      </c>
      <c r="BD15" s="21">
        <v>0.31659912641411803</v>
      </c>
      <c r="BE15" s="21"/>
      <c r="BF15" s="21">
        <v>0.35164120329822601</v>
      </c>
      <c r="BG15" s="21"/>
      <c r="BH15" s="21">
        <v>0.35594339162094102</v>
      </c>
      <c r="BI15" s="21"/>
      <c r="BJ15" s="21">
        <v>0.322561920483041</v>
      </c>
      <c r="BK15" s="21">
        <v>0.34132307157580899</v>
      </c>
      <c r="BL15" s="21">
        <v>0.38127273937601303</v>
      </c>
      <c r="BM15" s="21">
        <v>0.34426981073267299</v>
      </c>
      <c r="BN15" s="21">
        <v>0.29154830778211799</v>
      </c>
      <c r="BO15" s="21">
        <v>0.324785448490926</v>
      </c>
      <c r="BP15" s="21"/>
      <c r="BQ15" s="21">
        <v>0.40439331157397801</v>
      </c>
      <c r="BR15" s="21">
        <v>0.33800062360896499</v>
      </c>
      <c r="BS15" s="21">
        <v>0.33003431683387502</v>
      </c>
      <c r="BT15" s="21"/>
      <c r="BU15" s="21">
        <v>0.33298994377477598</v>
      </c>
      <c r="BV15" s="21">
        <v>0.35826772554014003</v>
      </c>
      <c r="BW15" s="21">
        <v>0.340940271797954</v>
      </c>
      <c r="BX15" s="21"/>
      <c r="BY15" s="21">
        <v>0.21464671182793299</v>
      </c>
      <c r="BZ15" s="21"/>
      <c r="CA15" s="21">
        <v>0.28439121228515102</v>
      </c>
    </row>
    <row r="16" spans="2:79" x14ac:dyDescent="0.35">
      <c r="B16" s="18" t="s">
        <v>202</v>
      </c>
      <c r="C16" s="22">
        <v>0.23632244218009099</v>
      </c>
      <c r="D16" s="22">
        <v>0.23280899128709701</v>
      </c>
      <c r="E16" s="22">
        <v>0.24002206042521701</v>
      </c>
      <c r="F16" s="22"/>
      <c r="G16" s="22">
        <v>0.32326309025712602</v>
      </c>
      <c r="H16" s="22">
        <v>0.40903803096758201</v>
      </c>
      <c r="I16" s="22">
        <v>0.222760572372277</v>
      </c>
      <c r="J16" s="22">
        <v>0.17439347644429501</v>
      </c>
      <c r="K16" s="22">
        <v>0.163283520833231</v>
      </c>
      <c r="L16" s="22">
        <v>0.147882797724015</v>
      </c>
      <c r="M16" s="22"/>
      <c r="N16" s="22">
        <v>0.25534595071334198</v>
      </c>
      <c r="O16" s="22">
        <v>0.24535102331966599</v>
      </c>
      <c r="P16" s="22">
        <v>0.213071471631049</v>
      </c>
      <c r="Q16" s="22">
        <v>0.230474573051346</v>
      </c>
      <c r="R16" s="22"/>
      <c r="S16" s="22">
        <v>0.30669416363135898</v>
      </c>
      <c r="T16" s="22">
        <v>0.22005578979377399</v>
      </c>
      <c r="U16" s="22">
        <v>0.26439140383085702</v>
      </c>
      <c r="V16" s="22">
        <v>0.27452666300462603</v>
      </c>
      <c r="W16" s="22">
        <v>0.23569344544923199</v>
      </c>
      <c r="X16" s="22">
        <v>0.21739823164261399</v>
      </c>
      <c r="Y16" s="22">
        <v>0.19132498098308701</v>
      </c>
      <c r="Z16" s="22">
        <v>0.17116038773910799</v>
      </c>
      <c r="AA16" s="22">
        <v>0.26627765016964999</v>
      </c>
      <c r="AB16" s="22">
        <v>0.15816208955285899</v>
      </c>
      <c r="AC16" s="22">
        <v>0.237209776418565</v>
      </c>
      <c r="AD16" s="22">
        <v>0.177646994014657</v>
      </c>
      <c r="AE16" s="22"/>
      <c r="AF16" s="22">
        <v>0.224235553439489</v>
      </c>
      <c r="AG16" s="22">
        <v>0.23963930427354799</v>
      </c>
      <c r="AH16" s="22">
        <v>0.18434293426044801</v>
      </c>
      <c r="AI16" s="22">
        <v>0.32398325790190402</v>
      </c>
      <c r="AJ16" s="22">
        <v>0.22437074716993799</v>
      </c>
      <c r="AK16" s="22">
        <v>0.47376449051960601</v>
      </c>
      <c r="AL16" s="22"/>
      <c r="AM16" s="22">
        <v>0.18468904271572201</v>
      </c>
      <c r="AN16" s="22">
        <v>0.18469925250140101</v>
      </c>
      <c r="AO16" s="22">
        <v>0.266112387461721</v>
      </c>
      <c r="AP16" s="22">
        <v>0.409319431827043</v>
      </c>
      <c r="AQ16" s="22">
        <v>0.37867781278888202</v>
      </c>
      <c r="AR16" s="22"/>
      <c r="AS16" s="22">
        <v>0.36544013409885401</v>
      </c>
      <c r="AT16" s="22">
        <v>0.17617184087768201</v>
      </c>
      <c r="AU16" s="22">
        <v>0.27831957284692399</v>
      </c>
      <c r="AV16" s="22">
        <v>0.167603166789664</v>
      </c>
      <c r="AW16" s="22">
        <v>0.18426519443991199</v>
      </c>
      <c r="AX16" s="22">
        <v>0.214729952378727</v>
      </c>
      <c r="AY16" s="22"/>
      <c r="AZ16" s="22">
        <v>0.219258516609247</v>
      </c>
      <c r="BA16" s="22">
        <v>0.20378041942167099</v>
      </c>
      <c r="BB16" s="22">
        <v>0.21961484333984099</v>
      </c>
      <c r="BC16" s="22">
        <v>0.24009140576693799</v>
      </c>
      <c r="BD16" s="22">
        <v>0.30566274342410099</v>
      </c>
      <c r="BE16" s="22"/>
      <c r="BF16" s="22">
        <v>0.22349424084158601</v>
      </c>
      <c r="BG16" s="22"/>
      <c r="BH16" s="22">
        <v>0.21594424245913699</v>
      </c>
      <c r="BI16" s="22"/>
      <c r="BJ16" s="22">
        <v>0.26415221472176098</v>
      </c>
      <c r="BK16" s="22">
        <v>0.24014307262624099</v>
      </c>
      <c r="BL16" s="22">
        <v>0.17982093636440599</v>
      </c>
      <c r="BM16" s="22">
        <v>0.21308372256621499</v>
      </c>
      <c r="BN16" s="22">
        <v>0.367538043022068</v>
      </c>
      <c r="BO16" s="22">
        <v>0.27937100556601802</v>
      </c>
      <c r="BP16" s="22"/>
      <c r="BQ16" s="22">
        <v>0.14711788765147499</v>
      </c>
      <c r="BR16" s="22">
        <v>0.24381061019852299</v>
      </c>
      <c r="BS16" s="22">
        <v>0.28212226833016102</v>
      </c>
      <c r="BT16" s="22"/>
      <c r="BU16" s="22">
        <v>0.305934830039295</v>
      </c>
      <c r="BV16" s="22">
        <v>0.22301021607907001</v>
      </c>
      <c r="BW16" s="22">
        <v>0.25501685855931699</v>
      </c>
      <c r="BX16" s="22"/>
      <c r="BY16" s="22">
        <v>0.52117590107676104</v>
      </c>
      <c r="BZ16" s="22"/>
      <c r="CA16" s="22">
        <v>0.370122017574255</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21"/>
  <sheetViews>
    <sheetView showGridLines="0" workbookViewId="0">
      <pane xSplit="2" topLeftCell="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0.22701702934540399</v>
      </c>
      <c r="D9" s="17">
        <v>0.22628522242503599</v>
      </c>
      <c r="E9" s="17">
        <v>0.22795480955405001</v>
      </c>
      <c r="F9" s="17"/>
      <c r="G9" s="17">
        <v>0.26107435813290297</v>
      </c>
      <c r="H9" s="17">
        <v>0.25827372586738401</v>
      </c>
      <c r="I9" s="17">
        <v>0.208172754627833</v>
      </c>
      <c r="J9" s="17">
        <v>0.22419009040214499</v>
      </c>
      <c r="K9" s="17">
        <v>0.22177898002816801</v>
      </c>
      <c r="L9" s="17">
        <v>0.199904599870279</v>
      </c>
      <c r="M9" s="17"/>
      <c r="N9" s="17">
        <v>0.236236990001047</v>
      </c>
      <c r="O9" s="17">
        <v>0.22411212678990999</v>
      </c>
      <c r="P9" s="17">
        <v>0.22376845497577799</v>
      </c>
      <c r="Q9" s="17">
        <v>0.22264360504803599</v>
      </c>
      <c r="R9" s="17"/>
      <c r="S9" s="17">
        <v>0.269975416137683</v>
      </c>
      <c r="T9" s="17">
        <v>0.233032770394142</v>
      </c>
      <c r="U9" s="17">
        <v>0.24241540969507799</v>
      </c>
      <c r="V9" s="17">
        <v>0.19144987391350399</v>
      </c>
      <c r="W9" s="17">
        <v>0.218057831093666</v>
      </c>
      <c r="X9" s="17">
        <v>0.242637543187397</v>
      </c>
      <c r="Y9" s="17">
        <v>0.24400923333208699</v>
      </c>
      <c r="Z9" s="17">
        <v>0.15118483324788501</v>
      </c>
      <c r="AA9" s="17">
        <v>0.21142343541883399</v>
      </c>
      <c r="AB9" s="17">
        <v>0.193935789830773</v>
      </c>
      <c r="AC9" s="17">
        <v>0.22968037892641699</v>
      </c>
      <c r="AD9" s="17">
        <v>0.248133028183735</v>
      </c>
      <c r="AE9" s="17"/>
      <c r="AF9" s="17">
        <v>0.23466766783318799</v>
      </c>
      <c r="AG9" s="17">
        <v>0.23202391541492901</v>
      </c>
      <c r="AH9" s="17">
        <v>0.21168579862871301</v>
      </c>
      <c r="AI9" s="17">
        <v>0.225083743610307</v>
      </c>
      <c r="AJ9" s="17">
        <v>0.19811828109085799</v>
      </c>
      <c r="AK9" s="17">
        <v>0.32790855584857598</v>
      </c>
      <c r="AL9" s="17"/>
      <c r="AM9" s="17">
        <v>0.212629692397759</v>
      </c>
      <c r="AN9" s="17">
        <v>0.21344970803292801</v>
      </c>
      <c r="AO9" s="17">
        <v>0.23811564495597901</v>
      </c>
      <c r="AP9" s="17">
        <v>0.26740910117042599</v>
      </c>
      <c r="AQ9" s="17">
        <v>0.28875094872197199</v>
      </c>
      <c r="AR9" s="17"/>
      <c r="AS9" s="17">
        <v>0.27671829055193298</v>
      </c>
      <c r="AT9" s="17">
        <v>0.21015038327278701</v>
      </c>
      <c r="AU9" s="17">
        <v>0.199903751916746</v>
      </c>
      <c r="AV9" s="17">
        <v>0.19567667935475599</v>
      </c>
      <c r="AW9" s="17">
        <v>0.232158610130766</v>
      </c>
      <c r="AX9" s="17">
        <v>0.26135182211796898</v>
      </c>
      <c r="AY9" s="17"/>
      <c r="AZ9" s="17">
        <v>0.21920108754513901</v>
      </c>
      <c r="BA9" s="17">
        <v>0.20076773420587099</v>
      </c>
      <c r="BB9" s="17">
        <v>0.215944357706956</v>
      </c>
      <c r="BC9" s="17">
        <v>0.29986623387794298</v>
      </c>
      <c r="BD9" s="17">
        <v>0.253538799117626</v>
      </c>
      <c r="BE9" s="17"/>
      <c r="BF9" s="17">
        <v>0.22173162287140799</v>
      </c>
      <c r="BG9" s="17"/>
      <c r="BH9" s="17">
        <v>0.22091700732604599</v>
      </c>
      <c r="BI9" s="17"/>
      <c r="BJ9" s="17">
        <v>0.226088138425179</v>
      </c>
      <c r="BK9" s="17">
        <v>0.22084576215827301</v>
      </c>
      <c r="BL9" s="17">
        <v>0.23599370201953099</v>
      </c>
      <c r="BM9" s="17">
        <v>0.19418054227804499</v>
      </c>
      <c r="BN9" s="17">
        <v>0.28676952930211203</v>
      </c>
      <c r="BO9" s="17">
        <v>0.25157806831388102</v>
      </c>
      <c r="BP9" s="17"/>
      <c r="BQ9" s="17">
        <v>0.26340303008489702</v>
      </c>
      <c r="BR9" s="17">
        <v>0.22367084139100801</v>
      </c>
      <c r="BS9" s="17">
        <v>0.226526889417106</v>
      </c>
      <c r="BT9" s="17"/>
      <c r="BU9" s="17">
        <v>0.33426102517968498</v>
      </c>
      <c r="BV9" s="17">
        <v>0.228019632128347</v>
      </c>
      <c r="BW9" s="17">
        <v>0.225879430003221</v>
      </c>
      <c r="BX9" s="17"/>
      <c r="BY9" s="17">
        <v>0.31097615009980301</v>
      </c>
      <c r="BZ9" s="17"/>
      <c r="CA9" s="17">
        <v>0.318470487098512</v>
      </c>
    </row>
    <row r="10" spans="2:79" x14ac:dyDescent="0.35">
      <c r="B10" s="18" t="s">
        <v>386</v>
      </c>
      <c r="C10" s="17">
        <v>0.52714484017899299</v>
      </c>
      <c r="D10" s="17">
        <v>0.51510158947913298</v>
      </c>
      <c r="E10" s="17">
        <v>0.538417478569575</v>
      </c>
      <c r="F10" s="17"/>
      <c r="G10" s="17">
        <v>0.48321640921064501</v>
      </c>
      <c r="H10" s="17">
        <v>0.51019977926398397</v>
      </c>
      <c r="I10" s="17">
        <v>0.55759962367974003</v>
      </c>
      <c r="J10" s="17">
        <v>0.53473353259439904</v>
      </c>
      <c r="K10" s="17">
        <v>0.52378768235027295</v>
      </c>
      <c r="L10" s="17">
        <v>0.541717172407013</v>
      </c>
      <c r="M10" s="17"/>
      <c r="N10" s="17">
        <v>0.55309518309114902</v>
      </c>
      <c r="O10" s="17">
        <v>0.54011691881481105</v>
      </c>
      <c r="P10" s="17">
        <v>0.49935898627720199</v>
      </c>
      <c r="Q10" s="17">
        <v>0.51086882230508701</v>
      </c>
      <c r="R10" s="17"/>
      <c r="S10" s="17">
        <v>0.49330683177190499</v>
      </c>
      <c r="T10" s="17">
        <v>0.52101168804839604</v>
      </c>
      <c r="U10" s="17">
        <v>0.52621828239247204</v>
      </c>
      <c r="V10" s="17">
        <v>0.59733766809315503</v>
      </c>
      <c r="W10" s="17">
        <v>0.53847756357926801</v>
      </c>
      <c r="X10" s="17">
        <v>0.491683617102809</v>
      </c>
      <c r="Y10" s="17">
        <v>0.52846063730842596</v>
      </c>
      <c r="Z10" s="17">
        <v>0.56298260651293297</v>
      </c>
      <c r="AA10" s="17">
        <v>0.51902347030156404</v>
      </c>
      <c r="AB10" s="17">
        <v>0.52557954759729597</v>
      </c>
      <c r="AC10" s="17">
        <v>0.52115124462868501</v>
      </c>
      <c r="AD10" s="17">
        <v>0.57633061976732003</v>
      </c>
      <c r="AE10" s="17"/>
      <c r="AF10" s="17">
        <v>0.49053935445570201</v>
      </c>
      <c r="AG10" s="17">
        <v>0.51446541073905205</v>
      </c>
      <c r="AH10" s="17">
        <v>0.57768883455192399</v>
      </c>
      <c r="AI10" s="17">
        <v>0.57834898120105005</v>
      </c>
      <c r="AJ10" s="17">
        <v>0.534970649996383</v>
      </c>
      <c r="AK10" s="17">
        <v>0.480390680771482</v>
      </c>
      <c r="AL10" s="17"/>
      <c r="AM10" s="17">
        <v>0.49569934335321297</v>
      </c>
      <c r="AN10" s="17">
        <v>0.54543004726647903</v>
      </c>
      <c r="AO10" s="17">
        <v>0.55109603996256695</v>
      </c>
      <c r="AP10" s="17">
        <v>0.50192130732273099</v>
      </c>
      <c r="AQ10" s="17">
        <v>0.47636075114099602</v>
      </c>
      <c r="AR10" s="17"/>
      <c r="AS10" s="17">
        <v>0.494775815199192</v>
      </c>
      <c r="AT10" s="17">
        <v>0.53651680888367903</v>
      </c>
      <c r="AU10" s="17">
        <v>0.53117644524222496</v>
      </c>
      <c r="AV10" s="17">
        <v>0.55463082346813097</v>
      </c>
      <c r="AW10" s="17">
        <v>0.55550231936572503</v>
      </c>
      <c r="AX10" s="17">
        <v>0.47200654525183</v>
      </c>
      <c r="AY10" s="17"/>
      <c r="AZ10" s="17">
        <v>0.54375878396799304</v>
      </c>
      <c r="BA10" s="17">
        <v>0.53873664734397897</v>
      </c>
      <c r="BB10" s="17">
        <v>0.53614613549895396</v>
      </c>
      <c r="BC10" s="17">
        <v>0.48868884484517799</v>
      </c>
      <c r="BD10" s="17">
        <v>0.50655970424570396</v>
      </c>
      <c r="BE10" s="17"/>
      <c r="BF10" s="17">
        <v>0.531554758164001</v>
      </c>
      <c r="BG10" s="17"/>
      <c r="BH10" s="17">
        <v>0.53667379860159203</v>
      </c>
      <c r="BI10" s="17"/>
      <c r="BJ10" s="17">
        <v>0.55169605868376403</v>
      </c>
      <c r="BK10" s="17">
        <v>0.49915638092498799</v>
      </c>
      <c r="BL10" s="17">
        <v>0.54096558162448605</v>
      </c>
      <c r="BM10" s="17">
        <v>0.50854877392715903</v>
      </c>
      <c r="BN10" s="17">
        <v>0.44699909649231501</v>
      </c>
      <c r="BO10" s="17">
        <v>0.506404982715144</v>
      </c>
      <c r="BP10" s="17"/>
      <c r="BQ10" s="17">
        <v>0.51700186998458098</v>
      </c>
      <c r="BR10" s="17">
        <v>0.54223483483788104</v>
      </c>
      <c r="BS10" s="17">
        <v>0.54188116641665596</v>
      </c>
      <c r="BT10" s="17"/>
      <c r="BU10" s="17">
        <v>0.47849523766536201</v>
      </c>
      <c r="BV10" s="17">
        <v>0.54241396411893905</v>
      </c>
      <c r="BW10" s="17">
        <v>0.53664708703572805</v>
      </c>
      <c r="BX10" s="17"/>
      <c r="BY10" s="17">
        <v>0.51479478345198104</v>
      </c>
      <c r="BZ10" s="17"/>
      <c r="CA10" s="17">
        <v>0.53261119185476602</v>
      </c>
    </row>
    <row r="11" spans="2:79" x14ac:dyDescent="0.35">
      <c r="B11" s="18" t="s">
        <v>387</v>
      </c>
      <c r="C11" s="17">
        <v>0.12468020592147</v>
      </c>
      <c r="D11" s="17">
        <v>0.144990130832995</v>
      </c>
      <c r="E11" s="17">
        <v>0.105576375663259</v>
      </c>
      <c r="F11" s="17"/>
      <c r="G11" s="17">
        <v>0.161646226111479</v>
      </c>
      <c r="H11" s="17">
        <v>0.12711724907219499</v>
      </c>
      <c r="I11" s="17">
        <v>0.132867964883912</v>
      </c>
      <c r="J11" s="17">
        <v>0.115919072643201</v>
      </c>
      <c r="K11" s="17">
        <v>0.11233570321458999</v>
      </c>
      <c r="L11" s="17">
        <v>0.10673691114091501</v>
      </c>
      <c r="M11" s="17"/>
      <c r="N11" s="17">
        <v>0.116969272580582</v>
      </c>
      <c r="O11" s="17">
        <v>0.11420147045421</v>
      </c>
      <c r="P11" s="17">
        <v>0.150148359731401</v>
      </c>
      <c r="Q11" s="17">
        <v>0.120969723237489</v>
      </c>
      <c r="R11" s="17"/>
      <c r="S11" s="17">
        <v>0.12692388595992199</v>
      </c>
      <c r="T11" s="17">
        <v>0.13151134594584901</v>
      </c>
      <c r="U11" s="17">
        <v>0.10013748625362701</v>
      </c>
      <c r="V11" s="17">
        <v>9.0523199896872103E-2</v>
      </c>
      <c r="W11" s="17">
        <v>0.14410892975952599</v>
      </c>
      <c r="X11" s="17">
        <v>0.12724983154431799</v>
      </c>
      <c r="Y11" s="17">
        <v>0.106196625327504</v>
      </c>
      <c r="Z11" s="17">
        <v>0.16038021480296899</v>
      </c>
      <c r="AA11" s="17">
        <v>0.13647422503995499</v>
      </c>
      <c r="AB11" s="17">
        <v>0.14101858777343401</v>
      </c>
      <c r="AC11" s="17">
        <v>0.13611287808206601</v>
      </c>
      <c r="AD11" s="17">
        <v>8.9864051569950698E-2</v>
      </c>
      <c r="AE11" s="17"/>
      <c r="AF11" s="17">
        <v>0.10815852753586599</v>
      </c>
      <c r="AG11" s="17">
        <v>0.136188588101358</v>
      </c>
      <c r="AH11" s="17">
        <v>0.112805911708676</v>
      </c>
      <c r="AI11" s="17">
        <v>0.11754423715845499</v>
      </c>
      <c r="AJ11" s="17">
        <v>0.13144339560946999</v>
      </c>
      <c r="AK11" s="17">
        <v>0.110736007473551</v>
      </c>
      <c r="AL11" s="17"/>
      <c r="AM11" s="17">
        <v>0.13295335350423401</v>
      </c>
      <c r="AN11" s="17">
        <v>0.12826858221329099</v>
      </c>
      <c r="AO11" s="17">
        <v>0.111237871845299</v>
      </c>
      <c r="AP11" s="17">
        <v>0.13182738410900699</v>
      </c>
      <c r="AQ11" s="17">
        <v>0.12682467407272699</v>
      </c>
      <c r="AR11" s="17"/>
      <c r="AS11" s="17">
        <v>0.123706135131743</v>
      </c>
      <c r="AT11" s="17">
        <v>0.114132042276201</v>
      </c>
      <c r="AU11" s="17">
        <v>0.153073016106439</v>
      </c>
      <c r="AV11" s="17">
        <v>0.129075637676206</v>
      </c>
      <c r="AW11" s="17">
        <v>8.9202573789993106E-2</v>
      </c>
      <c r="AX11" s="17">
        <v>0.144028683804271</v>
      </c>
      <c r="AY11" s="17"/>
      <c r="AZ11" s="17">
        <v>0.12047901036289201</v>
      </c>
      <c r="BA11" s="17">
        <v>0.13904712960582899</v>
      </c>
      <c r="BB11" s="17">
        <v>0.107956457355248</v>
      </c>
      <c r="BC11" s="17">
        <v>9.8172570724172001E-2</v>
      </c>
      <c r="BD11" s="17">
        <v>0.130492541993428</v>
      </c>
      <c r="BE11" s="17"/>
      <c r="BF11" s="17">
        <v>0.12178458309574799</v>
      </c>
      <c r="BG11" s="17"/>
      <c r="BH11" s="17">
        <v>0.12349691916510799</v>
      </c>
      <c r="BI11" s="17"/>
      <c r="BJ11" s="17">
        <v>0.119983244737617</v>
      </c>
      <c r="BK11" s="17">
        <v>0.12264864132561699</v>
      </c>
      <c r="BL11" s="17">
        <v>0.112839362433222</v>
      </c>
      <c r="BM11" s="17">
        <v>0.13966801801878001</v>
      </c>
      <c r="BN11" s="17">
        <v>0.19529783396847999</v>
      </c>
      <c r="BO11" s="17">
        <v>0.135033435325358</v>
      </c>
      <c r="BP11" s="17"/>
      <c r="BQ11" s="17">
        <v>0.121189314784395</v>
      </c>
      <c r="BR11" s="17">
        <v>0.12432182217318601</v>
      </c>
      <c r="BS11" s="17">
        <v>0.12544782176934999</v>
      </c>
      <c r="BT11" s="17"/>
      <c r="BU11" s="17">
        <v>0.108332068242178</v>
      </c>
      <c r="BV11" s="17">
        <v>0.123058776348728</v>
      </c>
      <c r="BW11" s="17">
        <v>0.12955688177107499</v>
      </c>
      <c r="BX11" s="17"/>
      <c r="BY11" s="17">
        <v>0.123037831749468</v>
      </c>
      <c r="BZ11" s="17"/>
      <c r="CA11" s="17">
        <v>9.2183598024071806E-2</v>
      </c>
    </row>
    <row r="12" spans="2:79" x14ac:dyDescent="0.35">
      <c r="B12" s="18" t="s">
        <v>388</v>
      </c>
      <c r="C12" s="17">
        <v>4.38583449297196E-2</v>
      </c>
      <c r="D12" s="17">
        <v>4.64948463656761E-2</v>
      </c>
      <c r="E12" s="17">
        <v>4.0788629377141401E-2</v>
      </c>
      <c r="F12" s="17"/>
      <c r="G12" s="17">
        <v>2.9792548477550598E-2</v>
      </c>
      <c r="H12" s="17">
        <v>3.7830353517909601E-2</v>
      </c>
      <c r="I12" s="17">
        <v>5.1943546772237101E-2</v>
      </c>
      <c r="J12" s="17">
        <v>5.7022757841205099E-2</v>
      </c>
      <c r="K12" s="17">
        <v>3.80081565370586E-2</v>
      </c>
      <c r="L12" s="17">
        <v>4.4867640156296101E-2</v>
      </c>
      <c r="M12" s="17"/>
      <c r="N12" s="17">
        <v>4.0947711489459498E-2</v>
      </c>
      <c r="O12" s="17">
        <v>4.5989262715255601E-2</v>
      </c>
      <c r="P12" s="17">
        <v>4.2052052616255102E-2</v>
      </c>
      <c r="Q12" s="17">
        <v>4.76428235963035E-2</v>
      </c>
      <c r="R12" s="17"/>
      <c r="S12" s="17">
        <v>4.47487497505107E-2</v>
      </c>
      <c r="T12" s="17">
        <v>4.42116943524066E-2</v>
      </c>
      <c r="U12" s="17">
        <v>4.9052618425050598E-2</v>
      </c>
      <c r="V12" s="17">
        <v>4.62775244633441E-2</v>
      </c>
      <c r="W12" s="17">
        <v>4.0110015076996103E-2</v>
      </c>
      <c r="X12" s="17">
        <v>4.1858453952836799E-2</v>
      </c>
      <c r="Y12" s="17">
        <v>6.05372914389209E-2</v>
      </c>
      <c r="Z12" s="17">
        <v>6.4591198792924298E-2</v>
      </c>
      <c r="AA12" s="17">
        <v>4.5089502855288802E-2</v>
      </c>
      <c r="AB12" s="17">
        <v>2.98401239913221E-2</v>
      </c>
      <c r="AC12" s="17">
        <v>1.7878955423631201E-2</v>
      </c>
      <c r="AD12" s="17">
        <v>4.07089069685167E-2</v>
      </c>
      <c r="AE12" s="17"/>
      <c r="AF12" s="17">
        <v>5.9723525976983403E-2</v>
      </c>
      <c r="AG12" s="17">
        <v>3.6048074855565701E-2</v>
      </c>
      <c r="AH12" s="17">
        <v>5.0466503772224197E-2</v>
      </c>
      <c r="AI12" s="17">
        <v>3.7228608412471997E-2</v>
      </c>
      <c r="AJ12" s="17">
        <v>5.1824425946957998E-2</v>
      </c>
      <c r="AK12" s="17">
        <v>4.0016096053441801E-2</v>
      </c>
      <c r="AL12" s="17"/>
      <c r="AM12" s="17">
        <v>4.7442472355748798E-2</v>
      </c>
      <c r="AN12" s="17">
        <v>4.18104330928541E-2</v>
      </c>
      <c r="AO12" s="17">
        <v>3.84507423475473E-2</v>
      </c>
      <c r="AP12" s="17">
        <v>4.25376983511178E-2</v>
      </c>
      <c r="AQ12" s="17">
        <v>5.3664991031041803E-2</v>
      </c>
      <c r="AR12" s="17"/>
      <c r="AS12" s="17">
        <v>4.6335567423420203E-2</v>
      </c>
      <c r="AT12" s="17">
        <v>5.3066978345630997E-2</v>
      </c>
      <c r="AU12" s="17">
        <v>4.2975553238566E-2</v>
      </c>
      <c r="AV12" s="17">
        <v>3.6000515230006302E-2</v>
      </c>
      <c r="AW12" s="17">
        <v>2.8014824202087601E-2</v>
      </c>
      <c r="AX12" s="17">
        <v>5.5944036264522302E-2</v>
      </c>
      <c r="AY12" s="17"/>
      <c r="AZ12" s="17">
        <v>4.5638857269839003E-2</v>
      </c>
      <c r="BA12" s="17">
        <v>4.40200811065415E-2</v>
      </c>
      <c r="BB12" s="17">
        <v>4.3846271129883298E-2</v>
      </c>
      <c r="BC12" s="17">
        <v>3.9583174558883903E-2</v>
      </c>
      <c r="BD12" s="17">
        <v>4.1314166812111697E-2</v>
      </c>
      <c r="BE12" s="17"/>
      <c r="BF12" s="17">
        <v>4.6016380348629801E-2</v>
      </c>
      <c r="BG12" s="17"/>
      <c r="BH12" s="17">
        <v>4.3711140446319401E-2</v>
      </c>
      <c r="BI12" s="17"/>
      <c r="BJ12" s="17">
        <v>2.6148730545483698E-2</v>
      </c>
      <c r="BK12" s="17">
        <v>5.82982558618537E-2</v>
      </c>
      <c r="BL12" s="17">
        <v>3.8244648225850698E-2</v>
      </c>
      <c r="BM12" s="17">
        <v>8.3871303258715293E-2</v>
      </c>
      <c r="BN12" s="17">
        <v>4.1441350164333202E-2</v>
      </c>
      <c r="BO12" s="17">
        <v>3.7521305499095499E-2</v>
      </c>
      <c r="BP12" s="17"/>
      <c r="BQ12" s="17">
        <v>5.1835685532493202E-2</v>
      </c>
      <c r="BR12" s="17">
        <v>4.3422877003094801E-2</v>
      </c>
      <c r="BS12" s="17">
        <v>4.0457495438772903E-2</v>
      </c>
      <c r="BT12" s="17"/>
      <c r="BU12" s="17">
        <v>4.80082183945627E-2</v>
      </c>
      <c r="BV12" s="17">
        <v>4.0058157721779598E-2</v>
      </c>
      <c r="BW12" s="17">
        <v>4.5656293948055399E-2</v>
      </c>
      <c r="BX12" s="17"/>
      <c r="BY12" s="17">
        <v>1.6933804561035201E-2</v>
      </c>
      <c r="BZ12" s="17"/>
      <c r="CA12" s="17">
        <v>1.6861340821406501E-2</v>
      </c>
    </row>
    <row r="13" spans="2:79" x14ac:dyDescent="0.35">
      <c r="B13" s="18" t="s">
        <v>136</v>
      </c>
      <c r="C13" s="17">
        <v>7.7299579624413306E-2</v>
      </c>
      <c r="D13" s="17">
        <v>6.7128210897160007E-2</v>
      </c>
      <c r="E13" s="17">
        <v>8.7262706835974202E-2</v>
      </c>
      <c r="F13" s="17"/>
      <c r="G13" s="17">
        <v>6.4270458067422695E-2</v>
      </c>
      <c r="H13" s="17">
        <v>6.6578892278528201E-2</v>
      </c>
      <c r="I13" s="17">
        <v>4.9416110036278098E-2</v>
      </c>
      <c r="J13" s="17">
        <v>6.8134546519049197E-2</v>
      </c>
      <c r="K13" s="17">
        <v>0.10408947786991</v>
      </c>
      <c r="L13" s="17">
        <v>0.106773676425497</v>
      </c>
      <c r="M13" s="17"/>
      <c r="N13" s="17">
        <v>5.2750842837762803E-2</v>
      </c>
      <c r="O13" s="17">
        <v>7.5580221225812705E-2</v>
      </c>
      <c r="P13" s="17">
        <v>8.4672146399364198E-2</v>
      </c>
      <c r="Q13" s="17">
        <v>9.7875025813084507E-2</v>
      </c>
      <c r="R13" s="17"/>
      <c r="S13" s="17">
        <v>6.5045116379979603E-2</v>
      </c>
      <c r="T13" s="17">
        <v>7.0232501259206298E-2</v>
      </c>
      <c r="U13" s="17">
        <v>8.2176203233772102E-2</v>
      </c>
      <c r="V13" s="17">
        <v>7.4411733633124699E-2</v>
      </c>
      <c r="W13" s="17">
        <v>5.9245660490544E-2</v>
      </c>
      <c r="X13" s="17">
        <v>9.6570554212638895E-2</v>
      </c>
      <c r="Y13" s="17">
        <v>6.0796212593061803E-2</v>
      </c>
      <c r="Z13" s="17">
        <v>6.0861146643288899E-2</v>
      </c>
      <c r="AA13" s="17">
        <v>8.7989366384358905E-2</v>
      </c>
      <c r="AB13" s="17">
        <v>0.10962595080717499</v>
      </c>
      <c r="AC13" s="17">
        <v>9.5176542939200803E-2</v>
      </c>
      <c r="AD13" s="17">
        <v>4.4963393510478601E-2</v>
      </c>
      <c r="AE13" s="17"/>
      <c r="AF13" s="17">
        <v>0.10691092419826</v>
      </c>
      <c r="AG13" s="17">
        <v>8.1274010889095596E-2</v>
      </c>
      <c r="AH13" s="17">
        <v>4.7352951338462998E-2</v>
      </c>
      <c r="AI13" s="17">
        <v>4.1794429617715498E-2</v>
      </c>
      <c r="AJ13" s="17">
        <v>8.3643247356331205E-2</v>
      </c>
      <c r="AK13" s="17">
        <v>4.0948659852949397E-2</v>
      </c>
      <c r="AL13" s="17"/>
      <c r="AM13" s="17">
        <v>0.111275138389045</v>
      </c>
      <c r="AN13" s="17">
        <v>7.1041229394447097E-2</v>
      </c>
      <c r="AO13" s="17">
        <v>6.1099700888608298E-2</v>
      </c>
      <c r="AP13" s="17">
        <v>5.6304509046718201E-2</v>
      </c>
      <c r="AQ13" s="17">
        <v>5.4398635033263198E-2</v>
      </c>
      <c r="AR13" s="17"/>
      <c r="AS13" s="17">
        <v>5.8464191693711698E-2</v>
      </c>
      <c r="AT13" s="17">
        <v>8.6133787221701799E-2</v>
      </c>
      <c r="AU13" s="17">
        <v>7.2871233496024201E-2</v>
      </c>
      <c r="AV13" s="17">
        <v>8.46163442709012E-2</v>
      </c>
      <c r="AW13" s="17">
        <v>9.5121672511428099E-2</v>
      </c>
      <c r="AX13" s="17">
        <v>6.6668912561407306E-2</v>
      </c>
      <c r="AY13" s="17"/>
      <c r="AZ13" s="17">
        <v>7.0922260854137095E-2</v>
      </c>
      <c r="BA13" s="17">
        <v>7.7428407737779495E-2</v>
      </c>
      <c r="BB13" s="17">
        <v>9.6106778308959306E-2</v>
      </c>
      <c r="BC13" s="17">
        <v>7.3689175993823103E-2</v>
      </c>
      <c r="BD13" s="17">
        <v>6.8094787831130196E-2</v>
      </c>
      <c r="BE13" s="17"/>
      <c r="BF13" s="17">
        <v>7.8912655520213301E-2</v>
      </c>
      <c r="BG13" s="17"/>
      <c r="BH13" s="17">
        <v>7.5201134460935196E-2</v>
      </c>
      <c r="BI13" s="17"/>
      <c r="BJ13" s="17">
        <v>7.6083827607956706E-2</v>
      </c>
      <c r="BK13" s="17">
        <v>9.9050959729267807E-2</v>
      </c>
      <c r="BL13" s="17">
        <v>7.1956705696911094E-2</v>
      </c>
      <c r="BM13" s="17">
        <v>7.3731362517300003E-2</v>
      </c>
      <c r="BN13" s="17">
        <v>2.9492190072759699E-2</v>
      </c>
      <c r="BO13" s="17">
        <v>6.9462208146521001E-2</v>
      </c>
      <c r="BP13" s="17"/>
      <c r="BQ13" s="17">
        <v>4.6570099613633897E-2</v>
      </c>
      <c r="BR13" s="17">
        <v>6.6349624594830403E-2</v>
      </c>
      <c r="BS13" s="17">
        <v>6.5686626958115502E-2</v>
      </c>
      <c r="BT13" s="17"/>
      <c r="BU13" s="17">
        <v>3.0903450518212399E-2</v>
      </c>
      <c r="BV13" s="17">
        <v>6.6449469682206705E-2</v>
      </c>
      <c r="BW13" s="17">
        <v>6.2260307241920797E-2</v>
      </c>
      <c r="BX13" s="17"/>
      <c r="BY13" s="17">
        <v>3.4257430137713298E-2</v>
      </c>
      <c r="BZ13" s="17"/>
      <c r="CA13" s="17">
        <v>3.9873382201244097E-2</v>
      </c>
    </row>
    <row r="14" spans="2:79" x14ac:dyDescent="0.35">
      <c r="B14" s="18" t="s">
        <v>389</v>
      </c>
      <c r="C14" s="21">
        <v>0.75416186952439701</v>
      </c>
      <c r="D14" s="21">
        <v>0.741386811904169</v>
      </c>
      <c r="E14" s="21">
        <v>0.76637228812362501</v>
      </c>
      <c r="F14" s="21"/>
      <c r="G14" s="21">
        <v>0.74429076734354704</v>
      </c>
      <c r="H14" s="21">
        <v>0.76847350513136703</v>
      </c>
      <c r="I14" s="21">
        <v>0.76577237830757305</v>
      </c>
      <c r="J14" s="21">
        <v>0.75892362299654503</v>
      </c>
      <c r="K14" s="21">
        <v>0.74556666237844105</v>
      </c>
      <c r="L14" s="21">
        <v>0.74162177227729198</v>
      </c>
      <c r="M14" s="21"/>
      <c r="N14" s="21">
        <v>0.78933217309219605</v>
      </c>
      <c r="O14" s="21">
        <v>0.76422904560472205</v>
      </c>
      <c r="P14" s="21">
        <v>0.72312744125298001</v>
      </c>
      <c r="Q14" s="21">
        <v>0.73351242735312305</v>
      </c>
      <c r="R14" s="21"/>
      <c r="S14" s="21">
        <v>0.76328224790958799</v>
      </c>
      <c r="T14" s="21">
        <v>0.75404445844253798</v>
      </c>
      <c r="U14" s="21">
        <v>0.76863369208754995</v>
      </c>
      <c r="V14" s="21">
        <v>0.78878754200665901</v>
      </c>
      <c r="W14" s="21">
        <v>0.75653539467293396</v>
      </c>
      <c r="X14" s="21">
        <v>0.734321160290206</v>
      </c>
      <c r="Y14" s="21">
        <v>0.77246987064051298</v>
      </c>
      <c r="Z14" s="21">
        <v>0.71416743976081798</v>
      </c>
      <c r="AA14" s="21">
        <v>0.73044690572039706</v>
      </c>
      <c r="AB14" s="21">
        <v>0.71951533742806895</v>
      </c>
      <c r="AC14" s="21">
        <v>0.75083162355510202</v>
      </c>
      <c r="AD14" s="21">
        <v>0.82446364795105398</v>
      </c>
      <c r="AE14" s="21"/>
      <c r="AF14" s="21">
        <v>0.72520702228889</v>
      </c>
      <c r="AG14" s="21">
        <v>0.746489326153981</v>
      </c>
      <c r="AH14" s="21">
        <v>0.78937463318063705</v>
      </c>
      <c r="AI14" s="21">
        <v>0.80343272481135797</v>
      </c>
      <c r="AJ14" s="21">
        <v>0.73308893108724105</v>
      </c>
      <c r="AK14" s="21">
        <v>0.80829923662005798</v>
      </c>
      <c r="AL14" s="21"/>
      <c r="AM14" s="21">
        <v>0.70832903575097195</v>
      </c>
      <c r="AN14" s="21">
        <v>0.75887975529940699</v>
      </c>
      <c r="AO14" s="21">
        <v>0.78921168491854599</v>
      </c>
      <c r="AP14" s="21">
        <v>0.76933040849315704</v>
      </c>
      <c r="AQ14" s="21">
        <v>0.76511169986296901</v>
      </c>
      <c r="AR14" s="21"/>
      <c r="AS14" s="21">
        <v>0.77149410575112598</v>
      </c>
      <c r="AT14" s="21">
        <v>0.74666719215646604</v>
      </c>
      <c r="AU14" s="21">
        <v>0.73108019715897099</v>
      </c>
      <c r="AV14" s="21">
        <v>0.75030750282288705</v>
      </c>
      <c r="AW14" s="21">
        <v>0.78766092949649102</v>
      </c>
      <c r="AX14" s="21">
        <v>0.73335836736979898</v>
      </c>
      <c r="AY14" s="21"/>
      <c r="AZ14" s="21">
        <v>0.76295987151313205</v>
      </c>
      <c r="BA14" s="21">
        <v>0.73950438154984999</v>
      </c>
      <c r="BB14" s="21">
        <v>0.75209049320591004</v>
      </c>
      <c r="BC14" s="21">
        <v>0.78855507872312103</v>
      </c>
      <c r="BD14" s="21">
        <v>0.76009850336332996</v>
      </c>
      <c r="BE14" s="21"/>
      <c r="BF14" s="21">
        <v>0.75328638103540901</v>
      </c>
      <c r="BG14" s="21"/>
      <c r="BH14" s="21">
        <v>0.75759080592763695</v>
      </c>
      <c r="BI14" s="21"/>
      <c r="BJ14" s="21">
        <v>0.77778419710894298</v>
      </c>
      <c r="BK14" s="21">
        <v>0.72000214308326105</v>
      </c>
      <c r="BL14" s="21">
        <v>0.77695928364401601</v>
      </c>
      <c r="BM14" s="21">
        <v>0.70272931620520396</v>
      </c>
      <c r="BN14" s="21">
        <v>0.73376862579442703</v>
      </c>
      <c r="BO14" s="21">
        <v>0.75798305102902497</v>
      </c>
      <c r="BP14" s="21"/>
      <c r="BQ14" s="21">
        <v>0.78040490006947805</v>
      </c>
      <c r="BR14" s="21">
        <v>0.76590567622888805</v>
      </c>
      <c r="BS14" s="21">
        <v>0.76840805583376204</v>
      </c>
      <c r="BT14" s="21"/>
      <c r="BU14" s="21">
        <v>0.81275626284504698</v>
      </c>
      <c r="BV14" s="21">
        <v>0.77043359624728602</v>
      </c>
      <c r="BW14" s="21">
        <v>0.76252651703894903</v>
      </c>
      <c r="BX14" s="21"/>
      <c r="BY14" s="21">
        <v>0.82577093355178399</v>
      </c>
      <c r="BZ14" s="21"/>
      <c r="CA14" s="21">
        <v>0.85108167895327802</v>
      </c>
    </row>
    <row r="15" spans="2:79" x14ac:dyDescent="0.35">
      <c r="B15" s="18" t="s">
        <v>390</v>
      </c>
      <c r="C15" s="21">
        <v>0.16853855085118999</v>
      </c>
      <c r="D15" s="21">
        <v>0.191484977198671</v>
      </c>
      <c r="E15" s="21">
        <v>0.14636500504040101</v>
      </c>
      <c r="F15" s="21"/>
      <c r="G15" s="21">
        <v>0.19143877458903</v>
      </c>
      <c r="H15" s="21">
        <v>0.16494760259010499</v>
      </c>
      <c r="I15" s="21">
        <v>0.18481151165614901</v>
      </c>
      <c r="J15" s="21">
        <v>0.17294183048440601</v>
      </c>
      <c r="K15" s="21">
        <v>0.15034385975164899</v>
      </c>
      <c r="L15" s="21">
        <v>0.15160455129721101</v>
      </c>
      <c r="M15" s="21"/>
      <c r="N15" s="21">
        <v>0.15791698407004201</v>
      </c>
      <c r="O15" s="21">
        <v>0.160190733169466</v>
      </c>
      <c r="P15" s="21">
        <v>0.192200412347656</v>
      </c>
      <c r="Q15" s="21">
        <v>0.16861254683379201</v>
      </c>
      <c r="R15" s="21"/>
      <c r="S15" s="21">
        <v>0.17167263571043201</v>
      </c>
      <c r="T15" s="21">
        <v>0.175723040298256</v>
      </c>
      <c r="U15" s="21">
        <v>0.14919010467867799</v>
      </c>
      <c r="V15" s="21">
        <v>0.13680072436021601</v>
      </c>
      <c r="W15" s="21">
        <v>0.18421894483652199</v>
      </c>
      <c r="X15" s="21">
        <v>0.16910828549715501</v>
      </c>
      <c r="Y15" s="21">
        <v>0.16673391676642499</v>
      </c>
      <c r="Z15" s="21">
        <v>0.22497141359589301</v>
      </c>
      <c r="AA15" s="21">
        <v>0.181563727895244</v>
      </c>
      <c r="AB15" s="21">
        <v>0.170858711764756</v>
      </c>
      <c r="AC15" s="21">
        <v>0.15399183350569701</v>
      </c>
      <c r="AD15" s="21">
        <v>0.13057295853846701</v>
      </c>
      <c r="AE15" s="21"/>
      <c r="AF15" s="21">
        <v>0.16788205351284999</v>
      </c>
      <c r="AG15" s="21">
        <v>0.172236662956923</v>
      </c>
      <c r="AH15" s="21">
        <v>0.16327241548089999</v>
      </c>
      <c r="AI15" s="21">
        <v>0.15477284557092699</v>
      </c>
      <c r="AJ15" s="21">
        <v>0.18326782155642801</v>
      </c>
      <c r="AK15" s="21">
        <v>0.150752103526993</v>
      </c>
      <c r="AL15" s="21"/>
      <c r="AM15" s="21">
        <v>0.18039582585998201</v>
      </c>
      <c r="AN15" s="21">
        <v>0.170079015306146</v>
      </c>
      <c r="AO15" s="21">
        <v>0.14968861419284599</v>
      </c>
      <c r="AP15" s="21">
        <v>0.174365082460125</v>
      </c>
      <c r="AQ15" s="21">
        <v>0.18048966510376799</v>
      </c>
      <c r="AR15" s="21"/>
      <c r="AS15" s="21">
        <v>0.17004170255516299</v>
      </c>
      <c r="AT15" s="21">
        <v>0.16719902062183301</v>
      </c>
      <c r="AU15" s="21">
        <v>0.196048569345005</v>
      </c>
      <c r="AV15" s="21">
        <v>0.165076152906212</v>
      </c>
      <c r="AW15" s="21">
        <v>0.117217397992081</v>
      </c>
      <c r="AX15" s="21">
        <v>0.19997272006879399</v>
      </c>
      <c r="AY15" s="21"/>
      <c r="AZ15" s="21">
        <v>0.16611786763273101</v>
      </c>
      <c r="BA15" s="21">
        <v>0.18306721071237</v>
      </c>
      <c r="BB15" s="21">
        <v>0.15180272848513099</v>
      </c>
      <c r="BC15" s="21">
        <v>0.13775574528305601</v>
      </c>
      <c r="BD15" s="21">
        <v>0.171806708805539</v>
      </c>
      <c r="BE15" s="21"/>
      <c r="BF15" s="21">
        <v>0.167800963444378</v>
      </c>
      <c r="BG15" s="21"/>
      <c r="BH15" s="21">
        <v>0.16720805961142701</v>
      </c>
      <c r="BI15" s="21"/>
      <c r="BJ15" s="21">
        <v>0.14613197528310101</v>
      </c>
      <c r="BK15" s="21">
        <v>0.18094689718747101</v>
      </c>
      <c r="BL15" s="21">
        <v>0.15108401065907301</v>
      </c>
      <c r="BM15" s="21">
        <v>0.22353932127749601</v>
      </c>
      <c r="BN15" s="21">
        <v>0.236739184132814</v>
      </c>
      <c r="BO15" s="21">
        <v>0.17255474082445399</v>
      </c>
      <c r="BP15" s="21"/>
      <c r="BQ15" s="21">
        <v>0.173025000316889</v>
      </c>
      <c r="BR15" s="21">
        <v>0.16774469917628099</v>
      </c>
      <c r="BS15" s="21">
        <v>0.16590531720812199</v>
      </c>
      <c r="BT15" s="21"/>
      <c r="BU15" s="21">
        <v>0.15634028663674099</v>
      </c>
      <c r="BV15" s="21">
        <v>0.16311693407050801</v>
      </c>
      <c r="BW15" s="21">
        <v>0.17521317571913</v>
      </c>
      <c r="BX15" s="21"/>
      <c r="BY15" s="21">
        <v>0.13997163631050299</v>
      </c>
      <c r="BZ15" s="21"/>
      <c r="CA15" s="21">
        <v>0.109044938845478</v>
      </c>
    </row>
    <row r="16" spans="2:79" x14ac:dyDescent="0.35">
      <c r="B16" s="18" t="s">
        <v>202</v>
      </c>
      <c r="C16" s="22">
        <v>0.58562331867320705</v>
      </c>
      <c r="D16" s="22">
        <v>0.54990183470549803</v>
      </c>
      <c r="E16" s="22">
        <v>0.62000728308322495</v>
      </c>
      <c r="F16" s="22"/>
      <c r="G16" s="22">
        <v>0.55285199275451802</v>
      </c>
      <c r="H16" s="22">
        <v>0.60352590254126204</v>
      </c>
      <c r="I16" s="22">
        <v>0.58096086665142299</v>
      </c>
      <c r="J16" s="22">
        <v>0.585981792512138</v>
      </c>
      <c r="K16" s="22">
        <v>0.59522280262679195</v>
      </c>
      <c r="L16" s="22">
        <v>0.59001722098008103</v>
      </c>
      <c r="M16" s="22"/>
      <c r="N16" s="22">
        <v>0.63141518902215399</v>
      </c>
      <c r="O16" s="22">
        <v>0.60403831243525596</v>
      </c>
      <c r="P16" s="22">
        <v>0.53092702890532395</v>
      </c>
      <c r="Q16" s="22">
        <v>0.56489988051933104</v>
      </c>
      <c r="R16" s="22"/>
      <c r="S16" s="22">
        <v>0.59160961219915598</v>
      </c>
      <c r="T16" s="22">
        <v>0.57832141814428295</v>
      </c>
      <c r="U16" s="22">
        <v>0.61944358740887195</v>
      </c>
      <c r="V16" s="22">
        <v>0.65198681764644295</v>
      </c>
      <c r="W16" s="22">
        <v>0.57231644983641305</v>
      </c>
      <c r="X16" s="22">
        <v>0.56521287479305105</v>
      </c>
      <c r="Y16" s="22">
        <v>0.60573595387408796</v>
      </c>
      <c r="Z16" s="22">
        <v>0.48919602616492502</v>
      </c>
      <c r="AA16" s="22">
        <v>0.54888317782515395</v>
      </c>
      <c r="AB16" s="22">
        <v>0.54865662566331297</v>
      </c>
      <c r="AC16" s="22">
        <v>0.59683979004940502</v>
      </c>
      <c r="AD16" s="22">
        <v>0.69389068941258703</v>
      </c>
      <c r="AE16" s="22"/>
      <c r="AF16" s="22">
        <v>0.55732496877604099</v>
      </c>
      <c r="AG16" s="22">
        <v>0.57425266319705703</v>
      </c>
      <c r="AH16" s="22">
        <v>0.62610221769973695</v>
      </c>
      <c r="AI16" s="22">
        <v>0.648659879240431</v>
      </c>
      <c r="AJ16" s="22">
        <v>0.54982110953081398</v>
      </c>
      <c r="AK16" s="22">
        <v>0.65754713309306501</v>
      </c>
      <c r="AL16" s="22"/>
      <c r="AM16" s="22">
        <v>0.52793320989099002</v>
      </c>
      <c r="AN16" s="22">
        <v>0.58880073999326199</v>
      </c>
      <c r="AO16" s="22">
        <v>0.63952307072570003</v>
      </c>
      <c r="AP16" s="22">
        <v>0.59496532603303298</v>
      </c>
      <c r="AQ16" s="22">
        <v>0.58462203475920005</v>
      </c>
      <c r="AR16" s="22"/>
      <c r="AS16" s="22">
        <v>0.60145240319596305</v>
      </c>
      <c r="AT16" s="22">
        <v>0.57946817153463304</v>
      </c>
      <c r="AU16" s="22">
        <v>0.53503162781396596</v>
      </c>
      <c r="AV16" s="22">
        <v>0.58523134991667503</v>
      </c>
      <c r="AW16" s="22">
        <v>0.67044353150441005</v>
      </c>
      <c r="AX16" s="22">
        <v>0.53338564730100502</v>
      </c>
      <c r="AY16" s="22"/>
      <c r="AZ16" s="22">
        <v>0.59684200388040098</v>
      </c>
      <c r="BA16" s="22">
        <v>0.55643717083748001</v>
      </c>
      <c r="BB16" s="22">
        <v>0.60028776472077905</v>
      </c>
      <c r="BC16" s="22">
        <v>0.65079933344006502</v>
      </c>
      <c r="BD16" s="22">
        <v>0.58829179455779101</v>
      </c>
      <c r="BE16" s="22"/>
      <c r="BF16" s="22">
        <v>0.58548541759103201</v>
      </c>
      <c r="BG16" s="22"/>
      <c r="BH16" s="22">
        <v>0.59038274631621002</v>
      </c>
      <c r="BI16" s="22"/>
      <c r="BJ16" s="22">
        <v>0.63165222182584202</v>
      </c>
      <c r="BK16" s="22">
        <v>0.53905524589579001</v>
      </c>
      <c r="BL16" s="22">
        <v>0.62587527298494305</v>
      </c>
      <c r="BM16" s="22">
        <v>0.47918999492770897</v>
      </c>
      <c r="BN16" s="22">
        <v>0.497029441661613</v>
      </c>
      <c r="BO16" s="22">
        <v>0.58542831020457198</v>
      </c>
      <c r="BP16" s="22"/>
      <c r="BQ16" s="22">
        <v>0.60737989975258899</v>
      </c>
      <c r="BR16" s="22">
        <v>0.59816097705260796</v>
      </c>
      <c r="BS16" s="22">
        <v>0.60250273862563997</v>
      </c>
      <c r="BT16" s="22"/>
      <c r="BU16" s="22">
        <v>0.65641597620830605</v>
      </c>
      <c r="BV16" s="22">
        <v>0.60731666217677804</v>
      </c>
      <c r="BW16" s="22">
        <v>0.58731334131981805</v>
      </c>
      <c r="BX16" s="22"/>
      <c r="BY16" s="22">
        <v>0.68579929724128097</v>
      </c>
      <c r="BZ16" s="22"/>
      <c r="CA16" s="22">
        <v>0.74203674010779996</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21"/>
  <sheetViews>
    <sheetView showGridLines="0" topLeftCell="A8"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397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385</v>
      </c>
      <c r="C9" s="17">
        <v>6.9634094589216503E-2</v>
      </c>
      <c r="D9" s="17">
        <v>6.8735406289361103E-2</v>
      </c>
      <c r="E9" s="17">
        <v>7.0569456120368496E-2</v>
      </c>
      <c r="F9" s="17"/>
      <c r="G9" s="17">
        <v>9.8863265968698502E-2</v>
      </c>
      <c r="H9" s="17">
        <v>9.9482865927466496E-2</v>
      </c>
      <c r="I9" s="17">
        <v>7.4148329957966705E-2</v>
      </c>
      <c r="J9" s="17">
        <v>5.1140036575440397E-2</v>
      </c>
      <c r="K9" s="17">
        <v>3.9414646248082399E-2</v>
      </c>
      <c r="L9" s="17">
        <v>5.7407672906601197E-2</v>
      </c>
      <c r="M9" s="17"/>
      <c r="N9" s="17">
        <v>6.1506542299542701E-2</v>
      </c>
      <c r="O9" s="17">
        <v>6.8353563536762502E-2</v>
      </c>
      <c r="P9" s="17">
        <v>5.6888201047333803E-2</v>
      </c>
      <c r="Q9" s="17">
        <v>9.1847680534383899E-2</v>
      </c>
      <c r="R9" s="17"/>
      <c r="S9" s="17">
        <v>7.21631062786139E-2</v>
      </c>
      <c r="T9" s="17">
        <v>5.7423784705543199E-2</v>
      </c>
      <c r="U9" s="17">
        <v>4.2429669486910203E-2</v>
      </c>
      <c r="V9" s="17">
        <v>4.0366419359711699E-2</v>
      </c>
      <c r="W9" s="17">
        <v>8.4054024933618604E-2</v>
      </c>
      <c r="X9" s="17">
        <v>8.8415112240296995E-2</v>
      </c>
      <c r="Y9" s="17">
        <v>8.0143443825039407E-2</v>
      </c>
      <c r="Z9" s="17">
        <v>8.8042538513248697E-2</v>
      </c>
      <c r="AA9" s="17">
        <v>9.6949449451820796E-2</v>
      </c>
      <c r="AB9" s="17">
        <v>7.5467463974093804E-2</v>
      </c>
      <c r="AC9" s="17">
        <v>4.9354007005370799E-2</v>
      </c>
      <c r="AD9" s="17">
        <v>4.4758795972953999E-2</v>
      </c>
      <c r="AE9" s="17"/>
      <c r="AF9" s="17">
        <v>8.9828076470710394E-2</v>
      </c>
      <c r="AG9" s="17">
        <v>7.5834168959244802E-2</v>
      </c>
      <c r="AH9" s="17">
        <v>4.3820685216696201E-2</v>
      </c>
      <c r="AI9" s="17">
        <v>5.4194381505412302E-2</v>
      </c>
      <c r="AJ9" s="17">
        <v>8.5989446169933204E-2</v>
      </c>
      <c r="AK9" s="17">
        <v>6.56986968467064E-2</v>
      </c>
      <c r="AL9" s="17"/>
      <c r="AM9" s="17">
        <v>0.10093832183561</v>
      </c>
      <c r="AN9" s="17">
        <v>5.0701301275965997E-2</v>
      </c>
      <c r="AO9" s="17">
        <v>5.8970594231594502E-2</v>
      </c>
      <c r="AP9" s="17">
        <v>8.1785229969203302E-2</v>
      </c>
      <c r="AQ9" s="17">
        <v>0.106568475758923</v>
      </c>
      <c r="AR9" s="17"/>
      <c r="AS9" s="17">
        <v>8.2360502600465596E-2</v>
      </c>
      <c r="AT9" s="17">
        <v>7.6465887111025102E-2</v>
      </c>
      <c r="AU9" s="17">
        <v>7.3861873889413704E-2</v>
      </c>
      <c r="AV9" s="17">
        <v>4.5418151029659203E-2</v>
      </c>
      <c r="AW9" s="17">
        <v>6.7498267232640102E-2</v>
      </c>
      <c r="AX9" s="17">
        <v>6.9407158297290397E-2</v>
      </c>
      <c r="AY9" s="17"/>
      <c r="AZ9" s="17">
        <v>7.2193576131771006E-2</v>
      </c>
      <c r="BA9" s="17">
        <v>7.2851837039260195E-2</v>
      </c>
      <c r="BB9" s="17">
        <v>7.9317022898793096E-2</v>
      </c>
      <c r="BC9" s="17">
        <v>6.2464446540581003E-2</v>
      </c>
      <c r="BD9" s="17">
        <v>5.6629741194567297E-2</v>
      </c>
      <c r="BE9" s="17"/>
      <c r="BF9" s="17">
        <v>7.0240655914649106E-2</v>
      </c>
      <c r="BG9" s="17"/>
      <c r="BH9" s="17">
        <v>7.1197392906014595E-2</v>
      </c>
      <c r="BI9" s="17"/>
      <c r="BJ9" s="17">
        <v>7.6665009949467094E-2</v>
      </c>
      <c r="BK9" s="17">
        <v>5.8507631089197702E-2</v>
      </c>
      <c r="BL9" s="17">
        <v>5.1895071979720202E-2</v>
      </c>
      <c r="BM9" s="17">
        <v>9.7862350972256498E-2</v>
      </c>
      <c r="BN9" s="17">
        <v>0.102058097192837</v>
      </c>
      <c r="BO9" s="17">
        <v>9.3900135121908299E-2</v>
      </c>
      <c r="BP9" s="17"/>
      <c r="BQ9" s="17">
        <v>8.55451109371521E-2</v>
      </c>
      <c r="BR9" s="17">
        <v>7.0710778294463705E-2</v>
      </c>
      <c r="BS9" s="17">
        <v>6.1946469623681E-2</v>
      </c>
      <c r="BT9" s="17"/>
      <c r="BU9" s="17">
        <v>0.127574624781924</v>
      </c>
      <c r="BV9" s="17">
        <v>6.2665333663626005E-2</v>
      </c>
      <c r="BW9" s="17">
        <v>7.1034312941055902E-2</v>
      </c>
      <c r="BX9" s="17"/>
      <c r="BY9" s="17">
        <v>8.2863655030670599E-2</v>
      </c>
      <c r="BZ9" s="17"/>
      <c r="CA9" s="17">
        <v>5.0549346385027803E-2</v>
      </c>
    </row>
    <row r="10" spans="2:79" x14ac:dyDescent="0.35">
      <c r="B10" s="18" t="s">
        <v>386</v>
      </c>
      <c r="C10" s="17">
        <v>0.21780123358550599</v>
      </c>
      <c r="D10" s="17">
        <v>0.21332660095096401</v>
      </c>
      <c r="E10" s="17">
        <v>0.222645358390924</v>
      </c>
      <c r="F10" s="17"/>
      <c r="G10" s="17">
        <v>0.24588943714997</v>
      </c>
      <c r="H10" s="17">
        <v>0.25427041015781698</v>
      </c>
      <c r="I10" s="17">
        <v>0.25117690505953999</v>
      </c>
      <c r="J10" s="17">
        <v>0.183963468292098</v>
      </c>
      <c r="K10" s="17">
        <v>0.19025224594565099</v>
      </c>
      <c r="L10" s="17">
        <v>0.188224184258584</v>
      </c>
      <c r="M10" s="17"/>
      <c r="N10" s="17">
        <v>0.211516072254188</v>
      </c>
      <c r="O10" s="17">
        <v>0.215965483232159</v>
      </c>
      <c r="P10" s="17">
        <v>0.232801054683999</v>
      </c>
      <c r="Q10" s="17">
        <v>0.216547932354865</v>
      </c>
      <c r="R10" s="17"/>
      <c r="S10" s="17">
        <v>0.211188306251723</v>
      </c>
      <c r="T10" s="17">
        <v>0.195181427164103</v>
      </c>
      <c r="U10" s="17">
        <v>0.237145880127418</v>
      </c>
      <c r="V10" s="17">
        <v>0.23880291994316499</v>
      </c>
      <c r="W10" s="17">
        <v>0.177886818102239</v>
      </c>
      <c r="X10" s="17">
        <v>0.186143656974499</v>
      </c>
      <c r="Y10" s="17">
        <v>0.22278818523642599</v>
      </c>
      <c r="Z10" s="17">
        <v>0.27283328657232098</v>
      </c>
      <c r="AA10" s="17">
        <v>0.238982802039651</v>
      </c>
      <c r="AB10" s="17">
        <v>0.20756603927700601</v>
      </c>
      <c r="AC10" s="17">
        <v>0.24031213841062901</v>
      </c>
      <c r="AD10" s="17">
        <v>0.24907621220197701</v>
      </c>
      <c r="AE10" s="17"/>
      <c r="AF10" s="17">
        <v>0.20032558063601899</v>
      </c>
      <c r="AG10" s="17">
        <v>0.221884100159807</v>
      </c>
      <c r="AH10" s="17">
        <v>0.235274858712782</v>
      </c>
      <c r="AI10" s="17">
        <v>0.24168553943233201</v>
      </c>
      <c r="AJ10" s="17">
        <v>0.208782769528254</v>
      </c>
      <c r="AK10" s="17">
        <v>0.19161297013745801</v>
      </c>
      <c r="AL10" s="17"/>
      <c r="AM10" s="17">
        <v>0.21729046344667599</v>
      </c>
      <c r="AN10" s="17">
        <v>0.22988499205874899</v>
      </c>
      <c r="AO10" s="17">
        <v>0.18520951146568701</v>
      </c>
      <c r="AP10" s="17">
        <v>0.259083023486541</v>
      </c>
      <c r="AQ10" s="17">
        <v>0.19826611164547001</v>
      </c>
      <c r="AR10" s="17"/>
      <c r="AS10" s="17">
        <v>0.19151329104648801</v>
      </c>
      <c r="AT10" s="17">
        <v>0.212224517672574</v>
      </c>
      <c r="AU10" s="17">
        <v>0.26566353606364101</v>
      </c>
      <c r="AV10" s="17">
        <v>0.22253129389044701</v>
      </c>
      <c r="AW10" s="17">
        <v>0.210527713003546</v>
      </c>
      <c r="AX10" s="17">
        <v>0.20859434626006801</v>
      </c>
      <c r="AY10" s="17"/>
      <c r="AZ10" s="17">
        <v>0.19903585134549701</v>
      </c>
      <c r="BA10" s="17">
        <v>0.23187065752914299</v>
      </c>
      <c r="BB10" s="17">
        <v>0.22456088573368499</v>
      </c>
      <c r="BC10" s="17">
        <v>0.16315806171005401</v>
      </c>
      <c r="BD10" s="17">
        <v>0.22756021444562899</v>
      </c>
      <c r="BE10" s="17"/>
      <c r="BF10" s="17">
        <v>0.21589129952035199</v>
      </c>
      <c r="BG10" s="17"/>
      <c r="BH10" s="17">
        <v>0.21541194607283201</v>
      </c>
      <c r="BI10" s="17"/>
      <c r="BJ10" s="17">
        <v>0.219247542007592</v>
      </c>
      <c r="BK10" s="17">
        <v>0.200925261848617</v>
      </c>
      <c r="BL10" s="17">
        <v>0.20840545234705601</v>
      </c>
      <c r="BM10" s="17">
        <v>0.25239385381990698</v>
      </c>
      <c r="BN10" s="17">
        <v>0.21751520690561801</v>
      </c>
      <c r="BO10" s="17">
        <v>0.26029257654603699</v>
      </c>
      <c r="BP10" s="17"/>
      <c r="BQ10" s="17">
        <v>0.222281236451257</v>
      </c>
      <c r="BR10" s="17">
        <v>0.23995767577341501</v>
      </c>
      <c r="BS10" s="17">
        <v>0.212873202170446</v>
      </c>
      <c r="BT10" s="17"/>
      <c r="BU10" s="17">
        <v>0.271197896968979</v>
      </c>
      <c r="BV10" s="17">
        <v>0.209388292485397</v>
      </c>
      <c r="BW10" s="17">
        <v>0.22070491404179399</v>
      </c>
      <c r="BX10" s="17"/>
      <c r="BY10" s="17">
        <v>0.31293334134245099</v>
      </c>
      <c r="BZ10" s="17"/>
      <c r="CA10" s="17">
        <v>0.17006243784838701</v>
      </c>
    </row>
    <row r="11" spans="2:79" x14ac:dyDescent="0.35">
      <c r="B11" s="18" t="s">
        <v>387</v>
      </c>
      <c r="C11" s="17">
        <v>0.33029655193698898</v>
      </c>
      <c r="D11" s="17">
        <v>0.33687515173802102</v>
      </c>
      <c r="E11" s="17">
        <v>0.32462029689451299</v>
      </c>
      <c r="F11" s="17"/>
      <c r="G11" s="17">
        <v>0.29016598432679902</v>
      </c>
      <c r="H11" s="17">
        <v>0.29277324165234198</v>
      </c>
      <c r="I11" s="17">
        <v>0.31417150469023802</v>
      </c>
      <c r="J11" s="17">
        <v>0.35123550591705899</v>
      </c>
      <c r="K11" s="17">
        <v>0.35691037782776902</v>
      </c>
      <c r="L11" s="17">
        <v>0.36588394277870601</v>
      </c>
      <c r="M11" s="17"/>
      <c r="N11" s="17">
        <v>0.335410713618571</v>
      </c>
      <c r="O11" s="17">
        <v>0.33791230246928</v>
      </c>
      <c r="P11" s="17">
        <v>0.32406563253265402</v>
      </c>
      <c r="Q11" s="17">
        <v>0.320331503009748</v>
      </c>
      <c r="R11" s="17"/>
      <c r="S11" s="17">
        <v>0.30969378442999101</v>
      </c>
      <c r="T11" s="17">
        <v>0.33496760034912998</v>
      </c>
      <c r="U11" s="17">
        <v>0.31462003116739201</v>
      </c>
      <c r="V11" s="17">
        <v>0.30532277616516401</v>
      </c>
      <c r="W11" s="17">
        <v>0.33928628552568602</v>
      </c>
      <c r="X11" s="17">
        <v>0.31012777616446602</v>
      </c>
      <c r="Y11" s="17">
        <v>0.37238851275606299</v>
      </c>
      <c r="Z11" s="17">
        <v>0.335699454363381</v>
      </c>
      <c r="AA11" s="17">
        <v>0.31222653817240098</v>
      </c>
      <c r="AB11" s="17">
        <v>0.356895479159272</v>
      </c>
      <c r="AC11" s="17">
        <v>0.38806611358962001</v>
      </c>
      <c r="AD11" s="17">
        <v>0.33303689104871997</v>
      </c>
      <c r="AE11" s="17"/>
      <c r="AF11" s="17">
        <v>0.307289389337151</v>
      </c>
      <c r="AG11" s="17">
        <v>0.33910414300395503</v>
      </c>
      <c r="AH11" s="17">
        <v>0.34963179863924898</v>
      </c>
      <c r="AI11" s="17">
        <v>0.34382875250942602</v>
      </c>
      <c r="AJ11" s="17">
        <v>0.25851313405545301</v>
      </c>
      <c r="AK11" s="17">
        <v>0.34705934921090897</v>
      </c>
      <c r="AL11" s="17"/>
      <c r="AM11" s="17">
        <v>0.37496628700118501</v>
      </c>
      <c r="AN11" s="17">
        <v>0.32183679768074702</v>
      </c>
      <c r="AO11" s="17">
        <v>0.32893098885131</v>
      </c>
      <c r="AP11" s="17">
        <v>0.29241432609248602</v>
      </c>
      <c r="AQ11" s="17">
        <v>0.30066080218277802</v>
      </c>
      <c r="AR11" s="17"/>
      <c r="AS11" s="17">
        <v>0.31280860798868698</v>
      </c>
      <c r="AT11" s="17">
        <v>0.32554946381302402</v>
      </c>
      <c r="AU11" s="17">
        <v>0.334547634076795</v>
      </c>
      <c r="AV11" s="17">
        <v>0.35998297569349902</v>
      </c>
      <c r="AW11" s="17">
        <v>0.32000734185784802</v>
      </c>
      <c r="AX11" s="17">
        <v>0.32829396750143502</v>
      </c>
      <c r="AY11" s="17"/>
      <c r="AZ11" s="17">
        <v>0.35168987805419</v>
      </c>
      <c r="BA11" s="17">
        <v>0.33707770695125899</v>
      </c>
      <c r="BB11" s="17">
        <v>0.31307359272225699</v>
      </c>
      <c r="BC11" s="17">
        <v>0.35709073586441298</v>
      </c>
      <c r="BD11" s="17">
        <v>0.310783678888926</v>
      </c>
      <c r="BE11" s="17"/>
      <c r="BF11" s="17">
        <v>0.33849282532732</v>
      </c>
      <c r="BG11" s="17"/>
      <c r="BH11" s="17">
        <v>0.340852752365495</v>
      </c>
      <c r="BI11" s="17"/>
      <c r="BJ11" s="17">
        <v>0.33092175590087203</v>
      </c>
      <c r="BK11" s="17">
        <v>0.35474735640937999</v>
      </c>
      <c r="BL11" s="17">
        <v>0.34965480412475503</v>
      </c>
      <c r="BM11" s="17">
        <v>0.28150833264617597</v>
      </c>
      <c r="BN11" s="17">
        <v>0.25542785134160401</v>
      </c>
      <c r="BO11" s="17">
        <v>0.289934942428067</v>
      </c>
      <c r="BP11" s="17"/>
      <c r="BQ11" s="17">
        <v>0.30356170325585302</v>
      </c>
      <c r="BR11" s="17">
        <v>0.33386170498607298</v>
      </c>
      <c r="BS11" s="17">
        <v>0.34946529833833001</v>
      </c>
      <c r="BT11" s="17"/>
      <c r="BU11" s="17">
        <v>0.25023057563337597</v>
      </c>
      <c r="BV11" s="17">
        <v>0.34025129866887299</v>
      </c>
      <c r="BW11" s="17">
        <v>0.337272732875735</v>
      </c>
      <c r="BX11" s="17"/>
      <c r="BY11" s="17">
        <v>0.26755969902288901</v>
      </c>
      <c r="BZ11" s="17"/>
      <c r="CA11" s="17">
        <v>0.29526492308894697</v>
      </c>
    </row>
    <row r="12" spans="2:79" x14ac:dyDescent="0.35">
      <c r="B12" s="18" t="s">
        <v>388</v>
      </c>
      <c r="C12" s="17">
        <v>0.30245338673301803</v>
      </c>
      <c r="D12" s="17">
        <v>0.31610783806510701</v>
      </c>
      <c r="E12" s="17">
        <v>0.28730690388925401</v>
      </c>
      <c r="F12" s="17"/>
      <c r="G12" s="17">
        <v>0.28861325969986201</v>
      </c>
      <c r="H12" s="17">
        <v>0.25109766320217902</v>
      </c>
      <c r="I12" s="17">
        <v>0.29735461136913599</v>
      </c>
      <c r="J12" s="17">
        <v>0.34257428862900802</v>
      </c>
      <c r="K12" s="17">
        <v>0.341537896416789</v>
      </c>
      <c r="L12" s="17">
        <v>0.298899230633004</v>
      </c>
      <c r="M12" s="17"/>
      <c r="N12" s="17">
        <v>0.32478582794373601</v>
      </c>
      <c r="O12" s="17">
        <v>0.31172332052064</v>
      </c>
      <c r="P12" s="17">
        <v>0.30589801407615902</v>
      </c>
      <c r="Q12" s="17">
        <v>0.26200285858827499</v>
      </c>
      <c r="R12" s="17"/>
      <c r="S12" s="17">
        <v>0.33159565753422099</v>
      </c>
      <c r="T12" s="17">
        <v>0.32129566587786701</v>
      </c>
      <c r="U12" s="17">
        <v>0.32320151877845898</v>
      </c>
      <c r="V12" s="17">
        <v>0.34044536302814699</v>
      </c>
      <c r="W12" s="17">
        <v>0.31580880888343998</v>
      </c>
      <c r="X12" s="17">
        <v>0.31682466687842897</v>
      </c>
      <c r="Y12" s="17">
        <v>0.25647171477799502</v>
      </c>
      <c r="Z12" s="17">
        <v>0.25071411294416801</v>
      </c>
      <c r="AA12" s="17">
        <v>0.27726001943578299</v>
      </c>
      <c r="AB12" s="17">
        <v>0.251727656653704</v>
      </c>
      <c r="AC12" s="17">
        <v>0.25823933429317902</v>
      </c>
      <c r="AD12" s="17">
        <v>0.35101137726241399</v>
      </c>
      <c r="AE12" s="17"/>
      <c r="AF12" s="17">
        <v>0.29585801114457599</v>
      </c>
      <c r="AG12" s="17">
        <v>0.29055616444632998</v>
      </c>
      <c r="AH12" s="17">
        <v>0.328198356681491</v>
      </c>
      <c r="AI12" s="17">
        <v>0.305263121756289</v>
      </c>
      <c r="AJ12" s="17">
        <v>0.355102929003621</v>
      </c>
      <c r="AK12" s="17">
        <v>0.33451947740378102</v>
      </c>
      <c r="AL12" s="17"/>
      <c r="AM12" s="17">
        <v>0.19894526361519299</v>
      </c>
      <c r="AN12" s="17">
        <v>0.32096367197935799</v>
      </c>
      <c r="AO12" s="17">
        <v>0.36217004584503998</v>
      </c>
      <c r="AP12" s="17">
        <v>0.31430333122097598</v>
      </c>
      <c r="AQ12" s="17">
        <v>0.31023336026943499</v>
      </c>
      <c r="AR12" s="17"/>
      <c r="AS12" s="17">
        <v>0.34468357004877698</v>
      </c>
      <c r="AT12" s="17">
        <v>0.28767924543765999</v>
      </c>
      <c r="AU12" s="17">
        <v>0.24968548029791399</v>
      </c>
      <c r="AV12" s="17">
        <v>0.29529596727694502</v>
      </c>
      <c r="AW12" s="17">
        <v>0.31007265923711502</v>
      </c>
      <c r="AX12" s="17">
        <v>0.34212255288438698</v>
      </c>
      <c r="AY12" s="17"/>
      <c r="AZ12" s="17">
        <v>0.303510667445893</v>
      </c>
      <c r="BA12" s="17">
        <v>0.27723802491094202</v>
      </c>
      <c r="BB12" s="17">
        <v>0.296516193751312</v>
      </c>
      <c r="BC12" s="17">
        <v>0.33692663811026402</v>
      </c>
      <c r="BD12" s="17">
        <v>0.32641473641345697</v>
      </c>
      <c r="BE12" s="17"/>
      <c r="BF12" s="17">
        <v>0.30038503727515498</v>
      </c>
      <c r="BG12" s="17"/>
      <c r="BH12" s="17">
        <v>0.30030699929688498</v>
      </c>
      <c r="BI12" s="17"/>
      <c r="BJ12" s="17">
        <v>0.28780371006007399</v>
      </c>
      <c r="BK12" s="17">
        <v>0.30985396926380598</v>
      </c>
      <c r="BL12" s="17">
        <v>0.31683804757693002</v>
      </c>
      <c r="BM12" s="17">
        <v>0.26588934322530799</v>
      </c>
      <c r="BN12" s="17">
        <v>0.37233823288298301</v>
      </c>
      <c r="BO12" s="17">
        <v>0.305761944964068</v>
      </c>
      <c r="BP12" s="17"/>
      <c r="BQ12" s="17">
        <v>0.34261527956376298</v>
      </c>
      <c r="BR12" s="17">
        <v>0.27974558039272202</v>
      </c>
      <c r="BS12" s="17">
        <v>0.31295377675122599</v>
      </c>
      <c r="BT12" s="17"/>
      <c r="BU12" s="17">
        <v>0.31145962554780299</v>
      </c>
      <c r="BV12" s="17">
        <v>0.315070953555176</v>
      </c>
      <c r="BW12" s="17">
        <v>0.30763300366868801</v>
      </c>
      <c r="BX12" s="17"/>
      <c r="BY12" s="17">
        <v>0.28396013075936899</v>
      </c>
      <c r="BZ12" s="17"/>
      <c r="CA12" s="17">
        <v>0.42705209453354998</v>
      </c>
    </row>
    <row r="13" spans="2:79" x14ac:dyDescent="0.35">
      <c r="B13" s="18" t="s">
        <v>136</v>
      </c>
      <c r="C13" s="17">
        <v>7.9814733155270906E-2</v>
      </c>
      <c r="D13" s="17">
        <v>6.4955002956547603E-2</v>
      </c>
      <c r="E13" s="17">
        <v>9.4857984704940904E-2</v>
      </c>
      <c r="F13" s="17"/>
      <c r="G13" s="17">
        <v>7.6468052854670204E-2</v>
      </c>
      <c r="H13" s="17">
        <v>0.10237581906019499</v>
      </c>
      <c r="I13" s="17">
        <v>6.3148648923118403E-2</v>
      </c>
      <c r="J13" s="17">
        <v>7.10867005863942E-2</v>
      </c>
      <c r="K13" s="17">
        <v>7.1884833561708397E-2</v>
      </c>
      <c r="L13" s="17">
        <v>8.9584969423104094E-2</v>
      </c>
      <c r="M13" s="17"/>
      <c r="N13" s="17">
        <v>6.6780843883961896E-2</v>
      </c>
      <c r="O13" s="17">
        <v>6.6045330241157704E-2</v>
      </c>
      <c r="P13" s="17">
        <v>8.0347097659854497E-2</v>
      </c>
      <c r="Q13" s="17">
        <v>0.10927002551272801</v>
      </c>
      <c r="R13" s="17"/>
      <c r="S13" s="17">
        <v>7.5359145505450906E-2</v>
      </c>
      <c r="T13" s="17">
        <v>9.1131521903356397E-2</v>
      </c>
      <c r="U13" s="17">
        <v>8.2602900439821103E-2</v>
      </c>
      <c r="V13" s="17">
        <v>7.5062521503812096E-2</v>
      </c>
      <c r="W13" s="17">
        <v>8.2964062555015997E-2</v>
      </c>
      <c r="X13" s="17">
        <v>9.84887877423095E-2</v>
      </c>
      <c r="Y13" s="17">
        <v>6.8208143404475993E-2</v>
      </c>
      <c r="Z13" s="17">
        <v>5.2710607606881003E-2</v>
      </c>
      <c r="AA13" s="17">
        <v>7.4581190900343305E-2</v>
      </c>
      <c r="AB13" s="17">
        <v>0.108343360935924</v>
      </c>
      <c r="AC13" s="17">
        <v>6.4028406701201995E-2</v>
      </c>
      <c r="AD13" s="17">
        <v>2.2116723513935201E-2</v>
      </c>
      <c r="AE13" s="17"/>
      <c r="AF13" s="17">
        <v>0.106698942411544</v>
      </c>
      <c r="AG13" s="17">
        <v>7.2621423430663398E-2</v>
      </c>
      <c r="AH13" s="17">
        <v>4.3074300749781698E-2</v>
      </c>
      <c r="AI13" s="17">
        <v>5.5028204796541302E-2</v>
      </c>
      <c r="AJ13" s="17">
        <v>9.1611721242738697E-2</v>
      </c>
      <c r="AK13" s="17">
        <v>6.1109506401146103E-2</v>
      </c>
      <c r="AL13" s="17"/>
      <c r="AM13" s="17">
        <v>0.107859664101337</v>
      </c>
      <c r="AN13" s="17">
        <v>7.6613237005179094E-2</v>
      </c>
      <c r="AO13" s="17">
        <v>6.4718859606369097E-2</v>
      </c>
      <c r="AP13" s="17">
        <v>5.2414089230794103E-2</v>
      </c>
      <c r="AQ13" s="17">
        <v>8.4271250143393803E-2</v>
      </c>
      <c r="AR13" s="17"/>
      <c r="AS13" s="17">
        <v>6.8634028315582504E-2</v>
      </c>
      <c r="AT13" s="17">
        <v>9.8080885965717499E-2</v>
      </c>
      <c r="AU13" s="17">
        <v>7.62414756722362E-2</v>
      </c>
      <c r="AV13" s="17">
        <v>7.67716121094493E-2</v>
      </c>
      <c r="AW13" s="17">
        <v>9.18940186688504E-2</v>
      </c>
      <c r="AX13" s="17">
        <v>5.1581975056819197E-2</v>
      </c>
      <c r="AY13" s="17"/>
      <c r="AZ13" s="17">
        <v>7.3570027022649295E-2</v>
      </c>
      <c r="BA13" s="17">
        <v>8.0961773569395296E-2</v>
      </c>
      <c r="BB13" s="17">
        <v>8.6532304893952597E-2</v>
      </c>
      <c r="BC13" s="17">
        <v>8.0360117774688003E-2</v>
      </c>
      <c r="BD13" s="17">
        <v>7.8611629057419793E-2</v>
      </c>
      <c r="BE13" s="17"/>
      <c r="BF13" s="17">
        <v>7.49901819625238E-2</v>
      </c>
      <c r="BG13" s="17"/>
      <c r="BH13" s="17">
        <v>7.2230909358774506E-2</v>
      </c>
      <c r="BI13" s="17"/>
      <c r="BJ13" s="17">
        <v>8.5361982081995497E-2</v>
      </c>
      <c r="BK13" s="17">
        <v>7.5965781389000106E-2</v>
      </c>
      <c r="BL13" s="17">
        <v>7.3206623971538307E-2</v>
      </c>
      <c r="BM13" s="17">
        <v>0.102346119336352</v>
      </c>
      <c r="BN13" s="17">
        <v>5.2660611676958201E-2</v>
      </c>
      <c r="BO13" s="17">
        <v>5.0110400939919503E-2</v>
      </c>
      <c r="BP13" s="17"/>
      <c r="BQ13" s="17">
        <v>4.5996669791975101E-2</v>
      </c>
      <c r="BR13" s="17">
        <v>7.5724260553325998E-2</v>
      </c>
      <c r="BS13" s="17">
        <v>6.2761253116317195E-2</v>
      </c>
      <c r="BT13" s="17"/>
      <c r="BU13" s="17">
        <v>3.9537277067918701E-2</v>
      </c>
      <c r="BV13" s="17">
        <v>7.2624121626927093E-2</v>
      </c>
      <c r="BW13" s="17">
        <v>6.3355036472728096E-2</v>
      </c>
      <c r="BX13" s="17"/>
      <c r="BY13" s="17">
        <v>5.2683173844621199E-2</v>
      </c>
      <c r="BZ13" s="17"/>
      <c r="CA13" s="17">
        <v>5.7071198144088502E-2</v>
      </c>
    </row>
    <row r="14" spans="2:79" x14ac:dyDescent="0.35">
      <c r="B14" s="18" t="s">
        <v>389</v>
      </c>
      <c r="C14" s="21">
        <v>0.287435328174722</v>
      </c>
      <c r="D14" s="21">
        <v>0.28206200724032499</v>
      </c>
      <c r="E14" s="21">
        <v>0.293214814511292</v>
      </c>
      <c r="F14" s="21"/>
      <c r="G14" s="21">
        <v>0.34475270311866901</v>
      </c>
      <c r="H14" s="21">
        <v>0.35375327608528401</v>
      </c>
      <c r="I14" s="21">
        <v>0.32532523501750699</v>
      </c>
      <c r="J14" s="21">
        <v>0.235103504867538</v>
      </c>
      <c r="K14" s="21">
        <v>0.22966689219373401</v>
      </c>
      <c r="L14" s="21">
        <v>0.24563185716518601</v>
      </c>
      <c r="M14" s="21"/>
      <c r="N14" s="21">
        <v>0.273022614553731</v>
      </c>
      <c r="O14" s="21">
        <v>0.284319046768922</v>
      </c>
      <c r="P14" s="21">
        <v>0.28968925573133297</v>
      </c>
      <c r="Q14" s="21">
        <v>0.30839561288924899</v>
      </c>
      <c r="R14" s="21"/>
      <c r="S14" s="21">
        <v>0.28335141253033702</v>
      </c>
      <c r="T14" s="21">
        <v>0.25260521186964702</v>
      </c>
      <c r="U14" s="21">
        <v>0.27957554961432801</v>
      </c>
      <c r="V14" s="21">
        <v>0.27916933930287702</v>
      </c>
      <c r="W14" s="21">
        <v>0.26194084303585802</v>
      </c>
      <c r="X14" s="21">
        <v>0.27455876921479599</v>
      </c>
      <c r="Y14" s="21">
        <v>0.30293162906146498</v>
      </c>
      <c r="Z14" s="21">
        <v>0.36087582508556998</v>
      </c>
      <c r="AA14" s="21">
        <v>0.33593225149147199</v>
      </c>
      <c r="AB14" s="21">
        <v>0.28303350325109999</v>
      </c>
      <c r="AC14" s="21">
        <v>0.289666145416</v>
      </c>
      <c r="AD14" s="21">
        <v>0.29383500817493102</v>
      </c>
      <c r="AE14" s="21"/>
      <c r="AF14" s="21">
        <v>0.29015365710672902</v>
      </c>
      <c r="AG14" s="21">
        <v>0.29771826911905203</v>
      </c>
      <c r="AH14" s="21">
        <v>0.279095543929478</v>
      </c>
      <c r="AI14" s="21">
        <v>0.29587992093774401</v>
      </c>
      <c r="AJ14" s="21">
        <v>0.29477221569818701</v>
      </c>
      <c r="AK14" s="21">
        <v>0.25731166698416402</v>
      </c>
      <c r="AL14" s="21"/>
      <c r="AM14" s="21">
        <v>0.31822878528228499</v>
      </c>
      <c r="AN14" s="21">
        <v>0.28058629333471502</v>
      </c>
      <c r="AO14" s="21">
        <v>0.24418010569728099</v>
      </c>
      <c r="AP14" s="21">
        <v>0.34086825345574401</v>
      </c>
      <c r="AQ14" s="21">
        <v>0.30483458740439301</v>
      </c>
      <c r="AR14" s="21"/>
      <c r="AS14" s="21">
        <v>0.27387379364695402</v>
      </c>
      <c r="AT14" s="21">
        <v>0.28869040478359898</v>
      </c>
      <c r="AU14" s="21">
        <v>0.33952540995305502</v>
      </c>
      <c r="AV14" s="21">
        <v>0.26794944492010597</v>
      </c>
      <c r="AW14" s="21">
        <v>0.27802598023618602</v>
      </c>
      <c r="AX14" s="21">
        <v>0.278001504557358</v>
      </c>
      <c r="AY14" s="21"/>
      <c r="AZ14" s="21">
        <v>0.27122942747726803</v>
      </c>
      <c r="BA14" s="21">
        <v>0.304722494568403</v>
      </c>
      <c r="BB14" s="21">
        <v>0.30387790863247899</v>
      </c>
      <c r="BC14" s="21">
        <v>0.22562250825063501</v>
      </c>
      <c r="BD14" s="21">
        <v>0.284189955640197</v>
      </c>
      <c r="BE14" s="21"/>
      <c r="BF14" s="21">
        <v>0.28613195543500097</v>
      </c>
      <c r="BG14" s="21"/>
      <c r="BH14" s="21">
        <v>0.286609338978846</v>
      </c>
      <c r="BI14" s="21"/>
      <c r="BJ14" s="21">
        <v>0.29591255195705901</v>
      </c>
      <c r="BK14" s="21">
        <v>0.25943289293781402</v>
      </c>
      <c r="BL14" s="21">
        <v>0.26030052432677597</v>
      </c>
      <c r="BM14" s="21">
        <v>0.35025620479216402</v>
      </c>
      <c r="BN14" s="21">
        <v>0.31957330409845502</v>
      </c>
      <c r="BO14" s="21">
        <v>0.35419271166794503</v>
      </c>
      <c r="BP14" s="21"/>
      <c r="BQ14" s="21">
        <v>0.30782634738840903</v>
      </c>
      <c r="BR14" s="21">
        <v>0.31066845406787902</v>
      </c>
      <c r="BS14" s="21">
        <v>0.27481967179412697</v>
      </c>
      <c r="BT14" s="21"/>
      <c r="BU14" s="21">
        <v>0.398772521750902</v>
      </c>
      <c r="BV14" s="21">
        <v>0.27205362614902301</v>
      </c>
      <c r="BW14" s="21">
        <v>0.29173922698284899</v>
      </c>
      <c r="BX14" s="21"/>
      <c r="BY14" s="21">
        <v>0.39579699637312099</v>
      </c>
      <c r="BZ14" s="21"/>
      <c r="CA14" s="21">
        <v>0.22061178423341499</v>
      </c>
    </row>
    <row r="15" spans="2:79" x14ac:dyDescent="0.35">
      <c r="B15" s="18" t="s">
        <v>390</v>
      </c>
      <c r="C15" s="21">
        <v>0.63274993867000695</v>
      </c>
      <c r="D15" s="21">
        <v>0.65298298980312797</v>
      </c>
      <c r="E15" s="21">
        <v>0.61192720078376694</v>
      </c>
      <c r="F15" s="21"/>
      <c r="G15" s="21">
        <v>0.57877924402666103</v>
      </c>
      <c r="H15" s="21">
        <v>0.54387090485452105</v>
      </c>
      <c r="I15" s="21">
        <v>0.61152611605937501</v>
      </c>
      <c r="J15" s="21">
        <v>0.69380979454606795</v>
      </c>
      <c r="K15" s="21">
        <v>0.69844827424455802</v>
      </c>
      <c r="L15" s="21">
        <v>0.66478317341171</v>
      </c>
      <c r="M15" s="21"/>
      <c r="N15" s="21">
        <v>0.660196541562307</v>
      </c>
      <c r="O15" s="21">
        <v>0.64963562298991995</v>
      </c>
      <c r="P15" s="21">
        <v>0.62996364660881199</v>
      </c>
      <c r="Q15" s="21">
        <v>0.58233436159802299</v>
      </c>
      <c r="R15" s="21"/>
      <c r="S15" s="21">
        <v>0.641289441964212</v>
      </c>
      <c r="T15" s="21">
        <v>0.65626326622699704</v>
      </c>
      <c r="U15" s="21">
        <v>0.63782154994585105</v>
      </c>
      <c r="V15" s="21">
        <v>0.645768139193311</v>
      </c>
      <c r="W15" s="21">
        <v>0.65509509440912606</v>
      </c>
      <c r="X15" s="21">
        <v>0.62695244304289499</v>
      </c>
      <c r="Y15" s="21">
        <v>0.62886022753405901</v>
      </c>
      <c r="Z15" s="21">
        <v>0.58641356730754901</v>
      </c>
      <c r="AA15" s="21">
        <v>0.58948655760818502</v>
      </c>
      <c r="AB15" s="21">
        <v>0.608623135812977</v>
      </c>
      <c r="AC15" s="21">
        <v>0.64630544788279798</v>
      </c>
      <c r="AD15" s="21">
        <v>0.68404826831113397</v>
      </c>
      <c r="AE15" s="21"/>
      <c r="AF15" s="21">
        <v>0.60314740048172699</v>
      </c>
      <c r="AG15" s="21">
        <v>0.62966030745028501</v>
      </c>
      <c r="AH15" s="21">
        <v>0.67783015532073998</v>
      </c>
      <c r="AI15" s="21">
        <v>0.64909187426571502</v>
      </c>
      <c r="AJ15" s="21">
        <v>0.61361606305907401</v>
      </c>
      <c r="AK15" s="21">
        <v>0.68157882661469005</v>
      </c>
      <c r="AL15" s="21"/>
      <c r="AM15" s="21">
        <v>0.573911550616378</v>
      </c>
      <c r="AN15" s="21">
        <v>0.64280046966010596</v>
      </c>
      <c r="AO15" s="21">
        <v>0.69110103469634998</v>
      </c>
      <c r="AP15" s="21">
        <v>0.60671765731346206</v>
      </c>
      <c r="AQ15" s="21">
        <v>0.61089416245221295</v>
      </c>
      <c r="AR15" s="21"/>
      <c r="AS15" s="21">
        <v>0.65749217803746396</v>
      </c>
      <c r="AT15" s="21">
        <v>0.61322870925068296</v>
      </c>
      <c r="AU15" s="21">
        <v>0.58423311437470904</v>
      </c>
      <c r="AV15" s="21">
        <v>0.65527894297044398</v>
      </c>
      <c r="AW15" s="21">
        <v>0.63008000109496398</v>
      </c>
      <c r="AX15" s="21">
        <v>0.670416520385823</v>
      </c>
      <c r="AY15" s="21"/>
      <c r="AZ15" s="21">
        <v>0.655200545500083</v>
      </c>
      <c r="BA15" s="21">
        <v>0.61431573186220101</v>
      </c>
      <c r="BB15" s="21">
        <v>0.60958978647356898</v>
      </c>
      <c r="BC15" s="21">
        <v>0.694017373974677</v>
      </c>
      <c r="BD15" s="21">
        <v>0.63719841530238397</v>
      </c>
      <c r="BE15" s="21"/>
      <c r="BF15" s="21">
        <v>0.63887786260247503</v>
      </c>
      <c r="BG15" s="21"/>
      <c r="BH15" s="21">
        <v>0.64115975166237904</v>
      </c>
      <c r="BI15" s="21"/>
      <c r="BJ15" s="21">
        <v>0.61872546596094602</v>
      </c>
      <c r="BK15" s="21">
        <v>0.66460132567318597</v>
      </c>
      <c r="BL15" s="21">
        <v>0.66649285170168504</v>
      </c>
      <c r="BM15" s="21">
        <v>0.54739767587148402</v>
      </c>
      <c r="BN15" s="21">
        <v>0.62776608422458702</v>
      </c>
      <c r="BO15" s="21">
        <v>0.595696887392135</v>
      </c>
      <c r="BP15" s="21"/>
      <c r="BQ15" s="21">
        <v>0.646176982819616</v>
      </c>
      <c r="BR15" s="21">
        <v>0.61360728537879505</v>
      </c>
      <c r="BS15" s="21">
        <v>0.662419075089556</v>
      </c>
      <c r="BT15" s="21"/>
      <c r="BU15" s="21">
        <v>0.56169020118117896</v>
      </c>
      <c r="BV15" s="21">
        <v>0.65532225222404905</v>
      </c>
      <c r="BW15" s="21">
        <v>0.64490573654442196</v>
      </c>
      <c r="BX15" s="21"/>
      <c r="BY15" s="21">
        <v>0.551519829782257</v>
      </c>
      <c r="BZ15" s="21"/>
      <c r="CA15" s="21">
        <v>0.722317017622497</v>
      </c>
    </row>
    <row r="16" spans="2:79" x14ac:dyDescent="0.35">
      <c r="B16" s="18" t="s">
        <v>202</v>
      </c>
      <c r="C16" s="22">
        <v>-0.345314610495285</v>
      </c>
      <c r="D16" s="22">
        <v>-0.37092098256280298</v>
      </c>
      <c r="E16" s="22">
        <v>-0.318712386272474</v>
      </c>
      <c r="F16" s="22"/>
      <c r="G16" s="22">
        <v>-0.23402654090799199</v>
      </c>
      <c r="H16" s="22">
        <v>-0.19011762876923699</v>
      </c>
      <c r="I16" s="22">
        <v>-0.28620088104186803</v>
      </c>
      <c r="J16" s="22">
        <v>-0.458706289678529</v>
      </c>
      <c r="K16" s="22">
        <v>-0.46878138205082398</v>
      </c>
      <c r="L16" s="22">
        <v>-0.41915131624652502</v>
      </c>
      <c r="M16" s="22"/>
      <c r="N16" s="22">
        <v>-0.387173927008576</v>
      </c>
      <c r="O16" s="22">
        <v>-0.365316576220998</v>
      </c>
      <c r="P16" s="22">
        <v>-0.34027439087747902</v>
      </c>
      <c r="Q16" s="22">
        <v>-0.27393874870877399</v>
      </c>
      <c r="R16" s="22"/>
      <c r="S16" s="22">
        <v>-0.35793802943387498</v>
      </c>
      <c r="T16" s="22">
        <v>-0.40365805435735003</v>
      </c>
      <c r="U16" s="22">
        <v>-0.35824600033152298</v>
      </c>
      <c r="V16" s="22">
        <v>-0.36659879989043398</v>
      </c>
      <c r="W16" s="22">
        <v>-0.39315425137326798</v>
      </c>
      <c r="X16" s="22">
        <v>-0.352393673828099</v>
      </c>
      <c r="Y16" s="22">
        <v>-0.32592859847259298</v>
      </c>
      <c r="Z16" s="22">
        <v>-0.225537742221979</v>
      </c>
      <c r="AA16" s="22">
        <v>-0.25355430611671198</v>
      </c>
      <c r="AB16" s="22">
        <v>-0.32558963256187701</v>
      </c>
      <c r="AC16" s="22">
        <v>-0.35663930246679898</v>
      </c>
      <c r="AD16" s="22">
        <v>-0.390213260136203</v>
      </c>
      <c r="AE16" s="22"/>
      <c r="AF16" s="22">
        <v>-0.31299374337499802</v>
      </c>
      <c r="AG16" s="22">
        <v>-0.33194203833123398</v>
      </c>
      <c r="AH16" s="22">
        <v>-0.39873461139126198</v>
      </c>
      <c r="AI16" s="22">
        <v>-0.35321195332797101</v>
      </c>
      <c r="AJ16" s="22">
        <v>-0.318843847360888</v>
      </c>
      <c r="AK16" s="22">
        <v>-0.42426715963052603</v>
      </c>
      <c r="AL16" s="22"/>
      <c r="AM16" s="22">
        <v>-0.25568276533409301</v>
      </c>
      <c r="AN16" s="22">
        <v>-0.36221417632538999</v>
      </c>
      <c r="AO16" s="22">
        <v>-0.44692092899906899</v>
      </c>
      <c r="AP16" s="22">
        <v>-0.26584940385771799</v>
      </c>
      <c r="AQ16" s="22">
        <v>-0.306059575047819</v>
      </c>
      <c r="AR16" s="22"/>
      <c r="AS16" s="22">
        <v>-0.38361838439050999</v>
      </c>
      <c r="AT16" s="22">
        <v>-0.32453830446708398</v>
      </c>
      <c r="AU16" s="22">
        <v>-0.24470770442165399</v>
      </c>
      <c r="AV16" s="22">
        <v>-0.38732949805033801</v>
      </c>
      <c r="AW16" s="22">
        <v>-0.35205402085877802</v>
      </c>
      <c r="AX16" s="22">
        <v>-0.392415015828465</v>
      </c>
      <c r="AY16" s="22"/>
      <c r="AZ16" s="22">
        <v>-0.38397111802281497</v>
      </c>
      <c r="BA16" s="22">
        <v>-0.30959323729379801</v>
      </c>
      <c r="BB16" s="22">
        <v>-0.30571187784109</v>
      </c>
      <c r="BC16" s="22">
        <v>-0.46839486572404199</v>
      </c>
      <c r="BD16" s="22">
        <v>-0.35300845966218702</v>
      </c>
      <c r="BE16" s="22"/>
      <c r="BF16" s="22">
        <v>-0.352745907167474</v>
      </c>
      <c r="BG16" s="22"/>
      <c r="BH16" s="22">
        <v>-0.35455041268353299</v>
      </c>
      <c r="BI16" s="22"/>
      <c r="BJ16" s="22">
        <v>-0.32281291400388701</v>
      </c>
      <c r="BK16" s="22">
        <v>-0.40516843273537101</v>
      </c>
      <c r="BL16" s="22">
        <v>-0.40619232737490901</v>
      </c>
      <c r="BM16" s="22">
        <v>-0.19714147107932001</v>
      </c>
      <c r="BN16" s="22">
        <v>-0.30819278012613199</v>
      </c>
      <c r="BO16" s="22">
        <v>-0.24150417572419</v>
      </c>
      <c r="BP16" s="22"/>
      <c r="BQ16" s="22">
        <v>-0.33835063543120703</v>
      </c>
      <c r="BR16" s="22">
        <v>-0.30293883131091598</v>
      </c>
      <c r="BS16" s="22">
        <v>-0.38759940329542802</v>
      </c>
      <c r="BT16" s="22"/>
      <c r="BU16" s="22">
        <v>-0.16291767943027599</v>
      </c>
      <c r="BV16" s="22">
        <v>-0.38326862607502599</v>
      </c>
      <c r="BW16" s="22">
        <v>-0.35316650956157303</v>
      </c>
      <c r="BX16" s="22"/>
      <c r="BY16" s="22">
        <v>-0.15572283340913601</v>
      </c>
      <c r="BZ16" s="22"/>
      <c r="CA16" s="22">
        <v>-0.50170523338908302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398</v>
      </c>
      <c r="C9" s="17">
        <v>0.16111789428972001</v>
      </c>
      <c r="D9" s="17">
        <v>0.20192522587992101</v>
      </c>
      <c r="E9" s="17">
        <v>0.121315773748582</v>
      </c>
      <c r="F9" s="17"/>
      <c r="G9" s="17">
        <v>0.11721048721230599</v>
      </c>
      <c r="H9" s="17">
        <v>0.16332051760938801</v>
      </c>
      <c r="I9" s="17">
        <v>0.17570172520411001</v>
      </c>
      <c r="J9" s="17">
        <v>0.18199646082755599</v>
      </c>
      <c r="K9" s="17">
        <v>0.188489737393813</v>
      </c>
      <c r="L9" s="17">
        <v>0.141604241456147</v>
      </c>
      <c r="M9" s="17"/>
      <c r="N9" s="17">
        <v>0.197107730729561</v>
      </c>
      <c r="O9" s="17">
        <v>0.15583501875844499</v>
      </c>
      <c r="P9" s="17">
        <v>0.16463130572167001</v>
      </c>
      <c r="Q9" s="17">
        <v>0.127282299579311</v>
      </c>
      <c r="R9" s="17"/>
      <c r="S9" s="17">
        <v>0.19857159813091799</v>
      </c>
      <c r="T9" s="17">
        <v>0.152251030796798</v>
      </c>
      <c r="U9" s="17">
        <v>0.14109764341137199</v>
      </c>
      <c r="V9" s="17">
        <v>0.163848497950286</v>
      </c>
      <c r="W9" s="17">
        <v>0.186673599233695</v>
      </c>
      <c r="X9" s="17">
        <v>0.212588140256008</v>
      </c>
      <c r="Y9" s="17">
        <v>0.13387258925416801</v>
      </c>
      <c r="Z9" s="17">
        <v>9.3357817421460904E-2</v>
      </c>
      <c r="AA9" s="17">
        <v>0.14792601004976999</v>
      </c>
      <c r="AB9" s="17">
        <v>0.14278610275471099</v>
      </c>
      <c r="AC9" s="17">
        <v>0.145061955293291</v>
      </c>
      <c r="AD9" s="17">
        <v>0.148990867397474</v>
      </c>
      <c r="AE9" s="17"/>
      <c r="AF9" s="17">
        <v>0.120109596771638</v>
      </c>
      <c r="AG9" s="17">
        <v>0.157014722260015</v>
      </c>
      <c r="AH9" s="17">
        <v>0.176904710471984</v>
      </c>
      <c r="AI9" s="17">
        <v>0.19624212562777299</v>
      </c>
      <c r="AJ9" s="17">
        <v>0.174418464526788</v>
      </c>
      <c r="AK9" s="17">
        <v>0.25974555862948601</v>
      </c>
      <c r="AL9" s="17"/>
      <c r="AM9" s="17">
        <v>0.155679972319719</v>
      </c>
      <c r="AN9" s="17">
        <v>0.152150178415182</v>
      </c>
      <c r="AO9" s="17">
        <v>0.15948353679194399</v>
      </c>
      <c r="AP9" s="17">
        <v>0.19610302618710601</v>
      </c>
      <c r="AQ9" s="17">
        <v>0.29679933223149202</v>
      </c>
      <c r="AR9" s="17"/>
      <c r="AS9" s="17">
        <v>0.19316529667829299</v>
      </c>
      <c r="AT9" s="17">
        <v>0.16223714253164201</v>
      </c>
      <c r="AU9" s="17">
        <v>0.15254504487466999</v>
      </c>
      <c r="AV9" s="17">
        <v>0.14542095298350399</v>
      </c>
      <c r="AW9" s="17">
        <v>0.145286834648019</v>
      </c>
      <c r="AX9" s="17">
        <v>0.14729271005780001</v>
      </c>
      <c r="AY9" s="17"/>
      <c r="AZ9" s="17">
        <v>0.17354297734527399</v>
      </c>
      <c r="BA9" s="17">
        <v>0.145284191189957</v>
      </c>
      <c r="BB9" s="17">
        <v>0.16294758416477001</v>
      </c>
      <c r="BC9" s="17">
        <v>0.14893147801915799</v>
      </c>
      <c r="BD9" s="17">
        <v>0.16808409041293201</v>
      </c>
      <c r="BE9" s="17"/>
      <c r="BF9" s="17">
        <v>0.16572564553790201</v>
      </c>
      <c r="BG9" s="17"/>
      <c r="BH9" s="17">
        <v>0.170769774762876</v>
      </c>
      <c r="BI9" s="17"/>
      <c r="BJ9" s="17">
        <v>0.156710920682156</v>
      </c>
      <c r="BK9" s="17">
        <v>0.17878316119743701</v>
      </c>
      <c r="BL9" s="17">
        <v>0.15796130878755699</v>
      </c>
      <c r="BM9" s="17">
        <v>0.141068718282994</v>
      </c>
      <c r="BN9" s="17">
        <v>0.13387378242759501</v>
      </c>
      <c r="BO9" s="17">
        <v>0.11780598147216199</v>
      </c>
      <c r="BP9" s="17"/>
      <c r="BQ9" s="17">
        <v>0.17249763150198</v>
      </c>
      <c r="BR9" s="17">
        <v>0.17762471597328899</v>
      </c>
      <c r="BS9" s="17">
        <v>0.15557167725863799</v>
      </c>
      <c r="BT9" s="17"/>
      <c r="BU9" s="17">
        <v>0.26877057791488901</v>
      </c>
      <c r="BV9" s="17">
        <v>0.17354046203094101</v>
      </c>
      <c r="BW9" s="17">
        <v>0.15813208290130401</v>
      </c>
      <c r="BX9" s="17"/>
      <c r="BY9" s="17">
        <v>0.17449339028342201</v>
      </c>
      <c r="BZ9" s="17"/>
      <c r="CA9" s="17">
        <v>0.18445081438047101</v>
      </c>
    </row>
    <row r="10" spans="2:79" ht="29" x14ac:dyDescent="0.35">
      <c r="B10" s="18" t="s">
        <v>399</v>
      </c>
      <c r="C10" s="17">
        <v>0.34330983875816101</v>
      </c>
      <c r="D10" s="17">
        <v>0.343347605887247</v>
      </c>
      <c r="E10" s="17">
        <v>0.343246165623391</v>
      </c>
      <c r="F10" s="17"/>
      <c r="G10" s="17">
        <v>0.39106182693812602</v>
      </c>
      <c r="H10" s="17">
        <v>0.40212158658788799</v>
      </c>
      <c r="I10" s="17">
        <v>0.378586830260639</v>
      </c>
      <c r="J10" s="17">
        <v>0.33487932092649902</v>
      </c>
      <c r="K10" s="17">
        <v>0.29703047505828001</v>
      </c>
      <c r="L10" s="17">
        <v>0.272857579707251</v>
      </c>
      <c r="M10" s="17"/>
      <c r="N10" s="17">
        <v>0.34978359720601099</v>
      </c>
      <c r="O10" s="17">
        <v>0.38108598587180098</v>
      </c>
      <c r="P10" s="17">
        <v>0.32772098275676598</v>
      </c>
      <c r="Q10" s="17">
        <v>0.31147251968144501</v>
      </c>
      <c r="R10" s="17"/>
      <c r="S10" s="17">
        <v>0.35617716756582501</v>
      </c>
      <c r="T10" s="17">
        <v>0.36481707084919701</v>
      </c>
      <c r="U10" s="17">
        <v>0.34218241709661501</v>
      </c>
      <c r="V10" s="17">
        <v>0.32591850972137498</v>
      </c>
      <c r="W10" s="17">
        <v>0.38166604939822701</v>
      </c>
      <c r="X10" s="17">
        <v>0.342324531329187</v>
      </c>
      <c r="Y10" s="17">
        <v>0.35643276073622998</v>
      </c>
      <c r="Z10" s="17">
        <v>0.35006919935958802</v>
      </c>
      <c r="AA10" s="17">
        <v>0.36666415459507201</v>
      </c>
      <c r="AB10" s="17">
        <v>0.28560409222392102</v>
      </c>
      <c r="AC10" s="17">
        <v>0.29058461875967401</v>
      </c>
      <c r="AD10" s="17">
        <v>0.29045117114061297</v>
      </c>
      <c r="AE10" s="17"/>
      <c r="AF10" s="17">
        <v>0.31638516904518399</v>
      </c>
      <c r="AG10" s="17">
        <v>0.32473054250620997</v>
      </c>
      <c r="AH10" s="17">
        <v>0.37457684767379701</v>
      </c>
      <c r="AI10" s="17">
        <v>0.37392694751484901</v>
      </c>
      <c r="AJ10" s="17">
        <v>0.40273575400676598</v>
      </c>
      <c r="AK10" s="17">
        <v>0.39496889047675299</v>
      </c>
      <c r="AL10" s="17"/>
      <c r="AM10" s="17">
        <v>0.28695121470152102</v>
      </c>
      <c r="AN10" s="17">
        <v>0.35447193230174301</v>
      </c>
      <c r="AO10" s="17">
        <v>0.36257473398232398</v>
      </c>
      <c r="AP10" s="17">
        <v>0.40307802465096398</v>
      </c>
      <c r="AQ10" s="17">
        <v>0.30220500139182999</v>
      </c>
      <c r="AR10" s="17"/>
      <c r="AS10" s="17">
        <v>0.37345062539036999</v>
      </c>
      <c r="AT10" s="17">
        <v>0.337879429907878</v>
      </c>
      <c r="AU10" s="17">
        <v>0.344180402926619</v>
      </c>
      <c r="AV10" s="17">
        <v>0.33896554702890602</v>
      </c>
      <c r="AW10" s="17">
        <v>0.29466620727710402</v>
      </c>
      <c r="AX10" s="17">
        <v>0.35595571217384198</v>
      </c>
      <c r="AY10" s="17"/>
      <c r="AZ10" s="17">
        <v>0.36702801501195298</v>
      </c>
      <c r="BA10" s="17">
        <v>0.35164229682459303</v>
      </c>
      <c r="BB10" s="17">
        <v>0.30191012022749097</v>
      </c>
      <c r="BC10" s="17">
        <v>0.34652303269170398</v>
      </c>
      <c r="BD10" s="17">
        <v>0.35021936443221602</v>
      </c>
      <c r="BE10" s="17"/>
      <c r="BF10" s="17">
        <v>0.33653698466689502</v>
      </c>
      <c r="BG10" s="17"/>
      <c r="BH10" s="17">
        <v>0.34867990636674501</v>
      </c>
      <c r="BI10" s="17"/>
      <c r="BJ10" s="17">
        <v>0.37959680732971601</v>
      </c>
      <c r="BK10" s="17">
        <v>0.29629839759367899</v>
      </c>
      <c r="BL10" s="17">
        <v>0.322285279319864</v>
      </c>
      <c r="BM10" s="17">
        <v>0.36416512286941599</v>
      </c>
      <c r="BN10" s="17">
        <v>0.38877854028641201</v>
      </c>
      <c r="BO10" s="17">
        <v>0.37879432388359302</v>
      </c>
      <c r="BP10" s="17"/>
      <c r="BQ10" s="17">
        <v>0.40427453302454402</v>
      </c>
      <c r="BR10" s="17">
        <v>0.34377478904269698</v>
      </c>
      <c r="BS10" s="17">
        <v>0.33943901904624901</v>
      </c>
      <c r="BT10" s="17"/>
      <c r="BU10" s="17">
        <v>0.370976605508542</v>
      </c>
      <c r="BV10" s="17">
        <v>0.38164857143605802</v>
      </c>
      <c r="BW10" s="17">
        <v>0.33292960924770298</v>
      </c>
      <c r="BX10" s="17"/>
      <c r="BY10" s="17">
        <v>0.45899312211230298</v>
      </c>
      <c r="BZ10" s="17"/>
      <c r="CA10" s="17">
        <v>0.36998549318268098</v>
      </c>
    </row>
    <row r="11" spans="2:79" ht="29" x14ac:dyDescent="0.35">
      <c r="B11" s="18" t="s">
        <v>400</v>
      </c>
      <c r="C11" s="17">
        <v>0.195955936456466</v>
      </c>
      <c r="D11" s="17">
        <v>0.18939291699580699</v>
      </c>
      <c r="E11" s="17">
        <v>0.20220176581521701</v>
      </c>
      <c r="F11" s="17"/>
      <c r="G11" s="17">
        <v>0.24319819293123701</v>
      </c>
      <c r="H11" s="17">
        <v>0.19062237202583601</v>
      </c>
      <c r="I11" s="17">
        <v>0.19335271715406199</v>
      </c>
      <c r="J11" s="17">
        <v>0.17884918389184001</v>
      </c>
      <c r="K11" s="17">
        <v>0.18795693076128001</v>
      </c>
      <c r="L11" s="17">
        <v>0.19005052898052999</v>
      </c>
      <c r="M11" s="17"/>
      <c r="N11" s="17">
        <v>0.20959578224915601</v>
      </c>
      <c r="O11" s="17">
        <v>0.17154452504717899</v>
      </c>
      <c r="P11" s="17">
        <v>0.16829027221471199</v>
      </c>
      <c r="Q11" s="17">
        <v>0.23044545917030901</v>
      </c>
      <c r="R11" s="17"/>
      <c r="S11" s="17">
        <v>0.19533928877397699</v>
      </c>
      <c r="T11" s="17">
        <v>0.18773102789635601</v>
      </c>
      <c r="U11" s="17">
        <v>0.230721934686522</v>
      </c>
      <c r="V11" s="17">
        <v>0.22303834255489099</v>
      </c>
      <c r="W11" s="17">
        <v>0.17009971430750401</v>
      </c>
      <c r="X11" s="17">
        <v>0.19706355288833299</v>
      </c>
      <c r="Y11" s="17">
        <v>0.18677456193702299</v>
      </c>
      <c r="Z11" s="17">
        <v>0.24863661157696201</v>
      </c>
      <c r="AA11" s="17">
        <v>0.161267816781618</v>
      </c>
      <c r="AB11" s="17">
        <v>0.18271373279435801</v>
      </c>
      <c r="AC11" s="17">
        <v>0.19087781650503899</v>
      </c>
      <c r="AD11" s="17">
        <v>0.24717950315376</v>
      </c>
      <c r="AE11" s="17"/>
      <c r="AF11" s="17">
        <v>0.21326301771354</v>
      </c>
      <c r="AG11" s="17">
        <v>0.20092896835945501</v>
      </c>
      <c r="AH11" s="17">
        <v>0.180131226272984</v>
      </c>
      <c r="AI11" s="17">
        <v>0.19602499434006301</v>
      </c>
      <c r="AJ11" s="17">
        <v>0.15940440537303999</v>
      </c>
      <c r="AK11" s="17">
        <v>0.20053605385818399</v>
      </c>
      <c r="AL11" s="17"/>
      <c r="AM11" s="17">
        <v>0.18765220145377701</v>
      </c>
      <c r="AN11" s="17">
        <v>0.19562303602673101</v>
      </c>
      <c r="AO11" s="17">
        <v>0.21493577659517499</v>
      </c>
      <c r="AP11" s="17">
        <v>0.17326540183849701</v>
      </c>
      <c r="AQ11" s="17">
        <v>0.181432625942093</v>
      </c>
      <c r="AR11" s="17"/>
      <c r="AS11" s="17">
        <v>0.18330538471893901</v>
      </c>
      <c r="AT11" s="17">
        <v>0.18610714171310799</v>
      </c>
      <c r="AU11" s="17">
        <v>0.22819133949873399</v>
      </c>
      <c r="AV11" s="17">
        <v>0.19324400581456799</v>
      </c>
      <c r="AW11" s="17">
        <v>0.193677685125553</v>
      </c>
      <c r="AX11" s="17">
        <v>0.206788717817489</v>
      </c>
      <c r="AY11" s="17"/>
      <c r="AZ11" s="17">
        <v>0.18923408505174599</v>
      </c>
      <c r="BA11" s="17">
        <v>0.19972802764375799</v>
      </c>
      <c r="BB11" s="17">
        <v>0.18491780723760601</v>
      </c>
      <c r="BC11" s="17">
        <v>0.19598677695050101</v>
      </c>
      <c r="BD11" s="17">
        <v>0.20189783841640499</v>
      </c>
      <c r="BE11" s="17"/>
      <c r="BF11" s="17">
        <v>0.19115619498176101</v>
      </c>
      <c r="BG11" s="17"/>
      <c r="BH11" s="17">
        <v>0.20260123475601099</v>
      </c>
      <c r="BI11" s="17"/>
      <c r="BJ11" s="17">
        <v>0.19936381360626701</v>
      </c>
      <c r="BK11" s="17">
        <v>0.177870014109344</v>
      </c>
      <c r="BL11" s="17">
        <v>0.20115582353314801</v>
      </c>
      <c r="BM11" s="17">
        <v>0.230617055629013</v>
      </c>
      <c r="BN11" s="17">
        <v>0.23049776082020099</v>
      </c>
      <c r="BO11" s="17">
        <v>0.16600447011984101</v>
      </c>
      <c r="BP11" s="17"/>
      <c r="BQ11" s="17">
        <v>0.202154613508956</v>
      </c>
      <c r="BR11" s="17">
        <v>0.20675850184720901</v>
      </c>
      <c r="BS11" s="17">
        <v>0.19843571001473501</v>
      </c>
      <c r="BT11" s="17"/>
      <c r="BU11" s="17">
        <v>0.22839570366687501</v>
      </c>
      <c r="BV11" s="17">
        <v>0.19009669441808899</v>
      </c>
      <c r="BW11" s="17">
        <v>0.21557889582430401</v>
      </c>
      <c r="BX11" s="17"/>
      <c r="BY11" s="17">
        <v>0.183129578863854</v>
      </c>
      <c r="BZ11" s="17"/>
      <c r="CA11" s="17">
        <v>0.16977375088854299</v>
      </c>
    </row>
    <row r="12" spans="2:79" ht="29" x14ac:dyDescent="0.35">
      <c r="B12" s="18" t="s">
        <v>401</v>
      </c>
      <c r="C12" s="17">
        <v>5.6429427936045599E-2</v>
      </c>
      <c r="D12" s="17">
        <v>6.7542904975728998E-2</v>
      </c>
      <c r="E12" s="17">
        <v>4.5973764066373102E-2</v>
      </c>
      <c r="F12" s="17"/>
      <c r="G12" s="17">
        <v>4.2429980097723599E-2</v>
      </c>
      <c r="H12" s="17">
        <v>4.4581932826694898E-2</v>
      </c>
      <c r="I12" s="17">
        <v>4.3515976391497603E-2</v>
      </c>
      <c r="J12" s="17">
        <v>6.1674697363258202E-2</v>
      </c>
      <c r="K12" s="17">
        <v>6.6998856531958001E-2</v>
      </c>
      <c r="L12" s="17">
        <v>7.4542106775269706E-2</v>
      </c>
      <c r="M12" s="17"/>
      <c r="N12" s="17">
        <v>3.9247597696981502E-2</v>
      </c>
      <c r="O12" s="17">
        <v>4.6771553186327301E-2</v>
      </c>
      <c r="P12" s="17">
        <v>8.8958199816285902E-2</v>
      </c>
      <c r="Q12" s="17">
        <v>5.3766939831217997E-2</v>
      </c>
      <c r="R12" s="17"/>
      <c r="S12" s="17">
        <v>3.5772189291980297E-2</v>
      </c>
      <c r="T12" s="17">
        <v>4.9610966810916701E-2</v>
      </c>
      <c r="U12" s="17">
        <v>4.3535608733570402E-2</v>
      </c>
      <c r="V12" s="17">
        <v>4.9267281428467202E-2</v>
      </c>
      <c r="W12" s="17">
        <v>6.0591688669176601E-2</v>
      </c>
      <c r="X12" s="17">
        <v>4.4946350077824701E-2</v>
      </c>
      <c r="Y12" s="17">
        <v>6.0473765221716803E-2</v>
      </c>
      <c r="Z12" s="17">
        <v>7.9620201668170701E-2</v>
      </c>
      <c r="AA12" s="17">
        <v>5.1881888728584999E-2</v>
      </c>
      <c r="AB12" s="17">
        <v>9.9252908708192894E-2</v>
      </c>
      <c r="AC12" s="17">
        <v>9.7600384356684805E-2</v>
      </c>
      <c r="AD12" s="17">
        <v>4.0695539397412397E-2</v>
      </c>
      <c r="AE12" s="17"/>
      <c r="AF12" s="17">
        <v>5.3043149368316403E-2</v>
      </c>
      <c r="AG12" s="17">
        <v>6.9311324809340005E-2</v>
      </c>
      <c r="AH12" s="17">
        <v>6.3504321297514807E-2</v>
      </c>
      <c r="AI12" s="17">
        <v>4.3845588909588798E-2</v>
      </c>
      <c r="AJ12" s="17">
        <v>3.9649009321838499E-2</v>
      </c>
      <c r="AK12" s="17">
        <v>3.14161987118226E-2</v>
      </c>
      <c r="AL12" s="17"/>
      <c r="AM12" s="17">
        <v>6.5133210717158899E-2</v>
      </c>
      <c r="AN12" s="17">
        <v>5.7743821392089799E-2</v>
      </c>
      <c r="AO12" s="17">
        <v>5.2041442527578502E-2</v>
      </c>
      <c r="AP12" s="17">
        <v>3.9318965602305703E-2</v>
      </c>
      <c r="AQ12" s="17">
        <v>6.2661653766287101E-2</v>
      </c>
      <c r="AR12" s="17"/>
      <c r="AS12" s="17">
        <v>4.3728141083081998E-2</v>
      </c>
      <c r="AT12" s="17">
        <v>5.4965828721631402E-2</v>
      </c>
      <c r="AU12" s="17">
        <v>6.9602705393468398E-2</v>
      </c>
      <c r="AV12" s="17">
        <v>4.3566548615892799E-2</v>
      </c>
      <c r="AW12" s="17">
        <v>7.3004935711948299E-2</v>
      </c>
      <c r="AX12" s="17">
        <v>7.9725172673905595E-2</v>
      </c>
      <c r="AY12" s="17"/>
      <c r="AZ12" s="17">
        <v>4.4750405645830403E-2</v>
      </c>
      <c r="BA12" s="17">
        <v>6.11431607524228E-2</v>
      </c>
      <c r="BB12" s="17">
        <v>6.2843895483120304E-2</v>
      </c>
      <c r="BC12" s="17">
        <v>7.2415966193850601E-2</v>
      </c>
      <c r="BD12" s="17">
        <v>5.0813630699848102E-2</v>
      </c>
      <c r="BE12" s="17"/>
      <c r="BF12" s="17">
        <v>6.0871153311539097E-2</v>
      </c>
      <c r="BG12" s="17"/>
      <c r="BH12" s="17">
        <v>5.5777773501199501E-2</v>
      </c>
      <c r="BI12" s="17"/>
      <c r="BJ12" s="17">
        <v>4.39453475140449E-2</v>
      </c>
      <c r="BK12" s="17">
        <v>7.6863091097293196E-2</v>
      </c>
      <c r="BL12" s="17">
        <v>6.1707878586997097E-2</v>
      </c>
      <c r="BM12" s="17">
        <v>3.1384149582399101E-2</v>
      </c>
      <c r="BN12" s="17">
        <v>7.7476432515819593E-2</v>
      </c>
      <c r="BO12" s="17">
        <v>4.3760974767725003E-2</v>
      </c>
      <c r="BP12" s="17"/>
      <c r="BQ12" s="17">
        <v>6.1366138484076301E-2</v>
      </c>
      <c r="BR12" s="17">
        <v>3.8766209582799298E-2</v>
      </c>
      <c r="BS12" s="17">
        <v>6.5826856128589503E-2</v>
      </c>
      <c r="BT12" s="17"/>
      <c r="BU12" s="17">
        <v>6.3760280326033605E-2</v>
      </c>
      <c r="BV12" s="17">
        <v>4.7178519991806098E-2</v>
      </c>
      <c r="BW12" s="17">
        <v>6.3628282540321296E-2</v>
      </c>
      <c r="BX12" s="17"/>
      <c r="BY12" s="17">
        <v>3.6273215847255402E-2</v>
      </c>
      <c r="BZ12" s="17"/>
      <c r="CA12" s="17">
        <v>5.2396884648341503E-2</v>
      </c>
    </row>
    <row r="13" spans="2:79" x14ac:dyDescent="0.35">
      <c r="B13" s="18" t="s">
        <v>136</v>
      </c>
      <c r="C13" s="19">
        <v>0.24318690255960801</v>
      </c>
      <c r="D13" s="19">
        <v>0.19779134626129699</v>
      </c>
      <c r="E13" s="19">
        <v>0.28726253074643698</v>
      </c>
      <c r="F13" s="19"/>
      <c r="G13" s="19">
        <v>0.20609951282060701</v>
      </c>
      <c r="H13" s="19">
        <v>0.199353590950193</v>
      </c>
      <c r="I13" s="19">
        <v>0.20884275098969099</v>
      </c>
      <c r="J13" s="19">
        <v>0.24260033699084699</v>
      </c>
      <c r="K13" s="19">
        <v>0.25952400025466799</v>
      </c>
      <c r="L13" s="19">
        <v>0.32094554308080198</v>
      </c>
      <c r="M13" s="19"/>
      <c r="N13" s="19">
        <v>0.20426529211829</v>
      </c>
      <c r="O13" s="19">
        <v>0.24476291713624801</v>
      </c>
      <c r="P13" s="19">
        <v>0.25039923949056597</v>
      </c>
      <c r="Q13" s="19">
        <v>0.277032781737717</v>
      </c>
      <c r="R13" s="19"/>
      <c r="S13" s="19">
        <v>0.214139756237299</v>
      </c>
      <c r="T13" s="19">
        <v>0.245589903646732</v>
      </c>
      <c r="U13" s="19">
        <v>0.24246239607192099</v>
      </c>
      <c r="V13" s="19">
        <v>0.23792736834497999</v>
      </c>
      <c r="W13" s="19">
        <v>0.20096894839139701</v>
      </c>
      <c r="X13" s="19">
        <v>0.20307742544864801</v>
      </c>
      <c r="Y13" s="19">
        <v>0.262446322850862</v>
      </c>
      <c r="Z13" s="19">
        <v>0.22831616997381901</v>
      </c>
      <c r="AA13" s="19">
        <v>0.27226012984495501</v>
      </c>
      <c r="AB13" s="19">
        <v>0.28964316351881603</v>
      </c>
      <c r="AC13" s="19">
        <v>0.27587522508531098</v>
      </c>
      <c r="AD13" s="19">
        <v>0.27268291891074098</v>
      </c>
      <c r="AE13" s="19"/>
      <c r="AF13" s="19">
        <v>0.29719906710132099</v>
      </c>
      <c r="AG13" s="19">
        <v>0.24801444206498</v>
      </c>
      <c r="AH13" s="19">
        <v>0.204882894283721</v>
      </c>
      <c r="AI13" s="19">
        <v>0.18996034360772701</v>
      </c>
      <c r="AJ13" s="19">
        <v>0.223792366771567</v>
      </c>
      <c r="AK13" s="19">
        <v>0.11333329832375399</v>
      </c>
      <c r="AL13" s="19"/>
      <c r="AM13" s="19">
        <v>0.30458340080782398</v>
      </c>
      <c r="AN13" s="19">
        <v>0.24001103186425499</v>
      </c>
      <c r="AO13" s="19">
        <v>0.21096451010297901</v>
      </c>
      <c r="AP13" s="19">
        <v>0.188234581721127</v>
      </c>
      <c r="AQ13" s="19">
        <v>0.156901386668298</v>
      </c>
      <c r="AR13" s="19"/>
      <c r="AS13" s="19">
        <v>0.20635055212931599</v>
      </c>
      <c r="AT13" s="19">
        <v>0.25881045712574202</v>
      </c>
      <c r="AU13" s="19">
        <v>0.20548050730650899</v>
      </c>
      <c r="AV13" s="19">
        <v>0.27880294555712998</v>
      </c>
      <c r="AW13" s="19">
        <v>0.29336433723737598</v>
      </c>
      <c r="AX13" s="19">
        <v>0.21023768727696401</v>
      </c>
      <c r="AY13" s="19"/>
      <c r="AZ13" s="19">
        <v>0.22544451694519699</v>
      </c>
      <c r="BA13" s="19">
        <v>0.24220232358926999</v>
      </c>
      <c r="BB13" s="19">
        <v>0.28738059288701201</v>
      </c>
      <c r="BC13" s="19">
        <v>0.236142746144786</v>
      </c>
      <c r="BD13" s="19">
        <v>0.22898507603859999</v>
      </c>
      <c r="BE13" s="19"/>
      <c r="BF13" s="19">
        <v>0.24571002150190299</v>
      </c>
      <c r="BG13" s="19"/>
      <c r="BH13" s="19">
        <v>0.222171310613169</v>
      </c>
      <c r="BI13" s="19"/>
      <c r="BJ13" s="19">
        <v>0.22038311086781601</v>
      </c>
      <c r="BK13" s="19">
        <v>0.27018533600224698</v>
      </c>
      <c r="BL13" s="19">
        <v>0.25688970977243403</v>
      </c>
      <c r="BM13" s="19">
        <v>0.232764953636178</v>
      </c>
      <c r="BN13" s="19">
        <v>0.16937348394997301</v>
      </c>
      <c r="BO13" s="19">
        <v>0.29363424975667901</v>
      </c>
      <c r="BP13" s="19"/>
      <c r="BQ13" s="19">
        <v>0.15970708348044399</v>
      </c>
      <c r="BR13" s="19">
        <v>0.23307578355400599</v>
      </c>
      <c r="BS13" s="19">
        <v>0.240726737551788</v>
      </c>
      <c r="BT13" s="19"/>
      <c r="BU13" s="19">
        <v>6.8096832583661296E-2</v>
      </c>
      <c r="BV13" s="19">
        <v>0.20753575212310599</v>
      </c>
      <c r="BW13" s="19">
        <v>0.22973112948636701</v>
      </c>
      <c r="BX13" s="19"/>
      <c r="BY13" s="19">
        <v>0.147110692893166</v>
      </c>
      <c r="BZ13" s="19"/>
      <c r="CA13" s="19">
        <v>0.223393056899963</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24"/>
  <sheetViews>
    <sheetView showGridLines="0" topLeftCell="A6"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403</v>
      </c>
      <c r="C9" s="17">
        <v>0.50163993079924596</v>
      </c>
      <c r="D9" s="17">
        <v>0.47797585983098501</v>
      </c>
      <c r="E9" s="17">
        <v>0.52550047220502705</v>
      </c>
      <c r="F9" s="17"/>
      <c r="G9" s="17">
        <v>0.47705111683201501</v>
      </c>
      <c r="H9" s="17">
        <v>0.48334730629530198</v>
      </c>
      <c r="I9" s="17">
        <v>0.49689034942497901</v>
      </c>
      <c r="J9" s="17">
        <v>0.50606839121450198</v>
      </c>
      <c r="K9" s="17">
        <v>0.51205366412087105</v>
      </c>
      <c r="L9" s="17">
        <v>0.52622411845139205</v>
      </c>
      <c r="M9" s="17"/>
      <c r="N9" s="17">
        <v>0.50098673830752805</v>
      </c>
      <c r="O9" s="17">
        <v>0.50619992996991503</v>
      </c>
      <c r="P9" s="17">
        <v>0.47017527720875502</v>
      </c>
      <c r="Q9" s="17">
        <v>0.52386011137226196</v>
      </c>
      <c r="R9" s="17"/>
      <c r="S9" s="17">
        <v>0.47416305130863701</v>
      </c>
      <c r="T9" s="17">
        <v>0.45012865826215698</v>
      </c>
      <c r="U9" s="17">
        <v>0.444375621164524</v>
      </c>
      <c r="V9" s="17">
        <v>0.52658621865376598</v>
      </c>
      <c r="W9" s="17">
        <v>0.57685457451532995</v>
      </c>
      <c r="X9" s="17">
        <v>0.525837426057982</v>
      </c>
      <c r="Y9" s="17">
        <v>0.51397331557197701</v>
      </c>
      <c r="Z9" s="17">
        <v>0.44547395584079102</v>
      </c>
      <c r="AA9" s="17">
        <v>0.54333044098595895</v>
      </c>
      <c r="AB9" s="17">
        <v>0.50958887352169002</v>
      </c>
      <c r="AC9" s="17">
        <v>0.58495302038235297</v>
      </c>
      <c r="AD9" s="17">
        <v>0.408820118658209</v>
      </c>
      <c r="AE9" s="17"/>
      <c r="AF9" s="17">
        <v>0.48991994800963101</v>
      </c>
      <c r="AG9" s="17">
        <v>0.52754993017307705</v>
      </c>
      <c r="AH9" s="17">
        <v>0.50936126623128197</v>
      </c>
      <c r="AI9" s="17">
        <v>0.49752078728087701</v>
      </c>
      <c r="AJ9" s="17">
        <v>0.45278171204467599</v>
      </c>
      <c r="AK9" s="17">
        <v>0.55359691639740405</v>
      </c>
      <c r="AL9" s="17"/>
      <c r="AM9" s="17">
        <v>0.55722825043586799</v>
      </c>
      <c r="AN9" s="17">
        <v>0.47694412820386201</v>
      </c>
      <c r="AO9" s="17">
        <v>0.46943858420934398</v>
      </c>
      <c r="AP9" s="17">
        <v>0.54421569422284699</v>
      </c>
      <c r="AQ9" s="17">
        <v>0.47754619760498701</v>
      </c>
      <c r="AR9" s="17"/>
      <c r="AS9" s="17">
        <v>0.48805565244495303</v>
      </c>
      <c r="AT9" s="17">
        <v>0.50423505848025196</v>
      </c>
      <c r="AU9" s="17">
        <v>0.50174829052706504</v>
      </c>
      <c r="AV9" s="17">
        <v>0.50196123013704497</v>
      </c>
      <c r="AW9" s="17">
        <v>0.516825696695976</v>
      </c>
      <c r="AX9" s="17">
        <v>0.51062322000036797</v>
      </c>
      <c r="AY9" s="17"/>
      <c r="AZ9" s="17">
        <v>0.50331309059707896</v>
      </c>
      <c r="BA9" s="17">
        <v>0.50690870218767803</v>
      </c>
      <c r="BB9" s="17">
        <v>0.485836130930344</v>
      </c>
      <c r="BC9" s="17">
        <v>0.52832882189599495</v>
      </c>
      <c r="BD9" s="17">
        <v>0.49973459590061697</v>
      </c>
      <c r="BE9" s="17"/>
      <c r="BF9" s="17">
        <v>0.50982390536490796</v>
      </c>
      <c r="BG9" s="17"/>
      <c r="BH9" s="17">
        <v>0.52204201004064699</v>
      </c>
      <c r="BI9" s="17"/>
      <c r="BJ9" s="17">
        <v>0.47850104595128101</v>
      </c>
      <c r="BK9" s="17">
        <v>0.50597451808218197</v>
      </c>
      <c r="BL9" s="17">
        <v>0.52099113437045497</v>
      </c>
      <c r="BM9" s="17">
        <v>0.531577110407358</v>
      </c>
      <c r="BN9" s="17">
        <v>0.48681180141243502</v>
      </c>
      <c r="BO9" s="17">
        <v>0.44696001063122198</v>
      </c>
      <c r="BP9" s="17"/>
      <c r="BQ9" s="17">
        <v>0.48269040626823101</v>
      </c>
      <c r="BR9" s="17">
        <v>0.498616428356778</v>
      </c>
      <c r="BS9" s="17">
        <v>0.53410389369020494</v>
      </c>
      <c r="BT9" s="17"/>
      <c r="BU9" s="17">
        <v>0.47634445676915499</v>
      </c>
      <c r="BV9" s="17">
        <v>0.487828097382002</v>
      </c>
      <c r="BW9" s="17">
        <v>0.54046353735227604</v>
      </c>
      <c r="BX9" s="17"/>
      <c r="BY9" s="17">
        <v>0.52967977289241297</v>
      </c>
      <c r="BZ9" s="17"/>
      <c r="CA9" s="17">
        <v>0.50660647597191699</v>
      </c>
    </row>
    <row r="10" spans="2:79" ht="29" x14ac:dyDescent="0.35">
      <c r="B10" s="18" t="s">
        <v>404</v>
      </c>
      <c r="C10" s="17">
        <v>0.34663449839225502</v>
      </c>
      <c r="D10" s="17">
        <v>0.36267656663590198</v>
      </c>
      <c r="E10" s="17">
        <v>0.33011138791553801</v>
      </c>
      <c r="F10" s="17"/>
      <c r="G10" s="17">
        <v>0.39335482888958201</v>
      </c>
      <c r="H10" s="17">
        <v>0.37843258484160902</v>
      </c>
      <c r="I10" s="17">
        <v>0.38186207195100402</v>
      </c>
      <c r="J10" s="17">
        <v>0.28496721430680699</v>
      </c>
      <c r="K10" s="17">
        <v>0.31884882358316702</v>
      </c>
      <c r="L10" s="17">
        <v>0.32960739835316999</v>
      </c>
      <c r="M10" s="17"/>
      <c r="N10" s="17">
        <v>0.33338270590056501</v>
      </c>
      <c r="O10" s="17">
        <v>0.37871348669602101</v>
      </c>
      <c r="P10" s="17">
        <v>0.32563747988502501</v>
      </c>
      <c r="Q10" s="17">
        <v>0.34594619519314201</v>
      </c>
      <c r="R10" s="17"/>
      <c r="S10" s="17">
        <v>0.380664875324145</v>
      </c>
      <c r="T10" s="17">
        <v>0.33756026442074799</v>
      </c>
      <c r="U10" s="17">
        <v>0.33770950274802097</v>
      </c>
      <c r="V10" s="17">
        <v>0.34805064936101598</v>
      </c>
      <c r="W10" s="17">
        <v>0.313426200593868</v>
      </c>
      <c r="X10" s="17">
        <v>0.32760107524865201</v>
      </c>
      <c r="Y10" s="17">
        <v>0.32525101878416601</v>
      </c>
      <c r="Z10" s="17">
        <v>0.39246943557643099</v>
      </c>
      <c r="AA10" s="17">
        <v>0.33357996325870498</v>
      </c>
      <c r="AB10" s="17">
        <v>0.368210603403408</v>
      </c>
      <c r="AC10" s="17">
        <v>0.30110388554058898</v>
      </c>
      <c r="AD10" s="17">
        <v>0.43625016237583703</v>
      </c>
      <c r="AE10" s="17"/>
      <c r="AF10" s="17">
        <v>0.33184097129804901</v>
      </c>
      <c r="AG10" s="17">
        <v>0.36472995543683001</v>
      </c>
      <c r="AH10" s="17">
        <v>0.34481608327970198</v>
      </c>
      <c r="AI10" s="17">
        <v>0.35888565890906199</v>
      </c>
      <c r="AJ10" s="17">
        <v>0.33144550651044802</v>
      </c>
      <c r="AK10" s="17">
        <v>0.40084443964190802</v>
      </c>
      <c r="AL10" s="17"/>
      <c r="AM10" s="17">
        <v>0.29546499508594798</v>
      </c>
      <c r="AN10" s="17">
        <v>0.347332397643349</v>
      </c>
      <c r="AO10" s="17">
        <v>0.36665811018044198</v>
      </c>
      <c r="AP10" s="17">
        <v>0.39220636014635202</v>
      </c>
      <c r="AQ10" s="17">
        <v>0.419728489600324</v>
      </c>
      <c r="AR10" s="17"/>
      <c r="AS10" s="17">
        <v>0.42641996126693499</v>
      </c>
      <c r="AT10" s="17">
        <v>0.305140400637822</v>
      </c>
      <c r="AU10" s="17">
        <v>0.34344676137381103</v>
      </c>
      <c r="AV10" s="17">
        <v>0.343411874041266</v>
      </c>
      <c r="AW10" s="17">
        <v>0.28103951370749403</v>
      </c>
      <c r="AX10" s="17">
        <v>0.35494347825184303</v>
      </c>
      <c r="AY10" s="17"/>
      <c r="AZ10" s="17">
        <v>0.31332531033046201</v>
      </c>
      <c r="BA10" s="17">
        <v>0.31567138457048699</v>
      </c>
      <c r="BB10" s="17">
        <v>0.341753075872891</v>
      </c>
      <c r="BC10" s="17">
        <v>0.33696390860262099</v>
      </c>
      <c r="BD10" s="17">
        <v>0.42200826580304601</v>
      </c>
      <c r="BE10" s="17"/>
      <c r="BF10" s="17">
        <v>0.32654124118637301</v>
      </c>
      <c r="BG10" s="17"/>
      <c r="BH10" s="17">
        <v>0.33129308828931803</v>
      </c>
      <c r="BI10" s="17"/>
      <c r="BJ10" s="17">
        <v>0.34229852072441402</v>
      </c>
      <c r="BK10" s="17">
        <v>0.347986178298482</v>
      </c>
      <c r="BL10" s="17">
        <v>0.31824315494134398</v>
      </c>
      <c r="BM10" s="17">
        <v>0.31659159107081503</v>
      </c>
      <c r="BN10" s="17">
        <v>0.44898346455369997</v>
      </c>
      <c r="BO10" s="17">
        <v>0.49355483909903303</v>
      </c>
      <c r="BP10" s="17"/>
      <c r="BQ10" s="17">
        <v>0.36574915079522502</v>
      </c>
      <c r="BR10" s="17">
        <v>0.34016608528519798</v>
      </c>
      <c r="BS10" s="17">
        <v>0.361959448215459</v>
      </c>
      <c r="BT10" s="17"/>
      <c r="BU10" s="17">
        <v>0.426786499351481</v>
      </c>
      <c r="BV10" s="17">
        <v>0.32074173298706299</v>
      </c>
      <c r="BW10" s="17">
        <v>0.37073022459765897</v>
      </c>
      <c r="BX10" s="17"/>
      <c r="BY10" s="17">
        <v>0.47736718722828098</v>
      </c>
      <c r="BZ10" s="17"/>
      <c r="CA10" s="17">
        <v>0.37794895121442601</v>
      </c>
    </row>
    <row r="11" spans="2:79" x14ac:dyDescent="0.35">
      <c r="B11" s="18" t="s">
        <v>405</v>
      </c>
      <c r="C11" s="17">
        <v>0.33641290921939099</v>
      </c>
      <c r="D11" s="17">
        <v>0.381737982227152</v>
      </c>
      <c r="E11" s="17">
        <v>0.29269795666960902</v>
      </c>
      <c r="F11" s="17"/>
      <c r="G11" s="17">
        <v>0.43319468146013901</v>
      </c>
      <c r="H11" s="17">
        <v>0.419264669031916</v>
      </c>
      <c r="I11" s="17">
        <v>0.375340410739541</v>
      </c>
      <c r="J11" s="17">
        <v>0.30298867574736699</v>
      </c>
      <c r="K11" s="17">
        <v>0.27092628496676902</v>
      </c>
      <c r="L11" s="17">
        <v>0.24381261020088099</v>
      </c>
      <c r="M11" s="17"/>
      <c r="N11" s="17">
        <v>0.34025821779334298</v>
      </c>
      <c r="O11" s="17">
        <v>0.32676624397357401</v>
      </c>
      <c r="P11" s="17">
        <v>0.30800656954306299</v>
      </c>
      <c r="Q11" s="17">
        <v>0.37154359590361002</v>
      </c>
      <c r="R11" s="17"/>
      <c r="S11" s="17">
        <v>0.42527102202588801</v>
      </c>
      <c r="T11" s="17">
        <v>0.313587220295304</v>
      </c>
      <c r="U11" s="17">
        <v>0.31697760727964902</v>
      </c>
      <c r="V11" s="17">
        <v>0.37212828931680603</v>
      </c>
      <c r="W11" s="17">
        <v>0.33012131383129401</v>
      </c>
      <c r="X11" s="17">
        <v>0.397822411029782</v>
      </c>
      <c r="Y11" s="17">
        <v>0.29996858257883602</v>
      </c>
      <c r="Z11" s="17">
        <v>0.36142979751448501</v>
      </c>
      <c r="AA11" s="17">
        <v>0.34122397091409601</v>
      </c>
      <c r="AB11" s="17">
        <v>0.21669136926010199</v>
      </c>
      <c r="AC11" s="17">
        <v>0.28509813096833397</v>
      </c>
      <c r="AD11" s="17">
        <v>0.28725491999902097</v>
      </c>
      <c r="AE11" s="17"/>
      <c r="AF11" s="17">
        <v>0.34118102864420602</v>
      </c>
      <c r="AG11" s="17">
        <v>0.32664349563220302</v>
      </c>
      <c r="AH11" s="17">
        <v>0.32983228997997099</v>
      </c>
      <c r="AI11" s="17">
        <v>0.36687693958168099</v>
      </c>
      <c r="AJ11" s="17">
        <v>0.319551308222492</v>
      </c>
      <c r="AK11" s="17">
        <v>0.46276567293422999</v>
      </c>
      <c r="AL11" s="17"/>
      <c r="AM11" s="17">
        <v>0.28429733482582498</v>
      </c>
      <c r="AN11" s="17">
        <v>0.32765978590397699</v>
      </c>
      <c r="AO11" s="17">
        <v>0.34077103372069201</v>
      </c>
      <c r="AP11" s="17">
        <v>0.45742273404970002</v>
      </c>
      <c r="AQ11" s="17">
        <v>0.35223644464697801</v>
      </c>
      <c r="AR11" s="17"/>
      <c r="AS11" s="17">
        <v>0.43672975609120301</v>
      </c>
      <c r="AT11" s="17">
        <v>0.294376766515206</v>
      </c>
      <c r="AU11" s="17">
        <v>0.36312116446189602</v>
      </c>
      <c r="AV11" s="17">
        <v>0.30165517811301201</v>
      </c>
      <c r="AW11" s="17">
        <v>0.247148177474172</v>
      </c>
      <c r="AX11" s="17">
        <v>0.34087642090036502</v>
      </c>
      <c r="AY11" s="17"/>
      <c r="AZ11" s="17">
        <v>0.30068772676955102</v>
      </c>
      <c r="BA11" s="17">
        <v>0.31565793084593902</v>
      </c>
      <c r="BB11" s="17">
        <v>0.34094784234541797</v>
      </c>
      <c r="BC11" s="17">
        <v>0.30037181368951799</v>
      </c>
      <c r="BD11" s="17">
        <v>0.40355922222122997</v>
      </c>
      <c r="BE11" s="17"/>
      <c r="BF11" s="17">
        <v>0.32085429590817599</v>
      </c>
      <c r="BG11" s="17"/>
      <c r="BH11" s="17">
        <v>0.31815276775638401</v>
      </c>
      <c r="BI11" s="17"/>
      <c r="BJ11" s="17">
        <v>0.36183251453618098</v>
      </c>
      <c r="BK11" s="17">
        <v>0.32569564893741099</v>
      </c>
      <c r="BL11" s="17">
        <v>0.28668062443888198</v>
      </c>
      <c r="BM11" s="17">
        <v>0.358590028726258</v>
      </c>
      <c r="BN11" s="17">
        <v>0.44618149007364399</v>
      </c>
      <c r="BO11" s="17">
        <v>0.39639340144351298</v>
      </c>
      <c r="BP11" s="17"/>
      <c r="BQ11" s="17">
        <v>0.31860516896851898</v>
      </c>
      <c r="BR11" s="17">
        <v>0.33696876205660897</v>
      </c>
      <c r="BS11" s="17">
        <v>0.35276151702612302</v>
      </c>
      <c r="BT11" s="17"/>
      <c r="BU11" s="17">
        <v>0.45563794155599902</v>
      </c>
      <c r="BV11" s="17">
        <v>0.31429304264535102</v>
      </c>
      <c r="BW11" s="17">
        <v>0.349005388806301</v>
      </c>
      <c r="BX11" s="17"/>
      <c r="BY11" s="17">
        <v>0.45289014782977999</v>
      </c>
      <c r="BZ11" s="17"/>
      <c r="CA11" s="17">
        <v>0.37682491098649401</v>
      </c>
    </row>
    <row r="12" spans="2:79" x14ac:dyDescent="0.35">
      <c r="B12" s="18" t="s">
        <v>406</v>
      </c>
      <c r="C12" s="17">
        <v>0.139808729738957</v>
      </c>
      <c r="D12" s="17">
        <v>0.13510894088629699</v>
      </c>
      <c r="E12" s="17">
        <v>0.14391209217378001</v>
      </c>
      <c r="F12" s="17"/>
      <c r="G12" s="17">
        <v>0.21854559291123801</v>
      </c>
      <c r="H12" s="17">
        <v>0.17908305256343199</v>
      </c>
      <c r="I12" s="17">
        <v>0.156133001911922</v>
      </c>
      <c r="J12" s="17">
        <v>0.103752345648389</v>
      </c>
      <c r="K12" s="17">
        <v>9.81385501198586E-2</v>
      </c>
      <c r="L12" s="17">
        <v>9.9174036982540306E-2</v>
      </c>
      <c r="M12" s="17"/>
      <c r="N12" s="17">
        <v>0.148433693677162</v>
      </c>
      <c r="O12" s="17">
        <v>0.14681510294380901</v>
      </c>
      <c r="P12" s="17">
        <v>0.15646703974104201</v>
      </c>
      <c r="Q12" s="17">
        <v>0.10911363721247599</v>
      </c>
      <c r="R12" s="17"/>
      <c r="S12" s="17">
        <v>0.18421313787999199</v>
      </c>
      <c r="T12" s="17">
        <v>0.149989370457425</v>
      </c>
      <c r="U12" s="17">
        <v>0.15048338518006699</v>
      </c>
      <c r="V12" s="17">
        <v>0.140826275661661</v>
      </c>
      <c r="W12" s="17">
        <v>0.14889763254187199</v>
      </c>
      <c r="X12" s="17">
        <v>0.123211411101648</v>
      </c>
      <c r="Y12" s="17">
        <v>0.14759618940886701</v>
      </c>
      <c r="Z12" s="17">
        <v>0.14320689529045699</v>
      </c>
      <c r="AA12" s="17">
        <v>0.16114686093774699</v>
      </c>
      <c r="AB12" s="17">
        <v>7.2007463829460702E-2</v>
      </c>
      <c r="AC12" s="17">
        <v>9.7342670214892804E-2</v>
      </c>
      <c r="AD12" s="17">
        <v>5.6864335458612997E-2</v>
      </c>
      <c r="AE12" s="17"/>
      <c r="AF12" s="17">
        <v>0.125608027975077</v>
      </c>
      <c r="AG12" s="17">
        <v>0.12855682632818</v>
      </c>
      <c r="AH12" s="17">
        <v>0.13984871496604501</v>
      </c>
      <c r="AI12" s="17">
        <v>0.15504232798076301</v>
      </c>
      <c r="AJ12" s="17">
        <v>0.17206929362492901</v>
      </c>
      <c r="AK12" s="17">
        <v>0.21681036998759501</v>
      </c>
      <c r="AL12" s="17"/>
      <c r="AM12" s="17">
        <v>9.3561549995551205E-2</v>
      </c>
      <c r="AN12" s="17">
        <v>0.131722083149556</v>
      </c>
      <c r="AO12" s="17">
        <v>0.164301382932839</v>
      </c>
      <c r="AP12" s="17">
        <v>0.19308360054386101</v>
      </c>
      <c r="AQ12" s="17">
        <v>0.161792503412855</v>
      </c>
      <c r="AR12" s="17"/>
      <c r="AS12" s="17">
        <v>0.19617335719683299</v>
      </c>
      <c r="AT12" s="17">
        <v>0.12803774936253401</v>
      </c>
      <c r="AU12" s="17">
        <v>0.124989183187764</v>
      </c>
      <c r="AV12" s="17">
        <v>0.127562684469441</v>
      </c>
      <c r="AW12" s="17">
        <v>0.112684829397928</v>
      </c>
      <c r="AX12" s="17">
        <v>0.111870578121151</v>
      </c>
      <c r="AY12" s="17"/>
      <c r="AZ12" s="17">
        <v>0.13413276748990299</v>
      </c>
      <c r="BA12" s="17">
        <v>0.13895254549438801</v>
      </c>
      <c r="BB12" s="17">
        <v>0.13053587527101099</v>
      </c>
      <c r="BC12" s="17">
        <v>0.119433279622067</v>
      </c>
      <c r="BD12" s="17">
        <v>0.16108446328332601</v>
      </c>
      <c r="BE12" s="17"/>
      <c r="BF12" s="17">
        <v>0.133083258181909</v>
      </c>
      <c r="BG12" s="17"/>
      <c r="BH12" s="17">
        <v>0.14061468177343101</v>
      </c>
      <c r="BI12" s="17"/>
      <c r="BJ12" s="17">
        <v>0.153111166989466</v>
      </c>
      <c r="BK12" s="17">
        <v>0.12872303822193701</v>
      </c>
      <c r="BL12" s="17">
        <v>0.121843085034543</v>
      </c>
      <c r="BM12" s="17">
        <v>0.138477874585334</v>
      </c>
      <c r="BN12" s="17">
        <v>0.121327320878805</v>
      </c>
      <c r="BO12" s="17">
        <v>0.192180229887947</v>
      </c>
      <c r="BP12" s="17"/>
      <c r="BQ12" s="17">
        <v>0.16045087384495399</v>
      </c>
      <c r="BR12" s="17">
        <v>0.13397166609448699</v>
      </c>
      <c r="BS12" s="17">
        <v>0.14169412663529701</v>
      </c>
      <c r="BT12" s="17"/>
      <c r="BU12" s="17">
        <v>0.15820845315603399</v>
      </c>
      <c r="BV12" s="17">
        <v>0.137211872303004</v>
      </c>
      <c r="BW12" s="17">
        <v>0.14637737352740199</v>
      </c>
      <c r="BX12" s="17"/>
      <c r="BY12" s="17">
        <v>0.23028896047372499</v>
      </c>
      <c r="BZ12" s="17"/>
      <c r="CA12" s="17">
        <v>0.174009649635505</v>
      </c>
    </row>
    <row r="13" spans="2:79" ht="29" x14ac:dyDescent="0.35">
      <c r="B13" s="18" t="s">
        <v>407</v>
      </c>
      <c r="C13" s="17">
        <v>0.13924670267066899</v>
      </c>
      <c r="D13" s="17">
        <v>0.12497774843484299</v>
      </c>
      <c r="E13" s="17">
        <v>0.15346442886189299</v>
      </c>
      <c r="F13" s="17"/>
      <c r="G13" s="17">
        <v>0.16665779931490399</v>
      </c>
      <c r="H13" s="17">
        <v>0.15656335275393701</v>
      </c>
      <c r="I13" s="17">
        <v>0.15202900069292499</v>
      </c>
      <c r="J13" s="17">
        <v>0.123793940934603</v>
      </c>
      <c r="K13" s="17">
        <v>0.126545166433951</v>
      </c>
      <c r="L13" s="17">
        <v>0.117528865613007</v>
      </c>
      <c r="M13" s="17"/>
      <c r="N13" s="17">
        <v>0.15850816647966301</v>
      </c>
      <c r="O13" s="17">
        <v>0.13907038215300299</v>
      </c>
      <c r="P13" s="17">
        <v>0.136518400302683</v>
      </c>
      <c r="Q13" s="17">
        <v>0.11939073222400701</v>
      </c>
      <c r="R13" s="17"/>
      <c r="S13" s="17">
        <v>0.17662545607472599</v>
      </c>
      <c r="T13" s="17">
        <v>0.134197616952314</v>
      </c>
      <c r="U13" s="17">
        <v>0.14652096054909799</v>
      </c>
      <c r="V13" s="17">
        <v>0.12911663879183299</v>
      </c>
      <c r="W13" s="17">
        <v>0.15752985224693</v>
      </c>
      <c r="X13" s="17">
        <v>0.11534446590288</v>
      </c>
      <c r="Y13" s="17">
        <v>0.117675249327315</v>
      </c>
      <c r="Z13" s="17">
        <v>0.185262551753646</v>
      </c>
      <c r="AA13" s="17">
        <v>0.134609453484652</v>
      </c>
      <c r="AB13" s="17">
        <v>9.3991432214580006E-2</v>
      </c>
      <c r="AC13" s="17">
        <v>0.14369346226740001</v>
      </c>
      <c r="AD13" s="17">
        <v>0.16840504895300201</v>
      </c>
      <c r="AE13" s="17"/>
      <c r="AF13" s="17">
        <v>0.12559205275540999</v>
      </c>
      <c r="AG13" s="17">
        <v>0.11952113776484399</v>
      </c>
      <c r="AH13" s="17">
        <v>0.15816872553685099</v>
      </c>
      <c r="AI13" s="17">
        <v>0.15917518717653001</v>
      </c>
      <c r="AJ13" s="17">
        <v>0.172060465006246</v>
      </c>
      <c r="AK13" s="17">
        <v>0.20090627092430699</v>
      </c>
      <c r="AL13" s="17"/>
      <c r="AM13" s="17">
        <v>0.106172213757879</v>
      </c>
      <c r="AN13" s="17">
        <v>0.13603418231262299</v>
      </c>
      <c r="AO13" s="17">
        <v>0.161022950655238</v>
      </c>
      <c r="AP13" s="17">
        <v>0.153493537273626</v>
      </c>
      <c r="AQ13" s="17">
        <v>0.25922248020619099</v>
      </c>
      <c r="AR13" s="17"/>
      <c r="AS13" s="17">
        <v>0.15747929774816199</v>
      </c>
      <c r="AT13" s="17">
        <v>0.13727608687471299</v>
      </c>
      <c r="AU13" s="17">
        <v>0.119636981141011</v>
      </c>
      <c r="AV13" s="17">
        <v>0.132332468169505</v>
      </c>
      <c r="AW13" s="17">
        <v>0.15020707759795601</v>
      </c>
      <c r="AX13" s="17">
        <v>0.13097098199246801</v>
      </c>
      <c r="AY13" s="17"/>
      <c r="AZ13" s="17">
        <v>0.16299479235299</v>
      </c>
      <c r="BA13" s="17">
        <v>0.141006307420807</v>
      </c>
      <c r="BB13" s="17">
        <v>0.107745601857084</v>
      </c>
      <c r="BC13" s="17">
        <v>0.110011465226933</v>
      </c>
      <c r="BD13" s="17">
        <v>0.154779144016643</v>
      </c>
      <c r="BE13" s="17"/>
      <c r="BF13" s="17">
        <v>0.13689466567914799</v>
      </c>
      <c r="BG13" s="17"/>
      <c r="BH13" s="17">
        <v>0.14953529471546601</v>
      </c>
      <c r="BI13" s="17"/>
      <c r="BJ13" s="17">
        <v>0.1509820022518</v>
      </c>
      <c r="BK13" s="17">
        <v>0.123274114179387</v>
      </c>
      <c r="BL13" s="17">
        <v>0.13131027483499999</v>
      </c>
      <c r="BM13" s="17">
        <v>0.113621772044721</v>
      </c>
      <c r="BN13" s="17">
        <v>0.16995532158913501</v>
      </c>
      <c r="BO13" s="17">
        <v>0.21740882548381801</v>
      </c>
      <c r="BP13" s="17"/>
      <c r="BQ13" s="17">
        <v>0.155037858896137</v>
      </c>
      <c r="BR13" s="17">
        <v>0.14700170892447401</v>
      </c>
      <c r="BS13" s="17">
        <v>0.136564608607394</v>
      </c>
      <c r="BT13" s="17"/>
      <c r="BU13" s="17">
        <v>0.176633780179278</v>
      </c>
      <c r="BV13" s="17">
        <v>0.13449266911626401</v>
      </c>
      <c r="BW13" s="17">
        <v>0.14496977273577699</v>
      </c>
      <c r="BX13" s="17"/>
      <c r="BY13" s="17">
        <v>0.20775489585979201</v>
      </c>
      <c r="BZ13" s="17"/>
      <c r="CA13" s="17">
        <v>0.15866310899966399</v>
      </c>
    </row>
    <row r="14" spans="2:79" x14ac:dyDescent="0.35">
      <c r="B14" s="18" t="s">
        <v>408</v>
      </c>
      <c r="C14" s="17">
        <v>0.104094506078453</v>
      </c>
      <c r="D14" s="17">
        <v>0.11442344430061401</v>
      </c>
      <c r="E14" s="17">
        <v>9.3823367347040096E-2</v>
      </c>
      <c r="F14" s="17"/>
      <c r="G14" s="17">
        <v>0.18210831115234899</v>
      </c>
      <c r="H14" s="17">
        <v>0.13559696721133499</v>
      </c>
      <c r="I14" s="17">
        <v>0.11942146897733399</v>
      </c>
      <c r="J14" s="17">
        <v>8.9518130758329803E-2</v>
      </c>
      <c r="K14" s="17">
        <v>7.2493880224955898E-2</v>
      </c>
      <c r="L14" s="17">
        <v>4.6923444783948103E-2</v>
      </c>
      <c r="M14" s="17"/>
      <c r="N14" s="17">
        <v>0.12694922385830901</v>
      </c>
      <c r="O14" s="17">
        <v>0.100253911074726</v>
      </c>
      <c r="P14" s="17">
        <v>0.104640747278161</v>
      </c>
      <c r="Q14" s="17">
        <v>8.2891957763391602E-2</v>
      </c>
      <c r="R14" s="17"/>
      <c r="S14" s="17">
        <v>0.16605902915635601</v>
      </c>
      <c r="T14" s="17">
        <v>9.6685414068886005E-2</v>
      </c>
      <c r="U14" s="17">
        <v>0.11721045743275101</v>
      </c>
      <c r="V14" s="17">
        <v>7.8975658811767699E-2</v>
      </c>
      <c r="W14" s="17">
        <v>0.119910664893006</v>
      </c>
      <c r="X14" s="17">
        <v>0.112287925510124</v>
      </c>
      <c r="Y14" s="17">
        <v>8.0550737010009796E-2</v>
      </c>
      <c r="Z14" s="17">
        <v>7.62548601530912E-2</v>
      </c>
      <c r="AA14" s="17">
        <v>9.5526400780399603E-2</v>
      </c>
      <c r="AB14" s="17">
        <v>7.6239992605007897E-2</v>
      </c>
      <c r="AC14" s="17">
        <v>9.5651608005211206E-2</v>
      </c>
      <c r="AD14" s="17">
        <v>5.5303027787250901E-2</v>
      </c>
      <c r="AE14" s="17"/>
      <c r="AF14" s="17">
        <v>9.8139238534274004E-2</v>
      </c>
      <c r="AG14" s="17">
        <v>8.0347349408055393E-2</v>
      </c>
      <c r="AH14" s="17">
        <v>0.13751086382628</v>
      </c>
      <c r="AI14" s="17">
        <v>0.102812363581309</v>
      </c>
      <c r="AJ14" s="17">
        <v>9.74956284942812E-2</v>
      </c>
      <c r="AK14" s="17">
        <v>0.19398878194372601</v>
      </c>
      <c r="AL14" s="17"/>
      <c r="AM14" s="17">
        <v>7.8262873064984098E-2</v>
      </c>
      <c r="AN14" s="17">
        <v>9.0698578745806793E-2</v>
      </c>
      <c r="AO14" s="17">
        <v>0.12146019850117799</v>
      </c>
      <c r="AP14" s="17">
        <v>0.152381894675477</v>
      </c>
      <c r="AQ14" s="17">
        <v>0.23886537652445999</v>
      </c>
      <c r="AR14" s="17"/>
      <c r="AS14" s="17">
        <v>0.142002141431358</v>
      </c>
      <c r="AT14" s="17">
        <v>9.74445351451836E-2</v>
      </c>
      <c r="AU14" s="17">
        <v>0.11436816056286001</v>
      </c>
      <c r="AV14" s="17">
        <v>7.5855807050853596E-2</v>
      </c>
      <c r="AW14" s="17">
        <v>8.7041122521089004E-2</v>
      </c>
      <c r="AX14" s="17">
        <v>9.1980490268357903E-2</v>
      </c>
      <c r="AY14" s="17"/>
      <c r="AZ14" s="17">
        <v>0.11092022228295</v>
      </c>
      <c r="BA14" s="17">
        <v>8.4639738796451203E-2</v>
      </c>
      <c r="BB14" s="17">
        <v>7.5272556651198794E-2</v>
      </c>
      <c r="BC14" s="17">
        <v>0.101536788764801</v>
      </c>
      <c r="BD14" s="17">
        <v>0.147701098508876</v>
      </c>
      <c r="BE14" s="17"/>
      <c r="BF14" s="17">
        <v>9.2599199015890601E-2</v>
      </c>
      <c r="BG14" s="17"/>
      <c r="BH14" s="17">
        <v>0.107116465464153</v>
      </c>
      <c r="BI14" s="17"/>
      <c r="BJ14" s="17">
        <v>0.124759922521336</v>
      </c>
      <c r="BK14" s="17">
        <v>6.7288874551216002E-2</v>
      </c>
      <c r="BL14" s="17">
        <v>7.1307979216290604E-2</v>
      </c>
      <c r="BM14" s="17">
        <v>0.143109161822457</v>
      </c>
      <c r="BN14" s="17">
        <v>0.16518418338084401</v>
      </c>
      <c r="BO14" s="17">
        <v>0.213243232454745</v>
      </c>
      <c r="BP14" s="17"/>
      <c r="BQ14" s="17">
        <v>0.123212772154947</v>
      </c>
      <c r="BR14" s="17">
        <v>0.102835988332745</v>
      </c>
      <c r="BS14" s="17">
        <v>0.10004705998187401</v>
      </c>
      <c r="BT14" s="17"/>
      <c r="BU14" s="17">
        <v>0.16450152469860899</v>
      </c>
      <c r="BV14" s="17">
        <v>9.8875343748465905E-2</v>
      </c>
      <c r="BW14" s="17">
        <v>0.10493222983599899</v>
      </c>
      <c r="BX14" s="17"/>
      <c r="BY14" s="17">
        <v>0.129740657742347</v>
      </c>
      <c r="BZ14" s="17"/>
      <c r="CA14" s="17">
        <v>8.9237865894101598E-2</v>
      </c>
    </row>
    <row r="15" spans="2:79" x14ac:dyDescent="0.35">
      <c r="B15" s="18" t="s">
        <v>136</v>
      </c>
      <c r="C15" s="17">
        <v>0.10392209957812799</v>
      </c>
      <c r="D15" s="17">
        <v>7.8695750745218201E-2</v>
      </c>
      <c r="E15" s="17">
        <v>0.12924381932968301</v>
      </c>
      <c r="F15" s="17"/>
      <c r="G15" s="17">
        <v>7.7899921504450395E-2</v>
      </c>
      <c r="H15" s="17">
        <v>0.114266995487083</v>
      </c>
      <c r="I15" s="17">
        <v>0.10902300564244299</v>
      </c>
      <c r="J15" s="17">
        <v>0.116177685796845</v>
      </c>
      <c r="K15" s="17">
        <v>9.9045520509210894E-2</v>
      </c>
      <c r="L15" s="17">
        <v>0.10210824355718801</v>
      </c>
      <c r="M15" s="17"/>
      <c r="N15" s="17">
        <v>8.9557095233760597E-2</v>
      </c>
      <c r="O15" s="17">
        <v>0.112077009813444</v>
      </c>
      <c r="P15" s="17">
        <v>9.7887210510566106E-2</v>
      </c>
      <c r="Q15" s="17">
        <v>0.11314688573487799</v>
      </c>
      <c r="R15" s="17"/>
      <c r="S15" s="17">
        <v>9.5055519440357006E-2</v>
      </c>
      <c r="T15" s="17">
        <v>0.12657007439370399</v>
      </c>
      <c r="U15" s="17">
        <v>0.118542845276377</v>
      </c>
      <c r="V15" s="17">
        <v>7.3014883216799206E-2</v>
      </c>
      <c r="W15" s="17">
        <v>8.0626818305214398E-2</v>
      </c>
      <c r="X15" s="17">
        <v>0.123603259210202</v>
      </c>
      <c r="Y15" s="17">
        <v>0.114245638323695</v>
      </c>
      <c r="Z15" s="17">
        <v>0.12054721377722501</v>
      </c>
      <c r="AA15" s="17">
        <v>0.11154977485213199</v>
      </c>
      <c r="AB15" s="17">
        <v>8.8483082975463201E-2</v>
      </c>
      <c r="AC15" s="17">
        <v>0.108256490186593</v>
      </c>
      <c r="AD15" s="17">
        <v>5.7883833227654502E-2</v>
      </c>
      <c r="AE15" s="17"/>
      <c r="AF15" s="17">
        <v>0.12636474888055299</v>
      </c>
      <c r="AG15" s="17">
        <v>0.100424820571587</v>
      </c>
      <c r="AH15" s="17">
        <v>7.5885301265071495E-2</v>
      </c>
      <c r="AI15" s="17">
        <v>8.5863264318041296E-2</v>
      </c>
      <c r="AJ15" s="17">
        <v>9.5446882015373199E-2</v>
      </c>
      <c r="AK15" s="17">
        <v>6.3805671358363195E-2</v>
      </c>
      <c r="AL15" s="17"/>
      <c r="AM15" s="17">
        <v>9.7454537290088197E-2</v>
      </c>
      <c r="AN15" s="17">
        <v>0.117310184501698</v>
      </c>
      <c r="AO15" s="17">
        <v>0.106375208615458</v>
      </c>
      <c r="AP15" s="17">
        <v>7.0862616414664903E-2</v>
      </c>
      <c r="AQ15" s="17">
        <v>7.8450868206444604E-2</v>
      </c>
      <c r="AR15" s="17"/>
      <c r="AS15" s="17">
        <v>8.6509842932269904E-2</v>
      </c>
      <c r="AT15" s="17">
        <v>0.126605304881904</v>
      </c>
      <c r="AU15" s="17">
        <v>9.6953579650544797E-2</v>
      </c>
      <c r="AV15" s="17">
        <v>0.10354785775979999</v>
      </c>
      <c r="AW15" s="17">
        <v>0.125480980761249</v>
      </c>
      <c r="AX15" s="17">
        <v>6.76403267670702E-2</v>
      </c>
      <c r="AY15" s="17"/>
      <c r="AZ15" s="17">
        <v>0.101816244468731</v>
      </c>
      <c r="BA15" s="17">
        <v>9.8789618189767198E-2</v>
      </c>
      <c r="BB15" s="17">
        <v>0.12889902005283299</v>
      </c>
      <c r="BC15" s="17">
        <v>0.11972457821763501</v>
      </c>
      <c r="BD15" s="17">
        <v>8.7479335655984994E-2</v>
      </c>
      <c r="BE15" s="17"/>
      <c r="BF15" s="17">
        <v>0.106140695739206</v>
      </c>
      <c r="BG15" s="17"/>
      <c r="BH15" s="17">
        <v>9.9075677820182506E-2</v>
      </c>
      <c r="BI15" s="17"/>
      <c r="BJ15" s="17">
        <v>0.11618151841322</v>
      </c>
      <c r="BK15" s="17">
        <v>0.112724286049583</v>
      </c>
      <c r="BL15" s="17">
        <v>8.8801007654967304E-2</v>
      </c>
      <c r="BM15" s="17">
        <v>0.114319703568762</v>
      </c>
      <c r="BN15" s="17">
        <v>7.2838102599550897E-2</v>
      </c>
      <c r="BO15" s="17">
        <v>5.78612086923041E-2</v>
      </c>
      <c r="BP15" s="17"/>
      <c r="BQ15" s="17">
        <v>7.6353076792236296E-2</v>
      </c>
      <c r="BR15" s="17">
        <v>0.10008137767352</v>
      </c>
      <c r="BS15" s="17">
        <v>8.4900308879844205E-2</v>
      </c>
      <c r="BT15" s="17"/>
      <c r="BU15" s="17">
        <v>4.6163393338555701E-2</v>
      </c>
      <c r="BV15" s="17">
        <v>0.107467010416274</v>
      </c>
      <c r="BW15" s="17">
        <v>7.4746102318814706E-2</v>
      </c>
      <c r="BX15" s="17"/>
      <c r="BY15" s="17">
        <v>7.4779505315375305E-2</v>
      </c>
      <c r="BZ15" s="17"/>
      <c r="CA15" s="17">
        <v>9.0120584955663594E-2</v>
      </c>
    </row>
    <row r="16" spans="2:79" ht="29" x14ac:dyDescent="0.35">
      <c r="B16" s="18" t="s">
        <v>409</v>
      </c>
      <c r="C16" s="17">
        <v>9.6448661363271807E-2</v>
      </c>
      <c r="D16" s="17">
        <v>9.9465589694329407E-2</v>
      </c>
      <c r="E16" s="17">
        <v>9.2410967791231105E-2</v>
      </c>
      <c r="F16" s="17"/>
      <c r="G16" s="17">
        <v>0.147060879825857</v>
      </c>
      <c r="H16" s="17">
        <v>0.14015412263586499</v>
      </c>
      <c r="I16" s="17">
        <v>8.4369791679989495E-2</v>
      </c>
      <c r="J16" s="17">
        <v>8.2471353704616904E-2</v>
      </c>
      <c r="K16" s="17">
        <v>6.7202113077928505E-2</v>
      </c>
      <c r="L16" s="17">
        <v>6.7793161701881502E-2</v>
      </c>
      <c r="M16" s="17"/>
      <c r="N16" s="17">
        <v>9.9354781505055403E-2</v>
      </c>
      <c r="O16" s="17">
        <v>8.1375460143866901E-2</v>
      </c>
      <c r="P16" s="17">
        <v>0.107239490117317</v>
      </c>
      <c r="Q16" s="17">
        <v>9.9339885017029006E-2</v>
      </c>
      <c r="R16" s="17"/>
      <c r="S16" s="17">
        <v>0.15821038930866399</v>
      </c>
      <c r="T16" s="17">
        <v>0.101764728448411</v>
      </c>
      <c r="U16" s="17">
        <v>0.100263949723252</v>
      </c>
      <c r="V16" s="17">
        <v>6.7013970887652596E-2</v>
      </c>
      <c r="W16" s="17">
        <v>8.1104694483491196E-2</v>
      </c>
      <c r="X16" s="17">
        <v>0.10424784101493</v>
      </c>
      <c r="Y16" s="17">
        <v>6.3415957514521407E-2</v>
      </c>
      <c r="Z16" s="17">
        <v>7.1442887380349401E-2</v>
      </c>
      <c r="AA16" s="17">
        <v>9.1813977537444594E-2</v>
      </c>
      <c r="AB16" s="17">
        <v>5.8725951367286998E-2</v>
      </c>
      <c r="AC16" s="17">
        <v>0.116539549722483</v>
      </c>
      <c r="AD16" s="17">
        <v>9.4062758751817105E-2</v>
      </c>
      <c r="AE16" s="17"/>
      <c r="AF16" s="17">
        <v>9.2535331741182503E-2</v>
      </c>
      <c r="AG16" s="17">
        <v>9.1785748134988895E-2</v>
      </c>
      <c r="AH16" s="17">
        <v>8.4756077241443004E-2</v>
      </c>
      <c r="AI16" s="17">
        <v>0.12985469480471101</v>
      </c>
      <c r="AJ16" s="17">
        <v>0.104691026374433</v>
      </c>
      <c r="AK16" s="17">
        <v>0.152897874194658</v>
      </c>
      <c r="AL16" s="17"/>
      <c r="AM16" s="17">
        <v>8.7423462349865894E-2</v>
      </c>
      <c r="AN16" s="17">
        <v>9.3084229960306505E-2</v>
      </c>
      <c r="AO16" s="17">
        <v>9.3060162244617606E-2</v>
      </c>
      <c r="AP16" s="17">
        <v>0.13084003700406299</v>
      </c>
      <c r="AQ16" s="17">
        <v>0.109267053868911</v>
      </c>
      <c r="AR16" s="17"/>
      <c r="AS16" s="17">
        <v>0.12549099512779099</v>
      </c>
      <c r="AT16" s="17">
        <v>7.8526751860153898E-2</v>
      </c>
      <c r="AU16" s="17">
        <v>9.9217367135924606E-2</v>
      </c>
      <c r="AV16" s="17">
        <v>8.4700125235903506E-2</v>
      </c>
      <c r="AW16" s="17">
        <v>9.6481605148591401E-2</v>
      </c>
      <c r="AX16" s="17">
        <v>9.0981909708533801E-2</v>
      </c>
      <c r="AY16" s="17"/>
      <c r="AZ16" s="17">
        <v>9.1807404599227802E-2</v>
      </c>
      <c r="BA16" s="17">
        <v>9.54123357670211E-2</v>
      </c>
      <c r="BB16" s="17">
        <v>6.9162982416041505E-2</v>
      </c>
      <c r="BC16" s="17">
        <v>9.8716733963701106E-2</v>
      </c>
      <c r="BD16" s="17">
        <v>0.125556426001453</v>
      </c>
      <c r="BE16" s="17"/>
      <c r="BF16" s="17">
        <v>8.9416770951381896E-2</v>
      </c>
      <c r="BG16" s="17"/>
      <c r="BH16" s="17">
        <v>9.9448912551772101E-2</v>
      </c>
      <c r="BI16" s="17"/>
      <c r="BJ16" s="17">
        <v>9.8505108089195104E-2</v>
      </c>
      <c r="BK16" s="17">
        <v>7.3924258956039601E-2</v>
      </c>
      <c r="BL16" s="17">
        <v>8.9265199085249103E-2</v>
      </c>
      <c r="BM16" s="17">
        <v>0.115313016325575</v>
      </c>
      <c r="BN16" s="17">
        <v>0.16233832891525399</v>
      </c>
      <c r="BO16" s="17">
        <v>0.12150835825996199</v>
      </c>
      <c r="BP16" s="17"/>
      <c r="BQ16" s="17">
        <v>0.11936422815369301</v>
      </c>
      <c r="BR16" s="17">
        <v>0.111885098568348</v>
      </c>
      <c r="BS16" s="17">
        <v>8.4845115592645307E-2</v>
      </c>
      <c r="BT16" s="17"/>
      <c r="BU16" s="17">
        <v>0.143957387220913</v>
      </c>
      <c r="BV16" s="17">
        <v>9.1461369939532994E-2</v>
      </c>
      <c r="BW16" s="17">
        <v>0.10365443340979399</v>
      </c>
      <c r="BX16" s="17"/>
      <c r="BY16" s="17">
        <v>0.14781321990507301</v>
      </c>
      <c r="BZ16" s="17"/>
      <c r="CA16" s="17">
        <v>0.100660358431827</v>
      </c>
    </row>
    <row r="17" spans="2:79" x14ac:dyDescent="0.35">
      <c r="B17" s="18" t="s">
        <v>410</v>
      </c>
      <c r="C17" s="17">
        <v>3.7125552252337199E-2</v>
      </c>
      <c r="D17" s="17">
        <v>4.2962133470048E-2</v>
      </c>
      <c r="E17" s="17">
        <v>3.1685723743646997E-2</v>
      </c>
      <c r="F17" s="17"/>
      <c r="G17" s="17">
        <v>1.4601177214058301E-2</v>
      </c>
      <c r="H17" s="17">
        <v>1.3914585269073101E-2</v>
      </c>
      <c r="I17" s="17">
        <v>1.89946645924342E-2</v>
      </c>
      <c r="J17" s="17">
        <v>2.1119657204726101E-2</v>
      </c>
      <c r="K17" s="17">
        <v>3.3829695896983897E-2</v>
      </c>
      <c r="L17" s="17">
        <v>0.10090244258018299</v>
      </c>
      <c r="M17" s="17"/>
      <c r="N17" s="17">
        <v>4.83776019263931E-2</v>
      </c>
      <c r="O17" s="17">
        <v>3.7036799211531801E-2</v>
      </c>
      <c r="P17" s="17">
        <v>3.6588896733830797E-2</v>
      </c>
      <c r="Q17" s="17">
        <v>2.6602665065158401E-2</v>
      </c>
      <c r="R17" s="17"/>
      <c r="S17" s="17">
        <v>0</v>
      </c>
      <c r="T17" s="17">
        <v>0</v>
      </c>
      <c r="U17" s="17">
        <v>0</v>
      </c>
      <c r="V17" s="17">
        <v>0</v>
      </c>
      <c r="W17" s="17">
        <v>0</v>
      </c>
      <c r="X17" s="17">
        <v>0</v>
      </c>
      <c r="Y17" s="17">
        <v>0</v>
      </c>
      <c r="Z17" s="17">
        <v>0</v>
      </c>
      <c r="AA17" s="17">
        <v>0</v>
      </c>
      <c r="AB17" s="17">
        <v>0.23833142100445501</v>
      </c>
      <c r="AC17" s="17">
        <v>0.16954210049840501</v>
      </c>
      <c r="AD17" s="17">
        <v>0.238547968451536</v>
      </c>
      <c r="AE17" s="17"/>
      <c r="AF17" s="17">
        <v>4.38637460249671E-2</v>
      </c>
      <c r="AG17" s="17">
        <v>4.3989855772399201E-2</v>
      </c>
      <c r="AH17" s="17">
        <v>3.84594036271593E-2</v>
      </c>
      <c r="AI17" s="17">
        <v>3.0514439822397502E-2</v>
      </c>
      <c r="AJ17" s="17">
        <v>2.6964641663230701E-2</v>
      </c>
      <c r="AK17" s="17">
        <v>2.1415009582255499E-2</v>
      </c>
      <c r="AL17" s="17"/>
      <c r="AM17" s="17">
        <v>3.5423776103403699E-2</v>
      </c>
      <c r="AN17" s="17">
        <v>3.68794806915307E-2</v>
      </c>
      <c r="AO17" s="17">
        <v>2.8259384447691702E-2</v>
      </c>
      <c r="AP17" s="17">
        <v>5.5089137433206398E-2</v>
      </c>
      <c r="AQ17" s="17">
        <v>5.4817978552945797E-2</v>
      </c>
      <c r="AR17" s="17"/>
      <c r="AS17" s="17">
        <v>3.0725607686404699E-2</v>
      </c>
      <c r="AT17" s="17">
        <v>2.5358521305251201E-2</v>
      </c>
      <c r="AU17" s="17">
        <v>2.993043953937E-2</v>
      </c>
      <c r="AV17" s="17">
        <v>4.8023691124538199E-2</v>
      </c>
      <c r="AW17" s="17">
        <v>5.9032112223470497E-2</v>
      </c>
      <c r="AX17" s="17">
        <v>4.4779436546900503E-2</v>
      </c>
      <c r="AY17" s="17"/>
      <c r="AZ17" s="17">
        <v>4.3459432157877703E-2</v>
      </c>
      <c r="BA17" s="17">
        <v>2.8594525286987301E-2</v>
      </c>
      <c r="BB17" s="17">
        <v>2.9839547552831601E-2</v>
      </c>
      <c r="BC17" s="17">
        <v>7.1992833658364494E-2</v>
      </c>
      <c r="BD17" s="17">
        <v>3.7669865723697897E-2</v>
      </c>
      <c r="BE17" s="17"/>
      <c r="BF17" s="17">
        <v>3.8208809974497299E-2</v>
      </c>
      <c r="BG17" s="17"/>
      <c r="BH17" s="17">
        <v>3.79847455747995E-2</v>
      </c>
      <c r="BI17" s="17"/>
      <c r="BJ17" s="17">
        <v>1.91613379624237E-2</v>
      </c>
      <c r="BK17" s="17">
        <v>6.1990413768353E-2</v>
      </c>
      <c r="BL17" s="17">
        <v>5.2529360530775601E-2</v>
      </c>
      <c r="BM17" s="17">
        <v>1.17016671283772E-2</v>
      </c>
      <c r="BN17" s="17">
        <v>0</v>
      </c>
      <c r="BO17" s="17">
        <v>6.6523260748192398E-2</v>
      </c>
      <c r="BP17" s="17"/>
      <c r="BQ17" s="17">
        <v>4.0360059411461598E-2</v>
      </c>
      <c r="BR17" s="17">
        <v>3.84500757320436E-2</v>
      </c>
      <c r="BS17" s="17">
        <v>3.8629964306136202E-2</v>
      </c>
      <c r="BT17" s="17"/>
      <c r="BU17" s="17">
        <v>3.50460123983828E-2</v>
      </c>
      <c r="BV17" s="17">
        <v>2.3187036731395001E-2</v>
      </c>
      <c r="BW17" s="17">
        <v>5.0751666496589701E-2</v>
      </c>
      <c r="BX17" s="17"/>
      <c r="BY17" s="17">
        <v>2.3470091236282198E-3</v>
      </c>
      <c r="BZ17" s="17"/>
      <c r="CA17" s="17">
        <v>4.8518619484579202E-2</v>
      </c>
    </row>
    <row r="18" spans="2:79" x14ac:dyDescent="0.35">
      <c r="B18" s="18" t="s">
        <v>103</v>
      </c>
      <c r="C18" s="17">
        <v>0.12851520046019499</v>
      </c>
      <c r="D18" s="17">
        <v>0.13254724158957601</v>
      </c>
      <c r="E18" s="17">
        <v>0.12531791723730801</v>
      </c>
      <c r="F18" s="17"/>
      <c r="G18" s="17">
        <v>6.9544933725129501E-2</v>
      </c>
      <c r="H18" s="17">
        <v>9.1416490500376701E-2</v>
      </c>
      <c r="I18" s="17">
        <v>9.7087117605923604E-2</v>
      </c>
      <c r="J18" s="17">
        <v>0.14968039924062199</v>
      </c>
      <c r="K18" s="17">
        <v>0.162900043918942</v>
      </c>
      <c r="L18" s="17">
        <v>0.18334668941070101</v>
      </c>
      <c r="M18" s="17"/>
      <c r="N18" s="17">
        <v>0.14395659151857701</v>
      </c>
      <c r="O18" s="17">
        <v>0.12526790871197299</v>
      </c>
      <c r="P18" s="17">
        <v>0.12508220978967699</v>
      </c>
      <c r="Q18" s="17">
        <v>0.120706472615296</v>
      </c>
      <c r="R18" s="17"/>
      <c r="S18" s="17">
        <v>0.10343516052044099</v>
      </c>
      <c r="T18" s="17">
        <v>0.14334879964815</v>
      </c>
      <c r="U18" s="17">
        <v>0.143554553603879</v>
      </c>
      <c r="V18" s="17">
        <v>0.161325636862924</v>
      </c>
      <c r="W18" s="17">
        <v>0.116492063222588</v>
      </c>
      <c r="X18" s="17">
        <v>9.8507177948896907E-2</v>
      </c>
      <c r="Y18" s="17">
        <v>0.124933901199609</v>
      </c>
      <c r="Z18" s="17">
        <v>0.12721598079232699</v>
      </c>
      <c r="AA18" s="17">
        <v>0.12668062001656</v>
      </c>
      <c r="AB18" s="17">
        <v>0.15575168946027401</v>
      </c>
      <c r="AC18" s="17">
        <v>9.7101841600934893E-2</v>
      </c>
      <c r="AD18" s="17">
        <v>0.149390539851394</v>
      </c>
      <c r="AE18" s="17"/>
      <c r="AF18" s="17">
        <v>0.12095251361336699</v>
      </c>
      <c r="AG18" s="17">
        <v>0.12523735350132401</v>
      </c>
      <c r="AH18" s="17">
        <v>0.13702023477786399</v>
      </c>
      <c r="AI18" s="17">
        <v>0.116521947419736</v>
      </c>
      <c r="AJ18" s="17">
        <v>0.13645414480082199</v>
      </c>
      <c r="AK18" s="17">
        <v>0.10146215124503399</v>
      </c>
      <c r="AL18" s="17"/>
      <c r="AM18" s="17">
        <v>0.13716696065589101</v>
      </c>
      <c r="AN18" s="17">
        <v>0.133319087515711</v>
      </c>
      <c r="AO18" s="17">
        <v>0.13144284938794201</v>
      </c>
      <c r="AP18" s="17">
        <v>9.4587791066575E-2</v>
      </c>
      <c r="AQ18" s="17">
        <v>5.4686304300141098E-2</v>
      </c>
      <c r="AR18" s="17"/>
      <c r="AS18" s="17">
        <v>9.5354848653755098E-2</v>
      </c>
      <c r="AT18" s="17">
        <v>0.13675088747588801</v>
      </c>
      <c r="AU18" s="17">
        <v>0.12748665553135899</v>
      </c>
      <c r="AV18" s="17">
        <v>0.134595025571949</v>
      </c>
      <c r="AW18" s="17">
        <v>0.14987753690672001</v>
      </c>
      <c r="AX18" s="17">
        <v>0.153779949211022</v>
      </c>
      <c r="AY18" s="17"/>
      <c r="AZ18" s="17">
        <v>0.127716408655353</v>
      </c>
      <c r="BA18" s="17">
        <v>0.14672719837038301</v>
      </c>
      <c r="BB18" s="17">
        <v>0.13389475559222699</v>
      </c>
      <c r="BC18" s="17">
        <v>0.157010982363333</v>
      </c>
      <c r="BD18" s="17">
        <v>9.00509989762701E-2</v>
      </c>
      <c r="BE18" s="17"/>
      <c r="BF18" s="17">
        <v>0.135110900278997</v>
      </c>
      <c r="BG18" s="17"/>
      <c r="BH18" s="17">
        <v>0.13827122591521901</v>
      </c>
      <c r="BI18" s="17"/>
      <c r="BJ18" s="17">
        <v>0.117993082692325</v>
      </c>
      <c r="BK18" s="17">
        <v>0.13202587971458801</v>
      </c>
      <c r="BL18" s="17">
        <v>0.16164252272054999</v>
      </c>
      <c r="BM18" s="17">
        <v>9.3594136778534898E-2</v>
      </c>
      <c r="BN18" s="17">
        <v>9.7979489184386995E-2</v>
      </c>
      <c r="BO18" s="17">
        <v>8.7496958225867005E-2</v>
      </c>
      <c r="BP18" s="17"/>
      <c r="BQ18" s="17">
        <v>0.12990553251936299</v>
      </c>
      <c r="BR18" s="17">
        <v>0.138034609658543</v>
      </c>
      <c r="BS18" s="17">
        <v>0.11990619167269299</v>
      </c>
      <c r="BT18" s="17"/>
      <c r="BU18" s="17">
        <v>0.106150568567508</v>
      </c>
      <c r="BV18" s="17">
        <v>0.14184202584809399</v>
      </c>
      <c r="BW18" s="17">
        <v>0.114954383004051</v>
      </c>
      <c r="BX18" s="17"/>
      <c r="BY18" s="17">
        <v>6.3678646431144903E-2</v>
      </c>
      <c r="BZ18" s="17"/>
      <c r="CA18" s="17">
        <v>0.109403071062405</v>
      </c>
    </row>
    <row r="19" spans="2:79" x14ac:dyDescent="0.35">
      <c r="B19" s="18" t="s">
        <v>135</v>
      </c>
      <c r="C19" s="19">
        <v>2.2140635232557899E-3</v>
      </c>
      <c r="D19" s="19">
        <v>1.97614909960259E-3</v>
      </c>
      <c r="E19" s="19">
        <v>2.4613260656740602E-3</v>
      </c>
      <c r="F19" s="19"/>
      <c r="G19" s="19">
        <v>1.6537778620209899E-3</v>
      </c>
      <c r="H19" s="19">
        <v>0</v>
      </c>
      <c r="I19" s="19">
        <v>2.0000315918760601E-3</v>
      </c>
      <c r="J19" s="19">
        <v>1.1260769657752601E-3</v>
      </c>
      <c r="K19" s="19">
        <v>2.0203270085205902E-3</v>
      </c>
      <c r="L19" s="19">
        <v>5.5730432525132297E-3</v>
      </c>
      <c r="M19" s="19"/>
      <c r="N19" s="19">
        <v>3.4148898983597598E-3</v>
      </c>
      <c r="O19" s="19">
        <v>3.7108495686702298E-3</v>
      </c>
      <c r="P19" s="19">
        <v>0</v>
      </c>
      <c r="Q19" s="19">
        <v>1.3740353428756101E-3</v>
      </c>
      <c r="R19" s="19"/>
      <c r="S19" s="19">
        <v>0</v>
      </c>
      <c r="T19" s="19">
        <v>7.4721641295332798E-3</v>
      </c>
      <c r="U19" s="19">
        <v>0</v>
      </c>
      <c r="V19" s="19">
        <v>5.9245681986237102E-3</v>
      </c>
      <c r="W19" s="19">
        <v>1.91201766046595E-3</v>
      </c>
      <c r="X19" s="19">
        <v>0</v>
      </c>
      <c r="Y19" s="19">
        <v>0</v>
      </c>
      <c r="Z19" s="19">
        <v>0</v>
      </c>
      <c r="AA19" s="19">
        <v>0</v>
      </c>
      <c r="AB19" s="19">
        <v>6.3905847971256202E-3</v>
      </c>
      <c r="AC19" s="19">
        <v>0</v>
      </c>
      <c r="AD19" s="19">
        <v>0</v>
      </c>
      <c r="AE19" s="19"/>
      <c r="AF19" s="19">
        <v>1.9569494397671801E-3</v>
      </c>
      <c r="AG19" s="19">
        <v>3.1362836277804701E-3</v>
      </c>
      <c r="AH19" s="19">
        <v>2.8152086397348701E-3</v>
      </c>
      <c r="AI19" s="19">
        <v>1.66512558798005E-3</v>
      </c>
      <c r="AJ19" s="19">
        <v>1.2453881668578501E-3</v>
      </c>
      <c r="AK19" s="19">
        <v>0</v>
      </c>
      <c r="AL19" s="19"/>
      <c r="AM19" s="19">
        <v>8.7910891630273201E-4</v>
      </c>
      <c r="AN19" s="19">
        <v>1.1016976482736401E-3</v>
      </c>
      <c r="AO19" s="19">
        <v>2.6682066233106698E-3</v>
      </c>
      <c r="AP19" s="19">
        <v>7.7346291892293603E-3</v>
      </c>
      <c r="AQ19" s="19">
        <v>0</v>
      </c>
      <c r="AR19" s="19"/>
      <c r="AS19" s="19">
        <v>1.66499071120875E-3</v>
      </c>
      <c r="AT19" s="19">
        <v>2.9708331701480501E-3</v>
      </c>
      <c r="AU19" s="19">
        <v>0</v>
      </c>
      <c r="AV19" s="19">
        <v>4.1352700574843297E-3</v>
      </c>
      <c r="AW19" s="19">
        <v>2.89454235020667E-3</v>
      </c>
      <c r="AX19" s="19">
        <v>0</v>
      </c>
      <c r="AY19" s="19"/>
      <c r="AZ19" s="19">
        <v>1.74931580808034E-3</v>
      </c>
      <c r="BA19" s="19">
        <v>1.8450736066901101E-3</v>
      </c>
      <c r="BB19" s="19">
        <v>2.4784762431346E-3</v>
      </c>
      <c r="BC19" s="19">
        <v>5.7391059678780698E-3</v>
      </c>
      <c r="BD19" s="19">
        <v>1.7641507639562901E-3</v>
      </c>
      <c r="BE19" s="19"/>
      <c r="BF19" s="19">
        <v>2.5312484484321602E-3</v>
      </c>
      <c r="BG19" s="19"/>
      <c r="BH19" s="19">
        <v>2.0766979529063699E-3</v>
      </c>
      <c r="BI19" s="19"/>
      <c r="BJ19" s="19">
        <v>0</v>
      </c>
      <c r="BK19" s="19">
        <v>7.1143890509974802E-3</v>
      </c>
      <c r="BL19" s="19">
        <v>2.7790973406944001E-3</v>
      </c>
      <c r="BM19" s="19">
        <v>0</v>
      </c>
      <c r="BN19" s="19">
        <v>0</v>
      </c>
      <c r="BO19" s="19">
        <v>0</v>
      </c>
      <c r="BP19" s="19"/>
      <c r="BQ19" s="19">
        <v>4.7167348548744796E-3</v>
      </c>
      <c r="BR19" s="19">
        <v>4.9873592079976504E-4</v>
      </c>
      <c r="BS19" s="19">
        <v>2.7414661555858299E-3</v>
      </c>
      <c r="BT19" s="19"/>
      <c r="BU19" s="19">
        <v>1.5467341179597799E-2</v>
      </c>
      <c r="BV19" s="19">
        <v>2.7472340809808898E-3</v>
      </c>
      <c r="BW19" s="19">
        <v>1.2204903411902801E-3</v>
      </c>
      <c r="BX19" s="19"/>
      <c r="BY19" s="19">
        <v>0</v>
      </c>
      <c r="BZ19" s="19"/>
      <c r="CA19" s="19">
        <v>2.29214262951058E-3</v>
      </c>
    </row>
    <row r="20" spans="2:79" x14ac:dyDescent="0.35">
      <c r="B20" s="16"/>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413</v>
      </c>
      <c r="C9" s="17">
        <v>0.12468124065633999</v>
      </c>
      <c r="D9" s="17">
        <v>0.13669040639977001</v>
      </c>
      <c r="E9" s="17">
        <v>0.11238407756734101</v>
      </c>
      <c r="F9" s="17"/>
      <c r="G9" s="17">
        <v>0.158615521656681</v>
      </c>
      <c r="H9" s="17">
        <v>0.19057372749330401</v>
      </c>
      <c r="I9" s="17">
        <v>0.133583487855401</v>
      </c>
      <c r="J9" s="17">
        <v>8.8416313579881695E-2</v>
      </c>
      <c r="K9" s="17">
        <v>0.10888978500145</v>
      </c>
      <c r="L9" s="17">
        <v>8.1179269946846405E-2</v>
      </c>
      <c r="M9" s="17"/>
      <c r="N9" s="17">
        <v>0.122628891728363</v>
      </c>
      <c r="O9" s="17">
        <v>0.108388768570963</v>
      </c>
      <c r="P9" s="17">
        <v>0.12940869254503501</v>
      </c>
      <c r="Q9" s="17">
        <v>0.14132826839359999</v>
      </c>
      <c r="R9" s="17"/>
      <c r="S9" s="17">
        <v>0.16852353157831601</v>
      </c>
      <c r="T9" s="17">
        <v>0.110748061449069</v>
      </c>
      <c r="U9" s="17">
        <v>0.119247663699491</v>
      </c>
      <c r="V9" s="17">
        <v>0.115416149080976</v>
      </c>
      <c r="W9" s="17">
        <v>8.8736890123181894E-2</v>
      </c>
      <c r="X9" s="17">
        <v>0.151442831966282</v>
      </c>
      <c r="Y9" s="17">
        <v>0.12646485607712199</v>
      </c>
      <c r="Z9" s="17">
        <v>0.14041795026982401</v>
      </c>
      <c r="AA9" s="17">
        <v>0.12707004969764299</v>
      </c>
      <c r="AB9" s="17">
        <v>9.1762573561354394E-2</v>
      </c>
      <c r="AC9" s="17">
        <v>0.119461241233076</v>
      </c>
      <c r="AD9" s="17">
        <v>9.9670701393112696E-2</v>
      </c>
      <c r="AE9" s="17"/>
      <c r="AF9" s="17">
        <v>0.13120223747717699</v>
      </c>
      <c r="AG9" s="17">
        <v>0.118309792916813</v>
      </c>
      <c r="AH9" s="17">
        <v>0.116974346679711</v>
      </c>
      <c r="AI9" s="17">
        <v>0.10322631932742</v>
      </c>
      <c r="AJ9" s="17">
        <v>0.119700492795144</v>
      </c>
      <c r="AK9" s="17">
        <v>0.238733034331988</v>
      </c>
      <c r="AL9" s="17"/>
      <c r="AM9" s="17">
        <v>0.11828644013843501</v>
      </c>
      <c r="AN9" s="17">
        <v>0.120847253788399</v>
      </c>
      <c r="AO9" s="17">
        <v>0.109576907470132</v>
      </c>
      <c r="AP9" s="17">
        <v>0.17014541762903501</v>
      </c>
      <c r="AQ9" s="17">
        <v>0.176247749128325</v>
      </c>
      <c r="AR9" s="17"/>
      <c r="AS9" s="17">
        <v>0.17115245965641199</v>
      </c>
      <c r="AT9" s="17">
        <v>0.11046565106429899</v>
      </c>
      <c r="AU9" s="17">
        <v>0.13571476922152101</v>
      </c>
      <c r="AV9" s="17">
        <v>0.109336212299639</v>
      </c>
      <c r="AW9" s="17">
        <v>0.110124528951192</v>
      </c>
      <c r="AX9" s="17">
        <v>7.0542447458491295E-2</v>
      </c>
      <c r="AY9" s="17"/>
      <c r="AZ9" s="17">
        <v>0.121005285098701</v>
      </c>
      <c r="BA9" s="17">
        <v>0.110840991906502</v>
      </c>
      <c r="BB9" s="17">
        <v>0.117041821658756</v>
      </c>
      <c r="BC9" s="17">
        <v>0.121702521800191</v>
      </c>
      <c r="BD9" s="17">
        <v>0.15190730424940099</v>
      </c>
      <c r="BE9" s="17"/>
      <c r="BF9" s="17">
        <v>0.121339109514741</v>
      </c>
      <c r="BG9" s="17"/>
      <c r="BH9" s="17">
        <v>0.11840451042937999</v>
      </c>
      <c r="BI9" s="17"/>
      <c r="BJ9" s="17">
        <v>0.13213344314844699</v>
      </c>
      <c r="BK9" s="17">
        <v>0.103900214131951</v>
      </c>
      <c r="BL9" s="17">
        <v>0.110357642237691</v>
      </c>
      <c r="BM9" s="17">
        <v>0.16251219456348501</v>
      </c>
      <c r="BN9" s="17">
        <v>0.19035308739142101</v>
      </c>
      <c r="BO9" s="17">
        <v>0.14213725097473101</v>
      </c>
      <c r="BP9" s="17"/>
      <c r="BQ9" s="17">
        <v>0.13326419714346199</v>
      </c>
      <c r="BR9" s="17">
        <v>0.11928432397467</v>
      </c>
      <c r="BS9" s="17">
        <v>0.12742480837946099</v>
      </c>
      <c r="BT9" s="17"/>
      <c r="BU9" s="17">
        <v>0.249295264288241</v>
      </c>
      <c r="BV9" s="17">
        <v>0.104306990921875</v>
      </c>
      <c r="BW9" s="17">
        <v>0.127788008193366</v>
      </c>
      <c r="BX9" s="17"/>
      <c r="BY9" s="17">
        <v>0.165123633886397</v>
      </c>
      <c r="BZ9" s="17"/>
      <c r="CA9" s="17">
        <v>0.150750528857164</v>
      </c>
    </row>
    <row r="10" spans="2:79" x14ac:dyDescent="0.35">
      <c r="B10" s="18" t="s">
        <v>414</v>
      </c>
      <c r="C10" s="17">
        <v>0.29958149428500003</v>
      </c>
      <c r="D10" s="17">
        <v>0.30320738221600002</v>
      </c>
      <c r="E10" s="17">
        <v>0.29667478275818399</v>
      </c>
      <c r="F10" s="17"/>
      <c r="G10" s="17">
        <v>0.34858905223985598</v>
      </c>
      <c r="H10" s="17">
        <v>0.34501890018458597</v>
      </c>
      <c r="I10" s="17">
        <v>0.33588015421876399</v>
      </c>
      <c r="J10" s="17">
        <v>0.30969374983195802</v>
      </c>
      <c r="K10" s="17">
        <v>0.28575470251781199</v>
      </c>
      <c r="L10" s="17">
        <v>0.20157321561404601</v>
      </c>
      <c r="M10" s="17"/>
      <c r="N10" s="17">
        <v>0.30361571464197801</v>
      </c>
      <c r="O10" s="17">
        <v>0.29680676479110002</v>
      </c>
      <c r="P10" s="17">
        <v>0.34375343105999401</v>
      </c>
      <c r="Q10" s="17">
        <v>0.25592811560446199</v>
      </c>
      <c r="R10" s="17"/>
      <c r="S10" s="17">
        <v>0.33864092500936899</v>
      </c>
      <c r="T10" s="17">
        <v>0.33739147985040202</v>
      </c>
      <c r="U10" s="17">
        <v>0.26226908820191902</v>
      </c>
      <c r="V10" s="17">
        <v>0.33942861039766498</v>
      </c>
      <c r="W10" s="17">
        <v>0.28143242607126401</v>
      </c>
      <c r="X10" s="17">
        <v>0.30005873178734299</v>
      </c>
      <c r="Y10" s="17">
        <v>0.30909051796549097</v>
      </c>
      <c r="Z10" s="17">
        <v>0.25766950189503202</v>
      </c>
      <c r="AA10" s="17">
        <v>0.29921417788267601</v>
      </c>
      <c r="AB10" s="17">
        <v>0.23137802875990801</v>
      </c>
      <c r="AC10" s="17">
        <v>0.23284779409273701</v>
      </c>
      <c r="AD10" s="17">
        <v>0.322247276200192</v>
      </c>
      <c r="AE10" s="17"/>
      <c r="AF10" s="17">
        <v>0.28152649416869602</v>
      </c>
      <c r="AG10" s="17">
        <v>0.28664187819792802</v>
      </c>
      <c r="AH10" s="17">
        <v>0.33706286343957897</v>
      </c>
      <c r="AI10" s="17">
        <v>0.34699598651239699</v>
      </c>
      <c r="AJ10" s="17">
        <v>0.33230325815317902</v>
      </c>
      <c r="AK10" s="17">
        <v>0.287542853724432</v>
      </c>
      <c r="AL10" s="17"/>
      <c r="AM10" s="17">
        <v>0.27826467462499699</v>
      </c>
      <c r="AN10" s="17">
        <v>0.27587303329876101</v>
      </c>
      <c r="AO10" s="17">
        <v>0.32506526299689498</v>
      </c>
      <c r="AP10" s="17">
        <v>0.366330738165553</v>
      </c>
      <c r="AQ10" s="17">
        <v>0.33487432260368299</v>
      </c>
      <c r="AR10" s="17"/>
      <c r="AS10" s="17">
        <v>0.34047624722875403</v>
      </c>
      <c r="AT10" s="17">
        <v>0.26597754415963798</v>
      </c>
      <c r="AU10" s="17">
        <v>0.333731242370087</v>
      </c>
      <c r="AV10" s="17">
        <v>0.28748888168231801</v>
      </c>
      <c r="AW10" s="17">
        <v>0.24977885629532101</v>
      </c>
      <c r="AX10" s="17">
        <v>0.31961229079859699</v>
      </c>
      <c r="AY10" s="17"/>
      <c r="AZ10" s="17">
        <v>0.31463899920858202</v>
      </c>
      <c r="BA10" s="17">
        <v>0.30401417745412701</v>
      </c>
      <c r="BB10" s="17">
        <v>0.27471290668246001</v>
      </c>
      <c r="BC10" s="17">
        <v>0.21943575851244801</v>
      </c>
      <c r="BD10" s="17">
        <v>0.32825586519127797</v>
      </c>
      <c r="BE10" s="17"/>
      <c r="BF10" s="17">
        <v>0.28572885806053799</v>
      </c>
      <c r="BG10" s="17"/>
      <c r="BH10" s="17">
        <v>0.29569220809817398</v>
      </c>
      <c r="BI10" s="17"/>
      <c r="BJ10" s="17">
        <v>0.32769383557148801</v>
      </c>
      <c r="BK10" s="17">
        <v>0.27427412824699798</v>
      </c>
      <c r="BL10" s="17">
        <v>0.28022795751670199</v>
      </c>
      <c r="BM10" s="17">
        <v>0.32111203988683401</v>
      </c>
      <c r="BN10" s="17">
        <v>0.32054360435894103</v>
      </c>
      <c r="BO10" s="17">
        <v>0.262567568750811</v>
      </c>
      <c r="BP10" s="17"/>
      <c r="BQ10" s="17">
        <v>0.323455559960866</v>
      </c>
      <c r="BR10" s="17">
        <v>0.30029551231966001</v>
      </c>
      <c r="BS10" s="17">
        <v>0.30435187415739401</v>
      </c>
      <c r="BT10" s="17"/>
      <c r="BU10" s="17">
        <v>0.34079677797429297</v>
      </c>
      <c r="BV10" s="17">
        <v>0.312885315929817</v>
      </c>
      <c r="BW10" s="17">
        <v>0.30773174290718702</v>
      </c>
      <c r="BX10" s="17"/>
      <c r="BY10" s="17">
        <v>0.35277867960259501</v>
      </c>
      <c r="BZ10" s="17"/>
      <c r="CA10" s="17">
        <v>0.34593920341000101</v>
      </c>
    </row>
    <row r="11" spans="2:79" x14ac:dyDescent="0.35">
      <c r="B11" s="18" t="s">
        <v>415</v>
      </c>
      <c r="C11" s="17">
        <v>0.34537717802868401</v>
      </c>
      <c r="D11" s="17">
        <v>0.35330661815125403</v>
      </c>
      <c r="E11" s="17">
        <v>0.33793472720659001</v>
      </c>
      <c r="F11" s="17"/>
      <c r="G11" s="17">
        <v>0.27975196355909299</v>
      </c>
      <c r="H11" s="17">
        <v>0.25770584864214102</v>
      </c>
      <c r="I11" s="17">
        <v>0.32092542259513801</v>
      </c>
      <c r="J11" s="17">
        <v>0.37782466762786299</v>
      </c>
      <c r="K11" s="17">
        <v>0.368826049251819</v>
      </c>
      <c r="L11" s="17">
        <v>0.43831441668548099</v>
      </c>
      <c r="M11" s="17"/>
      <c r="N11" s="17">
        <v>0.34264990898591402</v>
      </c>
      <c r="O11" s="17">
        <v>0.34005365150248201</v>
      </c>
      <c r="P11" s="17">
        <v>0.34980436617926902</v>
      </c>
      <c r="Q11" s="17">
        <v>0.35324448202322301</v>
      </c>
      <c r="R11" s="17"/>
      <c r="S11" s="17">
        <v>0.27933189276272102</v>
      </c>
      <c r="T11" s="17">
        <v>0.32951239103076102</v>
      </c>
      <c r="U11" s="17">
        <v>0.41405518207244202</v>
      </c>
      <c r="V11" s="17">
        <v>0.33057996558143099</v>
      </c>
      <c r="W11" s="17">
        <v>0.41297234819110501</v>
      </c>
      <c r="X11" s="17">
        <v>0.34159150352798801</v>
      </c>
      <c r="Y11" s="17">
        <v>0.344496650699397</v>
      </c>
      <c r="Z11" s="17">
        <v>0.32223259278401101</v>
      </c>
      <c r="AA11" s="17">
        <v>0.30350055322077502</v>
      </c>
      <c r="AB11" s="17">
        <v>0.39604594871035098</v>
      </c>
      <c r="AC11" s="17">
        <v>0.40610058455514397</v>
      </c>
      <c r="AD11" s="17">
        <v>0.37024649764901202</v>
      </c>
      <c r="AE11" s="17"/>
      <c r="AF11" s="17">
        <v>0.35651144907756399</v>
      </c>
      <c r="AG11" s="17">
        <v>0.349640634870237</v>
      </c>
      <c r="AH11" s="17">
        <v>0.36377410571918301</v>
      </c>
      <c r="AI11" s="17">
        <v>0.32361247086252498</v>
      </c>
      <c r="AJ11" s="17">
        <v>0.324345036071993</v>
      </c>
      <c r="AK11" s="17">
        <v>0.28501003462240898</v>
      </c>
      <c r="AL11" s="17"/>
      <c r="AM11" s="17">
        <v>0.34750873329850301</v>
      </c>
      <c r="AN11" s="17">
        <v>0.37391667906947801</v>
      </c>
      <c r="AO11" s="17">
        <v>0.34127138129798301</v>
      </c>
      <c r="AP11" s="17">
        <v>0.25302824079119401</v>
      </c>
      <c r="AQ11" s="17">
        <v>0.28641845367311602</v>
      </c>
      <c r="AR11" s="17"/>
      <c r="AS11" s="17">
        <v>0.28843682430692102</v>
      </c>
      <c r="AT11" s="17">
        <v>0.38136892288814001</v>
      </c>
      <c r="AU11" s="17">
        <v>0.32071201919334102</v>
      </c>
      <c r="AV11" s="17">
        <v>0.36449161104796302</v>
      </c>
      <c r="AW11" s="17">
        <v>0.37614555235878999</v>
      </c>
      <c r="AX11" s="17">
        <v>0.35918559610258</v>
      </c>
      <c r="AY11" s="17"/>
      <c r="AZ11" s="17">
        <v>0.364609221985082</v>
      </c>
      <c r="BA11" s="17">
        <v>0.34211292998541798</v>
      </c>
      <c r="BB11" s="17">
        <v>0.356266996364764</v>
      </c>
      <c r="BC11" s="17">
        <v>0.39598210992007499</v>
      </c>
      <c r="BD11" s="17">
        <v>0.30551286133803202</v>
      </c>
      <c r="BE11" s="17"/>
      <c r="BF11" s="17">
        <v>0.36276241504072898</v>
      </c>
      <c r="BG11" s="17"/>
      <c r="BH11" s="17">
        <v>0.35995255804246401</v>
      </c>
      <c r="BI11" s="17"/>
      <c r="BJ11" s="17">
        <v>0.32009467982547002</v>
      </c>
      <c r="BK11" s="17">
        <v>0.37137277524656298</v>
      </c>
      <c r="BL11" s="17">
        <v>0.367732213972772</v>
      </c>
      <c r="BM11" s="17">
        <v>0.32628031772063398</v>
      </c>
      <c r="BN11" s="17">
        <v>0.30361982242698499</v>
      </c>
      <c r="BO11" s="17">
        <v>0.32269837543531399</v>
      </c>
      <c r="BP11" s="17"/>
      <c r="BQ11" s="17">
        <v>0.33036464761883499</v>
      </c>
      <c r="BR11" s="17">
        <v>0.36615524198499999</v>
      </c>
      <c r="BS11" s="17">
        <v>0.33855091039743401</v>
      </c>
      <c r="BT11" s="17"/>
      <c r="BU11" s="17">
        <v>0.23850527197444499</v>
      </c>
      <c r="BV11" s="17">
        <v>0.38408553114995803</v>
      </c>
      <c r="BW11" s="17">
        <v>0.32449992407821598</v>
      </c>
      <c r="BX11" s="17"/>
      <c r="BY11" s="17">
        <v>0.22788816124820099</v>
      </c>
      <c r="BZ11" s="17"/>
      <c r="CA11" s="17">
        <v>0.30897148184858703</v>
      </c>
    </row>
    <row r="12" spans="2:79" x14ac:dyDescent="0.35">
      <c r="B12" s="18" t="s">
        <v>416</v>
      </c>
      <c r="C12" s="17">
        <v>0.11469782387883699</v>
      </c>
      <c r="D12" s="17">
        <v>0.106117498922706</v>
      </c>
      <c r="E12" s="17">
        <v>0.122943559230134</v>
      </c>
      <c r="F12" s="17"/>
      <c r="G12" s="17">
        <v>0.103209195561351</v>
      </c>
      <c r="H12" s="17">
        <v>0.100009389554263</v>
      </c>
      <c r="I12" s="17">
        <v>0.115553360288215</v>
      </c>
      <c r="J12" s="17">
        <v>0.113487719192453</v>
      </c>
      <c r="K12" s="17">
        <v>0.12439389601574199</v>
      </c>
      <c r="L12" s="17">
        <v>0.12810792773246499</v>
      </c>
      <c r="M12" s="17"/>
      <c r="N12" s="17">
        <v>0.12747720461595599</v>
      </c>
      <c r="O12" s="17">
        <v>0.128725284417889</v>
      </c>
      <c r="P12" s="17">
        <v>7.7980314531440095E-2</v>
      </c>
      <c r="Q12" s="17">
        <v>0.119793763201673</v>
      </c>
      <c r="R12" s="17"/>
      <c r="S12" s="17">
        <v>0.11255611480913701</v>
      </c>
      <c r="T12" s="17">
        <v>0.106634075161386</v>
      </c>
      <c r="U12" s="17">
        <v>0.12797110623487101</v>
      </c>
      <c r="V12" s="17">
        <v>0.11585009236721899</v>
      </c>
      <c r="W12" s="17">
        <v>0.12683058387982599</v>
      </c>
      <c r="X12" s="17">
        <v>9.5254478602349701E-2</v>
      </c>
      <c r="Y12" s="17">
        <v>9.1545348998018694E-2</v>
      </c>
      <c r="Z12" s="17">
        <v>0.13638307146200501</v>
      </c>
      <c r="AA12" s="17">
        <v>0.13236908059243699</v>
      </c>
      <c r="AB12" s="17">
        <v>0.11705257403205301</v>
      </c>
      <c r="AC12" s="17">
        <v>0.124866199826624</v>
      </c>
      <c r="AD12" s="17">
        <v>9.48392241363408E-2</v>
      </c>
      <c r="AE12" s="17"/>
      <c r="AF12" s="17">
        <v>8.6044424750472095E-2</v>
      </c>
      <c r="AG12" s="17">
        <v>0.119922548698255</v>
      </c>
      <c r="AH12" s="17">
        <v>0.10887619352386101</v>
      </c>
      <c r="AI12" s="17">
        <v>0.12811729101365099</v>
      </c>
      <c r="AJ12" s="17">
        <v>0.12610363426444601</v>
      </c>
      <c r="AK12" s="17">
        <v>0.101008823692711</v>
      </c>
      <c r="AL12" s="17"/>
      <c r="AM12" s="17">
        <v>0.11533309578496</v>
      </c>
      <c r="AN12" s="17">
        <v>0.11684806342689601</v>
      </c>
      <c r="AO12" s="17">
        <v>0.121821936938943</v>
      </c>
      <c r="AP12" s="17">
        <v>0.104558191148758</v>
      </c>
      <c r="AQ12" s="17">
        <v>9.7861499245538996E-2</v>
      </c>
      <c r="AR12" s="17"/>
      <c r="AS12" s="17">
        <v>9.7006017156670801E-2</v>
      </c>
      <c r="AT12" s="17">
        <v>0.120994089582443</v>
      </c>
      <c r="AU12" s="17">
        <v>0.11096780489941201</v>
      </c>
      <c r="AV12" s="17">
        <v>0.122563928066682</v>
      </c>
      <c r="AW12" s="17">
        <v>0.11292607460847499</v>
      </c>
      <c r="AX12" s="17">
        <v>0.137062382754912</v>
      </c>
      <c r="AY12" s="17"/>
      <c r="AZ12" s="17">
        <v>9.7603662216690201E-2</v>
      </c>
      <c r="BA12" s="17">
        <v>0.136007487760333</v>
      </c>
      <c r="BB12" s="17">
        <v>0.10762776626411499</v>
      </c>
      <c r="BC12" s="17">
        <v>0.11382346947430901</v>
      </c>
      <c r="BD12" s="17">
        <v>0.11086909479608301</v>
      </c>
      <c r="BE12" s="17"/>
      <c r="BF12" s="17">
        <v>0.115435658109033</v>
      </c>
      <c r="BG12" s="17"/>
      <c r="BH12" s="17">
        <v>0.115069732577793</v>
      </c>
      <c r="BI12" s="17"/>
      <c r="BJ12" s="17">
        <v>0.11232382137378299</v>
      </c>
      <c r="BK12" s="17">
        <v>0.119186220991222</v>
      </c>
      <c r="BL12" s="17">
        <v>0.12889886315959101</v>
      </c>
      <c r="BM12" s="17">
        <v>8.4452077036417106E-2</v>
      </c>
      <c r="BN12" s="17">
        <v>8.5244860788406596E-2</v>
      </c>
      <c r="BO12" s="17">
        <v>0.13854572850825</v>
      </c>
      <c r="BP12" s="17"/>
      <c r="BQ12" s="17">
        <v>0.108063362052055</v>
      </c>
      <c r="BR12" s="17">
        <v>0.120214573439233</v>
      </c>
      <c r="BS12" s="17">
        <v>0.11532030338213101</v>
      </c>
      <c r="BT12" s="17"/>
      <c r="BU12" s="17">
        <v>0.11100404684389201</v>
      </c>
      <c r="BV12" s="17">
        <v>0.10590117635360401</v>
      </c>
      <c r="BW12" s="17">
        <v>0.122074694270089</v>
      </c>
      <c r="BX12" s="17"/>
      <c r="BY12" s="17">
        <v>0.13146242262453001</v>
      </c>
      <c r="BZ12" s="17"/>
      <c r="CA12" s="17">
        <v>0.102659496030046</v>
      </c>
    </row>
    <row r="13" spans="2:79" x14ac:dyDescent="0.35">
      <c r="B13" s="18" t="s">
        <v>417</v>
      </c>
      <c r="C13" s="17">
        <v>8.3173720154653005E-2</v>
      </c>
      <c r="D13" s="17">
        <v>7.1790931198223495E-2</v>
      </c>
      <c r="E13" s="17">
        <v>9.3838452601423594E-2</v>
      </c>
      <c r="F13" s="17"/>
      <c r="G13" s="17">
        <v>8.3665845817412599E-2</v>
      </c>
      <c r="H13" s="17">
        <v>6.9991604045089306E-2</v>
      </c>
      <c r="I13" s="17">
        <v>6.0540031115768701E-2</v>
      </c>
      <c r="J13" s="17">
        <v>7.0669437452738404E-2</v>
      </c>
      <c r="K13" s="17">
        <v>8.86296490418709E-2</v>
      </c>
      <c r="L13" s="17">
        <v>0.118362925025052</v>
      </c>
      <c r="M13" s="17"/>
      <c r="N13" s="17">
        <v>8.4781258380509594E-2</v>
      </c>
      <c r="O13" s="17">
        <v>8.3225971128190093E-2</v>
      </c>
      <c r="P13" s="17">
        <v>7.4353624143138897E-2</v>
      </c>
      <c r="Q13" s="17">
        <v>8.7682254863822195E-2</v>
      </c>
      <c r="R13" s="17"/>
      <c r="S13" s="17">
        <v>7.4454745231960301E-2</v>
      </c>
      <c r="T13" s="17">
        <v>7.8547047540491396E-2</v>
      </c>
      <c r="U13" s="17">
        <v>5.6066045915531902E-2</v>
      </c>
      <c r="V13" s="17">
        <v>7.9625251581419101E-2</v>
      </c>
      <c r="W13" s="17">
        <v>5.09137189326027E-2</v>
      </c>
      <c r="X13" s="17">
        <v>6.9059364308706003E-2</v>
      </c>
      <c r="Y13" s="17">
        <v>0.104345037621652</v>
      </c>
      <c r="Z13" s="17">
        <v>0.11852971299304101</v>
      </c>
      <c r="AA13" s="17">
        <v>9.9027549021660902E-2</v>
      </c>
      <c r="AB13" s="17">
        <v>0.116063224800492</v>
      </c>
      <c r="AC13" s="17">
        <v>8.8252098058220693E-2</v>
      </c>
      <c r="AD13" s="17">
        <v>7.5636835070079497E-2</v>
      </c>
      <c r="AE13" s="17"/>
      <c r="AF13" s="17">
        <v>9.0379834843056006E-2</v>
      </c>
      <c r="AG13" s="17">
        <v>9.1395106370727494E-2</v>
      </c>
      <c r="AH13" s="17">
        <v>5.9648106932314197E-2</v>
      </c>
      <c r="AI13" s="17">
        <v>8.6037328635520993E-2</v>
      </c>
      <c r="AJ13" s="17">
        <v>7.7094516836377705E-2</v>
      </c>
      <c r="AK13" s="17">
        <v>7.5142521660702705E-2</v>
      </c>
      <c r="AL13" s="17"/>
      <c r="AM13" s="17">
        <v>9.9983131111889598E-2</v>
      </c>
      <c r="AN13" s="17">
        <v>8.0577117275236296E-2</v>
      </c>
      <c r="AO13" s="17">
        <v>7.7363256510262005E-2</v>
      </c>
      <c r="AP13" s="17">
        <v>8.5878672871354894E-2</v>
      </c>
      <c r="AQ13" s="17">
        <v>3.0403788688908199E-2</v>
      </c>
      <c r="AR13" s="17"/>
      <c r="AS13" s="17">
        <v>7.26265020973135E-2</v>
      </c>
      <c r="AT13" s="17">
        <v>8.8735132599217795E-2</v>
      </c>
      <c r="AU13" s="17">
        <v>7.7774099217820095E-2</v>
      </c>
      <c r="AV13" s="17">
        <v>8.0473609559283593E-2</v>
      </c>
      <c r="AW13" s="17">
        <v>0.105733660286024</v>
      </c>
      <c r="AX13" s="17">
        <v>7.88725833133187E-2</v>
      </c>
      <c r="AY13" s="17"/>
      <c r="AZ13" s="17">
        <v>7.4405337871004798E-2</v>
      </c>
      <c r="BA13" s="17">
        <v>7.9860591510477599E-2</v>
      </c>
      <c r="BB13" s="17">
        <v>9.6289177489522995E-2</v>
      </c>
      <c r="BC13" s="17">
        <v>0.114589870872708</v>
      </c>
      <c r="BD13" s="17">
        <v>7.3184566141553303E-2</v>
      </c>
      <c r="BE13" s="17"/>
      <c r="BF13" s="17">
        <v>8.4197481561638698E-2</v>
      </c>
      <c r="BG13" s="17"/>
      <c r="BH13" s="17">
        <v>8.2624160986129194E-2</v>
      </c>
      <c r="BI13" s="17"/>
      <c r="BJ13" s="17">
        <v>8.0330154773673598E-2</v>
      </c>
      <c r="BK13" s="17">
        <v>8.5314026617715893E-2</v>
      </c>
      <c r="BL13" s="17">
        <v>8.9133625995812801E-2</v>
      </c>
      <c r="BM13" s="17">
        <v>6.6599136263554806E-2</v>
      </c>
      <c r="BN13" s="17">
        <v>7.1133522382916897E-2</v>
      </c>
      <c r="BO13" s="17">
        <v>0.100862110713032</v>
      </c>
      <c r="BP13" s="17"/>
      <c r="BQ13" s="17">
        <v>9.2285661271612501E-2</v>
      </c>
      <c r="BR13" s="17">
        <v>6.9965917754796894E-2</v>
      </c>
      <c r="BS13" s="17">
        <v>9.0956423178023493E-2</v>
      </c>
      <c r="BT13" s="17"/>
      <c r="BU13" s="17">
        <v>5.1360997105992297E-2</v>
      </c>
      <c r="BV13" s="17">
        <v>7.0883633223106507E-2</v>
      </c>
      <c r="BW13" s="17">
        <v>9.5009462235093101E-2</v>
      </c>
      <c r="BX13" s="17"/>
      <c r="BY13" s="17">
        <v>0.113191686268656</v>
      </c>
      <c r="BZ13" s="17"/>
      <c r="CA13" s="17">
        <v>5.9810357752544299E-2</v>
      </c>
    </row>
    <row r="14" spans="2:79" x14ac:dyDescent="0.35">
      <c r="B14" s="18" t="s">
        <v>199</v>
      </c>
      <c r="C14" s="19">
        <v>3.2488542996485702E-2</v>
      </c>
      <c r="D14" s="19">
        <v>2.8887163112045901E-2</v>
      </c>
      <c r="E14" s="19">
        <v>3.6224400636327501E-2</v>
      </c>
      <c r="F14" s="19"/>
      <c r="G14" s="19">
        <v>2.61684211656063E-2</v>
      </c>
      <c r="H14" s="19">
        <v>3.6700530080617702E-2</v>
      </c>
      <c r="I14" s="19">
        <v>3.35175439267133E-2</v>
      </c>
      <c r="J14" s="19">
        <v>3.9908112315106298E-2</v>
      </c>
      <c r="K14" s="19">
        <v>2.35059181713064E-2</v>
      </c>
      <c r="L14" s="19">
        <v>3.2462244996109703E-2</v>
      </c>
      <c r="M14" s="19"/>
      <c r="N14" s="19">
        <v>1.8847021647279302E-2</v>
      </c>
      <c r="O14" s="19">
        <v>4.2799559589375903E-2</v>
      </c>
      <c r="P14" s="19">
        <v>2.4699571541122602E-2</v>
      </c>
      <c r="Q14" s="19">
        <v>4.2023115913218501E-2</v>
      </c>
      <c r="R14" s="19"/>
      <c r="S14" s="19">
        <v>2.6492790608496301E-2</v>
      </c>
      <c r="T14" s="19">
        <v>3.7166944967889901E-2</v>
      </c>
      <c r="U14" s="19">
        <v>2.0390913875744501E-2</v>
      </c>
      <c r="V14" s="19">
        <v>1.9099930991289499E-2</v>
      </c>
      <c r="W14" s="19">
        <v>3.91140328020202E-2</v>
      </c>
      <c r="X14" s="19">
        <v>4.2593089807331501E-2</v>
      </c>
      <c r="Y14" s="19">
        <v>2.40575886383185E-2</v>
      </c>
      <c r="Z14" s="19">
        <v>2.4767170596086598E-2</v>
      </c>
      <c r="AA14" s="19">
        <v>3.8818589584808598E-2</v>
      </c>
      <c r="AB14" s="19">
        <v>4.7697650135841499E-2</v>
      </c>
      <c r="AC14" s="19">
        <v>2.84720822341974E-2</v>
      </c>
      <c r="AD14" s="19">
        <v>3.73594655512633E-2</v>
      </c>
      <c r="AE14" s="19"/>
      <c r="AF14" s="19">
        <v>5.4335559683034898E-2</v>
      </c>
      <c r="AG14" s="19">
        <v>3.4090038946039701E-2</v>
      </c>
      <c r="AH14" s="19">
        <v>1.36643837053526E-2</v>
      </c>
      <c r="AI14" s="19">
        <v>1.20106036484856E-2</v>
      </c>
      <c r="AJ14" s="19">
        <v>2.0453061878859501E-2</v>
      </c>
      <c r="AK14" s="19">
        <v>1.25627319677567E-2</v>
      </c>
      <c r="AL14" s="19"/>
      <c r="AM14" s="19">
        <v>4.0623925041215397E-2</v>
      </c>
      <c r="AN14" s="19">
        <v>3.1937853141230599E-2</v>
      </c>
      <c r="AO14" s="19">
        <v>2.4901254785785198E-2</v>
      </c>
      <c r="AP14" s="19">
        <v>2.0058739394104599E-2</v>
      </c>
      <c r="AQ14" s="19">
        <v>7.4194186660428402E-2</v>
      </c>
      <c r="AR14" s="19"/>
      <c r="AS14" s="19">
        <v>3.0301949553929099E-2</v>
      </c>
      <c r="AT14" s="19">
        <v>3.2458659706261099E-2</v>
      </c>
      <c r="AU14" s="19">
        <v>2.11000650978195E-2</v>
      </c>
      <c r="AV14" s="19">
        <v>3.5645757344115001E-2</v>
      </c>
      <c r="AW14" s="19">
        <v>4.5291327500196703E-2</v>
      </c>
      <c r="AX14" s="19">
        <v>3.4724699572100698E-2</v>
      </c>
      <c r="AY14" s="19"/>
      <c r="AZ14" s="19">
        <v>2.7737493619939699E-2</v>
      </c>
      <c r="BA14" s="19">
        <v>2.71638213831428E-2</v>
      </c>
      <c r="BB14" s="19">
        <v>4.8061331540381599E-2</v>
      </c>
      <c r="BC14" s="19">
        <v>3.4466269420269202E-2</v>
      </c>
      <c r="BD14" s="19">
        <v>3.0270308283653E-2</v>
      </c>
      <c r="BE14" s="19"/>
      <c r="BF14" s="19">
        <v>3.0536477713320902E-2</v>
      </c>
      <c r="BG14" s="19"/>
      <c r="BH14" s="19">
        <v>2.8256829866059398E-2</v>
      </c>
      <c r="BI14" s="19"/>
      <c r="BJ14" s="19">
        <v>2.7424065307138801E-2</v>
      </c>
      <c r="BK14" s="19">
        <v>4.5952634765549803E-2</v>
      </c>
      <c r="BL14" s="19">
        <v>2.36496971174304E-2</v>
      </c>
      <c r="BM14" s="19">
        <v>3.9044234529074698E-2</v>
      </c>
      <c r="BN14" s="19">
        <v>2.9105102651328599E-2</v>
      </c>
      <c r="BO14" s="19">
        <v>3.31889656178617E-2</v>
      </c>
      <c r="BP14" s="19"/>
      <c r="BQ14" s="19">
        <v>1.25665719531695E-2</v>
      </c>
      <c r="BR14" s="19">
        <v>2.4084430526640801E-2</v>
      </c>
      <c r="BS14" s="19">
        <v>2.3395680505555998E-2</v>
      </c>
      <c r="BT14" s="19"/>
      <c r="BU14" s="19">
        <v>9.0376418131368104E-3</v>
      </c>
      <c r="BV14" s="19">
        <v>2.1937352421639199E-2</v>
      </c>
      <c r="BW14" s="19">
        <v>2.2896168316048501E-2</v>
      </c>
      <c r="BX14" s="19"/>
      <c r="BY14" s="19">
        <v>9.5554163696210392E-3</v>
      </c>
      <c r="BZ14" s="19"/>
      <c r="CA14" s="19">
        <v>3.1868932101657498E-2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429</v>
      </c>
      <c r="E2" s="28"/>
      <c r="F2" s="28"/>
      <c r="G2" s="28"/>
    </row>
    <row r="6" spans="2:7" ht="50" customHeight="1" x14ac:dyDescent="0.35">
      <c r="B6" s="20" t="s">
        <v>15</v>
      </c>
      <c r="C6" s="20" t="s">
        <v>419</v>
      </c>
      <c r="D6" s="20" t="s">
        <v>420</v>
      </c>
      <c r="E6" s="20" t="s">
        <v>421</v>
      </c>
      <c r="F6" s="20" t="s">
        <v>422</v>
      </c>
    </row>
    <row r="7" spans="2:7" x14ac:dyDescent="0.35">
      <c r="B7" s="18" t="s">
        <v>423</v>
      </c>
      <c r="C7" s="17">
        <v>4.7877064073137798E-2</v>
      </c>
      <c r="D7" s="17">
        <v>5.4488116285480101E-2</v>
      </c>
      <c r="E7" s="17">
        <v>5.93202342288476E-2</v>
      </c>
      <c r="F7" s="17">
        <v>6.7285253255108202E-2</v>
      </c>
    </row>
    <row r="8" spans="2:7" x14ac:dyDescent="0.35">
      <c r="B8" s="18" t="s">
        <v>369</v>
      </c>
      <c r="C8" s="17">
        <v>4.6962843962638098E-2</v>
      </c>
      <c r="D8" s="17">
        <v>4.5432878107836597E-2</v>
      </c>
      <c r="E8" s="17">
        <v>5.76266823907561E-2</v>
      </c>
      <c r="F8" s="17">
        <v>6.1039742677061103E-2</v>
      </c>
    </row>
    <row r="9" spans="2:7" x14ac:dyDescent="0.35">
      <c r="B9" s="18" t="s">
        <v>424</v>
      </c>
      <c r="C9" s="17">
        <v>7.9834208177334595E-2</v>
      </c>
      <c r="D9" s="17">
        <v>0.10095625049427399</v>
      </c>
      <c r="E9" s="17">
        <v>0.106985927824609</v>
      </c>
      <c r="F9" s="17">
        <v>0.106344273419192</v>
      </c>
    </row>
    <row r="10" spans="2:7" x14ac:dyDescent="0.35">
      <c r="B10" s="18" t="s">
        <v>425</v>
      </c>
      <c r="C10" s="17">
        <v>0.16452503953049999</v>
      </c>
      <c r="D10" s="17">
        <v>0.20137128327041501</v>
      </c>
      <c r="E10" s="17">
        <v>0.18871904043789201</v>
      </c>
      <c r="F10" s="17">
        <v>0.19307491265090401</v>
      </c>
    </row>
    <row r="11" spans="2:7" x14ac:dyDescent="0.35">
      <c r="B11" s="18" t="s">
        <v>426</v>
      </c>
      <c r="C11" s="17">
        <v>0.25239611245006999</v>
      </c>
      <c r="D11" s="17">
        <v>0.24463712937774501</v>
      </c>
      <c r="E11" s="17">
        <v>0.23320741993916799</v>
      </c>
      <c r="F11" s="17">
        <v>0.23552359796283201</v>
      </c>
    </row>
    <row r="12" spans="2:7" x14ac:dyDescent="0.35">
      <c r="B12" s="18" t="s">
        <v>427</v>
      </c>
      <c r="C12" s="17">
        <v>0.183683086399486</v>
      </c>
      <c r="D12" s="17">
        <v>0.17201727006428999</v>
      </c>
      <c r="E12" s="17">
        <v>0.16310546449145699</v>
      </c>
      <c r="F12" s="17">
        <v>0.16898305888196399</v>
      </c>
    </row>
    <row r="13" spans="2:7" x14ac:dyDescent="0.35">
      <c r="B13" s="18" t="s">
        <v>428</v>
      </c>
      <c r="C13" s="17">
        <v>0.15584023718236301</v>
      </c>
      <c r="D13" s="17">
        <v>0.117139752359603</v>
      </c>
      <c r="E13" s="17">
        <v>0.12905755971220501</v>
      </c>
      <c r="F13" s="17">
        <v>0.101853869302982</v>
      </c>
    </row>
    <row r="14" spans="2:7" x14ac:dyDescent="0.35">
      <c r="B14" s="18" t="s">
        <v>104</v>
      </c>
      <c r="C14" s="17">
        <v>6.8881408224470905E-2</v>
      </c>
      <c r="D14" s="17">
        <v>6.39573200403563E-2</v>
      </c>
      <c r="E14" s="17">
        <v>6.1977670975064299E-2</v>
      </c>
      <c r="F14" s="17">
        <v>6.5895291849955601E-2</v>
      </c>
    </row>
    <row r="15" spans="2:7" x14ac:dyDescent="0.35">
      <c r="B15" s="16"/>
      <c r="C15" s="16"/>
      <c r="D15" s="16"/>
      <c r="E15" s="16"/>
      <c r="F15" s="16"/>
    </row>
    <row r="16" spans="2:7" x14ac:dyDescent="0.35">
      <c r="B16" t="s">
        <v>107</v>
      </c>
    </row>
    <row r="17" spans="2:2" x14ac:dyDescent="0.35">
      <c r="B17" t="s">
        <v>108</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4.7877064073137798E-2</v>
      </c>
      <c r="D9" s="17">
        <v>4.5971716670257602E-2</v>
      </c>
      <c r="E9" s="17">
        <v>4.9645530302097202E-2</v>
      </c>
      <c r="F9" s="17"/>
      <c r="G9" s="17">
        <v>2.2805099000323702E-2</v>
      </c>
      <c r="H9" s="17">
        <v>3.4328197111085097E-2</v>
      </c>
      <c r="I9" s="17">
        <v>4.7389571531278797E-2</v>
      </c>
      <c r="J9" s="17">
        <v>4.88082252126062E-2</v>
      </c>
      <c r="K9" s="17">
        <v>6.20874969066494E-2</v>
      </c>
      <c r="L9" s="17">
        <v>6.5764960687470397E-2</v>
      </c>
      <c r="M9" s="17"/>
      <c r="N9" s="17">
        <v>4.5822464402158203E-2</v>
      </c>
      <c r="O9" s="17">
        <v>5.3277021358156998E-2</v>
      </c>
      <c r="P9" s="17">
        <v>4.1577867162979502E-2</v>
      </c>
      <c r="Q9" s="17">
        <v>5.0277710258671497E-2</v>
      </c>
      <c r="R9" s="17"/>
      <c r="S9" s="17">
        <v>2.9565770718735701E-2</v>
      </c>
      <c r="T9" s="17">
        <v>4.7354242696708002E-2</v>
      </c>
      <c r="U9" s="17">
        <v>5.1716542061600597E-2</v>
      </c>
      <c r="V9" s="17">
        <v>1.53524389945677E-2</v>
      </c>
      <c r="W9" s="17">
        <v>4.7947658118943998E-2</v>
      </c>
      <c r="X9" s="17">
        <v>4.7325519104459902E-2</v>
      </c>
      <c r="Y9" s="17">
        <v>5.3265031682677801E-2</v>
      </c>
      <c r="Z9" s="17">
        <v>7.2157108224269004E-2</v>
      </c>
      <c r="AA9" s="17">
        <v>7.0558937170415295E-2</v>
      </c>
      <c r="AB9" s="17">
        <v>7.1345093026902395E-2</v>
      </c>
      <c r="AC9" s="17">
        <v>2.51706733532201E-2</v>
      </c>
      <c r="AD9" s="17">
        <v>6.1936945949406297E-2</v>
      </c>
      <c r="AE9" s="17"/>
      <c r="AF9" s="17">
        <v>6.8060294334876995E-2</v>
      </c>
      <c r="AG9" s="17">
        <v>4.6304234260295597E-2</v>
      </c>
      <c r="AH9" s="17">
        <v>4.14097566361789E-2</v>
      </c>
      <c r="AI9" s="17">
        <v>3.7301225826396597E-2</v>
      </c>
      <c r="AJ9" s="17">
        <v>3.7463216610272403E-2</v>
      </c>
      <c r="AK9" s="17">
        <v>4.5165687726050702E-2</v>
      </c>
      <c r="AL9" s="17"/>
      <c r="AM9" s="17">
        <v>5.8468528613797803E-2</v>
      </c>
      <c r="AN9" s="17">
        <v>4.4126809357344698E-2</v>
      </c>
      <c r="AO9" s="17">
        <v>4.0683440900207798E-2</v>
      </c>
      <c r="AP9" s="17">
        <v>5.5147395392676102E-2</v>
      </c>
      <c r="AQ9" s="17">
        <v>3.96849751130844E-2</v>
      </c>
      <c r="AR9" s="17"/>
      <c r="AS9" s="17">
        <v>4.2336451891756499E-2</v>
      </c>
      <c r="AT9" s="17">
        <v>5.2020997028914398E-2</v>
      </c>
      <c r="AU9" s="17">
        <v>3.0449864120196301E-2</v>
      </c>
      <c r="AV9" s="17">
        <v>4.6564595267770403E-2</v>
      </c>
      <c r="AW9" s="17">
        <v>6.7963534120008898E-2</v>
      </c>
      <c r="AX9" s="17">
        <v>5.6567010229188898E-2</v>
      </c>
      <c r="AY9" s="17"/>
      <c r="AZ9" s="17">
        <v>4.3420174139576703E-2</v>
      </c>
      <c r="BA9" s="17">
        <v>4.9224494282424501E-2</v>
      </c>
      <c r="BB9" s="17">
        <v>4.4014140931187398E-2</v>
      </c>
      <c r="BC9" s="17">
        <v>8.5797551676602399E-2</v>
      </c>
      <c r="BD9" s="17">
        <v>4.04094017911487E-2</v>
      </c>
      <c r="BE9" s="17"/>
      <c r="BF9" s="17">
        <v>5.0194210769821099E-2</v>
      </c>
      <c r="BG9" s="17"/>
      <c r="BH9" s="17">
        <v>5.0080037014241303E-2</v>
      </c>
      <c r="BI9" s="17"/>
      <c r="BJ9" s="17">
        <v>3.6580896165919398E-2</v>
      </c>
      <c r="BK9" s="17">
        <v>7.1254184854478098E-2</v>
      </c>
      <c r="BL9" s="17">
        <v>4.7925987372997497E-2</v>
      </c>
      <c r="BM9" s="17">
        <v>2.3611572008023499E-2</v>
      </c>
      <c r="BN9" s="17">
        <v>3.8677974423109301E-2</v>
      </c>
      <c r="BO9" s="17">
        <v>3.5642364323288801E-2</v>
      </c>
      <c r="BP9" s="17"/>
      <c r="BQ9" s="17">
        <v>4.5610168211440497E-2</v>
      </c>
      <c r="BR9" s="17">
        <v>4.9022968290059601E-2</v>
      </c>
      <c r="BS9" s="17">
        <v>4.90313394185539E-2</v>
      </c>
      <c r="BT9" s="17"/>
      <c r="BU9" s="17">
        <v>3.3248353158385299E-2</v>
      </c>
      <c r="BV9" s="17">
        <v>5.08792453208134E-2</v>
      </c>
      <c r="BW9" s="17">
        <v>4.7417379419225802E-2</v>
      </c>
      <c r="BX9" s="17"/>
      <c r="BY9" s="17">
        <v>2.4397697986596901E-2</v>
      </c>
      <c r="BZ9" s="17"/>
      <c r="CA9" s="17">
        <v>2.9092581390346699E-2</v>
      </c>
    </row>
    <row r="10" spans="2:79" x14ac:dyDescent="0.35">
      <c r="B10" s="18" t="s">
        <v>369</v>
      </c>
      <c r="C10" s="17">
        <v>4.6962843962638098E-2</v>
      </c>
      <c r="D10" s="17">
        <v>5.2342577352686902E-2</v>
      </c>
      <c r="E10" s="17">
        <v>4.2036058679759299E-2</v>
      </c>
      <c r="F10" s="17"/>
      <c r="G10" s="17">
        <v>4.8629088232692699E-2</v>
      </c>
      <c r="H10" s="17">
        <v>2.7969385460520999E-2</v>
      </c>
      <c r="I10" s="17">
        <v>4.0560110870430897E-2</v>
      </c>
      <c r="J10" s="17">
        <v>3.4239946311074201E-2</v>
      </c>
      <c r="K10" s="17">
        <v>5.2966930595548203E-2</v>
      </c>
      <c r="L10" s="17">
        <v>7.27599348622327E-2</v>
      </c>
      <c r="M10" s="17"/>
      <c r="N10" s="17">
        <v>4.2176466107619999E-2</v>
      </c>
      <c r="O10" s="17">
        <v>4.71288768732612E-2</v>
      </c>
      <c r="P10" s="17">
        <v>4.76325948035091E-2</v>
      </c>
      <c r="Q10" s="17">
        <v>4.8817526449716701E-2</v>
      </c>
      <c r="R10" s="17"/>
      <c r="S10" s="17">
        <v>4.7449697481776798E-2</v>
      </c>
      <c r="T10" s="17">
        <v>5.0764339705372002E-2</v>
      </c>
      <c r="U10" s="17">
        <v>5.7347541781531397E-2</v>
      </c>
      <c r="V10" s="17">
        <v>5.8041599660673099E-2</v>
      </c>
      <c r="W10" s="17">
        <v>3.2098988326349498E-2</v>
      </c>
      <c r="X10" s="17">
        <v>4.9215881614442201E-2</v>
      </c>
      <c r="Y10" s="17">
        <v>3.6754249746241002E-2</v>
      </c>
      <c r="Z10" s="17">
        <v>4.0868551627598101E-2</v>
      </c>
      <c r="AA10" s="17">
        <v>3.8268911365503998E-2</v>
      </c>
      <c r="AB10" s="17">
        <v>6.5044359839621202E-2</v>
      </c>
      <c r="AC10" s="17">
        <v>4.38381707612511E-2</v>
      </c>
      <c r="AD10" s="17">
        <v>1.35074052727268E-2</v>
      </c>
      <c r="AE10" s="17"/>
      <c r="AF10" s="17">
        <v>4.92238407628054E-2</v>
      </c>
      <c r="AG10" s="17">
        <v>4.43957110833922E-2</v>
      </c>
      <c r="AH10" s="17">
        <v>5.7413286297558798E-2</v>
      </c>
      <c r="AI10" s="17">
        <v>4.8506127331157903E-2</v>
      </c>
      <c r="AJ10" s="17">
        <v>4.7110048431757E-2</v>
      </c>
      <c r="AK10" s="17">
        <v>2.5190928808889301E-2</v>
      </c>
      <c r="AL10" s="17"/>
      <c r="AM10" s="17">
        <v>4.7584700925432599E-2</v>
      </c>
      <c r="AN10" s="17">
        <v>4.8440562625730599E-2</v>
      </c>
      <c r="AO10" s="17">
        <v>4.4639393802709301E-2</v>
      </c>
      <c r="AP10" s="17">
        <v>4.5423997743238097E-2</v>
      </c>
      <c r="AQ10" s="17">
        <v>2.08122586100307E-2</v>
      </c>
      <c r="AR10" s="17"/>
      <c r="AS10" s="17">
        <v>4.62382121733277E-2</v>
      </c>
      <c r="AT10" s="17">
        <v>5.5946478446343602E-2</v>
      </c>
      <c r="AU10" s="17">
        <v>4.6050076399596601E-2</v>
      </c>
      <c r="AV10" s="17">
        <v>3.4564478243363402E-2</v>
      </c>
      <c r="AW10" s="17">
        <v>5.1102362043224298E-2</v>
      </c>
      <c r="AX10" s="17">
        <v>4.9796063025758397E-2</v>
      </c>
      <c r="AY10" s="17"/>
      <c r="AZ10" s="17">
        <v>5.0407823722560301E-2</v>
      </c>
      <c r="BA10" s="17">
        <v>4.9810302978021102E-2</v>
      </c>
      <c r="BB10" s="17">
        <v>3.74594746793337E-2</v>
      </c>
      <c r="BC10" s="17">
        <v>4.2747709497989901E-2</v>
      </c>
      <c r="BD10" s="17">
        <v>4.8574190248686498E-2</v>
      </c>
      <c r="BE10" s="17"/>
      <c r="BF10" s="17">
        <v>4.68482247914596E-2</v>
      </c>
      <c r="BG10" s="17"/>
      <c r="BH10" s="17">
        <v>5.0291611818986698E-2</v>
      </c>
      <c r="BI10" s="17"/>
      <c r="BJ10" s="17">
        <v>3.5222018861557097E-2</v>
      </c>
      <c r="BK10" s="17">
        <v>5.0427644275523299E-2</v>
      </c>
      <c r="BL10" s="17">
        <v>5.0428706764031002E-2</v>
      </c>
      <c r="BM10" s="17">
        <v>4.8936045794088903E-2</v>
      </c>
      <c r="BN10" s="17">
        <v>4.95340224790001E-2</v>
      </c>
      <c r="BO10" s="17">
        <v>2.1504675927582501E-2</v>
      </c>
      <c r="BP10" s="17"/>
      <c r="BQ10" s="17">
        <v>4.4060103230595997E-2</v>
      </c>
      <c r="BR10" s="17">
        <v>3.5093730554411499E-2</v>
      </c>
      <c r="BS10" s="17">
        <v>5.6201742375932298E-2</v>
      </c>
      <c r="BT10" s="17"/>
      <c r="BU10" s="17">
        <v>7.4724016936646306E-2</v>
      </c>
      <c r="BV10" s="17">
        <v>4.8065533246271101E-2</v>
      </c>
      <c r="BW10" s="17">
        <v>4.9749462383474503E-2</v>
      </c>
      <c r="BX10" s="17"/>
      <c r="BY10" s="17">
        <v>4.7494160801231797E-2</v>
      </c>
      <c r="BZ10" s="17"/>
      <c r="CA10" s="17">
        <v>3.3372381813303501E-2</v>
      </c>
    </row>
    <row r="11" spans="2:79" x14ac:dyDescent="0.35">
      <c r="B11" s="18" t="s">
        <v>424</v>
      </c>
      <c r="C11" s="17">
        <v>7.9834208177334595E-2</v>
      </c>
      <c r="D11" s="17">
        <v>9.2634045355989E-2</v>
      </c>
      <c r="E11" s="17">
        <v>6.7158621973959304E-2</v>
      </c>
      <c r="F11" s="17"/>
      <c r="G11" s="17">
        <v>7.3877271226102104E-2</v>
      </c>
      <c r="H11" s="17">
        <v>6.2402071160674498E-2</v>
      </c>
      <c r="I11" s="17">
        <v>5.0151414183643002E-2</v>
      </c>
      <c r="J11" s="17">
        <v>7.9135919836936505E-2</v>
      </c>
      <c r="K11" s="17">
        <v>9.8697132558721604E-2</v>
      </c>
      <c r="L11" s="17">
        <v>0.109949729567141</v>
      </c>
      <c r="M11" s="17"/>
      <c r="N11" s="17">
        <v>8.3358971120617201E-2</v>
      </c>
      <c r="O11" s="17">
        <v>6.5248320021682502E-2</v>
      </c>
      <c r="P11" s="17">
        <v>8.50330840578504E-2</v>
      </c>
      <c r="Q11" s="17">
        <v>8.8016050859689707E-2</v>
      </c>
      <c r="R11" s="17"/>
      <c r="S11" s="17">
        <v>7.1604951307926504E-2</v>
      </c>
      <c r="T11" s="17">
        <v>4.6754522471801202E-2</v>
      </c>
      <c r="U11" s="17">
        <v>7.8408868134100598E-2</v>
      </c>
      <c r="V11" s="17">
        <v>0.105084078946531</v>
      </c>
      <c r="W11" s="17">
        <v>5.3233318558892503E-2</v>
      </c>
      <c r="X11" s="17">
        <v>7.5524534863590301E-2</v>
      </c>
      <c r="Y11" s="17">
        <v>6.2311549670969898E-2</v>
      </c>
      <c r="Z11" s="17">
        <v>7.8131859805867301E-2</v>
      </c>
      <c r="AA11" s="17">
        <v>0.10400252690121101</v>
      </c>
      <c r="AB11" s="17">
        <v>0.10079200998924601</v>
      </c>
      <c r="AC11" s="17">
        <v>0.111548996394361</v>
      </c>
      <c r="AD11" s="17">
        <v>0.109005501442117</v>
      </c>
      <c r="AE11" s="17"/>
      <c r="AF11" s="17">
        <v>7.6703091192502307E-2</v>
      </c>
      <c r="AG11" s="17">
        <v>9.8021644372063593E-2</v>
      </c>
      <c r="AH11" s="17">
        <v>7.2231073434306403E-2</v>
      </c>
      <c r="AI11" s="17">
        <v>7.0319711816169098E-2</v>
      </c>
      <c r="AJ11" s="17">
        <v>5.1107746799065802E-2</v>
      </c>
      <c r="AK11" s="17">
        <v>4.2515058097346098E-2</v>
      </c>
      <c r="AL11" s="17"/>
      <c r="AM11" s="17">
        <v>7.3508378392507998E-2</v>
      </c>
      <c r="AN11" s="17">
        <v>9.4993336621352203E-2</v>
      </c>
      <c r="AO11" s="17">
        <v>7.5363728207152897E-2</v>
      </c>
      <c r="AP11" s="17">
        <v>5.92477519995806E-2</v>
      </c>
      <c r="AQ11" s="17">
        <v>9.1656354564678993E-2</v>
      </c>
      <c r="AR11" s="17"/>
      <c r="AS11" s="17">
        <v>6.9998000952771297E-2</v>
      </c>
      <c r="AT11" s="17">
        <v>7.0640181277525804E-2</v>
      </c>
      <c r="AU11" s="17">
        <v>8.8931418259760406E-2</v>
      </c>
      <c r="AV11" s="17">
        <v>8.1611820592847703E-2</v>
      </c>
      <c r="AW11" s="17">
        <v>0.105186320765512</v>
      </c>
      <c r="AX11" s="17">
        <v>7.4419935294786604E-2</v>
      </c>
      <c r="AY11" s="17"/>
      <c r="AZ11" s="17">
        <v>8.8388995039277704E-2</v>
      </c>
      <c r="BA11" s="17">
        <v>7.5583417875085504E-2</v>
      </c>
      <c r="BB11" s="17">
        <v>7.3461351179151799E-2</v>
      </c>
      <c r="BC11" s="17">
        <v>9.8027835450972906E-2</v>
      </c>
      <c r="BD11" s="17">
        <v>7.7008952682827106E-2</v>
      </c>
      <c r="BE11" s="17"/>
      <c r="BF11" s="17">
        <v>8.35778223653907E-2</v>
      </c>
      <c r="BG11" s="17"/>
      <c r="BH11" s="17">
        <v>8.2801766406233199E-2</v>
      </c>
      <c r="BI11" s="17"/>
      <c r="BJ11" s="17">
        <v>6.9211612902022102E-2</v>
      </c>
      <c r="BK11" s="17">
        <v>9.2225221386571202E-2</v>
      </c>
      <c r="BL11" s="17">
        <v>8.9786333385498102E-2</v>
      </c>
      <c r="BM11" s="17">
        <v>8.8156468558026599E-2</v>
      </c>
      <c r="BN11" s="17">
        <v>4.7223559756030598E-2</v>
      </c>
      <c r="BO11" s="17">
        <v>9.3482989046427503E-2</v>
      </c>
      <c r="BP11" s="17"/>
      <c r="BQ11" s="17">
        <v>8.6121341820247096E-2</v>
      </c>
      <c r="BR11" s="17">
        <v>8.2145721825291201E-2</v>
      </c>
      <c r="BS11" s="17">
        <v>7.7529012488307E-2</v>
      </c>
      <c r="BT11" s="17"/>
      <c r="BU11" s="17">
        <v>0.107416922532551</v>
      </c>
      <c r="BV11" s="17">
        <v>7.8552757191991604E-2</v>
      </c>
      <c r="BW11" s="17">
        <v>8.30066858743259E-2</v>
      </c>
      <c r="BX11" s="17"/>
      <c r="BY11" s="17">
        <v>3.8416775800318499E-2</v>
      </c>
      <c r="BZ11" s="17"/>
      <c r="CA11" s="17">
        <v>8.0075906065611602E-2</v>
      </c>
    </row>
    <row r="12" spans="2:79" x14ac:dyDescent="0.35">
      <c r="B12" s="18" t="s">
        <v>425</v>
      </c>
      <c r="C12" s="17">
        <v>0.16452503953049999</v>
      </c>
      <c r="D12" s="17">
        <v>0.16696484519107599</v>
      </c>
      <c r="E12" s="17">
        <v>0.16272450364285701</v>
      </c>
      <c r="F12" s="17"/>
      <c r="G12" s="17">
        <v>0.17035179613028201</v>
      </c>
      <c r="H12" s="17">
        <v>0.15624193198165201</v>
      </c>
      <c r="I12" s="17">
        <v>0.126438247467939</v>
      </c>
      <c r="J12" s="17">
        <v>0.167176011520527</v>
      </c>
      <c r="K12" s="17">
        <v>0.177966650577076</v>
      </c>
      <c r="L12" s="17">
        <v>0.18705239692235501</v>
      </c>
      <c r="M12" s="17"/>
      <c r="N12" s="17">
        <v>0.17522544399418999</v>
      </c>
      <c r="O12" s="17">
        <v>0.13913910908066601</v>
      </c>
      <c r="P12" s="17">
        <v>0.186425236105039</v>
      </c>
      <c r="Q12" s="17">
        <v>0.159161226795942</v>
      </c>
      <c r="R12" s="17"/>
      <c r="S12" s="17">
        <v>0.15455977318268399</v>
      </c>
      <c r="T12" s="17">
        <v>0.15335880679018901</v>
      </c>
      <c r="U12" s="17">
        <v>0.182762829204974</v>
      </c>
      <c r="V12" s="17">
        <v>0.19112954217348699</v>
      </c>
      <c r="W12" s="17">
        <v>0.13533971882382401</v>
      </c>
      <c r="X12" s="17">
        <v>0.19034557018258699</v>
      </c>
      <c r="Y12" s="17">
        <v>0.16531186050060001</v>
      </c>
      <c r="Z12" s="17">
        <v>0.11112952272719399</v>
      </c>
      <c r="AA12" s="17">
        <v>0.13894979530148499</v>
      </c>
      <c r="AB12" s="17">
        <v>0.18224700532443799</v>
      </c>
      <c r="AC12" s="17">
        <v>0.18461215212741</v>
      </c>
      <c r="AD12" s="17">
        <v>0.197601399838192</v>
      </c>
      <c r="AE12" s="17"/>
      <c r="AF12" s="17">
        <v>0.148582412384789</v>
      </c>
      <c r="AG12" s="17">
        <v>0.17699018452068199</v>
      </c>
      <c r="AH12" s="17">
        <v>0.15834332080885799</v>
      </c>
      <c r="AI12" s="17">
        <v>0.14596672240710101</v>
      </c>
      <c r="AJ12" s="17">
        <v>0.14720984081883501</v>
      </c>
      <c r="AK12" s="17">
        <v>0.15492294522109201</v>
      </c>
      <c r="AL12" s="17"/>
      <c r="AM12" s="17">
        <v>0.17041335308215599</v>
      </c>
      <c r="AN12" s="17">
        <v>0.173959138092138</v>
      </c>
      <c r="AO12" s="17">
        <v>0.14446591521646801</v>
      </c>
      <c r="AP12" s="17">
        <v>0.154369309187152</v>
      </c>
      <c r="AQ12" s="17">
        <v>0.21797342031339101</v>
      </c>
      <c r="AR12" s="17"/>
      <c r="AS12" s="17">
        <v>0.140231368383889</v>
      </c>
      <c r="AT12" s="17">
        <v>0.15351290184934999</v>
      </c>
      <c r="AU12" s="17">
        <v>0.17887233071560699</v>
      </c>
      <c r="AV12" s="17">
        <v>0.187944541849936</v>
      </c>
      <c r="AW12" s="17">
        <v>0.15098902764531999</v>
      </c>
      <c r="AX12" s="17">
        <v>0.202025727234455</v>
      </c>
      <c r="AY12" s="17"/>
      <c r="AZ12" s="17">
        <v>0.15378828429410701</v>
      </c>
      <c r="BA12" s="17">
        <v>0.17507273965176301</v>
      </c>
      <c r="BB12" s="17">
        <v>0.18988403333222201</v>
      </c>
      <c r="BC12" s="17">
        <v>0.16284726933643801</v>
      </c>
      <c r="BD12" s="17">
        <v>0.139780671674506</v>
      </c>
      <c r="BE12" s="17"/>
      <c r="BF12" s="17">
        <v>0.17006755811393701</v>
      </c>
      <c r="BG12" s="17"/>
      <c r="BH12" s="17">
        <v>0.16847405655787301</v>
      </c>
      <c r="BI12" s="17"/>
      <c r="BJ12" s="17">
        <v>0.157086415757413</v>
      </c>
      <c r="BK12" s="17">
        <v>0.12824979127748401</v>
      </c>
      <c r="BL12" s="17">
        <v>0.19248760518528399</v>
      </c>
      <c r="BM12" s="17">
        <v>0.15576858735956201</v>
      </c>
      <c r="BN12" s="17">
        <v>0.171748523262722</v>
      </c>
      <c r="BO12" s="17">
        <v>0.14076173427531299</v>
      </c>
      <c r="BP12" s="17"/>
      <c r="BQ12" s="17">
        <v>0.15631191776321099</v>
      </c>
      <c r="BR12" s="17">
        <v>0.169639290233981</v>
      </c>
      <c r="BS12" s="17">
        <v>0.16186308856088599</v>
      </c>
      <c r="BT12" s="17"/>
      <c r="BU12" s="17">
        <v>0.12739257498476</v>
      </c>
      <c r="BV12" s="17">
        <v>0.171407158726712</v>
      </c>
      <c r="BW12" s="17">
        <v>0.16206674070510499</v>
      </c>
      <c r="BX12" s="17"/>
      <c r="BY12" s="17">
        <v>0.167072341653523</v>
      </c>
      <c r="BZ12" s="17"/>
      <c r="CA12" s="17">
        <v>0.14411799400083</v>
      </c>
    </row>
    <row r="13" spans="2:79" x14ac:dyDescent="0.35">
      <c r="B13" s="18" t="s">
        <v>426</v>
      </c>
      <c r="C13" s="17">
        <v>0.25239611245006999</v>
      </c>
      <c r="D13" s="17">
        <v>0.249991199324304</v>
      </c>
      <c r="E13" s="17">
        <v>0.25511059429487798</v>
      </c>
      <c r="F13" s="17"/>
      <c r="G13" s="17">
        <v>0.26708296080772398</v>
      </c>
      <c r="H13" s="17">
        <v>0.24367868338926599</v>
      </c>
      <c r="I13" s="17">
        <v>0.31095630684060999</v>
      </c>
      <c r="J13" s="17">
        <v>0.26055928938565698</v>
      </c>
      <c r="K13" s="17">
        <v>0.21972128270237201</v>
      </c>
      <c r="L13" s="17">
        <v>0.217534196124437</v>
      </c>
      <c r="M13" s="17"/>
      <c r="N13" s="17">
        <v>0.246886394614002</v>
      </c>
      <c r="O13" s="17">
        <v>0.26596896311885998</v>
      </c>
      <c r="P13" s="17">
        <v>0.260036282887329</v>
      </c>
      <c r="Q13" s="17">
        <v>0.240661493753179</v>
      </c>
      <c r="R13" s="17"/>
      <c r="S13" s="17">
        <v>0.222213464583493</v>
      </c>
      <c r="T13" s="17">
        <v>0.26765256141724503</v>
      </c>
      <c r="U13" s="17">
        <v>0.23771588012947001</v>
      </c>
      <c r="V13" s="17">
        <v>0.29703658981949199</v>
      </c>
      <c r="W13" s="17">
        <v>0.31039737728504102</v>
      </c>
      <c r="X13" s="17">
        <v>0.24093236175844099</v>
      </c>
      <c r="Y13" s="17">
        <v>0.255760667450596</v>
      </c>
      <c r="Z13" s="17">
        <v>0.25604475558221801</v>
      </c>
      <c r="AA13" s="17">
        <v>0.21632253792956299</v>
      </c>
      <c r="AB13" s="17">
        <v>0.24871943201358501</v>
      </c>
      <c r="AC13" s="17">
        <v>0.25030874699320199</v>
      </c>
      <c r="AD13" s="17">
        <v>0.26404355909278798</v>
      </c>
      <c r="AE13" s="17"/>
      <c r="AF13" s="17">
        <v>0.232928355320699</v>
      </c>
      <c r="AG13" s="17">
        <v>0.24804663818904699</v>
      </c>
      <c r="AH13" s="17">
        <v>0.258044537765307</v>
      </c>
      <c r="AI13" s="17">
        <v>0.27791790166736002</v>
      </c>
      <c r="AJ13" s="17">
        <v>0.295430276896615</v>
      </c>
      <c r="AK13" s="17">
        <v>0.22577573661952599</v>
      </c>
      <c r="AL13" s="17"/>
      <c r="AM13" s="17">
        <v>0.24143071022109</v>
      </c>
      <c r="AN13" s="17">
        <v>0.256701737439407</v>
      </c>
      <c r="AO13" s="17">
        <v>0.26220399369726299</v>
      </c>
      <c r="AP13" s="17">
        <v>0.25442057950895602</v>
      </c>
      <c r="AQ13" s="17">
        <v>0.177106819292525</v>
      </c>
      <c r="AR13" s="17"/>
      <c r="AS13" s="17">
        <v>0.23711908267769199</v>
      </c>
      <c r="AT13" s="17">
        <v>0.26335830865919702</v>
      </c>
      <c r="AU13" s="17">
        <v>0.281208127129154</v>
      </c>
      <c r="AV13" s="17">
        <v>0.25494712230510003</v>
      </c>
      <c r="AW13" s="17">
        <v>0.22581156328990601</v>
      </c>
      <c r="AX13" s="17">
        <v>0.24036235372920101</v>
      </c>
      <c r="AY13" s="17"/>
      <c r="AZ13" s="17">
        <v>0.26810408019293602</v>
      </c>
      <c r="BA13" s="17">
        <v>0.26691854636397599</v>
      </c>
      <c r="BB13" s="17">
        <v>0.24602439217600899</v>
      </c>
      <c r="BC13" s="17">
        <v>0.19568163765820301</v>
      </c>
      <c r="BD13" s="17">
        <v>0.24767465245224701</v>
      </c>
      <c r="BE13" s="17"/>
      <c r="BF13" s="17">
        <v>0.24829165605957201</v>
      </c>
      <c r="BG13" s="17"/>
      <c r="BH13" s="17">
        <v>0.25086985765337999</v>
      </c>
      <c r="BI13" s="17"/>
      <c r="BJ13" s="17">
        <v>0.27803568126863198</v>
      </c>
      <c r="BK13" s="17">
        <v>0.25122274549809598</v>
      </c>
      <c r="BL13" s="17">
        <v>0.22774557922938199</v>
      </c>
      <c r="BM13" s="17">
        <v>0.28799271432780998</v>
      </c>
      <c r="BN13" s="17">
        <v>0.19782372002047299</v>
      </c>
      <c r="BO13" s="17">
        <v>0.31988279850840401</v>
      </c>
      <c r="BP13" s="17"/>
      <c r="BQ13" s="17">
        <v>0.25645174891704398</v>
      </c>
      <c r="BR13" s="17">
        <v>0.26827305181178401</v>
      </c>
      <c r="BS13" s="17">
        <v>0.24889016541241701</v>
      </c>
      <c r="BT13" s="17"/>
      <c r="BU13" s="17">
        <v>0.210037371324304</v>
      </c>
      <c r="BV13" s="17">
        <v>0.27621627467756199</v>
      </c>
      <c r="BW13" s="17">
        <v>0.248676189614392</v>
      </c>
      <c r="BX13" s="17"/>
      <c r="BY13" s="17">
        <v>0.30908831695329497</v>
      </c>
      <c r="BZ13" s="17"/>
      <c r="CA13" s="17">
        <v>0.26281853226840801</v>
      </c>
    </row>
    <row r="14" spans="2:79" x14ac:dyDescent="0.35">
      <c r="B14" s="18" t="s">
        <v>427</v>
      </c>
      <c r="C14" s="17">
        <v>0.183683086399486</v>
      </c>
      <c r="D14" s="17">
        <v>0.17932271831520299</v>
      </c>
      <c r="E14" s="17">
        <v>0.188752143020989</v>
      </c>
      <c r="F14" s="17"/>
      <c r="G14" s="17">
        <v>0.21894145249001901</v>
      </c>
      <c r="H14" s="17">
        <v>0.203332572836571</v>
      </c>
      <c r="I14" s="17">
        <v>0.20428022139000901</v>
      </c>
      <c r="J14" s="17">
        <v>0.19583036472790299</v>
      </c>
      <c r="K14" s="17">
        <v>0.142834964480408</v>
      </c>
      <c r="L14" s="17">
        <v>0.14499966638961001</v>
      </c>
      <c r="M14" s="17"/>
      <c r="N14" s="17">
        <v>0.182564118062849</v>
      </c>
      <c r="O14" s="17">
        <v>0.21002630673723299</v>
      </c>
      <c r="P14" s="17">
        <v>0.18330436125973201</v>
      </c>
      <c r="Q14" s="17">
        <v>0.15772474825778399</v>
      </c>
      <c r="R14" s="17"/>
      <c r="S14" s="17">
        <v>0.23037713285952699</v>
      </c>
      <c r="T14" s="17">
        <v>0.195879893369278</v>
      </c>
      <c r="U14" s="17">
        <v>0.19330623720958001</v>
      </c>
      <c r="V14" s="17">
        <v>0.149300228964132</v>
      </c>
      <c r="W14" s="17">
        <v>0.239494015704424</v>
      </c>
      <c r="X14" s="17">
        <v>0.14348142552288901</v>
      </c>
      <c r="Y14" s="17">
        <v>0.19892342840629401</v>
      </c>
      <c r="Z14" s="17">
        <v>0.16161916488196701</v>
      </c>
      <c r="AA14" s="17">
        <v>0.195219144345569</v>
      </c>
      <c r="AB14" s="17">
        <v>0.11513765508686299</v>
      </c>
      <c r="AC14" s="17">
        <v>0.16823019643529299</v>
      </c>
      <c r="AD14" s="17">
        <v>0.15907917750110201</v>
      </c>
      <c r="AE14" s="17"/>
      <c r="AF14" s="17">
        <v>0.17194399095340501</v>
      </c>
      <c r="AG14" s="17">
        <v>0.17381867147525901</v>
      </c>
      <c r="AH14" s="17">
        <v>0.20979597173940101</v>
      </c>
      <c r="AI14" s="17">
        <v>0.22103799860473</v>
      </c>
      <c r="AJ14" s="17">
        <v>0.17866314090064001</v>
      </c>
      <c r="AK14" s="17">
        <v>0.22872522049621399</v>
      </c>
      <c r="AL14" s="17"/>
      <c r="AM14" s="17">
        <v>0.169794878270079</v>
      </c>
      <c r="AN14" s="17">
        <v>0.18165014662715201</v>
      </c>
      <c r="AO14" s="17">
        <v>0.19184523375969001</v>
      </c>
      <c r="AP14" s="17">
        <v>0.205149183399644</v>
      </c>
      <c r="AQ14" s="17">
        <v>0.23502276827025201</v>
      </c>
      <c r="AR14" s="17"/>
      <c r="AS14" s="17">
        <v>0.20211992597300299</v>
      </c>
      <c r="AT14" s="17">
        <v>0.186998928579546</v>
      </c>
      <c r="AU14" s="17">
        <v>0.18912156318837001</v>
      </c>
      <c r="AV14" s="17">
        <v>0.16694536563252499</v>
      </c>
      <c r="AW14" s="17">
        <v>0.17965322433224401</v>
      </c>
      <c r="AX14" s="17">
        <v>0.15849279142295</v>
      </c>
      <c r="AY14" s="17"/>
      <c r="AZ14" s="17">
        <v>0.18939230615017899</v>
      </c>
      <c r="BA14" s="17">
        <v>0.172846266193631</v>
      </c>
      <c r="BB14" s="17">
        <v>0.17735071302328601</v>
      </c>
      <c r="BC14" s="17">
        <v>0.15346877399488101</v>
      </c>
      <c r="BD14" s="17">
        <v>0.20672250545292101</v>
      </c>
      <c r="BE14" s="17"/>
      <c r="BF14" s="17">
        <v>0.17735814371908701</v>
      </c>
      <c r="BG14" s="17"/>
      <c r="BH14" s="17">
        <v>0.184813890339971</v>
      </c>
      <c r="BI14" s="17"/>
      <c r="BJ14" s="17">
        <v>0.19612908366359599</v>
      </c>
      <c r="BK14" s="17">
        <v>0.17237072192706099</v>
      </c>
      <c r="BL14" s="17">
        <v>0.18106488325195999</v>
      </c>
      <c r="BM14" s="17">
        <v>0.15636603861489901</v>
      </c>
      <c r="BN14" s="17">
        <v>0.246679835600185</v>
      </c>
      <c r="BO14" s="17">
        <v>0.20907361867719901</v>
      </c>
      <c r="BP14" s="17"/>
      <c r="BQ14" s="17">
        <v>0.18667481650558801</v>
      </c>
      <c r="BR14" s="17">
        <v>0.184156301885328</v>
      </c>
      <c r="BS14" s="17">
        <v>0.193545276048568</v>
      </c>
      <c r="BT14" s="17"/>
      <c r="BU14" s="17">
        <v>0.17257401477081399</v>
      </c>
      <c r="BV14" s="17">
        <v>0.18508898168106899</v>
      </c>
      <c r="BW14" s="17">
        <v>0.191304902566659</v>
      </c>
      <c r="BX14" s="17"/>
      <c r="BY14" s="17">
        <v>0.234972507263807</v>
      </c>
      <c r="BZ14" s="17"/>
      <c r="CA14" s="17">
        <v>0.21217075075045</v>
      </c>
    </row>
    <row r="15" spans="2:79" x14ac:dyDescent="0.35">
      <c r="B15" s="18" t="s">
        <v>428</v>
      </c>
      <c r="C15" s="17">
        <v>0.15584023718236301</v>
      </c>
      <c r="D15" s="17">
        <v>0.15149636203483199</v>
      </c>
      <c r="E15" s="17">
        <v>0.157800401489395</v>
      </c>
      <c r="F15" s="17"/>
      <c r="G15" s="17">
        <v>0.15902039525526401</v>
      </c>
      <c r="H15" s="17">
        <v>0.21276532577007001</v>
      </c>
      <c r="I15" s="17">
        <v>0.173011380324811</v>
      </c>
      <c r="J15" s="17">
        <v>0.14809546500270601</v>
      </c>
      <c r="K15" s="17">
        <v>0.15589214576098601</v>
      </c>
      <c r="L15" s="17">
        <v>9.9765799706928796E-2</v>
      </c>
      <c r="M15" s="17"/>
      <c r="N15" s="17">
        <v>0.151744014634552</v>
      </c>
      <c r="O15" s="17">
        <v>0.1490905106082</v>
      </c>
      <c r="P15" s="17">
        <v>0.14852093804677199</v>
      </c>
      <c r="Q15" s="17">
        <v>0.174126913524384</v>
      </c>
      <c r="R15" s="17"/>
      <c r="S15" s="17">
        <v>0.18371388277848799</v>
      </c>
      <c r="T15" s="17">
        <v>0.171610561514773</v>
      </c>
      <c r="U15" s="17">
        <v>0.12622821219238101</v>
      </c>
      <c r="V15" s="17">
        <v>0.13826070802419901</v>
      </c>
      <c r="W15" s="17">
        <v>0.14755740536950801</v>
      </c>
      <c r="X15" s="17">
        <v>0.15636023878368199</v>
      </c>
      <c r="Y15" s="17">
        <v>0.165955000279987</v>
      </c>
      <c r="Z15" s="17">
        <v>0.20508589344497899</v>
      </c>
      <c r="AA15" s="17">
        <v>0.169399494651511</v>
      </c>
      <c r="AB15" s="17">
        <v>0.106750469242354</v>
      </c>
      <c r="AC15" s="17">
        <v>0.13787742090463101</v>
      </c>
      <c r="AD15" s="17">
        <v>0.14206221062139601</v>
      </c>
      <c r="AE15" s="17"/>
      <c r="AF15" s="17">
        <v>0.16911208544426101</v>
      </c>
      <c r="AG15" s="17">
        <v>0.14253737112461001</v>
      </c>
      <c r="AH15" s="17">
        <v>0.158394497146611</v>
      </c>
      <c r="AI15" s="17">
        <v>0.15531631379549901</v>
      </c>
      <c r="AJ15" s="17">
        <v>0.16907108302913201</v>
      </c>
      <c r="AK15" s="17">
        <v>0.235682622192257</v>
      </c>
      <c r="AL15" s="17"/>
      <c r="AM15" s="17">
        <v>0.16311761438483799</v>
      </c>
      <c r="AN15" s="17">
        <v>0.13412058739062699</v>
      </c>
      <c r="AO15" s="17">
        <v>0.16244773929094</v>
      </c>
      <c r="AP15" s="17">
        <v>0.19063383815161999</v>
      </c>
      <c r="AQ15" s="17">
        <v>0.15464783314304001</v>
      </c>
      <c r="AR15" s="17"/>
      <c r="AS15" s="17">
        <v>0.20026721983055601</v>
      </c>
      <c r="AT15" s="17">
        <v>0.13241555675042799</v>
      </c>
      <c r="AU15" s="17">
        <v>0.14449227490063901</v>
      </c>
      <c r="AV15" s="17">
        <v>0.15049064679065599</v>
      </c>
      <c r="AW15" s="17">
        <v>0.136949551045458</v>
      </c>
      <c r="AX15" s="17">
        <v>0.161609168433477</v>
      </c>
      <c r="AY15" s="17"/>
      <c r="AZ15" s="17">
        <v>0.140793408322828</v>
      </c>
      <c r="BA15" s="17">
        <v>0.14524979652277101</v>
      </c>
      <c r="BB15" s="17">
        <v>0.15611496325708299</v>
      </c>
      <c r="BC15" s="17">
        <v>0.17048634424460199</v>
      </c>
      <c r="BD15" s="17">
        <v>0.1752585178695</v>
      </c>
      <c r="BE15" s="17"/>
      <c r="BF15" s="17">
        <v>0.15577781072894301</v>
      </c>
      <c r="BG15" s="17"/>
      <c r="BH15" s="17">
        <v>0.15307184833652099</v>
      </c>
      <c r="BI15" s="17"/>
      <c r="BJ15" s="17">
        <v>0.17254384877495599</v>
      </c>
      <c r="BK15" s="17">
        <v>0.136874630687876</v>
      </c>
      <c r="BL15" s="17">
        <v>0.135960640098515</v>
      </c>
      <c r="BM15" s="17">
        <v>0.19014063527712</v>
      </c>
      <c r="BN15" s="17">
        <v>0.206203938302807</v>
      </c>
      <c r="BO15" s="17">
        <v>0.14427956552458199</v>
      </c>
      <c r="BP15" s="17"/>
      <c r="BQ15" s="17">
        <v>0.175803808884927</v>
      </c>
      <c r="BR15" s="17">
        <v>0.162793555010599</v>
      </c>
      <c r="BS15" s="17">
        <v>0.15107547874535501</v>
      </c>
      <c r="BT15" s="17"/>
      <c r="BU15" s="17">
        <v>0.23698828124000701</v>
      </c>
      <c r="BV15" s="17">
        <v>0.14877456919101001</v>
      </c>
      <c r="BW15" s="17">
        <v>0.156031660985992</v>
      </c>
      <c r="BX15" s="17"/>
      <c r="BY15" s="17">
        <v>0.142425570709623</v>
      </c>
      <c r="BZ15" s="17"/>
      <c r="CA15" s="17">
        <v>0.184302572446782</v>
      </c>
    </row>
    <row r="16" spans="2:79" x14ac:dyDescent="0.35">
      <c r="B16" s="18" t="s">
        <v>104</v>
      </c>
      <c r="C16" s="19">
        <v>6.8881408224470905E-2</v>
      </c>
      <c r="D16" s="19">
        <v>6.1276535755651597E-2</v>
      </c>
      <c r="E16" s="19">
        <v>7.6772146596065599E-2</v>
      </c>
      <c r="F16" s="19"/>
      <c r="G16" s="19">
        <v>3.9291936857592399E-2</v>
      </c>
      <c r="H16" s="19">
        <v>5.9281832290160201E-2</v>
      </c>
      <c r="I16" s="19">
        <v>4.7212747391278002E-2</v>
      </c>
      <c r="J16" s="19">
        <v>6.6154778002590398E-2</v>
      </c>
      <c r="K16" s="19">
        <v>8.9833396418237996E-2</v>
      </c>
      <c r="L16" s="19">
        <v>0.10217331573982601</v>
      </c>
      <c r="M16" s="19"/>
      <c r="N16" s="19">
        <v>7.2222127064011002E-2</v>
      </c>
      <c r="O16" s="19">
        <v>7.0120892201940302E-2</v>
      </c>
      <c r="P16" s="19">
        <v>4.74696356767886E-2</v>
      </c>
      <c r="Q16" s="19">
        <v>8.1214330100632906E-2</v>
      </c>
      <c r="R16" s="19"/>
      <c r="S16" s="19">
        <v>6.0515327087369203E-2</v>
      </c>
      <c r="T16" s="19">
        <v>6.6625072034633206E-2</v>
      </c>
      <c r="U16" s="19">
        <v>7.2513889286362099E-2</v>
      </c>
      <c r="V16" s="19">
        <v>4.5794813416918302E-2</v>
      </c>
      <c r="W16" s="19">
        <v>3.3931517813017599E-2</v>
      </c>
      <c r="X16" s="19">
        <v>9.6814468169909004E-2</v>
      </c>
      <c r="Y16" s="19">
        <v>6.1718212262633403E-2</v>
      </c>
      <c r="Z16" s="19">
        <v>7.4963143705908494E-2</v>
      </c>
      <c r="AA16" s="19">
        <v>6.7278652334742506E-2</v>
      </c>
      <c r="AB16" s="19">
        <v>0.10996397547698999</v>
      </c>
      <c r="AC16" s="19">
        <v>7.8413643030632793E-2</v>
      </c>
      <c r="AD16" s="19">
        <v>5.2763800282271497E-2</v>
      </c>
      <c r="AE16" s="19"/>
      <c r="AF16" s="19">
        <v>8.3445929606659905E-2</v>
      </c>
      <c r="AG16" s="19">
        <v>6.9885544974650604E-2</v>
      </c>
      <c r="AH16" s="19">
        <v>4.4367556171778899E-2</v>
      </c>
      <c r="AI16" s="19">
        <v>4.3633998551586499E-2</v>
      </c>
      <c r="AJ16" s="19">
        <v>7.3944646513682405E-2</v>
      </c>
      <c r="AK16" s="19">
        <v>4.2021800838625202E-2</v>
      </c>
      <c r="AL16" s="19"/>
      <c r="AM16" s="19">
        <v>7.5681836110099099E-2</v>
      </c>
      <c r="AN16" s="19">
        <v>6.6007681846248806E-2</v>
      </c>
      <c r="AO16" s="19">
        <v>7.8350555125568502E-2</v>
      </c>
      <c r="AP16" s="19">
        <v>3.5607944617133201E-2</v>
      </c>
      <c r="AQ16" s="19">
        <v>6.3095570692997899E-2</v>
      </c>
      <c r="AR16" s="19"/>
      <c r="AS16" s="19">
        <v>6.1689738117004303E-2</v>
      </c>
      <c r="AT16" s="19">
        <v>8.5106647408695807E-2</v>
      </c>
      <c r="AU16" s="19">
        <v>4.0874345286676501E-2</v>
      </c>
      <c r="AV16" s="19">
        <v>7.6931429317801905E-2</v>
      </c>
      <c r="AW16" s="19">
        <v>8.2344416758326502E-2</v>
      </c>
      <c r="AX16" s="19">
        <v>5.6726950630182703E-2</v>
      </c>
      <c r="AY16" s="19"/>
      <c r="AZ16" s="19">
        <v>6.5704928138534194E-2</v>
      </c>
      <c r="BA16" s="19">
        <v>6.5294436132327494E-2</v>
      </c>
      <c r="BB16" s="19">
        <v>7.5690931421726795E-2</v>
      </c>
      <c r="BC16" s="19">
        <v>9.0942878140310601E-2</v>
      </c>
      <c r="BD16" s="19">
        <v>6.4571107828163998E-2</v>
      </c>
      <c r="BE16" s="19"/>
      <c r="BF16" s="19">
        <v>6.7884573451789401E-2</v>
      </c>
      <c r="BG16" s="19"/>
      <c r="BH16" s="19">
        <v>5.9596931872793801E-2</v>
      </c>
      <c r="BI16" s="19"/>
      <c r="BJ16" s="19">
        <v>5.5190442605904097E-2</v>
      </c>
      <c r="BK16" s="19">
        <v>9.7375060092910901E-2</v>
      </c>
      <c r="BL16" s="19">
        <v>7.4600264712331804E-2</v>
      </c>
      <c r="BM16" s="19">
        <v>4.9027938060470802E-2</v>
      </c>
      <c r="BN16" s="19">
        <v>4.2108426155673201E-2</v>
      </c>
      <c r="BO16" s="19">
        <v>3.5372253717202401E-2</v>
      </c>
      <c r="BP16" s="19"/>
      <c r="BQ16" s="19">
        <v>4.8966094666946701E-2</v>
      </c>
      <c r="BR16" s="19">
        <v>4.8875380388545699E-2</v>
      </c>
      <c r="BS16" s="19">
        <v>6.1863896949981602E-2</v>
      </c>
      <c r="BT16" s="19"/>
      <c r="BU16" s="19">
        <v>3.7618465052531899E-2</v>
      </c>
      <c r="BV16" s="19">
        <v>4.1015479964571701E-2</v>
      </c>
      <c r="BW16" s="19">
        <v>6.1746978450826003E-2</v>
      </c>
      <c r="BX16" s="19"/>
      <c r="BY16" s="19">
        <v>3.6132628831606103E-2</v>
      </c>
      <c r="BZ16" s="19"/>
      <c r="CA16" s="19">
        <v>5.4049281264268501E-2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5.4488116285480101E-2</v>
      </c>
      <c r="D9" s="17">
        <v>4.34568490541756E-2</v>
      </c>
      <c r="E9" s="17">
        <v>6.5204862508207104E-2</v>
      </c>
      <c r="F9" s="17"/>
      <c r="G9" s="17">
        <v>4.6088673048834398E-2</v>
      </c>
      <c r="H9" s="17">
        <v>5.6286361785274297E-2</v>
      </c>
      <c r="I9" s="17">
        <v>5.7489669317115903E-2</v>
      </c>
      <c r="J9" s="17">
        <v>4.0771825067252299E-2</v>
      </c>
      <c r="K9" s="17">
        <v>5.2159775263652702E-2</v>
      </c>
      <c r="L9" s="17">
        <v>6.8878475629494201E-2</v>
      </c>
      <c r="M9" s="17"/>
      <c r="N9" s="17">
        <v>4.7629947556672499E-2</v>
      </c>
      <c r="O9" s="17">
        <v>6.21277823998172E-2</v>
      </c>
      <c r="P9" s="17">
        <v>4.8938886942388897E-2</v>
      </c>
      <c r="Q9" s="17">
        <v>5.8443871283768198E-2</v>
      </c>
      <c r="R9" s="17"/>
      <c r="S9" s="17">
        <v>5.1977980743261598E-2</v>
      </c>
      <c r="T9" s="17">
        <v>4.87390059289236E-2</v>
      </c>
      <c r="U9" s="17">
        <v>4.7525616060908098E-2</v>
      </c>
      <c r="V9" s="17">
        <v>2.9043088141652001E-2</v>
      </c>
      <c r="W9" s="17">
        <v>3.1391359174100103E-2</v>
      </c>
      <c r="X9" s="17">
        <v>5.5200605893860298E-2</v>
      </c>
      <c r="Y9" s="17">
        <v>6.4848306448889101E-2</v>
      </c>
      <c r="Z9" s="17">
        <v>7.1415446426477097E-2</v>
      </c>
      <c r="AA9" s="17">
        <v>9.0698022731978897E-2</v>
      </c>
      <c r="AB9" s="17">
        <v>6.6750683405231895E-2</v>
      </c>
      <c r="AC9" s="17">
        <v>3.4896472557253103E-2</v>
      </c>
      <c r="AD9" s="17">
        <v>5.07871142286314E-2</v>
      </c>
      <c r="AE9" s="17"/>
      <c r="AF9" s="17">
        <v>6.5050524462665404E-2</v>
      </c>
      <c r="AG9" s="17">
        <v>5.8374442659912797E-2</v>
      </c>
      <c r="AH9" s="17">
        <v>4.95097514919755E-2</v>
      </c>
      <c r="AI9" s="17">
        <v>4.1383267465950897E-2</v>
      </c>
      <c r="AJ9" s="17">
        <v>4.5255055209743898E-2</v>
      </c>
      <c r="AK9" s="17">
        <v>6.9634797487574604E-2</v>
      </c>
      <c r="AL9" s="17"/>
      <c r="AM9" s="17">
        <v>6.5339969859686098E-2</v>
      </c>
      <c r="AN9" s="17">
        <v>5.2531404746590002E-2</v>
      </c>
      <c r="AO9" s="17">
        <v>5.2766674306585999E-2</v>
      </c>
      <c r="AP9" s="17">
        <v>4.0932652608828501E-2</v>
      </c>
      <c r="AQ9" s="17">
        <v>5.7153793340094898E-2</v>
      </c>
      <c r="AR9" s="17"/>
      <c r="AS9" s="17">
        <v>5.2621884897182697E-2</v>
      </c>
      <c r="AT9" s="17">
        <v>6.17374926980956E-2</v>
      </c>
      <c r="AU9" s="17">
        <v>6.1384722473203299E-2</v>
      </c>
      <c r="AV9" s="17">
        <v>3.7276707809138498E-2</v>
      </c>
      <c r="AW9" s="17">
        <v>5.8058240466585302E-2</v>
      </c>
      <c r="AX9" s="17">
        <v>5.9599778327647297E-2</v>
      </c>
      <c r="AY9" s="17"/>
      <c r="AZ9" s="17">
        <v>3.6590445356775102E-2</v>
      </c>
      <c r="BA9" s="17">
        <v>5.79140147169553E-2</v>
      </c>
      <c r="BB9" s="17">
        <v>4.7855024654809002E-2</v>
      </c>
      <c r="BC9" s="17">
        <v>7.2718662451238397E-2</v>
      </c>
      <c r="BD9" s="17">
        <v>6.5808964794654298E-2</v>
      </c>
      <c r="BE9" s="17"/>
      <c r="BF9" s="17">
        <v>5.1968922170163502E-2</v>
      </c>
      <c r="BG9" s="17"/>
      <c r="BH9" s="17">
        <v>5.4551070957263699E-2</v>
      </c>
      <c r="BI9" s="17"/>
      <c r="BJ9" s="17">
        <v>5.4250232594665597E-2</v>
      </c>
      <c r="BK9" s="17">
        <v>6.6120578935909599E-2</v>
      </c>
      <c r="BL9" s="17">
        <v>4.8096349956167697E-2</v>
      </c>
      <c r="BM9" s="17">
        <v>6.4710787900279607E-2</v>
      </c>
      <c r="BN9" s="17">
        <v>4.2518221890035401E-2</v>
      </c>
      <c r="BO9" s="17">
        <v>4.7807905425783302E-2</v>
      </c>
      <c r="BP9" s="17"/>
      <c r="BQ9" s="17">
        <v>5.4743012876850697E-2</v>
      </c>
      <c r="BR9" s="17">
        <v>4.4121366613867299E-2</v>
      </c>
      <c r="BS9" s="17">
        <v>6.0439811082846101E-2</v>
      </c>
      <c r="BT9" s="17"/>
      <c r="BU9" s="17">
        <v>4.2663620399172403E-2</v>
      </c>
      <c r="BV9" s="17">
        <v>5.91934309864659E-2</v>
      </c>
      <c r="BW9" s="17">
        <v>5.3856832064778502E-2</v>
      </c>
      <c r="BX9" s="17"/>
      <c r="BY9" s="17">
        <v>4.6955975555725497E-2</v>
      </c>
      <c r="BZ9" s="17"/>
      <c r="CA9" s="17">
        <v>3.73266097882618E-2</v>
      </c>
    </row>
    <row r="10" spans="2:79" x14ac:dyDescent="0.35">
      <c r="B10" s="18" t="s">
        <v>369</v>
      </c>
      <c r="C10" s="17">
        <v>4.5432878107836597E-2</v>
      </c>
      <c r="D10" s="17">
        <v>4.1775908659047997E-2</v>
      </c>
      <c r="E10" s="17">
        <v>4.8720240549952103E-2</v>
      </c>
      <c r="F10" s="17"/>
      <c r="G10" s="17">
        <v>4.2275929698304897E-2</v>
      </c>
      <c r="H10" s="17">
        <v>5.0260117561857699E-2</v>
      </c>
      <c r="I10" s="17">
        <v>4.7476533534769001E-2</v>
      </c>
      <c r="J10" s="17">
        <v>4.0614988580774697E-2</v>
      </c>
      <c r="K10" s="17">
        <v>4.8220126570077203E-2</v>
      </c>
      <c r="L10" s="17">
        <v>4.3997651268125097E-2</v>
      </c>
      <c r="M10" s="17"/>
      <c r="N10" s="17">
        <v>5.0191665590366398E-2</v>
      </c>
      <c r="O10" s="17">
        <v>3.7706349830739401E-2</v>
      </c>
      <c r="P10" s="17">
        <v>4.3431283042523701E-2</v>
      </c>
      <c r="Q10" s="17">
        <v>4.7496812227138599E-2</v>
      </c>
      <c r="R10" s="17"/>
      <c r="S10" s="17">
        <v>4.5667290773205603E-2</v>
      </c>
      <c r="T10" s="17">
        <v>5.9172304238107001E-2</v>
      </c>
      <c r="U10" s="17">
        <v>3.91121574692204E-2</v>
      </c>
      <c r="V10" s="17">
        <v>4.2501414511297499E-2</v>
      </c>
      <c r="W10" s="17">
        <v>3.1741596861262801E-2</v>
      </c>
      <c r="X10" s="17">
        <v>4.5303014438648398E-2</v>
      </c>
      <c r="Y10" s="17">
        <v>3.4952825020878001E-2</v>
      </c>
      <c r="Z10" s="17">
        <v>4.0738836566103102E-2</v>
      </c>
      <c r="AA10" s="17">
        <v>5.2902924073399797E-2</v>
      </c>
      <c r="AB10" s="17">
        <v>4.5245549934456397E-2</v>
      </c>
      <c r="AC10" s="17">
        <v>5.2763336102607597E-2</v>
      </c>
      <c r="AD10" s="17">
        <v>3.7930678242917903E-2</v>
      </c>
      <c r="AE10" s="17"/>
      <c r="AF10" s="17">
        <v>3.7939582884534702E-2</v>
      </c>
      <c r="AG10" s="17">
        <v>3.9308983132678402E-2</v>
      </c>
      <c r="AH10" s="17">
        <v>4.5132577459730101E-2</v>
      </c>
      <c r="AI10" s="17">
        <v>5.9230800811115099E-2</v>
      </c>
      <c r="AJ10" s="17">
        <v>7.2249502442974595E-2</v>
      </c>
      <c r="AK10" s="17">
        <v>2.71033590515747E-2</v>
      </c>
      <c r="AL10" s="17"/>
      <c r="AM10" s="17">
        <v>3.5993385342928202E-2</v>
      </c>
      <c r="AN10" s="17">
        <v>4.6391479146576403E-2</v>
      </c>
      <c r="AO10" s="17">
        <v>5.3802075613749403E-2</v>
      </c>
      <c r="AP10" s="17">
        <v>4.7945663718784698E-2</v>
      </c>
      <c r="AQ10" s="17">
        <v>2.2565320972718302E-2</v>
      </c>
      <c r="AR10" s="17"/>
      <c r="AS10" s="17">
        <v>4.63826812803615E-2</v>
      </c>
      <c r="AT10" s="17">
        <v>4.2062797761502499E-2</v>
      </c>
      <c r="AU10" s="17">
        <v>4.5739171785410301E-2</v>
      </c>
      <c r="AV10" s="17">
        <v>4.61019747788005E-2</v>
      </c>
      <c r="AW10" s="17">
        <v>4.8454694041748597E-2</v>
      </c>
      <c r="AX10" s="17">
        <v>4.6171602859703703E-2</v>
      </c>
      <c r="AY10" s="17"/>
      <c r="AZ10" s="17">
        <v>4.9756211727486503E-2</v>
      </c>
      <c r="BA10" s="17">
        <v>4.67346510718986E-2</v>
      </c>
      <c r="BB10" s="17">
        <v>3.4398501508455498E-2</v>
      </c>
      <c r="BC10" s="17">
        <v>4.96782517855065E-2</v>
      </c>
      <c r="BD10" s="17">
        <v>4.4774659059989598E-2</v>
      </c>
      <c r="BE10" s="17"/>
      <c r="BF10" s="17">
        <v>4.4276513813917701E-2</v>
      </c>
      <c r="BG10" s="17"/>
      <c r="BH10" s="17">
        <v>4.50131167568769E-2</v>
      </c>
      <c r="BI10" s="17"/>
      <c r="BJ10" s="17">
        <v>4.3516456345853403E-2</v>
      </c>
      <c r="BK10" s="17">
        <v>5.3397016951482898E-2</v>
      </c>
      <c r="BL10" s="17">
        <v>3.8120000934456902E-2</v>
      </c>
      <c r="BM10" s="17">
        <v>6.4899627010233801E-2</v>
      </c>
      <c r="BN10" s="17">
        <v>5.76394836571026E-2</v>
      </c>
      <c r="BO10" s="17">
        <v>3.0945166778162302E-2</v>
      </c>
      <c r="BP10" s="17"/>
      <c r="BQ10" s="17">
        <v>4.7068911029989398E-2</v>
      </c>
      <c r="BR10" s="17">
        <v>4.5989250594016297E-2</v>
      </c>
      <c r="BS10" s="17">
        <v>4.3252131897068599E-2</v>
      </c>
      <c r="BT10" s="17"/>
      <c r="BU10" s="17">
        <v>9.5858158101697205E-2</v>
      </c>
      <c r="BV10" s="17">
        <v>3.9098834579455601E-2</v>
      </c>
      <c r="BW10" s="17">
        <v>4.7323645201927299E-2</v>
      </c>
      <c r="BX10" s="17"/>
      <c r="BY10" s="17">
        <v>5.1381068714362897E-2</v>
      </c>
      <c r="BZ10" s="17"/>
      <c r="CA10" s="17">
        <v>2.80739119164574E-2</v>
      </c>
    </row>
    <row r="11" spans="2:79" x14ac:dyDescent="0.35">
      <c r="B11" s="18" t="s">
        <v>424</v>
      </c>
      <c r="C11" s="17">
        <v>0.10095625049427399</v>
      </c>
      <c r="D11" s="17">
        <v>0.104592862588874</v>
      </c>
      <c r="E11" s="17">
        <v>9.7103267882095098E-2</v>
      </c>
      <c r="F11" s="17"/>
      <c r="G11" s="17">
        <v>0.116777023629016</v>
      </c>
      <c r="H11" s="17">
        <v>9.5164332272545102E-2</v>
      </c>
      <c r="I11" s="17">
        <v>9.2387078926532099E-2</v>
      </c>
      <c r="J11" s="17">
        <v>9.9323684699574297E-2</v>
      </c>
      <c r="K11" s="17">
        <v>8.6398975532817696E-2</v>
      </c>
      <c r="L11" s="17">
        <v>0.113109203641708</v>
      </c>
      <c r="M11" s="17"/>
      <c r="N11" s="17">
        <v>0.106488365813233</v>
      </c>
      <c r="O11" s="17">
        <v>0.108996821210095</v>
      </c>
      <c r="P11" s="17">
        <v>0.10429383772621199</v>
      </c>
      <c r="Q11" s="17">
        <v>8.5691147806759099E-2</v>
      </c>
      <c r="R11" s="17"/>
      <c r="S11" s="17">
        <v>0.116267075978536</v>
      </c>
      <c r="T11" s="17">
        <v>9.6701181750306106E-2</v>
      </c>
      <c r="U11" s="17">
        <v>0.109530046887352</v>
      </c>
      <c r="V11" s="17">
        <v>0.109466495481613</v>
      </c>
      <c r="W11" s="17">
        <v>0.111915172771892</v>
      </c>
      <c r="X11" s="17">
        <v>7.7345654260529306E-2</v>
      </c>
      <c r="Y11" s="17">
        <v>7.7616809000658302E-2</v>
      </c>
      <c r="Z11" s="17">
        <v>9.9980604663731001E-2</v>
      </c>
      <c r="AA11" s="17">
        <v>9.9950763157242897E-2</v>
      </c>
      <c r="AB11" s="17">
        <v>0.113360974519543</v>
      </c>
      <c r="AC11" s="17">
        <v>0.10331981568250601</v>
      </c>
      <c r="AD11" s="17">
        <v>7.0987340745171004E-2</v>
      </c>
      <c r="AE11" s="17"/>
      <c r="AF11" s="17">
        <v>9.4391893513525005E-2</v>
      </c>
      <c r="AG11" s="17">
        <v>9.7080798189800796E-2</v>
      </c>
      <c r="AH11" s="17">
        <v>9.5084030709938594E-2</v>
      </c>
      <c r="AI11" s="17">
        <v>0.108771085525428</v>
      </c>
      <c r="AJ11" s="17">
        <v>0.11978715258455901</v>
      </c>
      <c r="AK11" s="17">
        <v>0.11463542205513801</v>
      </c>
      <c r="AL11" s="17"/>
      <c r="AM11" s="17">
        <v>0.102426959385753</v>
      </c>
      <c r="AN11" s="17">
        <v>9.4790363566190999E-2</v>
      </c>
      <c r="AO11" s="17">
        <v>0.10686126681284799</v>
      </c>
      <c r="AP11" s="17">
        <v>0.10941507948082201</v>
      </c>
      <c r="AQ11" s="17">
        <v>7.8418879497022906E-2</v>
      </c>
      <c r="AR11" s="17"/>
      <c r="AS11" s="17">
        <v>9.2719680759499407E-2</v>
      </c>
      <c r="AT11" s="17">
        <v>9.2062282945141793E-2</v>
      </c>
      <c r="AU11" s="17">
        <v>0.105045121213888</v>
      </c>
      <c r="AV11" s="17">
        <v>0.102932473754932</v>
      </c>
      <c r="AW11" s="17">
        <v>0.124405613403826</v>
      </c>
      <c r="AX11" s="17">
        <v>0.103034906696582</v>
      </c>
      <c r="AY11" s="17"/>
      <c r="AZ11" s="17">
        <v>9.2419721378418501E-2</v>
      </c>
      <c r="BA11" s="17">
        <v>9.59262009601861E-2</v>
      </c>
      <c r="BB11" s="17">
        <v>0.104577239488357</v>
      </c>
      <c r="BC11" s="17">
        <v>0.115714735509498</v>
      </c>
      <c r="BD11" s="17">
        <v>0.106260641393533</v>
      </c>
      <c r="BE11" s="17"/>
      <c r="BF11" s="17">
        <v>9.9662404212485997E-2</v>
      </c>
      <c r="BG11" s="17"/>
      <c r="BH11" s="17">
        <v>0.104819529269531</v>
      </c>
      <c r="BI11" s="17"/>
      <c r="BJ11" s="17">
        <v>9.7360439413098895E-2</v>
      </c>
      <c r="BK11" s="17">
        <v>9.9977563156349494E-2</v>
      </c>
      <c r="BL11" s="17">
        <v>0.111401154037279</v>
      </c>
      <c r="BM11" s="17">
        <v>9.2520686482625306E-2</v>
      </c>
      <c r="BN11" s="17">
        <v>4.4528801884465702E-2</v>
      </c>
      <c r="BO11" s="17">
        <v>0.148730284593833</v>
      </c>
      <c r="BP11" s="17"/>
      <c r="BQ11" s="17">
        <v>0.102190962240849</v>
      </c>
      <c r="BR11" s="17">
        <v>0.10436805945807701</v>
      </c>
      <c r="BS11" s="17">
        <v>0.10724477481697101</v>
      </c>
      <c r="BT11" s="17"/>
      <c r="BU11" s="17">
        <v>0.109216547236649</v>
      </c>
      <c r="BV11" s="17">
        <v>9.9540166450227494E-2</v>
      </c>
      <c r="BW11" s="17">
        <v>0.10866913793190899</v>
      </c>
      <c r="BX11" s="17"/>
      <c r="BY11" s="17">
        <v>0.15267660766794899</v>
      </c>
      <c r="BZ11" s="17"/>
      <c r="CA11" s="17">
        <v>9.4524368972770001E-2</v>
      </c>
    </row>
    <row r="12" spans="2:79" x14ac:dyDescent="0.35">
      <c r="B12" s="18" t="s">
        <v>425</v>
      </c>
      <c r="C12" s="17">
        <v>0.20137128327041501</v>
      </c>
      <c r="D12" s="17">
        <v>0.19216659277173001</v>
      </c>
      <c r="E12" s="17">
        <v>0.21023347332734499</v>
      </c>
      <c r="F12" s="17"/>
      <c r="G12" s="17">
        <v>0.20343529274293001</v>
      </c>
      <c r="H12" s="17">
        <v>0.18431579857625099</v>
      </c>
      <c r="I12" s="17">
        <v>0.183018478961048</v>
      </c>
      <c r="J12" s="17">
        <v>0.21940485183937</v>
      </c>
      <c r="K12" s="17">
        <v>0.214699061188553</v>
      </c>
      <c r="L12" s="17">
        <v>0.20518255497585999</v>
      </c>
      <c r="M12" s="17"/>
      <c r="N12" s="17">
        <v>0.20694656584285601</v>
      </c>
      <c r="O12" s="17">
        <v>0.19018371060405001</v>
      </c>
      <c r="P12" s="17">
        <v>0.190438109951029</v>
      </c>
      <c r="Q12" s="17">
        <v>0.21546916011533901</v>
      </c>
      <c r="R12" s="17"/>
      <c r="S12" s="17">
        <v>0.21177164475100099</v>
      </c>
      <c r="T12" s="17">
        <v>0.19776707146707001</v>
      </c>
      <c r="U12" s="17">
        <v>0.22204820234119599</v>
      </c>
      <c r="V12" s="17">
        <v>0.185770861887953</v>
      </c>
      <c r="W12" s="17">
        <v>0.23305896383208</v>
      </c>
      <c r="X12" s="17">
        <v>0.19582185563443</v>
      </c>
      <c r="Y12" s="17">
        <v>0.20518469275456699</v>
      </c>
      <c r="Z12" s="17">
        <v>0.162039353651699</v>
      </c>
      <c r="AA12" s="17">
        <v>0.17489687464381901</v>
      </c>
      <c r="AB12" s="17">
        <v>0.198551097023106</v>
      </c>
      <c r="AC12" s="17">
        <v>0.20754839784153201</v>
      </c>
      <c r="AD12" s="17">
        <v>0.24024691238901899</v>
      </c>
      <c r="AE12" s="17"/>
      <c r="AF12" s="17">
        <v>0.181366251913025</v>
      </c>
      <c r="AG12" s="17">
        <v>0.21533056796336</v>
      </c>
      <c r="AH12" s="17">
        <v>0.196044798366205</v>
      </c>
      <c r="AI12" s="17">
        <v>0.206888411134691</v>
      </c>
      <c r="AJ12" s="17">
        <v>0.153364079282932</v>
      </c>
      <c r="AK12" s="17">
        <v>0.206175185817316</v>
      </c>
      <c r="AL12" s="17"/>
      <c r="AM12" s="17">
        <v>0.21275914227877599</v>
      </c>
      <c r="AN12" s="17">
        <v>0.207831499027606</v>
      </c>
      <c r="AO12" s="17">
        <v>0.19527331564466299</v>
      </c>
      <c r="AP12" s="17">
        <v>0.182649311010807</v>
      </c>
      <c r="AQ12" s="17">
        <v>0.186845105431032</v>
      </c>
      <c r="AR12" s="17"/>
      <c r="AS12" s="17">
        <v>0.18541626578881901</v>
      </c>
      <c r="AT12" s="17">
        <v>0.216493325884696</v>
      </c>
      <c r="AU12" s="17">
        <v>0.21847825805068699</v>
      </c>
      <c r="AV12" s="17">
        <v>0.19405554823204901</v>
      </c>
      <c r="AW12" s="17">
        <v>0.18041730333398401</v>
      </c>
      <c r="AX12" s="17">
        <v>0.220198150058</v>
      </c>
      <c r="AY12" s="17"/>
      <c r="AZ12" s="17">
        <v>0.20417801872680499</v>
      </c>
      <c r="BA12" s="17">
        <v>0.217872389082922</v>
      </c>
      <c r="BB12" s="17">
        <v>0.207968871255341</v>
      </c>
      <c r="BC12" s="17">
        <v>0.19463358085141</v>
      </c>
      <c r="BD12" s="17">
        <v>0.17384979312827001</v>
      </c>
      <c r="BE12" s="17"/>
      <c r="BF12" s="17">
        <v>0.20692642644537201</v>
      </c>
      <c r="BG12" s="17"/>
      <c r="BH12" s="17">
        <v>0.19571496378126299</v>
      </c>
      <c r="BI12" s="17"/>
      <c r="BJ12" s="17">
        <v>0.209060250318375</v>
      </c>
      <c r="BK12" s="17">
        <v>0.177291022459728</v>
      </c>
      <c r="BL12" s="17">
        <v>0.21123393632023099</v>
      </c>
      <c r="BM12" s="17">
        <v>0.17484009949975099</v>
      </c>
      <c r="BN12" s="17">
        <v>0.18074081690514801</v>
      </c>
      <c r="BO12" s="17">
        <v>0.237450057045167</v>
      </c>
      <c r="BP12" s="17"/>
      <c r="BQ12" s="17">
        <v>0.19789960249456701</v>
      </c>
      <c r="BR12" s="17">
        <v>0.215168445409614</v>
      </c>
      <c r="BS12" s="17">
        <v>0.19658317047476401</v>
      </c>
      <c r="BT12" s="17"/>
      <c r="BU12" s="17">
        <v>0.187158689185594</v>
      </c>
      <c r="BV12" s="17">
        <v>0.21410846174781201</v>
      </c>
      <c r="BW12" s="17">
        <v>0.19511408640709799</v>
      </c>
      <c r="BX12" s="17"/>
      <c r="BY12" s="17">
        <v>0.186793313092386</v>
      </c>
      <c r="BZ12" s="17"/>
      <c r="CA12" s="17">
        <v>0.18051567032077701</v>
      </c>
    </row>
    <row r="13" spans="2:79" x14ac:dyDescent="0.35">
      <c r="B13" s="18" t="s">
        <v>426</v>
      </c>
      <c r="C13" s="17">
        <v>0.24463712937774501</v>
      </c>
      <c r="D13" s="17">
        <v>0.24588455726896899</v>
      </c>
      <c r="E13" s="17">
        <v>0.24361685071672901</v>
      </c>
      <c r="F13" s="17"/>
      <c r="G13" s="17">
        <v>0.27551750792539498</v>
      </c>
      <c r="H13" s="17">
        <v>0.25234344100671302</v>
      </c>
      <c r="I13" s="17">
        <v>0.26361696960414199</v>
      </c>
      <c r="J13" s="17">
        <v>0.24309287312235001</v>
      </c>
      <c r="K13" s="17">
        <v>0.23648316100455799</v>
      </c>
      <c r="L13" s="17">
        <v>0.20908369528884499</v>
      </c>
      <c r="M13" s="17"/>
      <c r="N13" s="17">
        <v>0.24096183219575101</v>
      </c>
      <c r="O13" s="17">
        <v>0.24529109597420801</v>
      </c>
      <c r="P13" s="17">
        <v>0.26498362818382898</v>
      </c>
      <c r="Q13" s="17">
        <v>0.22847532680635901</v>
      </c>
      <c r="R13" s="17"/>
      <c r="S13" s="17">
        <v>0.22804350875847201</v>
      </c>
      <c r="T13" s="17">
        <v>0.24584048861528199</v>
      </c>
      <c r="U13" s="17">
        <v>0.261987017427325</v>
      </c>
      <c r="V13" s="17">
        <v>0.244300403736363</v>
      </c>
      <c r="W13" s="17">
        <v>0.24417308791995501</v>
      </c>
      <c r="X13" s="17">
        <v>0.26097836453373502</v>
      </c>
      <c r="Y13" s="17">
        <v>0.28367713031982</v>
      </c>
      <c r="Z13" s="17">
        <v>0.24120818526990601</v>
      </c>
      <c r="AA13" s="17">
        <v>0.24579976540085099</v>
      </c>
      <c r="AB13" s="17">
        <v>0.21599243018640699</v>
      </c>
      <c r="AC13" s="17">
        <v>0.23391294978999999</v>
      </c>
      <c r="AD13" s="17">
        <v>0.22384141952040801</v>
      </c>
      <c r="AE13" s="17"/>
      <c r="AF13" s="17">
        <v>0.21410826524162099</v>
      </c>
      <c r="AG13" s="17">
        <v>0.24490817515420199</v>
      </c>
      <c r="AH13" s="17">
        <v>0.27892188676313701</v>
      </c>
      <c r="AI13" s="17">
        <v>0.25717019812150299</v>
      </c>
      <c r="AJ13" s="17">
        <v>0.26310696082366702</v>
      </c>
      <c r="AK13" s="17">
        <v>0.23186812371901999</v>
      </c>
      <c r="AL13" s="17"/>
      <c r="AM13" s="17">
        <v>0.22516655370782401</v>
      </c>
      <c r="AN13" s="17">
        <v>0.25879645447151101</v>
      </c>
      <c r="AO13" s="17">
        <v>0.24487537143982499</v>
      </c>
      <c r="AP13" s="17">
        <v>0.240879641065574</v>
      </c>
      <c r="AQ13" s="17">
        <v>0.29308341866473397</v>
      </c>
      <c r="AR13" s="17"/>
      <c r="AS13" s="17">
        <v>0.23772620321860699</v>
      </c>
      <c r="AT13" s="17">
        <v>0.249481499205114</v>
      </c>
      <c r="AU13" s="17">
        <v>0.26184691355922302</v>
      </c>
      <c r="AV13" s="17">
        <v>0.24036669934841801</v>
      </c>
      <c r="AW13" s="17">
        <v>0.23974747739524699</v>
      </c>
      <c r="AX13" s="17">
        <v>0.23175959687625799</v>
      </c>
      <c r="AY13" s="17"/>
      <c r="AZ13" s="17">
        <v>0.254954467770382</v>
      </c>
      <c r="BA13" s="17">
        <v>0.25744360503344399</v>
      </c>
      <c r="BB13" s="17">
        <v>0.23933204730199301</v>
      </c>
      <c r="BC13" s="17">
        <v>0.205290642683881</v>
      </c>
      <c r="BD13" s="17">
        <v>0.24056026809019301</v>
      </c>
      <c r="BE13" s="17"/>
      <c r="BF13" s="17">
        <v>0.246670341689705</v>
      </c>
      <c r="BG13" s="17"/>
      <c r="BH13" s="17">
        <v>0.25426456770279299</v>
      </c>
      <c r="BI13" s="17"/>
      <c r="BJ13" s="17">
        <v>0.250223886159602</v>
      </c>
      <c r="BK13" s="17">
        <v>0.238362423209734</v>
      </c>
      <c r="BL13" s="17">
        <v>0.24327937827107601</v>
      </c>
      <c r="BM13" s="17">
        <v>0.222149658203252</v>
      </c>
      <c r="BN13" s="17">
        <v>0.29727419195730398</v>
      </c>
      <c r="BO13" s="17">
        <v>0.23318642020809799</v>
      </c>
      <c r="BP13" s="17"/>
      <c r="BQ13" s="17">
        <v>0.26423939742895503</v>
      </c>
      <c r="BR13" s="17">
        <v>0.24148822862466901</v>
      </c>
      <c r="BS13" s="17">
        <v>0.24171951278114701</v>
      </c>
      <c r="BT13" s="17"/>
      <c r="BU13" s="17">
        <v>0.23610583171924801</v>
      </c>
      <c r="BV13" s="17">
        <v>0.253852093345309</v>
      </c>
      <c r="BW13" s="17">
        <v>0.23962429959335199</v>
      </c>
      <c r="BX13" s="17"/>
      <c r="BY13" s="17">
        <v>0.27661767912614699</v>
      </c>
      <c r="BZ13" s="17"/>
      <c r="CA13" s="17">
        <v>0.24732708533668099</v>
      </c>
    </row>
    <row r="14" spans="2:79" x14ac:dyDescent="0.35">
      <c r="B14" s="18" t="s">
        <v>427</v>
      </c>
      <c r="C14" s="17">
        <v>0.17201727006428999</v>
      </c>
      <c r="D14" s="17">
        <v>0.19189451929845899</v>
      </c>
      <c r="E14" s="17">
        <v>0.15242620012768601</v>
      </c>
      <c r="F14" s="17"/>
      <c r="G14" s="17">
        <v>0.16638130326457401</v>
      </c>
      <c r="H14" s="17">
        <v>0.15594418697818599</v>
      </c>
      <c r="I14" s="17">
        <v>0.174651062033053</v>
      </c>
      <c r="J14" s="17">
        <v>0.19750167516971101</v>
      </c>
      <c r="K14" s="17">
        <v>0.16971863656397301</v>
      </c>
      <c r="L14" s="17">
        <v>0.16761634917853399</v>
      </c>
      <c r="M14" s="17"/>
      <c r="N14" s="17">
        <v>0.17426192429613299</v>
      </c>
      <c r="O14" s="17">
        <v>0.16981299487797999</v>
      </c>
      <c r="P14" s="17">
        <v>0.188759226963018</v>
      </c>
      <c r="Q14" s="17">
        <v>0.15713185544984901</v>
      </c>
      <c r="R14" s="17"/>
      <c r="S14" s="17">
        <v>0.187351272695196</v>
      </c>
      <c r="T14" s="17">
        <v>0.18518372656412299</v>
      </c>
      <c r="U14" s="17">
        <v>0.15534204254220099</v>
      </c>
      <c r="V14" s="17">
        <v>0.223894140524454</v>
      </c>
      <c r="W14" s="17">
        <v>0.17946343206058499</v>
      </c>
      <c r="X14" s="17">
        <v>0.106408385163361</v>
      </c>
      <c r="Y14" s="17">
        <v>0.15559240501497301</v>
      </c>
      <c r="Z14" s="17">
        <v>0.170671713465985</v>
      </c>
      <c r="AA14" s="17">
        <v>0.14938959664162799</v>
      </c>
      <c r="AB14" s="17">
        <v>0.16112632140824201</v>
      </c>
      <c r="AC14" s="17">
        <v>0.19675137215092101</v>
      </c>
      <c r="AD14" s="17">
        <v>0.23146689020348499</v>
      </c>
      <c r="AE14" s="17"/>
      <c r="AF14" s="17">
        <v>0.17691666646450999</v>
      </c>
      <c r="AG14" s="17">
        <v>0.170915861022229</v>
      </c>
      <c r="AH14" s="17">
        <v>0.18312913900028499</v>
      </c>
      <c r="AI14" s="17">
        <v>0.187361739429804</v>
      </c>
      <c r="AJ14" s="17">
        <v>0.157315498714347</v>
      </c>
      <c r="AK14" s="17">
        <v>0.163651235741155</v>
      </c>
      <c r="AL14" s="17"/>
      <c r="AM14" s="17">
        <v>0.15608729646505701</v>
      </c>
      <c r="AN14" s="17">
        <v>0.160775753668086</v>
      </c>
      <c r="AO14" s="17">
        <v>0.184984142493819</v>
      </c>
      <c r="AP14" s="17">
        <v>0.20127973928307599</v>
      </c>
      <c r="AQ14" s="17">
        <v>0.192185564390041</v>
      </c>
      <c r="AR14" s="17"/>
      <c r="AS14" s="17">
        <v>0.178522842179695</v>
      </c>
      <c r="AT14" s="17">
        <v>0.154539544139394</v>
      </c>
      <c r="AU14" s="17">
        <v>0.151113879297123</v>
      </c>
      <c r="AV14" s="17">
        <v>0.19402901250732699</v>
      </c>
      <c r="AW14" s="17">
        <v>0.18167745869688601</v>
      </c>
      <c r="AX14" s="17">
        <v>0.17840883312703301</v>
      </c>
      <c r="AY14" s="17"/>
      <c r="AZ14" s="17">
        <v>0.18715643163031401</v>
      </c>
      <c r="BA14" s="17">
        <v>0.16434806849158701</v>
      </c>
      <c r="BB14" s="17">
        <v>0.16823256917808399</v>
      </c>
      <c r="BC14" s="17">
        <v>0.13811872753266899</v>
      </c>
      <c r="BD14" s="17">
        <v>0.18292008894807599</v>
      </c>
      <c r="BE14" s="17"/>
      <c r="BF14" s="17">
        <v>0.17337794474607299</v>
      </c>
      <c r="BG14" s="17"/>
      <c r="BH14" s="17">
        <v>0.17188962311151201</v>
      </c>
      <c r="BI14" s="17"/>
      <c r="BJ14" s="17">
        <v>0.17496822063579801</v>
      </c>
      <c r="BK14" s="17">
        <v>0.16178134287660201</v>
      </c>
      <c r="BL14" s="17">
        <v>0.17116992649284199</v>
      </c>
      <c r="BM14" s="17">
        <v>0.186842255276085</v>
      </c>
      <c r="BN14" s="17">
        <v>0.210186562982388</v>
      </c>
      <c r="BO14" s="17">
        <v>0.148985825004119</v>
      </c>
      <c r="BP14" s="17"/>
      <c r="BQ14" s="17">
        <v>0.18381389484942301</v>
      </c>
      <c r="BR14" s="17">
        <v>0.17346585710564699</v>
      </c>
      <c r="BS14" s="17">
        <v>0.17864421564569299</v>
      </c>
      <c r="BT14" s="17"/>
      <c r="BU14" s="17">
        <v>0.169483651295568</v>
      </c>
      <c r="BV14" s="17">
        <v>0.175858268019429</v>
      </c>
      <c r="BW14" s="17">
        <v>0.18230026071546299</v>
      </c>
      <c r="BX14" s="17"/>
      <c r="BY14" s="17">
        <v>0.188525849540808</v>
      </c>
      <c r="BZ14" s="17"/>
      <c r="CA14" s="17">
        <v>0.22094014535777901</v>
      </c>
    </row>
    <row r="15" spans="2:79" x14ac:dyDescent="0.35">
      <c r="B15" s="18" t="s">
        <v>428</v>
      </c>
      <c r="C15" s="17">
        <v>0.117139752359603</v>
      </c>
      <c r="D15" s="17">
        <v>0.12682823635775201</v>
      </c>
      <c r="E15" s="17">
        <v>0.108000890429229</v>
      </c>
      <c r="F15" s="17"/>
      <c r="G15" s="17">
        <v>0.11727972141661</v>
      </c>
      <c r="H15" s="17">
        <v>0.15000172785220001</v>
      </c>
      <c r="I15" s="17">
        <v>0.15154500256474801</v>
      </c>
      <c r="J15" s="17">
        <v>9.6734493021143397E-2</v>
      </c>
      <c r="K15" s="17">
        <v>0.10907659490112</v>
      </c>
      <c r="L15" s="17">
        <v>8.4399710479116902E-2</v>
      </c>
      <c r="M15" s="17"/>
      <c r="N15" s="17">
        <v>0.111680189948495</v>
      </c>
      <c r="O15" s="17">
        <v>0.111562721826189</v>
      </c>
      <c r="P15" s="17">
        <v>0.11979608047986</v>
      </c>
      <c r="Q15" s="17">
        <v>0.129088380976143</v>
      </c>
      <c r="R15" s="17"/>
      <c r="S15" s="17">
        <v>0.118804141431893</v>
      </c>
      <c r="T15" s="17">
        <v>0.103029585453559</v>
      </c>
      <c r="U15" s="17">
        <v>9.4828434016716104E-2</v>
      </c>
      <c r="V15" s="17">
        <v>0.113484319509413</v>
      </c>
      <c r="W15" s="17">
        <v>0.123564662730106</v>
      </c>
      <c r="X15" s="17">
        <v>0.16560658991260699</v>
      </c>
      <c r="Y15" s="17">
        <v>0.131451213622331</v>
      </c>
      <c r="Z15" s="17">
        <v>0.13837496431608701</v>
      </c>
      <c r="AA15" s="17">
        <v>0.12174605802508801</v>
      </c>
      <c r="AB15" s="17">
        <v>8.8709637709330796E-2</v>
      </c>
      <c r="AC15" s="17">
        <v>0.118106362074344</v>
      </c>
      <c r="AD15" s="17">
        <v>8.09857645120243E-2</v>
      </c>
      <c r="AE15" s="17"/>
      <c r="AF15" s="17">
        <v>0.13089681674717801</v>
      </c>
      <c r="AG15" s="17">
        <v>0.117117503505779</v>
      </c>
      <c r="AH15" s="17">
        <v>0.11428649484211501</v>
      </c>
      <c r="AI15" s="17">
        <v>0.10650070905693999</v>
      </c>
      <c r="AJ15" s="17">
        <v>0.12127290807576201</v>
      </c>
      <c r="AK15" s="17">
        <v>0.16476829870670601</v>
      </c>
      <c r="AL15" s="17"/>
      <c r="AM15" s="17">
        <v>0.118882192590338</v>
      </c>
      <c r="AN15" s="17">
        <v>0.11936267687030799</v>
      </c>
      <c r="AO15" s="17">
        <v>9.5505459959407998E-2</v>
      </c>
      <c r="AP15" s="17">
        <v>0.14767607313426201</v>
      </c>
      <c r="AQ15" s="17">
        <v>0.11410662582489001</v>
      </c>
      <c r="AR15" s="17"/>
      <c r="AS15" s="17">
        <v>0.157051506914163</v>
      </c>
      <c r="AT15" s="17">
        <v>0.112387345425825</v>
      </c>
      <c r="AU15" s="17">
        <v>0.118044081800889</v>
      </c>
      <c r="AV15" s="17">
        <v>0.105913115145606</v>
      </c>
      <c r="AW15" s="17">
        <v>7.2977405970610004E-2</v>
      </c>
      <c r="AX15" s="17">
        <v>0.11075284018923</v>
      </c>
      <c r="AY15" s="17"/>
      <c r="AZ15" s="17">
        <v>0.101166027313357</v>
      </c>
      <c r="BA15" s="17">
        <v>0.10936210775911701</v>
      </c>
      <c r="BB15" s="17">
        <v>0.12455717492424</v>
      </c>
      <c r="BC15" s="17">
        <v>0.13408094779982099</v>
      </c>
      <c r="BD15" s="17">
        <v>0.12831450233148101</v>
      </c>
      <c r="BE15" s="17"/>
      <c r="BF15" s="17">
        <v>0.113758878497773</v>
      </c>
      <c r="BG15" s="17"/>
      <c r="BH15" s="17">
        <v>0.11575900667202201</v>
      </c>
      <c r="BI15" s="17"/>
      <c r="BJ15" s="17">
        <v>0.12001151094988299</v>
      </c>
      <c r="BK15" s="17">
        <v>0.10994801865583401</v>
      </c>
      <c r="BL15" s="17">
        <v>0.103194110579489</v>
      </c>
      <c r="BM15" s="17">
        <v>0.15562168062689599</v>
      </c>
      <c r="BN15" s="17">
        <v>0.155405117304871</v>
      </c>
      <c r="BO15" s="17">
        <v>0.122187004324068</v>
      </c>
      <c r="BP15" s="17"/>
      <c r="BQ15" s="17">
        <v>0.111945354065976</v>
      </c>
      <c r="BR15" s="17">
        <v>0.124253407953358</v>
      </c>
      <c r="BS15" s="17">
        <v>0.114654780410263</v>
      </c>
      <c r="BT15" s="17"/>
      <c r="BU15" s="17">
        <v>0.141894025398556</v>
      </c>
      <c r="BV15" s="17">
        <v>0.11146828559078099</v>
      </c>
      <c r="BW15" s="17">
        <v>0.114964906780524</v>
      </c>
      <c r="BX15" s="17"/>
      <c r="BY15" s="17">
        <v>9.7049506302622199E-2</v>
      </c>
      <c r="BZ15" s="17"/>
      <c r="CA15" s="17">
        <v>0.14585028553040499</v>
      </c>
    </row>
    <row r="16" spans="2:79" x14ac:dyDescent="0.35">
      <c r="B16" s="18" t="s">
        <v>104</v>
      </c>
      <c r="C16" s="19">
        <v>6.39573200403563E-2</v>
      </c>
      <c r="D16" s="19">
        <v>5.3400474000992203E-2</v>
      </c>
      <c r="E16" s="19">
        <v>7.4694214458756403E-2</v>
      </c>
      <c r="F16" s="19"/>
      <c r="G16" s="19">
        <v>3.2244548274335698E-2</v>
      </c>
      <c r="H16" s="19">
        <v>5.56840339669726E-2</v>
      </c>
      <c r="I16" s="19">
        <v>2.98152050585925E-2</v>
      </c>
      <c r="J16" s="19">
        <v>6.25556084998245E-2</v>
      </c>
      <c r="K16" s="19">
        <v>8.3243668975248694E-2</v>
      </c>
      <c r="L16" s="19">
        <v>0.107732359538316</v>
      </c>
      <c r="M16" s="19"/>
      <c r="N16" s="19">
        <v>6.18395087564938E-2</v>
      </c>
      <c r="O16" s="19">
        <v>7.4318523276920803E-2</v>
      </c>
      <c r="P16" s="19">
        <v>3.9358946711139799E-2</v>
      </c>
      <c r="Q16" s="19">
        <v>7.8203445334643698E-2</v>
      </c>
      <c r="R16" s="19"/>
      <c r="S16" s="19">
        <v>4.0117084868434898E-2</v>
      </c>
      <c r="T16" s="19">
        <v>6.3566635982628794E-2</v>
      </c>
      <c r="U16" s="19">
        <v>6.9626483255081598E-2</v>
      </c>
      <c r="V16" s="19">
        <v>5.1539276207254202E-2</v>
      </c>
      <c r="W16" s="19">
        <v>4.4691724650018097E-2</v>
      </c>
      <c r="X16" s="19">
        <v>9.3335530162829E-2</v>
      </c>
      <c r="Y16" s="19">
        <v>4.6676617817883501E-2</v>
      </c>
      <c r="Z16" s="19">
        <v>7.5570895640012098E-2</v>
      </c>
      <c r="AA16" s="19">
        <v>6.4615995325991701E-2</v>
      </c>
      <c r="AB16" s="19">
        <v>0.110263305813683</v>
      </c>
      <c r="AC16" s="19">
        <v>5.2701293800837101E-2</v>
      </c>
      <c r="AD16" s="19">
        <v>6.3753880158343698E-2</v>
      </c>
      <c r="AE16" s="19"/>
      <c r="AF16" s="19">
        <v>9.9329998772940797E-2</v>
      </c>
      <c r="AG16" s="19">
        <v>5.6963668372038798E-2</v>
      </c>
      <c r="AH16" s="19">
        <v>3.7891321366614501E-2</v>
      </c>
      <c r="AI16" s="19">
        <v>3.2693788454568898E-2</v>
      </c>
      <c r="AJ16" s="19">
        <v>6.7648842866013095E-2</v>
      </c>
      <c r="AK16" s="19">
        <v>2.2163577421515299E-2</v>
      </c>
      <c r="AL16" s="19"/>
      <c r="AM16" s="19">
        <v>8.3344500369637503E-2</v>
      </c>
      <c r="AN16" s="19">
        <v>5.9520368503132498E-2</v>
      </c>
      <c r="AO16" s="19">
        <v>6.5931693729101307E-2</v>
      </c>
      <c r="AP16" s="19">
        <v>2.9221839697846499E-2</v>
      </c>
      <c r="AQ16" s="19">
        <v>5.5641291879467397E-2</v>
      </c>
      <c r="AR16" s="19"/>
      <c r="AS16" s="19">
        <v>4.9558934961672997E-2</v>
      </c>
      <c r="AT16" s="19">
        <v>7.12357119402314E-2</v>
      </c>
      <c r="AU16" s="19">
        <v>3.8347851819576201E-2</v>
      </c>
      <c r="AV16" s="19">
        <v>7.9324468423729297E-2</v>
      </c>
      <c r="AW16" s="19">
        <v>9.4261806691113198E-2</v>
      </c>
      <c r="AX16" s="19">
        <v>5.0074291865545503E-2</v>
      </c>
      <c r="AY16" s="19"/>
      <c r="AZ16" s="19">
        <v>7.3778676096461299E-2</v>
      </c>
      <c r="BA16" s="19">
        <v>5.0398962883889897E-2</v>
      </c>
      <c r="BB16" s="19">
        <v>7.30785716887207E-2</v>
      </c>
      <c r="BC16" s="19">
        <v>8.9764451385976204E-2</v>
      </c>
      <c r="BD16" s="19">
        <v>5.7511082253802998E-2</v>
      </c>
      <c r="BE16" s="19"/>
      <c r="BF16" s="19">
        <v>6.3358568424509501E-2</v>
      </c>
      <c r="BG16" s="19"/>
      <c r="BH16" s="19">
        <v>5.7988121748737798E-2</v>
      </c>
      <c r="BI16" s="19"/>
      <c r="BJ16" s="19">
        <v>5.06090035827233E-2</v>
      </c>
      <c r="BK16" s="19">
        <v>9.3122033754359707E-2</v>
      </c>
      <c r="BL16" s="19">
        <v>7.3505143408457194E-2</v>
      </c>
      <c r="BM16" s="19">
        <v>3.84152050008768E-2</v>
      </c>
      <c r="BN16" s="19">
        <v>1.17068034186853E-2</v>
      </c>
      <c r="BO16" s="19">
        <v>3.0707336620769202E-2</v>
      </c>
      <c r="BP16" s="19"/>
      <c r="BQ16" s="19">
        <v>3.8098865013389702E-2</v>
      </c>
      <c r="BR16" s="19">
        <v>5.11453842407526E-2</v>
      </c>
      <c r="BS16" s="19">
        <v>5.7461602891247597E-2</v>
      </c>
      <c r="BT16" s="19"/>
      <c r="BU16" s="19">
        <v>1.76194766635141E-2</v>
      </c>
      <c r="BV16" s="19">
        <v>4.6880459280519697E-2</v>
      </c>
      <c r="BW16" s="19">
        <v>5.8146831304947903E-2</v>
      </c>
      <c r="BX16" s="19"/>
      <c r="BY16" s="19">
        <v>0</v>
      </c>
      <c r="BZ16" s="19"/>
      <c r="CA16" s="19">
        <v>4.5441922776869502E-2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5.93202342288476E-2</v>
      </c>
      <c r="D9" s="17">
        <v>5.0215003286602299E-2</v>
      </c>
      <c r="E9" s="17">
        <v>6.7599718617980795E-2</v>
      </c>
      <c r="F9" s="17"/>
      <c r="G9" s="17">
        <v>6.8045405005195597E-2</v>
      </c>
      <c r="H9" s="17">
        <v>5.7272146916297999E-2</v>
      </c>
      <c r="I9" s="17">
        <v>5.9065693522392902E-2</v>
      </c>
      <c r="J9" s="17">
        <v>4.5969037371796799E-2</v>
      </c>
      <c r="K9" s="17">
        <v>5.2499146315434897E-2</v>
      </c>
      <c r="L9" s="17">
        <v>7.0746695350523303E-2</v>
      </c>
      <c r="M9" s="17"/>
      <c r="N9" s="17">
        <v>5.1539699570987599E-2</v>
      </c>
      <c r="O9" s="17">
        <v>5.3311742614008298E-2</v>
      </c>
      <c r="P9" s="17">
        <v>5.86128433841209E-2</v>
      </c>
      <c r="Q9" s="17">
        <v>7.4338461652986298E-2</v>
      </c>
      <c r="R9" s="17"/>
      <c r="S9" s="17">
        <v>4.55321505539844E-2</v>
      </c>
      <c r="T9" s="17">
        <v>6.3270769528009099E-2</v>
      </c>
      <c r="U9" s="17">
        <v>3.96707850655151E-2</v>
      </c>
      <c r="V9" s="17">
        <v>4.0563836381889103E-2</v>
      </c>
      <c r="W9" s="17">
        <v>4.0591562771058097E-2</v>
      </c>
      <c r="X9" s="17">
        <v>6.1903057009944702E-2</v>
      </c>
      <c r="Y9" s="17">
        <v>5.4862723019069998E-2</v>
      </c>
      <c r="Z9" s="17">
        <v>8.6784166825898706E-2</v>
      </c>
      <c r="AA9" s="17">
        <v>8.7275171285928294E-2</v>
      </c>
      <c r="AB9" s="17">
        <v>7.7611005242722103E-2</v>
      </c>
      <c r="AC9" s="17">
        <v>7.5286185681151002E-2</v>
      </c>
      <c r="AD9" s="17">
        <v>4.2392817818990902E-2</v>
      </c>
      <c r="AE9" s="17"/>
      <c r="AF9" s="17">
        <v>7.3174586879083306E-2</v>
      </c>
      <c r="AG9" s="17">
        <v>6.8667576515766202E-2</v>
      </c>
      <c r="AH9" s="17">
        <v>4.8366693538585498E-2</v>
      </c>
      <c r="AI9" s="17">
        <v>4.6480930296402302E-2</v>
      </c>
      <c r="AJ9" s="17">
        <v>3.2748550457902502E-2</v>
      </c>
      <c r="AK9" s="17">
        <v>5.4640026590465102E-2</v>
      </c>
      <c r="AL9" s="17"/>
      <c r="AM9" s="17">
        <v>7.5944189568587894E-2</v>
      </c>
      <c r="AN9" s="17">
        <v>5.5529902482484801E-2</v>
      </c>
      <c r="AO9" s="17">
        <v>4.6484337713545799E-2</v>
      </c>
      <c r="AP9" s="17">
        <v>5.9991852928002597E-2</v>
      </c>
      <c r="AQ9" s="17">
        <v>4.3880104143416497E-2</v>
      </c>
      <c r="AR9" s="17"/>
      <c r="AS9" s="17">
        <v>6.0697502567015199E-2</v>
      </c>
      <c r="AT9" s="17">
        <v>6.7304125454011099E-2</v>
      </c>
      <c r="AU9" s="17">
        <v>5.7275490897412802E-2</v>
      </c>
      <c r="AV9" s="17">
        <v>4.5243220456790502E-2</v>
      </c>
      <c r="AW9" s="17">
        <v>7.6158146161151699E-2</v>
      </c>
      <c r="AX9" s="17">
        <v>4.3666818552529997E-2</v>
      </c>
      <c r="AY9" s="17"/>
      <c r="AZ9" s="17">
        <v>4.3988852609293402E-2</v>
      </c>
      <c r="BA9" s="17">
        <v>6.2865884716507198E-2</v>
      </c>
      <c r="BB9" s="17">
        <v>5.9630493652291401E-2</v>
      </c>
      <c r="BC9" s="17">
        <v>6.9491203501499302E-2</v>
      </c>
      <c r="BD9" s="17">
        <v>6.3377070720273807E-2</v>
      </c>
      <c r="BE9" s="17"/>
      <c r="BF9" s="17">
        <v>5.58862936884571E-2</v>
      </c>
      <c r="BG9" s="17"/>
      <c r="BH9" s="17">
        <v>5.6372800502659699E-2</v>
      </c>
      <c r="BI9" s="17"/>
      <c r="BJ9" s="17">
        <v>5.7464020956401303E-2</v>
      </c>
      <c r="BK9" s="17">
        <v>5.6970191957009197E-2</v>
      </c>
      <c r="BL9" s="17">
        <v>5.2788607208368303E-2</v>
      </c>
      <c r="BM9" s="17">
        <v>7.4155720798711397E-2</v>
      </c>
      <c r="BN9" s="17">
        <v>4.7454039876513698E-2</v>
      </c>
      <c r="BO9" s="17">
        <v>7.0763366809750594E-2</v>
      </c>
      <c r="BP9" s="17"/>
      <c r="BQ9" s="17">
        <v>5.5906622334113899E-2</v>
      </c>
      <c r="BR9" s="17">
        <v>4.6379738613895397E-2</v>
      </c>
      <c r="BS9" s="17">
        <v>6.7405558805937002E-2</v>
      </c>
      <c r="BT9" s="17"/>
      <c r="BU9" s="17">
        <v>5.6443485126616399E-2</v>
      </c>
      <c r="BV9" s="17">
        <v>5.2379706118002099E-2</v>
      </c>
      <c r="BW9" s="17">
        <v>6.4300891932752693E-2</v>
      </c>
      <c r="BX9" s="17"/>
      <c r="BY9" s="17">
        <v>6.9538848825972596E-2</v>
      </c>
      <c r="BZ9" s="17"/>
      <c r="CA9" s="17">
        <v>4.4485846494793903E-2</v>
      </c>
    </row>
    <row r="10" spans="2:79" x14ac:dyDescent="0.35">
      <c r="B10" s="18" t="s">
        <v>369</v>
      </c>
      <c r="C10" s="17">
        <v>5.76266823907561E-2</v>
      </c>
      <c r="D10" s="17">
        <v>5.6038457640517597E-2</v>
      </c>
      <c r="E10" s="17">
        <v>5.9570673217110098E-2</v>
      </c>
      <c r="F10" s="17"/>
      <c r="G10" s="17">
        <v>8.0081681205810801E-2</v>
      </c>
      <c r="H10" s="17">
        <v>4.4694318637752299E-2</v>
      </c>
      <c r="I10" s="17">
        <v>6.0774436749109997E-2</v>
      </c>
      <c r="J10" s="17">
        <v>4.7384252063825801E-2</v>
      </c>
      <c r="K10" s="17">
        <v>5.7341995083336497E-2</v>
      </c>
      <c r="L10" s="17">
        <v>5.90762822921456E-2</v>
      </c>
      <c r="M10" s="17"/>
      <c r="N10" s="17">
        <v>6.1445653865018303E-2</v>
      </c>
      <c r="O10" s="17">
        <v>6.7938772952743198E-2</v>
      </c>
      <c r="P10" s="17">
        <v>5.1154413201540003E-2</v>
      </c>
      <c r="Q10" s="17">
        <v>4.5203684087352501E-2</v>
      </c>
      <c r="R10" s="17"/>
      <c r="S10" s="17">
        <v>7.4580358172264397E-2</v>
      </c>
      <c r="T10" s="17">
        <v>5.4566112703017103E-2</v>
      </c>
      <c r="U10" s="17">
        <v>7.8591578671887596E-2</v>
      </c>
      <c r="V10" s="17">
        <v>5.24442255001559E-2</v>
      </c>
      <c r="W10" s="17">
        <v>5.8814061078555899E-2</v>
      </c>
      <c r="X10" s="17">
        <v>3.8528717152875001E-2</v>
      </c>
      <c r="Y10" s="17">
        <v>4.3125417424389502E-2</v>
      </c>
      <c r="Z10" s="17">
        <v>3.1328514230747298E-2</v>
      </c>
      <c r="AA10" s="17">
        <v>5.5095780651571002E-2</v>
      </c>
      <c r="AB10" s="17">
        <v>6.7737067346172505E-2</v>
      </c>
      <c r="AC10" s="17">
        <v>5.8998736780395598E-2</v>
      </c>
      <c r="AD10" s="17">
        <v>5.6410934772396101E-2</v>
      </c>
      <c r="AE10" s="17"/>
      <c r="AF10" s="17">
        <v>5.7717997638610498E-2</v>
      </c>
      <c r="AG10" s="17">
        <v>4.9726395496723801E-2</v>
      </c>
      <c r="AH10" s="17">
        <v>5.93147492558454E-2</v>
      </c>
      <c r="AI10" s="17">
        <v>4.94902997208563E-2</v>
      </c>
      <c r="AJ10" s="17">
        <v>7.7352691854082195E-2</v>
      </c>
      <c r="AK10" s="17">
        <v>6.4392064778108396E-2</v>
      </c>
      <c r="AL10" s="17"/>
      <c r="AM10" s="17">
        <v>4.3850798890939097E-2</v>
      </c>
      <c r="AN10" s="17">
        <v>5.6759098254452002E-2</v>
      </c>
      <c r="AO10" s="17">
        <v>6.7099806882565505E-2</v>
      </c>
      <c r="AP10" s="17">
        <v>6.4329652323731404E-2</v>
      </c>
      <c r="AQ10" s="17">
        <v>7.9927637038047603E-2</v>
      </c>
      <c r="AR10" s="17"/>
      <c r="AS10" s="17">
        <v>7.2223042846535801E-2</v>
      </c>
      <c r="AT10" s="17">
        <v>4.9276032806817999E-2</v>
      </c>
      <c r="AU10" s="17">
        <v>3.55195847017548E-2</v>
      </c>
      <c r="AV10" s="17">
        <v>6.6227051268086798E-2</v>
      </c>
      <c r="AW10" s="17">
        <v>6.0939382598003702E-2</v>
      </c>
      <c r="AX10" s="17">
        <v>5.8731188201472398E-2</v>
      </c>
      <c r="AY10" s="17"/>
      <c r="AZ10" s="17">
        <v>6.4011721029261198E-2</v>
      </c>
      <c r="BA10" s="17">
        <v>6.0327575212418501E-2</v>
      </c>
      <c r="BB10" s="17">
        <v>4.9818638788115398E-2</v>
      </c>
      <c r="BC10" s="17">
        <v>4.1208086611515399E-2</v>
      </c>
      <c r="BD10" s="17">
        <v>6.1727576543368801E-2</v>
      </c>
      <c r="BE10" s="17"/>
      <c r="BF10" s="17">
        <v>5.6135217834356703E-2</v>
      </c>
      <c r="BG10" s="17"/>
      <c r="BH10" s="17">
        <v>5.6005818378152598E-2</v>
      </c>
      <c r="BI10" s="17"/>
      <c r="BJ10" s="17">
        <v>5.2490662556682499E-2</v>
      </c>
      <c r="BK10" s="17">
        <v>6.53645791531689E-2</v>
      </c>
      <c r="BL10" s="17">
        <v>5.1949370112243702E-2</v>
      </c>
      <c r="BM10" s="17">
        <v>6.1967193895358402E-2</v>
      </c>
      <c r="BN10" s="17">
        <v>9.9325406810990294E-2</v>
      </c>
      <c r="BO10" s="17">
        <v>7.7598671757874493E-2</v>
      </c>
      <c r="BP10" s="17"/>
      <c r="BQ10" s="17">
        <v>6.9457767702803402E-2</v>
      </c>
      <c r="BR10" s="17">
        <v>4.3753123722417298E-2</v>
      </c>
      <c r="BS10" s="17">
        <v>6.0147414732465099E-2</v>
      </c>
      <c r="BT10" s="17"/>
      <c r="BU10" s="17">
        <v>6.8875304630332396E-2</v>
      </c>
      <c r="BV10" s="17">
        <v>5.5318750399843297E-2</v>
      </c>
      <c r="BW10" s="17">
        <v>5.9684079008271697E-2</v>
      </c>
      <c r="BX10" s="17"/>
      <c r="BY10" s="17">
        <v>6.3921366259522494E-2</v>
      </c>
      <c r="BZ10" s="17"/>
      <c r="CA10" s="17">
        <v>4.4312525763616002E-2</v>
      </c>
    </row>
    <row r="11" spans="2:79" x14ac:dyDescent="0.35">
      <c r="B11" s="18" t="s">
        <v>424</v>
      </c>
      <c r="C11" s="17">
        <v>0.106985927824609</v>
      </c>
      <c r="D11" s="17">
        <v>0.102408708526721</v>
      </c>
      <c r="E11" s="17">
        <v>0.111273533163696</v>
      </c>
      <c r="F11" s="17"/>
      <c r="G11" s="17">
        <v>0.108561297196607</v>
      </c>
      <c r="H11" s="17">
        <v>0.103885806648973</v>
      </c>
      <c r="I11" s="17">
        <v>0.124026433840493</v>
      </c>
      <c r="J11" s="17">
        <v>0.103321071662937</v>
      </c>
      <c r="K11" s="17">
        <v>9.6981005453798799E-2</v>
      </c>
      <c r="L11" s="17">
        <v>0.104328158766504</v>
      </c>
      <c r="M11" s="17"/>
      <c r="N11" s="17">
        <v>0.105346947650718</v>
      </c>
      <c r="O11" s="17">
        <v>0.106633033348081</v>
      </c>
      <c r="P11" s="17">
        <v>0.101872947131599</v>
      </c>
      <c r="Q11" s="17">
        <v>0.11367700588875999</v>
      </c>
      <c r="R11" s="17"/>
      <c r="S11" s="17">
        <v>0.10085523599908899</v>
      </c>
      <c r="T11" s="17">
        <v>0.10839887294039401</v>
      </c>
      <c r="U11" s="17">
        <v>0.12703117252756099</v>
      </c>
      <c r="V11" s="17">
        <v>0.10754219734560599</v>
      </c>
      <c r="W11" s="17">
        <v>0.111419295316872</v>
      </c>
      <c r="X11" s="17">
        <v>0.117688100663056</v>
      </c>
      <c r="Y11" s="17">
        <v>0.114402923452059</v>
      </c>
      <c r="Z11" s="17">
        <v>9.3410527628038698E-2</v>
      </c>
      <c r="AA11" s="17">
        <v>0.107814206239254</v>
      </c>
      <c r="AB11" s="17">
        <v>9.3244720976421905E-2</v>
      </c>
      <c r="AC11" s="17">
        <v>0.10223634359498</v>
      </c>
      <c r="AD11" s="17">
        <v>7.6449578416507194E-2</v>
      </c>
      <c r="AE11" s="17"/>
      <c r="AF11" s="17">
        <v>9.7601801610116098E-2</v>
      </c>
      <c r="AG11" s="17">
        <v>0.110520528755692</v>
      </c>
      <c r="AH11" s="17">
        <v>0.10247519704334</v>
      </c>
      <c r="AI11" s="17">
        <v>0.141510140557704</v>
      </c>
      <c r="AJ11" s="17">
        <v>8.4774995225406796E-2</v>
      </c>
      <c r="AK11" s="17">
        <v>0.108570847197984</v>
      </c>
      <c r="AL11" s="17"/>
      <c r="AM11" s="17">
        <v>0.119998875253799</v>
      </c>
      <c r="AN11" s="17">
        <v>0.102207747295765</v>
      </c>
      <c r="AO11" s="17">
        <v>0.113800465387218</v>
      </c>
      <c r="AP11" s="17">
        <v>0.100733192988596</v>
      </c>
      <c r="AQ11" s="17">
        <v>5.84612632230238E-2</v>
      </c>
      <c r="AR11" s="17"/>
      <c r="AS11" s="17">
        <v>7.8490257813055395E-2</v>
      </c>
      <c r="AT11" s="17">
        <v>0.11100908746747799</v>
      </c>
      <c r="AU11" s="17">
        <v>0.11987476695877999</v>
      </c>
      <c r="AV11" s="17">
        <v>0.10749823781027699</v>
      </c>
      <c r="AW11" s="17">
        <v>0.11317277079704199</v>
      </c>
      <c r="AX11" s="17">
        <v>0.140734613461345</v>
      </c>
      <c r="AY11" s="17"/>
      <c r="AZ11" s="17">
        <v>9.5990765009924303E-2</v>
      </c>
      <c r="BA11" s="17">
        <v>0.122094989477877</v>
      </c>
      <c r="BB11" s="17">
        <v>0.109368915401439</v>
      </c>
      <c r="BC11" s="17">
        <v>9.42205315109403E-2</v>
      </c>
      <c r="BD11" s="17">
        <v>0.10044170546834801</v>
      </c>
      <c r="BE11" s="17"/>
      <c r="BF11" s="17">
        <v>0.106837489268949</v>
      </c>
      <c r="BG11" s="17"/>
      <c r="BH11" s="17">
        <v>0.10524506523770601</v>
      </c>
      <c r="BI11" s="17"/>
      <c r="BJ11" s="17">
        <v>0.107071750967033</v>
      </c>
      <c r="BK11" s="17">
        <v>0.101297905028798</v>
      </c>
      <c r="BL11" s="17">
        <v>0.115959710921672</v>
      </c>
      <c r="BM11" s="17">
        <v>0.109746382677483</v>
      </c>
      <c r="BN11" s="17">
        <v>0.104541719170352</v>
      </c>
      <c r="BO11" s="17">
        <v>9.9864847398173598E-2</v>
      </c>
      <c r="BP11" s="17"/>
      <c r="BQ11" s="17">
        <v>0.12341258473632601</v>
      </c>
      <c r="BR11" s="17">
        <v>0.103830544481708</v>
      </c>
      <c r="BS11" s="17">
        <v>0.107274314088107</v>
      </c>
      <c r="BT11" s="17"/>
      <c r="BU11" s="17">
        <v>0.122096131704427</v>
      </c>
      <c r="BV11" s="17">
        <v>9.6672827564002195E-2</v>
      </c>
      <c r="BW11" s="17">
        <v>0.116919657394884</v>
      </c>
      <c r="BX11" s="17"/>
      <c r="BY11" s="17">
        <v>8.9987675725932498E-2</v>
      </c>
      <c r="BZ11" s="17"/>
      <c r="CA11" s="17">
        <v>8.1345266670403205E-2</v>
      </c>
    </row>
    <row r="12" spans="2:79" x14ac:dyDescent="0.35">
      <c r="B12" s="18" t="s">
        <v>425</v>
      </c>
      <c r="C12" s="17">
        <v>0.18871904043789201</v>
      </c>
      <c r="D12" s="17">
        <v>0.194742206884504</v>
      </c>
      <c r="E12" s="17">
        <v>0.18308705276971499</v>
      </c>
      <c r="F12" s="17"/>
      <c r="G12" s="17">
        <v>0.19700508536662101</v>
      </c>
      <c r="H12" s="17">
        <v>0.155277594547891</v>
      </c>
      <c r="I12" s="17">
        <v>0.167294404035019</v>
      </c>
      <c r="J12" s="17">
        <v>0.22830971170551601</v>
      </c>
      <c r="K12" s="17">
        <v>0.19645042398347301</v>
      </c>
      <c r="L12" s="17">
        <v>0.19047124604620499</v>
      </c>
      <c r="M12" s="17"/>
      <c r="N12" s="17">
        <v>0.178519254104308</v>
      </c>
      <c r="O12" s="17">
        <v>0.186773869198334</v>
      </c>
      <c r="P12" s="17">
        <v>0.194523879773006</v>
      </c>
      <c r="Q12" s="17">
        <v>0.198387843955564</v>
      </c>
      <c r="R12" s="17"/>
      <c r="S12" s="17">
        <v>0.18323520061284401</v>
      </c>
      <c r="T12" s="17">
        <v>0.18595996470980899</v>
      </c>
      <c r="U12" s="17">
        <v>0.1955965892673</v>
      </c>
      <c r="V12" s="17">
        <v>0.19071667721652699</v>
      </c>
      <c r="W12" s="17">
        <v>0.16345217010409999</v>
      </c>
      <c r="X12" s="17">
        <v>0.20985070831458799</v>
      </c>
      <c r="Y12" s="17">
        <v>0.22699353214089099</v>
      </c>
      <c r="Z12" s="17">
        <v>0.177464677612377</v>
      </c>
      <c r="AA12" s="17">
        <v>0.15578927873731499</v>
      </c>
      <c r="AB12" s="17">
        <v>0.203896023570805</v>
      </c>
      <c r="AC12" s="17">
        <v>0.174423606457943</v>
      </c>
      <c r="AD12" s="17">
        <v>0.20954109166794199</v>
      </c>
      <c r="AE12" s="17"/>
      <c r="AF12" s="17">
        <v>0.18413663957842399</v>
      </c>
      <c r="AG12" s="17">
        <v>0.19851791948727099</v>
      </c>
      <c r="AH12" s="17">
        <v>0.186086035219587</v>
      </c>
      <c r="AI12" s="17">
        <v>0.174028115113184</v>
      </c>
      <c r="AJ12" s="17">
        <v>0.17610190910152199</v>
      </c>
      <c r="AK12" s="17">
        <v>0.160515806967713</v>
      </c>
      <c r="AL12" s="17"/>
      <c r="AM12" s="17">
        <v>0.18549508351291799</v>
      </c>
      <c r="AN12" s="17">
        <v>0.217402825559287</v>
      </c>
      <c r="AO12" s="17">
        <v>0.17513935916555701</v>
      </c>
      <c r="AP12" s="17">
        <v>0.141449306308185</v>
      </c>
      <c r="AQ12" s="17">
        <v>0.238456338532651</v>
      </c>
      <c r="AR12" s="17"/>
      <c r="AS12" s="17">
        <v>0.16227607970390701</v>
      </c>
      <c r="AT12" s="17">
        <v>0.188223853754062</v>
      </c>
      <c r="AU12" s="17">
        <v>0.20807213456410401</v>
      </c>
      <c r="AV12" s="17">
        <v>0.19717384159698501</v>
      </c>
      <c r="AW12" s="17">
        <v>0.204030822500088</v>
      </c>
      <c r="AX12" s="17">
        <v>0.18042321819896301</v>
      </c>
      <c r="AY12" s="17"/>
      <c r="AZ12" s="17">
        <v>0.19851575425807899</v>
      </c>
      <c r="BA12" s="17">
        <v>0.185981994768567</v>
      </c>
      <c r="BB12" s="17">
        <v>0.20242769438119099</v>
      </c>
      <c r="BC12" s="17">
        <v>0.19987001146729499</v>
      </c>
      <c r="BD12" s="17">
        <v>0.16817793832377401</v>
      </c>
      <c r="BE12" s="17"/>
      <c r="BF12" s="17">
        <v>0.19443779442754999</v>
      </c>
      <c r="BG12" s="17"/>
      <c r="BH12" s="17">
        <v>0.19302055217622299</v>
      </c>
      <c r="BI12" s="17"/>
      <c r="BJ12" s="17">
        <v>0.185549090087719</v>
      </c>
      <c r="BK12" s="17">
        <v>0.19048167808612099</v>
      </c>
      <c r="BL12" s="17">
        <v>0.19917715891874899</v>
      </c>
      <c r="BM12" s="17">
        <v>0.18533270460222401</v>
      </c>
      <c r="BN12" s="17">
        <v>0.14888362906666799</v>
      </c>
      <c r="BO12" s="17">
        <v>0.18811212482147099</v>
      </c>
      <c r="BP12" s="17"/>
      <c r="BQ12" s="17">
        <v>0.184497772864228</v>
      </c>
      <c r="BR12" s="17">
        <v>0.21443552672468699</v>
      </c>
      <c r="BS12" s="17">
        <v>0.17993990007826699</v>
      </c>
      <c r="BT12" s="17"/>
      <c r="BU12" s="17">
        <v>0.175293110240825</v>
      </c>
      <c r="BV12" s="17">
        <v>0.19538963696341599</v>
      </c>
      <c r="BW12" s="17">
        <v>0.18876189133661</v>
      </c>
      <c r="BX12" s="17"/>
      <c r="BY12" s="17">
        <v>0.168273839034771</v>
      </c>
      <c r="BZ12" s="17"/>
      <c r="CA12" s="17">
        <v>0.151977918251398</v>
      </c>
    </row>
    <row r="13" spans="2:79" x14ac:dyDescent="0.35">
      <c r="B13" s="18" t="s">
        <v>426</v>
      </c>
      <c r="C13" s="17">
        <v>0.23320741993916799</v>
      </c>
      <c r="D13" s="17">
        <v>0.23212201560950901</v>
      </c>
      <c r="E13" s="17">
        <v>0.23440813163157401</v>
      </c>
      <c r="F13" s="17"/>
      <c r="G13" s="17">
        <v>0.25607258605438998</v>
      </c>
      <c r="H13" s="17">
        <v>0.24143768596354101</v>
      </c>
      <c r="I13" s="17">
        <v>0.26079509529464301</v>
      </c>
      <c r="J13" s="17">
        <v>0.21215171869537</v>
      </c>
      <c r="K13" s="17">
        <v>0.22608312485100299</v>
      </c>
      <c r="L13" s="17">
        <v>0.210728448979073</v>
      </c>
      <c r="M13" s="17"/>
      <c r="N13" s="17">
        <v>0.24438035309997799</v>
      </c>
      <c r="O13" s="17">
        <v>0.21943059758206501</v>
      </c>
      <c r="P13" s="17">
        <v>0.25638120943963899</v>
      </c>
      <c r="Q13" s="17">
        <v>0.21775285625167501</v>
      </c>
      <c r="R13" s="17"/>
      <c r="S13" s="17">
        <v>0.228457717866316</v>
      </c>
      <c r="T13" s="17">
        <v>0.23438971784943999</v>
      </c>
      <c r="U13" s="17">
        <v>0.243404455103782</v>
      </c>
      <c r="V13" s="17">
        <v>0.240082313416801</v>
      </c>
      <c r="W13" s="17">
        <v>0.262313935071601</v>
      </c>
      <c r="X13" s="17">
        <v>0.22285837478950399</v>
      </c>
      <c r="Y13" s="17">
        <v>0.26304142699194</v>
      </c>
      <c r="Z13" s="17">
        <v>0.23598698008188701</v>
      </c>
      <c r="AA13" s="17">
        <v>0.24738174026311599</v>
      </c>
      <c r="AB13" s="17">
        <v>0.19009590409126001</v>
      </c>
      <c r="AC13" s="17">
        <v>0.19558068061151099</v>
      </c>
      <c r="AD13" s="17">
        <v>0.22257309515871099</v>
      </c>
      <c r="AE13" s="17"/>
      <c r="AF13" s="17">
        <v>0.217251260544916</v>
      </c>
      <c r="AG13" s="17">
        <v>0.22715077258156299</v>
      </c>
      <c r="AH13" s="17">
        <v>0.26462836811315599</v>
      </c>
      <c r="AI13" s="17">
        <v>0.218352330460753</v>
      </c>
      <c r="AJ13" s="17">
        <v>0.23319635969160801</v>
      </c>
      <c r="AK13" s="17">
        <v>0.26314658773924199</v>
      </c>
      <c r="AL13" s="17"/>
      <c r="AM13" s="17">
        <v>0.21627754715400799</v>
      </c>
      <c r="AN13" s="17">
        <v>0.24451926344875299</v>
      </c>
      <c r="AO13" s="17">
        <v>0.231935854350102</v>
      </c>
      <c r="AP13" s="17">
        <v>0.25611907413096402</v>
      </c>
      <c r="AQ13" s="17">
        <v>0.20061276639880399</v>
      </c>
      <c r="AR13" s="17"/>
      <c r="AS13" s="17">
        <v>0.22518586238167801</v>
      </c>
      <c r="AT13" s="17">
        <v>0.23040040744082799</v>
      </c>
      <c r="AU13" s="17">
        <v>0.24472970191978899</v>
      </c>
      <c r="AV13" s="17">
        <v>0.246373615353082</v>
      </c>
      <c r="AW13" s="17">
        <v>0.22718588526691799</v>
      </c>
      <c r="AX13" s="17">
        <v>0.217800614622775</v>
      </c>
      <c r="AY13" s="17"/>
      <c r="AZ13" s="17">
        <v>0.23791044286350399</v>
      </c>
      <c r="BA13" s="17">
        <v>0.24998015327206999</v>
      </c>
      <c r="BB13" s="17">
        <v>0.24285000773282001</v>
      </c>
      <c r="BC13" s="17">
        <v>0.21217870474914299</v>
      </c>
      <c r="BD13" s="17">
        <v>0.20823052032016501</v>
      </c>
      <c r="BE13" s="17"/>
      <c r="BF13" s="17">
        <v>0.240061168197191</v>
      </c>
      <c r="BG13" s="17"/>
      <c r="BH13" s="17">
        <v>0.23622051543546299</v>
      </c>
      <c r="BI13" s="17"/>
      <c r="BJ13" s="17">
        <v>0.26163096599883501</v>
      </c>
      <c r="BK13" s="17">
        <v>0.222056923231405</v>
      </c>
      <c r="BL13" s="17">
        <v>0.208249739501255</v>
      </c>
      <c r="BM13" s="17">
        <v>0.22144300475758599</v>
      </c>
      <c r="BN13" s="17">
        <v>0.24032848621151101</v>
      </c>
      <c r="BO13" s="17">
        <v>0.275301702949655</v>
      </c>
      <c r="BP13" s="17"/>
      <c r="BQ13" s="17">
        <v>0.218059131015097</v>
      </c>
      <c r="BR13" s="17">
        <v>0.25223078893509299</v>
      </c>
      <c r="BS13" s="17">
        <v>0.234699185213401</v>
      </c>
      <c r="BT13" s="17"/>
      <c r="BU13" s="17">
        <v>0.18373197273939201</v>
      </c>
      <c r="BV13" s="17">
        <v>0.25349843017739299</v>
      </c>
      <c r="BW13" s="17">
        <v>0.22222902859812199</v>
      </c>
      <c r="BX13" s="17"/>
      <c r="BY13" s="17">
        <v>0.241467038249321</v>
      </c>
      <c r="BZ13" s="17"/>
      <c r="CA13" s="17">
        <v>0.26077760717088999</v>
      </c>
    </row>
    <row r="14" spans="2:79" x14ac:dyDescent="0.35">
      <c r="B14" s="18" t="s">
        <v>427</v>
      </c>
      <c r="C14" s="17">
        <v>0.16310546449145699</v>
      </c>
      <c r="D14" s="17">
        <v>0.172493396128684</v>
      </c>
      <c r="E14" s="17">
        <v>0.15357810753176501</v>
      </c>
      <c r="F14" s="17"/>
      <c r="G14" s="17">
        <v>0.148236806535853</v>
      </c>
      <c r="H14" s="17">
        <v>0.16808935808309</v>
      </c>
      <c r="I14" s="17">
        <v>0.14891150016556501</v>
      </c>
      <c r="J14" s="17">
        <v>0.19107599892354701</v>
      </c>
      <c r="K14" s="17">
        <v>0.17858830920246299</v>
      </c>
      <c r="L14" s="17">
        <v>0.147450498850935</v>
      </c>
      <c r="M14" s="17"/>
      <c r="N14" s="17">
        <v>0.173755209195076</v>
      </c>
      <c r="O14" s="17">
        <v>0.158558894654798</v>
      </c>
      <c r="P14" s="17">
        <v>0.168082953150958</v>
      </c>
      <c r="Q14" s="17">
        <v>0.153607365911235</v>
      </c>
      <c r="R14" s="17"/>
      <c r="S14" s="17">
        <v>0.17811629230596099</v>
      </c>
      <c r="T14" s="17">
        <v>0.15969292850242001</v>
      </c>
      <c r="U14" s="17">
        <v>0.14433278026730301</v>
      </c>
      <c r="V14" s="17">
        <v>0.201487605110441</v>
      </c>
      <c r="W14" s="17">
        <v>0.18203923170748801</v>
      </c>
      <c r="X14" s="17">
        <v>0.123835825629439</v>
      </c>
      <c r="Y14" s="17">
        <v>0.13684770289447801</v>
      </c>
      <c r="Z14" s="17">
        <v>0.17660416134137399</v>
      </c>
      <c r="AA14" s="17">
        <v>0.16113158862358201</v>
      </c>
      <c r="AB14" s="17">
        <v>0.14269448822335801</v>
      </c>
      <c r="AC14" s="17">
        <v>0.16810337016656601</v>
      </c>
      <c r="AD14" s="17">
        <v>0.22828937434110899</v>
      </c>
      <c r="AE14" s="17"/>
      <c r="AF14" s="17">
        <v>0.15336420027043601</v>
      </c>
      <c r="AG14" s="17">
        <v>0.165162061857552</v>
      </c>
      <c r="AH14" s="17">
        <v>0.17106095028626001</v>
      </c>
      <c r="AI14" s="17">
        <v>0.185460331909687</v>
      </c>
      <c r="AJ14" s="17">
        <v>0.190680638192256</v>
      </c>
      <c r="AK14" s="17">
        <v>0.140739424273645</v>
      </c>
      <c r="AL14" s="17"/>
      <c r="AM14" s="17">
        <v>0.15353393540077301</v>
      </c>
      <c r="AN14" s="17">
        <v>0.14236294638317601</v>
      </c>
      <c r="AO14" s="17">
        <v>0.18265309300517599</v>
      </c>
      <c r="AP14" s="17">
        <v>0.19636539717200699</v>
      </c>
      <c r="AQ14" s="17">
        <v>0.16291229962385401</v>
      </c>
      <c r="AR14" s="17"/>
      <c r="AS14" s="17">
        <v>0.18857505670542299</v>
      </c>
      <c r="AT14" s="17">
        <v>0.16144031920874899</v>
      </c>
      <c r="AU14" s="17">
        <v>0.15847314080768199</v>
      </c>
      <c r="AV14" s="17">
        <v>0.154901044849277</v>
      </c>
      <c r="AW14" s="17">
        <v>0.147472587745581</v>
      </c>
      <c r="AX14" s="17">
        <v>0.149185909382024</v>
      </c>
      <c r="AY14" s="17"/>
      <c r="AZ14" s="17">
        <v>0.169436392661377</v>
      </c>
      <c r="BA14" s="17">
        <v>0.149589213420663</v>
      </c>
      <c r="BB14" s="17">
        <v>0.15872213261128201</v>
      </c>
      <c r="BC14" s="17">
        <v>0.12126983573580601</v>
      </c>
      <c r="BD14" s="17">
        <v>0.19142424624513299</v>
      </c>
      <c r="BE14" s="17"/>
      <c r="BF14" s="17">
        <v>0.159913747803442</v>
      </c>
      <c r="BG14" s="17"/>
      <c r="BH14" s="17">
        <v>0.16560204065996001</v>
      </c>
      <c r="BI14" s="17"/>
      <c r="BJ14" s="17">
        <v>0.157645070492553</v>
      </c>
      <c r="BK14" s="17">
        <v>0.14635811304533</v>
      </c>
      <c r="BL14" s="17">
        <v>0.18209476385898701</v>
      </c>
      <c r="BM14" s="17">
        <v>0.15927601495761001</v>
      </c>
      <c r="BN14" s="17">
        <v>0.16661819847975001</v>
      </c>
      <c r="BO14" s="17">
        <v>0.15724060515503899</v>
      </c>
      <c r="BP14" s="17"/>
      <c r="BQ14" s="17">
        <v>0.175776762027716</v>
      </c>
      <c r="BR14" s="17">
        <v>0.157223707517328</v>
      </c>
      <c r="BS14" s="17">
        <v>0.17034227333653501</v>
      </c>
      <c r="BT14" s="17"/>
      <c r="BU14" s="17">
        <v>0.18777038296852</v>
      </c>
      <c r="BV14" s="17">
        <v>0.17718456546001901</v>
      </c>
      <c r="BW14" s="17">
        <v>0.163856798205643</v>
      </c>
      <c r="BX14" s="17"/>
      <c r="BY14" s="17">
        <v>0.22343372389080501</v>
      </c>
      <c r="BZ14" s="17"/>
      <c r="CA14" s="17">
        <v>0.21169804638713099</v>
      </c>
    </row>
    <row r="15" spans="2:79" x14ac:dyDescent="0.35">
      <c r="B15" s="18" t="s">
        <v>428</v>
      </c>
      <c r="C15" s="17">
        <v>0.12905755971220501</v>
      </c>
      <c r="D15" s="17">
        <v>0.13431089553497499</v>
      </c>
      <c r="E15" s="17">
        <v>0.123877641352305</v>
      </c>
      <c r="F15" s="17"/>
      <c r="G15" s="17">
        <v>0.115460387959942</v>
      </c>
      <c r="H15" s="17">
        <v>0.182628361293939</v>
      </c>
      <c r="I15" s="17">
        <v>0.13687536836771799</v>
      </c>
      <c r="J15" s="17">
        <v>0.11018761526935</v>
      </c>
      <c r="K15" s="17">
        <v>0.11524481297365401</v>
      </c>
      <c r="L15" s="17">
        <v>0.112795541957524</v>
      </c>
      <c r="M15" s="17"/>
      <c r="N15" s="17">
        <v>0.12354612442332701</v>
      </c>
      <c r="O15" s="17">
        <v>0.13849639987725701</v>
      </c>
      <c r="P15" s="17">
        <v>0.123856073377432</v>
      </c>
      <c r="Q15" s="17">
        <v>0.12765137551913699</v>
      </c>
      <c r="R15" s="17"/>
      <c r="S15" s="17">
        <v>0.149257691560438</v>
      </c>
      <c r="T15" s="17">
        <v>0.13295200200527099</v>
      </c>
      <c r="U15" s="17">
        <v>9.6423629360344099E-2</v>
      </c>
      <c r="V15" s="17">
        <v>0.11492122339965</v>
      </c>
      <c r="W15" s="17">
        <v>0.12932162401855801</v>
      </c>
      <c r="X15" s="17">
        <v>0.14080135925072401</v>
      </c>
      <c r="Y15" s="17">
        <v>0.128158895505356</v>
      </c>
      <c r="Z15" s="17">
        <v>0.13429359962514401</v>
      </c>
      <c r="AA15" s="17">
        <v>0.12631864022658501</v>
      </c>
      <c r="AB15" s="17">
        <v>0.12179835603549501</v>
      </c>
      <c r="AC15" s="17">
        <v>0.15927576171229299</v>
      </c>
      <c r="AD15" s="17">
        <v>8.8449589068797796E-2</v>
      </c>
      <c r="AE15" s="17"/>
      <c r="AF15" s="17">
        <v>0.13097819198441901</v>
      </c>
      <c r="AG15" s="17">
        <v>0.12468480780161199</v>
      </c>
      <c r="AH15" s="17">
        <v>0.12720376733849401</v>
      </c>
      <c r="AI15" s="17">
        <v>0.14500384159263299</v>
      </c>
      <c r="AJ15" s="17">
        <v>0.14080892148393201</v>
      </c>
      <c r="AK15" s="17">
        <v>0.185132599883676</v>
      </c>
      <c r="AL15" s="17"/>
      <c r="AM15" s="17">
        <v>0.134191584395248</v>
      </c>
      <c r="AN15" s="17">
        <v>0.119910980597698</v>
      </c>
      <c r="AO15" s="17">
        <v>0.120861322683106</v>
      </c>
      <c r="AP15" s="17">
        <v>0.14715704727815901</v>
      </c>
      <c r="AQ15" s="17">
        <v>0.178915621910679</v>
      </c>
      <c r="AR15" s="17"/>
      <c r="AS15" s="17">
        <v>0.170326352515419</v>
      </c>
      <c r="AT15" s="17">
        <v>0.10580536790860701</v>
      </c>
      <c r="AU15" s="17">
        <v>0.13870376614082</v>
      </c>
      <c r="AV15" s="17">
        <v>0.112255799502104</v>
      </c>
      <c r="AW15" s="17">
        <v>9.0459584795528902E-2</v>
      </c>
      <c r="AX15" s="17">
        <v>0.16402021617388399</v>
      </c>
      <c r="AY15" s="17"/>
      <c r="AZ15" s="17">
        <v>0.122452499722614</v>
      </c>
      <c r="BA15" s="17">
        <v>0.111738310131306</v>
      </c>
      <c r="BB15" s="17">
        <v>0.116577790752837</v>
      </c>
      <c r="BC15" s="17">
        <v>0.16978060298175199</v>
      </c>
      <c r="BD15" s="17">
        <v>0.15230109295956101</v>
      </c>
      <c r="BE15" s="17"/>
      <c r="BF15" s="17">
        <v>0.12555879079953799</v>
      </c>
      <c r="BG15" s="17"/>
      <c r="BH15" s="17">
        <v>0.127086827394497</v>
      </c>
      <c r="BI15" s="17"/>
      <c r="BJ15" s="17">
        <v>0.12889938447490201</v>
      </c>
      <c r="BK15" s="17">
        <v>0.129169323484885</v>
      </c>
      <c r="BL15" s="17">
        <v>0.118939044893454</v>
      </c>
      <c r="BM15" s="17">
        <v>0.13905629682353901</v>
      </c>
      <c r="BN15" s="17">
        <v>0.165918313358764</v>
      </c>
      <c r="BO15" s="17">
        <v>0.1207747316244</v>
      </c>
      <c r="BP15" s="17"/>
      <c r="BQ15" s="17">
        <v>0.133743806323364</v>
      </c>
      <c r="BR15" s="17">
        <v>0.13775567856804799</v>
      </c>
      <c r="BS15" s="17">
        <v>0.12530470824461701</v>
      </c>
      <c r="BT15" s="17"/>
      <c r="BU15" s="17">
        <v>0.17335268100572199</v>
      </c>
      <c r="BV15" s="17">
        <v>0.12724068665344801</v>
      </c>
      <c r="BW15" s="17">
        <v>0.12756251120772399</v>
      </c>
      <c r="BX15" s="17"/>
      <c r="BY15" s="17">
        <v>0.14161601884181901</v>
      </c>
      <c r="BZ15" s="17"/>
      <c r="CA15" s="17">
        <v>0.15324958232428601</v>
      </c>
    </row>
    <row r="16" spans="2:79" x14ac:dyDescent="0.35">
      <c r="B16" s="18" t="s">
        <v>104</v>
      </c>
      <c r="C16" s="19">
        <v>6.1977670975064299E-2</v>
      </c>
      <c r="D16" s="19">
        <v>5.7669316388487497E-2</v>
      </c>
      <c r="E16" s="19">
        <v>6.6605141715853897E-2</v>
      </c>
      <c r="F16" s="19"/>
      <c r="G16" s="19">
        <v>2.6536750675580801E-2</v>
      </c>
      <c r="H16" s="19">
        <v>4.6714727908515198E-2</v>
      </c>
      <c r="I16" s="19">
        <v>4.2257068025058901E-2</v>
      </c>
      <c r="J16" s="19">
        <v>6.1600594307656402E-2</v>
      </c>
      <c r="K16" s="19">
        <v>7.6811182136836395E-2</v>
      </c>
      <c r="L16" s="19">
        <v>0.104403127757092</v>
      </c>
      <c r="M16" s="19"/>
      <c r="N16" s="19">
        <v>6.14667580905877E-2</v>
      </c>
      <c r="O16" s="19">
        <v>6.8856689772714003E-2</v>
      </c>
      <c r="P16" s="19">
        <v>4.5515680541705898E-2</v>
      </c>
      <c r="Q16" s="19">
        <v>6.9381406733291004E-2</v>
      </c>
      <c r="R16" s="19"/>
      <c r="S16" s="19">
        <v>3.9965352929101902E-2</v>
      </c>
      <c r="T16" s="19">
        <v>6.0769631761638902E-2</v>
      </c>
      <c r="U16" s="19">
        <v>7.4949009736308206E-2</v>
      </c>
      <c r="V16" s="19">
        <v>5.2241921628930002E-2</v>
      </c>
      <c r="W16" s="19">
        <v>5.2048119931766897E-2</v>
      </c>
      <c r="X16" s="19">
        <v>8.4533857189869499E-2</v>
      </c>
      <c r="Y16" s="19">
        <v>3.2567378571815297E-2</v>
      </c>
      <c r="Z16" s="19">
        <v>6.4127372654534207E-2</v>
      </c>
      <c r="AA16" s="19">
        <v>5.9193593972648499E-2</v>
      </c>
      <c r="AB16" s="19">
        <v>0.102922434513765</v>
      </c>
      <c r="AC16" s="19">
        <v>6.6095314995161206E-2</v>
      </c>
      <c r="AD16" s="19">
        <v>7.5893518755545494E-2</v>
      </c>
      <c r="AE16" s="19"/>
      <c r="AF16" s="19">
        <v>8.5775321493995596E-2</v>
      </c>
      <c r="AG16" s="19">
        <v>5.5569937503819999E-2</v>
      </c>
      <c r="AH16" s="19">
        <v>4.0864239204733199E-2</v>
      </c>
      <c r="AI16" s="19">
        <v>3.9674010348780597E-2</v>
      </c>
      <c r="AJ16" s="19">
        <v>6.4335933993290503E-2</v>
      </c>
      <c r="AK16" s="19">
        <v>2.2862642569166199E-2</v>
      </c>
      <c r="AL16" s="19"/>
      <c r="AM16" s="19">
        <v>7.0707985823725894E-2</v>
      </c>
      <c r="AN16" s="19">
        <v>6.13072359783845E-2</v>
      </c>
      <c r="AO16" s="19">
        <v>6.2025760812729501E-2</v>
      </c>
      <c r="AP16" s="19">
        <v>3.3854476870354901E-2</v>
      </c>
      <c r="AQ16" s="19">
        <v>3.6833969129524302E-2</v>
      </c>
      <c r="AR16" s="19"/>
      <c r="AS16" s="19">
        <v>4.2225845466966998E-2</v>
      </c>
      <c r="AT16" s="19">
        <v>8.6540805959447298E-2</v>
      </c>
      <c r="AU16" s="19">
        <v>3.7351414009656699E-2</v>
      </c>
      <c r="AV16" s="19">
        <v>7.0327189163397405E-2</v>
      </c>
      <c r="AW16" s="19">
        <v>8.0580820135687195E-2</v>
      </c>
      <c r="AX16" s="19">
        <v>4.5437421407006698E-2</v>
      </c>
      <c r="AY16" s="19"/>
      <c r="AZ16" s="19">
        <v>6.7693571845946904E-2</v>
      </c>
      <c r="BA16" s="19">
        <v>5.7421879000590703E-2</v>
      </c>
      <c r="BB16" s="19">
        <v>6.0604326680023503E-2</v>
      </c>
      <c r="BC16" s="19">
        <v>9.1981023442048906E-2</v>
      </c>
      <c r="BD16" s="19">
        <v>5.4319849419376003E-2</v>
      </c>
      <c r="BE16" s="19"/>
      <c r="BF16" s="19">
        <v>6.1169497980517101E-2</v>
      </c>
      <c r="BG16" s="19"/>
      <c r="BH16" s="19">
        <v>6.0446380215337901E-2</v>
      </c>
      <c r="BI16" s="19"/>
      <c r="BJ16" s="19">
        <v>4.9249054465873299E-2</v>
      </c>
      <c r="BK16" s="19">
        <v>8.8301286013284006E-2</v>
      </c>
      <c r="BL16" s="19">
        <v>7.0841604585272097E-2</v>
      </c>
      <c r="BM16" s="19">
        <v>4.9022681487487403E-2</v>
      </c>
      <c r="BN16" s="19">
        <v>2.6930207025450299E-2</v>
      </c>
      <c r="BO16" s="19">
        <v>1.03439494836361E-2</v>
      </c>
      <c r="BP16" s="19"/>
      <c r="BQ16" s="19">
        <v>3.9145552996352799E-2</v>
      </c>
      <c r="BR16" s="19">
        <v>4.4390891436822698E-2</v>
      </c>
      <c r="BS16" s="19">
        <v>5.4886645500671301E-2</v>
      </c>
      <c r="BT16" s="19"/>
      <c r="BU16" s="19">
        <v>3.2436931584165003E-2</v>
      </c>
      <c r="BV16" s="19">
        <v>4.2315396663875703E-2</v>
      </c>
      <c r="BW16" s="19">
        <v>5.6685142315992802E-2</v>
      </c>
      <c r="BX16" s="19"/>
      <c r="BY16" s="19">
        <v>1.76148917185604E-3</v>
      </c>
      <c r="BZ16" s="19"/>
      <c r="CA16" s="19">
        <v>5.2153206937482002E-2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6.7285253255108202E-2</v>
      </c>
      <c r="D9" s="17">
        <v>6.2008368384573402E-2</v>
      </c>
      <c r="E9" s="17">
        <v>7.1479365039147105E-2</v>
      </c>
      <c r="F9" s="17"/>
      <c r="G9" s="17">
        <v>3.6837054150408097E-2</v>
      </c>
      <c r="H9" s="17">
        <v>7.6285187121643394E-2</v>
      </c>
      <c r="I9" s="17">
        <v>6.0037775977760298E-2</v>
      </c>
      <c r="J9" s="17">
        <v>5.5021986612896201E-2</v>
      </c>
      <c r="K9" s="17">
        <v>7.4429500140614002E-2</v>
      </c>
      <c r="L9" s="17">
        <v>9.13275201556428E-2</v>
      </c>
      <c r="M9" s="17"/>
      <c r="N9" s="17">
        <v>6.1835144865037203E-2</v>
      </c>
      <c r="O9" s="17">
        <v>7.3260619777961597E-2</v>
      </c>
      <c r="P9" s="17">
        <v>6.0655536453783E-2</v>
      </c>
      <c r="Q9" s="17">
        <v>7.0830575180380606E-2</v>
      </c>
      <c r="R9" s="17"/>
      <c r="S9" s="17">
        <v>5.7523723546003602E-2</v>
      </c>
      <c r="T9" s="17">
        <v>5.4377299574606297E-2</v>
      </c>
      <c r="U9" s="17">
        <v>5.7399307354782901E-2</v>
      </c>
      <c r="V9" s="17">
        <v>6.2508110327169297E-2</v>
      </c>
      <c r="W9" s="17">
        <v>4.49128167544273E-2</v>
      </c>
      <c r="X9" s="17">
        <v>6.12201200114455E-2</v>
      </c>
      <c r="Y9" s="17">
        <v>9.2699344840182302E-2</v>
      </c>
      <c r="Z9" s="17">
        <v>0.105972244481739</v>
      </c>
      <c r="AA9" s="17">
        <v>8.5646928871295797E-2</v>
      </c>
      <c r="AB9" s="17">
        <v>7.8410098712772699E-2</v>
      </c>
      <c r="AC9" s="17">
        <v>6.0305246649993302E-2</v>
      </c>
      <c r="AD9" s="17">
        <v>7.1524226327349893E-2</v>
      </c>
      <c r="AE9" s="17"/>
      <c r="AF9" s="17">
        <v>8.2467489333641897E-2</v>
      </c>
      <c r="AG9" s="17">
        <v>7.2992783612437898E-2</v>
      </c>
      <c r="AH9" s="17">
        <v>5.6543500898386903E-2</v>
      </c>
      <c r="AI9" s="17">
        <v>4.4139104772983502E-2</v>
      </c>
      <c r="AJ9" s="17">
        <v>7.7602295809856697E-2</v>
      </c>
      <c r="AK9" s="17">
        <v>5.5690558245608902E-2</v>
      </c>
      <c r="AL9" s="17"/>
      <c r="AM9" s="17">
        <v>9.1715912416383702E-2</v>
      </c>
      <c r="AN9" s="17">
        <v>6.5294259271699503E-2</v>
      </c>
      <c r="AO9" s="17">
        <v>5.0726501919509899E-2</v>
      </c>
      <c r="AP9" s="17">
        <v>6.2972272969543899E-2</v>
      </c>
      <c r="AQ9" s="17">
        <v>4.1487518254850003E-2</v>
      </c>
      <c r="AR9" s="17"/>
      <c r="AS9" s="17">
        <v>5.98109568385298E-2</v>
      </c>
      <c r="AT9" s="17">
        <v>7.2990690709687903E-2</v>
      </c>
      <c r="AU9" s="17">
        <v>6.5948163128848394E-2</v>
      </c>
      <c r="AV9" s="17">
        <v>5.6347643158123399E-2</v>
      </c>
      <c r="AW9" s="17">
        <v>8.4830545963411094E-2</v>
      </c>
      <c r="AX9" s="17">
        <v>7.2687764443321104E-2</v>
      </c>
      <c r="AY9" s="17"/>
      <c r="AZ9" s="17">
        <v>5.17739614376969E-2</v>
      </c>
      <c r="BA9" s="17">
        <v>7.0863747581602105E-2</v>
      </c>
      <c r="BB9" s="17">
        <v>6.4127654702190201E-2</v>
      </c>
      <c r="BC9" s="17">
        <v>0.11884368709899699</v>
      </c>
      <c r="BD9" s="17">
        <v>6.2096923297466397E-2</v>
      </c>
      <c r="BE9" s="17"/>
      <c r="BF9" s="17">
        <v>6.66720907063761E-2</v>
      </c>
      <c r="BG9" s="17"/>
      <c r="BH9" s="17">
        <v>7.0576726894034505E-2</v>
      </c>
      <c r="BI9" s="17"/>
      <c r="BJ9" s="17">
        <v>6.3315174622943005E-2</v>
      </c>
      <c r="BK9" s="17">
        <v>8.4735215046221696E-2</v>
      </c>
      <c r="BL9" s="17">
        <v>6.1543603524336202E-2</v>
      </c>
      <c r="BM9" s="17">
        <v>6.1311278573985897E-2</v>
      </c>
      <c r="BN9" s="17">
        <v>4.7008087482788501E-2</v>
      </c>
      <c r="BO9" s="17">
        <v>7.5527519444872807E-2</v>
      </c>
      <c r="BP9" s="17"/>
      <c r="BQ9" s="17">
        <v>8.2761294399933197E-2</v>
      </c>
      <c r="BR9" s="17">
        <v>4.5129771905925098E-2</v>
      </c>
      <c r="BS9" s="17">
        <v>7.4178470265240604E-2</v>
      </c>
      <c r="BT9" s="17"/>
      <c r="BU9" s="17">
        <v>4.0222981135327199E-2</v>
      </c>
      <c r="BV9" s="17">
        <v>5.9487874667920201E-2</v>
      </c>
      <c r="BW9" s="17">
        <v>7.2623406537126498E-2</v>
      </c>
      <c r="BX9" s="17"/>
      <c r="BY9" s="17">
        <v>3.8933582559971799E-2</v>
      </c>
      <c r="BZ9" s="17"/>
      <c r="CA9" s="17">
        <v>4.7962548553063998E-2</v>
      </c>
    </row>
    <row r="10" spans="2:79" x14ac:dyDescent="0.35">
      <c r="B10" s="18" t="s">
        <v>369</v>
      </c>
      <c r="C10" s="17">
        <v>6.1039742677061103E-2</v>
      </c>
      <c r="D10" s="17">
        <v>6.1209761669978803E-2</v>
      </c>
      <c r="E10" s="17">
        <v>6.0700449788391501E-2</v>
      </c>
      <c r="F10" s="17"/>
      <c r="G10" s="17">
        <v>6.5558245426806397E-2</v>
      </c>
      <c r="H10" s="17">
        <v>5.1802381453951198E-2</v>
      </c>
      <c r="I10" s="17">
        <v>5.7104453879202599E-2</v>
      </c>
      <c r="J10" s="17">
        <v>5.8434310230247102E-2</v>
      </c>
      <c r="K10" s="17">
        <v>7.1015252733458198E-2</v>
      </c>
      <c r="L10" s="17">
        <v>6.4144306970380094E-2</v>
      </c>
      <c r="M10" s="17"/>
      <c r="N10" s="17">
        <v>7.1181234631255794E-2</v>
      </c>
      <c r="O10" s="17">
        <v>5.6625428653508197E-2</v>
      </c>
      <c r="P10" s="17">
        <v>5.6970494238992198E-2</v>
      </c>
      <c r="Q10" s="17">
        <v>5.8972364963265501E-2</v>
      </c>
      <c r="R10" s="17"/>
      <c r="S10" s="17">
        <v>4.7708758708156898E-2</v>
      </c>
      <c r="T10" s="17">
        <v>7.0549664787158795E-2</v>
      </c>
      <c r="U10" s="17">
        <v>6.5870234769732902E-2</v>
      </c>
      <c r="V10" s="17">
        <v>6.6108490440873496E-2</v>
      </c>
      <c r="W10" s="17">
        <v>5.3198264532992999E-2</v>
      </c>
      <c r="X10" s="17">
        <v>6.9283940997108495E-2</v>
      </c>
      <c r="Y10" s="17">
        <v>5.4011324099798301E-2</v>
      </c>
      <c r="Z10" s="17">
        <v>6.9130140529063897E-2</v>
      </c>
      <c r="AA10" s="17">
        <v>5.8033621342511298E-2</v>
      </c>
      <c r="AB10" s="17">
        <v>5.96480734777637E-2</v>
      </c>
      <c r="AC10" s="17">
        <v>7.0744347355057996E-2</v>
      </c>
      <c r="AD10" s="17">
        <v>5.4439992065400802E-2</v>
      </c>
      <c r="AE10" s="17"/>
      <c r="AF10" s="17">
        <v>5.3877436303712799E-2</v>
      </c>
      <c r="AG10" s="17">
        <v>5.3039676669522799E-2</v>
      </c>
      <c r="AH10" s="17">
        <v>6.6789664298160301E-2</v>
      </c>
      <c r="AI10" s="17">
        <v>6.3342550168462894E-2</v>
      </c>
      <c r="AJ10" s="17">
        <v>8.6249255538480493E-2</v>
      </c>
      <c r="AK10" s="17">
        <v>5.4423354838656797E-2</v>
      </c>
      <c r="AL10" s="17"/>
      <c r="AM10" s="17">
        <v>5.5428135785034E-2</v>
      </c>
      <c r="AN10" s="17">
        <v>6.0328970747172299E-2</v>
      </c>
      <c r="AO10" s="17">
        <v>7.1850123721779693E-2</v>
      </c>
      <c r="AP10" s="17">
        <v>5.9466215592287701E-2</v>
      </c>
      <c r="AQ10" s="17">
        <v>3.6129737581793699E-2</v>
      </c>
      <c r="AR10" s="17"/>
      <c r="AS10" s="17">
        <v>4.8107023783837299E-2</v>
      </c>
      <c r="AT10" s="17">
        <v>6.1537451271014898E-2</v>
      </c>
      <c r="AU10" s="17">
        <v>4.3486813250974997E-2</v>
      </c>
      <c r="AV10" s="17">
        <v>6.9730715332638402E-2</v>
      </c>
      <c r="AW10" s="17">
        <v>8.3193763615255101E-2</v>
      </c>
      <c r="AX10" s="17">
        <v>7.7646376823806804E-2</v>
      </c>
      <c r="AY10" s="17"/>
      <c r="AZ10" s="17">
        <v>7.5773708991459202E-2</v>
      </c>
      <c r="BA10" s="17">
        <v>6.42857816948081E-2</v>
      </c>
      <c r="BB10" s="17">
        <v>5.5476410585404902E-2</v>
      </c>
      <c r="BC10" s="17">
        <v>5.0389253394038797E-2</v>
      </c>
      <c r="BD10" s="17">
        <v>5.0701528362633697E-2</v>
      </c>
      <c r="BE10" s="17"/>
      <c r="BF10" s="17">
        <v>6.1425194479029603E-2</v>
      </c>
      <c r="BG10" s="17"/>
      <c r="BH10" s="17">
        <v>6.2250096299467698E-2</v>
      </c>
      <c r="BI10" s="17"/>
      <c r="BJ10" s="17">
        <v>5.9586147389774802E-2</v>
      </c>
      <c r="BK10" s="17">
        <v>6.9750926477086195E-2</v>
      </c>
      <c r="BL10" s="17">
        <v>6.2276135510694497E-2</v>
      </c>
      <c r="BM10" s="17">
        <v>5.4616087827043101E-2</v>
      </c>
      <c r="BN10" s="17">
        <v>4.7339989917110803E-2</v>
      </c>
      <c r="BO10" s="17">
        <v>6.6316464735659206E-2</v>
      </c>
      <c r="BP10" s="17"/>
      <c r="BQ10" s="17">
        <v>5.32602052487973E-2</v>
      </c>
      <c r="BR10" s="17">
        <v>6.3426196705507795E-2</v>
      </c>
      <c r="BS10" s="17">
        <v>6.1021983471145499E-2</v>
      </c>
      <c r="BT10" s="17"/>
      <c r="BU10" s="17">
        <v>9.38907829093341E-2</v>
      </c>
      <c r="BV10" s="17">
        <v>5.8440560499297703E-2</v>
      </c>
      <c r="BW10" s="17">
        <v>6.2945264327366496E-2</v>
      </c>
      <c r="BX10" s="17"/>
      <c r="BY10" s="17">
        <v>7.8177535984943397E-2</v>
      </c>
      <c r="BZ10" s="17"/>
      <c r="CA10" s="17">
        <v>3.9328498530788202E-2</v>
      </c>
    </row>
    <row r="11" spans="2:79" x14ac:dyDescent="0.35">
      <c r="B11" s="18" t="s">
        <v>424</v>
      </c>
      <c r="C11" s="17">
        <v>0.106344273419192</v>
      </c>
      <c r="D11" s="17">
        <v>0.103968041744331</v>
      </c>
      <c r="E11" s="17">
        <v>0.109246938009608</v>
      </c>
      <c r="F11" s="17"/>
      <c r="G11" s="17">
        <v>0.107022736057725</v>
      </c>
      <c r="H11" s="17">
        <v>8.9721947923394205E-2</v>
      </c>
      <c r="I11" s="17">
        <v>9.5111848119373593E-2</v>
      </c>
      <c r="J11" s="17">
        <v>0.109729367584032</v>
      </c>
      <c r="K11" s="17">
        <v>0.107640021672557</v>
      </c>
      <c r="L11" s="17">
        <v>0.124891039750642</v>
      </c>
      <c r="M11" s="17"/>
      <c r="N11" s="17">
        <v>0.116012632898644</v>
      </c>
      <c r="O11" s="17">
        <v>0.10685088466822</v>
      </c>
      <c r="P11" s="17">
        <v>9.0770680271646795E-2</v>
      </c>
      <c r="Q11" s="17">
        <v>0.111111282171291</v>
      </c>
      <c r="R11" s="17"/>
      <c r="S11" s="17">
        <v>0.12589437802322101</v>
      </c>
      <c r="T11" s="17">
        <v>8.4550413169911701E-2</v>
      </c>
      <c r="U11" s="17">
        <v>0.11759399828779001</v>
      </c>
      <c r="V11" s="17">
        <v>0.111436515927703</v>
      </c>
      <c r="W11" s="17">
        <v>8.7695790843139595E-2</v>
      </c>
      <c r="X11" s="17">
        <v>9.3631895278829202E-2</v>
      </c>
      <c r="Y11" s="17">
        <v>0.120266247899028</v>
      </c>
      <c r="Z11" s="17">
        <v>8.13675520531775E-2</v>
      </c>
      <c r="AA11" s="17">
        <v>0.106626550051069</v>
      </c>
      <c r="AB11" s="17">
        <v>0.12300092112526</v>
      </c>
      <c r="AC11" s="17">
        <v>0.112233324621329</v>
      </c>
      <c r="AD11" s="17">
        <v>8.1491415296113701E-2</v>
      </c>
      <c r="AE11" s="17"/>
      <c r="AF11" s="17">
        <v>8.5167057623582898E-2</v>
      </c>
      <c r="AG11" s="17">
        <v>0.11199260709789</v>
      </c>
      <c r="AH11" s="17">
        <v>0.10789255422311</v>
      </c>
      <c r="AI11" s="17">
        <v>0.130521595435663</v>
      </c>
      <c r="AJ11" s="17">
        <v>9.1039983334736799E-2</v>
      </c>
      <c r="AK11" s="17">
        <v>0.109467471489026</v>
      </c>
      <c r="AL11" s="17"/>
      <c r="AM11" s="17">
        <v>0.109521417555041</v>
      </c>
      <c r="AN11" s="17">
        <v>0.111866600094552</v>
      </c>
      <c r="AO11" s="17">
        <v>0.104631477095988</v>
      </c>
      <c r="AP11" s="17">
        <v>0.107843621105897</v>
      </c>
      <c r="AQ11" s="17">
        <v>8.6827059310193702E-2</v>
      </c>
      <c r="AR11" s="17"/>
      <c r="AS11" s="17">
        <v>0.10213478584335201</v>
      </c>
      <c r="AT11" s="17">
        <v>0.109119664053792</v>
      </c>
      <c r="AU11" s="17">
        <v>0.122655101008281</v>
      </c>
      <c r="AV11" s="17">
        <v>0.100421144224478</v>
      </c>
      <c r="AW11" s="17">
        <v>0.10124242743630001</v>
      </c>
      <c r="AX11" s="17">
        <v>0.100444739387999</v>
      </c>
      <c r="AY11" s="17"/>
      <c r="AZ11" s="17">
        <v>9.7773827446880401E-2</v>
      </c>
      <c r="BA11" s="17">
        <v>0.10261084329395</v>
      </c>
      <c r="BB11" s="17">
        <v>0.11710780324659301</v>
      </c>
      <c r="BC11" s="17">
        <v>0.12717080590886201</v>
      </c>
      <c r="BD11" s="17">
        <v>0.102231287408081</v>
      </c>
      <c r="BE11" s="17"/>
      <c r="BF11" s="17">
        <v>0.107056626929091</v>
      </c>
      <c r="BG11" s="17"/>
      <c r="BH11" s="17">
        <v>0.10645407175175201</v>
      </c>
      <c r="BI11" s="17"/>
      <c r="BJ11" s="17">
        <v>9.4623230241449405E-2</v>
      </c>
      <c r="BK11" s="17">
        <v>0.101282145852362</v>
      </c>
      <c r="BL11" s="17">
        <v>0.115380192842912</v>
      </c>
      <c r="BM11" s="17">
        <v>0.124040270433668</v>
      </c>
      <c r="BN11" s="17">
        <v>0.106184364134492</v>
      </c>
      <c r="BO11" s="17">
        <v>0.112380674549932</v>
      </c>
      <c r="BP11" s="17"/>
      <c r="BQ11" s="17">
        <v>0.11889098460829001</v>
      </c>
      <c r="BR11" s="17">
        <v>0.103403740033352</v>
      </c>
      <c r="BS11" s="17">
        <v>0.10698482371259201</v>
      </c>
      <c r="BT11" s="17"/>
      <c r="BU11" s="17">
        <v>9.8381141390961199E-2</v>
      </c>
      <c r="BV11" s="17">
        <v>8.7061828593365906E-2</v>
      </c>
      <c r="BW11" s="17">
        <v>0.123254222379735</v>
      </c>
      <c r="BX11" s="17"/>
      <c r="BY11" s="17">
        <v>0.113888597243982</v>
      </c>
      <c r="BZ11" s="17"/>
      <c r="CA11" s="17">
        <v>8.5406988488903504E-2</v>
      </c>
    </row>
    <row r="12" spans="2:79" x14ac:dyDescent="0.35">
      <c r="B12" s="18" t="s">
        <v>425</v>
      </c>
      <c r="C12" s="17">
        <v>0.19307491265090401</v>
      </c>
      <c r="D12" s="17">
        <v>0.19362053318442499</v>
      </c>
      <c r="E12" s="17">
        <v>0.19147593641306301</v>
      </c>
      <c r="F12" s="17"/>
      <c r="G12" s="17">
        <v>0.22684108641696399</v>
      </c>
      <c r="H12" s="17">
        <v>0.15898782393406899</v>
      </c>
      <c r="I12" s="17">
        <v>0.17812494172453</v>
      </c>
      <c r="J12" s="17">
        <v>0.220448453023149</v>
      </c>
      <c r="K12" s="17">
        <v>0.189188366032046</v>
      </c>
      <c r="L12" s="17">
        <v>0.19076463664160501</v>
      </c>
      <c r="M12" s="17"/>
      <c r="N12" s="17">
        <v>0.17317641359091601</v>
      </c>
      <c r="O12" s="17">
        <v>0.18182989384621301</v>
      </c>
      <c r="P12" s="17">
        <v>0.22447387280509901</v>
      </c>
      <c r="Q12" s="17">
        <v>0.193550257756435</v>
      </c>
      <c r="R12" s="17"/>
      <c r="S12" s="17">
        <v>0.20675442491992899</v>
      </c>
      <c r="T12" s="17">
        <v>0.20601093591841299</v>
      </c>
      <c r="U12" s="17">
        <v>0.18676296645232901</v>
      </c>
      <c r="V12" s="17">
        <v>0.17953763350823801</v>
      </c>
      <c r="W12" s="17">
        <v>0.195451150030269</v>
      </c>
      <c r="X12" s="17">
        <v>0.208974315376073</v>
      </c>
      <c r="Y12" s="17">
        <v>0.18002467925454799</v>
      </c>
      <c r="Z12" s="17">
        <v>0.17923709263458301</v>
      </c>
      <c r="AA12" s="17">
        <v>0.15669470998988799</v>
      </c>
      <c r="AB12" s="17">
        <v>0.19844484564085901</v>
      </c>
      <c r="AC12" s="17">
        <v>0.22125382727113399</v>
      </c>
      <c r="AD12" s="17">
        <v>0.20086352165632601</v>
      </c>
      <c r="AE12" s="17"/>
      <c r="AF12" s="17">
        <v>0.205904453858583</v>
      </c>
      <c r="AG12" s="17">
        <v>0.18476389776733901</v>
      </c>
      <c r="AH12" s="17">
        <v>0.216695096080052</v>
      </c>
      <c r="AI12" s="17">
        <v>0.18514138516748599</v>
      </c>
      <c r="AJ12" s="17">
        <v>0.14132537620623301</v>
      </c>
      <c r="AK12" s="17">
        <v>0.209764249865796</v>
      </c>
      <c r="AL12" s="17"/>
      <c r="AM12" s="17">
        <v>0.192749141506598</v>
      </c>
      <c r="AN12" s="17">
        <v>0.21921701701306401</v>
      </c>
      <c r="AO12" s="17">
        <v>0.17775465142268301</v>
      </c>
      <c r="AP12" s="17">
        <v>0.151284632559751</v>
      </c>
      <c r="AQ12" s="17">
        <v>0.226863613109865</v>
      </c>
      <c r="AR12" s="17"/>
      <c r="AS12" s="17">
        <v>0.202369907348808</v>
      </c>
      <c r="AT12" s="17">
        <v>0.198329180272904</v>
      </c>
      <c r="AU12" s="17">
        <v>0.21268213724048801</v>
      </c>
      <c r="AV12" s="17">
        <v>0.17719288036811601</v>
      </c>
      <c r="AW12" s="17">
        <v>0.189815856852318</v>
      </c>
      <c r="AX12" s="17">
        <v>0.15592444186086801</v>
      </c>
      <c r="AY12" s="17"/>
      <c r="AZ12" s="17">
        <v>0.195738573495287</v>
      </c>
      <c r="BA12" s="17">
        <v>0.183942190406849</v>
      </c>
      <c r="BB12" s="17">
        <v>0.219713395584924</v>
      </c>
      <c r="BC12" s="17">
        <v>0.18564378740322501</v>
      </c>
      <c r="BD12" s="17">
        <v>0.184705061643886</v>
      </c>
      <c r="BE12" s="17"/>
      <c r="BF12" s="17">
        <v>0.19686199160201201</v>
      </c>
      <c r="BG12" s="17"/>
      <c r="BH12" s="17">
        <v>0.18748815605932501</v>
      </c>
      <c r="BI12" s="17"/>
      <c r="BJ12" s="17">
        <v>0.211700968760275</v>
      </c>
      <c r="BK12" s="17">
        <v>0.18176976744717299</v>
      </c>
      <c r="BL12" s="17">
        <v>0.194049018222272</v>
      </c>
      <c r="BM12" s="17">
        <v>0.17182270287586801</v>
      </c>
      <c r="BN12" s="17">
        <v>0.16116228814849001</v>
      </c>
      <c r="BO12" s="17">
        <v>0.200177435570146</v>
      </c>
      <c r="BP12" s="17"/>
      <c r="BQ12" s="17">
        <v>0.17963309555384799</v>
      </c>
      <c r="BR12" s="17">
        <v>0.21041740898689501</v>
      </c>
      <c r="BS12" s="17">
        <v>0.19178949383966801</v>
      </c>
      <c r="BT12" s="17"/>
      <c r="BU12" s="17">
        <v>0.191313963709413</v>
      </c>
      <c r="BV12" s="17">
        <v>0.21524693453482699</v>
      </c>
      <c r="BW12" s="17">
        <v>0.18451753888723699</v>
      </c>
      <c r="BX12" s="17"/>
      <c r="BY12" s="17">
        <v>0.15832298938897801</v>
      </c>
      <c r="BZ12" s="17"/>
      <c r="CA12" s="17">
        <v>0.17665792394393801</v>
      </c>
    </row>
    <row r="13" spans="2:79" x14ac:dyDescent="0.35">
      <c r="B13" s="18" t="s">
        <v>426</v>
      </c>
      <c r="C13" s="17">
        <v>0.23552359796283201</v>
      </c>
      <c r="D13" s="17">
        <v>0.23979777093573601</v>
      </c>
      <c r="E13" s="17">
        <v>0.232966409611786</v>
      </c>
      <c r="F13" s="17"/>
      <c r="G13" s="17">
        <v>0.28214901719622398</v>
      </c>
      <c r="H13" s="17">
        <v>0.23787743856657301</v>
      </c>
      <c r="I13" s="17">
        <v>0.26470604363348199</v>
      </c>
      <c r="J13" s="17">
        <v>0.21855689127417299</v>
      </c>
      <c r="K13" s="17">
        <v>0.216378957314109</v>
      </c>
      <c r="L13" s="17">
        <v>0.20539699649406501</v>
      </c>
      <c r="M13" s="17"/>
      <c r="N13" s="17">
        <v>0.249309976083081</v>
      </c>
      <c r="O13" s="17">
        <v>0.23771402652367599</v>
      </c>
      <c r="P13" s="17">
        <v>0.25329063548028602</v>
      </c>
      <c r="Q13" s="17">
        <v>0.20658543955605299</v>
      </c>
      <c r="R13" s="17"/>
      <c r="S13" s="17">
        <v>0.23049122445459799</v>
      </c>
      <c r="T13" s="17">
        <v>0.23725022479843799</v>
      </c>
      <c r="U13" s="17">
        <v>0.22579373461993399</v>
      </c>
      <c r="V13" s="17">
        <v>0.21622390650393</v>
      </c>
      <c r="W13" s="17">
        <v>0.26359743618023601</v>
      </c>
      <c r="X13" s="17">
        <v>0.22023243292385999</v>
      </c>
      <c r="Y13" s="17">
        <v>0.240051236209399</v>
      </c>
      <c r="Z13" s="17">
        <v>0.281496173940674</v>
      </c>
      <c r="AA13" s="17">
        <v>0.27084431472767201</v>
      </c>
      <c r="AB13" s="17">
        <v>0.20173184327294599</v>
      </c>
      <c r="AC13" s="17">
        <v>0.19810366311428401</v>
      </c>
      <c r="AD13" s="17">
        <v>0.27659142418555499</v>
      </c>
      <c r="AE13" s="17"/>
      <c r="AF13" s="17">
        <v>0.18781709027722199</v>
      </c>
      <c r="AG13" s="17">
        <v>0.23908512523815301</v>
      </c>
      <c r="AH13" s="17">
        <v>0.253316284255865</v>
      </c>
      <c r="AI13" s="17">
        <v>0.27686940468069099</v>
      </c>
      <c r="AJ13" s="17">
        <v>0.235616380754157</v>
      </c>
      <c r="AK13" s="17">
        <v>0.24719504843116</v>
      </c>
      <c r="AL13" s="17"/>
      <c r="AM13" s="17">
        <v>0.22168458381074699</v>
      </c>
      <c r="AN13" s="17">
        <v>0.22619254143872999</v>
      </c>
      <c r="AO13" s="17">
        <v>0.25455457434725498</v>
      </c>
      <c r="AP13" s="17">
        <v>0.25130639966894902</v>
      </c>
      <c r="AQ13" s="17">
        <v>0.22382066380299101</v>
      </c>
      <c r="AR13" s="17"/>
      <c r="AS13" s="17">
        <v>0.23048687506304699</v>
      </c>
      <c r="AT13" s="17">
        <v>0.22533752114644601</v>
      </c>
      <c r="AU13" s="17">
        <v>0.25530146941957499</v>
      </c>
      <c r="AV13" s="17">
        <v>0.25863462574861401</v>
      </c>
      <c r="AW13" s="17">
        <v>0.21426988402312599</v>
      </c>
      <c r="AX13" s="17">
        <v>0.21148745509186101</v>
      </c>
      <c r="AY13" s="17"/>
      <c r="AZ13" s="17">
        <v>0.21901591234051099</v>
      </c>
      <c r="BA13" s="17">
        <v>0.26154416669187602</v>
      </c>
      <c r="BB13" s="17">
        <v>0.21029417515559201</v>
      </c>
      <c r="BC13" s="17">
        <v>0.192734086124245</v>
      </c>
      <c r="BD13" s="17">
        <v>0.253029073794173</v>
      </c>
      <c r="BE13" s="17"/>
      <c r="BF13" s="17">
        <v>0.23204827329618499</v>
      </c>
      <c r="BG13" s="17"/>
      <c r="BH13" s="17">
        <v>0.23701066559124401</v>
      </c>
      <c r="BI13" s="17"/>
      <c r="BJ13" s="17">
        <v>0.25237439977281201</v>
      </c>
      <c r="BK13" s="17">
        <v>0.22155719937705201</v>
      </c>
      <c r="BL13" s="17">
        <v>0.238112638642408</v>
      </c>
      <c r="BM13" s="17">
        <v>0.186939310287733</v>
      </c>
      <c r="BN13" s="17">
        <v>0.28247574100960898</v>
      </c>
      <c r="BO13" s="17">
        <v>0.23276026417440801</v>
      </c>
      <c r="BP13" s="17"/>
      <c r="BQ13" s="17">
        <v>0.24082200218565999</v>
      </c>
      <c r="BR13" s="17">
        <v>0.24773025722804401</v>
      </c>
      <c r="BS13" s="17">
        <v>0.232623202412371</v>
      </c>
      <c r="BT13" s="17"/>
      <c r="BU13" s="17">
        <v>0.22218704815194201</v>
      </c>
      <c r="BV13" s="17">
        <v>0.240851630508853</v>
      </c>
      <c r="BW13" s="17">
        <v>0.234702640891151</v>
      </c>
      <c r="BX13" s="17"/>
      <c r="BY13" s="17">
        <v>0.27604004719566599</v>
      </c>
      <c r="BZ13" s="17"/>
      <c r="CA13" s="17">
        <v>0.24448524319071299</v>
      </c>
    </row>
    <row r="14" spans="2:79" x14ac:dyDescent="0.35">
      <c r="B14" s="18" t="s">
        <v>427</v>
      </c>
      <c r="C14" s="17">
        <v>0.16898305888196399</v>
      </c>
      <c r="D14" s="17">
        <v>0.174835703430054</v>
      </c>
      <c r="E14" s="17">
        <v>0.16304938117526499</v>
      </c>
      <c r="F14" s="17"/>
      <c r="G14" s="17">
        <v>0.171698280925068</v>
      </c>
      <c r="H14" s="17">
        <v>0.175944581620256</v>
      </c>
      <c r="I14" s="17">
        <v>0.19328327445384499</v>
      </c>
      <c r="J14" s="17">
        <v>0.188039997071627</v>
      </c>
      <c r="K14" s="17">
        <v>0.15256823025763599</v>
      </c>
      <c r="L14" s="17">
        <v>0.13739415095417001</v>
      </c>
      <c r="M14" s="17"/>
      <c r="N14" s="17">
        <v>0.163363489985105</v>
      </c>
      <c r="O14" s="17">
        <v>0.18032133590213101</v>
      </c>
      <c r="P14" s="17">
        <v>0.16954579174852699</v>
      </c>
      <c r="Q14" s="17">
        <v>0.16242879588857601</v>
      </c>
      <c r="R14" s="17"/>
      <c r="S14" s="17">
        <v>0.17403620712249701</v>
      </c>
      <c r="T14" s="17">
        <v>0.183306384728605</v>
      </c>
      <c r="U14" s="17">
        <v>0.17269095631480399</v>
      </c>
      <c r="V14" s="17">
        <v>0.19784166202012601</v>
      </c>
      <c r="W14" s="17">
        <v>0.199005189127965</v>
      </c>
      <c r="X14" s="17">
        <v>0.14700943445951101</v>
      </c>
      <c r="Y14" s="17">
        <v>0.176952664980255</v>
      </c>
      <c r="Z14" s="17">
        <v>0.135664220871068</v>
      </c>
      <c r="AA14" s="17">
        <v>0.14153960683081099</v>
      </c>
      <c r="AB14" s="17">
        <v>0.15748796671295201</v>
      </c>
      <c r="AC14" s="17">
        <v>0.16298278716530301</v>
      </c>
      <c r="AD14" s="17">
        <v>0.151070834804786</v>
      </c>
      <c r="AE14" s="17"/>
      <c r="AF14" s="17">
        <v>0.16692027304014401</v>
      </c>
      <c r="AG14" s="17">
        <v>0.17305335589515</v>
      </c>
      <c r="AH14" s="17">
        <v>0.17746650573254499</v>
      </c>
      <c r="AI14" s="17">
        <v>0.16337559852926101</v>
      </c>
      <c r="AJ14" s="17">
        <v>0.19369201750592499</v>
      </c>
      <c r="AK14" s="17">
        <v>0.149354531249385</v>
      </c>
      <c r="AL14" s="17"/>
      <c r="AM14" s="17">
        <v>0.14837947071763599</v>
      </c>
      <c r="AN14" s="17">
        <v>0.166941363896981</v>
      </c>
      <c r="AO14" s="17">
        <v>0.17695812512943199</v>
      </c>
      <c r="AP14" s="17">
        <v>0.19181663720787701</v>
      </c>
      <c r="AQ14" s="17">
        <v>0.25526174279289499</v>
      </c>
      <c r="AR14" s="17"/>
      <c r="AS14" s="17">
        <v>0.171991833724666</v>
      </c>
      <c r="AT14" s="17">
        <v>0.162294818993059</v>
      </c>
      <c r="AU14" s="17">
        <v>0.148148882434253</v>
      </c>
      <c r="AV14" s="17">
        <v>0.172008621369558</v>
      </c>
      <c r="AW14" s="17">
        <v>0.167022752034408</v>
      </c>
      <c r="AX14" s="17">
        <v>0.221177077215542</v>
      </c>
      <c r="AY14" s="17"/>
      <c r="AZ14" s="17">
        <v>0.18626190121212099</v>
      </c>
      <c r="BA14" s="17">
        <v>0.16737738885772499</v>
      </c>
      <c r="BB14" s="17">
        <v>0.16144942555352201</v>
      </c>
      <c r="BC14" s="17">
        <v>0.119575070121652</v>
      </c>
      <c r="BD14" s="17">
        <v>0.17680208228716801</v>
      </c>
      <c r="BE14" s="17"/>
      <c r="BF14" s="17">
        <v>0.16879033596988399</v>
      </c>
      <c r="BG14" s="17"/>
      <c r="BH14" s="17">
        <v>0.175507202232347</v>
      </c>
      <c r="BI14" s="17"/>
      <c r="BJ14" s="17">
        <v>0.17707497557032301</v>
      </c>
      <c r="BK14" s="17">
        <v>0.15780278392837499</v>
      </c>
      <c r="BL14" s="17">
        <v>0.160157544786422</v>
      </c>
      <c r="BM14" s="17">
        <v>0.18203371737065899</v>
      </c>
      <c r="BN14" s="17">
        <v>0.17714478426935101</v>
      </c>
      <c r="BO14" s="17">
        <v>0.18694346184692101</v>
      </c>
      <c r="BP14" s="17"/>
      <c r="BQ14" s="17">
        <v>0.17275169522081299</v>
      </c>
      <c r="BR14" s="17">
        <v>0.16991943899473799</v>
      </c>
      <c r="BS14" s="17">
        <v>0.17697530167893299</v>
      </c>
      <c r="BT14" s="17"/>
      <c r="BU14" s="17">
        <v>0.18631046841364099</v>
      </c>
      <c r="BV14" s="17">
        <v>0.189038031020131</v>
      </c>
      <c r="BW14" s="17">
        <v>0.16608398477138001</v>
      </c>
      <c r="BX14" s="17"/>
      <c r="BY14" s="17">
        <v>0.15664702666584099</v>
      </c>
      <c r="BZ14" s="17"/>
      <c r="CA14" s="17">
        <v>0.22637163827003501</v>
      </c>
    </row>
    <row r="15" spans="2:79" x14ac:dyDescent="0.35">
      <c r="B15" s="18" t="s">
        <v>428</v>
      </c>
      <c r="C15" s="17">
        <v>0.101853869302982</v>
      </c>
      <c r="D15" s="17">
        <v>0.112752226700881</v>
      </c>
      <c r="E15" s="17">
        <v>9.0991455461783E-2</v>
      </c>
      <c r="F15" s="17"/>
      <c r="G15" s="17">
        <v>7.2943718420963602E-2</v>
      </c>
      <c r="H15" s="17">
        <v>0.15401491841798401</v>
      </c>
      <c r="I15" s="17">
        <v>0.118509877320236</v>
      </c>
      <c r="J15" s="17">
        <v>9.2025052993407699E-2</v>
      </c>
      <c r="K15" s="17">
        <v>0.107011712299711</v>
      </c>
      <c r="L15" s="17">
        <v>6.9779132753323397E-2</v>
      </c>
      <c r="M15" s="17"/>
      <c r="N15" s="17">
        <v>0.105798174486941</v>
      </c>
      <c r="O15" s="17">
        <v>9.1190993874759499E-2</v>
      </c>
      <c r="P15" s="17">
        <v>9.4740796746559594E-2</v>
      </c>
      <c r="Q15" s="17">
        <v>0.117007567610781</v>
      </c>
      <c r="R15" s="17"/>
      <c r="S15" s="17">
        <v>0.107587992516463</v>
      </c>
      <c r="T15" s="17">
        <v>0.10606980781155601</v>
      </c>
      <c r="U15" s="17">
        <v>0.101512814463059</v>
      </c>
      <c r="V15" s="17">
        <v>0.11565185970995701</v>
      </c>
      <c r="W15" s="17">
        <v>9.0946627460825893E-2</v>
      </c>
      <c r="X15" s="17">
        <v>0.11616327051900401</v>
      </c>
      <c r="Y15" s="17">
        <v>8.8392151873920896E-2</v>
      </c>
      <c r="Z15" s="17">
        <v>9.4360987062481999E-2</v>
      </c>
      <c r="AA15" s="17">
        <v>0.10466149999694201</v>
      </c>
      <c r="AB15" s="17">
        <v>8.4031547513498395E-2</v>
      </c>
      <c r="AC15" s="17">
        <v>0.100750202217117</v>
      </c>
      <c r="AD15" s="17">
        <v>8.9788970158076006E-2</v>
      </c>
      <c r="AE15" s="17"/>
      <c r="AF15" s="17">
        <v>0.118982631479453</v>
      </c>
      <c r="AG15" s="17">
        <v>0.10620643902865499</v>
      </c>
      <c r="AH15" s="17">
        <v>8.7918634192665907E-2</v>
      </c>
      <c r="AI15" s="17">
        <v>8.9578262509177595E-2</v>
      </c>
      <c r="AJ15" s="17">
        <v>0.105885363112027</v>
      </c>
      <c r="AK15" s="17">
        <v>0.14262569921406301</v>
      </c>
      <c r="AL15" s="17"/>
      <c r="AM15" s="17">
        <v>0.10324579241748</v>
      </c>
      <c r="AN15" s="17">
        <v>8.5756036740418595E-2</v>
      </c>
      <c r="AO15" s="17">
        <v>9.7048014781878605E-2</v>
      </c>
      <c r="AP15" s="17">
        <v>0.139110524818785</v>
      </c>
      <c r="AQ15" s="17">
        <v>0.102595792752249</v>
      </c>
      <c r="AR15" s="17"/>
      <c r="AS15" s="17">
        <v>0.135815487464789</v>
      </c>
      <c r="AT15" s="17">
        <v>9.32837503846254E-2</v>
      </c>
      <c r="AU15" s="17">
        <v>0.111001512140567</v>
      </c>
      <c r="AV15" s="17">
        <v>8.6212186475595406E-2</v>
      </c>
      <c r="AW15" s="17">
        <v>6.1488075478308903E-2</v>
      </c>
      <c r="AX15" s="17">
        <v>0.113523718297756</v>
      </c>
      <c r="AY15" s="17"/>
      <c r="AZ15" s="17">
        <v>9.3100177499302994E-2</v>
      </c>
      <c r="BA15" s="17">
        <v>9.7719930241384895E-2</v>
      </c>
      <c r="BB15" s="17">
        <v>0.105100939886401</v>
      </c>
      <c r="BC15" s="17">
        <v>8.6530369921054201E-2</v>
      </c>
      <c r="BD15" s="17">
        <v>0.117220676614797</v>
      </c>
      <c r="BE15" s="17"/>
      <c r="BF15" s="17">
        <v>0.101372140506323</v>
      </c>
      <c r="BG15" s="17"/>
      <c r="BH15" s="17">
        <v>9.5400036002539296E-2</v>
      </c>
      <c r="BI15" s="17"/>
      <c r="BJ15" s="17">
        <v>9.7069578668804696E-2</v>
      </c>
      <c r="BK15" s="17">
        <v>9.7128088240088103E-2</v>
      </c>
      <c r="BL15" s="17">
        <v>9.2427753713954702E-2</v>
      </c>
      <c r="BM15" s="17">
        <v>0.14108341086557599</v>
      </c>
      <c r="BN15" s="17">
        <v>0.149579642386829</v>
      </c>
      <c r="BO15" s="17">
        <v>8.5439074375887894E-2</v>
      </c>
      <c r="BP15" s="17"/>
      <c r="BQ15" s="17">
        <v>0.111626456764052</v>
      </c>
      <c r="BR15" s="17">
        <v>0.110782778316762</v>
      </c>
      <c r="BS15" s="17">
        <v>9.7594883155816201E-2</v>
      </c>
      <c r="BT15" s="17"/>
      <c r="BU15" s="17">
        <v>0.15456521117069799</v>
      </c>
      <c r="BV15" s="17">
        <v>0.101816831689679</v>
      </c>
      <c r="BW15" s="17">
        <v>9.6717449900044702E-2</v>
      </c>
      <c r="BX15" s="17"/>
      <c r="BY15" s="17">
        <v>0.17127596117996899</v>
      </c>
      <c r="BZ15" s="17"/>
      <c r="CA15" s="17">
        <v>0.121353157612326</v>
      </c>
    </row>
    <row r="16" spans="2:79" x14ac:dyDescent="0.35">
      <c r="B16" s="18" t="s">
        <v>104</v>
      </c>
      <c r="C16" s="19">
        <v>6.5895291849955601E-2</v>
      </c>
      <c r="D16" s="19">
        <v>5.1807593950020797E-2</v>
      </c>
      <c r="E16" s="19">
        <v>8.0090064500956404E-2</v>
      </c>
      <c r="F16" s="19"/>
      <c r="G16" s="19">
        <v>3.6949861405840202E-2</v>
      </c>
      <c r="H16" s="19">
        <v>5.5365720962128599E-2</v>
      </c>
      <c r="I16" s="19">
        <v>3.3121784891571499E-2</v>
      </c>
      <c r="J16" s="19">
        <v>5.7743941210468101E-2</v>
      </c>
      <c r="K16" s="19">
        <v>8.1767959549868999E-2</v>
      </c>
      <c r="L16" s="19">
        <v>0.116302216280171</v>
      </c>
      <c r="M16" s="19"/>
      <c r="N16" s="19">
        <v>5.9322933459018901E-2</v>
      </c>
      <c r="O16" s="19">
        <v>7.2206816753530606E-2</v>
      </c>
      <c r="P16" s="19">
        <v>4.9552192255106299E-2</v>
      </c>
      <c r="Q16" s="19">
        <v>7.9513716873218093E-2</v>
      </c>
      <c r="R16" s="19"/>
      <c r="S16" s="19">
        <v>5.00032907091306E-2</v>
      </c>
      <c r="T16" s="19">
        <v>5.78852692113117E-2</v>
      </c>
      <c r="U16" s="19">
        <v>7.2375987737568107E-2</v>
      </c>
      <c r="V16" s="19">
        <v>5.06918215620034E-2</v>
      </c>
      <c r="W16" s="19">
        <v>6.5192725070144897E-2</v>
      </c>
      <c r="X16" s="19">
        <v>8.3484590434170294E-2</v>
      </c>
      <c r="Y16" s="19">
        <v>4.7602350842867999E-2</v>
      </c>
      <c r="Z16" s="19">
        <v>5.2771588427212197E-2</v>
      </c>
      <c r="AA16" s="19">
        <v>7.5952768189811698E-2</v>
      </c>
      <c r="AB16" s="19">
        <v>9.7244703543948E-2</v>
      </c>
      <c r="AC16" s="19">
        <v>7.3626601605780606E-2</v>
      </c>
      <c r="AD16" s="19">
        <v>7.4229615506392899E-2</v>
      </c>
      <c r="AE16" s="19"/>
      <c r="AF16" s="19">
        <v>9.8863568083661202E-2</v>
      </c>
      <c r="AG16" s="19">
        <v>5.8866114690851901E-2</v>
      </c>
      <c r="AH16" s="19">
        <v>3.3377760319214397E-2</v>
      </c>
      <c r="AI16" s="19">
        <v>4.7032098736274598E-2</v>
      </c>
      <c r="AJ16" s="19">
        <v>6.8589327738585198E-2</v>
      </c>
      <c r="AK16" s="19">
        <v>3.1479086666304598E-2</v>
      </c>
      <c r="AL16" s="19"/>
      <c r="AM16" s="19">
        <v>7.7275545791079397E-2</v>
      </c>
      <c r="AN16" s="19">
        <v>6.4403210797383703E-2</v>
      </c>
      <c r="AO16" s="19">
        <v>6.6476531581473194E-2</v>
      </c>
      <c r="AP16" s="19">
        <v>3.61996960769101E-2</v>
      </c>
      <c r="AQ16" s="19">
        <v>2.7013872395162099E-2</v>
      </c>
      <c r="AR16" s="19"/>
      <c r="AS16" s="19">
        <v>4.9283129932970099E-2</v>
      </c>
      <c r="AT16" s="19">
        <v>7.7106923168471703E-2</v>
      </c>
      <c r="AU16" s="19">
        <v>4.0775921377013101E-2</v>
      </c>
      <c r="AV16" s="19">
        <v>7.9452183322877401E-2</v>
      </c>
      <c r="AW16" s="19">
        <v>9.8136694596874005E-2</v>
      </c>
      <c r="AX16" s="19">
        <v>4.7108426878846102E-2</v>
      </c>
      <c r="AY16" s="19"/>
      <c r="AZ16" s="19">
        <v>8.0561937576741696E-2</v>
      </c>
      <c r="BA16" s="19">
        <v>5.16559512318049E-2</v>
      </c>
      <c r="BB16" s="19">
        <v>6.67301952853733E-2</v>
      </c>
      <c r="BC16" s="19">
        <v>0.119112940027925</v>
      </c>
      <c r="BD16" s="19">
        <v>5.3213366591794903E-2</v>
      </c>
      <c r="BE16" s="19"/>
      <c r="BF16" s="19">
        <v>6.5773346511099104E-2</v>
      </c>
      <c r="BG16" s="19"/>
      <c r="BH16" s="19">
        <v>6.5313045169290804E-2</v>
      </c>
      <c r="BI16" s="19"/>
      <c r="BJ16" s="19">
        <v>4.42555249736181E-2</v>
      </c>
      <c r="BK16" s="19">
        <v>8.5973873631640801E-2</v>
      </c>
      <c r="BL16" s="19">
        <v>7.6053112757001204E-2</v>
      </c>
      <c r="BM16" s="19">
        <v>7.8153221765467407E-2</v>
      </c>
      <c r="BN16" s="19">
        <v>2.9105102651328599E-2</v>
      </c>
      <c r="BO16" s="19">
        <v>4.04551053021742E-2</v>
      </c>
      <c r="BP16" s="19"/>
      <c r="BQ16" s="19">
        <v>4.0254266018608501E-2</v>
      </c>
      <c r="BR16" s="19">
        <v>4.9190407828775998E-2</v>
      </c>
      <c r="BS16" s="19">
        <v>5.8831841464233599E-2</v>
      </c>
      <c r="BT16" s="19"/>
      <c r="BU16" s="19">
        <v>1.31284031186839E-2</v>
      </c>
      <c r="BV16" s="19">
        <v>4.8056308485926499E-2</v>
      </c>
      <c r="BW16" s="19">
        <v>5.91554923059599E-2</v>
      </c>
      <c r="BX16" s="19"/>
      <c r="BY16" s="19">
        <v>6.7142597806486501E-3</v>
      </c>
      <c r="BZ16" s="19"/>
      <c r="CA16" s="19">
        <v>5.84340014102325E-2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413</v>
      </c>
      <c r="C9" s="17">
        <v>0.111689194762945</v>
      </c>
      <c r="D9" s="17">
        <v>0.107719349008276</v>
      </c>
      <c r="E9" s="17">
        <v>0.115399162522989</v>
      </c>
      <c r="F9" s="17"/>
      <c r="G9" s="17">
        <v>0.13629542968576999</v>
      </c>
      <c r="H9" s="17">
        <v>0.15940406426606099</v>
      </c>
      <c r="I9" s="17">
        <v>0.124113085748918</v>
      </c>
      <c r="J9" s="17">
        <v>7.8794177594904202E-2</v>
      </c>
      <c r="K9" s="17">
        <v>0.10533146291513</v>
      </c>
      <c r="L9" s="17">
        <v>7.7297725457463606E-2</v>
      </c>
      <c r="M9" s="17"/>
      <c r="N9" s="17">
        <v>0.118937208791184</v>
      </c>
      <c r="O9" s="17">
        <v>0.104218118820636</v>
      </c>
      <c r="P9" s="17">
        <v>0.117975901100713</v>
      </c>
      <c r="Q9" s="17">
        <v>0.106279875389884</v>
      </c>
      <c r="R9" s="17"/>
      <c r="S9" s="17">
        <v>0.156227846340765</v>
      </c>
      <c r="T9" s="17">
        <v>0.119192494492577</v>
      </c>
      <c r="U9" s="17">
        <v>9.02246266487962E-2</v>
      </c>
      <c r="V9" s="17">
        <v>0.10704514991670799</v>
      </c>
      <c r="W9" s="17">
        <v>9.8793938000229301E-2</v>
      </c>
      <c r="X9" s="17">
        <v>0.122399963562677</v>
      </c>
      <c r="Y9" s="17">
        <v>0.10048462375928401</v>
      </c>
      <c r="Z9" s="17">
        <v>0.107095107317091</v>
      </c>
      <c r="AA9" s="17">
        <v>0.12647100047516699</v>
      </c>
      <c r="AB9" s="17">
        <v>7.1808202850084102E-2</v>
      </c>
      <c r="AC9" s="17">
        <v>8.6499216579915494E-2</v>
      </c>
      <c r="AD9" s="17">
        <v>8.4198910693682599E-2</v>
      </c>
      <c r="AE9" s="17"/>
      <c r="AF9" s="17">
        <v>0.11198874543286499</v>
      </c>
      <c r="AG9" s="17">
        <v>0.102235791337687</v>
      </c>
      <c r="AH9" s="17">
        <v>9.8622394883841905E-2</v>
      </c>
      <c r="AI9" s="17">
        <v>0.118614446645183</v>
      </c>
      <c r="AJ9" s="17">
        <v>0.121698836402917</v>
      </c>
      <c r="AK9" s="17">
        <v>0.230068150064727</v>
      </c>
      <c r="AL9" s="17"/>
      <c r="AM9" s="17">
        <v>9.4346928039395594E-2</v>
      </c>
      <c r="AN9" s="17">
        <v>0.102867659415236</v>
      </c>
      <c r="AO9" s="17">
        <v>0.119800277876826</v>
      </c>
      <c r="AP9" s="17">
        <v>0.14747211341942601</v>
      </c>
      <c r="AQ9" s="17">
        <v>0.18882742184166201</v>
      </c>
      <c r="AR9" s="17"/>
      <c r="AS9" s="17">
        <v>0.15734215458735901</v>
      </c>
      <c r="AT9" s="17">
        <v>8.9603874800625094E-2</v>
      </c>
      <c r="AU9" s="17">
        <v>8.9907964306500596E-2</v>
      </c>
      <c r="AV9" s="17">
        <v>0.107581431039457</v>
      </c>
      <c r="AW9" s="17">
        <v>0.100820967917434</v>
      </c>
      <c r="AX9" s="17">
        <v>0.11529449935698401</v>
      </c>
      <c r="AY9" s="17"/>
      <c r="AZ9" s="17">
        <v>0.105580520252579</v>
      </c>
      <c r="BA9" s="17">
        <v>9.1809780499835902E-2</v>
      </c>
      <c r="BB9" s="17">
        <v>0.100993635147237</v>
      </c>
      <c r="BC9" s="17">
        <v>0.123020092528212</v>
      </c>
      <c r="BD9" s="17">
        <v>0.147723803489412</v>
      </c>
      <c r="BE9" s="17"/>
      <c r="BF9" s="17">
        <v>0.104553432940863</v>
      </c>
      <c r="BG9" s="17"/>
      <c r="BH9" s="17">
        <v>0.11098400788328899</v>
      </c>
      <c r="BI9" s="17"/>
      <c r="BJ9" s="17">
        <v>0.10992281515878</v>
      </c>
      <c r="BK9" s="17">
        <v>9.5541469547355901E-2</v>
      </c>
      <c r="BL9" s="17">
        <v>0.10441416074271399</v>
      </c>
      <c r="BM9" s="17">
        <v>0.16004891323107201</v>
      </c>
      <c r="BN9" s="17">
        <v>0.13122484981884899</v>
      </c>
      <c r="BO9" s="17">
        <v>0.118240078839168</v>
      </c>
      <c r="BP9" s="17"/>
      <c r="BQ9" s="17">
        <v>0.11777456252722</v>
      </c>
      <c r="BR9" s="17">
        <v>0.110723370068882</v>
      </c>
      <c r="BS9" s="17">
        <v>0.112849028316565</v>
      </c>
      <c r="BT9" s="17"/>
      <c r="BU9" s="17">
        <v>0.16928576505106299</v>
      </c>
      <c r="BV9" s="17">
        <v>0.104623102992043</v>
      </c>
      <c r="BW9" s="17">
        <v>0.11316014790743301</v>
      </c>
      <c r="BX9" s="17"/>
      <c r="BY9" s="17">
        <v>0.14755155725104299</v>
      </c>
      <c r="BZ9" s="17"/>
      <c r="CA9" s="17">
        <v>0.14631283031039899</v>
      </c>
    </row>
    <row r="10" spans="2:79" x14ac:dyDescent="0.35">
      <c r="B10" s="18" t="s">
        <v>414</v>
      </c>
      <c r="C10" s="17">
        <v>0.233990642945831</v>
      </c>
      <c r="D10" s="17">
        <v>0.23269586952346799</v>
      </c>
      <c r="E10" s="17">
        <v>0.236264526836897</v>
      </c>
      <c r="F10" s="17"/>
      <c r="G10" s="17">
        <v>0.23667289505142799</v>
      </c>
      <c r="H10" s="17">
        <v>0.21267588360842199</v>
      </c>
      <c r="I10" s="17">
        <v>0.23420700399425801</v>
      </c>
      <c r="J10" s="17">
        <v>0.27782880812327598</v>
      </c>
      <c r="K10" s="17">
        <v>0.235449518177512</v>
      </c>
      <c r="L10" s="17">
        <v>0.212866401512461</v>
      </c>
      <c r="M10" s="17"/>
      <c r="N10" s="17">
        <v>0.24604286734102901</v>
      </c>
      <c r="O10" s="17">
        <v>0.24205289139922001</v>
      </c>
      <c r="P10" s="17">
        <v>0.222866609243278</v>
      </c>
      <c r="Q10" s="17">
        <v>0.22514910081665401</v>
      </c>
      <c r="R10" s="17"/>
      <c r="S10" s="17">
        <v>0.25241303347555499</v>
      </c>
      <c r="T10" s="17">
        <v>0.2655091921462</v>
      </c>
      <c r="U10" s="17">
        <v>0.22785574863424199</v>
      </c>
      <c r="V10" s="17">
        <v>0.21215256558631801</v>
      </c>
      <c r="W10" s="17">
        <v>0.209050640398001</v>
      </c>
      <c r="X10" s="17">
        <v>0.19723418978671101</v>
      </c>
      <c r="Y10" s="17">
        <v>0.26994424605963802</v>
      </c>
      <c r="Z10" s="17">
        <v>0.22380614976139701</v>
      </c>
      <c r="AA10" s="17">
        <v>0.216230090857118</v>
      </c>
      <c r="AB10" s="17">
        <v>0.23648026346762599</v>
      </c>
      <c r="AC10" s="17">
        <v>0.22284872911949399</v>
      </c>
      <c r="AD10" s="17">
        <v>0.25593682152820801</v>
      </c>
      <c r="AE10" s="17"/>
      <c r="AF10" s="17">
        <v>0.21563448362069801</v>
      </c>
      <c r="AG10" s="17">
        <v>0.237144167133228</v>
      </c>
      <c r="AH10" s="17">
        <v>0.25249951922418501</v>
      </c>
      <c r="AI10" s="17">
        <v>0.264975285060145</v>
      </c>
      <c r="AJ10" s="17">
        <v>0.23296732728758601</v>
      </c>
      <c r="AK10" s="17">
        <v>0.213954767373502</v>
      </c>
      <c r="AL10" s="17"/>
      <c r="AM10" s="17">
        <v>0.23483421059380999</v>
      </c>
      <c r="AN10" s="17">
        <v>0.22817452300166199</v>
      </c>
      <c r="AO10" s="17">
        <v>0.23573422504014699</v>
      </c>
      <c r="AP10" s="17">
        <v>0.250199652321837</v>
      </c>
      <c r="AQ10" s="17">
        <v>0.19936080886895999</v>
      </c>
      <c r="AR10" s="17"/>
      <c r="AS10" s="17">
        <v>0.220631017853466</v>
      </c>
      <c r="AT10" s="17">
        <v>0.214161931717158</v>
      </c>
      <c r="AU10" s="17">
        <v>0.25342149792351198</v>
      </c>
      <c r="AV10" s="17">
        <v>0.23046020432489001</v>
      </c>
      <c r="AW10" s="17">
        <v>0.25779240660389502</v>
      </c>
      <c r="AX10" s="17">
        <v>0.268252789311965</v>
      </c>
      <c r="AY10" s="17"/>
      <c r="AZ10" s="17">
        <v>0.25711240131260299</v>
      </c>
      <c r="BA10" s="17">
        <v>0.24618752364548199</v>
      </c>
      <c r="BB10" s="17">
        <v>0.217962600232321</v>
      </c>
      <c r="BC10" s="17">
        <v>0.191727936886253</v>
      </c>
      <c r="BD10" s="17">
        <v>0.22465394236830799</v>
      </c>
      <c r="BE10" s="17"/>
      <c r="BF10" s="17">
        <v>0.235950080506801</v>
      </c>
      <c r="BG10" s="17"/>
      <c r="BH10" s="17">
        <v>0.23954281029607799</v>
      </c>
      <c r="BI10" s="17"/>
      <c r="BJ10" s="17">
        <v>0.25278864022928499</v>
      </c>
      <c r="BK10" s="17">
        <v>0.24825915668156501</v>
      </c>
      <c r="BL10" s="17">
        <v>0.230897947979811</v>
      </c>
      <c r="BM10" s="17">
        <v>0.207315348711133</v>
      </c>
      <c r="BN10" s="17">
        <v>0.153976166514323</v>
      </c>
      <c r="BO10" s="17">
        <v>0.24825814377988401</v>
      </c>
      <c r="BP10" s="17"/>
      <c r="BQ10" s="17">
        <v>0.24300069232208199</v>
      </c>
      <c r="BR10" s="17">
        <v>0.25725809028623903</v>
      </c>
      <c r="BS10" s="17">
        <v>0.232715854404075</v>
      </c>
      <c r="BT10" s="17"/>
      <c r="BU10" s="17">
        <v>0.25967983956692597</v>
      </c>
      <c r="BV10" s="17">
        <v>0.256411492649054</v>
      </c>
      <c r="BW10" s="17">
        <v>0.23117444886452301</v>
      </c>
      <c r="BX10" s="17"/>
      <c r="BY10" s="17">
        <v>0.23419812092422601</v>
      </c>
      <c r="BZ10" s="17"/>
      <c r="CA10" s="17">
        <v>0.25609733793983502</v>
      </c>
    </row>
    <row r="11" spans="2:79" x14ac:dyDescent="0.35">
      <c r="B11" s="18" t="s">
        <v>415</v>
      </c>
      <c r="C11" s="17">
        <v>0.32202580170175898</v>
      </c>
      <c r="D11" s="17">
        <v>0.33891825391103497</v>
      </c>
      <c r="E11" s="17">
        <v>0.30599006932414602</v>
      </c>
      <c r="F11" s="17"/>
      <c r="G11" s="17">
        <v>0.24310769256277301</v>
      </c>
      <c r="H11" s="17">
        <v>0.29788176026261598</v>
      </c>
      <c r="I11" s="17">
        <v>0.31847511329261102</v>
      </c>
      <c r="J11" s="17">
        <v>0.343169239421382</v>
      </c>
      <c r="K11" s="17">
        <v>0.329584441325941</v>
      </c>
      <c r="L11" s="17">
        <v>0.375072045955617</v>
      </c>
      <c r="M11" s="17"/>
      <c r="N11" s="17">
        <v>0.319576350393449</v>
      </c>
      <c r="O11" s="17">
        <v>0.32453712606743002</v>
      </c>
      <c r="P11" s="17">
        <v>0.32229129182858002</v>
      </c>
      <c r="Q11" s="17">
        <v>0.32623862250525199</v>
      </c>
      <c r="R11" s="17"/>
      <c r="S11" s="17">
        <v>0.286275308516314</v>
      </c>
      <c r="T11" s="17">
        <v>0.31623594754706902</v>
      </c>
      <c r="U11" s="17">
        <v>0.33967380000006098</v>
      </c>
      <c r="V11" s="17">
        <v>0.33365165419856702</v>
      </c>
      <c r="W11" s="17">
        <v>0.36285710399863502</v>
      </c>
      <c r="X11" s="17">
        <v>0.32728033624425601</v>
      </c>
      <c r="Y11" s="17">
        <v>0.34979366253544403</v>
      </c>
      <c r="Z11" s="17">
        <v>0.28061416496506397</v>
      </c>
      <c r="AA11" s="17">
        <v>0.293709013927763</v>
      </c>
      <c r="AB11" s="17">
        <v>0.357792972469264</v>
      </c>
      <c r="AC11" s="17">
        <v>0.311490538468496</v>
      </c>
      <c r="AD11" s="17">
        <v>0.316055366700628</v>
      </c>
      <c r="AE11" s="17"/>
      <c r="AF11" s="17">
        <v>0.321410142113429</v>
      </c>
      <c r="AG11" s="17">
        <v>0.33661495744884301</v>
      </c>
      <c r="AH11" s="17">
        <v>0.348149999669771</v>
      </c>
      <c r="AI11" s="17">
        <v>0.28326338823262298</v>
      </c>
      <c r="AJ11" s="17">
        <v>0.27857873291483298</v>
      </c>
      <c r="AK11" s="17">
        <v>0.27136529123402398</v>
      </c>
      <c r="AL11" s="17"/>
      <c r="AM11" s="17">
        <v>0.32596148518825702</v>
      </c>
      <c r="AN11" s="17">
        <v>0.347302756378986</v>
      </c>
      <c r="AO11" s="17">
        <v>0.32080868058769701</v>
      </c>
      <c r="AP11" s="17">
        <v>0.25568693069161302</v>
      </c>
      <c r="AQ11" s="17">
        <v>0.27065981957937502</v>
      </c>
      <c r="AR11" s="17"/>
      <c r="AS11" s="17">
        <v>0.31504356000527101</v>
      </c>
      <c r="AT11" s="17">
        <v>0.33921698134033801</v>
      </c>
      <c r="AU11" s="17">
        <v>0.312636978788979</v>
      </c>
      <c r="AV11" s="17">
        <v>0.336731388646622</v>
      </c>
      <c r="AW11" s="17">
        <v>0.31724177302708101</v>
      </c>
      <c r="AX11" s="17">
        <v>0.27794149747406299</v>
      </c>
      <c r="AY11" s="17"/>
      <c r="AZ11" s="17">
        <v>0.30720745827586299</v>
      </c>
      <c r="BA11" s="17">
        <v>0.33571530253847198</v>
      </c>
      <c r="BB11" s="17">
        <v>0.32949520919351299</v>
      </c>
      <c r="BC11" s="17">
        <v>0.34033229355229699</v>
      </c>
      <c r="BD11" s="17">
        <v>0.30736660193004101</v>
      </c>
      <c r="BE11" s="17"/>
      <c r="BF11" s="17">
        <v>0.33031843085003598</v>
      </c>
      <c r="BG11" s="17"/>
      <c r="BH11" s="17">
        <v>0.32285395196002398</v>
      </c>
      <c r="BI11" s="17"/>
      <c r="BJ11" s="17">
        <v>0.28390607080799002</v>
      </c>
      <c r="BK11" s="17">
        <v>0.34211012587108702</v>
      </c>
      <c r="BL11" s="17">
        <v>0.34472737822118699</v>
      </c>
      <c r="BM11" s="17">
        <v>0.30105457398111501</v>
      </c>
      <c r="BN11" s="17">
        <v>0.39525144830352998</v>
      </c>
      <c r="BO11" s="17">
        <v>0.29486152931353499</v>
      </c>
      <c r="BP11" s="17"/>
      <c r="BQ11" s="17">
        <v>0.317248440772956</v>
      </c>
      <c r="BR11" s="17">
        <v>0.31888675364083502</v>
      </c>
      <c r="BS11" s="17">
        <v>0.32367138970682702</v>
      </c>
      <c r="BT11" s="17"/>
      <c r="BU11" s="17">
        <v>0.251512444079385</v>
      </c>
      <c r="BV11" s="17">
        <v>0.35187310993486498</v>
      </c>
      <c r="BW11" s="17">
        <v>0.310648204319382</v>
      </c>
      <c r="BX11" s="17"/>
      <c r="BY11" s="17">
        <v>0.203447305777189</v>
      </c>
      <c r="BZ11" s="17"/>
      <c r="CA11" s="17">
        <v>0.28863052852662602</v>
      </c>
    </row>
    <row r="12" spans="2:79" x14ac:dyDescent="0.35">
      <c r="B12" s="18" t="s">
        <v>416</v>
      </c>
      <c r="C12" s="17">
        <v>0.157577642797223</v>
      </c>
      <c r="D12" s="17">
        <v>0.15509282938180199</v>
      </c>
      <c r="E12" s="17">
        <v>0.159595186075839</v>
      </c>
      <c r="F12" s="17"/>
      <c r="G12" s="17">
        <v>0.21490910757684401</v>
      </c>
      <c r="H12" s="17">
        <v>0.16686593924514601</v>
      </c>
      <c r="I12" s="17">
        <v>0.14878841042803601</v>
      </c>
      <c r="J12" s="17">
        <v>0.13892900875375799</v>
      </c>
      <c r="K12" s="17">
        <v>0.13564318559021499</v>
      </c>
      <c r="L12" s="17">
        <v>0.148637163971093</v>
      </c>
      <c r="M12" s="17"/>
      <c r="N12" s="17">
        <v>0.159276204970206</v>
      </c>
      <c r="O12" s="17">
        <v>0.149757012046036</v>
      </c>
      <c r="P12" s="17">
        <v>0.167500565503265</v>
      </c>
      <c r="Q12" s="17">
        <v>0.153303810319389</v>
      </c>
      <c r="R12" s="17"/>
      <c r="S12" s="17">
        <v>0.160291178200895</v>
      </c>
      <c r="T12" s="17">
        <v>0.145256707909307</v>
      </c>
      <c r="U12" s="17">
        <v>0.17306145393511099</v>
      </c>
      <c r="V12" s="17">
        <v>0.16576087725647401</v>
      </c>
      <c r="W12" s="17">
        <v>0.156491933788975</v>
      </c>
      <c r="X12" s="17">
        <v>0.15933461318421699</v>
      </c>
      <c r="Y12" s="17">
        <v>0.13625078040952601</v>
      </c>
      <c r="Z12" s="17">
        <v>0.18954872973267101</v>
      </c>
      <c r="AA12" s="17">
        <v>0.150550101830634</v>
      </c>
      <c r="AB12" s="17">
        <v>0.14398998261093601</v>
      </c>
      <c r="AC12" s="17">
        <v>0.17174263922539401</v>
      </c>
      <c r="AD12" s="17">
        <v>0.186812526918165</v>
      </c>
      <c r="AE12" s="17"/>
      <c r="AF12" s="17">
        <v>0.15325508182351599</v>
      </c>
      <c r="AG12" s="17">
        <v>0.157440021263275</v>
      </c>
      <c r="AH12" s="17">
        <v>0.154040732829303</v>
      </c>
      <c r="AI12" s="17">
        <v>0.17050124426410901</v>
      </c>
      <c r="AJ12" s="17">
        <v>0.16823816847450199</v>
      </c>
      <c r="AK12" s="17">
        <v>0.15631388383237299</v>
      </c>
      <c r="AL12" s="17"/>
      <c r="AM12" s="17">
        <v>0.146047751419315</v>
      </c>
      <c r="AN12" s="17">
        <v>0.151347828008664</v>
      </c>
      <c r="AO12" s="17">
        <v>0.166974373235282</v>
      </c>
      <c r="AP12" s="17">
        <v>0.18311643807480699</v>
      </c>
      <c r="AQ12" s="17">
        <v>0.17267116765326601</v>
      </c>
      <c r="AR12" s="17"/>
      <c r="AS12" s="17">
        <v>0.14240518869669999</v>
      </c>
      <c r="AT12" s="17">
        <v>0.16732881972406999</v>
      </c>
      <c r="AU12" s="17">
        <v>0.183864328869696</v>
      </c>
      <c r="AV12" s="17">
        <v>0.16626500102175701</v>
      </c>
      <c r="AW12" s="17">
        <v>0.117892350944189</v>
      </c>
      <c r="AX12" s="17">
        <v>0.156192784192517</v>
      </c>
      <c r="AY12" s="17"/>
      <c r="AZ12" s="17">
        <v>0.17116967026872401</v>
      </c>
      <c r="BA12" s="17">
        <v>0.15331706772078599</v>
      </c>
      <c r="BB12" s="17">
        <v>0.17303425841747999</v>
      </c>
      <c r="BC12" s="17">
        <v>0.117239802107116</v>
      </c>
      <c r="BD12" s="17">
        <v>0.15424674018375201</v>
      </c>
      <c r="BE12" s="17"/>
      <c r="BF12" s="17">
        <v>0.15566581797899801</v>
      </c>
      <c r="BG12" s="17"/>
      <c r="BH12" s="17">
        <v>0.15370520747167299</v>
      </c>
      <c r="BI12" s="17"/>
      <c r="BJ12" s="17">
        <v>0.177130082407981</v>
      </c>
      <c r="BK12" s="17">
        <v>0.141243348041419</v>
      </c>
      <c r="BL12" s="17">
        <v>0.14798450758978901</v>
      </c>
      <c r="BM12" s="17">
        <v>0.171320769849441</v>
      </c>
      <c r="BN12" s="17">
        <v>0.16274026509138501</v>
      </c>
      <c r="BO12" s="17">
        <v>0.14244364289645001</v>
      </c>
      <c r="BP12" s="17"/>
      <c r="BQ12" s="17">
        <v>0.160988600853395</v>
      </c>
      <c r="BR12" s="17">
        <v>0.15505266672724299</v>
      </c>
      <c r="BS12" s="17">
        <v>0.157498144379105</v>
      </c>
      <c r="BT12" s="17"/>
      <c r="BU12" s="17">
        <v>0.137465902752748</v>
      </c>
      <c r="BV12" s="17">
        <v>0.15291284170307801</v>
      </c>
      <c r="BW12" s="17">
        <v>0.16366345249365799</v>
      </c>
      <c r="BX12" s="17"/>
      <c r="BY12" s="17">
        <v>0.229378015932031</v>
      </c>
      <c r="BZ12" s="17"/>
      <c r="CA12" s="17">
        <v>0.16165629751545399</v>
      </c>
    </row>
    <row r="13" spans="2:79" x14ac:dyDescent="0.35">
      <c r="B13" s="18" t="s">
        <v>417</v>
      </c>
      <c r="C13" s="17">
        <v>0.13899150265115501</v>
      </c>
      <c r="D13" s="17">
        <v>0.132490989194749</v>
      </c>
      <c r="E13" s="17">
        <v>0.144645725829321</v>
      </c>
      <c r="F13" s="17"/>
      <c r="G13" s="17">
        <v>0.14100226450102399</v>
      </c>
      <c r="H13" s="17">
        <v>0.120224217479203</v>
      </c>
      <c r="I13" s="17">
        <v>0.14261930980663901</v>
      </c>
      <c r="J13" s="17">
        <v>0.12552309305812701</v>
      </c>
      <c r="K13" s="17">
        <v>0.16697057087702699</v>
      </c>
      <c r="L13" s="17">
        <v>0.14213264544360499</v>
      </c>
      <c r="M13" s="17"/>
      <c r="N13" s="17">
        <v>0.13297406532310299</v>
      </c>
      <c r="O13" s="17">
        <v>0.13418095210064199</v>
      </c>
      <c r="P13" s="17">
        <v>0.137218097248129</v>
      </c>
      <c r="Q13" s="17">
        <v>0.148668050026287</v>
      </c>
      <c r="R13" s="17"/>
      <c r="S13" s="17">
        <v>0.112605820238462</v>
      </c>
      <c r="T13" s="17">
        <v>0.125950215498282</v>
      </c>
      <c r="U13" s="17">
        <v>0.133340860368132</v>
      </c>
      <c r="V13" s="17">
        <v>0.155799315239985</v>
      </c>
      <c r="W13" s="17">
        <v>0.129603479047526</v>
      </c>
      <c r="X13" s="17">
        <v>0.14744277485583299</v>
      </c>
      <c r="Y13" s="17">
        <v>0.126600373541808</v>
      </c>
      <c r="Z13" s="17">
        <v>0.17048259171671701</v>
      </c>
      <c r="AA13" s="17">
        <v>0.174248516680998</v>
      </c>
      <c r="AB13" s="17">
        <v>0.12690580031318599</v>
      </c>
      <c r="AC13" s="17">
        <v>0.161129326265781</v>
      </c>
      <c r="AD13" s="17">
        <v>0.14076432399852801</v>
      </c>
      <c r="AE13" s="17"/>
      <c r="AF13" s="17">
        <v>0.13928701387313899</v>
      </c>
      <c r="AG13" s="17">
        <v>0.136325920780898</v>
      </c>
      <c r="AH13" s="17">
        <v>0.13265976871015001</v>
      </c>
      <c r="AI13" s="17">
        <v>0.13500474865670301</v>
      </c>
      <c r="AJ13" s="17">
        <v>0.171706744403857</v>
      </c>
      <c r="AK13" s="17">
        <v>0.122416497409591</v>
      </c>
      <c r="AL13" s="17"/>
      <c r="AM13" s="17">
        <v>0.15884248083747801</v>
      </c>
      <c r="AN13" s="17">
        <v>0.14006495225190299</v>
      </c>
      <c r="AO13" s="17">
        <v>0.120540325397027</v>
      </c>
      <c r="AP13" s="17">
        <v>0.13719315415494601</v>
      </c>
      <c r="AQ13" s="17">
        <v>0.14719835744492599</v>
      </c>
      <c r="AR13" s="17"/>
      <c r="AS13" s="17">
        <v>0.12568929801398901</v>
      </c>
      <c r="AT13" s="17">
        <v>0.15004657612009101</v>
      </c>
      <c r="AU13" s="17">
        <v>0.14478767967078399</v>
      </c>
      <c r="AV13" s="17">
        <v>0.12516910935085501</v>
      </c>
      <c r="AW13" s="17">
        <v>0.154239270417596</v>
      </c>
      <c r="AX13" s="17">
        <v>0.14580860190356801</v>
      </c>
      <c r="AY13" s="17"/>
      <c r="AZ13" s="17">
        <v>0.12772128967792601</v>
      </c>
      <c r="BA13" s="17">
        <v>0.14764657314205601</v>
      </c>
      <c r="BB13" s="17">
        <v>0.13447887039848</v>
      </c>
      <c r="BC13" s="17">
        <v>0.16830100710276399</v>
      </c>
      <c r="BD13" s="17">
        <v>0.12817589955170999</v>
      </c>
      <c r="BE13" s="17"/>
      <c r="BF13" s="17">
        <v>0.13962795391574301</v>
      </c>
      <c r="BG13" s="17"/>
      <c r="BH13" s="17">
        <v>0.14086086329976699</v>
      </c>
      <c r="BI13" s="17"/>
      <c r="BJ13" s="17">
        <v>0.14643749904970499</v>
      </c>
      <c r="BK13" s="17">
        <v>0.122389595952209</v>
      </c>
      <c r="BL13" s="17">
        <v>0.14352540727409799</v>
      </c>
      <c r="BM13" s="17">
        <v>0.12752727483908599</v>
      </c>
      <c r="BN13" s="17">
        <v>0.115749280153256</v>
      </c>
      <c r="BO13" s="17">
        <v>0.169763159894883</v>
      </c>
      <c r="BP13" s="17"/>
      <c r="BQ13" s="17">
        <v>0.13741310105266299</v>
      </c>
      <c r="BR13" s="17">
        <v>0.13598491759484199</v>
      </c>
      <c r="BS13" s="17">
        <v>0.14443044730843699</v>
      </c>
      <c r="BT13" s="17"/>
      <c r="BU13" s="17">
        <v>0.133689216143588</v>
      </c>
      <c r="BV13" s="17">
        <v>0.11431403982343601</v>
      </c>
      <c r="BW13" s="17">
        <v>0.15341854170181801</v>
      </c>
      <c r="BX13" s="17"/>
      <c r="BY13" s="17">
        <v>0.16518971241857899</v>
      </c>
      <c r="BZ13" s="17"/>
      <c r="CA13" s="17">
        <v>0.108134829889472</v>
      </c>
    </row>
    <row r="14" spans="2:79" x14ac:dyDescent="0.35">
      <c r="B14" s="18" t="s">
        <v>199</v>
      </c>
      <c r="C14" s="19">
        <v>3.5725215141087299E-2</v>
      </c>
      <c r="D14" s="19">
        <v>3.3082708980669298E-2</v>
      </c>
      <c r="E14" s="19">
        <v>3.8105329410807597E-2</v>
      </c>
      <c r="F14" s="19"/>
      <c r="G14" s="19">
        <v>2.8012610622161802E-2</v>
      </c>
      <c r="H14" s="19">
        <v>4.2948135138551398E-2</v>
      </c>
      <c r="I14" s="19">
        <v>3.1797076729538701E-2</v>
      </c>
      <c r="J14" s="19">
        <v>3.57556730485529E-2</v>
      </c>
      <c r="K14" s="19">
        <v>2.7020821114173501E-2</v>
      </c>
      <c r="L14" s="19">
        <v>4.3994017659760902E-2</v>
      </c>
      <c r="M14" s="19"/>
      <c r="N14" s="19">
        <v>2.3193303181029301E-2</v>
      </c>
      <c r="O14" s="19">
        <v>4.5253899566034303E-2</v>
      </c>
      <c r="P14" s="19">
        <v>3.2147535076033698E-2</v>
      </c>
      <c r="Q14" s="19">
        <v>4.0360540942534703E-2</v>
      </c>
      <c r="R14" s="19"/>
      <c r="S14" s="19">
        <v>3.2186813228008399E-2</v>
      </c>
      <c r="T14" s="19">
        <v>2.78554424065654E-2</v>
      </c>
      <c r="U14" s="19">
        <v>3.5843510413658103E-2</v>
      </c>
      <c r="V14" s="19">
        <v>2.5590437801946898E-2</v>
      </c>
      <c r="W14" s="19">
        <v>4.3202904766634097E-2</v>
      </c>
      <c r="X14" s="19">
        <v>4.6308122366305403E-2</v>
      </c>
      <c r="Y14" s="19">
        <v>1.6926313694299901E-2</v>
      </c>
      <c r="Z14" s="19">
        <v>2.8453256507060602E-2</v>
      </c>
      <c r="AA14" s="19">
        <v>3.8791276228319599E-2</v>
      </c>
      <c r="AB14" s="19">
        <v>6.3022778288903694E-2</v>
      </c>
      <c r="AC14" s="19">
        <v>4.6289550340920298E-2</v>
      </c>
      <c r="AD14" s="19">
        <v>1.6232050160787801E-2</v>
      </c>
      <c r="AE14" s="19"/>
      <c r="AF14" s="19">
        <v>5.8424533136352701E-2</v>
      </c>
      <c r="AG14" s="19">
        <v>3.02391420360686E-2</v>
      </c>
      <c r="AH14" s="19">
        <v>1.40275846827484E-2</v>
      </c>
      <c r="AI14" s="19">
        <v>2.76408871412374E-2</v>
      </c>
      <c r="AJ14" s="19">
        <v>2.68101905163056E-2</v>
      </c>
      <c r="AK14" s="19">
        <v>5.8814100857825201E-3</v>
      </c>
      <c r="AL14" s="19"/>
      <c r="AM14" s="19">
        <v>3.9967143921744899E-2</v>
      </c>
      <c r="AN14" s="19">
        <v>3.0242280943550099E-2</v>
      </c>
      <c r="AO14" s="19">
        <v>3.6142117863021003E-2</v>
      </c>
      <c r="AP14" s="19">
        <v>2.6331711337371201E-2</v>
      </c>
      <c r="AQ14" s="19">
        <v>2.1282424611811401E-2</v>
      </c>
      <c r="AR14" s="19"/>
      <c r="AS14" s="19">
        <v>3.8888780843215398E-2</v>
      </c>
      <c r="AT14" s="19">
        <v>3.96418162977175E-2</v>
      </c>
      <c r="AU14" s="19">
        <v>1.53815504405283E-2</v>
      </c>
      <c r="AV14" s="19">
        <v>3.3792865616420101E-2</v>
      </c>
      <c r="AW14" s="19">
        <v>5.2013231089805899E-2</v>
      </c>
      <c r="AX14" s="19">
        <v>3.6509827760902398E-2</v>
      </c>
      <c r="AY14" s="19"/>
      <c r="AZ14" s="19">
        <v>3.1208660212304899E-2</v>
      </c>
      <c r="BA14" s="19">
        <v>2.5323752453368001E-2</v>
      </c>
      <c r="BB14" s="19">
        <v>4.4035426610969298E-2</v>
      </c>
      <c r="BC14" s="19">
        <v>5.9378867823358598E-2</v>
      </c>
      <c r="BD14" s="19">
        <v>3.7833012476776298E-2</v>
      </c>
      <c r="BE14" s="19"/>
      <c r="BF14" s="19">
        <v>3.3884283807559201E-2</v>
      </c>
      <c r="BG14" s="19"/>
      <c r="BH14" s="19">
        <v>3.2053159089168601E-2</v>
      </c>
      <c r="BI14" s="19"/>
      <c r="BJ14" s="19">
        <v>2.9814892346258299E-2</v>
      </c>
      <c r="BK14" s="19">
        <v>5.0456303906364998E-2</v>
      </c>
      <c r="BL14" s="19">
        <v>2.84505981924013E-2</v>
      </c>
      <c r="BM14" s="19">
        <v>3.27331193881528E-2</v>
      </c>
      <c r="BN14" s="19">
        <v>4.1057990118656899E-2</v>
      </c>
      <c r="BO14" s="19">
        <v>2.6433445276079801E-2</v>
      </c>
      <c r="BP14" s="19"/>
      <c r="BQ14" s="19">
        <v>2.3574602471684102E-2</v>
      </c>
      <c r="BR14" s="19">
        <v>2.20942016819584E-2</v>
      </c>
      <c r="BS14" s="19">
        <v>2.8835135884990599E-2</v>
      </c>
      <c r="BT14" s="19"/>
      <c r="BU14" s="19">
        <v>4.8366832406289702E-2</v>
      </c>
      <c r="BV14" s="19">
        <v>1.9865412897523901E-2</v>
      </c>
      <c r="BW14" s="19">
        <v>2.79352047131857E-2</v>
      </c>
      <c r="BX14" s="19"/>
      <c r="BY14" s="19">
        <v>2.0235287696931101E-2</v>
      </c>
      <c r="BZ14" s="19"/>
      <c r="CA14" s="19">
        <v>3.91681758182141E-2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435</v>
      </c>
      <c r="E2" s="28"/>
      <c r="F2" s="28"/>
      <c r="G2" s="28"/>
    </row>
    <row r="6" spans="2:7" ht="50" customHeight="1" x14ac:dyDescent="0.35">
      <c r="B6" s="20" t="s">
        <v>15</v>
      </c>
      <c r="C6" s="20" t="s">
        <v>419</v>
      </c>
      <c r="D6" s="20" t="s">
        <v>420</v>
      </c>
      <c r="E6" s="20" t="s">
        <v>421</v>
      </c>
      <c r="F6" s="20" t="s">
        <v>422</v>
      </c>
    </row>
    <row r="7" spans="2:7" x14ac:dyDescent="0.35">
      <c r="B7" s="18" t="s">
        <v>423</v>
      </c>
      <c r="C7" s="17">
        <v>6.2535747171752601E-2</v>
      </c>
      <c r="D7" s="17">
        <v>6.6861171717634296E-2</v>
      </c>
      <c r="E7" s="17">
        <v>7.8662363163986601E-2</v>
      </c>
      <c r="F7" s="17">
        <v>8.9775473130793093E-2</v>
      </c>
    </row>
    <row r="8" spans="2:7" x14ac:dyDescent="0.35">
      <c r="B8" s="18" t="s">
        <v>369</v>
      </c>
      <c r="C8" s="17">
        <v>5.1945020657872903E-2</v>
      </c>
      <c r="D8" s="17">
        <v>6.1798881191994601E-2</v>
      </c>
      <c r="E8" s="17">
        <v>7.4104288085606998E-2</v>
      </c>
      <c r="F8" s="17">
        <v>7.6047870304374002E-2</v>
      </c>
    </row>
    <row r="9" spans="2:7" x14ac:dyDescent="0.35">
      <c r="B9" s="18" t="s">
        <v>424</v>
      </c>
      <c r="C9" s="17">
        <v>8.5705924077539797E-2</v>
      </c>
      <c r="D9" s="17">
        <v>0.100571725557215</v>
      </c>
      <c r="E9" s="17">
        <v>0.122822510842877</v>
      </c>
      <c r="F9" s="17">
        <v>0.108267540727155</v>
      </c>
    </row>
    <row r="10" spans="2:7" x14ac:dyDescent="0.35">
      <c r="B10" s="18" t="s">
        <v>425</v>
      </c>
      <c r="C10" s="17">
        <v>0.17279144200225899</v>
      </c>
      <c r="D10" s="17">
        <v>0.195787267443606</v>
      </c>
      <c r="E10" s="17">
        <v>0.181873599670896</v>
      </c>
      <c r="F10" s="17">
        <v>0.17844573101344899</v>
      </c>
    </row>
    <row r="11" spans="2:7" x14ac:dyDescent="0.35">
      <c r="B11" s="18" t="s">
        <v>426</v>
      </c>
      <c r="C11" s="17">
        <v>0.236006142747063</v>
      </c>
      <c r="D11" s="17">
        <v>0.223549655620912</v>
      </c>
      <c r="E11" s="17">
        <v>0.210402339480279</v>
      </c>
      <c r="F11" s="17">
        <v>0.216120161508769</v>
      </c>
    </row>
    <row r="12" spans="2:7" x14ac:dyDescent="0.35">
      <c r="B12" s="18" t="s">
        <v>427</v>
      </c>
      <c r="C12" s="17">
        <v>0.16968502107618</v>
      </c>
      <c r="D12" s="17">
        <v>0.17051223692392101</v>
      </c>
      <c r="E12" s="17">
        <v>0.15400225120408001</v>
      </c>
      <c r="F12" s="17">
        <v>0.16021780494391699</v>
      </c>
    </row>
    <row r="13" spans="2:7" x14ac:dyDescent="0.35">
      <c r="B13" s="18" t="s">
        <v>428</v>
      </c>
      <c r="C13" s="17">
        <v>0.15423527213409799</v>
      </c>
      <c r="D13" s="17">
        <v>0.11885396575391401</v>
      </c>
      <c r="E13" s="17">
        <v>0.12020778041817801</v>
      </c>
      <c r="F13" s="17">
        <v>0.11488091639829499</v>
      </c>
    </row>
    <row r="14" spans="2:7" x14ac:dyDescent="0.35">
      <c r="B14" s="18" t="s">
        <v>104</v>
      </c>
      <c r="C14" s="17">
        <v>6.7095430133235198E-2</v>
      </c>
      <c r="D14" s="17">
        <v>6.2065095790803999E-2</v>
      </c>
      <c r="E14" s="17">
        <v>5.7924867134097398E-2</v>
      </c>
      <c r="F14" s="17">
        <v>5.6244501973247603E-2</v>
      </c>
    </row>
    <row r="15" spans="2:7" x14ac:dyDescent="0.35">
      <c r="B15" s="16"/>
      <c r="C15" s="16"/>
      <c r="D15" s="16"/>
      <c r="E15" s="16"/>
      <c r="F15" s="16"/>
    </row>
    <row r="16" spans="2:7" x14ac:dyDescent="0.35">
      <c r="B16" t="s">
        <v>107</v>
      </c>
    </row>
    <row r="17" spans="2:2" x14ac:dyDescent="0.35">
      <c r="B17" t="s">
        <v>108</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6.2535747171752601E-2</v>
      </c>
      <c r="D9" s="17">
        <v>5.98907209232276E-2</v>
      </c>
      <c r="E9" s="17">
        <v>6.5126190543720194E-2</v>
      </c>
      <c r="F9" s="17"/>
      <c r="G9" s="17">
        <v>3.6472656753215198E-2</v>
      </c>
      <c r="H9" s="17">
        <v>4.7438047259005599E-2</v>
      </c>
      <c r="I9" s="17">
        <v>6.5529654454808406E-2</v>
      </c>
      <c r="J9" s="17">
        <v>6.13138514347343E-2</v>
      </c>
      <c r="K9" s="17">
        <v>8.6320915049302102E-2</v>
      </c>
      <c r="L9" s="17">
        <v>7.4854952049291795E-2</v>
      </c>
      <c r="M9" s="17"/>
      <c r="N9" s="17">
        <v>5.1986293296337603E-2</v>
      </c>
      <c r="O9" s="17">
        <v>6.16540042205991E-2</v>
      </c>
      <c r="P9" s="17">
        <v>6.85230665452701E-2</v>
      </c>
      <c r="Q9" s="17">
        <v>7.05143508173353E-2</v>
      </c>
      <c r="R9" s="17"/>
      <c r="S9" s="17">
        <v>3.9721471172194302E-2</v>
      </c>
      <c r="T9" s="17">
        <v>5.72170940932442E-2</v>
      </c>
      <c r="U9" s="17">
        <v>6.3633289693793102E-2</v>
      </c>
      <c r="V9" s="17">
        <v>5.55424658436749E-2</v>
      </c>
      <c r="W9" s="17">
        <v>6.7621373722560205E-2</v>
      </c>
      <c r="X9" s="17">
        <v>6.2242337329686301E-2</v>
      </c>
      <c r="Y9" s="17">
        <v>6.7042821457119206E-2</v>
      </c>
      <c r="Z9" s="17">
        <v>6.9405317806056396E-2</v>
      </c>
      <c r="AA9" s="17">
        <v>7.7074441439317007E-2</v>
      </c>
      <c r="AB9" s="17">
        <v>7.4070557766945599E-2</v>
      </c>
      <c r="AC9" s="17">
        <v>7.9172434158080604E-2</v>
      </c>
      <c r="AD9" s="17">
        <v>6.21550488364059E-2</v>
      </c>
      <c r="AE9" s="17"/>
      <c r="AF9" s="17">
        <v>9.4338835051543293E-2</v>
      </c>
      <c r="AG9" s="17">
        <v>5.5494849886048303E-2</v>
      </c>
      <c r="AH9" s="17">
        <v>6.2916520136926196E-2</v>
      </c>
      <c r="AI9" s="17">
        <v>6.2586606210177198E-2</v>
      </c>
      <c r="AJ9" s="17">
        <v>4.70790665301387E-2</v>
      </c>
      <c r="AK9" s="17">
        <v>3.1068479066427099E-2</v>
      </c>
      <c r="AL9" s="17"/>
      <c r="AM9" s="17">
        <v>8.8810146976315105E-2</v>
      </c>
      <c r="AN9" s="17">
        <v>5.8497662413217397E-2</v>
      </c>
      <c r="AO9" s="17">
        <v>4.4744174526498599E-2</v>
      </c>
      <c r="AP9" s="17">
        <v>7.0043262722188193E-2</v>
      </c>
      <c r="AQ9" s="17">
        <v>3.4326380036854801E-2</v>
      </c>
      <c r="AR9" s="17"/>
      <c r="AS9" s="17">
        <v>5.4846188845610599E-2</v>
      </c>
      <c r="AT9" s="17">
        <v>7.0697315026093305E-2</v>
      </c>
      <c r="AU9" s="17">
        <v>3.9745534054081003E-2</v>
      </c>
      <c r="AV9" s="17">
        <v>6.1752332990295103E-2</v>
      </c>
      <c r="AW9" s="17">
        <v>8.1084887115553395E-2</v>
      </c>
      <c r="AX9" s="17">
        <v>7.9658961352962201E-2</v>
      </c>
      <c r="AY9" s="17"/>
      <c r="AZ9" s="17">
        <v>6.0384841805552703E-2</v>
      </c>
      <c r="BA9" s="17">
        <v>7.3947294840797706E-2</v>
      </c>
      <c r="BB9" s="17">
        <v>5.2837930606005001E-2</v>
      </c>
      <c r="BC9" s="17">
        <v>6.23992079467088E-2</v>
      </c>
      <c r="BD9" s="17">
        <v>5.7627197000703602E-2</v>
      </c>
      <c r="BE9" s="17"/>
      <c r="BF9" s="17">
        <v>6.4259800466808001E-2</v>
      </c>
      <c r="BG9" s="17"/>
      <c r="BH9" s="17">
        <v>6.6860729864787402E-2</v>
      </c>
      <c r="BI9" s="17"/>
      <c r="BJ9" s="17">
        <v>4.6416064458165103E-2</v>
      </c>
      <c r="BK9" s="17">
        <v>7.4442489155411198E-2</v>
      </c>
      <c r="BL9" s="17">
        <v>6.7658524929903499E-2</v>
      </c>
      <c r="BM9" s="17">
        <v>6.78481162692708E-2</v>
      </c>
      <c r="BN9" s="17">
        <v>4.6823522699504301E-2</v>
      </c>
      <c r="BO9" s="17">
        <v>6.7238921814720798E-2</v>
      </c>
      <c r="BP9" s="17"/>
      <c r="BQ9" s="17">
        <v>6.2200516736124402E-2</v>
      </c>
      <c r="BR9" s="17">
        <v>7.5928798634623998E-2</v>
      </c>
      <c r="BS9" s="17">
        <v>5.6102581688215303E-2</v>
      </c>
      <c r="BT9" s="17"/>
      <c r="BU9" s="17">
        <v>6.1939286563149301E-2</v>
      </c>
      <c r="BV9" s="17">
        <v>6.5174420821617299E-2</v>
      </c>
      <c r="BW9" s="17">
        <v>6.2836858448598695E-2</v>
      </c>
      <c r="BX9" s="17"/>
      <c r="BY9" s="17">
        <v>5.5974990223960901E-2</v>
      </c>
      <c r="BZ9" s="17"/>
      <c r="CA9" s="17">
        <v>3.7386141021983801E-2</v>
      </c>
    </row>
    <row r="10" spans="2:79" x14ac:dyDescent="0.35">
      <c r="B10" s="18" t="s">
        <v>369</v>
      </c>
      <c r="C10" s="17">
        <v>5.1945020657872903E-2</v>
      </c>
      <c r="D10" s="17">
        <v>5.0479915118410802E-2</v>
      </c>
      <c r="E10" s="17">
        <v>5.3586352223406498E-2</v>
      </c>
      <c r="F10" s="17"/>
      <c r="G10" s="17">
        <v>6.7219610215477801E-2</v>
      </c>
      <c r="H10" s="17">
        <v>4.2064124560403697E-2</v>
      </c>
      <c r="I10" s="17">
        <v>3.59030121981E-2</v>
      </c>
      <c r="J10" s="17">
        <v>4.4349487876357098E-2</v>
      </c>
      <c r="K10" s="17">
        <v>5.34891730881372E-2</v>
      </c>
      <c r="L10" s="17">
        <v>6.7880174254154602E-2</v>
      </c>
      <c r="M10" s="17"/>
      <c r="N10" s="17">
        <v>5.5630488396810097E-2</v>
      </c>
      <c r="O10" s="17">
        <v>5.8612341789783799E-2</v>
      </c>
      <c r="P10" s="17">
        <v>3.9893316383028801E-2</v>
      </c>
      <c r="Q10" s="17">
        <v>5.1201242270295398E-2</v>
      </c>
      <c r="R10" s="17"/>
      <c r="S10" s="17">
        <v>6.1205530498558397E-2</v>
      </c>
      <c r="T10" s="17">
        <v>5.0126901383210402E-2</v>
      </c>
      <c r="U10" s="17">
        <v>7.2474156929272102E-2</v>
      </c>
      <c r="V10" s="17">
        <v>4.4063213523430102E-2</v>
      </c>
      <c r="W10" s="17">
        <v>3.1932775926684101E-2</v>
      </c>
      <c r="X10" s="17">
        <v>5.9263074141094003E-2</v>
      </c>
      <c r="Y10" s="17">
        <v>3.6343505114936198E-2</v>
      </c>
      <c r="Z10" s="17">
        <v>4.6416194216461697E-2</v>
      </c>
      <c r="AA10" s="17">
        <v>5.10202000853264E-2</v>
      </c>
      <c r="AB10" s="17">
        <v>7.3793286395156199E-2</v>
      </c>
      <c r="AC10" s="17">
        <v>2.13785082787268E-2</v>
      </c>
      <c r="AD10" s="17">
        <v>4.8166333518821297E-2</v>
      </c>
      <c r="AE10" s="17"/>
      <c r="AF10" s="17">
        <v>5.5614744265127802E-2</v>
      </c>
      <c r="AG10" s="17">
        <v>5.3277556980364897E-2</v>
      </c>
      <c r="AH10" s="17">
        <v>4.7378241098253199E-2</v>
      </c>
      <c r="AI10" s="17">
        <v>3.6592323076914797E-2</v>
      </c>
      <c r="AJ10" s="17">
        <v>7.2164278556256803E-2</v>
      </c>
      <c r="AK10" s="17">
        <v>1.9588172304902101E-2</v>
      </c>
      <c r="AL10" s="17"/>
      <c r="AM10" s="17">
        <v>4.1188368060438997E-2</v>
      </c>
      <c r="AN10" s="17">
        <v>5.6256114187155003E-2</v>
      </c>
      <c r="AO10" s="17">
        <v>5.1747743197562798E-2</v>
      </c>
      <c r="AP10" s="17">
        <v>5.6193813803055701E-2</v>
      </c>
      <c r="AQ10" s="17">
        <v>1.8830522591533401E-2</v>
      </c>
      <c r="AR10" s="17"/>
      <c r="AS10" s="17">
        <v>5.9757209422567299E-2</v>
      </c>
      <c r="AT10" s="17">
        <v>4.9675696347422797E-2</v>
      </c>
      <c r="AU10" s="17">
        <v>4.763079856151E-2</v>
      </c>
      <c r="AV10" s="17">
        <v>4.2895270626007301E-2</v>
      </c>
      <c r="AW10" s="17">
        <v>4.6284664990457199E-2</v>
      </c>
      <c r="AX10" s="17">
        <v>7.61189445949539E-2</v>
      </c>
      <c r="AY10" s="17"/>
      <c r="AZ10" s="17">
        <v>4.6658319991852701E-2</v>
      </c>
      <c r="BA10" s="17">
        <v>6.0510142576435798E-2</v>
      </c>
      <c r="BB10" s="17">
        <v>4.1985426079894701E-2</v>
      </c>
      <c r="BC10" s="17">
        <v>6.9403977870563502E-2</v>
      </c>
      <c r="BD10" s="17">
        <v>4.6706587050516703E-2</v>
      </c>
      <c r="BE10" s="17"/>
      <c r="BF10" s="17">
        <v>5.3363937843096898E-2</v>
      </c>
      <c r="BG10" s="17"/>
      <c r="BH10" s="17">
        <v>5.2160346145135199E-2</v>
      </c>
      <c r="BI10" s="17"/>
      <c r="BJ10" s="17">
        <v>4.1910994322038798E-2</v>
      </c>
      <c r="BK10" s="17">
        <v>6.3165294933294494E-2</v>
      </c>
      <c r="BL10" s="17">
        <v>4.8115172359945002E-2</v>
      </c>
      <c r="BM10" s="17">
        <v>6.4136101638209195E-2</v>
      </c>
      <c r="BN10" s="17">
        <v>5.7839206730828499E-2</v>
      </c>
      <c r="BO10" s="17">
        <v>6.5002046161114393E-2</v>
      </c>
      <c r="BP10" s="17"/>
      <c r="BQ10" s="17">
        <v>3.5700401907051101E-2</v>
      </c>
      <c r="BR10" s="17">
        <v>4.95519979657554E-2</v>
      </c>
      <c r="BS10" s="17">
        <v>5.7175674573597603E-2</v>
      </c>
      <c r="BT10" s="17"/>
      <c r="BU10" s="17">
        <v>3.9865504552547198E-2</v>
      </c>
      <c r="BV10" s="17">
        <v>4.3889380893103701E-2</v>
      </c>
      <c r="BW10" s="17">
        <v>6.1108504281008703E-2</v>
      </c>
      <c r="BX10" s="17"/>
      <c r="BY10" s="17">
        <v>7.4220148336771097E-2</v>
      </c>
      <c r="BZ10" s="17"/>
      <c r="CA10" s="17">
        <v>4.2406116292199703E-2</v>
      </c>
    </row>
    <row r="11" spans="2:79" x14ac:dyDescent="0.35">
      <c r="B11" s="18" t="s">
        <v>424</v>
      </c>
      <c r="C11" s="17">
        <v>8.5705924077539797E-2</v>
      </c>
      <c r="D11" s="17">
        <v>9.4460660848960695E-2</v>
      </c>
      <c r="E11" s="17">
        <v>7.7584796295942601E-2</v>
      </c>
      <c r="F11" s="17"/>
      <c r="G11" s="17">
        <v>8.68802703554339E-2</v>
      </c>
      <c r="H11" s="17">
        <v>4.5378420026610501E-2</v>
      </c>
      <c r="I11" s="17">
        <v>8.8796405255981703E-2</v>
      </c>
      <c r="J11" s="17">
        <v>9.02285564180694E-2</v>
      </c>
      <c r="K11" s="17">
        <v>9.3174881016995698E-2</v>
      </c>
      <c r="L11" s="17">
        <v>0.106540334213882</v>
      </c>
      <c r="M11" s="17"/>
      <c r="N11" s="17">
        <v>9.6339289435839706E-2</v>
      </c>
      <c r="O11" s="17">
        <v>8.0240513002410696E-2</v>
      </c>
      <c r="P11" s="17">
        <v>8.3639314893861602E-2</v>
      </c>
      <c r="Q11" s="17">
        <v>8.2190734909193805E-2</v>
      </c>
      <c r="R11" s="17"/>
      <c r="S11" s="17">
        <v>8.4839264078705803E-2</v>
      </c>
      <c r="T11" s="17">
        <v>8.0960373759458706E-2</v>
      </c>
      <c r="U11" s="17">
        <v>8.2802424229846405E-2</v>
      </c>
      <c r="V11" s="17">
        <v>7.2905968093467305E-2</v>
      </c>
      <c r="W11" s="17">
        <v>6.8154420528934098E-2</v>
      </c>
      <c r="X11" s="17">
        <v>7.2262089942836796E-2</v>
      </c>
      <c r="Y11" s="17">
        <v>7.2835453787923596E-2</v>
      </c>
      <c r="Z11" s="17">
        <v>8.23701177015361E-2</v>
      </c>
      <c r="AA11" s="17">
        <v>0.102617655115326</v>
      </c>
      <c r="AB11" s="17">
        <v>0.108258005814783</v>
      </c>
      <c r="AC11" s="17">
        <v>0.103805273776417</v>
      </c>
      <c r="AD11" s="17">
        <v>0.116518963096401</v>
      </c>
      <c r="AE11" s="17"/>
      <c r="AF11" s="17">
        <v>5.9043819230695203E-2</v>
      </c>
      <c r="AG11" s="17">
        <v>0.106236073729204</v>
      </c>
      <c r="AH11" s="17">
        <v>0.10382861119754699</v>
      </c>
      <c r="AI11" s="17">
        <v>7.89537211507855E-2</v>
      </c>
      <c r="AJ11" s="17">
        <v>3.4411593186476998E-2</v>
      </c>
      <c r="AK11" s="17">
        <v>6.0303515664264201E-2</v>
      </c>
      <c r="AL11" s="17"/>
      <c r="AM11" s="17">
        <v>8.8372453741518003E-2</v>
      </c>
      <c r="AN11" s="17">
        <v>9.4724967365701601E-2</v>
      </c>
      <c r="AO11" s="17">
        <v>7.7552328401358506E-2</v>
      </c>
      <c r="AP11" s="17">
        <v>8.1517052729194003E-2</v>
      </c>
      <c r="AQ11" s="17">
        <v>9.0569259085592102E-2</v>
      </c>
      <c r="AR11" s="17"/>
      <c r="AS11" s="17">
        <v>6.6071274059778806E-2</v>
      </c>
      <c r="AT11" s="17">
        <v>9.0038836354559199E-2</v>
      </c>
      <c r="AU11" s="17">
        <v>0.10063973506172599</v>
      </c>
      <c r="AV11" s="17">
        <v>0.102171774820131</v>
      </c>
      <c r="AW11" s="17">
        <v>8.3517031173019202E-2</v>
      </c>
      <c r="AX11" s="17">
        <v>5.9860205556798302E-2</v>
      </c>
      <c r="AY11" s="17"/>
      <c r="AZ11" s="17">
        <v>7.2928625093911001E-2</v>
      </c>
      <c r="BA11" s="17">
        <v>8.2768733070985201E-2</v>
      </c>
      <c r="BB11" s="17">
        <v>9.6809905097373999E-2</v>
      </c>
      <c r="BC11" s="17">
        <v>9.1044882308044306E-2</v>
      </c>
      <c r="BD11" s="17">
        <v>8.7192413367253405E-2</v>
      </c>
      <c r="BE11" s="17"/>
      <c r="BF11" s="17">
        <v>8.3679026870840695E-2</v>
      </c>
      <c r="BG11" s="17"/>
      <c r="BH11" s="17">
        <v>8.5113103241819102E-2</v>
      </c>
      <c r="BI11" s="17"/>
      <c r="BJ11" s="17">
        <v>7.7143822308756299E-2</v>
      </c>
      <c r="BK11" s="17">
        <v>9.7329421922994194E-2</v>
      </c>
      <c r="BL11" s="17">
        <v>8.6236883777691994E-2</v>
      </c>
      <c r="BM11" s="17">
        <v>9.5493129942247401E-2</v>
      </c>
      <c r="BN11" s="17">
        <v>6.23591690310994E-2</v>
      </c>
      <c r="BO11" s="17">
        <v>7.7096815601205002E-2</v>
      </c>
      <c r="BP11" s="17"/>
      <c r="BQ11" s="17">
        <v>8.7645119132172794E-2</v>
      </c>
      <c r="BR11" s="17">
        <v>8.6930803222864797E-2</v>
      </c>
      <c r="BS11" s="17">
        <v>8.5660720408486296E-2</v>
      </c>
      <c r="BT11" s="17"/>
      <c r="BU11" s="17">
        <v>0.104770355515209</v>
      </c>
      <c r="BV11" s="17">
        <v>8.4697498810620303E-2</v>
      </c>
      <c r="BW11" s="17">
        <v>8.4344447958309296E-2</v>
      </c>
      <c r="BX11" s="17"/>
      <c r="BY11" s="17">
        <v>3.5575734114860098E-2</v>
      </c>
      <c r="BZ11" s="17"/>
      <c r="CA11" s="17">
        <v>6.9270675023357195E-2</v>
      </c>
    </row>
    <row r="12" spans="2:79" x14ac:dyDescent="0.35">
      <c r="B12" s="18" t="s">
        <v>425</v>
      </c>
      <c r="C12" s="17">
        <v>0.17279144200225899</v>
      </c>
      <c r="D12" s="17">
        <v>0.185200482592174</v>
      </c>
      <c r="E12" s="17">
        <v>0.16099975685401699</v>
      </c>
      <c r="F12" s="17"/>
      <c r="G12" s="17">
        <v>0.17824129774765199</v>
      </c>
      <c r="H12" s="17">
        <v>0.15324113586103999</v>
      </c>
      <c r="I12" s="17">
        <v>0.14855065228277001</v>
      </c>
      <c r="J12" s="17">
        <v>0.17363406366942</v>
      </c>
      <c r="K12" s="17">
        <v>0.18638503521821101</v>
      </c>
      <c r="L12" s="17">
        <v>0.194883373142439</v>
      </c>
      <c r="M12" s="17"/>
      <c r="N12" s="17">
        <v>0.164248875251363</v>
      </c>
      <c r="O12" s="17">
        <v>0.15601100070673801</v>
      </c>
      <c r="P12" s="17">
        <v>0.182897854358474</v>
      </c>
      <c r="Q12" s="17">
        <v>0.192758286935172</v>
      </c>
      <c r="R12" s="17"/>
      <c r="S12" s="17">
        <v>0.146230049889048</v>
      </c>
      <c r="T12" s="17">
        <v>0.173062371589879</v>
      </c>
      <c r="U12" s="17">
        <v>0.16856554769736401</v>
      </c>
      <c r="V12" s="17">
        <v>0.148444816322332</v>
      </c>
      <c r="W12" s="17">
        <v>0.18708678251204</v>
      </c>
      <c r="X12" s="17">
        <v>0.18818944996145101</v>
      </c>
      <c r="Y12" s="17">
        <v>0.220585039136521</v>
      </c>
      <c r="Z12" s="17">
        <v>0.20792079754821399</v>
      </c>
      <c r="AA12" s="17">
        <v>0.163023024796733</v>
      </c>
      <c r="AB12" s="17">
        <v>0.18559769328738901</v>
      </c>
      <c r="AC12" s="17">
        <v>0.13834592496433101</v>
      </c>
      <c r="AD12" s="17">
        <v>0.18092104901068801</v>
      </c>
      <c r="AE12" s="17"/>
      <c r="AF12" s="17">
        <v>0.17148677249703601</v>
      </c>
      <c r="AG12" s="17">
        <v>0.177896269607032</v>
      </c>
      <c r="AH12" s="17">
        <v>0.16838531577052401</v>
      </c>
      <c r="AI12" s="17">
        <v>0.174468734965747</v>
      </c>
      <c r="AJ12" s="17">
        <v>0.15755510547898099</v>
      </c>
      <c r="AK12" s="17">
        <v>0.16266126794650099</v>
      </c>
      <c r="AL12" s="17"/>
      <c r="AM12" s="17">
        <v>0.172786485749301</v>
      </c>
      <c r="AN12" s="17">
        <v>0.18197589231824901</v>
      </c>
      <c r="AO12" s="17">
        <v>0.168112422716968</v>
      </c>
      <c r="AP12" s="17">
        <v>0.16261885496140599</v>
      </c>
      <c r="AQ12" s="17">
        <v>0.18341574781536499</v>
      </c>
      <c r="AR12" s="17"/>
      <c r="AS12" s="17">
        <v>0.16539583912556299</v>
      </c>
      <c r="AT12" s="17">
        <v>0.16540481528149301</v>
      </c>
      <c r="AU12" s="17">
        <v>0.198371434839793</v>
      </c>
      <c r="AV12" s="17">
        <v>0.16617066022409399</v>
      </c>
      <c r="AW12" s="17">
        <v>0.18471292700681699</v>
      </c>
      <c r="AX12" s="17">
        <v>0.163855187588898</v>
      </c>
      <c r="AY12" s="17"/>
      <c r="AZ12" s="17">
        <v>0.17329362840604701</v>
      </c>
      <c r="BA12" s="17">
        <v>0.184259951159254</v>
      </c>
      <c r="BB12" s="17">
        <v>0.16867765430500101</v>
      </c>
      <c r="BC12" s="17">
        <v>0.167819095686848</v>
      </c>
      <c r="BD12" s="17">
        <v>0.16407280486892201</v>
      </c>
      <c r="BE12" s="17"/>
      <c r="BF12" s="17">
        <v>0.17748655643428099</v>
      </c>
      <c r="BG12" s="17"/>
      <c r="BH12" s="17">
        <v>0.172683057592836</v>
      </c>
      <c r="BI12" s="17"/>
      <c r="BJ12" s="17">
        <v>0.169742784766859</v>
      </c>
      <c r="BK12" s="17">
        <v>0.157300563812033</v>
      </c>
      <c r="BL12" s="17">
        <v>0.188643951130925</v>
      </c>
      <c r="BM12" s="17">
        <v>0.17378397280194299</v>
      </c>
      <c r="BN12" s="17">
        <v>0.18088473169004499</v>
      </c>
      <c r="BO12" s="17">
        <v>0.16270900656971099</v>
      </c>
      <c r="BP12" s="17"/>
      <c r="BQ12" s="17">
        <v>0.187512887375992</v>
      </c>
      <c r="BR12" s="17">
        <v>0.174404649793058</v>
      </c>
      <c r="BS12" s="17">
        <v>0.16723152664160901</v>
      </c>
      <c r="BT12" s="17"/>
      <c r="BU12" s="17">
        <v>0.12939602478996301</v>
      </c>
      <c r="BV12" s="17">
        <v>0.177155904791723</v>
      </c>
      <c r="BW12" s="17">
        <v>0.17028179583788</v>
      </c>
      <c r="BX12" s="17"/>
      <c r="BY12" s="17">
        <v>0.13241803912870601</v>
      </c>
      <c r="BZ12" s="17"/>
      <c r="CA12" s="17">
        <v>0.166883451469375</v>
      </c>
    </row>
    <row r="13" spans="2:79" x14ac:dyDescent="0.35">
      <c r="B13" s="18" t="s">
        <v>426</v>
      </c>
      <c r="C13" s="17">
        <v>0.236006142747063</v>
      </c>
      <c r="D13" s="17">
        <v>0.237897343674389</v>
      </c>
      <c r="E13" s="17">
        <v>0.23486669911493899</v>
      </c>
      <c r="F13" s="17"/>
      <c r="G13" s="17">
        <v>0.226292293864229</v>
      </c>
      <c r="H13" s="17">
        <v>0.24052735557810201</v>
      </c>
      <c r="I13" s="17">
        <v>0.26112052624663101</v>
      </c>
      <c r="J13" s="17">
        <v>0.24363195690044401</v>
      </c>
      <c r="K13" s="17">
        <v>0.239867459892253</v>
      </c>
      <c r="L13" s="17">
        <v>0.209720864602326</v>
      </c>
      <c r="M13" s="17"/>
      <c r="N13" s="17">
        <v>0.246103039114696</v>
      </c>
      <c r="O13" s="17">
        <v>0.23172736154592599</v>
      </c>
      <c r="P13" s="17">
        <v>0.26385429935515098</v>
      </c>
      <c r="Q13" s="17">
        <v>0.205313326152673</v>
      </c>
      <c r="R13" s="17"/>
      <c r="S13" s="17">
        <v>0.23164139939109499</v>
      </c>
      <c r="T13" s="17">
        <v>0.25062257080211497</v>
      </c>
      <c r="U13" s="17">
        <v>0.24551566517935799</v>
      </c>
      <c r="V13" s="17">
        <v>0.27891289581721901</v>
      </c>
      <c r="W13" s="17">
        <v>0.26261990049928002</v>
      </c>
      <c r="X13" s="17">
        <v>0.19088119620118199</v>
      </c>
      <c r="Y13" s="17">
        <v>0.223588316205069</v>
      </c>
      <c r="Z13" s="17">
        <v>0.22786531397003801</v>
      </c>
      <c r="AA13" s="17">
        <v>0.22605308521793999</v>
      </c>
      <c r="AB13" s="17">
        <v>0.213355913675355</v>
      </c>
      <c r="AC13" s="17">
        <v>0.25917390711385502</v>
      </c>
      <c r="AD13" s="17">
        <v>0.22196830894687</v>
      </c>
      <c r="AE13" s="17"/>
      <c r="AF13" s="17">
        <v>0.21132741115651499</v>
      </c>
      <c r="AG13" s="17">
        <v>0.23203848411386699</v>
      </c>
      <c r="AH13" s="17">
        <v>0.25357678343752099</v>
      </c>
      <c r="AI13" s="17">
        <v>0.26249653800218897</v>
      </c>
      <c r="AJ13" s="17">
        <v>0.24504162370892399</v>
      </c>
      <c r="AK13" s="17">
        <v>0.233003820249223</v>
      </c>
      <c r="AL13" s="17"/>
      <c r="AM13" s="17">
        <v>0.230587058204476</v>
      </c>
      <c r="AN13" s="17">
        <v>0.23446126522602201</v>
      </c>
      <c r="AO13" s="17">
        <v>0.247649420514237</v>
      </c>
      <c r="AP13" s="17">
        <v>0.237854764010933</v>
      </c>
      <c r="AQ13" s="17">
        <v>0.211500155019963</v>
      </c>
      <c r="AR13" s="17"/>
      <c r="AS13" s="17">
        <v>0.22048816311495201</v>
      </c>
      <c r="AT13" s="17">
        <v>0.25656055910521702</v>
      </c>
      <c r="AU13" s="17">
        <v>0.26602025744687302</v>
      </c>
      <c r="AV13" s="17">
        <v>0.22138457782336099</v>
      </c>
      <c r="AW13" s="17">
        <v>0.22046119719847501</v>
      </c>
      <c r="AX13" s="17">
        <v>0.22028511054526201</v>
      </c>
      <c r="AY13" s="17"/>
      <c r="AZ13" s="17">
        <v>0.24469110406528199</v>
      </c>
      <c r="BA13" s="17">
        <v>0.262951261375028</v>
      </c>
      <c r="BB13" s="17">
        <v>0.21947979496522699</v>
      </c>
      <c r="BC13" s="17">
        <v>0.21894669787028301</v>
      </c>
      <c r="BD13" s="17">
        <v>0.217745458335146</v>
      </c>
      <c r="BE13" s="17"/>
      <c r="BF13" s="17">
        <v>0.241455401599523</v>
      </c>
      <c r="BG13" s="17"/>
      <c r="BH13" s="17">
        <v>0.24136971616700401</v>
      </c>
      <c r="BI13" s="17"/>
      <c r="BJ13" s="17">
        <v>0.26560818205326803</v>
      </c>
      <c r="BK13" s="17">
        <v>0.215264535171626</v>
      </c>
      <c r="BL13" s="17">
        <v>0.23597015527370799</v>
      </c>
      <c r="BM13" s="17">
        <v>0.19430169228952501</v>
      </c>
      <c r="BN13" s="17">
        <v>0.23714241762178101</v>
      </c>
      <c r="BO13" s="17">
        <v>0.233514555004636</v>
      </c>
      <c r="BP13" s="17"/>
      <c r="BQ13" s="17">
        <v>0.22980211578477999</v>
      </c>
      <c r="BR13" s="17">
        <v>0.25269028654500802</v>
      </c>
      <c r="BS13" s="17">
        <v>0.23893658491705799</v>
      </c>
      <c r="BT13" s="17"/>
      <c r="BU13" s="17">
        <v>0.21209094763994499</v>
      </c>
      <c r="BV13" s="17">
        <v>0.26066304357358999</v>
      </c>
      <c r="BW13" s="17">
        <v>0.23648721525027</v>
      </c>
      <c r="BX13" s="17"/>
      <c r="BY13" s="17">
        <v>0.32785158768820399</v>
      </c>
      <c r="BZ13" s="17"/>
      <c r="CA13" s="17">
        <v>0.23297855048427701</v>
      </c>
    </row>
    <row r="14" spans="2:79" x14ac:dyDescent="0.35">
      <c r="B14" s="18" t="s">
        <v>427</v>
      </c>
      <c r="C14" s="17">
        <v>0.16968502107618</v>
      </c>
      <c r="D14" s="17">
        <v>0.163016548058359</v>
      </c>
      <c r="E14" s="17">
        <v>0.17582955233023201</v>
      </c>
      <c r="F14" s="17"/>
      <c r="G14" s="17">
        <v>0.187886567227078</v>
      </c>
      <c r="H14" s="17">
        <v>0.205065932793942</v>
      </c>
      <c r="I14" s="17">
        <v>0.19034800564679899</v>
      </c>
      <c r="J14" s="17">
        <v>0.174744716924113</v>
      </c>
      <c r="K14" s="17">
        <v>0.13922187745908299</v>
      </c>
      <c r="L14" s="17">
        <v>0.12833730802319801</v>
      </c>
      <c r="M14" s="17"/>
      <c r="N14" s="17">
        <v>0.17396954139307899</v>
      </c>
      <c r="O14" s="17">
        <v>0.19075360125708701</v>
      </c>
      <c r="P14" s="17">
        <v>0.14611385532617799</v>
      </c>
      <c r="Q14" s="17">
        <v>0.162541795012936</v>
      </c>
      <c r="R14" s="17"/>
      <c r="S14" s="17">
        <v>0.187365267058172</v>
      </c>
      <c r="T14" s="17">
        <v>0.15917915513085901</v>
      </c>
      <c r="U14" s="17">
        <v>0.17501887668215099</v>
      </c>
      <c r="V14" s="17">
        <v>0.16649893057630999</v>
      </c>
      <c r="W14" s="17">
        <v>0.21052854187844899</v>
      </c>
      <c r="X14" s="17">
        <v>0.159068433127111</v>
      </c>
      <c r="Y14" s="17">
        <v>0.1859510878283</v>
      </c>
      <c r="Z14" s="17">
        <v>0.154433650712825</v>
      </c>
      <c r="AA14" s="17">
        <v>0.151668129290464</v>
      </c>
      <c r="AB14" s="17">
        <v>0.13702355735511201</v>
      </c>
      <c r="AC14" s="17">
        <v>0.171666151801497</v>
      </c>
      <c r="AD14" s="17">
        <v>0.20228316465579099</v>
      </c>
      <c r="AE14" s="17"/>
      <c r="AF14" s="17">
        <v>0.155549882500678</v>
      </c>
      <c r="AG14" s="17">
        <v>0.173483130506255</v>
      </c>
      <c r="AH14" s="17">
        <v>0.159265131470154</v>
      </c>
      <c r="AI14" s="17">
        <v>0.196192285418232</v>
      </c>
      <c r="AJ14" s="17">
        <v>0.19043827864421001</v>
      </c>
      <c r="AK14" s="17">
        <v>0.193634466649554</v>
      </c>
      <c r="AL14" s="17"/>
      <c r="AM14" s="17">
        <v>0.143873214781675</v>
      </c>
      <c r="AN14" s="17">
        <v>0.17024061573347801</v>
      </c>
      <c r="AO14" s="17">
        <v>0.187662073297132</v>
      </c>
      <c r="AP14" s="17">
        <v>0.17890308599516899</v>
      </c>
      <c r="AQ14" s="17">
        <v>0.190860062180777</v>
      </c>
      <c r="AR14" s="17"/>
      <c r="AS14" s="17">
        <v>0.193880346352863</v>
      </c>
      <c r="AT14" s="17">
        <v>0.15733991340429901</v>
      </c>
      <c r="AU14" s="17">
        <v>0.15141668879973799</v>
      </c>
      <c r="AV14" s="17">
        <v>0.17745737600984701</v>
      </c>
      <c r="AW14" s="17">
        <v>0.15603114088891501</v>
      </c>
      <c r="AX14" s="17">
        <v>0.176174929739144</v>
      </c>
      <c r="AY14" s="17"/>
      <c r="AZ14" s="17">
        <v>0.18379471460847799</v>
      </c>
      <c r="BA14" s="17">
        <v>0.159083611842883</v>
      </c>
      <c r="BB14" s="17">
        <v>0.17570998408583199</v>
      </c>
      <c r="BC14" s="17">
        <v>0.119096006490042</v>
      </c>
      <c r="BD14" s="17">
        <v>0.180136339952751</v>
      </c>
      <c r="BE14" s="17"/>
      <c r="BF14" s="17">
        <v>0.165448219828842</v>
      </c>
      <c r="BG14" s="17"/>
      <c r="BH14" s="17">
        <v>0.17675569151489801</v>
      </c>
      <c r="BI14" s="17"/>
      <c r="BJ14" s="17">
        <v>0.19476053701993401</v>
      </c>
      <c r="BK14" s="17">
        <v>0.15752278121796001</v>
      </c>
      <c r="BL14" s="17">
        <v>0.14558929274198201</v>
      </c>
      <c r="BM14" s="17">
        <v>0.17819576631787701</v>
      </c>
      <c r="BN14" s="17">
        <v>0.204519812796955</v>
      </c>
      <c r="BO14" s="17">
        <v>0.20849271876757999</v>
      </c>
      <c r="BP14" s="17"/>
      <c r="BQ14" s="17">
        <v>0.19663708684588299</v>
      </c>
      <c r="BR14" s="17">
        <v>0.15548126338732701</v>
      </c>
      <c r="BS14" s="17">
        <v>0.17500235479016801</v>
      </c>
      <c r="BT14" s="17"/>
      <c r="BU14" s="17">
        <v>0.184711732467252</v>
      </c>
      <c r="BV14" s="17">
        <v>0.17321341407222501</v>
      </c>
      <c r="BW14" s="17">
        <v>0.175335776818976</v>
      </c>
      <c r="BX14" s="17"/>
      <c r="BY14" s="17">
        <v>0.21328186937670601</v>
      </c>
      <c r="BZ14" s="17"/>
      <c r="CA14" s="17">
        <v>0.208188046899555</v>
      </c>
    </row>
    <row r="15" spans="2:79" x14ac:dyDescent="0.35">
      <c r="B15" s="18" t="s">
        <v>428</v>
      </c>
      <c r="C15" s="17">
        <v>0.15423527213409799</v>
      </c>
      <c r="D15" s="17">
        <v>0.14872139126640099</v>
      </c>
      <c r="E15" s="17">
        <v>0.15785451675889201</v>
      </c>
      <c r="F15" s="17"/>
      <c r="G15" s="17">
        <v>0.17633082836761399</v>
      </c>
      <c r="H15" s="17">
        <v>0.20543845322538401</v>
      </c>
      <c r="I15" s="17">
        <v>0.16269555920056</v>
      </c>
      <c r="J15" s="17">
        <v>0.15089046031231201</v>
      </c>
      <c r="K15" s="17">
        <v>0.125463602417443</v>
      </c>
      <c r="L15" s="17">
        <v>0.11297616837088501</v>
      </c>
      <c r="M15" s="17"/>
      <c r="N15" s="17">
        <v>0.14934035801552201</v>
      </c>
      <c r="O15" s="17">
        <v>0.145013371470118</v>
      </c>
      <c r="P15" s="17">
        <v>0.16150132191901301</v>
      </c>
      <c r="Q15" s="17">
        <v>0.16303536030066701</v>
      </c>
      <c r="R15" s="17"/>
      <c r="S15" s="17">
        <v>0.19553951319757301</v>
      </c>
      <c r="T15" s="17">
        <v>0.16294976838310399</v>
      </c>
      <c r="U15" s="17">
        <v>0.13338442076887699</v>
      </c>
      <c r="V15" s="17">
        <v>0.15612368410781099</v>
      </c>
      <c r="W15" s="17">
        <v>0.119101857160369</v>
      </c>
      <c r="X15" s="17">
        <v>0.18928629585776799</v>
      </c>
      <c r="Y15" s="17">
        <v>0.14732119793019699</v>
      </c>
      <c r="Z15" s="17">
        <v>0.15450074073477901</v>
      </c>
      <c r="AA15" s="17">
        <v>0.15835906464452301</v>
      </c>
      <c r="AB15" s="17">
        <v>0.107693888956397</v>
      </c>
      <c r="AC15" s="17">
        <v>0.14786886576170799</v>
      </c>
      <c r="AD15" s="17">
        <v>0.104039187700061</v>
      </c>
      <c r="AE15" s="17"/>
      <c r="AF15" s="17">
        <v>0.18025127536227301</v>
      </c>
      <c r="AG15" s="17">
        <v>0.136160409226216</v>
      </c>
      <c r="AH15" s="17">
        <v>0.15229645881838899</v>
      </c>
      <c r="AI15" s="17">
        <v>0.154679989430242</v>
      </c>
      <c r="AJ15" s="17">
        <v>0.163293333635563</v>
      </c>
      <c r="AK15" s="17">
        <v>0.26461930062123801</v>
      </c>
      <c r="AL15" s="17"/>
      <c r="AM15" s="17">
        <v>0.148881026845854</v>
      </c>
      <c r="AN15" s="17">
        <v>0.14135145819166101</v>
      </c>
      <c r="AO15" s="17">
        <v>0.15491619849937799</v>
      </c>
      <c r="AP15" s="17">
        <v>0.18416848596010399</v>
      </c>
      <c r="AQ15" s="17">
        <v>0.22936397892148599</v>
      </c>
      <c r="AR15" s="17"/>
      <c r="AS15" s="17">
        <v>0.183420524801479</v>
      </c>
      <c r="AT15" s="17">
        <v>0.13322837684486899</v>
      </c>
      <c r="AU15" s="17">
        <v>0.146200028477351</v>
      </c>
      <c r="AV15" s="17">
        <v>0.15466153950950001</v>
      </c>
      <c r="AW15" s="17">
        <v>0.14112896729056401</v>
      </c>
      <c r="AX15" s="17">
        <v>0.16676738978952599</v>
      </c>
      <c r="AY15" s="17"/>
      <c r="AZ15" s="17">
        <v>0.15186684330199601</v>
      </c>
      <c r="BA15" s="17">
        <v>0.11804528701601499</v>
      </c>
      <c r="BB15" s="17">
        <v>0.16471730866402801</v>
      </c>
      <c r="BC15" s="17">
        <v>0.16899444943917899</v>
      </c>
      <c r="BD15" s="17">
        <v>0.18910284590463999</v>
      </c>
      <c r="BE15" s="17"/>
      <c r="BF15" s="17">
        <v>0.147706588034097</v>
      </c>
      <c r="BG15" s="17"/>
      <c r="BH15" s="17">
        <v>0.13961023022907099</v>
      </c>
      <c r="BI15" s="17"/>
      <c r="BJ15" s="17">
        <v>0.14902577350544399</v>
      </c>
      <c r="BK15" s="17">
        <v>0.147355164161876</v>
      </c>
      <c r="BL15" s="17">
        <v>0.151790650978055</v>
      </c>
      <c r="BM15" s="17">
        <v>0.17566001259882399</v>
      </c>
      <c r="BN15" s="17">
        <v>0.17366853537638099</v>
      </c>
      <c r="BO15" s="17">
        <v>0.15435053480622399</v>
      </c>
      <c r="BP15" s="17"/>
      <c r="BQ15" s="17">
        <v>0.163481454486267</v>
      </c>
      <c r="BR15" s="17">
        <v>0.157748983069979</v>
      </c>
      <c r="BS15" s="17">
        <v>0.15582948958870299</v>
      </c>
      <c r="BT15" s="17"/>
      <c r="BU15" s="17">
        <v>0.22580985891258701</v>
      </c>
      <c r="BV15" s="17">
        <v>0.15142097390642401</v>
      </c>
      <c r="BW15" s="17">
        <v>0.15197590671019001</v>
      </c>
      <c r="BX15" s="17"/>
      <c r="BY15" s="17">
        <v>0.13591285898582101</v>
      </c>
      <c r="BZ15" s="17"/>
      <c r="CA15" s="17">
        <v>0.19409014822697401</v>
      </c>
    </row>
    <row r="16" spans="2:79" x14ac:dyDescent="0.35">
      <c r="B16" s="18" t="s">
        <v>104</v>
      </c>
      <c r="C16" s="19">
        <v>6.7095430133235198E-2</v>
      </c>
      <c r="D16" s="19">
        <v>6.0332937518078E-2</v>
      </c>
      <c r="E16" s="19">
        <v>7.4152135878851097E-2</v>
      </c>
      <c r="F16" s="19"/>
      <c r="G16" s="19">
        <v>4.0676475469300998E-2</v>
      </c>
      <c r="H16" s="19">
        <v>6.0846530695511901E-2</v>
      </c>
      <c r="I16" s="19">
        <v>4.70561847143506E-2</v>
      </c>
      <c r="J16" s="19">
        <v>6.1206906464550299E-2</v>
      </c>
      <c r="K16" s="19">
        <v>7.6077055858574799E-2</v>
      </c>
      <c r="L16" s="19">
        <v>0.104806825343824</v>
      </c>
      <c r="M16" s="19"/>
      <c r="N16" s="19">
        <v>6.2382115096352497E-2</v>
      </c>
      <c r="O16" s="19">
        <v>7.5987806007337205E-2</v>
      </c>
      <c r="P16" s="19">
        <v>5.3576971219024397E-2</v>
      </c>
      <c r="Q16" s="19">
        <v>7.2444903601728103E-2</v>
      </c>
      <c r="R16" s="19"/>
      <c r="S16" s="19">
        <v>5.3457504714653097E-2</v>
      </c>
      <c r="T16" s="19">
        <v>6.5881764858130507E-2</v>
      </c>
      <c r="U16" s="19">
        <v>5.8605618819337402E-2</v>
      </c>
      <c r="V16" s="19">
        <v>7.75080257157542E-2</v>
      </c>
      <c r="W16" s="19">
        <v>5.2954347771683501E-2</v>
      </c>
      <c r="X16" s="19">
        <v>7.88071234388701E-2</v>
      </c>
      <c r="Y16" s="19">
        <v>4.6332578539934E-2</v>
      </c>
      <c r="Z16" s="19">
        <v>5.70878673100906E-2</v>
      </c>
      <c r="AA16" s="19">
        <v>7.0184399410370898E-2</v>
      </c>
      <c r="AB16" s="19">
        <v>0.10020709674886299</v>
      </c>
      <c r="AC16" s="19">
        <v>7.8588934145383704E-2</v>
      </c>
      <c r="AD16" s="19">
        <v>6.3947944234961904E-2</v>
      </c>
      <c r="AE16" s="19"/>
      <c r="AF16" s="19">
        <v>7.2387259936131404E-2</v>
      </c>
      <c r="AG16" s="19">
        <v>6.5413225951013093E-2</v>
      </c>
      <c r="AH16" s="19">
        <v>5.2352938070686E-2</v>
      </c>
      <c r="AI16" s="19">
        <v>3.40298017457124E-2</v>
      </c>
      <c r="AJ16" s="19">
        <v>9.0016720259451094E-2</v>
      </c>
      <c r="AK16" s="19">
        <v>3.5120977497890199E-2</v>
      </c>
      <c r="AL16" s="19"/>
      <c r="AM16" s="19">
        <v>8.5501245640422593E-2</v>
      </c>
      <c r="AN16" s="19">
        <v>6.2492024564515102E-2</v>
      </c>
      <c r="AO16" s="19">
        <v>6.7615638846865306E-2</v>
      </c>
      <c r="AP16" s="19">
        <v>2.8700679817949899E-2</v>
      </c>
      <c r="AQ16" s="19">
        <v>4.1133894348429102E-2</v>
      </c>
      <c r="AR16" s="19"/>
      <c r="AS16" s="19">
        <v>5.6140454277186697E-2</v>
      </c>
      <c r="AT16" s="19">
        <v>7.7054487636048094E-2</v>
      </c>
      <c r="AU16" s="19">
        <v>4.9975522758927797E-2</v>
      </c>
      <c r="AV16" s="19">
        <v>7.3506467996763594E-2</v>
      </c>
      <c r="AW16" s="19">
        <v>8.6779184336198995E-2</v>
      </c>
      <c r="AX16" s="19">
        <v>5.7279270832456E-2</v>
      </c>
      <c r="AY16" s="19"/>
      <c r="AZ16" s="19">
        <v>6.6381922726880996E-2</v>
      </c>
      <c r="BA16" s="19">
        <v>5.8433718118601902E-2</v>
      </c>
      <c r="BB16" s="19">
        <v>7.9781996196637797E-2</v>
      </c>
      <c r="BC16" s="19">
        <v>0.102295682388333</v>
      </c>
      <c r="BD16" s="19">
        <v>5.7416353520067402E-2</v>
      </c>
      <c r="BE16" s="19"/>
      <c r="BF16" s="19">
        <v>6.6600468922512104E-2</v>
      </c>
      <c r="BG16" s="19"/>
      <c r="BH16" s="19">
        <v>6.5447125244449803E-2</v>
      </c>
      <c r="BI16" s="19"/>
      <c r="BJ16" s="19">
        <v>5.5391841565534103E-2</v>
      </c>
      <c r="BK16" s="19">
        <v>8.7619749624804594E-2</v>
      </c>
      <c r="BL16" s="19">
        <v>7.5995368807788996E-2</v>
      </c>
      <c r="BM16" s="19">
        <v>5.0581208142103602E-2</v>
      </c>
      <c r="BN16" s="19">
        <v>3.6762604053406603E-2</v>
      </c>
      <c r="BO16" s="19">
        <v>3.1595401274808997E-2</v>
      </c>
      <c r="BP16" s="19"/>
      <c r="BQ16" s="19">
        <v>3.7020417731730197E-2</v>
      </c>
      <c r="BR16" s="19">
        <v>4.7263217381382901E-2</v>
      </c>
      <c r="BS16" s="19">
        <v>6.4061067392162399E-2</v>
      </c>
      <c r="BT16" s="19"/>
      <c r="BU16" s="19">
        <v>4.1416289559347598E-2</v>
      </c>
      <c r="BV16" s="19">
        <v>4.3785363130696503E-2</v>
      </c>
      <c r="BW16" s="19">
        <v>5.76294946947674E-2</v>
      </c>
      <c r="BX16" s="19"/>
      <c r="BY16" s="19">
        <v>2.4764772144969902E-2</v>
      </c>
      <c r="BZ16" s="19"/>
      <c r="CA16" s="19">
        <v>4.8796870582277697E-2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6.6861171717634296E-2</v>
      </c>
      <c r="D9" s="17">
        <v>5.8895643286993801E-2</v>
      </c>
      <c r="E9" s="17">
        <v>7.4671777116414498E-2</v>
      </c>
      <c r="F9" s="17"/>
      <c r="G9" s="17">
        <v>6.3335205373758002E-2</v>
      </c>
      <c r="H9" s="17">
        <v>4.73754547811144E-2</v>
      </c>
      <c r="I9" s="17">
        <v>7.8410627115216805E-2</v>
      </c>
      <c r="J9" s="17">
        <v>7.1303565782678505E-2</v>
      </c>
      <c r="K9" s="17">
        <v>7.7566956188838299E-2</v>
      </c>
      <c r="L9" s="17">
        <v>6.4937136126835701E-2</v>
      </c>
      <c r="M9" s="17"/>
      <c r="N9" s="17">
        <v>6.58327149656215E-2</v>
      </c>
      <c r="O9" s="17">
        <v>6.3514118182340304E-2</v>
      </c>
      <c r="P9" s="17">
        <v>5.9305483450835597E-2</v>
      </c>
      <c r="Q9" s="17">
        <v>7.8035068900915203E-2</v>
      </c>
      <c r="R9" s="17"/>
      <c r="S9" s="17">
        <v>5.9856662324699599E-2</v>
      </c>
      <c r="T9" s="17">
        <v>6.0473651562900799E-2</v>
      </c>
      <c r="U9" s="17">
        <v>6.0503482242544503E-2</v>
      </c>
      <c r="V9" s="17">
        <v>5.4234290177179803E-2</v>
      </c>
      <c r="W9" s="17">
        <v>9.5521554474798903E-2</v>
      </c>
      <c r="X9" s="17">
        <v>6.1039419135472103E-2</v>
      </c>
      <c r="Y9" s="17">
        <v>6.8768436884335704E-2</v>
      </c>
      <c r="Z9" s="17">
        <v>6.9253956739337305E-2</v>
      </c>
      <c r="AA9" s="17">
        <v>8.7181762137971006E-2</v>
      </c>
      <c r="AB9" s="17">
        <v>7.3286057037544594E-2</v>
      </c>
      <c r="AC9" s="17">
        <v>4.4865742832356503E-2</v>
      </c>
      <c r="AD9" s="17">
        <v>6.7214558090908094E-2</v>
      </c>
      <c r="AE9" s="17"/>
      <c r="AF9" s="17">
        <v>8.2583335207921604E-2</v>
      </c>
      <c r="AG9" s="17">
        <v>6.5730115886659807E-2</v>
      </c>
      <c r="AH9" s="17">
        <v>5.9647382404067202E-2</v>
      </c>
      <c r="AI9" s="17">
        <v>6.14772301887496E-2</v>
      </c>
      <c r="AJ9" s="17">
        <v>5.3648384491423201E-2</v>
      </c>
      <c r="AK9" s="17">
        <v>5.4418160965029702E-2</v>
      </c>
      <c r="AL9" s="17"/>
      <c r="AM9" s="17">
        <v>9.3324012012630103E-2</v>
      </c>
      <c r="AN9" s="17">
        <v>5.8119794047655299E-2</v>
      </c>
      <c r="AO9" s="17">
        <v>5.3801460741154203E-2</v>
      </c>
      <c r="AP9" s="17">
        <v>7.6022434038705997E-2</v>
      </c>
      <c r="AQ9" s="17">
        <v>2.5044976962026198E-2</v>
      </c>
      <c r="AR9" s="17"/>
      <c r="AS9" s="17">
        <v>5.7704079991710101E-2</v>
      </c>
      <c r="AT9" s="17">
        <v>7.0768330600360904E-2</v>
      </c>
      <c r="AU9" s="17">
        <v>8.1131162859156197E-2</v>
      </c>
      <c r="AV9" s="17">
        <v>5.4127066079800001E-2</v>
      </c>
      <c r="AW9" s="17">
        <v>8.1192162088209896E-2</v>
      </c>
      <c r="AX9" s="17">
        <v>6.1623472059647098E-2</v>
      </c>
      <c r="AY9" s="17"/>
      <c r="AZ9" s="17">
        <v>5.1220861648872601E-2</v>
      </c>
      <c r="BA9" s="17">
        <v>7.2322434151890796E-2</v>
      </c>
      <c r="BB9" s="17">
        <v>7.2288521148155899E-2</v>
      </c>
      <c r="BC9" s="17">
        <v>7.8783786344580803E-2</v>
      </c>
      <c r="BD9" s="17">
        <v>6.3242029157383903E-2</v>
      </c>
      <c r="BE9" s="17"/>
      <c r="BF9" s="17">
        <v>6.6734656307708903E-2</v>
      </c>
      <c r="BG9" s="17"/>
      <c r="BH9" s="17">
        <v>6.8789895637732898E-2</v>
      </c>
      <c r="BI9" s="17"/>
      <c r="BJ9" s="17">
        <v>6.0982338240516201E-2</v>
      </c>
      <c r="BK9" s="17">
        <v>7.3129788272684806E-2</v>
      </c>
      <c r="BL9" s="17">
        <v>6.2526358019032294E-2</v>
      </c>
      <c r="BM9" s="17">
        <v>7.9478235344023498E-2</v>
      </c>
      <c r="BN9" s="17">
        <v>6.4718489728830805E-2</v>
      </c>
      <c r="BO9" s="17">
        <v>7.6779257209305396E-2</v>
      </c>
      <c r="BP9" s="17"/>
      <c r="BQ9" s="17">
        <v>6.4509201113596495E-2</v>
      </c>
      <c r="BR9" s="17">
        <v>7.2801383947420195E-2</v>
      </c>
      <c r="BS9" s="17">
        <v>6.1728663954703299E-2</v>
      </c>
      <c r="BT9" s="17"/>
      <c r="BU9" s="17">
        <v>3.4580969863524103E-2</v>
      </c>
      <c r="BV9" s="17">
        <v>5.9917638185679203E-2</v>
      </c>
      <c r="BW9" s="17">
        <v>7.0087381763805107E-2</v>
      </c>
      <c r="BX9" s="17"/>
      <c r="BY9" s="17">
        <v>9.2469532438364296E-2</v>
      </c>
      <c r="BZ9" s="17"/>
      <c r="CA9" s="17">
        <v>3.1895012216054897E-2</v>
      </c>
    </row>
    <row r="10" spans="2:79" x14ac:dyDescent="0.35">
      <c r="B10" s="18" t="s">
        <v>369</v>
      </c>
      <c r="C10" s="17">
        <v>6.1798881191994601E-2</v>
      </c>
      <c r="D10" s="17">
        <v>5.63860605613766E-2</v>
      </c>
      <c r="E10" s="17">
        <v>6.6448644657535402E-2</v>
      </c>
      <c r="F10" s="17"/>
      <c r="G10" s="17">
        <v>8.1718102491291994E-2</v>
      </c>
      <c r="H10" s="17">
        <v>7.6705322985986799E-2</v>
      </c>
      <c r="I10" s="17">
        <v>3.2617998093987001E-2</v>
      </c>
      <c r="J10" s="17">
        <v>5.2939258647292001E-2</v>
      </c>
      <c r="K10" s="17">
        <v>6.0877095248101303E-2</v>
      </c>
      <c r="L10" s="17">
        <v>6.7791536921352799E-2</v>
      </c>
      <c r="M10" s="17"/>
      <c r="N10" s="17">
        <v>5.2862664756073499E-2</v>
      </c>
      <c r="O10" s="17">
        <v>6.8415253608371293E-2</v>
      </c>
      <c r="P10" s="17">
        <v>6.5750861623120105E-2</v>
      </c>
      <c r="Q10" s="17">
        <v>5.7985091830449802E-2</v>
      </c>
      <c r="R10" s="17"/>
      <c r="S10" s="17">
        <v>4.0571265377535401E-2</v>
      </c>
      <c r="T10" s="17">
        <v>6.20703041274401E-2</v>
      </c>
      <c r="U10" s="17">
        <v>6.5831156705089405E-2</v>
      </c>
      <c r="V10" s="17">
        <v>7.7527754788606795E-2</v>
      </c>
      <c r="W10" s="17">
        <v>4.0083322859718697E-2</v>
      </c>
      <c r="X10" s="17">
        <v>5.6658162798981601E-2</v>
      </c>
      <c r="Y10" s="17">
        <v>4.4075971572733602E-2</v>
      </c>
      <c r="Z10" s="17">
        <v>7.5847126468737897E-2</v>
      </c>
      <c r="AA10" s="17">
        <v>8.2163428864356403E-2</v>
      </c>
      <c r="AB10" s="17">
        <v>7.33396705651575E-2</v>
      </c>
      <c r="AC10" s="17">
        <v>8.9856036582728199E-2</v>
      </c>
      <c r="AD10" s="17">
        <v>4.0201254139225401E-2</v>
      </c>
      <c r="AE10" s="17"/>
      <c r="AF10" s="17">
        <v>6.3064459030118397E-2</v>
      </c>
      <c r="AG10" s="17">
        <v>5.3974927778314398E-2</v>
      </c>
      <c r="AH10" s="17">
        <v>6.2141786645056998E-2</v>
      </c>
      <c r="AI10" s="17">
        <v>5.2714716088274799E-2</v>
      </c>
      <c r="AJ10" s="17">
        <v>8.6978995018971897E-2</v>
      </c>
      <c r="AK10" s="17">
        <v>4.4954394214261201E-2</v>
      </c>
      <c r="AL10" s="17"/>
      <c r="AM10" s="17">
        <v>6.5485554866522397E-2</v>
      </c>
      <c r="AN10" s="17">
        <v>6.6434494333437497E-2</v>
      </c>
      <c r="AO10" s="17">
        <v>5.5714232462469697E-2</v>
      </c>
      <c r="AP10" s="17">
        <v>6.4267166572725201E-2</v>
      </c>
      <c r="AQ10" s="17">
        <v>5.4710103529737701E-2</v>
      </c>
      <c r="AR10" s="17"/>
      <c r="AS10" s="17">
        <v>6.4373650160440901E-2</v>
      </c>
      <c r="AT10" s="17">
        <v>5.4768572678588902E-2</v>
      </c>
      <c r="AU10" s="17">
        <v>4.7903534026935701E-2</v>
      </c>
      <c r="AV10" s="17">
        <v>7.0653168030290703E-2</v>
      </c>
      <c r="AW10" s="17">
        <v>3.8811441186300498E-2</v>
      </c>
      <c r="AX10" s="17">
        <v>0.11703886229895499</v>
      </c>
      <c r="AY10" s="17"/>
      <c r="AZ10" s="17">
        <v>6.0313150875704297E-2</v>
      </c>
      <c r="BA10" s="17">
        <v>6.0878523162241599E-2</v>
      </c>
      <c r="BB10" s="17">
        <v>5.7323710513268802E-2</v>
      </c>
      <c r="BC10" s="17">
        <v>5.93957452628689E-2</v>
      </c>
      <c r="BD10" s="17">
        <v>6.7364452621616305E-2</v>
      </c>
      <c r="BE10" s="17"/>
      <c r="BF10" s="17">
        <v>6.0986171662715E-2</v>
      </c>
      <c r="BG10" s="17"/>
      <c r="BH10" s="17">
        <v>5.9538572165432103E-2</v>
      </c>
      <c r="BI10" s="17"/>
      <c r="BJ10" s="17">
        <v>5.4086339129728801E-2</v>
      </c>
      <c r="BK10" s="17">
        <v>6.3769580200003395E-2</v>
      </c>
      <c r="BL10" s="17">
        <v>6.5500246646490304E-2</v>
      </c>
      <c r="BM10" s="17">
        <v>7.3712504999042805E-2</v>
      </c>
      <c r="BN10" s="17">
        <v>6.4079407597450205E-2</v>
      </c>
      <c r="BO10" s="17">
        <v>8.4491157397870095E-2</v>
      </c>
      <c r="BP10" s="17"/>
      <c r="BQ10" s="17">
        <v>6.77916514515991E-2</v>
      </c>
      <c r="BR10" s="17">
        <v>5.8903512763545898E-2</v>
      </c>
      <c r="BS10" s="17">
        <v>6.3187422400234006E-2</v>
      </c>
      <c r="BT10" s="17"/>
      <c r="BU10" s="17">
        <v>7.6316388156291395E-2</v>
      </c>
      <c r="BV10" s="17">
        <v>4.95488307358702E-2</v>
      </c>
      <c r="BW10" s="17">
        <v>7.0965027789385696E-2</v>
      </c>
      <c r="BX10" s="17"/>
      <c r="BY10" s="17">
        <v>8.8100379738475093E-2</v>
      </c>
      <c r="BZ10" s="17"/>
      <c r="CA10" s="17">
        <v>6.5640852186510598E-2</v>
      </c>
    </row>
    <row r="11" spans="2:79" x14ac:dyDescent="0.35">
      <c r="B11" s="18" t="s">
        <v>424</v>
      </c>
      <c r="C11" s="17">
        <v>0.100571725557215</v>
      </c>
      <c r="D11" s="17">
        <v>0.104451373010021</v>
      </c>
      <c r="E11" s="17">
        <v>9.7308394331773101E-2</v>
      </c>
      <c r="F11" s="17"/>
      <c r="G11" s="17">
        <v>0.10919669346664999</v>
      </c>
      <c r="H11" s="17">
        <v>9.0315328441205503E-2</v>
      </c>
      <c r="I11" s="17">
        <v>9.24781914577993E-2</v>
      </c>
      <c r="J11" s="17">
        <v>9.6603681085912801E-2</v>
      </c>
      <c r="K11" s="17">
        <v>0.10417664643326099</v>
      </c>
      <c r="L11" s="17">
        <v>0.11050020474760899</v>
      </c>
      <c r="M11" s="17"/>
      <c r="N11" s="17">
        <v>0.11717757411596701</v>
      </c>
      <c r="O11" s="17">
        <v>9.8546934254606797E-2</v>
      </c>
      <c r="P11" s="17">
        <v>8.6502720115473594E-2</v>
      </c>
      <c r="Q11" s="17">
        <v>9.5326594763142397E-2</v>
      </c>
      <c r="R11" s="17"/>
      <c r="S11" s="17">
        <v>0.102073031241235</v>
      </c>
      <c r="T11" s="17">
        <v>0.10419767919648899</v>
      </c>
      <c r="U11" s="17">
        <v>0.110677725473892</v>
      </c>
      <c r="V11" s="17">
        <v>8.6512857085984898E-2</v>
      </c>
      <c r="W11" s="17">
        <v>9.8668826904783305E-2</v>
      </c>
      <c r="X11" s="17">
        <v>0.106266493749504</v>
      </c>
      <c r="Y11" s="17">
        <v>9.5900372553105503E-2</v>
      </c>
      <c r="Z11" s="17">
        <v>0.107649796852261</v>
      </c>
      <c r="AA11" s="17">
        <v>9.7233335554230402E-2</v>
      </c>
      <c r="AB11" s="17">
        <v>9.3630634507214802E-2</v>
      </c>
      <c r="AC11" s="17">
        <v>9.8231243479789093E-2</v>
      </c>
      <c r="AD11" s="17">
        <v>0.120417566551151</v>
      </c>
      <c r="AE11" s="17"/>
      <c r="AF11" s="17">
        <v>7.4743802248000604E-2</v>
      </c>
      <c r="AG11" s="17">
        <v>0.116996250643049</v>
      </c>
      <c r="AH11" s="17">
        <v>0.11404777292667601</v>
      </c>
      <c r="AI11" s="17">
        <v>8.7988894546114998E-2</v>
      </c>
      <c r="AJ11" s="17">
        <v>0.11085601614882901</v>
      </c>
      <c r="AK11" s="17">
        <v>0.104995437084913</v>
      </c>
      <c r="AL11" s="17"/>
      <c r="AM11" s="17">
        <v>8.8328070887472104E-2</v>
      </c>
      <c r="AN11" s="17">
        <v>0.102199376069199</v>
      </c>
      <c r="AO11" s="17">
        <v>0.11365813771259101</v>
      </c>
      <c r="AP11" s="17">
        <v>9.41103757669286E-2</v>
      </c>
      <c r="AQ11" s="17">
        <v>0.15226061251776901</v>
      </c>
      <c r="AR11" s="17"/>
      <c r="AS11" s="17">
        <v>8.0964427500522601E-2</v>
      </c>
      <c r="AT11" s="17">
        <v>0.108539232483318</v>
      </c>
      <c r="AU11" s="17">
        <v>0.111006900723421</v>
      </c>
      <c r="AV11" s="17">
        <v>0.11488815085724099</v>
      </c>
      <c r="AW11" s="17">
        <v>9.5751320308299998E-2</v>
      </c>
      <c r="AX11" s="17">
        <v>8.2835187367579804E-2</v>
      </c>
      <c r="AY11" s="17"/>
      <c r="AZ11" s="17">
        <v>0.110425944605113</v>
      </c>
      <c r="BA11" s="17">
        <v>9.9749562039357406E-2</v>
      </c>
      <c r="BB11" s="17">
        <v>0.109503901148676</v>
      </c>
      <c r="BC11" s="17">
        <v>9.9508577709659096E-2</v>
      </c>
      <c r="BD11" s="17">
        <v>8.6752818222872605E-2</v>
      </c>
      <c r="BE11" s="17"/>
      <c r="BF11" s="17">
        <v>0.10410995570136999</v>
      </c>
      <c r="BG11" s="17"/>
      <c r="BH11" s="17">
        <v>0.10149541240816699</v>
      </c>
      <c r="BI11" s="17"/>
      <c r="BJ11" s="17">
        <v>9.6224972087009697E-2</v>
      </c>
      <c r="BK11" s="17">
        <v>0.107603481512612</v>
      </c>
      <c r="BL11" s="17">
        <v>9.9985387572260498E-2</v>
      </c>
      <c r="BM11" s="17">
        <v>0.12134316242764399</v>
      </c>
      <c r="BN11" s="17">
        <v>8.5878774369750999E-2</v>
      </c>
      <c r="BO11" s="17">
        <v>0.108553193028183</v>
      </c>
      <c r="BP11" s="17"/>
      <c r="BQ11" s="17">
        <v>9.90978883595246E-2</v>
      </c>
      <c r="BR11" s="17">
        <v>0.106220834508209</v>
      </c>
      <c r="BS11" s="17">
        <v>9.7805914562546906E-2</v>
      </c>
      <c r="BT11" s="17"/>
      <c r="BU11" s="17">
        <v>9.1165511509580105E-2</v>
      </c>
      <c r="BV11" s="17">
        <v>9.7652790166632697E-2</v>
      </c>
      <c r="BW11" s="17">
        <v>0.109977142657684</v>
      </c>
      <c r="BX11" s="17"/>
      <c r="BY11" s="17">
        <v>5.8260351651258702E-2</v>
      </c>
      <c r="BZ11" s="17"/>
      <c r="CA11" s="17">
        <v>9.1267946612856796E-2</v>
      </c>
    </row>
    <row r="12" spans="2:79" x14ac:dyDescent="0.35">
      <c r="B12" s="18" t="s">
        <v>425</v>
      </c>
      <c r="C12" s="17">
        <v>0.195787267443606</v>
      </c>
      <c r="D12" s="17">
        <v>0.196925006080647</v>
      </c>
      <c r="E12" s="17">
        <v>0.194643877270326</v>
      </c>
      <c r="F12" s="17"/>
      <c r="G12" s="17">
        <v>0.16132970793611801</v>
      </c>
      <c r="H12" s="17">
        <v>0.17406806390215801</v>
      </c>
      <c r="I12" s="17">
        <v>0.21855820954656599</v>
      </c>
      <c r="J12" s="17">
        <v>0.208973038872937</v>
      </c>
      <c r="K12" s="17">
        <v>0.20598177848889301</v>
      </c>
      <c r="L12" s="17">
        <v>0.20052108444028399</v>
      </c>
      <c r="M12" s="17"/>
      <c r="N12" s="17">
        <v>0.19408959380499399</v>
      </c>
      <c r="O12" s="17">
        <v>0.186340442563414</v>
      </c>
      <c r="P12" s="17">
        <v>0.194940304033353</v>
      </c>
      <c r="Q12" s="17">
        <v>0.207590720231278</v>
      </c>
      <c r="R12" s="17"/>
      <c r="S12" s="17">
        <v>0.193521796961062</v>
      </c>
      <c r="T12" s="17">
        <v>0.186043232056748</v>
      </c>
      <c r="U12" s="17">
        <v>0.223837395587594</v>
      </c>
      <c r="V12" s="17">
        <v>0.19982839830931601</v>
      </c>
      <c r="W12" s="17">
        <v>0.18601305436655699</v>
      </c>
      <c r="X12" s="17">
        <v>0.21578782345023201</v>
      </c>
      <c r="Y12" s="17">
        <v>0.18789929270442399</v>
      </c>
      <c r="Z12" s="17">
        <v>0.21525110037961301</v>
      </c>
      <c r="AA12" s="17">
        <v>0.18957953352383</v>
      </c>
      <c r="AB12" s="17">
        <v>0.17713565562085901</v>
      </c>
      <c r="AC12" s="17">
        <v>0.17267178286864901</v>
      </c>
      <c r="AD12" s="17">
        <v>0.23679627465339301</v>
      </c>
      <c r="AE12" s="17"/>
      <c r="AF12" s="17">
        <v>0.186470650287822</v>
      </c>
      <c r="AG12" s="17">
        <v>0.20598624101958601</v>
      </c>
      <c r="AH12" s="17">
        <v>0.19056391110599</v>
      </c>
      <c r="AI12" s="17">
        <v>0.20885456755233101</v>
      </c>
      <c r="AJ12" s="17">
        <v>0.15735326083394599</v>
      </c>
      <c r="AK12" s="17">
        <v>0.18537314412243899</v>
      </c>
      <c r="AL12" s="17"/>
      <c r="AM12" s="17">
        <v>0.194106249329729</v>
      </c>
      <c r="AN12" s="17">
        <v>0.217602657057796</v>
      </c>
      <c r="AO12" s="17">
        <v>0.17346893805990901</v>
      </c>
      <c r="AP12" s="17">
        <v>0.18850800886031999</v>
      </c>
      <c r="AQ12" s="17">
        <v>0.14287927235466799</v>
      </c>
      <c r="AR12" s="17"/>
      <c r="AS12" s="17">
        <v>0.17159469328249399</v>
      </c>
      <c r="AT12" s="17">
        <v>0.22465939301065899</v>
      </c>
      <c r="AU12" s="17">
        <v>0.215488278158596</v>
      </c>
      <c r="AV12" s="17">
        <v>0.18200219244398899</v>
      </c>
      <c r="AW12" s="17">
        <v>0.19654505024757199</v>
      </c>
      <c r="AX12" s="17">
        <v>0.173611280277674</v>
      </c>
      <c r="AY12" s="17"/>
      <c r="AZ12" s="17">
        <v>0.20482403403510999</v>
      </c>
      <c r="BA12" s="17">
        <v>0.21573742362124501</v>
      </c>
      <c r="BB12" s="17">
        <v>0.18972734513025999</v>
      </c>
      <c r="BC12" s="17">
        <v>0.178909940484518</v>
      </c>
      <c r="BD12" s="17">
        <v>0.17405124778574499</v>
      </c>
      <c r="BE12" s="17"/>
      <c r="BF12" s="17">
        <v>0.20482114262397799</v>
      </c>
      <c r="BG12" s="17"/>
      <c r="BH12" s="17">
        <v>0.20267277128827799</v>
      </c>
      <c r="BI12" s="17"/>
      <c r="BJ12" s="17">
        <v>0.21602910690646601</v>
      </c>
      <c r="BK12" s="17">
        <v>0.17216668008198199</v>
      </c>
      <c r="BL12" s="17">
        <v>0.20832892801108199</v>
      </c>
      <c r="BM12" s="17">
        <v>0.175578817728477</v>
      </c>
      <c r="BN12" s="17">
        <v>0.18374093062659899</v>
      </c>
      <c r="BO12" s="17">
        <v>0.15300910656647701</v>
      </c>
      <c r="BP12" s="17"/>
      <c r="BQ12" s="17">
        <v>0.17846177933646301</v>
      </c>
      <c r="BR12" s="17">
        <v>0.206937728598756</v>
      </c>
      <c r="BS12" s="17">
        <v>0.20230831747765299</v>
      </c>
      <c r="BT12" s="17"/>
      <c r="BU12" s="17">
        <v>0.18198463523282801</v>
      </c>
      <c r="BV12" s="17">
        <v>0.20468652844023799</v>
      </c>
      <c r="BW12" s="17">
        <v>0.19298739391821601</v>
      </c>
      <c r="BX12" s="17"/>
      <c r="BY12" s="17">
        <v>0.191882256004275</v>
      </c>
      <c r="BZ12" s="17"/>
      <c r="CA12" s="17">
        <v>0.18527887665700499</v>
      </c>
    </row>
    <row r="13" spans="2:79" x14ac:dyDescent="0.35">
      <c r="B13" s="18" t="s">
        <v>426</v>
      </c>
      <c r="C13" s="17">
        <v>0.223549655620912</v>
      </c>
      <c r="D13" s="17">
        <v>0.232982305729619</v>
      </c>
      <c r="E13" s="17">
        <v>0.21549825067109099</v>
      </c>
      <c r="F13" s="17"/>
      <c r="G13" s="17">
        <v>0.22926051207770701</v>
      </c>
      <c r="H13" s="17">
        <v>0.20230849654827801</v>
      </c>
      <c r="I13" s="17">
        <v>0.22678734680728399</v>
      </c>
      <c r="J13" s="17">
        <v>0.241011033957585</v>
      </c>
      <c r="K13" s="17">
        <v>0.22096695162375199</v>
      </c>
      <c r="L13" s="17">
        <v>0.22196924356613401</v>
      </c>
      <c r="M13" s="17"/>
      <c r="N13" s="17">
        <v>0.23381930950733601</v>
      </c>
      <c r="O13" s="17">
        <v>0.21358401291515</v>
      </c>
      <c r="P13" s="17">
        <v>0.22867954006076799</v>
      </c>
      <c r="Q13" s="17">
        <v>0.22013696523142101</v>
      </c>
      <c r="R13" s="17"/>
      <c r="S13" s="17">
        <v>0.21918985965644899</v>
      </c>
      <c r="T13" s="17">
        <v>0.240866145016466</v>
      </c>
      <c r="U13" s="17">
        <v>0.23813977069474099</v>
      </c>
      <c r="V13" s="17">
        <v>0.19886995755112299</v>
      </c>
      <c r="W13" s="17">
        <v>0.25752316821261201</v>
      </c>
      <c r="X13" s="17">
        <v>0.19863963436646001</v>
      </c>
      <c r="Y13" s="17">
        <v>0.246711240428725</v>
      </c>
      <c r="Z13" s="17">
        <v>0.20930987935169099</v>
      </c>
      <c r="AA13" s="17">
        <v>0.20558577368072001</v>
      </c>
      <c r="AB13" s="17">
        <v>0.210211824397178</v>
      </c>
      <c r="AC13" s="17">
        <v>0.24689766219697301</v>
      </c>
      <c r="AD13" s="17">
        <v>0.22366285874463199</v>
      </c>
      <c r="AE13" s="17"/>
      <c r="AF13" s="17">
        <v>0.21902403180801699</v>
      </c>
      <c r="AG13" s="17">
        <v>0.22884204963898899</v>
      </c>
      <c r="AH13" s="17">
        <v>0.22554557982204801</v>
      </c>
      <c r="AI13" s="17">
        <v>0.23218205730136801</v>
      </c>
      <c r="AJ13" s="17">
        <v>0.26222312573300499</v>
      </c>
      <c r="AK13" s="17">
        <v>0.21256239843379701</v>
      </c>
      <c r="AL13" s="17"/>
      <c r="AM13" s="17">
        <v>0.21069168100143501</v>
      </c>
      <c r="AN13" s="17">
        <v>0.22869740242262901</v>
      </c>
      <c r="AO13" s="17">
        <v>0.228710509137865</v>
      </c>
      <c r="AP13" s="17">
        <v>0.229840716470707</v>
      </c>
      <c r="AQ13" s="17">
        <v>0.24751177275224701</v>
      </c>
      <c r="AR13" s="17"/>
      <c r="AS13" s="17">
        <v>0.22442367793919599</v>
      </c>
      <c r="AT13" s="17">
        <v>0.200122339090613</v>
      </c>
      <c r="AU13" s="17">
        <v>0.24510903211482599</v>
      </c>
      <c r="AV13" s="17">
        <v>0.23962476514949399</v>
      </c>
      <c r="AW13" s="17">
        <v>0.242954075906504</v>
      </c>
      <c r="AX13" s="17">
        <v>0.17622476888619401</v>
      </c>
      <c r="AY13" s="17"/>
      <c r="AZ13" s="17">
        <v>0.22513898090675399</v>
      </c>
      <c r="BA13" s="17">
        <v>0.22901112698435599</v>
      </c>
      <c r="BB13" s="17">
        <v>0.219547435314568</v>
      </c>
      <c r="BC13" s="17">
        <v>0.21049941543062201</v>
      </c>
      <c r="BD13" s="17">
        <v>0.22426762197779601</v>
      </c>
      <c r="BE13" s="17"/>
      <c r="BF13" s="17">
        <v>0.22436272557027401</v>
      </c>
      <c r="BG13" s="17"/>
      <c r="BH13" s="17">
        <v>0.228970035744542</v>
      </c>
      <c r="BI13" s="17"/>
      <c r="BJ13" s="17">
        <v>0.22921816362552999</v>
      </c>
      <c r="BK13" s="17">
        <v>0.21052712687968</v>
      </c>
      <c r="BL13" s="17">
        <v>0.23035363898595801</v>
      </c>
      <c r="BM13" s="17">
        <v>0.21894613433169399</v>
      </c>
      <c r="BN13" s="17">
        <v>0.23729889235047699</v>
      </c>
      <c r="BO13" s="17">
        <v>0.190762818148494</v>
      </c>
      <c r="BP13" s="17"/>
      <c r="BQ13" s="17">
        <v>0.233618093853704</v>
      </c>
      <c r="BR13" s="17">
        <v>0.22674931256096001</v>
      </c>
      <c r="BS13" s="17">
        <v>0.224667431009866</v>
      </c>
      <c r="BT13" s="17"/>
      <c r="BU13" s="17">
        <v>0.23310024016014999</v>
      </c>
      <c r="BV13" s="17">
        <v>0.23990682727784099</v>
      </c>
      <c r="BW13" s="17">
        <v>0.21982664954109801</v>
      </c>
      <c r="BX13" s="17"/>
      <c r="BY13" s="17">
        <v>0.21842074819488699</v>
      </c>
      <c r="BZ13" s="17"/>
      <c r="CA13" s="17">
        <v>0.240642219007346</v>
      </c>
    </row>
    <row r="14" spans="2:79" x14ac:dyDescent="0.35">
      <c r="B14" s="18" t="s">
        <v>427</v>
      </c>
      <c r="C14" s="17">
        <v>0.17051223692392101</v>
      </c>
      <c r="D14" s="17">
        <v>0.174184328895921</v>
      </c>
      <c r="E14" s="17">
        <v>0.16656741788999799</v>
      </c>
      <c r="F14" s="17"/>
      <c r="G14" s="17">
        <v>0.19570561192795299</v>
      </c>
      <c r="H14" s="17">
        <v>0.19752682936883401</v>
      </c>
      <c r="I14" s="17">
        <v>0.195735655387477</v>
      </c>
      <c r="J14" s="17">
        <v>0.17407904336861599</v>
      </c>
      <c r="K14" s="17">
        <v>0.14230298014803999</v>
      </c>
      <c r="L14" s="17">
        <v>0.12730163958233701</v>
      </c>
      <c r="M14" s="17"/>
      <c r="N14" s="17">
        <v>0.16540920361644201</v>
      </c>
      <c r="O14" s="17">
        <v>0.18916610528531999</v>
      </c>
      <c r="P14" s="17">
        <v>0.19832688001349499</v>
      </c>
      <c r="Q14" s="17">
        <v>0.13513432396927899</v>
      </c>
      <c r="R14" s="17"/>
      <c r="S14" s="17">
        <v>0.21445151772112001</v>
      </c>
      <c r="T14" s="17">
        <v>0.167103881875514</v>
      </c>
      <c r="U14" s="17">
        <v>0.157155416369087</v>
      </c>
      <c r="V14" s="17">
        <v>0.17637585526921701</v>
      </c>
      <c r="W14" s="17">
        <v>0.13423634007308999</v>
      </c>
      <c r="X14" s="17">
        <v>0.116762459545997</v>
      </c>
      <c r="Y14" s="17">
        <v>0.20958499763869201</v>
      </c>
      <c r="Z14" s="17">
        <v>0.13598815351990701</v>
      </c>
      <c r="AA14" s="17">
        <v>0.15739567780473099</v>
      </c>
      <c r="AB14" s="17">
        <v>0.16097985837922499</v>
      </c>
      <c r="AC14" s="17">
        <v>0.19490678851651499</v>
      </c>
      <c r="AD14" s="17">
        <v>0.222166838072451</v>
      </c>
      <c r="AE14" s="17"/>
      <c r="AF14" s="17">
        <v>0.15041629918117899</v>
      </c>
      <c r="AG14" s="17">
        <v>0.15952326373652001</v>
      </c>
      <c r="AH14" s="17">
        <v>0.20768787784315801</v>
      </c>
      <c r="AI14" s="17">
        <v>0.21112048216270499</v>
      </c>
      <c r="AJ14" s="17">
        <v>0.12479365197895501</v>
      </c>
      <c r="AK14" s="17">
        <v>0.170235384815587</v>
      </c>
      <c r="AL14" s="17"/>
      <c r="AM14" s="17">
        <v>0.14318080193479099</v>
      </c>
      <c r="AN14" s="17">
        <v>0.17157303574958399</v>
      </c>
      <c r="AO14" s="17">
        <v>0.197827764475731</v>
      </c>
      <c r="AP14" s="17">
        <v>0.162967168854454</v>
      </c>
      <c r="AQ14" s="17">
        <v>0.152718683407054</v>
      </c>
      <c r="AR14" s="17"/>
      <c r="AS14" s="17">
        <v>0.20751001632092</v>
      </c>
      <c r="AT14" s="17">
        <v>0.143989572629073</v>
      </c>
      <c r="AU14" s="17">
        <v>0.165388768417119</v>
      </c>
      <c r="AV14" s="17">
        <v>0.167392475444917</v>
      </c>
      <c r="AW14" s="17">
        <v>0.168787490553686</v>
      </c>
      <c r="AX14" s="17">
        <v>0.16200948293096801</v>
      </c>
      <c r="AY14" s="17"/>
      <c r="AZ14" s="17">
        <v>0.16916679446985</v>
      </c>
      <c r="BA14" s="17">
        <v>0.15463070186351199</v>
      </c>
      <c r="BB14" s="17">
        <v>0.18230392734718501</v>
      </c>
      <c r="BC14" s="17">
        <v>0.14165305137993001</v>
      </c>
      <c r="BD14" s="17">
        <v>0.19193321151838799</v>
      </c>
      <c r="BE14" s="17"/>
      <c r="BF14" s="17">
        <v>0.160876193137903</v>
      </c>
      <c r="BG14" s="17"/>
      <c r="BH14" s="17">
        <v>0.165017305428907</v>
      </c>
      <c r="BI14" s="17"/>
      <c r="BJ14" s="17">
        <v>0.18715557355825799</v>
      </c>
      <c r="BK14" s="17">
        <v>0.15987189500591201</v>
      </c>
      <c r="BL14" s="17">
        <v>0.15098606720105701</v>
      </c>
      <c r="BM14" s="17">
        <v>0.15609487206720701</v>
      </c>
      <c r="BN14" s="17">
        <v>0.16720550184532401</v>
      </c>
      <c r="BO14" s="17">
        <v>0.23134746699960801</v>
      </c>
      <c r="BP14" s="17"/>
      <c r="BQ14" s="17">
        <v>0.198207460883983</v>
      </c>
      <c r="BR14" s="17">
        <v>0.165221800586934</v>
      </c>
      <c r="BS14" s="17">
        <v>0.17465641611986801</v>
      </c>
      <c r="BT14" s="17"/>
      <c r="BU14" s="17">
        <v>0.143104372074948</v>
      </c>
      <c r="BV14" s="17">
        <v>0.19117867624721499</v>
      </c>
      <c r="BW14" s="17">
        <v>0.17190733875752201</v>
      </c>
      <c r="BX14" s="17"/>
      <c r="BY14" s="17">
        <v>0.170500182698575</v>
      </c>
      <c r="BZ14" s="17"/>
      <c r="CA14" s="17">
        <v>0.18858887145968201</v>
      </c>
    </row>
    <row r="15" spans="2:79" x14ac:dyDescent="0.35">
      <c r="B15" s="18" t="s">
        <v>428</v>
      </c>
      <c r="C15" s="17">
        <v>0.11885396575391401</v>
      </c>
      <c r="D15" s="17">
        <v>0.12521154160468301</v>
      </c>
      <c r="E15" s="17">
        <v>0.111541394501432</v>
      </c>
      <c r="F15" s="17"/>
      <c r="G15" s="17">
        <v>0.111375649510449</v>
      </c>
      <c r="H15" s="17">
        <v>0.157047745611163</v>
      </c>
      <c r="I15" s="17">
        <v>0.12972940868539101</v>
      </c>
      <c r="J15" s="17">
        <v>9.1617080656346495E-2</v>
      </c>
      <c r="K15" s="17">
        <v>0.11143584178876401</v>
      </c>
      <c r="L15" s="17">
        <v>0.11102316364794999</v>
      </c>
      <c r="M15" s="17"/>
      <c r="N15" s="17">
        <v>0.11866479545759299</v>
      </c>
      <c r="O15" s="17">
        <v>0.107253408440574</v>
      </c>
      <c r="P15" s="17">
        <v>0.116674362334088</v>
      </c>
      <c r="Q15" s="17">
        <v>0.13458268618212799</v>
      </c>
      <c r="R15" s="17"/>
      <c r="S15" s="17">
        <v>0.123618008690642</v>
      </c>
      <c r="T15" s="17">
        <v>0.12606611566564899</v>
      </c>
      <c r="U15" s="17">
        <v>7.9815391359751006E-2</v>
      </c>
      <c r="V15" s="17">
        <v>0.148983414192527</v>
      </c>
      <c r="W15" s="17">
        <v>0.137250797825066</v>
      </c>
      <c r="X15" s="17">
        <v>0.15711641245174601</v>
      </c>
      <c r="Y15" s="17">
        <v>9.5523848602816805E-2</v>
      </c>
      <c r="Z15" s="17">
        <v>0.114232667430838</v>
      </c>
      <c r="AA15" s="17">
        <v>0.11222278253236399</v>
      </c>
      <c r="AB15" s="17">
        <v>0.112970523522727</v>
      </c>
      <c r="AC15" s="17">
        <v>0.100685844389162</v>
      </c>
      <c r="AD15" s="17">
        <v>6.1962497822500802E-2</v>
      </c>
      <c r="AE15" s="17"/>
      <c r="AF15" s="17">
        <v>0.144419334352347</v>
      </c>
      <c r="AG15" s="17">
        <v>0.11418237445457299</v>
      </c>
      <c r="AH15" s="17">
        <v>9.5790376736912305E-2</v>
      </c>
      <c r="AI15" s="17">
        <v>0.122320836640152</v>
      </c>
      <c r="AJ15" s="17">
        <v>0.126383644409269</v>
      </c>
      <c r="AK15" s="17">
        <v>0.20244224772081101</v>
      </c>
      <c r="AL15" s="17"/>
      <c r="AM15" s="17">
        <v>0.12866841027249101</v>
      </c>
      <c r="AN15" s="17">
        <v>9.9035021401196299E-2</v>
      </c>
      <c r="AO15" s="17">
        <v>0.110324153947256</v>
      </c>
      <c r="AP15" s="17">
        <v>0.15537811328656201</v>
      </c>
      <c r="AQ15" s="17">
        <v>0.16885735591840101</v>
      </c>
      <c r="AR15" s="17"/>
      <c r="AS15" s="17">
        <v>0.14671087665451299</v>
      </c>
      <c r="AT15" s="17">
        <v>0.11968006408491599</v>
      </c>
      <c r="AU15" s="17">
        <v>9.83507111778089E-2</v>
      </c>
      <c r="AV15" s="17">
        <v>0.102659897178817</v>
      </c>
      <c r="AW15" s="17">
        <v>9.5447305788769504E-2</v>
      </c>
      <c r="AX15" s="17">
        <v>0.15697588521869801</v>
      </c>
      <c r="AY15" s="17"/>
      <c r="AZ15" s="17">
        <v>0.106137044353599</v>
      </c>
      <c r="BA15" s="17">
        <v>0.10734881059276</v>
      </c>
      <c r="BB15" s="17">
        <v>0.10854390630109199</v>
      </c>
      <c r="BC15" s="17">
        <v>0.14143747197869799</v>
      </c>
      <c r="BD15" s="17">
        <v>0.14482268323587799</v>
      </c>
      <c r="BE15" s="17"/>
      <c r="BF15" s="17">
        <v>0.115518784880939</v>
      </c>
      <c r="BG15" s="17"/>
      <c r="BH15" s="17">
        <v>0.115929411819223</v>
      </c>
      <c r="BI15" s="17"/>
      <c r="BJ15" s="17">
        <v>0.109195402439746</v>
      </c>
      <c r="BK15" s="17">
        <v>0.12831029296580601</v>
      </c>
      <c r="BL15" s="17">
        <v>0.11476688521982201</v>
      </c>
      <c r="BM15" s="17">
        <v>0.13021517655069001</v>
      </c>
      <c r="BN15" s="17">
        <v>0.167176970107487</v>
      </c>
      <c r="BO15" s="17">
        <v>0.11702230460846599</v>
      </c>
      <c r="BP15" s="17"/>
      <c r="BQ15" s="17">
        <v>0.11970574245696999</v>
      </c>
      <c r="BR15" s="17">
        <v>0.117310798621816</v>
      </c>
      <c r="BS15" s="17">
        <v>0.122557221380898</v>
      </c>
      <c r="BT15" s="17"/>
      <c r="BU15" s="17">
        <v>0.203683702066117</v>
      </c>
      <c r="BV15" s="17">
        <v>0.115109641140268</v>
      </c>
      <c r="BW15" s="17">
        <v>0.113411100744206</v>
      </c>
      <c r="BX15" s="17"/>
      <c r="BY15" s="17">
        <v>0.145914136073096</v>
      </c>
      <c r="BZ15" s="17"/>
      <c r="CA15" s="17">
        <v>0.154475188712143</v>
      </c>
    </row>
    <row r="16" spans="2:79" x14ac:dyDescent="0.35">
      <c r="B16" s="18" t="s">
        <v>104</v>
      </c>
      <c r="C16" s="19">
        <v>6.2065095790803999E-2</v>
      </c>
      <c r="D16" s="19">
        <v>5.0963740830737701E-2</v>
      </c>
      <c r="E16" s="19">
        <v>7.3320243561429396E-2</v>
      </c>
      <c r="F16" s="19"/>
      <c r="G16" s="19">
        <v>4.8078517216073202E-2</v>
      </c>
      <c r="H16" s="19">
        <v>5.4652758361260503E-2</v>
      </c>
      <c r="I16" s="19">
        <v>2.5682562906278499E-2</v>
      </c>
      <c r="J16" s="19">
        <v>6.3473297628631797E-2</v>
      </c>
      <c r="K16" s="19">
        <v>7.6691750080351506E-2</v>
      </c>
      <c r="L16" s="19">
        <v>9.5955990967497795E-2</v>
      </c>
      <c r="M16" s="19"/>
      <c r="N16" s="19">
        <v>5.2144143775972998E-2</v>
      </c>
      <c r="O16" s="19">
        <v>7.3179724750223302E-2</v>
      </c>
      <c r="P16" s="19">
        <v>4.9819848368867402E-2</v>
      </c>
      <c r="Q16" s="19">
        <v>7.1208548891386503E-2</v>
      </c>
      <c r="R16" s="19"/>
      <c r="S16" s="19">
        <v>4.6717858027257399E-2</v>
      </c>
      <c r="T16" s="19">
        <v>5.3178990498793197E-2</v>
      </c>
      <c r="U16" s="19">
        <v>6.4039661567301398E-2</v>
      </c>
      <c r="V16" s="19">
        <v>5.7667472626044602E-2</v>
      </c>
      <c r="W16" s="19">
        <v>5.0702935283373697E-2</v>
      </c>
      <c r="X16" s="19">
        <v>8.7729594501607194E-2</v>
      </c>
      <c r="Y16" s="19">
        <v>5.1535839615168201E-2</v>
      </c>
      <c r="Z16" s="19">
        <v>7.2467319257615501E-2</v>
      </c>
      <c r="AA16" s="19">
        <v>6.8637705901797602E-2</v>
      </c>
      <c r="AB16" s="19">
        <v>9.8445775970093699E-2</v>
      </c>
      <c r="AC16" s="19">
        <v>5.18848991338281E-2</v>
      </c>
      <c r="AD16" s="19">
        <v>2.75781519257394E-2</v>
      </c>
      <c r="AE16" s="19"/>
      <c r="AF16" s="19">
        <v>7.9278087884592494E-2</v>
      </c>
      <c r="AG16" s="19">
        <v>5.4764776842308398E-2</v>
      </c>
      <c r="AH16" s="19">
        <v>4.45753125160918E-2</v>
      </c>
      <c r="AI16" s="19">
        <v>2.3341215520304E-2</v>
      </c>
      <c r="AJ16" s="19">
        <v>7.77629213856008E-2</v>
      </c>
      <c r="AK16" s="19">
        <v>2.50188326431614E-2</v>
      </c>
      <c r="AL16" s="19"/>
      <c r="AM16" s="19">
        <v>7.6215219694928907E-2</v>
      </c>
      <c r="AN16" s="19">
        <v>5.6338218918503102E-2</v>
      </c>
      <c r="AO16" s="19">
        <v>6.6494803463024305E-2</v>
      </c>
      <c r="AP16" s="19">
        <v>2.89060161495979E-2</v>
      </c>
      <c r="AQ16" s="19">
        <v>5.60172225580974E-2</v>
      </c>
      <c r="AR16" s="19"/>
      <c r="AS16" s="19">
        <v>4.6718578150203798E-2</v>
      </c>
      <c r="AT16" s="19">
        <v>7.7472495422471296E-2</v>
      </c>
      <c r="AU16" s="19">
        <v>3.5621612522137601E-2</v>
      </c>
      <c r="AV16" s="19">
        <v>6.8652284815451506E-2</v>
      </c>
      <c r="AW16" s="19">
        <v>8.0511153920658093E-2</v>
      </c>
      <c r="AX16" s="19">
        <v>6.9681060960285299E-2</v>
      </c>
      <c r="AY16" s="19"/>
      <c r="AZ16" s="19">
        <v>7.2773189104996097E-2</v>
      </c>
      <c r="BA16" s="19">
        <v>6.0321417584636897E-2</v>
      </c>
      <c r="BB16" s="19">
        <v>6.0761253096794698E-2</v>
      </c>
      <c r="BC16" s="19">
        <v>8.9812011409122802E-2</v>
      </c>
      <c r="BD16" s="19">
        <v>4.7565935480321002E-2</v>
      </c>
      <c r="BE16" s="19"/>
      <c r="BF16" s="19">
        <v>6.2590370115111801E-2</v>
      </c>
      <c r="BG16" s="19"/>
      <c r="BH16" s="19">
        <v>5.7586595507718399E-2</v>
      </c>
      <c r="BI16" s="19"/>
      <c r="BJ16" s="19">
        <v>4.7108104012745802E-2</v>
      </c>
      <c r="BK16" s="19">
        <v>8.4621155081320107E-2</v>
      </c>
      <c r="BL16" s="19">
        <v>6.7552488344297806E-2</v>
      </c>
      <c r="BM16" s="19">
        <v>4.4631096551220897E-2</v>
      </c>
      <c r="BN16" s="19">
        <v>2.99010333740811E-2</v>
      </c>
      <c r="BO16" s="19">
        <v>3.8034696041597003E-2</v>
      </c>
      <c r="BP16" s="19"/>
      <c r="BQ16" s="19">
        <v>3.860818254416E-2</v>
      </c>
      <c r="BR16" s="19">
        <v>4.5854628412359898E-2</v>
      </c>
      <c r="BS16" s="19">
        <v>5.3088613094230103E-2</v>
      </c>
      <c r="BT16" s="19"/>
      <c r="BU16" s="19">
        <v>3.6064180936560199E-2</v>
      </c>
      <c r="BV16" s="19">
        <v>4.1999067806256701E-2</v>
      </c>
      <c r="BW16" s="19">
        <v>5.0837964828082803E-2</v>
      </c>
      <c r="BX16" s="19"/>
      <c r="BY16" s="19">
        <v>3.44524132010686E-2</v>
      </c>
      <c r="BZ16" s="19"/>
      <c r="CA16" s="19">
        <v>4.22110331484013E-2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7.8662363163986601E-2</v>
      </c>
      <c r="D9" s="17">
        <v>7.0741732381585196E-2</v>
      </c>
      <c r="E9" s="17">
        <v>8.6071397519780102E-2</v>
      </c>
      <c r="F9" s="17"/>
      <c r="G9" s="17">
        <v>7.7652404505395303E-2</v>
      </c>
      <c r="H9" s="17">
        <v>6.7740358998536004E-2</v>
      </c>
      <c r="I9" s="17">
        <v>9.0183606601653601E-2</v>
      </c>
      <c r="J9" s="17">
        <v>7.9715598499437296E-2</v>
      </c>
      <c r="K9" s="17">
        <v>8.4093710100442406E-2</v>
      </c>
      <c r="L9" s="17">
        <v>7.4396389493874698E-2</v>
      </c>
      <c r="M9" s="17"/>
      <c r="N9" s="17">
        <v>7.6753202020727496E-2</v>
      </c>
      <c r="O9" s="17">
        <v>7.4491069137459703E-2</v>
      </c>
      <c r="P9" s="17">
        <v>8.0681803420260295E-2</v>
      </c>
      <c r="Q9" s="17">
        <v>8.1493528796537498E-2</v>
      </c>
      <c r="R9" s="17"/>
      <c r="S9" s="17">
        <v>6.18779281288558E-2</v>
      </c>
      <c r="T9" s="17">
        <v>7.4490830982996803E-2</v>
      </c>
      <c r="U9" s="17">
        <v>7.77645779391508E-2</v>
      </c>
      <c r="V9" s="17">
        <v>9.7403503401521402E-2</v>
      </c>
      <c r="W9" s="17">
        <v>7.3999983770025105E-2</v>
      </c>
      <c r="X9" s="17">
        <v>8.1904108714593402E-2</v>
      </c>
      <c r="Y9" s="17">
        <v>7.4180341341568701E-2</v>
      </c>
      <c r="Z9" s="17">
        <v>7.68996138647845E-2</v>
      </c>
      <c r="AA9" s="17">
        <v>9.6867092960976203E-2</v>
      </c>
      <c r="AB9" s="17">
        <v>8.1967349377869606E-2</v>
      </c>
      <c r="AC9" s="17">
        <v>7.5421485167076197E-2</v>
      </c>
      <c r="AD9" s="17">
        <v>6.5353118739999799E-2</v>
      </c>
      <c r="AE9" s="17"/>
      <c r="AF9" s="17">
        <v>9.1904042777942493E-2</v>
      </c>
      <c r="AG9" s="17">
        <v>7.4082531226629306E-2</v>
      </c>
      <c r="AH9" s="17">
        <v>7.5762770538762694E-2</v>
      </c>
      <c r="AI9" s="17">
        <v>6.7333489648230105E-2</v>
      </c>
      <c r="AJ9" s="17">
        <v>8.8038318737088006E-2</v>
      </c>
      <c r="AK9" s="17">
        <v>8.3316156280250506E-2</v>
      </c>
      <c r="AL9" s="17"/>
      <c r="AM9" s="17">
        <v>9.3277277806509601E-2</v>
      </c>
      <c r="AN9" s="17">
        <v>7.4193028275442094E-2</v>
      </c>
      <c r="AO9" s="17">
        <v>7.0171729147564005E-2</v>
      </c>
      <c r="AP9" s="17">
        <v>9.0211101359539803E-2</v>
      </c>
      <c r="AQ9" s="17">
        <v>1.2098155898191101E-2</v>
      </c>
      <c r="AR9" s="17"/>
      <c r="AS9" s="17">
        <v>6.74755567444041E-2</v>
      </c>
      <c r="AT9" s="17">
        <v>7.8419869791920699E-2</v>
      </c>
      <c r="AU9" s="17">
        <v>9.0681068953209695E-2</v>
      </c>
      <c r="AV9" s="17">
        <v>7.7474516423095094E-2</v>
      </c>
      <c r="AW9" s="17">
        <v>8.4071505520085701E-2</v>
      </c>
      <c r="AX9" s="17">
        <v>7.8946820640454093E-2</v>
      </c>
      <c r="AY9" s="17"/>
      <c r="AZ9" s="17">
        <v>6.5578505229658399E-2</v>
      </c>
      <c r="BA9" s="17">
        <v>8.4146959733056498E-2</v>
      </c>
      <c r="BB9" s="17">
        <v>9.0358029011378099E-2</v>
      </c>
      <c r="BC9" s="17">
        <v>8.2537467819274402E-2</v>
      </c>
      <c r="BD9" s="17">
        <v>7.05510576742161E-2</v>
      </c>
      <c r="BE9" s="17"/>
      <c r="BF9" s="17">
        <v>7.7945173696555903E-2</v>
      </c>
      <c r="BG9" s="17"/>
      <c r="BH9" s="17">
        <v>8.0584701515573606E-2</v>
      </c>
      <c r="BI9" s="17"/>
      <c r="BJ9" s="17">
        <v>7.7838926647922205E-2</v>
      </c>
      <c r="BK9" s="17">
        <v>7.2995878861211796E-2</v>
      </c>
      <c r="BL9" s="17">
        <v>7.6550183510363606E-2</v>
      </c>
      <c r="BM9" s="17">
        <v>8.1260051242329601E-2</v>
      </c>
      <c r="BN9" s="17">
        <v>5.3820452078169601E-2</v>
      </c>
      <c r="BO9" s="17">
        <v>0.10133132288701199</v>
      </c>
      <c r="BP9" s="17"/>
      <c r="BQ9" s="17">
        <v>8.1384831485660405E-2</v>
      </c>
      <c r="BR9" s="17">
        <v>8.2451021150135306E-2</v>
      </c>
      <c r="BS9" s="17">
        <v>7.3844402617943797E-2</v>
      </c>
      <c r="BT9" s="17"/>
      <c r="BU9" s="17">
        <v>5.9630647281449699E-2</v>
      </c>
      <c r="BV9" s="17">
        <v>7.0488776336419007E-2</v>
      </c>
      <c r="BW9" s="17">
        <v>8.29420109644292E-2</v>
      </c>
      <c r="BX9" s="17"/>
      <c r="BY9" s="17">
        <v>8.1432671314981595E-2</v>
      </c>
      <c r="BZ9" s="17"/>
      <c r="CA9" s="17">
        <v>4.4192895727563401E-2</v>
      </c>
    </row>
    <row r="10" spans="2:79" x14ac:dyDescent="0.35">
      <c r="B10" s="18" t="s">
        <v>369</v>
      </c>
      <c r="C10" s="17">
        <v>7.4104288085606998E-2</v>
      </c>
      <c r="D10" s="17">
        <v>7.3096688297512896E-2</v>
      </c>
      <c r="E10" s="17">
        <v>7.4517287287201694E-2</v>
      </c>
      <c r="F10" s="17"/>
      <c r="G10" s="17">
        <v>8.8343223006316696E-2</v>
      </c>
      <c r="H10" s="17">
        <v>8.9230065570818001E-2</v>
      </c>
      <c r="I10" s="17">
        <v>6.4458568082755102E-2</v>
      </c>
      <c r="J10" s="17">
        <v>6.8378473722224595E-2</v>
      </c>
      <c r="K10" s="17">
        <v>7.0624044027410196E-2</v>
      </c>
      <c r="L10" s="17">
        <v>6.7071911270467605E-2</v>
      </c>
      <c r="M10" s="17"/>
      <c r="N10" s="17">
        <v>6.2537062080085901E-2</v>
      </c>
      <c r="O10" s="17">
        <v>8.0702802933629303E-2</v>
      </c>
      <c r="P10" s="17">
        <v>6.15774710849896E-2</v>
      </c>
      <c r="Q10" s="17">
        <v>8.5246489005621401E-2</v>
      </c>
      <c r="R10" s="17"/>
      <c r="S10" s="17">
        <v>6.5535610977871098E-2</v>
      </c>
      <c r="T10" s="17">
        <v>7.7946404253049495E-2</v>
      </c>
      <c r="U10" s="17">
        <v>7.9186651451818704E-2</v>
      </c>
      <c r="V10" s="17">
        <v>6.9215691811940802E-2</v>
      </c>
      <c r="W10" s="17">
        <v>6.0067042982951603E-2</v>
      </c>
      <c r="X10" s="17">
        <v>6.5295776598455493E-2</v>
      </c>
      <c r="Y10" s="17">
        <v>8.3272612993501596E-2</v>
      </c>
      <c r="Z10" s="17">
        <v>8.46772115092356E-2</v>
      </c>
      <c r="AA10" s="17">
        <v>8.1557087293929895E-2</v>
      </c>
      <c r="AB10" s="17">
        <v>8.25338050590569E-2</v>
      </c>
      <c r="AC10" s="17">
        <v>8.4541832606905301E-2</v>
      </c>
      <c r="AD10" s="17">
        <v>4.9270402743191999E-2</v>
      </c>
      <c r="AE10" s="17"/>
      <c r="AF10" s="17">
        <v>7.1996623470237706E-2</v>
      </c>
      <c r="AG10" s="17">
        <v>6.7157136089036701E-2</v>
      </c>
      <c r="AH10" s="17">
        <v>8.7885504690129193E-2</v>
      </c>
      <c r="AI10" s="17">
        <v>6.4429492051555695E-2</v>
      </c>
      <c r="AJ10" s="17">
        <v>8.5327515173618099E-2</v>
      </c>
      <c r="AK10" s="17">
        <v>4.9920303658728502E-2</v>
      </c>
      <c r="AL10" s="17"/>
      <c r="AM10" s="17">
        <v>6.67410589146539E-2</v>
      </c>
      <c r="AN10" s="17">
        <v>6.5465712521371899E-2</v>
      </c>
      <c r="AO10" s="17">
        <v>8.7256868470164103E-2</v>
      </c>
      <c r="AP10" s="17">
        <v>7.9042680058902304E-2</v>
      </c>
      <c r="AQ10" s="17">
        <v>0.15341303857236999</v>
      </c>
      <c r="AR10" s="17"/>
      <c r="AS10" s="17">
        <v>7.0508934382038799E-2</v>
      </c>
      <c r="AT10" s="17">
        <v>7.3380864274677299E-2</v>
      </c>
      <c r="AU10" s="17">
        <v>6.6000084756476396E-2</v>
      </c>
      <c r="AV10" s="17">
        <v>9.1118184033508007E-2</v>
      </c>
      <c r="AW10" s="17">
        <v>5.2825941957269397E-2</v>
      </c>
      <c r="AX10" s="17">
        <v>9.3367643807241496E-2</v>
      </c>
      <c r="AY10" s="17"/>
      <c r="AZ10" s="17">
        <v>7.43030115892854E-2</v>
      </c>
      <c r="BA10" s="17">
        <v>7.0980119679283193E-2</v>
      </c>
      <c r="BB10" s="17">
        <v>6.8737606043182395E-2</v>
      </c>
      <c r="BC10" s="17">
        <v>6.3687558010186995E-2</v>
      </c>
      <c r="BD10" s="17">
        <v>8.21538235032548E-2</v>
      </c>
      <c r="BE10" s="17"/>
      <c r="BF10" s="17">
        <v>7.0690919220082499E-2</v>
      </c>
      <c r="BG10" s="17"/>
      <c r="BH10" s="17">
        <v>6.9554107928229705E-2</v>
      </c>
      <c r="BI10" s="17"/>
      <c r="BJ10" s="17">
        <v>6.1138741823882799E-2</v>
      </c>
      <c r="BK10" s="17">
        <v>9.9804254155852104E-2</v>
      </c>
      <c r="BL10" s="17">
        <v>7.1225329605528798E-2</v>
      </c>
      <c r="BM10" s="17">
        <v>6.9762378364684602E-2</v>
      </c>
      <c r="BN10" s="17">
        <v>0.108241813277497</v>
      </c>
      <c r="BO10" s="17">
        <v>4.72800916319343E-2</v>
      </c>
      <c r="BP10" s="17"/>
      <c r="BQ10" s="17">
        <v>8.7535462144105902E-2</v>
      </c>
      <c r="BR10" s="17">
        <v>6.7993140052932305E-2</v>
      </c>
      <c r="BS10" s="17">
        <v>7.2239859202917395E-2</v>
      </c>
      <c r="BT10" s="17"/>
      <c r="BU10" s="17">
        <v>8.9938029472365899E-2</v>
      </c>
      <c r="BV10" s="17">
        <v>6.6853280182070707E-2</v>
      </c>
      <c r="BW10" s="17">
        <v>7.6816975947991598E-2</v>
      </c>
      <c r="BX10" s="17"/>
      <c r="BY10" s="17">
        <v>9.0856319449552095E-2</v>
      </c>
      <c r="BZ10" s="17"/>
      <c r="CA10" s="17">
        <v>6.9235060928839007E-2</v>
      </c>
    </row>
    <row r="11" spans="2:79" x14ac:dyDescent="0.35">
      <c r="B11" s="18" t="s">
        <v>424</v>
      </c>
      <c r="C11" s="17">
        <v>0.122822510842877</v>
      </c>
      <c r="D11" s="17">
        <v>0.12898595522179501</v>
      </c>
      <c r="E11" s="17">
        <v>0.11706445658319201</v>
      </c>
      <c r="F11" s="17"/>
      <c r="G11" s="17">
        <v>0.122192076043807</v>
      </c>
      <c r="H11" s="17">
        <v>0.10413292155668601</v>
      </c>
      <c r="I11" s="17">
        <v>0.112639033410667</v>
      </c>
      <c r="J11" s="17">
        <v>0.14040770294685401</v>
      </c>
      <c r="K11" s="17">
        <v>0.127051795328043</v>
      </c>
      <c r="L11" s="17">
        <v>0.129607410257809</v>
      </c>
      <c r="M11" s="17"/>
      <c r="N11" s="17">
        <v>0.12884555828246599</v>
      </c>
      <c r="O11" s="17">
        <v>0.12515224492657401</v>
      </c>
      <c r="P11" s="17">
        <v>0.123419836015946</v>
      </c>
      <c r="Q11" s="17">
        <v>0.11690667415572201</v>
      </c>
      <c r="R11" s="17"/>
      <c r="S11" s="17">
        <v>0.13328927405298999</v>
      </c>
      <c r="T11" s="17">
        <v>0.13683703643554401</v>
      </c>
      <c r="U11" s="17">
        <v>0.116943399417229</v>
      </c>
      <c r="V11" s="17">
        <v>7.6301751072525306E-2</v>
      </c>
      <c r="W11" s="17">
        <v>0.101541305872746</v>
      </c>
      <c r="X11" s="17">
        <v>0.13591463909210499</v>
      </c>
      <c r="Y11" s="17">
        <v>0.112044599108945</v>
      </c>
      <c r="Z11" s="17">
        <v>0.102040961382593</v>
      </c>
      <c r="AA11" s="17">
        <v>0.15696510792594601</v>
      </c>
      <c r="AB11" s="17">
        <v>0.13179258721905099</v>
      </c>
      <c r="AC11" s="17">
        <v>9.7452574429295905E-2</v>
      </c>
      <c r="AD11" s="17">
        <v>0.12558510296306799</v>
      </c>
      <c r="AE11" s="17"/>
      <c r="AF11" s="17">
        <v>0.10920846670006901</v>
      </c>
      <c r="AG11" s="17">
        <v>0.135198870713712</v>
      </c>
      <c r="AH11" s="17">
        <v>0.115464498139131</v>
      </c>
      <c r="AI11" s="17">
        <v>0.12268429624182101</v>
      </c>
      <c r="AJ11" s="17">
        <v>0.119935739649074</v>
      </c>
      <c r="AK11" s="17">
        <v>0.12467795285909999</v>
      </c>
      <c r="AL11" s="17"/>
      <c r="AM11" s="17">
        <v>0.124195271001517</v>
      </c>
      <c r="AN11" s="17">
        <v>0.13463280603640301</v>
      </c>
      <c r="AO11" s="17">
        <v>0.11796939293443701</v>
      </c>
      <c r="AP11" s="17">
        <v>0.104939785242774</v>
      </c>
      <c r="AQ11" s="17">
        <v>8.2248968677068102E-2</v>
      </c>
      <c r="AR11" s="17"/>
      <c r="AS11" s="17">
        <v>0.102216182829224</v>
      </c>
      <c r="AT11" s="17">
        <v>0.135602014636799</v>
      </c>
      <c r="AU11" s="17">
        <v>0.132227215226075</v>
      </c>
      <c r="AV11" s="17">
        <v>0.124556325414391</v>
      </c>
      <c r="AW11" s="17">
        <v>0.12929910172153899</v>
      </c>
      <c r="AX11" s="17">
        <v>0.11097389014867</v>
      </c>
      <c r="AY11" s="17"/>
      <c r="AZ11" s="17">
        <v>0.12003501770023201</v>
      </c>
      <c r="BA11" s="17">
        <v>0.12916757229966899</v>
      </c>
      <c r="BB11" s="17">
        <v>0.128371948565632</v>
      </c>
      <c r="BC11" s="17">
        <v>0.11232094969127999</v>
      </c>
      <c r="BD11" s="17">
        <v>0.11486445746407099</v>
      </c>
      <c r="BE11" s="17"/>
      <c r="BF11" s="17">
        <v>0.124232506751834</v>
      </c>
      <c r="BG11" s="17"/>
      <c r="BH11" s="17">
        <v>0.11949219759553099</v>
      </c>
      <c r="BI11" s="17"/>
      <c r="BJ11" s="17">
        <v>0.11585314263001401</v>
      </c>
      <c r="BK11" s="17">
        <v>0.134541238956328</v>
      </c>
      <c r="BL11" s="17">
        <v>0.122484082586863</v>
      </c>
      <c r="BM11" s="17">
        <v>0.13502719843970501</v>
      </c>
      <c r="BN11" s="17">
        <v>0.15598064278776699</v>
      </c>
      <c r="BO11" s="17">
        <v>0.11935631947789101</v>
      </c>
      <c r="BP11" s="17"/>
      <c r="BQ11" s="17">
        <v>0.109658449262081</v>
      </c>
      <c r="BR11" s="17">
        <v>0.112363414785626</v>
      </c>
      <c r="BS11" s="17">
        <v>0.134113274881311</v>
      </c>
      <c r="BT11" s="17"/>
      <c r="BU11" s="17">
        <v>0.12070790323672199</v>
      </c>
      <c r="BV11" s="17">
        <v>0.123268769235445</v>
      </c>
      <c r="BW11" s="17">
        <v>0.130674873300933</v>
      </c>
      <c r="BX11" s="17"/>
      <c r="BY11" s="17">
        <v>0.15521912064463</v>
      </c>
      <c r="BZ11" s="17"/>
      <c r="CA11" s="17">
        <v>9.6198879665720799E-2</v>
      </c>
    </row>
    <row r="12" spans="2:79" x14ac:dyDescent="0.35">
      <c r="B12" s="18" t="s">
        <v>425</v>
      </c>
      <c r="C12" s="17">
        <v>0.181873599670896</v>
      </c>
      <c r="D12" s="17">
        <v>0.18467590235328701</v>
      </c>
      <c r="E12" s="17">
        <v>0.17907373617216801</v>
      </c>
      <c r="F12" s="17"/>
      <c r="G12" s="17">
        <v>0.21397841886913499</v>
      </c>
      <c r="H12" s="17">
        <v>0.158599101950292</v>
      </c>
      <c r="I12" s="17">
        <v>0.16602167459445699</v>
      </c>
      <c r="J12" s="17">
        <v>0.17600900196890601</v>
      </c>
      <c r="K12" s="17">
        <v>0.19635619759915399</v>
      </c>
      <c r="L12" s="17">
        <v>0.187228046023177</v>
      </c>
      <c r="M12" s="17"/>
      <c r="N12" s="17">
        <v>0.17216710482536199</v>
      </c>
      <c r="O12" s="17">
        <v>0.18708250285137301</v>
      </c>
      <c r="P12" s="17">
        <v>0.176090013224632</v>
      </c>
      <c r="Q12" s="17">
        <v>0.19235869856565199</v>
      </c>
      <c r="R12" s="17"/>
      <c r="S12" s="17">
        <v>0.19404929246423899</v>
      </c>
      <c r="T12" s="17">
        <v>0.16262604961381999</v>
      </c>
      <c r="U12" s="17">
        <v>0.206815673604271</v>
      </c>
      <c r="V12" s="17">
        <v>0.185237290771777</v>
      </c>
      <c r="W12" s="17">
        <v>0.190952054699704</v>
      </c>
      <c r="X12" s="17">
        <v>0.15907103701200601</v>
      </c>
      <c r="Y12" s="17">
        <v>0.17884405734518999</v>
      </c>
      <c r="Z12" s="17">
        <v>0.241678030088983</v>
      </c>
      <c r="AA12" s="17">
        <v>0.150199393224307</v>
      </c>
      <c r="AB12" s="17">
        <v>0.19172987754207199</v>
      </c>
      <c r="AC12" s="17">
        <v>0.158410778117484</v>
      </c>
      <c r="AD12" s="17">
        <v>0.23319311719965</v>
      </c>
      <c r="AE12" s="17"/>
      <c r="AF12" s="17">
        <v>0.18199524252015101</v>
      </c>
      <c r="AG12" s="17">
        <v>0.19357101457158499</v>
      </c>
      <c r="AH12" s="17">
        <v>0.16011046588113401</v>
      </c>
      <c r="AI12" s="17">
        <v>0.20373727039015399</v>
      </c>
      <c r="AJ12" s="17">
        <v>0.13416124133833399</v>
      </c>
      <c r="AK12" s="17">
        <v>0.18776576991986699</v>
      </c>
      <c r="AL12" s="17"/>
      <c r="AM12" s="17">
        <v>0.16846045329930101</v>
      </c>
      <c r="AN12" s="17">
        <v>0.20696480707586601</v>
      </c>
      <c r="AO12" s="17">
        <v>0.17352212275759701</v>
      </c>
      <c r="AP12" s="17">
        <v>0.15507597330112999</v>
      </c>
      <c r="AQ12" s="17">
        <v>0.18303129864308201</v>
      </c>
      <c r="AR12" s="17"/>
      <c r="AS12" s="17">
        <v>0.166924638023766</v>
      </c>
      <c r="AT12" s="17">
        <v>0.18086199191063601</v>
      </c>
      <c r="AU12" s="17">
        <v>0.20668455465480201</v>
      </c>
      <c r="AV12" s="17">
        <v>0.193420559039399</v>
      </c>
      <c r="AW12" s="17">
        <v>0.178165245124315</v>
      </c>
      <c r="AX12" s="17">
        <v>0.15387572562990101</v>
      </c>
      <c r="AY12" s="17"/>
      <c r="AZ12" s="17">
        <v>0.170195699891632</v>
      </c>
      <c r="BA12" s="17">
        <v>0.194036078032327</v>
      </c>
      <c r="BB12" s="17">
        <v>0.18070869580891599</v>
      </c>
      <c r="BC12" s="17">
        <v>0.18860868724753499</v>
      </c>
      <c r="BD12" s="17">
        <v>0.176430496496678</v>
      </c>
      <c r="BE12" s="17"/>
      <c r="BF12" s="17">
        <v>0.18972619114179001</v>
      </c>
      <c r="BG12" s="17"/>
      <c r="BH12" s="17">
        <v>0.18520843708760101</v>
      </c>
      <c r="BI12" s="17"/>
      <c r="BJ12" s="17">
        <v>0.21217770200318101</v>
      </c>
      <c r="BK12" s="17">
        <v>0.15207454133852799</v>
      </c>
      <c r="BL12" s="17">
        <v>0.17904433193713601</v>
      </c>
      <c r="BM12" s="17">
        <v>0.15101879346497801</v>
      </c>
      <c r="BN12" s="17">
        <v>0.20824339635530201</v>
      </c>
      <c r="BO12" s="17">
        <v>0.19532211211925801</v>
      </c>
      <c r="BP12" s="17"/>
      <c r="BQ12" s="17">
        <v>0.18214623807606201</v>
      </c>
      <c r="BR12" s="17">
        <v>0.20984513469340299</v>
      </c>
      <c r="BS12" s="17">
        <v>0.17096372138490901</v>
      </c>
      <c r="BT12" s="17"/>
      <c r="BU12" s="17">
        <v>0.159856014140346</v>
      </c>
      <c r="BV12" s="17">
        <v>0.18157044215950199</v>
      </c>
      <c r="BW12" s="17">
        <v>0.186258737772551</v>
      </c>
      <c r="BX12" s="17"/>
      <c r="BY12" s="17">
        <v>0.155111191339626</v>
      </c>
      <c r="BZ12" s="17"/>
      <c r="CA12" s="17">
        <v>0.193788349182588</v>
      </c>
    </row>
    <row r="13" spans="2:79" x14ac:dyDescent="0.35">
      <c r="B13" s="18" t="s">
        <v>426</v>
      </c>
      <c r="C13" s="17">
        <v>0.210402339480279</v>
      </c>
      <c r="D13" s="17">
        <v>0.22070296243026999</v>
      </c>
      <c r="E13" s="17">
        <v>0.20079747426321601</v>
      </c>
      <c r="F13" s="17"/>
      <c r="G13" s="17">
        <v>0.21053711936521999</v>
      </c>
      <c r="H13" s="17">
        <v>0.19939175460390901</v>
      </c>
      <c r="I13" s="17">
        <v>0.219322978473107</v>
      </c>
      <c r="J13" s="17">
        <v>0.20804941250693201</v>
      </c>
      <c r="K13" s="17">
        <v>0.21107169500796299</v>
      </c>
      <c r="L13" s="17">
        <v>0.21349898074742901</v>
      </c>
      <c r="M13" s="17"/>
      <c r="N13" s="17">
        <v>0.22999566151588199</v>
      </c>
      <c r="O13" s="17">
        <v>0.19230058785389201</v>
      </c>
      <c r="P13" s="17">
        <v>0.21662492155992299</v>
      </c>
      <c r="Q13" s="17">
        <v>0.203981416364758</v>
      </c>
      <c r="R13" s="17"/>
      <c r="S13" s="17">
        <v>0.20167894709197201</v>
      </c>
      <c r="T13" s="17">
        <v>0.196827593117232</v>
      </c>
      <c r="U13" s="17">
        <v>0.22243212048386701</v>
      </c>
      <c r="V13" s="17">
        <v>0.24513649390130901</v>
      </c>
      <c r="W13" s="17">
        <v>0.23294171459021501</v>
      </c>
      <c r="X13" s="17">
        <v>0.19563284161352201</v>
      </c>
      <c r="Y13" s="17">
        <v>0.23674149105557801</v>
      </c>
      <c r="Z13" s="17">
        <v>0.20882099099741699</v>
      </c>
      <c r="AA13" s="17">
        <v>0.183678598890433</v>
      </c>
      <c r="AB13" s="17">
        <v>0.18774218535811499</v>
      </c>
      <c r="AC13" s="17">
        <v>0.24235389106487601</v>
      </c>
      <c r="AD13" s="17">
        <v>0.20990805329312701</v>
      </c>
      <c r="AE13" s="17"/>
      <c r="AF13" s="17">
        <v>0.208050139692533</v>
      </c>
      <c r="AG13" s="17">
        <v>0.21243207686763199</v>
      </c>
      <c r="AH13" s="17">
        <v>0.22824784225091199</v>
      </c>
      <c r="AI13" s="17">
        <v>0.22731123201782899</v>
      </c>
      <c r="AJ13" s="17">
        <v>0.20630977850155299</v>
      </c>
      <c r="AK13" s="17">
        <v>0.14440901177915699</v>
      </c>
      <c r="AL13" s="17"/>
      <c r="AM13" s="17">
        <v>0.21244283164144201</v>
      </c>
      <c r="AN13" s="17">
        <v>0.22125260416270001</v>
      </c>
      <c r="AO13" s="17">
        <v>0.198388004701159</v>
      </c>
      <c r="AP13" s="17">
        <v>0.215704497350374</v>
      </c>
      <c r="AQ13" s="17">
        <v>0.24174570380451499</v>
      </c>
      <c r="AR13" s="17"/>
      <c r="AS13" s="17">
        <v>0.20018142185226601</v>
      </c>
      <c r="AT13" s="17">
        <v>0.20615208579946401</v>
      </c>
      <c r="AU13" s="17">
        <v>0.22473923100797399</v>
      </c>
      <c r="AV13" s="17">
        <v>0.20198248964278101</v>
      </c>
      <c r="AW13" s="17">
        <v>0.21988544130212601</v>
      </c>
      <c r="AX13" s="17">
        <v>0.23000612248095301</v>
      </c>
      <c r="AY13" s="17"/>
      <c r="AZ13" s="17">
        <v>0.22041721383120599</v>
      </c>
      <c r="BA13" s="17">
        <v>0.216145142444192</v>
      </c>
      <c r="BB13" s="17">
        <v>0.20497885178456099</v>
      </c>
      <c r="BC13" s="17">
        <v>0.205889617605787</v>
      </c>
      <c r="BD13" s="17">
        <v>0.20366765225963099</v>
      </c>
      <c r="BE13" s="17"/>
      <c r="BF13" s="17">
        <v>0.21114846737224299</v>
      </c>
      <c r="BG13" s="17"/>
      <c r="BH13" s="17">
        <v>0.219788765593843</v>
      </c>
      <c r="BI13" s="17"/>
      <c r="BJ13" s="17">
        <v>0.221320618409627</v>
      </c>
      <c r="BK13" s="17">
        <v>0.19033737106962301</v>
      </c>
      <c r="BL13" s="17">
        <v>0.21413126467079499</v>
      </c>
      <c r="BM13" s="17">
        <v>0.20273649077422601</v>
      </c>
      <c r="BN13" s="17">
        <v>0.20978095031642499</v>
      </c>
      <c r="BO13" s="17">
        <v>0.227767943931517</v>
      </c>
      <c r="BP13" s="17"/>
      <c r="BQ13" s="17">
        <v>0.21410789699077401</v>
      </c>
      <c r="BR13" s="17">
        <v>0.21254813337633599</v>
      </c>
      <c r="BS13" s="17">
        <v>0.21632255080822799</v>
      </c>
      <c r="BT13" s="17"/>
      <c r="BU13" s="17">
        <v>0.20759710459852601</v>
      </c>
      <c r="BV13" s="17">
        <v>0.23590130011258501</v>
      </c>
      <c r="BW13" s="17">
        <v>0.204531762630144</v>
      </c>
      <c r="BX13" s="17"/>
      <c r="BY13" s="17">
        <v>0.171190780841222</v>
      </c>
      <c r="BZ13" s="17"/>
      <c r="CA13" s="17">
        <v>0.21502809677603699</v>
      </c>
    </row>
    <row r="14" spans="2:79" x14ac:dyDescent="0.35">
      <c r="B14" s="18" t="s">
        <v>427</v>
      </c>
      <c r="C14" s="17">
        <v>0.15400225120408001</v>
      </c>
      <c r="D14" s="17">
        <v>0.15333685488762</v>
      </c>
      <c r="E14" s="17">
        <v>0.15476728908016599</v>
      </c>
      <c r="F14" s="17"/>
      <c r="G14" s="17">
        <v>0.14780005016768</v>
      </c>
      <c r="H14" s="17">
        <v>0.165917712732713</v>
      </c>
      <c r="I14" s="17">
        <v>0.175401267670863</v>
      </c>
      <c r="J14" s="17">
        <v>0.18199712891684999</v>
      </c>
      <c r="K14" s="17">
        <v>0.13742388004945399</v>
      </c>
      <c r="L14" s="17">
        <v>0.11956264475834701</v>
      </c>
      <c r="M14" s="17"/>
      <c r="N14" s="17">
        <v>0.16207508738255</v>
      </c>
      <c r="O14" s="17">
        <v>0.16878005367398499</v>
      </c>
      <c r="P14" s="17">
        <v>0.15962662458447899</v>
      </c>
      <c r="Q14" s="17">
        <v>0.125538060828149</v>
      </c>
      <c r="R14" s="17"/>
      <c r="S14" s="17">
        <v>0.18001391280721801</v>
      </c>
      <c r="T14" s="17">
        <v>0.16805217482312401</v>
      </c>
      <c r="U14" s="17">
        <v>0.14796142503927001</v>
      </c>
      <c r="V14" s="17">
        <v>0.158749004668853</v>
      </c>
      <c r="W14" s="17">
        <v>0.18433785651765</v>
      </c>
      <c r="X14" s="17">
        <v>0.13344634414525899</v>
      </c>
      <c r="Y14" s="17">
        <v>0.14784532711467299</v>
      </c>
      <c r="Z14" s="17">
        <v>0.11497651712165601</v>
      </c>
      <c r="AA14" s="17">
        <v>0.158949893699146</v>
      </c>
      <c r="AB14" s="17">
        <v>0.10489236393616901</v>
      </c>
      <c r="AC14" s="17">
        <v>0.155862425162475</v>
      </c>
      <c r="AD14" s="17">
        <v>0.159055324189249</v>
      </c>
      <c r="AE14" s="17"/>
      <c r="AF14" s="17">
        <v>0.122720905124122</v>
      </c>
      <c r="AG14" s="17">
        <v>0.152831161765665</v>
      </c>
      <c r="AH14" s="17">
        <v>0.188317853050436</v>
      </c>
      <c r="AI14" s="17">
        <v>0.16908709388020099</v>
      </c>
      <c r="AJ14" s="17">
        <v>0.16245587760518501</v>
      </c>
      <c r="AK14" s="17">
        <v>0.17613757031410099</v>
      </c>
      <c r="AL14" s="17"/>
      <c r="AM14" s="17">
        <v>0.14587652906954701</v>
      </c>
      <c r="AN14" s="17">
        <v>0.138102913239739</v>
      </c>
      <c r="AO14" s="17">
        <v>0.17175339303141099</v>
      </c>
      <c r="AP14" s="17">
        <v>0.18003327435645999</v>
      </c>
      <c r="AQ14" s="17">
        <v>0.15263931080135301</v>
      </c>
      <c r="AR14" s="17"/>
      <c r="AS14" s="17">
        <v>0.19509433004858601</v>
      </c>
      <c r="AT14" s="17">
        <v>0.14845092758832201</v>
      </c>
      <c r="AU14" s="17">
        <v>0.12414082693473</v>
      </c>
      <c r="AV14" s="17">
        <v>0.14849494577730099</v>
      </c>
      <c r="AW14" s="17">
        <v>0.152954859183038</v>
      </c>
      <c r="AX14" s="17">
        <v>0.12809487831954999</v>
      </c>
      <c r="AY14" s="17"/>
      <c r="AZ14" s="17">
        <v>0.174916393521064</v>
      </c>
      <c r="BA14" s="17">
        <v>0.14823038719387899</v>
      </c>
      <c r="BB14" s="17">
        <v>0.14355036072666899</v>
      </c>
      <c r="BC14" s="17">
        <v>0.123309350036217</v>
      </c>
      <c r="BD14" s="17">
        <v>0.16329093185723401</v>
      </c>
      <c r="BE14" s="17"/>
      <c r="BF14" s="17">
        <v>0.15221293502109401</v>
      </c>
      <c r="BG14" s="17"/>
      <c r="BH14" s="17">
        <v>0.15578433751474499</v>
      </c>
      <c r="BI14" s="17"/>
      <c r="BJ14" s="17">
        <v>0.14545245733700099</v>
      </c>
      <c r="BK14" s="17">
        <v>0.143317369052299</v>
      </c>
      <c r="BL14" s="17">
        <v>0.164773379929048</v>
      </c>
      <c r="BM14" s="17">
        <v>0.17021269412225501</v>
      </c>
      <c r="BN14" s="17">
        <v>0.119760098939124</v>
      </c>
      <c r="BO14" s="17">
        <v>0.194584336513868</v>
      </c>
      <c r="BP14" s="17"/>
      <c r="BQ14" s="17">
        <v>0.155468282498156</v>
      </c>
      <c r="BR14" s="17">
        <v>0.148145608646331</v>
      </c>
      <c r="BS14" s="17">
        <v>0.160317562685097</v>
      </c>
      <c r="BT14" s="17"/>
      <c r="BU14" s="17">
        <v>0.19134679267193799</v>
      </c>
      <c r="BV14" s="17">
        <v>0.159232845504583</v>
      </c>
      <c r="BW14" s="17">
        <v>0.14828557542745799</v>
      </c>
      <c r="BX14" s="17"/>
      <c r="BY14" s="17">
        <v>0.21051150633243601</v>
      </c>
      <c r="BZ14" s="17"/>
      <c r="CA14" s="17">
        <v>0.21219645875659801</v>
      </c>
    </row>
    <row r="15" spans="2:79" x14ac:dyDescent="0.35">
      <c r="B15" s="18" t="s">
        <v>428</v>
      </c>
      <c r="C15" s="17">
        <v>0.12020778041817801</v>
      </c>
      <c r="D15" s="17">
        <v>0.115861606542267</v>
      </c>
      <c r="E15" s="17">
        <v>0.124190425675646</v>
      </c>
      <c r="F15" s="17"/>
      <c r="G15" s="17">
        <v>0.10761669074274299</v>
      </c>
      <c r="H15" s="17">
        <v>0.16605083224946601</v>
      </c>
      <c r="I15" s="17">
        <v>0.138845021039704</v>
      </c>
      <c r="J15" s="17">
        <v>9.1006409873040706E-2</v>
      </c>
      <c r="K15" s="17">
        <v>0.103092180455903</v>
      </c>
      <c r="L15" s="17">
        <v>0.11137778830533999</v>
      </c>
      <c r="M15" s="17"/>
      <c r="N15" s="17">
        <v>0.11568137368380001</v>
      </c>
      <c r="O15" s="17">
        <v>0.10957296917385</v>
      </c>
      <c r="P15" s="17">
        <v>0.12557645512830401</v>
      </c>
      <c r="Q15" s="17">
        <v>0.133823760232191</v>
      </c>
      <c r="R15" s="17"/>
      <c r="S15" s="17">
        <v>0.108182633682083</v>
      </c>
      <c r="T15" s="17">
        <v>0.133420883817856</v>
      </c>
      <c r="U15" s="17">
        <v>8.2081494774637095E-2</v>
      </c>
      <c r="V15" s="17">
        <v>0.13497458972891299</v>
      </c>
      <c r="W15" s="17">
        <v>0.106090039614776</v>
      </c>
      <c r="X15" s="17">
        <v>0.17003369743111299</v>
      </c>
      <c r="Y15" s="17">
        <v>0.11121862152327899</v>
      </c>
      <c r="Z15" s="17">
        <v>0.120546816829933</v>
      </c>
      <c r="AA15" s="17">
        <v>0.11395539850306401</v>
      </c>
      <c r="AB15" s="17">
        <v>0.12248827214946199</v>
      </c>
      <c r="AC15" s="17">
        <v>0.12866156211608401</v>
      </c>
      <c r="AD15" s="17">
        <v>8.5278861819017004E-2</v>
      </c>
      <c r="AE15" s="17"/>
      <c r="AF15" s="17">
        <v>0.13970389497824101</v>
      </c>
      <c r="AG15" s="17">
        <v>0.11639585910332</v>
      </c>
      <c r="AH15" s="17">
        <v>0.100650523190183</v>
      </c>
      <c r="AI15" s="17">
        <v>0.11410837532969501</v>
      </c>
      <c r="AJ15" s="17">
        <v>0.12897926208232599</v>
      </c>
      <c r="AK15" s="17">
        <v>0.208136352053476</v>
      </c>
      <c r="AL15" s="17"/>
      <c r="AM15" s="17">
        <v>0.123287381269419</v>
      </c>
      <c r="AN15" s="17">
        <v>0.107520601357128</v>
      </c>
      <c r="AO15" s="17">
        <v>0.11791204745164</v>
      </c>
      <c r="AP15" s="17">
        <v>0.137817049346732</v>
      </c>
      <c r="AQ15" s="17">
        <v>0.15080993001464099</v>
      </c>
      <c r="AR15" s="17"/>
      <c r="AS15" s="17">
        <v>0.15682625822902099</v>
      </c>
      <c r="AT15" s="17">
        <v>9.82668851595907E-2</v>
      </c>
      <c r="AU15" s="17">
        <v>0.112002223953272</v>
      </c>
      <c r="AV15" s="17">
        <v>0.10519971694116299</v>
      </c>
      <c r="AW15" s="17">
        <v>0.102854085777746</v>
      </c>
      <c r="AX15" s="17">
        <v>0.164259674601442</v>
      </c>
      <c r="AY15" s="17"/>
      <c r="AZ15" s="17">
        <v>0.108736930388009</v>
      </c>
      <c r="BA15" s="17">
        <v>0.10668079889436401</v>
      </c>
      <c r="BB15" s="17">
        <v>0.124655743465496</v>
      </c>
      <c r="BC15" s="17">
        <v>0.143663694913722</v>
      </c>
      <c r="BD15" s="17">
        <v>0.13610978717515099</v>
      </c>
      <c r="BE15" s="17"/>
      <c r="BF15" s="17">
        <v>0.118557146939769</v>
      </c>
      <c r="BG15" s="17"/>
      <c r="BH15" s="17">
        <v>0.113259735001283</v>
      </c>
      <c r="BI15" s="17"/>
      <c r="BJ15" s="17">
        <v>0.12090087317312601</v>
      </c>
      <c r="BK15" s="17">
        <v>0.124502226371286</v>
      </c>
      <c r="BL15" s="17">
        <v>0.11017750300181001</v>
      </c>
      <c r="BM15" s="17">
        <v>0.13745803300956599</v>
      </c>
      <c r="BN15" s="17">
        <v>0.118506059684495</v>
      </c>
      <c r="BO15" s="17">
        <v>8.0537971192764596E-2</v>
      </c>
      <c r="BP15" s="17"/>
      <c r="BQ15" s="17">
        <v>0.13085108229171299</v>
      </c>
      <c r="BR15" s="17">
        <v>0.123791729499121</v>
      </c>
      <c r="BS15" s="17">
        <v>0.118404765545308</v>
      </c>
      <c r="BT15" s="17"/>
      <c r="BU15" s="17">
        <v>0.15104652443394001</v>
      </c>
      <c r="BV15" s="17">
        <v>0.12060291455997101</v>
      </c>
      <c r="BW15" s="17">
        <v>0.120435796914151</v>
      </c>
      <c r="BX15" s="17"/>
      <c r="BY15" s="17">
        <v>0.111595353836851</v>
      </c>
      <c r="BZ15" s="17"/>
      <c r="CA15" s="17">
        <v>0.130954086295655</v>
      </c>
    </row>
    <row r="16" spans="2:79" x14ac:dyDescent="0.35">
      <c r="B16" s="18" t="s">
        <v>104</v>
      </c>
      <c r="C16" s="19">
        <v>5.7924867134097398E-2</v>
      </c>
      <c r="D16" s="19">
        <v>5.2598297885663697E-2</v>
      </c>
      <c r="E16" s="19">
        <v>6.3517933418630296E-2</v>
      </c>
      <c r="F16" s="19"/>
      <c r="G16" s="19">
        <v>3.1880017299703099E-2</v>
      </c>
      <c r="H16" s="19">
        <v>4.8937252337579097E-2</v>
      </c>
      <c r="I16" s="19">
        <v>3.3127850126794402E-2</v>
      </c>
      <c r="J16" s="19">
        <v>5.4436271565756103E-2</v>
      </c>
      <c r="K16" s="19">
        <v>7.0286497431629305E-2</v>
      </c>
      <c r="L16" s="19">
        <v>9.7256829143554893E-2</v>
      </c>
      <c r="M16" s="19"/>
      <c r="N16" s="19">
        <v>5.1944950209126803E-2</v>
      </c>
      <c r="O16" s="19">
        <v>6.1917769449238401E-2</v>
      </c>
      <c r="P16" s="19">
        <v>5.6402874981464998E-2</v>
      </c>
      <c r="Q16" s="19">
        <v>6.06513720513688E-2</v>
      </c>
      <c r="R16" s="19"/>
      <c r="S16" s="19">
        <v>5.5372400794770099E-2</v>
      </c>
      <c r="T16" s="19">
        <v>4.9799026956377203E-2</v>
      </c>
      <c r="U16" s="19">
        <v>6.6814657289756801E-2</v>
      </c>
      <c r="V16" s="19">
        <v>3.2981674643159702E-2</v>
      </c>
      <c r="W16" s="19">
        <v>5.0070001951933001E-2</v>
      </c>
      <c r="X16" s="19">
        <v>5.8701555392945699E-2</v>
      </c>
      <c r="Y16" s="19">
        <v>5.5852949517264203E-2</v>
      </c>
      <c r="Z16" s="19">
        <v>5.0359858205396998E-2</v>
      </c>
      <c r="AA16" s="19">
        <v>5.78274275021987E-2</v>
      </c>
      <c r="AB16" s="19">
        <v>9.6853559358205304E-2</v>
      </c>
      <c r="AC16" s="19">
        <v>5.72954513358035E-2</v>
      </c>
      <c r="AD16" s="19">
        <v>7.2356019052697798E-2</v>
      </c>
      <c r="AE16" s="19"/>
      <c r="AF16" s="19">
        <v>7.4420684736704296E-2</v>
      </c>
      <c r="AG16" s="19">
        <v>4.8331349662420302E-2</v>
      </c>
      <c r="AH16" s="19">
        <v>4.3560542259312697E-2</v>
      </c>
      <c r="AI16" s="19">
        <v>3.13087504405146E-2</v>
      </c>
      <c r="AJ16" s="19">
        <v>7.4792266912821398E-2</v>
      </c>
      <c r="AK16" s="19">
        <v>2.56368831353198E-2</v>
      </c>
      <c r="AL16" s="19"/>
      <c r="AM16" s="19">
        <v>6.5719196997609197E-2</v>
      </c>
      <c r="AN16" s="19">
        <v>5.1867527331349902E-2</v>
      </c>
      <c r="AO16" s="19">
        <v>6.3026441506028194E-2</v>
      </c>
      <c r="AP16" s="19">
        <v>3.7175638984088599E-2</v>
      </c>
      <c r="AQ16" s="19">
        <v>2.4013593588779698E-2</v>
      </c>
      <c r="AR16" s="19"/>
      <c r="AS16" s="19">
        <v>4.0772677890693998E-2</v>
      </c>
      <c r="AT16" s="19">
        <v>7.8865360838590304E-2</v>
      </c>
      <c r="AU16" s="19">
        <v>4.3524794513461001E-2</v>
      </c>
      <c r="AV16" s="19">
        <v>5.7753262728362703E-2</v>
      </c>
      <c r="AW16" s="19">
        <v>7.9943819413881206E-2</v>
      </c>
      <c r="AX16" s="19">
        <v>4.0475244371787698E-2</v>
      </c>
      <c r="AY16" s="19"/>
      <c r="AZ16" s="19">
        <v>6.5817227848913001E-2</v>
      </c>
      <c r="BA16" s="19">
        <v>5.0612941723227799E-2</v>
      </c>
      <c r="BB16" s="19">
        <v>5.8638764594165803E-2</v>
      </c>
      <c r="BC16" s="19">
        <v>7.9982674675996998E-2</v>
      </c>
      <c r="BD16" s="19">
        <v>5.2931793569763297E-2</v>
      </c>
      <c r="BE16" s="19"/>
      <c r="BF16" s="19">
        <v>5.5486659856632099E-2</v>
      </c>
      <c r="BG16" s="19"/>
      <c r="BH16" s="19">
        <v>5.6327717763193397E-2</v>
      </c>
      <c r="BI16" s="19"/>
      <c r="BJ16" s="19">
        <v>4.5317537975246E-2</v>
      </c>
      <c r="BK16" s="19">
        <v>8.2427120194873402E-2</v>
      </c>
      <c r="BL16" s="19">
        <v>6.1613924758456201E-2</v>
      </c>
      <c r="BM16" s="19">
        <v>5.2524360582256402E-2</v>
      </c>
      <c r="BN16" s="19">
        <v>2.5666586561220499E-2</v>
      </c>
      <c r="BO16" s="19">
        <v>3.3819902245755998E-2</v>
      </c>
      <c r="BP16" s="19"/>
      <c r="BQ16" s="19">
        <v>3.8847757251447103E-2</v>
      </c>
      <c r="BR16" s="19">
        <v>4.28618177961156E-2</v>
      </c>
      <c r="BS16" s="19">
        <v>5.37938628742856E-2</v>
      </c>
      <c r="BT16" s="19"/>
      <c r="BU16" s="19">
        <v>1.9876984164711901E-2</v>
      </c>
      <c r="BV16" s="19">
        <v>4.2081671909425099E-2</v>
      </c>
      <c r="BW16" s="19">
        <v>5.0054267042341997E-2</v>
      </c>
      <c r="BX16" s="19"/>
      <c r="BY16" s="19">
        <v>2.4083056240701499E-2</v>
      </c>
      <c r="BZ16" s="19"/>
      <c r="CA16" s="19">
        <v>3.8406172666998098E-2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8.9775473130793093E-2</v>
      </c>
      <c r="D9" s="17">
        <v>8.3660714656661306E-2</v>
      </c>
      <c r="E9" s="17">
        <v>9.56267166999797E-2</v>
      </c>
      <c r="F9" s="17"/>
      <c r="G9" s="17">
        <v>8.59455942390175E-2</v>
      </c>
      <c r="H9" s="17">
        <v>6.2089569234627398E-2</v>
      </c>
      <c r="I9" s="17">
        <v>0.101303906956776</v>
      </c>
      <c r="J9" s="17">
        <v>9.2181285909091207E-2</v>
      </c>
      <c r="K9" s="17">
        <v>0.100800044584461</v>
      </c>
      <c r="L9" s="17">
        <v>9.6174982400707695E-2</v>
      </c>
      <c r="M9" s="17"/>
      <c r="N9" s="17">
        <v>7.7329113885629602E-2</v>
      </c>
      <c r="O9" s="17">
        <v>9.3514173249242105E-2</v>
      </c>
      <c r="P9" s="17">
        <v>8.4485107683574007E-2</v>
      </c>
      <c r="Q9" s="17">
        <v>0.10145144788508501</v>
      </c>
      <c r="R9" s="17"/>
      <c r="S9" s="17">
        <v>5.8526016203670102E-2</v>
      </c>
      <c r="T9" s="17">
        <v>9.7032249865935796E-2</v>
      </c>
      <c r="U9" s="17">
        <v>8.0169739252652097E-2</v>
      </c>
      <c r="V9" s="17">
        <v>8.0976795012586297E-2</v>
      </c>
      <c r="W9" s="17">
        <v>0.10644913342722701</v>
      </c>
      <c r="X9" s="17">
        <v>9.5481974687833995E-2</v>
      </c>
      <c r="Y9" s="17">
        <v>7.9423738879146402E-2</v>
      </c>
      <c r="Z9" s="17">
        <v>9.3434789205762106E-2</v>
      </c>
      <c r="AA9" s="17">
        <v>0.107550617387312</v>
      </c>
      <c r="AB9" s="17">
        <v>0.11752651478279499</v>
      </c>
      <c r="AC9" s="17">
        <v>8.67465302003841E-2</v>
      </c>
      <c r="AD9" s="17">
        <v>7.9276218753122296E-2</v>
      </c>
      <c r="AE9" s="17"/>
      <c r="AF9" s="17">
        <v>0.114714031659685</v>
      </c>
      <c r="AG9" s="17">
        <v>8.5827507871438696E-2</v>
      </c>
      <c r="AH9" s="17">
        <v>7.9785003909847704E-2</v>
      </c>
      <c r="AI9" s="17">
        <v>7.0259969904864106E-2</v>
      </c>
      <c r="AJ9" s="17">
        <v>0.102622732825213</v>
      </c>
      <c r="AK9" s="17">
        <v>6.3919683383190595E-2</v>
      </c>
      <c r="AL9" s="17"/>
      <c r="AM9" s="17">
        <v>0.11886499622291299</v>
      </c>
      <c r="AN9" s="17">
        <v>7.8199121643916694E-2</v>
      </c>
      <c r="AO9" s="17">
        <v>7.6539895942898506E-2</v>
      </c>
      <c r="AP9" s="17">
        <v>9.3305830374258505E-2</v>
      </c>
      <c r="AQ9" s="17">
        <v>5.6955537706024698E-2</v>
      </c>
      <c r="AR9" s="17"/>
      <c r="AS9" s="17">
        <v>8.8137824217848507E-2</v>
      </c>
      <c r="AT9" s="17">
        <v>9.4107170055375999E-2</v>
      </c>
      <c r="AU9" s="17">
        <v>8.4289100618820098E-2</v>
      </c>
      <c r="AV9" s="17">
        <v>7.6658294650019304E-2</v>
      </c>
      <c r="AW9" s="17">
        <v>0.10026318051406299</v>
      </c>
      <c r="AX9" s="17">
        <v>0.11170956034111</v>
      </c>
      <c r="AY9" s="17"/>
      <c r="AZ9" s="17">
        <v>7.2490509998338296E-2</v>
      </c>
      <c r="BA9" s="17">
        <v>9.9731655286421098E-2</v>
      </c>
      <c r="BB9" s="17">
        <v>9.2256089638208097E-2</v>
      </c>
      <c r="BC9" s="17">
        <v>0.108284134109733</v>
      </c>
      <c r="BD9" s="17">
        <v>8.3150204558233007E-2</v>
      </c>
      <c r="BE9" s="17"/>
      <c r="BF9" s="17">
        <v>8.9112333811465202E-2</v>
      </c>
      <c r="BG9" s="17"/>
      <c r="BH9" s="17">
        <v>9.2501105902823094E-2</v>
      </c>
      <c r="BI9" s="17"/>
      <c r="BJ9" s="17">
        <v>7.8173251261349497E-2</v>
      </c>
      <c r="BK9" s="17">
        <v>9.8903251347077004E-2</v>
      </c>
      <c r="BL9" s="17">
        <v>8.7438828611550806E-2</v>
      </c>
      <c r="BM9" s="17">
        <v>9.6123943449792901E-2</v>
      </c>
      <c r="BN9" s="17">
        <v>0.106505820777688</v>
      </c>
      <c r="BO9" s="17">
        <v>8.4792439009939394E-2</v>
      </c>
      <c r="BP9" s="17"/>
      <c r="BQ9" s="17">
        <v>9.6774904913417406E-2</v>
      </c>
      <c r="BR9" s="17">
        <v>9.6687346736596097E-2</v>
      </c>
      <c r="BS9" s="17">
        <v>8.4616666220092798E-2</v>
      </c>
      <c r="BT9" s="17"/>
      <c r="BU9" s="17">
        <v>9.37645169588915E-2</v>
      </c>
      <c r="BV9" s="17">
        <v>8.3724766324251104E-2</v>
      </c>
      <c r="BW9" s="17">
        <v>9.2440014498208004E-2</v>
      </c>
      <c r="BX9" s="17"/>
      <c r="BY9" s="17">
        <v>0.106961004347101</v>
      </c>
      <c r="BZ9" s="17"/>
      <c r="CA9" s="17">
        <v>5.6974497884984203E-2</v>
      </c>
    </row>
    <row r="10" spans="2:79" x14ac:dyDescent="0.35">
      <c r="B10" s="18" t="s">
        <v>369</v>
      </c>
      <c r="C10" s="17">
        <v>7.6047870304374002E-2</v>
      </c>
      <c r="D10" s="17">
        <v>7.1851762959171103E-2</v>
      </c>
      <c r="E10" s="17">
        <v>7.9309393970307104E-2</v>
      </c>
      <c r="F10" s="17"/>
      <c r="G10" s="17">
        <v>8.0928276310073405E-2</v>
      </c>
      <c r="H10" s="17">
        <v>6.95923677509903E-2</v>
      </c>
      <c r="I10" s="17">
        <v>6.6057030086496105E-2</v>
      </c>
      <c r="J10" s="17">
        <v>6.6812481697382201E-2</v>
      </c>
      <c r="K10" s="17">
        <v>8.7301406165444503E-2</v>
      </c>
      <c r="L10" s="17">
        <v>8.6066125598728102E-2</v>
      </c>
      <c r="M10" s="17"/>
      <c r="N10" s="17">
        <v>8.1169820558293193E-2</v>
      </c>
      <c r="O10" s="17">
        <v>7.1333121237086697E-2</v>
      </c>
      <c r="P10" s="17">
        <v>9.0245697747861897E-2</v>
      </c>
      <c r="Q10" s="17">
        <v>6.1264894333411202E-2</v>
      </c>
      <c r="R10" s="17"/>
      <c r="S10" s="17">
        <v>6.1498910109997203E-2</v>
      </c>
      <c r="T10" s="17">
        <v>7.5547682306702099E-2</v>
      </c>
      <c r="U10" s="17">
        <v>6.9637318548951804E-2</v>
      </c>
      <c r="V10" s="17">
        <v>8.8976616896050395E-2</v>
      </c>
      <c r="W10" s="17">
        <v>4.7583951809715398E-2</v>
      </c>
      <c r="X10" s="17">
        <v>8.7867170599160896E-2</v>
      </c>
      <c r="Y10" s="17">
        <v>8.6742389277770698E-2</v>
      </c>
      <c r="Z10" s="17">
        <v>7.4445163928482105E-2</v>
      </c>
      <c r="AA10" s="17">
        <v>8.0710413087150101E-2</v>
      </c>
      <c r="AB10" s="17">
        <v>8.4384840453181995E-2</v>
      </c>
      <c r="AC10" s="17">
        <v>8.54379451574553E-2</v>
      </c>
      <c r="AD10" s="17">
        <v>7.1184435885723693E-2</v>
      </c>
      <c r="AE10" s="17"/>
      <c r="AF10" s="17">
        <v>6.0211657402796E-2</v>
      </c>
      <c r="AG10" s="17">
        <v>8.1531106399798894E-2</v>
      </c>
      <c r="AH10" s="17">
        <v>7.3732200031806305E-2</v>
      </c>
      <c r="AI10" s="17">
        <v>7.4143408930506194E-2</v>
      </c>
      <c r="AJ10" s="17">
        <v>9.2711797999078596E-2</v>
      </c>
      <c r="AK10" s="17">
        <v>6.3644213878763206E-2</v>
      </c>
      <c r="AL10" s="17"/>
      <c r="AM10" s="17">
        <v>6.0924168714988597E-2</v>
      </c>
      <c r="AN10" s="17">
        <v>8.0414739650465097E-2</v>
      </c>
      <c r="AO10" s="17">
        <v>8.6271926631338203E-2</v>
      </c>
      <c r="AP10" s="17">
        <v>7.7495034038982794E-2</v>
      </c>
      <c r="AQ10" s="17">
        <v>5.9764394459484602E-2</v>
      </c>
      <c r="AR10" s="17"/>
      <c r="AS10" s="17">
        <v>7.3960515395760498E-2</v>
      </c>
      <c r="AT10" s="17">
        <v>7.6450998833770503E-2</v>
      </c>
      <c r="AU10" s="17">
        <v>8.4192473103668605E-2</v>
      </c>
      <c r="AV10" s="17">
        <v>7.6519341616340303E-2</v>
      </c>
      <c r="AW10" s="17">
        <v>5.9088298264977197E-2</v>
      </c>
      <c r="AX10" s="17">
        <v>8.6241938690357497E-2</v>
      </c>
      <c r="AY10" s="17"/>
      <c r="AZ10" s="17">
        <v>7.2137436339245603E-2</v>
      </c>
      <c r="BA10" s="17">
        <v>7.7210852233035795E-2</v>
      </c>
      <c r="BB10" s="17">
        <v>8.6406406168157895E-2</v>
      </c>
      <c r="BC10" s="17">
        <v>6.3254875130467306E-2</v>
      </c>
      <c r="BD10" s="17">
        <v>7.2652138498374E-2</v>
      </c>
      <c r="BE10" s="17"/>
      <c r="BF10" s="17">
        <v>7.7428337362264496E-2</v>
      </c>
      <c r="BG10" s="17"/>
      <c r="BH10" s="17">
        <v>7.1769995537370401E-2</v>
      </c>
      <c r="BI10" s="17"/>
      <c r="BJ10" s="17">
        <v>6.62693249205627E-2</v>
      </c>
      <c r="BK10" s="17">
        <v>7.9602259871481798E-2</v>
      </c>
      <c r="BL10" s="17">
        <v>8.7721644077373997E-2</v>
      </c>
      <c r="BM10" s="17">
        <v>7.5024341402286504E-2</v>
      </c>
      <c r="BN10" s="17">
        <v>6.9851337248652404E-2</v>
      </c>
      <c r="BO10" s="17">
        <v>7.7145394003592702E-2</v>
      </c>
      <c r="BP10" s="17"/>
      <c r="BQ10" s="17">
        <v>7.9257691668768601E-2</v>
      </c>
      <c r="BR10" s="17">
        <v>6.9148859325785406E-2</v>
      </c>
      <c r="BS10" s="17">
        <v>8.0231921451141705E-2</v>
      </c>
      <c r="BT10" s="17"/>
      <c r="BU10" s="17">
        <v>8.5779128041049493E-2</v>
      </c>
      <c r="BV10" s="17">
        <v>5.7084721758521702E-2</v>
      </c>
      <c r="BW10" s="17">
        <v>8.6407757602366603E-2</v>
      </c>
      <c r="BX10" s="17"/>
      <c r="BY10" s="17">
        <v>9.1718682584400496E-2</v>
      </c>
      <c r="BZ10" s="17"/>
      <c r="CA10" s="17">
        <v>6.9823742519383294E-2</v>
      </c>
    </row>
    <row r="11" spans="2:79" x14ac:dyDescent="0.35">
      <c r="B11" s="18" t="s">
        <v>424</v>
      </c>
      <c r="C11" s="17">
        <v>0.108267540727155</v>
      </c>
      <c r="D11" s="17">
        <v>0.11391134316705299</v>
      </c>
      <c r="E11" s="17">
        <v>0.103502878213021</v>
      </c>
      <c r="F11" s="17"/>
      <c r="G11" s="17">
        <v>0.12355234898418101</v>
      </c>
      <c r="H11" s="17">
        <v>8.6327885115184605E-2</v>
      </c>
      <c r="I11" s="17">
        <v>9.7047148622988105E-2</v>
      </c>
      <c r="J11" s="17">
        <v>0.119085791335739</v>
      </c>
      <c r="K11" s="17">
        <v>0.11295574906414201</v>
      </c>
      <c r="L11" s="17">
        <v>0.11307425018202</v>
      </c>
      <c r="M11" s="17"/>
      <c r="N11" s="17">
        <v>0.116642117891194</v>
      </c>
      <c r="O11" s="17">
        <v>0.108037505573291</v>
      </c>
      <c r="P11" s="17">
        <v>9.7793903657612605E-2</v>
      </c>
      <c r="Q11" s="17">
        <v>0.109086815794934</v>
      </c>
      <c r="R11" s="17"/>
      <c r="S11" s="17">
        <v>8.83882693008642E-2</v>
      </c>
      <c r="T11" s="17">
        <v>0.10311716106605701</v>
      </c>
      <c r="U11" s="17">
        <v>0.107563349900762</v>
      </c>
      <c r="V11" s="17">
        <v>0.139802395568147</v>
      </c>
      <c r="W11" s="17">
        <v>0.109536624721759</v>
      </c>
      <c r="X11" s="17">
        <v>9.97350985724684E-2</v>
      </c>
      <c r="Y11" s="17">
        <v>7.7911487522791895E-2</v>
      </c>
      <c r="Z11" s="17">
        <v>0.123287563828161</v>
      </c>
      <c r="AA11" s="17">
        <v>0.116652932124731</v>
      </c>
      <c r="AB11" s="17">
        <v>0.124479293729261</v>
      </c>
      <c r="AC11" s="17">
        <v>9.92673742092893E-2</v>
      </c>
      <c r="AD11" s="17">
        <v>0.14949368045743</v>
      </c>
      <c r="AE11" s="17"/>
      <c r="AF11" s="17">
        <v>9.1917752465609598E-2</v>
      </c>
      <c r="AG11" s="17">
        <v>0.117113910728675</v>
      </c>
      <c r="AH11" s="17">
        <v>0.113383132805876</v>
      </c>
      <c r="AI11" s="17">
        <v>8.7365421507708596E-2</v>
      </c>
      <c r="AJ11" s="17">
        <v>0.10762885164847801</v>
      </c>
      <c r="AK11" s="17">
        <v>0.109495281262625</v>
      </c>
      <c r="AL11" s="17"/>
      <c r="AM11" s="17">
        <v>0.111936327458226</v>
      </c>
      <c r="AN11" s="17">
        <v>0.11112409668619</v>
      </c>
      <c r="AO11" s="17">
        <v>0.113124735892508</v>
      </c>
      <c r="AP11" s="17">
        <v>9.5207189595611003E-2</v>
      </c>
      <c r="AQ11" s="17">
        <v>6.9985918038815501E-2</v>
      </c>
      <c r="AR11" s="17"/>
      <c r="AS11" s="17">
        <v>9.1140562496129104E-2</v>
      </c>
      <c r="AT11" s="17">
        <v>9.0854380893655898E-2</v>
      </c>
      <c r="AU11" s="17">
        <v>0.107708432337694</v>
      </c>
      <c r="AV11" s="17">
        <v>0.12573762480258999</v>
      </c>
      <c r="AW11" s="17">
        <v>0.127001036209444</v>
      </c>
      <c r="AX11" s="17">
        <v>0.13987798685897901</v>
      </c>
      <c r="AY11" s="17"/>
      <c r="AZ11" s="17">
        <v>0.11364289537236801</v>
      </c>
      <c r="BA11" s="17">
        <v>0.10317135412978</v>
      </c>
      <c r="BB11" s="17">
        <v>0.10781402548614601</v>
      </c>
      <c r="BC11" s="17">
        <v>0.122653304109813</v>
      </c>
      <c r="BD11" s="17">
        <v>0.10457399435666</v>
      </c>
      <c r="BE11" s="17"/>
      <c r="BF11" s="17">
        <v>0.107259958215508</v>
      </c>
      <c r="BG11" s="17"/>
      <c r="BH11" s="17">
        <v>0.105382859529609</v>
      </c>
      <c r="BI11" s="17"/>
      <c r="BJ11" s="17">
        <v>0.100629296076511</v>
      </c>
      <c r="BK11" s="17">
        <v>0.125471673974625</v>
      </c>
      <c r="BL11" s="17">
        <v>0.109624354951143</v>
      </c>
      <c r="BM11" s="17">
        <v>0.103632482515464</v>
      </c>
      <c r="BN11" s="17">
        <v>8.6815383817365893E-2</v>
      </c>
      <c r="BO11" s="17">
        <v>0.121376243878284</v>
      </c>
      <c r="BP11" s="17"/>
      <c r="BQ11" s="17">
        <v>0.103552247099369</v>
      </c>
      <c r="BR11" s="17">
        <v>0.11391402376849501</v>
      </c>
      <c r="BS11" s="17">
        <v>0.11104311649284999</v>
      </c>
      <c r="BT11" s="17"/>
      <c r="BU11" s="17">
        <v>0.10048647467933999</v>
      </c>
      <c r="BV11" s="17">
        <v>0.10929825880389001</v>
      </c>
      <c r="BW11" s="17">
        <v>0.111854087924739</v>
      </c>
      <c r="BX11" s="17"/>
      <c r="BY11" s="17">
        <v>4.3872583126897097E-2</v>
      </c>
      <c r="BZ11" s="17"/>
      <c r="CA11" s="17">
        <v>9.4909402694811906E-2</v>
      </c>
    </row>
    <row r="12" spans="2:79" x14ac:dyDescent="0.35">
      <c r="B12" s="18" t="s">
        <v>425</v>
      </c>
      <c r="C12" s="17">
        <v>0.17844573101344899</v>
      </c>
      <c r="D12" s="17">
        <v>0.17047578774372299</v>
      </c>
      <c r="E12" s="17">
        <v>0.186953732346473</v>
      </c>
      <c r="F12" s="17"/>
      <c r="G12" s="17">
        <v>0.186326112581015</v>
      </c>
      <c r="H12" s="17">
        <v>0.159933544893652</v>
      </c>
      <c r="I12" s="17">
        <v>0.17096269148131199</v>
      </c>
      <c r="J12" s="17">
        <v>0.18522174076551601</v>
      </c>
      <c r="K12" s="17">
        <v>0.172599379744413</v>
      </c>
      <c r="L12" s="17">
        <v>0.19271968351986399</v>
      </c>
      <c r="M12" s="17"/>
      <c r="N12" s="17">
        <v>0.163908746194565</v>
      </c>
      <c r="O12" s="17">
        <v>0.16806868953413401</v>
      </c>
      <c r="P12" s="17">
        <v>0.17699852547283901</v>
      </c>
      <c r="Q12" s="17">
        <v>0.20381750852430899</v>
      </c>
      <c r="R12" s="17"/>
      <c r="S12" s="17">
        <v>0.180324697380155</v>
      </c>
      <c r="T12" s="17">
        <v>0.17080238225774699</v>
      </c>
      <c r="U12" s="17">
        <v>0.20674770638234899</v>
      </c>
      <c r="V12" s="17">
        <v>0.13749709271819299</v>
      </c>
      <c r="W12" s="17">
        <v>0.193127230680323</v>
      </c>
      <c r="X12" s="17">
        <v>0.19241807537952399</v>
      </c>
      <c r="Y12" s="17">
        <v>0.17133726956454701</v>
      </c>
      <c r="Z12" s="17">
        <v>0.16135193926632499</v>
      </c>
      <c r="AA12" s="17">
        <v>0.19571521664927599</v>
      </c>
      <c r="AB12" s="17">
        <v>0.15957688352503699</v>
      </c>
      <c r="AC12" s="17">
        <v>0.162901841432633</v>
      </c>
      <c r="AD12" s="17">
        <v>0.23485469960225899</v>
      </c>
      <c r="AE12" s="17"/>
      <c r="AF12" s="17">
        <v>0.18197163437807101</v>
      </c>
      <c r="AG12" s="17">
        <v>0.185385724043033</v>
      </c>
      <c r="AH12" s="17">
        <v>0.17666439874919501</v>
      </c>
      <c r="AI12" s="17">
        <v>0.19495855711987001</v>
      </c>
      <c r="AJ12" s="17">
        <v>0.124367501417758</v>
      </c>
      <c r="AK12" s="17">
        <v>0.146146697123338</v>
      </c>
      <c r="AL12" s="17"/>
      <c r="AM12" s="17">
        <v>0.17316888026826099</v>
      </c>
      <c r="AN12" s="17">
        <v>0.20965777342036501</v>
      </c>
      <c r="AO12" s="17">
        <v>0.15305458563916599</v>
      </c>
      <c r="AP12" s="17">
        <v>0.146271928910673</v>
      </c>
      <c r="AQ12" s="17">
        <v>0.24303206773779201</v>
      </c>
      <c r="AR12" s="17"/>
      <c r="AS12" s="17">
        <v>0.16491270228230401</v>
      </c>
      <c r="AT12" s="17">
        <v>0.19205631130957099</v>
      </c>
      <c r="AU12" s="17">
        <v>0.18855195732409799</v>
      </c>
      <c r="AV12" s="17">
        <v>0.183138317557755</v>
      </c>
      <c r="AW12" s="17">
        <v>0.17588692785011201</v>
      </c>
      <c r="AX12" s="17">
        <v>0.148038665002869</v>
      </c>
      <c r="AY12" s="17"/>
      <c r="AZ12" s="17">
        <v>0.186131959246742</v>
      </c>
      <c r="BA12" s="17">
        <v>0.198991054273985</v>
      </c>
      <c r="BB12" s="17">
        <v>0.17325401364771101</v>
      </c>
      <c r="BC12" s="17">
        <v>0.151132000199872</v>
      </c>
      <c r="BD12" s="17">
        <v>0.159967485810423</v>
      </c>
      <c r="BE12" s="17"/>
      <c r="BF12" s="17">
        <v>0.18821190272400801</v>
      </c>
      <c r="BG12" s="17"/>
      <c r="BH12" s="17">
        <v>0.18220249393253299</v>
      </c>
      <c r="BI12" s="17"/>
      <c r="BJ12" s="17">
        <v>0.203573248046827</v>
      </c>
      <c r="BK12" s="17">
        <v>0.16055153014217199</v>
      </c>
      <c r="BL12" s="17">
        <v>0.17098945863475901</v>
      </c>
      <c r="BM12" s="17">
        <v>0.16732312265313401</v>
      </c>
      <c r="BN12" s="17">
        <v>0.22608228619699799</v>
      </c>
      <c r="BO12" s="17">
        <v>0.120372349777254</v>
      </c>
      <c r="BP12" s="17"/>
      <c r="BQ12" s="17">
        <v>0.19957433557837301</v>
      </c>
      <c r="BR12" s="17">
        <v>0.18388355206377599</v>
      </c>
      <c r="BS12" s="17">
        <v>0.16607096273675701</v>
      </c>
      <c r="BT12" s="17"/>
      <c r="BU12" s="17">
        <v>0.12664306098565101</v>
      </c>
      <c r="BV12" s="17">
        <v>0.18819205766851699</v>
      </c>
      <c r="BW12" s="17">
        <v>0.17407930441487099</v>
      </c>
      <c r="BX12" s="17"/>
      <c r="BY12" s="17">
        <v>0.239560290866007</v>
      </c>
      <c r="BZ12" s="17"/>
      <c r="CA12" s="17">
        <v>0.165368018822559</v>
      </c>
    </row>
    <row r="13" spans="2:79" x14ac:dyDescent="0.35">
      <c r="B13" s="18" t="s">
        <v>426</v>
      </c>
      <c r="C13" s="17">
        <v>0.216120161508769</v>
      </c>
      <c r="D13" s="17">
        <v>0.22411287608609401</v>
      </c>
      <c r="E13" s="17">
        <v>0.20798377633220799</v>
      </c>
      <c r="F13" s="17"/>
      <c r="G13" s="17">
        <v>0.18501231379069999</v>
      </c>
      <c r="H13" s="17">
        <v>0.224425080584231</v>
      </c>
      <c r="I13" s="17">
        <v>0.239796435758513</v>
      </c>
      <c r="J13" s="17">
        <v>0.227651037059317</v>
      </c>
      <c r="K13" s="17">
        <v>0.20721158089309499</v>
      </c>
      <c r="L13" s="17">
        <v>0.207610915781132</v>
      </c>
      <c r="M13" s="17"/>
      <c r="N13" s="17">
        <v>0.211047722990991</v>
      </c>
      <c r="O13" s="17">
        <v>0.22869422370874901</v>
      </c>
      <c r="P13" s="17">
        <v>0.21133388216448701</v>
      </c>
      <c r="Q13" s="17">
        <v>0.21792451140545599</v>
      </c>
      <c r="R13" s="17"/>
      <c r="S13" s="17">
        <v>0.234318423308045</v>
      </c>
      <c r="T13" s="17">
        <v>0.205724258669783</v>
      </c>
      <c r="U13" s="17">
        <v>0.24062049663936799</v>
      </c>
      <c r="V13" s="17">
        <v>0.231529648619166</v>
      </c>
      <c r="W13" s="17">
        <v>0.20790248809464901</v>
      </c>
      <c r="X13" s="17">
        <v>0.16412345298603001</v>
      </c>
      <c r="Y13" s="17">
        <v>0.24392187194510201</v>
      </c>
      <c r="Z13" s="17">
        <v>0.26648536958485403</v>
      </c>
      <c r="AA13" s="17">
        <v>0.173748110143119</v>
      </c>
      <c r="AB13" s="17">
        <v>0.20620403304565299</v>
      </c>
      <c r="AC13" s="17">
        <v>0.26048817880347402</v>
      </c>
      <c r="AD13" s="17">
        <v>0.210007364697407</v>
      </c>
      <c r="AE13" s="17"/>
      <c r="AF13" s="17">
        <v>0.20292551987517901</v>
      </c>
      <c r="AG13" s="17">
        <v>0.22568364827481999</v>
      </c>
      <c r="AH13" s="17">
        <v>0.24543204742059399</v>
      </c>
      <c r="AI13" s="17">
        <v>0.20623219489040501</v>
      </c>
      <c r="AJ13" s="17">
        <v>0.22177748432363201</v>
      </c>
      <c r="AK13" s="17">
        <v>0.189831818210763</v>
      </c>
      <c r="AL13" s="17"/>
      <c r="AM13" s="17">
        <v>0.212651129635932</v>
      </c>
      <c r="AN13" s="17">
        <v>0.225186972487914</v>
      </c>
      <c r="AO13" s="17">
        <v>0.21545824095166799</v>
      </c>
      <c r="AP13" s="17">
        <v>0.212514630291576</v>
      </c>
      <c r="AQ13" s="17">
        <v>0.20343689029227599</v>
      </c>
      <c r="AR13" s="17"/>
      <c r="AS13" s="17">
        <v>0.210882169732175</v>
      </c>
      <c r="AT13" s="17">
        <v>0.215453667912167</v>
      </c>
      <c r="AU13" s="17">
        <v>0.24224542590221801</v>
      </c>
      <c r="AV13" s="17">
        <v>0.198456580918803</v>
      </c>
      <c r="AW13" s="17">
        <v>0.23758946788633201</v>
      </c>
      <c r="AX13" s="17">
        <v>0.19305849699635999</v>
      </c>
      <c r="AY13" s="17"/>
      <c r="AZ13" s="17">
        <v>0.22736614044647399</v>
      </c>
      <c r="BA13" s="17">
        <v>0.22493591241685501</v>
      </c>
      <c r="BB13" s="17">
        <v>0.190437418188286</v>
      </c>
      <c r="BC13" s="17">
        <v>0.19923421368945901</v>
      </c>
      <c r="BD13" s="17">
        <v>0.222296540853853</v>
      </c>
      <c r="BE13" s="17"/>
      <c r="BF13" s="17">
        <v>0.217202358195068</v>
      </c>
      <c r="BG13" s="17"/>
      <c r="BH13" s="17">
        <v>0.22615202786342201</v>
      </c>
      <c r="BI13" s="17"/>
      <c r="BJ13" s="17">
        <v>0.226910667350739</v>
      </c>
      <c r="BK13" s="17">
        <v>0.19584126961819401</v>
      </c>
      <c r="BL13" s="17">
        <v>0.21000127842197799</v>
      </c>
      <c r="BM13" s="17">
        <v>0.208236896675252</v>
      </c>
      <c r="BN13" s="17">
        <v>0.20387847380947599</v>
      </c>
      <c r="BO13" s="17">
        <v>0.24554444060303701</v>
      </c>
      <c r="BP13" s="17"/>
      <c r="BQ13" s="17">
        <v>0.19556006175405999</v>
      </c>
      <c r="BR13" s="17">
        <v>0.22261299874964999</v>
      </c>
      <c r="BS13" s="17">
        <v>0.22739722316907299</v>
      </c>
      <c r="BT13" s="17"/>
      <c r="BU13" s="17">
        <v>0.17890460460756999</v>
      </c>
      <c r="BV13" s="17">
        <v>0.23613221861521</v>
      </c>
      <c r="BW13" s="17">
        <v>0.219731388777094</v>
      </c>
      <c r="BX13" s="17"/>
      <c r="BY13" s="17">
        <v>0.17385541803899801</v>
      </c>
      <c r="BZ13" s="17"/>
      <c r="CA13" s="17">
        <v>0.21721070249587199</v>
      </c>
    </row>
    <row r="14" spans="2:79" x14ac:dyDescent="0.35">
      <c r="B14" s="18" t="s">
        <v>427</v>
      </c>
      <c r="C14" s="17">
        <v>0.16021780494391699</v>
      </c>
      <c r="D14" s="17">
        <v>0.166660601353955</v>
      </c>
      <c r="E14" s="17">
        <v>0.15349947305210901</v>
      </c>
      <c r="F14" s="17"/>
      <c r="G14" s="17">
        <v>0.18331233110665601</v>
      </c>
      <c r="H14" s="17">
        <v>0.17949736929288701</v>
      </c>
      <c r="I14" s="17">
        <v>0.169020573248677</v>
      </c>
      <c r="J14" s="17">
        <v>0.16418157313201501</v>
      </c>
      <c r="K14" s="17">
        <v>0.14760555334064701</v>
      </c>
      <c r="L14" s="17">
        <v>0.12722286367011601</v>
      </c>
      <c r="M14" s="17"/>
      <c r="N14" s="17">
        <v>0.17541123774179801</v>
      </c>
      <c r="O14" s="17">
        <v>0.17068760315461901</v>
      </c>
      <c r="P14" s="17">
        <v>0.16025354765463401</v>
      </c>
      <c r="Q14" s="17">
        <v>0.13360326871175299</v>
      </c>
      <c r="R14" s="17"/>
      <c r="S14" s="17">
        <v>0.197840872041533</v>
      </c>
      <c r="T14" s="17">
        <v>0.172597665168432</v>
      </c>
      <c r="U14" s="17">
        <v>0.152418173376073</v>
      </c>
      <c r="V14" s="17">
        <v>0.153612933975425</v>
      </c>
      <c r="W14" s="17">
        <v>0.17098233927645801</v>
      </c>
      <c r="X14" s="17">
        <v>0.143557595179372</v>
      </c>
      <c r="Y14" s="17">
        <v>0.18128167952981</v>
      </c>
      <c r="Z14" s="17">
        <v>9.8569637294254997E-2</v>
      </c>
      <c r="AA14" s="17">
        <v>0.155392385870189</v>
      </c>
      <c r="AB14" s="17">
        <v>0.13532416625480401</v>
      </c>
      <c r="AC14" s="17">
        <v>0.14028825766227701</v>
      </c>
      <c r="AD14" s="17">
        <v>0.14834345858912801</v>
      </c>
      <c r="AE14" s="17"/>
      <c r="AF14" s="17">
        <v>0.15267597211139999</v>
      </c>
      <c r="AG14" s="17">
        <v>0.14861458500899</v>
      </c>
      <c r="AH14" s="17">
        <v>0.18249603466313999</v>
      </c>
      <c r="AI14" s="17">
        <v>0.18391720453541899</v>
      </c>
      <c r="AJ14" s="17">
        <v>0.14251044736971599</v>
      </c>
      <c r="AK14" s="17">
        <v>0.20405182330107399</v>
      </c>
      <c r="AL14" s="17"/>
      <c r="AM14" s="17">
        <v>0.163351867242465</v>
      </c>
      <c r="AN14" s="17">
        <v>0.13980267214221501</v>
      </c>
      <c r="AO14" s="17">
        <v>0.16617307330723799</v>
      </c>
      <c r="AP14" s="17">
        <v>0.19882302434812199</v>
      </c>
      <c r="AQ14" s="17">
        <v>0.189112640959929</v>
      </c>
      <c r="AR14" s="17"/>
      <c r="AS14" s="17">
        <v>0.18263196499887199</v>
      </c>
      <c r="AT14" s="17">
        <v>0.17093465197225399</v>
      </c>
      <c r="AU14" s="17">
        <v>0.14401042384410101</v>
      </c>
      <c r="AV14" s="17">
        <v>0.165884958088242</v>
      </c>
      <c r="AW14" s="17">
        <v>0.127311494525707</v>
      </c>
      <c r="AX14" s="17">
        <v>0.13177908057606799</v>
      </c>
      <c r="AY14" s="17"/>
      <c r="AZ14" s="17">
        <v>0.14971109597645599</v>
      </c>
      <c r="BA14" s="17">
        <v>0.13949154355697899</v>
      </c>
      <c r="BB14" s="17">
        <v>0.18203019344252599</v>
      </c>
      <c r="BC14" s="17">
        <v>0.14115258247589699</v>
      </c>
      <c r="BD14" s="17">
        <v>0.18550018372126001</v>
      </c>
      <c r="BE14" s="17"/>
      <c r="BF14" s="17">
        <v>0.15192781201125899</v>
      </c>
      <c r="BG14" s="17"/>
      <c r="BH14" s="17">
        <v>0.15596123264343201</v>
      </c>
      <c r="BI14" s="17"/>
      <c r="BJ14" s="17">
        <v>0.16218069097990601</v>
      </c>
      <c r="BK14" s="17">
        <v>0.15132612873099999</v>
      </c>
      <c r="BL14" s="17">
        <v>0.152227069193133</v>
      </c>
      <c r="BM14" s="17">
        <v>0.19253939896661601</v>
      </c>
      <c r="BN14" s="17">
        <v>0.13781610000950301</v>
      </c>
      <c r="BO14" s="17">
        <v>0.210816969606968</v>
      </c>
      <c r="BP14" s="17"/>
      <c r="BQ14" s="17">
        <v>0.17881649802611299</v>
      </c>
      <c r="BR14" s="17">
        <v>0.14475605414357201</v>
      </c>
      <c r="BS14" s="17">
        <v>0.16614433993371799</v>
      </c>
      <c r="BT14" s="17"/>
      <c r="BU14" s="17">
        <v>0.217834128942266</v>
      </c>
      <c r="BV14" s="17">
        <v>0.15846373605219799</v>
      </c>
      <c r="BW14" s="17">
        <v>0.162049419125401</v>
      </c>
      <c r="BX14" s="17"/>
      <c r="BY14" s="17">
        <v>0.186744567265716</v>
      </c>
      <c r="BZ14" s="17"/>
      <c r="CA14" s="17">
        <v>0.208583527106943</v>
      </c>
    </row>
    <row r="15" spans="2:79" x14ac:dyDescent="0.35">
      <c r="B15" s="18" t="s">
        <v>428</v>
      </c>
      <c r="C15" s="17">
        <v>0.11488091639829499</v>
      </c>
      <c r="D15" s="17">
        <v>0.12524856206462601</v>
      </c>
      <c r="E15" s="17">
        <v>0.104625445189457</v>
      </c>
      <c r="F15" s="17"/>
      <c r="G15" s="17">
        <v>0.12134151972380899</v>
      </c>
      <c r="H15" s="17">
        <v>0.16667385989891401</v>
      </c>
      <c r="I15" s="17">
        <v>0.123818483288544</v>
      </c>
      <c r="J15" s="17">
        <v>8.7671293539778705E-2</v>
      </c>
      <c r="K15" s="17">
        <v>0.102545923494301</v>
      </c>
      <c r="L15" s="17">
        <v>9.1520754723585798E-2</v>
      </c>
      <c r="M15" s="17"/>
      <c r="N15" s="17">
        <v>0.119701081441089</v>
      </c>
      <c r="O15" s="17">
        <v>9.9444616551182502E-2</v>
      </c>
      <c r="P15" s="17">
        <v>0.131181543273833</v>
      </c>
      <c r="Q15" s="17">
        <v>0.113745086579046</v>
      </c>
      <c r="R15" s="17"/>
      <c r="S15" s="17">
        <v>0.13982723940841901</v>
      </c>
      <c r="T15" s="17">
        <v>0.11588001894581799</v>
      </c>
      <c r="U15" s="17">
        <v>7.9692245335050496E-2</v>
      </c>
      <c r="V15" s="17">
        <v>0.121823864998672</v>
      </c>
      <c r="W15" s="17">
        <v>0.11621818590720399</v>
      </c>
      <c r="X15" s="17">
        <v>0.147597181503171</v>
      </c>
      <c r="Y15" s="17">
        <v>0.102854625889801</v>
      </c>
      <c r="Z15" s="17">
        <v>0.114199781476232</v>
      </c>
      <c r="AA15" s="17">
        <v>0.10937930977233799</v>
      </c>
      <c r="AB15" s="17">
        <v>9.4328698149395193E-2</v>
      </c>
      <c r="AC15" s="17">
        <v>0.120308458838857</v>
      </c>
      <c r="AD15" s="17">
        <v>7.1723769792660097E-2</v>
      </c>
      <c r="AE15" s="17"/>
      <c r="AF15" s="17">
        <v>0.122125755411465</v>
      </c>
      <c r="AG15" s="17">
        <v>0.108320069433555</v>
      </c>
      <c r="AH15" s="17">
        <v>9.4979863787478594E-2</v>
      </c>
      <c r="AI15" s="17">
        <v>0.13588499404061899</v>
      </c>
      <c r="AJ15" s="17">
        <v>0.13259657681282799</v>
      </c>
      <c r="AK15" s="17">
        <v>0.198324176490283</v>
      </c>
      <c r="AL15" s="17"/>
      <c r="AM15" s="17">
        <v>9.7089792739182404E-2</v>
      </c>
      <c r="AN15" s="17">
        <v>0.107466180765113</v>
      </c>
      <c r="AO15" s="17">
        <v>0.121002052123312</v>
      </c>
      <c r="AP15" s="17">
        <v>0.14293344186118101</v>
      </c>
      <c r="AQ15" s="17">
        <v>0.120931151852936</v>
      </c>
      <c r="AR15" s="17"/>
      <c r="AS15" s="17">
        <v>0.14812371774022001</v>
      </c>
      <c r="AT15" s="17">
        <v>8.3935083230178301E-2</v>
      </c>
      <c r="AU15" s="17">
        <v>0.11298257197230401</v>
      </c>
      <c r="AV15" s="17">
        <v>0.116773889155635</v>
      </c>
      <c r="AW15" s="17">
        <v>9.5537389962669902E-2</v>
      </c>
      <c r="AX15" s="17">
        <v>0.13900663698151899</v>
      </c>
      <c r="AY15" s="17"/>
      <c r="AZ15" s="17">
        <v>0.10845789594599101</v>
      </c>
      <c r="BA15" s="17">
        <v>0.10044144071634201</v>
      </c>
      <c r="BB15" s="17">
        <v>0.10682655486840301</v>
      </c>
      <c r="BC15" s="17">
        <v>0.15458180249459999</v>
      </c>
      <c r="BD15" s="17">
        <v>0.13188581379584299</v>
      </c>
      <c r="BE15" s="17"/>
      <c r="BF15" s="17">
        <v>0.11263526601302699</v>
      </c>
      <c r="BG15" s="17"/>
      <c r="BH15" s="17">
        <v>0.110210359071423</v>
      </c>
      <c r="BI15" s="17"/>
      <c r="BJ15" s="17">
        <v>0.11404616132725599</v>
      </c>
      <c r="BK15" s="17">
        <v>0.114804939366059</v>
      </c>
      <c r="BL15" s="17">
        <v>0.121047536967577</v>
      </c>
      <c r="BM15" s="17">
        <v>0.112644216843746</v>
      </c>
      <c r="BN15" s="17">
        <v>0.13914956476623599</v>
      </c>
      <c r="BO15" s="17">
        <v>0.11463914531207001</v>
      </c>
      <c r="BP15" s="17"/>
      <c r="BQ15" s="17">
        <v>0.118478554766028</v>
      </c>
      <c r="BR15" s="17">
        <v>0.12502875553817999</v>
      </c>
      <c r="BS15" s="17">
        <v>0.113874272333661</v>
      </c>
      <c r="BT15" s="17"/>
      <c r="BU15" s="17">
        <v>0.15393682991834601</v>
      </c>
      <c r="BV15" s="17">
        <v>0.12518883479133699</v>
      </c>
      <c r="BW15" s="17">
        <v>0.10955928997608499</v>
      </c>
      <c r="BX15" s="17"/>
      <c r="BY15" s="17">
        <v>0.13118286781246499</v>
      </c>
      <c r="BZ15" s="17"/>
      <c r="CA15" s="17">
        <v>0.148447485861157</v>
      </c>
    </row>
    <row r="16" spans="2:79" x14ac:dyDescent="0.35">
      <c r="B16" s="18" t="s">
        <v>104</v>
      </c>
      <c r="C16" s="19">
        <v>5.6244501973247603E-2</v>
      </c>
      <c r="D16" s="19">
        <v>4.4078351968716102E-2</v>
      </c>
      <c r="E16" s="19">
        <v>6.8498584196444806E-2</v>
      </c>
      <c r="F16" s="19"/>
      <c r="G16" s="19">
        <v>3.3581503264548597E-2</v>
      </c>
      <c r="H16" s="19">
        <v>5.1460323229513001E-2</v>
      </c>
      <c r="I16" s="19">
        <v>3.1993730556692801E-2</v>
      </c>
      <c r="J16" s="19">
        <v>5.719479656116E-2</v>
      </c>
      <c r="K16" s="19">
        <v>6.8980362713496807E-2</v>
      </c>
      <c r="L16" s="19">
        <v>8.5610424123845896E-2</v>
      </c>
      <c r="M16" s="19"/>
      <c r="N16" s="19">
        <v>5.4790159296440703E-2</v>
      </c>
      <c r="O16" s="19">
        <v>6.0220066991695798E-2</v>
      </c>
      <c r="P16" s="19">
        <v>4.7707792345157797E-2</v>
      </c>
      <c r="Q16" s="19">
        <v>5.9106466766005603E-2</v>
      </c>
      <c r="R16" s="19"/>
      <c r="S16" s="19">
        <v>3.9275572247316801E-2</v>
      </c>
      <c r="T16" s="19">
        <v>5.9298581719525401E-2</v>
      </c>
      <c r="U16" s="19">
        <v>6.3150970564794004E-2</v>
      </c>
      <c r="V16" s="19">
        <v>4.5780652211761398E-2</v>
      </c>
      <c r="W16" s="19">
        <v>4.8200046082666002E-2</v>
      </c>
      <c r="X16" s="19">
        <v>6.9219451092439599E-2</v>
      </c>
      <c r="Y16" s="19">
        <v>5.6526937391030901E-2</v>
      </c>
      <c r="Z16" s="19">
        <v>6.8225755415929498E-2</v>
      </c>
      <c r="AA16" s="19">
        <v>6.0851014965885103E-2</v>
      </c>
      <c r="AB16" s="19">
        <v>7.8175570059873301E-2</v>
      </c>
      <c r="AC16" s="19">
        <v>4.4561413695630499E-2</v>
      </c>
      <c r="AD16" s="19">
        <v>3.5116372222270299E-2</v>
      </c>
      <c r="AE16" s="19"/>
      <c r="AF16" s="19">
        <v>7.3457676695793894E-2</v>
      </c>
      <c r="AG16" s="19">
        <v>4.7523448239689098E-2</v>
      </c>
      <c r="AH16" s="19">
        <v>3.35273186320625E-2</v>
      </c>
      <c r="AI16" s="19">
        <v>4.7238249070608598E-2</v>
      </c>
      <c r="AJ16" s="19">
        <v>7.5784607603296306E-2</v>
      </c>
      <c r="AK16" s="19">
        <v>2.45863063499633E-2</v>
      </c>
      <c r="AL16" s="19"/>
      <c r="AM16" s="19">
        <v>6.2012837718032003E-2</v>
      </c>
      <c r="AN16" s="19">
        <v>4.8148443203820897E-2</v>
      </c>
      <c r="AO16" s="19">
        <v>6.8375489511870294E-2</v>
      </c>
      <c r="AP16" s="19">
        <v>3.3448920579595198E-2</v>
      </c>
      <c r="AQ16" s="19">
        <v>5.6781398952741598E-2</v>
      </c>
      <c r="AR16" s="19"/>
      <c r="AS16" s="19">
        <v>4.0210543136690702E-2</v>
      </c>
      <c r="AT16" s="19">
        <v>7.6207735793027503E-2</v>
      </c>
      <c r="AU16" s="19">
        <v>3.6019614897096701E-2</v>
      </c>
      <c r="AV16" s="19">
        <v>5.6830993210614203E-2</v>
      </c>
      <c r="AW16" s="19">
        <v>7.7322204786695395E-2</v>
      </c>
      <c r="AX16" s="19">
        <v>5.0287634552737E-2</v>
      </c>
      <c r="AY16" s="19"/>
      <c r="AZ16" s="19">
        <v>7.0062066674384305E-2</v>
      </c>
      <c r="BA16" s="19">
        <v>5.6026187386602498E-2</v>
      </c>
      <c r="BB16" s="19">
        <v>6.0975298560561997E-2</v>
      </c>
      <c r="BC16" s="19">
        <v>5.9707087790157702E-2</v>
      </c>
      <c r="BD16" s="19">
        <v>3.9973638405353701E-2</v>
      </c>
      <c r="BE16" s="19"/>
      <c r="BF16" s="19">
        <v>5.62220316674008E-2</v>
      </c>
      <c r="BG16" s="19"/>
      <c r="BH16" s="19">
        <v>5.5819925519386901E-2</v>
      </c>
      <c r="BI16" s="19"/>
      <c r="BJ16" s="19">
        <v>4.8217360036849399E-2</v>
      </c>
      <c r="BK16" s="19">
        <v>7.3498946949390895E-2</v>
      </c>
      <c r="BL16" s="19">
        <v>6.0949829142485597E-2</v>
      </c>
      <c r="BM16" s="19">
        <v>4.4475597493708399E-2</v>
      </c>
      <c r="BN16" s="19">
        <v>2.99010333740811E-2</v>
      </c>
      <c r="BO16" s="19">
        <v>2.53130178088538E-2</v>
      </c>
      <c r="BP16" s="19"/>
      <c r="BQ16" s="19">
        <v>2.7985706193871699E-2</v>
      </c>
      <c r="BR16" s="19">
        <v>4.3968409673945802E-2</v>
      </c>
      <c r="BS16" s="19">
        <v>5.0621497662707002E-2</v>
      </c>
      <c r="BT16" s="19"/>
      <c r="BU16" s="19">
        <v>4.2651255866885597E-2</v>
      </c>
      <c r="BV16" s="19">
        <v>4.1915405986074697E-2</v>
      </c>
      <c r="BW16" s="19">
        <v>4.3878737681236298E-2</v>
      </c>
      <c r="BX16" s="19"/>
      <c r="BY16" s="19">
        <v>2.6104585958415E-2</v>
      </c>
      <c r="BZ16" s="19"/>
      <c r="CA16" s="19">
        <v>3.8682622614291298E-2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413</v>
      </c>
      <c r="C9" s="17">
        <v>0.11670301221859899</v>
      </c>
      <c r="D9" s="17">
        <v>0.121871210782035</v>
      </c>
      <c r="E9" s="17">
        <v>0.111971035549221</v>
      </c>
      <c r="F9" s="17"/>
      <c r="G9" s="17">
        <v>0.13571925783001701</v>
      </c>
      <c r="H9" s="17">
        <v>0.15854248564043399</v>
      </c>
      <c r="I9" s="17">
        <v>0.14690612988381699</v>
      </c>
      <c r="J9" s="17">
        <v>8.5837979934405104E-2</v>
      </c>
      <c r="K9" s="17">
        <v>9.5425127396579101E-2</v>
      </c>
      <c r="L9" s="17">
        <v>8.4780265939316105E-2</v>
      </c>
      <c r="M9" s="17"/>
      <c r="N9" s="17">
        <v>0.136325667691652</v>
      </c>
      <c r="O9" s="17">
        <v>9.2679563855855795E-2</v>
      </c>
      <c r="P9" s="17">
        <v>0.121462311680876</v>
      </c>
      <c r="Q9" s="17">
        <v>0.11326799076777</v>
      </c>
      <c r="R9" s="17"/>
      <c r="S9" s="17">
        <v>0.14409056640815501</v>
      </c>
      <c r="T9" s="17">
        <v>0.10634103281714</v>
      </c>
      <c r="U9" s="17">
        <v>0.123783147377344</v>
      </c>
      <c r="V9" s="17">
        <v>0.106341485415232</v>
      </c>
      <c r="W9" s="17">
        <v>9.1449064400856997E-2</v>
      </c>
      <c r="X9" s="17">
        <v>0.15728956086155299</v>
      </c>
      <c r="Y9" s="17">
        <v>0.12632246939533501</v>
      </c>
      <c r="Z9" s="17">
        <v>0.14520082968476</v>
      </c>
      <c r="AA9" s="17">
        <v>0.101353970025926</v>
      </c>
      <c r="AB9" s="17">
        <v>8.3823600403785906E-2</v>
      </c>
      <c r="AC9" s="17">
        <v>9.3888031897621002E-2</v>
      </c>
      <c r="AD9" s="17">
        <v>0.11278820123278401</v>
      </c>
      <c r="AE9" s="17"/>
      <c r="AF9" s="17">
        <v>0.113319421620954</v>
      </c>
      <c r="AG9" s="17">
        <v>0.106093238573195</v>
      </c>
      <c r="AH9" s="17">
        <v>0.112981086728718</v>
      </c>
      <c r="AI9" s="17">
        <v>0.114978493112273</v>
      </c>
      <c r="AJ9" s="17">
        <v>0.11609233462456001</v>
      </c>
      <c r="AK9" s="17">
        <v>0.231799826570392</v>
      </c>
      <c r="AL9" s="17"/>
      <c r="AM9" s="17">
        <v>0.106560692071867</v>
      </c>
      <c r="AN9" s="17">
        <v>9.8033886941061896E-2</v>
      </c>
      <c r="AO9" s="17">
        <v>0.127456508261833</v>
      </c>
      <c r="AP9" s="17">
        <v>0.15654928699537299</v>
      </c>
      <c r="AQ9" s="17">
        <v>0.18764423997424501</v>
      </c>
      <c r="AR9" s="17"/>
      <c r="AS9" s="17">
        <v>0.15747256013569499</v>
      </c>
      <c r="AT9" s="17">
        <v>0.10642109578542901</v>
      </c>
      <c r="AU9" s="17">
        <v>0.11268739710409099</v>
      </c>
      <c r="AV9" s="17">
        <v>8.8515832601387595E-2</v>
      </c>
      <c r="AW9" s="17">
        <v>0.117604216482074</v>
      </c>
      <c r="AX9" s="17">
        <v>0.106020857702296</v>
      </c>
      <c r="AY9" s="17"/>
      <c r="AZ9" s="17">
        <v>0.122711833683008</v>
      </c>
      <c r="BA9" s="17">
        <v>8.8858743581435307E-2</v>
      </c>
      <c r="BB9" s="17">
        <v>0.121375917669605</v>
      </c>
      <c r="BC9" s="17">
        <v>0.126233430599933</v>
      </c>
      <c r="BD9" s="17">
        <v>0.14186040313516399</v>
      </c>
      <c r="BE9" s="17"/>
      <c r="BF9" s="17">
        <v>0.11178550899048501</v>
      </c>
      <c r="BG9" s="17"/>
      <c r="BH9" s="17">
        <v>0.119007596164804</v>
      </c>
      <c r="BI9" s="17"/>
      <c r="BJ9" s="17">
        <v>0.129569996076487</v>
      </c>
      <c r="BK9" s="17">
        <v>9.9284998976990405E-2</v>
      </c>
      <c r="BL9" s="17">
        <v>0.107580759459543</v>
      </c>
      <c r="BM9" s="17">
        <v>9.7712527334162094E-2</v>
      </c>
      <c r="BN9" s="17">
        <v>0.159860691227834</v>
      </c>
      <c r="BO9" s="17">
        <v>0.124779676691052</v>
      </c>
      <c r="BP9" s="17"/>
      <c r="BQ9" s="17">
        <v>0.13227099989938701</v>
      </c>
      <c r="BR9" s="17">
        <v>0.12450500081751199</v>
      </c>
      <c r="BS9" s="17">
        <v>0.10911051393781999</v>
      </c>
      <c r="BT9" s="17"/>
      <c r="BU9" s="17">
        <v>0.15404693795829499</v>
      </c>
      <c r="BV9" s="17">
        <v>0.116685692943995</v>
      </c>
      <c r="BW9" s="17">
        <v>0.114455186827834</v>
      </c>
      <c r="BX9" s="17"/>
      <c r="BY9" s="17">
        <v>0.162938755712148</v>
      </c>
      <c r="BZ9" s="17"/>
      <c r="CA9" s="17">
        <v>0.13860909758020501</v>
      </c>
    </row>
    <row r="10" spans="2:79" x14ac:dyDescent="0.35">
      <c r="B10" s="18" t="s">
        <v>414</v>
      </c>
      <c r="C10" s="17">
        <v>0.222708726569642</v>
      </c>
      <c r="D10" s="17">
        <v>0.23243012448502301</v>
      </c>
      <c r="E10" s="17">
        <v>0.21383929691588099</v>
      </c>
      <c r="F10" s="17"/>
      <c r="G10" s="17">
        <v>0.240609638077079</v>
      </c>
      <c r="H10" s="17">
        <v>0.233610519268411</v>
      </c>
      <c r="I10" s="17">
        <v>0.20602573100814001</v>
      </c>
      <c r="J10" s="17">
        <v>0.25565615332070102</v>
      </c>
      <c r="K10" s="17">
        <v>0.22717420842521799</v>
      </c>
      <c r="L10" s="17">
        <v>0.185712088972802</v>
      </c>
      <c r="M10" s="17"/>
      <c r="N10" s="17">
        <v>0.244158021208978</v>
      </c>
      <c r="O10" s="17">
        <v>0.23108738396412001</v>
      </c>
      <c r="P10" s="17">
        <v>0.20657606845461099</v>
      </c>
      <c r="Q10" s="17">
        <v>0.20728008508850601</v>
      </c>
      <c r="R10" s="17"/>
      <c r="S10" s="17">
        <v>0.26036556405710998</v>
      </c>
      <c r="T10" s="17">
        <v>0.233894636898964</v>
      </c>
      <c r="U10" s="17">
        <v>0.15956316448917199</v>
      </c>
      <c r="V10" s="17">
        <v>0.241878333851866</v>
      </c>
      <c r="W10" s="17">
        <v>0.19520170413989299</v>
      </c>
      <c r="X10" s="17">
        <v>0.23291468850508301</v>
      </c>
      <c r="Y10" s="17">
        <v>0.18141724564718201</v>
      </c>
      <c r="Z10" s="17">
        <v>0.169986068113684</v>
      </c>
      <c r="AA10" s="17">
        <v>0.24775894407754501</v>
      </c>
      <c r="AB10" s="17">
        <v>0.19678261879800599</v>
      </c>
      <c r="AC10" s="17">
        <v>0.251346142124663</v>
      </c>
      <c r="AD10" s="17">
        <v>0.26122712280778299</v>
      </c>
      <c r="AE10" s="17"/>
      <c r="AF10" s="17">
        <v>0.18964445708495101</v>
      </c>
      <c r="AG10" s="17">
        <v>0.21540230797363699</v>
      </c>
      <c r="AH10" s="17">
        <v>0.267260189681161</v>
      </c>
      <c r="AI10" s="17">
        <v>0.25537516436250501</v>
      </c>
      <c r="AJ10" s="17">
        <v>0.200286918989453</v>
      </c>
      <c r="AK10" s="17">
        <v>0.24032704893645801</v>
      </c>
      <c r="AL10" s="17"/>
      <c r="AM10" s="17">
        <v>0.20023724500036699</v>
      </c>
      <c r="AN10" s="17">
        <v>0.21642645089282</v>
      </c>
      <c r="AO10" s="17">
        <v>0.23743249075811801</v>
      </c>
      <c r="AP10" s="17">
        <v>0.26141736191577403</v>
      </c>
      <c r="AQ10" s="17">
        <v>0.22022979843375201</v>
      </c>
      <c r="AR10" s="17"/>
      <c r="AS10" s="17">
        <v>0.27810625273300998</v>
      </c>
      <c r="AT10" s="17">
        <v>0.20515682795114601</v>
      </c>
      <c r="AU10" s="17">
        <v>0.22497653611996499</v>
      </c>
      <c r="AV10" s="17">
        <v>0.19849925263205001</v>
      </c>
      <c r="AW10" s="17">
        <v>0.196786542312539</v>
      </c>
      <c r="AX10" s="17">
        <v>0.213073448763892</v>
      </c>
      <c r="AY10" s="17"/>
      <c r="AZ10" s="17">
        <v>0.238841317026907</v>
      </c>
      <c r="BA10" s="17">
        <v>0.218049779410736</v>
      </c>
      <c r="BB10" s="17">
        <v>0.211502922025046</v>
      </c>
      <c r="BC10" s="17">
        <v>0.18437668480970701</v>
      </c>
      <c r="BD10" s="17">
        <v>0.23560954789984601</v>
      </c>
      <c r="BE10" s="17"/>
      <c r="BF10" s="17">
        <v>0.22089581463285901</v>
      </c>
      <c r="BG10" s="17"/>
      <c r="BH10" s="17">
        <v>0.22296155106222501</v>
      </c>
      <c r="BI10" s="17"/>
      <c r="BJ10" s="17">
        <v>0.22294465036897601</v>
      </c>
      <c r="BK10" s="17">
        <v>0.20820902810356501</v>
      </c>
      <c r="BL10" s="17">
        <v>0.21322443934000901</v>
      </c>
      <c r="BM10" s="17">
        <v>0.282583645723606</v>
      </c>
      <c r="BN10" s="17">
        <v>0.20816915938644201</v>
      </c>
      <c r="BO10" s="17">
        <v>0.1922055690999</v>
      </c>
      <c r="BP10" s="17"/>
      <c r="BQ10" s="17">
        <v>0.219114691000284</v>
      </c>
      <c r="BR10" s="17">
        <v>0.21714089884063101</v>
      </c>
      <c r="BS10" s="17">
        <v>0.23348133570576399</v>
      </c>
      <c r="BT10" s="17"/>
      <c r="BU10" s="17">
        <v>0.26596406127586902</v>
      </c>
      <c r="BV10" s="17">
        <v>0.22606989743633499</v>
      </c>
      <c r="BW10" s="17">
        <v>0.22592304293342499</v>
      </c>
      <c r="BX10" s="17"/>
      <c r="BY10" s="17">
        <v>0.26302839073424999</v>
      </c>
      <c r="BZ10" s="17"/>
      <c r="CA10" s="17">
        <v>0.28509717647104299</v>
      </c>
    </row>
    <row r="11" spans="2:79" x14ac:dyDescent="0.35">
      <c r="B11" s="18" t="s">
        <v>415</v>
      </c>
      <c r="C11" s="17">
        <v>0.32727553601819598</v>
      </c>
      <c r="D11" s="17">
        <v>0.33252810810505501</v>
      </c>
      <c r="E11" s="17">
        <v>0.322065134586277</v>
      </c>
      <c r="F11" s="17"/>
      <c r="G11" s="17">
        <v>0.25854781390292397</v>
      </c>
      <c r="H11" s="17">
        <v>0.28732265634231002</v>
      </c>
      <c r="I11" s="17">
        <v>0.28406444681480097</v>
      </c>
      <c r="J11" s="17">
        <v>0.37859897662925002</v>
      </c>
      <c r="K11" s="17">
        <v>0.34939280157135999</v>
      </c>
      <c r="L11" s="17">
        <v>0.38427907891221902</v>
      </c>
      <c r="M11" s="17"/>
      <c r="N11" s="17">
        <v>0.29867911532108299</v>
      </c>
      <c r="O11" s="17">
        <v>0.34674259595352402</v>
      </c>
      <c r="P11" s="17">
        <v>0.33878133832389301</v>
      </c>
      <c r="Q11" s="17">
        <v>0.32881920621009098</v>
      </c>
      <c r="R11" s="17"/>
      <c r="S11" s="17">
        <v>0.27100062933379598</v>
      </c>
      <c r="T11" s="17">
        <v>0.33674769477161598</v>
      </c>
      <c r="U11" s="17">
        <v>0.36810468984838901</v>
      </c>
      <c r="V11" s="17">
        <v>0.32146717620448501</v>
      </c>
      <c r="W11" s="17">
        <v>0.42075335593770502</v>
      </c>
      <c r="X11" s="17">
        <v>0.31702876368174099</v>
      </c>
      <c r="Y11" s="17">
        <v>0.39333119124238802</v>
      </c>
      <c r="Z11" s="17">
        <v>0.25608228105661301</v>
      </c>
      <c r="AA11" s="17">
        <v>0.27018616397308898</v>
      </c>
      <c r="AB11" s="17">
        <v>0.35151524856258698</v>
      </c>
      <c r="AC11" s="17">
        <v>0.322603989704147</v>
      </c>
      <c r="AD11" s="17">
        <v>0.33296399164222101</v>
      </c>
      <c r="AE11" s="17"/>
      <c r="AF11" s="17">
        <v>0.33651262364451701</v>
      </c>
      <c r="AG11" s="17">
        <v>0.34686414090498202</v>
      </c>
      <c r="AH11" s="17">
        <v>0.32714769130421301</v>
      </c>
      <c r="AI11" s="17">
        <v>0.28813911288067701</v>
      </c>
      <c r="AJ11" s="17">
        <v>0.30222207326990302</v>
      </c>
      <c r="AK11" s="17">
        <v>0.26704255560125201</v>
      </c>
      <c r="AL11" s="17"/>
      <c r="AM11" s="17">
        <v>0.33627960811115598</v>
      </c>
      <c r="AN11" s="17">
        <v>0.36390602121821503</v>
      </c>
      <c r="AO11" s="17">
        <v>0.31321428696160403</v>
      </c>
      <c r="AP11" s="17">
        <v>0.25700239967869898</v>
      </c>
      <c r="AQ11" s="17">
        <v>0.283584724461524</v>
      </c>
      <c r="AR11" s="17"/>
      <c r="AS11" s="17">
        <v>0.27899144629331302</v>
      </c>
      <c r="AT11" s="17">
        <v>0.33983061337692</v>
      </c>
      <c r="AU11" s="17">
        <v>0.315447322174295</v>
      </c>
      <c r="AV11" s="17">
        <v>0.38618217853168602</v>
      </c>
      <c r="AW11" s="17">
        <v>0.33327943204577598</v>
      </c>
      <c r="AX11" s="17">
        <v>0.29236510369351398</v>
      </c>
      <c r="AY11" s="17"/>
      <c r="AZ11" s="17">
        <v>0.32657023370912103</v>
      </c>
      <c r="BA11" s="17">
        <v>0.35660415060916301</v>
      </c>
      <c r="BB11" s="17">
        <v>0.33208543780833999</v>
      </c>
      <c r="BC11" s="17">
        <v>0.32614053708818103</v>
      </c>
      <c r="BD11" s="17">
        <v>0.29020695204221297</v>
      </c>
      <c r="BE11" s="17"/>
      <c r="BF11" s="17">
        <v>0.338344810605264</v>
      </c>
      <c r="BG11" s="17"/>
      <c r="BH11" s="17">
        <v>0.33201276668850399</v>
      </c>
      <c r="BI11" s="17"/>
      <c r="BJ11" s="17">
        <v>0.307814556686967</v>
      </c>
      <c r="BK11" s="17">
        <v>0.35772303492178698</v>
      </c>
      <c r="BL11" s="17">
        <v>0.34928791147903898</v>
      </c>
      <c r="BM11" s="17">
        <v>0.28028651008568101</v>
      </c>
      <c r="BN11" s="17">
        <v>0.31667649126488601</v>
      </c>
      <c r="BO11" s="17">
        <v>0.339687171881984</v>
      </c>
      <c r="BP11" s="17"/>
      <c r="BQ11" s="17">
        <v>0.33636189236610498</v>
      </c>
      <c r="BR11" s="17">
        <v>0.33469464752997602</v>
      </c>
      <c r="BS11" s="17">
        <v>0.31867088316574999</v>
      </c>
      <c r="BT11" s="17"/>
      <c r="BU11" s="17">
        <v>0.274194351501302</v>
      </c>
      <c r="BV11" s="17">
        <v>0.361142552999758</v>
      </c>
      <c r="BW11" s="17">
        <v>0.31292372112776601</v>
      </c>
      <c r="BX11" s="17"/>
      <c r="BY11" s="17">
        <v>0.22462868461965599</v>
      </c>
      <c r="BZ11" s="17"/>
      <c r="CA11" s="17">
        <v>0.30444043017239603</v>
      </c>
    </row>
    <row r="12" spans="2:79" x14ac:dyDescent="0.35">
      <c r="B12" s="18" t="s">
        <v>416</v>
      </c>
      <c r="C12" s="17">
        <v>0.147955270406046</v>
      </c>
      <c r="D12" s="17">
        <v>0.14651414427421899</v>
      </c>
      <c r="E12" s="17">
        <v>0.14936176111899499</v>
      </c>
      <c r="F12" s="17"/>
      <c r="G12" s="17">
        <v>0.18334579651114</v>
      </c>
      <c r="H12" s="17">
        <v>0.150732905652182</v>
      </c>
      <c r="I12" s="17">
        <v>0.147161724551998</v>
      </c>
      <c r="J12" s="17">
        <v>0.12869256486369701</v>
      </c>
      <c r="K12" s="17">
        <v>0.14985200487419401</v>
      </c>
      <c r="L12" s="17">
        <v>0.13702453927546401</v>
      </c>
      <c r="M12" s="17"/>
      <c r="N12" s="17">
        <v>0.153284912196954</v>
      </c>
      <c r="O12" s="17">
        <v>0.14450905898869501</v>
      </c>
      <c r="P12" s="17">
        <v>0.15332218795507299</v>
      </c>
      <c r="Q12" s="17">
        <v>0.14428817255853099</v>
      </c>
      <c r="R12" s="17"/>
      <c r="S12" s="17">
        <v>0.15279743885587899</v>
      </c>
      <c r="T12" s="17">
        <v>0.16008734665469401</v>
      </c>
      <c r="U12" s="17">
        <v>0.15820741073945799</v>
      </c>
      <c r="V12" s="17">
        <v>0.16544433433126199</v>
      </c>
      <c r="W12" s="17">
        <v>0.13936698875078599</v>
      </c>
      <c r="X12" s="17">
        <v>0.102502039112445</v>
      </c>
      <c r="Y12" s="17">
        <v>0.14922678346790999</v>
      </c>
      <c r="Z12" s="17">
        <v>0.179152684660073</v>
      </c>
      <c r="AA12" s="17">
        <v>0.14595181186165099</v>
      </c>
      <c r="AB12" s="17">
        <v>0.15023607354972399</v>
      </c>
      <c r="AC12" s="17">
        <v>0.127461753861526</v>
      </c>
      <c r="AD12" s="17">
        <v>0.13927026319387001</v>
      </c>
      <c r="AE12" s="17"/>
      <c r="AF12" s="17">
        <v>0.149259164049031</v>
      </c>
      <c r="AG12" s="17">
        <v>0.14083680520720801</v>
      </c>
      <c r="AH12" s="17">
        <v>0.144401762324009</v>
      </c>
      <c r="AI12" s="17">
        <v>0.17526250512257899</v>
      </c>
      <c r="AJ12" s="17">
        <v>0.15511470622451301</v>
      </c>
      <c r="AK12" s="17">
        <v>0.15556876279270099</v>
      </c>
      <c r="AL12" s="17"/>
      <c r="AM12" s="17">
        <v>0.13741404126671</v>
      </c>
      <c r="AN12" s="17">
        <v>0.15126403803904101</v>
      </c>
      <c r="AO12" s="17">
        <v>0.143011310863629</v>
      </c>
      <c r="AP12" s="17">
        <v>0.15774528894619699</v>
      </c>
      <c r="AQ12" s="17">
        <v>0.227773107922423</v>
      </c>
      <c r="AR12" s="17"/>
      <c r="AS12" s="17">
        <v>0.128107263590895</v>
      </c>
      <c r="AT12" s="17">
        <v>0.14807532299061399</v>
      </c>
      <c r="AU12" s="17">
        <v>0.159915070997418</v>
      </c>
      <c r="AV12" s="17">
        <v>0.15569602738427099</v>
      </c>
      <c r="AW12" s="17">
        <v>0.148098582015804</v>
      </c>
      <c r="AX12" s="17">
        <v>0.16222896204575399</v>
      </c>
      <c r="AY12" s="17"/>
      <c r="AZ12" s="17">
        <v>0.144921623012496</v>
      </c>
      <c r="BA12" s="17">
        <v>0.15207123844613099</v>
      </c>
      <c r="BB12" s="17">
        <v>0.14632796466989201</v>
      </c>
      <c r="BC12" s="17">
        <v>0.137042970475618</v>
      </c>
      <c r="BD12" s="17">
        <v>0.14912193115872399</v>
      </c>
      <c r="BE12" s="17"/>
      <c r="BF12" s="17">
        <v>0.14452145054575</v>
      </c>
      <c r="BG12" s="17"/>
      <c r="BH12" s="17">
        <v>0.14473469199970301</v>
      </c>
      <c r="BI12" s="17"/>
      <c r="BJ12" s="17">
        <v>0.154607869087</v>
      </c>
      <c r="BK12" s="17">
        <v>0.14150621577780101</v>
      </c>
      <c r="BL12" s="17">
        <v>0.14620155981937699</v>
      </c>
      <c r="BM12" s="17">
        <v>0.187479615649155</v>
      </c>
      <c r="BN12" s="17">
        <v>0.137965332227935</v>
      </c>
      <c r="BO12" s="17">
        <v>0.130185385569936</v>
      </c>
      <c r="BP12" s="17"/>
      <c r="BQ12" s="17">
        <v>0.15198583999236001</v>
      </c>
      <c r="BR12" s="17">
        <v>0.14710894711658701</v>
      </c>
      <c r="BS12" s="17">
        <v>0.15344202032319301</v>
      </c>
      <c r="BT12" s="17"/>
      <c r="BU12" s="17">
        <v>0.16427747287921199</v>
      </c>
      <c r="BV12" s="17">
        <v>0.14173692579465</v>
      </c>
      <c r="BW12" s="17">
        <v>0.15609320323858999</v>
      </c>
      <c r="BX12" s="17"/>
      <c r="BY12" s="17">
        <v>0.17312860546554501</v>
      </c>
      <c r="BZ12" s="17"/>
      <c r="CA12" s="17">
        <v>0.13441005355809399</v>
      </c>
    </row>
    <row r="13" spans="2:79" x14ac:dyDescent="0.35">
      <c r="B13" s="18" t="s">
        <v>417</v>
      </c>
      <c r="C13" s="17">
        <v>0.149288659319879</v>
      </c>
      <c r="D13" s="17">
        <v>0.12824599047970101</v>
      </c>
      <c r="E13" s="17">
        <v>0.16873145123444999</v>
      </c>
      <c r="F13" s="17"/>
      <c r="G13" s="17">
        <v>0.15147243945009201</v>
      </c>
      <c r="H13" s="17">
        <v>0.12922503899615101</v>
      </c>
      <c r="I13" s="17">
        <v>0.168903271222137</v>
      </c>
      <c r="J13" s="17">
        <v>0.121764659048249</v>
      </c>
      <c r="K13" s="17">
        <v>0.14727455821260099</v>
      </c>
      <c r="L13" s="17">
        <v>0.171905037703068</v>
      </c>
      <c r="M13" s="17"/>
      <c r="N13" s="17">
        <v>0.144926520105853</v>
      </c>
      <c r="O13" s="17">
        <v>0.146301983503139</v>
      </c>
      <c r="P13" s="17">
        <v>0.14304317075619699</v>
      </c>
      <c r="Q13" s="17">
        <v>0.16129594608921399</v>
      </c>
      <c r="R13" s="17"/>
      <c r="S13" s="17">
        <v>0.132959263950823</v>
      </c>
      <c r="T13" s="17">
        <v>0.130989533248106</v>
      </c>
      <c r="U13" s="17">
        <v>0.161820930834118</v>
      </c>
      <c r="V13" s="17">
        <v>0.135797020721455</v>
      </c>
      <c r="W13" s="17">
        <v>0.122552247461115</v>
      </c>
      <c r="X13" s="17">
        <v>0.13203749231541201</v>
      </c>
      <c r="Y13" s="17">
        <v>0.119651733212183</v>
      </c>
      <c r="Z13" s="17">
        <v>0.221922369580899</v>
      </c>
      <c r="AA13" s="17">
        <v>0.195573307437338</v>
      </c>
      <c r="AB13" s="17">
        <v>0.166294390438813</v>
      </c>
      <c r="AC13" s="17">
        <v>0.179229635614051</v>
      </c>
      <c r="AD13" s="17">
        <v>0.13751837096255401</v>
      </c>
      <c r="AE13" s="17"/>
      <c r="AF13" s="17">
        <v>0.16016329118935599</v>
      </c>
      <c r="AG13" s="17">
        <v>0.160112604957034</v>
      </c>
      <c r="AH13" s="17">
        <v>0.120869720442027</v>
      </c>
      <c r="AI13" s="17">
        <v>0.146973020007171</v>
      </c>
      <c r="AJ13" s="17">
        <v>0.20432644681024401</v>
      </c>
      <c r="AK13" s="17">
        <v>9.0542788064321894E-2</v>
      </c>
      <c r="AL13" s="17"/>
      <c r="AM13" s="17">
        <v>0.16980321837831999</v>
      </c>
      <c r="AN13" s="17">
        <v>0.144164830056317</v>
      </c>
      <c r="AO13" s="17">
        <v>0.14341963612598099</v>
      </c>
      <c r="AP13" s="17">
        <v>0.14208154712617399</v>
      </c>
      <c r="AQ13" s="17">
        <v>7.5190853309106201E-2</v>
      </c>
      <c r="AR13" s="17"/>
      <c r="AS13" s="17">
        <v>0.12743910995498201</v>
      </c>
      <c r="AT13" s="17">
        <v>0.16023532270589799</v>
      </c>
      <c r="AU13" s="17">
        <v>0.14769584198133201</v>
      </c>
      <c r="AV13" s="17">
        <v>0.13349260206814301</v>
      </c>
      <c r="AW13" s="17">
        <v>0.16301002318052199</v>
      </c>
      <c r="AX13" s="17">
        <v>0.20364274714592501</v>
      </c>
      <c r="AY13" s="17"/>
      <c r="AZ13" s="17">
        <v>0.13708238291649699</v>
      </c>
      <c r="BA13" s="17">
        <v>0.156015337276973</v>
      </c>
      <c r="BB13" s="17">
        <v>0.151778342640427</v>
      </c>
      <c r="BC13" s="17">
        <v>0.176062484966508</v>
      </c>
      <c r="BD13" s="17">
        <v>0.13664824860889199</v>
      </c>
      <c r="BE13" s="17"/>
      <c r="BF13" s="17">
        <v>0.15216442660194501</v>
      </c>
      <c r="BG13" s="17"/>
      <c r="BH13" s="17">
        <v>0.15391083740667899</v>
      </c>
      <c r="BI13" s="17"/>
      <c r="BJ13" s="17">
        <v>0.155338398210835</v>
      </c>
      <c r="BK13" s="17">
        <v>0.14020721137966</v>
      </c>
      <c r="BL13" s="17">
        <v>0.16103437166187101</v>
      </c>
      <c r="BM13" s="17">
        <v>0.103717345704676</v>
      </c>
      <c r="BN13" s="17">
        <v>0.150968102273975</v>
      </c>
      <c r="BO13" s="17">
        <v>0.16631984619102799</v>
      </c>
      <c r="BP13" s="17"/>
      <c r="BQ13" s="17">
        <v>0.14682093329290799</v>
      </c>
      <c r="BR13" s="17">
        <v>0.14989006950456199</v>
      </c>
      <c r="BS13" s="17">
        <v>0.15501263999430701</v>
      </c>
      <c r="BT13" s="17"/>
      <c r="BU13" s="17">
        <v>0.12885976501940299</v>
      </c>
      <c r="BV13" s="17">
        <v>0.13336574565833401</v>
      </c>
      <c r="BW13" s="17">
        <v>0.160966924662132</v>
      </c>
      <c r="BX13" s="17"/>
      <c r="BY13" s="17">
        <v>0.162234796316163</v>
      </c>
      <c r="BZ13" s="17"/>
      <c r="CA13" s="17">
        <v>9.9233743270982902E-2</v>
      </c>
    </row>
    <row r="14" spans="2:79" x14ac:dyDescent="0.35">
      <c r="B14" s="18" t="s">
        <v>199</v>
      </c>
      <c r="C14" s="19">
        <v>3.6068795467638297E-2</v>
      </c>
      <c r="D14" s="19">
        <v>3.8410421873967503E-2</v>
      </c>
      <c r="E14" s="19">
        <v>3.4031320595175399E-2</v>
      </c>
      <c r="F14" s="19"/>
      <c r="G14" s="19">
        <v>3.0305054228748501E-2</v>
      </c>
      <c r="H14" s="19">
        <v>4.0566394100511501E-2</v>
      </c>
      <c r="I14" s="19">
        <v>4.6938696519106697E-2</v>
      </c>
      <c r="J14" s="19">
        <v>2.9449666203697999E-2</v>
      </c>
      <c r="K14" s="19">
        <v>3.0881299520047499E-2</v>
      </c>
      <c r="L14" s="19">
        <v>3.6298989197130198E-2</v>
      </c>
      <c r="M14" s="19"/>
      <c r="N14" s="19">
        <v>2.2625763475480402E-2</v>
      </c>
      <c r="O14" s="19">
        <v>3.8679413734665401E-2</v>
      </c>
      <c r="P14" s="19">
        <v>3.68149228293492E-2</v>
      </c>
      <c r="Q14" s="19">
        <v>4.50485992858876E-2</v>
      </c>
      <c r="R14" s="19"/>
      <c r="S14" s="19">
        <v>3.8786537394238103E-2</v>
      </c>
      <c r="T14" s="19">
        <v>3.19397556094798E-2</v>
      </c>
      <c r="U14" s="19">
        <v>2.85206567115181E-2</v>
      </c>
      <c r="V14" s="19">
        <v>2.9071649475699301E-2</v>
      </c>
      <c r="W14" s="19">
        <v>3.0676639309644298E-2</v>
      </c>
      <c r="X14" s="19">
        <v>5.8227455523766597E-2</v>
      </c>
      <c r="Y14" s="19">
        <v>3.0050577035003401E-2</v>
      </c>
      <c r="Z14" s="19">
        <v>2.7655766903971299E-2</v>
      </c>
      <c r="AA14" s="19">
        <v>3.9175802624450203E-2</v>
      </c>
      <c r="AB14" s="19">
        <v>5.1348068247084398E-2</v>
      </c>
      <c r="AC14" s="19">
        <v>2.54704467979909E-2</v>
      </c>
      <c r="AD14" s="19">
        <v>1.6232050160787801E-2</v>
      </c>
      <c r="AE14" s="19"/>
      <c r="AF14" s="19">
        <v>5.11010424111914E-2</v>
      </c>
      <c r="AG14" s="19">
        <v>3.0690902383944299E-2</v>
      </c>
      <c r="AH14" s="19">
        <v>2.7339549519872702E-2</v>
      </c>
      <c r="AI14" s="19">
        <v>1.9271704514794701E-2</v>
      </c>
      <c r="AJ14" s="19">
        <v>2.19575200813267E-2</v>
      </c>
      <c r="AK14" s="19">
        <v>1.4719018034874401E-2</v>
      </c>
      <c r="AL14" s="19"/>
      <c r="AM14" s="19">
        <v>4.9705195171579501E-2</v>
      </c>
      <c r="AN14" s="19">
        <v>2.6204772852545001E-2</v>
      </c>
      <c r="AO14" s="19">
        <v>3.54657670288357E-2</v>
      </c>
      <c r="AP14" s="19">
        <v>2.5204115337783401E-2</v>
      </c>
      <c r="AQ14" s="19">
        <v>5.57727589894947E-3</v>
      </c>
      <c r="AR14" s="19"/>
      <c r="AS14" s="19">
        <v>2.9883367292105001E-2</v>
      </c>
      <c r="AT14" s="19">
        <v>4.0280817189993899E-2</v>
      </c>
      <c r="AU14" s="19">
        <v>3.9277831622899197E-2</v>
      </c>
      <c r="AV14" s="19">
        <v>3.7614106782462201E-2</v>
      </c>
      <c r="AW14" s="19">
        <v>4.1221203963284797E-2</v>
      </c>
      <c r="AX14" s="19">
        <v>2.2668880648618099E-2</v>
      </c>
      <c r="AY14" s="19"/>
      <c r="AZ14" s="19">
        <v>2.98726096519711E-2</v>
      </c>
      <c r="BA14" s="19">
        <v>2.84007506755619E-2</v>
      </c>
      <c r="BB14" s="19">
        <v>3.6929415186689803E-2</v>
      </c>
      <c r="BC14" s="19">
        <v>5.0143892060053E-2</v>
      </c>
      <c r="BD14" s="19">
        <v>4.6552917155161001E-2</v>
      </c>
      <c r="BE14" s="19"/>
      <c r="BF14" s="19">
        <v>3.2287988623697403E-2</v>
      </c>
      <c r="BG14" s="19"/>
      <c r="BH14" s="19">
        <v>2.7372556678084501E-2</v>
      </c>
      <c r="BI14" s="19"/>
      <c r="BJ14" s="19">
        <v>2.9724529569735099E-2</v>
      </c>
      <c r="BK14" s="19">
        <v>5.30695108401961E-2</v>
      </c>
      <c r="BL14" s="19">
        <v>2.2670958240160601E-2</v>
      </c>
      <c r="BM14" s="19">
        <v>4.8220355502719602E-2</v>
      </c>
      <c r="BN14" s="19">
        <v>2.6360223618928098E-2</v>
      </c>
      <c r="BO14" s="19">
        <v>4.6822350566099902E-2</v>
      </c>
      <c r="BP14" s="19"/>
      <c r="BQ14" s="19">
        <v>1.3445643448955699E-2</v>
      </c>
      <c r="BR14" s="19">
        <v>2.6660436190732099E-2</v>
      </c>
      <c r="BS14" s="19">
        <v>3.0282606873166099E-2</v>
      </c>
      <c r="BT14" s="19"/>
      <c r="BU14" s="19">
        <v>1.2657411365918801E-2</v>
      </c>
      <c r="BV14" s="19">
        <v>2.09991851669287E-2</v>
      </c>
      <c r="BW14" s="19">
        <v>2.9637921210252698E-2</v>
      </c>
      <c r="BX14" s="19"/>
      <c r="BY14" s="19">
        <v>1.4040767152237101E-2</v>
      </c>
      <c r="BZ14" s="19"/>
      <c r="CA14" s="19">
        <v>3.8209498947278701E-2</v>
      </c>
    </row>
    <row r="15" spans="2:79" x14ac:dyDescent="0.35">
      <c r="B15" s="16"/>
    </row>
    <row r="16" spans="2:79" x14ac:dyDescent="0.35">
      <c r="B16" t="s">
        <v>107</v>
      </c>
    </row>
    <row r="17" spans="2:2" x14ac:dyDescent="0.35">
      <c r="B17" t="s">
        <v>108</v>
      </c>
    </row>
    <row r="19" spans="2:2" x14ac:dyDescent="0.35">
      <c r="B19"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441</v>
      </c>
      <c r="E2" s="28"/>
      <c r="F2" s="28"/>
      <c r="G2" s="28"/>
    </row>
    <row r="6" spans="2:7" ht="50" customHeight="1" x14ac:dyDescent="0.35">
      <c r="B6" s="20" t="s">
        <v>15</v>
      </c>
      <c r="C6" s="20" t="s">
        <v>419</v>
      </c>
      <c r="D6" s="20" t="s">
        <v>420</v>
      </c>
      <c r="E6" s="20" t="s">
        <v>421</v>
      </c>
      <c r="F6" s="20" t="s">
        <v>422</v>
      </c>
    </row>
    <row r="7" spans="2:7" x14ac:dyDescent="0.35">
      <c r="B7" s="18" t="s">
        <v>423</v>
      </c>
      <c r="C7" s="17">
        <v>7.0750558920351606E-2</v>
      </c>
      <c r="D7" s="17">
        <v>7.1007069719712698E-2</v>
      </c>
      <c r="E7" s="17">
        <v>7.9523067551386495E-2</v>
      </c>
      <c r="F7" s="17">
        <v>9.4614831195106094E-2</v>
      </c>
    </row>
    <row r="8" spans="2:7" x14ac:dyDescent="0.35">
      <c r="B8" s="18" t="s">
        <v>369</v>
      </c>
      <c r="C8" s="17">
        <v>5.03763590810207E-2</v>
      </c>
      <c r="D8" s="17">
        <v>6.3667495746137406E-2</v>
      </c>
      <c r="E8" s="17">
        <v>7.2192771334819106E-2</v>
      </c>
      <c r="F8" s="17">
        <v>7.1012397445042896E-2</v>
      </c>
    </row>
    <row r="9" spans="2:7" x14ac:dyDescent="0.35">
      <c r="B9" s="18" t="s">
        <v>424</v>
      </c>
      <c r="C9" s="17">
        <v>9.4580287868830298E-2</v>
      </c>
      <c r="D9" s="17">
        <v>0.11341755964507499</v>
      </c>
      <c r="E9" s="17">
        <v>0.118238237443769</v>
      </c>
      <c r="F9" s="17">
        <v>0.11059402570077199</v>
      </c>
    </row>
    <row r="10" spans="2:7" x14ac:dyDescent="0.35">
      <c r="B10" s="18" t="s">
        <v>425</v>
      </c>
      <c r="C10" s="17">
        <v>0.18113183941722899</v>
      </c>
      <c r="D10" s="17">
        <v>0.19602066614533201</v>
      </c>
      <c r="E10" s="17">
        <v>0.198536725208382</v>
      </c>
      <c r="F10" s="17">
        <v>0.191390135281855</v>
      </c>
    </row>
    <row r="11" spans="2:7" x14ac:dyDescent="0.35">
      <c r="B11" s="18" t="s">
        <v>426</v>
      </c>
      <c r="C11" s="17">
        <v>0.228704523593283</v>
      </c>
      <c r="D11" s="17">
        <v>0.22470139956371499</v>
      </c>
      <c r="E11" s="17">
        <v>0.20405257296023499</v>
      </c>
      <c r="F11" s="17">
        <v>0.218866960290173</v>
      </c>
    </row>
    <row r="12" spans="2:7" x14ac:dyDescent="0.35">
      <c r="B12" s="18" t="s">
        <v>427</v>
      </c>
      <c r="C12" s="17">
        <v>0.170248387936693</v>
      </c>
      <c r="D12" s="17">
        <v>0.161234614639718</v>
      </c>
      <c r="E12" s="17">
        <v>0.15246979335721</v>
      </c>
      <c r="F12" s="17">
        <v>0.149275703270181</v>
      </c>
    </row>
    <row r="13" spans="2:7" x14ac:dyDescent="0.35">
      <c r="B13" s="18" t="s">
        <v>428</v>
      </c>
      <c r="C13" s="17">
        <v>0.144467301208376</v>
      </c>
      <c r="D13" s="17">
        <v>0.11523876394877799</v>
      </c>
      <c r="E13" s="17">
        <v>0.117802933461765</v>
      </c>
      <c r="F13" s="17">
        <v>0.109974935349471</v>
      </c>
    </row>
    <row r="14" spans="2:7" x14ac:dyDescent="0.35">
      <c r="B14" s="18" t="s">
        <v>104</v>
      </c>
      <c r="C14" s="17">
        <v>5.9740741974215701E-2</v>
      </c>
      <c r="D14" s="17">
        <v>5.4712430591531601E-2</v>
      </c>
      <c r="E14" s="17">
        <v>5.71838986824336E-2</v>
      </c>
      <c r="F14" s="17">
        <v>5.4271011467398399E-2</v>
      </c>
    </row>
    <row r="15" spans="2:7" x14ac:dyDescent="0.35">
      <c r="B15" s="16"/>
      <c r="C15" s="16"/>
      <c r="D15" s="16"/>
      <c r="E15" s="16"/>
      <c r="F15" s="16"/>
    </row>
    <row r="16" spans="2:7" x14ac:dyDescent="0.35">
      <c r="B16" t="s">
        <v>107</v>
      </c>
    </row>
    <row r="17" spans="2:2" x14ac:dyDescent="0.35">
      <c r="B17" t="s">
        <v>108</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7.0750558920351606E-2</v>
      </c>
      <c r="D9" s="17">
        <v>6.57570880027913E-2</v>
      </c>
      <c r="E9" s="17">
        <v>7.5688330484083702E-2</v>
      </c>
      <c r="F9" s="17"/>
      <c r="G9" s="17">
        <v>6.2048164989697702E-2</v>
      </c>
      <c r="H9" s="17">
        <v>4.8117852215773499E-2</v>
      </c>
      <c r="I9" s="17">
        <v>6.8609537829307496E-2</v>
      </c>
      <c r="J9" s="17">
        <v>5.6828515650158701E-2</v>
      </c>
      <c r="K9" s="17">
        <v>9.3809505804034493E-2</v>
      </c>
      <c r="L9" s="17">
        <v>9.2528066981235696E-2</v>
      </c>
      <c r="M9" s="17"/>
      <c r="N9" s="17">
        <v>6.0030414737816201E-2</v>
      </c>
      <c r="O9" s="17">
        <v>7.1307324537760799E-2</v>
      </c>
      <c r="P9" s="17">
        <v>8.3604210220083505E-2</v>
      </c>
      <c r="Q9" s="17">
        <v>6.9631879140800698E-2</v>
      </c>
      <c r="R9" s="17"/>
      <c r="S9" s="17">
        <v>4.6400781167446302E-2</v>
      </c>
      <c r="T9" s="17">
        <v>6.07347348789384E-2</v>
      </c>
      <c r="U9" s="17">
        <v>8.8321921206771306E-2</v>
      </c>
      <c r="V9" s="17">
        <v>7.7430263591301896E-2</v>
      </c>
      <c r="W9" s="17">
        <v>4.8913912968149002E-2</v>
      </c>
      <c r="X9" s="17">
        <v>6.1864020681963401E-2</v>
      </c>
      <c r="Y9" s="17">
        <v>7.3045041024995094E-2</v>
      </c>
      <c r="Z9" s="17">
        <v>8.0941179601020805E-2</v>
      </c>
      <c r="AA9" s="17">
        <v>8.4141704999328298E-2</v>
      </c>
      <c r="AB9" s="17">
        <v>9.6653257879632207E-2</v>
      </c>
      <c r="AC9" s="17">
        <v>8.5474421231857695E-2</v>
      </c>
      <c r="AD9" s="17">
        <v>6.7380117295267605E-2</v>
      </c>
      <c r="AE9" s="17"/>
      <c r="AF9" s="17">
        <v>0.10034626563482001</v>
      </c>
      <c r="AG9" s="17">
        <v>7.4211553160387494E-2</v>
      </c>
      <c r="AH9" s="17">
        <v>5.76347004579294E-2</v>
      </c>
      <c r="AI9" s="17">
        <v>6.1608498249362501E-2</v>
      </c>
      <c r="AJ9" s="17">
        <v>7.0853968643548704E-2</v>
      </c>
      <c r="AK9" s="17">
        <v>3.93544690955481E-2</v>
      </c>
      <c r="AL9" s="17"/>
      <c r="AM9" s="17">
        <v>8.7497618160834803E-2</v>
      </c>
      <c r="AN9" s="17">
        <v>7.00575953812098E-2</v>
      </c>
      <c r="AO9" s="17">
        <v>5.8389024829716002E-2</v>
      </c>
      <c r="AP9" s="17">
        <v>6.0528210205584299E-2</v>
      </c>
      <c r="AQ9" s="17">
        <v>3.7959066963687102E-2</v>
      </c>
      <c r="AR9" s="17"/>
      <c r="AS9" s="17">
        <v>5.5185886620123102E-2</v>
      </c>
      <c r="AT9" s="17">
        <v>7.6832783659131501E-2</v>
      </c>
      <c r="AU9" s="17">
        <v>7.4515861515432005E-2</v>
      </c>
      <c r="AV9" s="17">
        <v>5.9188963566677799E-2</v>
      </c>
      <c r="AW9" s="17">
        <v>8.1772827054732905E-2</v>
      </c>
      <c r="AX9" s="17">
        <v>0.1006434685956</v>
      </c>
      <c r="AY9" s="17"/>
      <c r="AZ9" s="17">
        <v>6.0868418292577602E-2</v>
      </c>
      <c r="BA9" s="17">
        <v>8.03181154508361E-2</v>
      </c>
      <c r="BB9" s="17">
        <v>7.2061378139236298E-2</v>
      </c>
      <c r="BC9" s="17">
        <v>6.9265833712962202E-2</v>
      </c>
      <c r="BD9" s="17">
        <v>6.6030381887781001E-2</v>
      </c>
      <c r="BE9" s="17"/>
      <c r="BF9" s="17">
        <v>7.4487979490765896E-2</v>
      </c>
      <c r="BG9" s="17"/>
      <c r="BH9" s="17">
        <v>6.9575455821961299E-2</v>
      </c>
      <c r="BI9" s="17"/>
      <c r="BJ9" s="17">
        <v>5.2897215057707697E-2</v>
      </c>
      <c r="BK9" s="17">
        <v>7.4412730684425193E-2</v>
      </c>
      <c r="BL9" s="17">
        <v>8.3651040152443498E-2</v>
      </c>
      <c r="BM9" s="17">
        <v>8.1331020239733307E-2</v>
      </c>
      <c r="BN9" s="17">
        <v>6.9490492579221699E-2</v>
      </c>
      <c r="BO9" s="17">
        <v>6.5677882916875596E-2</v>
      </c>
      <c r="BP9" s="17"/>
      <c r="BQ9" s="17">
        <v>6.4995020866017203E-2</v>
      </c>
      <c r="BR9" s="17">
        <v>7.2860359407666705E-2</v>
      </c>
      <c r="BS9" s="17">
        <v>7.1683244264550305E-2</v>
      </c>
      <c r="BT9" s="17"/>
      <c r="BU9" s="17">
        <v>4.8636604474701202E-2</v>
      </c>
      <c r="BV9" s="17">
        <v>7.4244338036062799E-2</v>
      </c>
      <c r="BW9" s="17">
        <v>7.0664781377140606E-2</v>
      </c>
      <c r="BX9" s="17"/>
      <c r="BY9" s="17">
        <v>7.2360992932084006E-2</v>
      </c>
      <c r="BZ9" s="17"/>
      <c r="CA9" s="17">
        <v>3.8833950748458003E-2</v>
      </c>
    </row>
    <row r="10" spans="2:79" x14ac:dyDescent="0.35">
      <c r="B10" s="18" t="s">
        <v>369</v>
      </c>
      <c r="C10" s="17">
        <v>5.03763590810207E-2</v>
      </c>
      <c r="D10" s="17">
        <v>5.3206824798917099E-2</v>
      </c>
      <c r="E10" s="17">
        <v>4.6735888497731803E-2</v>
      </c>
      <c r="F10" s="17"/>
      <c r="G10" s="17">
        <v>5.0031315872487103E-2</v>
      </c>
      <c r="H10" s="17">
        <v>5.26226350802316E-2</v>
      </c>
      <c r="I10" s="17">
        <v>3.71647336997247E-2</v>
      </c>
      <c r="J10" s="17">
        <v>4.1812449380948899E-2</v>
      </c>
      <c r="K10" s="17">
        <v>4.25789431881195E-2</v>
      </c>
      <c r="L10" s="17">
        <v>7.1639613459589996E-2</v>
      </c>
      <c r="M10" s="17"/>
      <c r="N10" s="17">
        <v>4.8598365732051001E-2</v>
      </c>
      <c r="O10" s="17">
        <v>6.2214689351728199E-2</v>
      </c>
      <c r="P10" s="17">
        <v>3.9183267218039802E-2</v>
      </c>
      <c r="Q10" s="17">
        <v>4.9215091914252003E-2</v>
      </c>
      <c r="R10" s="17"/>
      <c r="S10" s="17">
        <v>4.5671860665491698E-2</v>
      </c>
      <c r="T10" s="17">
        <v>4.8886255972031299E-2</v>
      </c>
      <c r="U10" s="17">
        <v>4.90279042628863E-2</v>
      </c>
      <c r="V10" s="17">
        <v>5.7582165045621601E-2</v>
      </c>
      <c r="W10" s="17">
        <v>3.8824343360542697E-2</v>
      </c>
      <c r="X10" s="17">
        <v>4.2297382419390003E-2</v>
      </c>
      <c r="Y10" s="17">
        <v>4.7749807760710597E-2</v>
      </c>
      <c r="Z10" s="17">
        <v>4.0859869040989698E-2</v>
      </c>
      <c r="AA10" s="17">
        <v>4.8754973505864399E-2</v>
      </c>
      <c r="AB10" s="17">
        <v>7.8247018473295696E-2</v>
      </c>
      <c r="AC10" s="17">
        <v>6.1453827611433802E-2</v>
      </c>
      <c r="AD10" s="17">
        <v>3.5490531635722897E-2</v>
      </c>
      <c r="AE10" s="17"/>
      <c r="AF10" s="17">
        <v>4.5707691037856803E-2</v>
      </c>
      <c r="AG10" s="17">
        <v>5.3687662986272498E-2</v>
      </c>
      <c r="AH10" s="17">
        <v>5.4484577712836699E-2</v>
      </c>
      <c r="AI10" s="17">
        <v>4.7123572410860001E-2</v>
      </c>
      <c r="AJ10" s="17">
        <v>4.5584790625458102E-2</v>
      </c>
      <c r="AK10" s="17">
        <v>2.87179393761329E-2</v>
      </c>
      <c r="AL10" s="17"/>
      <c r="AM10" s="17">
        <v>5.0085345573778903E-2</v>
      </c>
      <c r="AN10" s="17">
        <v>4.7879403734955903E-2</v>
      </c>
      <c r="AO10" s="17">
        <v>5.4035315982640497E-2</v>
      </c>
      <c r="AP10" s="17">
        <v>4.7065596903776902E-2</v>
      </c>
      <c r="AQ10" s="17">
        <v>5.8749650370487898E-2</v>
      </c>
      <c r="AR10" s="17"/>
      <c r="AS10" s="17">
        <v>4.6381879985992899E-2</v>
      </c>
      <c r="AT10" s="17">
        <v>5.1855216090707E-2</v>
      </c>
      <c r="AU10" s="17">
        <v>4.2174573584174001E-2</v>
      </c>
      <c r="AV10" s="17">
        <v>5.7308765040942601E-2</v>
      </c>
      <c r="AW10" s="17">
        <v>4.2158474324296903E-2</v>
      </c>
      <c r="AX10" s="17">
        <v>7.0109819328108697E-2</v>
      </c>
      <c r="AY10" s="17"/>
      <c r="AZ10" s="17">
        <v>4.7680361380282102E-2</v>
      </c>
      <c r="BA10" s="17">
        <v>4.7804035607131597E-2</v>
      </c>
      <c r="BB10" s="17">
        <v>4.5442502091385201E-2</v>
      </c>
      <c r="BC10" s="17">
        <v>7.8975161201231797E-2</v>
      </c>
      <c r="BD10" s="17">
        <v>4.8060767654982399E-2</v>
      </c>
      <c r="BE10" s="17"/>
      <c r="BF10" s="17">
        <v>4.9492689242543603E-2</v>
      </c>
      <c r="BG10" s="17"/>
      <c r="BH10" s="17">
        <v>5.1451291780206798E-2</v>
      </c>
      <c r="BI10" s="17"/>
      <c r="BJ10" s="17">
        <v>3.34165781955394E-2</v>
      </c>
      <c r="BK10" s="17">
        <v>6.1361089568372197E-2</v>
      </c>
      <c r="BL10" s="17">
        <v>5.3599590082576302E-2</v>
      </c>
      <c r="BM10" s="17">
        <v>6.0219933986966602E-2</v>
      </c>
      <c r="BN10" s="17">
        <v>7.4095589911488305E-2</v>
      </c>
      <c r="BO10" s="17">
        <v>2.5881719463371498E-2</v>
      </c>
      <c r="BP10" s="17"/>
      <c r="BQ10" s="17">
        <v>4.4810567178286402E-2</v>
      </c>
      <c r="BR10" s="17">
        <v>5.0445434450596002E-2</v>
      </c>
      <c r="BS10" s="17">
        <v>5.4525348699784398E-2</v>
      </c>
      <c r="BT10" s="17"/>
      <c r="BU10" s="17">
        <v>0.105818794941792</v>
      </c>
      <c r="BV10" s="17">
        <v>4.5715744674238203E-2</v>
      </c>
      <c r="BW10" s="17">
        <v>5.0844976950974598E-2</v>
      </c>
      <c r="BX10" s="17"/>
      <c r="BY10" s="17">
        <v>7.0662268473957401E-2</v>
      </c>
      <c r="BZ10" s="17"/>
      <c r="CA10" s="17">
        <v>4.4951250743061298E-2</v>
      </c>
    </row>
    <row r="11" spans="2:79" x14ac:dyDescent="0.35">
      <c r="B11" s="18" t="s">
        <v>424</v>
      </c>
      <c r="C11" s="17">
        <v>9.4580287868830298E-2</v>
      </c>
      <c r="D11" s="17">
        <v>0.10256048719147</v>
      </c>
      <c r="E11" s="17">
        <v>8.7442581893764096E-2</v>
      </c>
      <c r="F11" s="17"/>
      <c r="G11" s="17">
        <v>8.4045163572596407E-2</v>
      </c>
      <c r="H11" s="17">
        <v>6.2513597038371602E-2</v>
      </c>
      <c r="I11" s="17">
        <v>9.1603361827314905E-2</v>
      </c>
      <c r="J11" s="17">
        <v>0.110543916584617</v>
      </c>
      <c r="K11" s="17">
        <v>8.3517964588725999E-2</v>
      </c>
      <c r="L11" s="17">
        <v>0.12458393753932499</v>
      </c>
      <c r="M11" s="17"/>
      <c r="N11" s="17">
        <v>0.10192846541857201</v>
      </c>
      <c r="O11" s="17">
        <v>7.4588127115173805E-2</v>
      </c>
      <c r="P11" s="17">
        <v>0.110649979247819</v>
      </c>
      <c r="Q11" s="17">
        <v>9.6001175481322198E-2</v>
      </c>
      <c r="R11" s="17"/>
      <c r="S11" s="17">
        <v>0.106581829300485</v>
      </c>
      <c r="T11" s="17">
        <v>9.7261145020999806E-2</v>
      </c>
      <c r="U11" s="17">
        <v>9.2780804447538404E-2</v>
      </c>
      <c r="V11" s="17">
        <v>9.7860517920985296E-2</v>
      </c>
      <c r="W11" s="17">
        <v>6.3692833412979294E-2</v>
      </c>
      <c r="X11" s="17">
        <v>9.01319521625112E-2</v>
      </c>
      <c r="Y11" s="17">
        <v>9.1565343515008196E-2</v>
      </c>
      <c r="Z11" s="17">
        <v>8.3257427719800603E-2</v>
      </c>
      <c r="AA11" s="17">
        <v>8.5091755340757705E-2</v>
      </c>
      <c r="AB11" s="17">
        <v>9.2299841857888004E-2</v>
      </c>
      <c r="AC11" s="17">
        <v>0.130053852291451</v>
      </c>
      <c r="AD11" s="17">
        <v>0.11292705222320699</v>
      </c>
      <c r="AE11" s="17"/>
      <c r="AF11" s="17">
        <v>5.79382583254952E-2</v>
      </c>
      <c r="AG11" s="17">
        <v>0.12636750314138101</v>
      </c>
      <c r="AH11" s="17">
        <v>8.7773118615783505E-2</v>
      </c>
      <c r="AI11" s="17">
        <v>9.0438366175843402E-2</v>
      </c>
      <c r="AJ11" s="17">
        <v>7.0252539759919103E-2</v>
      </c>
      <c r="AK11" s="17">
        <v>7.8810038148019096E-2</v>
      </c>
      <c r="AL11" s="17"/>
      <c r="AM11" s="17">
        <v>9.9425127890602899E-2</v>
      </c>
      <c r="AN11" s="17">
        <v>9.8800320183229998E-2</v>
      </c>
      <c r="AO11" s="17">
        <v>8.9459545818979594E-2</v>
      </c>
      <c r="AP11" s="17">
        <v>8.4784449422885502E-2</v>
      </c>
      <c r="AQ11" s="17">
        <v>0.125623325449332</v>
      </c>
      <c r="AR11" s="17"/>
      <c r="AS11" s="17">
        <v>8.3085483604051699E-2</v>
      </c>
      <c r="AT11" s="17">
        <v>9.3447426074157E-2</v>
      </c>
      <c r="AU11" s="17">
        <v>0.100848598292461</v>
      </c>
      <c r="AV11" s="17">
        <v>9.6290092472796796E-2</v>
      </c>
      <c r="AW11" s="17">
        <v>0.11718947666134399</v>
      </c>
      <c r="AX11" s="17">
        <v>7.9596637209290999E-2</v>
      </c>
      <c r="AY11" s="17"/>
      <c r="AZ11" s="17">
        <v>9.4620638463547596E-2</v>
      </c>
      <c r="BA11" s="17">
        <v>8.8568006738590194E-2</v>
      </c>
      <c r="BB11" s="17">
        <v>9.79216844453209E-2</v>
      </c>
      <c r="BC11" s="17">
        <v>0.109542800630768</v>
      </c>
      <c r="BD11" s="17">
        <v>9.4556718612244406E-2</v>
      </c>
      <c r="BE11" s="17"/>
      <c r="BF11" s="17">
        <v>9.5209339374536503E-2</v>
      </c>
      <c r="BG11" s="17"/>
      <c r="BH11" s="17">
        <v>9.6013387511215201E-2</v>
      </c>
      <c r="BI11" s="17"/>
      <c r="BJ11" s="17">
        <v>8.9069027595989697E-2</v>
      </c>
      <c r="BK11" s="17">
        <v>8.8465278859909596E-2</v>
      </c>
      <c r="BL11" s="17">
        <v>9.7515225211975504E-2</v>
      </c>
      <c r="BM11" s="17">
        <v>0.14136012311297799</v>
      </c>
      <c r="BN11" s="17">
        <v>6.5108432335549998E-2</v>
      </c>
      <c r="BO11" s="17">
        <v>3.4354698536602397E-2</v>
      </c>
      <c r="BP11" s="17"/>
      <c r="BQ11" s="17">
        <v>8.5941296879169807E-2</v>
      </c>
      <c r="BR11" s="17">
        <v>9.5357800714646807E-2</v>
      </c>
      <c r="BS11" s="17">
        <v>9.9694338412415401E-2</v>
      </c>
      <c r="BT11" s="17"/>
      <c r="BU11" s="17">
        <v>9.6461848552941903E-2</v>
      </c>
      <c r="BV11" s="17">
        <v>9.7049400687978404E-2</v>
      </c>
      <c r="BW11" s="17">
        <v>9.6495623472753603E-2</v>
      </c>
      <c r="BX11" s="17"/>
      <c r="BY11" s="17">
        <v>9.4685207186533907E-2</v>
      </c>
      <c r="BZ11" s="17"/>
      <c r="CA11" s="17">
        <v>8.8871794567382895E-2</v>
      </c>
    </row>
    <row r="12" spans="2:79" x14ac:dyDescent="0.35">
      <c r="B12" s="18" t="s">
        <v>425</v>
      </c>
      <c r="C12" s="17">
        <v>0.18113183941722899</v>
      </c>
      <c r="D12" s="17">
        <v>0.18131732756082</v>
      </c>
      <c r="E12" s="17">
        <v>0.18164426204193701</v>
      </c>
      <c r="F12" s="17"/>
      <c r="G12" s="17">
        <v>0.17538004090696999</v>
      </c>
      <c r="H12" s="17">
        <v>0.15591066187106301</v>
      </c>
      <c r="I12" s="17">
        <v>0.166541993042683</v>
      </c>
      <c r="J12" s="17">
        <v>0.186093951714289</v>
      </c>
      <c r="K12" s="17">
        <v>0.21081038858825299</v>
      </c>
      <c r="L12" s="17">
        <v>0.19339056297482901</v>
      </c>
      <c r="M12" s="17"/>
      <c r="N12" s="17">
        <v>0.170946748000745</v>
      </c>
      <c r="O12" s="17">
        <v>0.167992501184376</v>
      </c>
      <c r="P12" s="17">
        <v>0.18664396358850999</v>
      </c>
      <c r="Q12" s="17">
        <v>0.202199908163748</v>
      </c>
      <c r="R12" s="17"/>
      <c r="S12" s="17">
        <v>0.18532229070290299</v>
      </c>
      <c r="T12" s="17">
        <v>0.16234921266103799</v>
      </c>
      <c r="U12" s="17">
        <v>0.231449728552335</v>
      </c>
      <c r="V12" s="17">
        <v>0.15225705637444001</v>
      </c>
      <c r="W12" s="17">
        <v>0.199717911097826</v>
      </c>
      <c r="X12" s="17">
        <v>0.17521546845990099</v>
      </c>
      <c r="Y12" s="17">
        <v>0.179966876708024</v>
      </c>
      <c r="Z12" s="17">
        <v>0.19211746763603599</v>
      </c>
      <c r="AA12" s="17">
        <v>0.17163273626691</v>
      </c>
      <c r="AB12" s="17">
        <v>0.18751998416813401</v>
      </c>
      <c r="AC12" s="17">
        <v>0.14727059861985201</v>
      </c>
      <c r="AD12" s="17">
        <v>0.23044566596532001</v>
      </c>
      <c r="AE12" s="17"/>
      <c r="AF12" s="17">
        <v>0.19690199403155101</v>
      </c>
      <c r="AG12" s="17">
        <v>0.17627557962242699</v>
      </c>
      <c r="AH12" s="17">
        <v>0.17738232844481</v>
      </c>
      <c r="AI12" s="17">
        <v>0.18159182281939701</v>
      </c>
      <c r="AJ12" s="17">
        <v>0.156406879159006</v>
      </c>
      <c r="AK12" s="17">
        <v>0.1525431309186</v>
      </c>
      <c r="AL12" s="17"/>
      <c r="AM12" s="17">
        <v>0.18522064908191599</v>
      </c>
      <c r="AN12" s="17">
        <v>0.198049529002923</v>
      </c>
      <c r="AO12" s="17">
        <v>0.16746717467399699</v>
      </c>
      <c r="AP12" s="17">
        <v>0.157756048261356</v>
      </c>
      <c r="AQ12" s="17">
        <v>0.17365691336050501</v>
      </c>
      <c r="AR12" s="17"/>
      <c r="AS12" s="17">
        <v>0.166877479611996</v>
      </c>
      <c r="AT12" s="17">
        <v>0.18337776955851501</v>
      </c>
      <c r="AU12" s="17">
        <v>0.19115616794119</v>
      </c>
      <c r="AV12" s="17">
        <v>0.195649491268333</v>
      </c>
      <c r="AW12" s="17">
        <v>0.16008648362184</v>
      </c>
      <c r="AX12" s="17">
        <v>0.191858793552001</v>
      </c>
      <c r="AY12" s="17"/>
      <c r="AZ12" s="17">
        <v>0.17020428796016601</v>
      </c>
      <c r="BA12" s="17">
        <v>0.18268423781340601</v>
      </c>
      <c r="BB12" s="17">
        <v>0.187317257895603</v>
      </c>
      <c r="BC12" s="17">
        <v>0.18080162144933401</v>
      </c>
      <c r="BD12" s="17">
        <v>0.185288607390861</v>
      </c>
      <c r="BE12" s="17"/>
      <c r="BF12" s="17">
        <v>0.18420920946080499</v>
      </c>
      <c r="BG12" s="17"/>
      <c r="BH12" s="17">
        <v>0.17718865512007601</v>
      </c>
      <c r="BI12" s="17"/>
      <c r="BJ12" s="17">
        <v>0.16797170371976899</v>
      </c>
      <c r="BK12" s="17">
        <v>0.19033134352426001</v>
      </c>
      <c r="BL12" s="17">
        <v>0.2009942702935</v>
      </c>
      <c r="BM12" s="17">
        <v>0.16607760898755</v>
      </c>
      <c r="BN12" s="17">
        <v>0.17209300257710999</v>
      </c>
      <c r="BO12" s="17">
        <v>0.21289770763437299</v>
      </c>
      <c r="BP12" s="17"/>
      <c r="BQ12" s="17">
        <v>0.173160272643298</v>
      </c>
      <c r="BR12" s="17">
        <v>0.19700892698030401</v>
      </c>
      <c r="BS12" s="17">
        <v>0.17674569594380601</v>
      </c>
      <c r="BT12" s="17"/>
      <c r="BU12" s="17">
        <v>9.7660079363790897E-2</v>
      </c>
      <c r="BV12" s="17">
        <v>0.188238606851267</v>
      </c>
      <c r="BW12" s="17">
        <v>0.18446336348919501</v>
      </c>
      <c r="BX12" s="17"/>
      <c r="BY12" s="17">
        <v>0.158110578506309</v>
      </c>
      <c r="BZ12" s="17"/>
      <c r="CA12" s="17">
        <v>0.15936624791805201</v>
      </c>
    </row>
    <row r="13" spans="2:79" x14ac:dyDescent="0.35">
      <c r="B13" s="18" t="s">
        <v>426</v>
      </c>
      <c r="C13" s="17">
        <v>0.228704523593283</v>
      </c>
      <c r="D13" s="17">
        <v>0.23814239088480699</v>
      </c>
      <c r="E13" s="17">
        <v>0.220152751310671</v>
      </c>
      <c r="F13" s="17"/>
      <c r="G13" s="17">
        <v>0.23178782877975401</v>
      </c>
      <c r="H13" s="17">
        <v>0.24731812542405399</v>
      </c>
      <c r="I13" s="17">
        <v>0.218511177424139</v>
      </c>
      <c r="J13" s="17">
        <v>0.26141591203098302</v>
      </c>
      <c r="K13" s="17">
        <v>0.21944649889026199</v>
      </c>
      <c r="L13" s="17">
        <v>0.199469961327082</v>
      </c>
      <c r="M13" s="17"/>
      <c r="N13" s="17">
        <v>0.23278037233846399</v>
      </c>
      <c r="O13" s="17">
        <v>0.241946268521228</v>
      </c>
      <c r="P13" s="17">
        <v>0.23365213492498499</v>
      </c>
      <c r="Q13" s="17">
        <v>0.20638573209008201</v>
      </c>
      <c r="R13" s="17"/>
      <c r="S13" s="17">
        <v>0.22369957438086699</v>
      </c>
      <c r="T13" s="17">
        <v>0.26502846836848898</v>
      </c>
      <c r="U13" s="17">
        <v>0.18824952365942799</v>
      </c>
      <c r="V13" s="17">
        <v>0.27173199221043598</v>
      </c>
      <c r="W13" s="17">
        <v>0.245036162957052</v>
      </c>
      <c r="X13" s="17">
        <v>0.22148090578234</v>
      </c>
      <c r="Y13" s="17">
        <v>0.239916507611975</v>
      </c>
      <c r="Z13" s="17">
        <v>0.18244265428560499</v>
      </c>
      <c r="AA13" s="17">
        <v>0.22105348661589899</v>
      </c>
      <c r="AB13" s="17">
        <v>0.19772078365203299</v>
      </c>
      <c r="AC13" s="17">
        <v>0.23789808574203899</v>
      </c>
      <c r="AD13" s="17">
        <v>0.19437919616541499</v>
      </c>
      <c r="AE13" s="17"/>
      <c r="AF13" s="17">
        <v>0.196328720782253</v>
      </c>
      <c r="AG13" s="17">
        <v>0.222322079608328</v>
      </c>
      <c r="AH13" s="17">
        <v>0.23319729054434901</v>
      </c>
      <c r="AI13" s="17">
        <v>0.25657070666475101</v>
      </c>
      <c r="AJ13" s="17">
        <v>0.30809368985011398</v>
      </c>
      <c r="AK13" s="17">
        <v>0.210228890294652</v>
      </c>
      <c r="AL13" s="17"/>
      <c r="AM13" s="17">
        <v>0.215518409692084</v>
      </c>
      <c r="AN13" s="17">
        <v>0.23638748343489299</v>
      </c>
      <c r="AO13" s="17">
        <v>0.23527666259560301</v>
      </c>
      <c r="AP13" s="17">
        <v>0.23681879818422</v>
      </c>
      <c r="AQ13" s="17">
        <v>0.18128173805585199</v>
      </c>
      <c r="AR13" s="17"/>
      <c r="AS13" s="17">
        <v>0.213192160126734</v>
      </c>
      <c r="AT13" s="17">
        <v>0.237438980212379</v>
      </c>
      <c r="AU13" s="17">
        <v>0.24553457291599201</v>
      </c>
      <c r="AV13" s="17">
        <v>0.21894190162281499</v>
      </c>
      <c r="AW13" s="17">
        <v>0.23591643189294401</v>
      </c>
      <c r="AX13" s="17">
        <v>0.228632817385471</v>
      </c>
      <c r="AY13" s="17"/>
      <c r="AZ13" s="17">
        <v>0.24539021679899001</v>
      </c>
      <c r="BA13" s="17">
        <v>0.26295521068632299</v>
      </c>
      <c r="BB13" s="17">
        <v>0.22397141161454501</v>
      </c>
      <c r="BC13" s="17">
        <v>0.187804618495026</v>
      </c>
      <c r="BD13" s="17">
        <v>0.18993739563723899</v>
      </c>
      <c r="BE13" s="17"/>
      <c r="BF13" s="17">
        <v>0.23603547259775001</v>
      </c>
      <c r="BG13" s="17"/>
      <c r="BH13" s="17">
        <v>0.23434497932194501</v>
      </c>
      <c r="BI13" s="17"/>
      <c r="BJ13" s="17">
        <v>0.28017921597878798</v>
      </c>
      <c r="BK13" s="17">
        <v>0.219953041114127</v>
      </c>
      <c r="BL13" s="17">
        <v>0.206802594695562</v>
      </c>
      <c r="BM13" s="17">
        <v>0.18824241645335699</v>
      </c>
      <c r="BN13" s="17">
        <v>0.21292246098341999</v>
      </c>
      <c r="BO13" s="17">
        <v>0.22397993337511199</v>
      </c>
      <c r="BP13" s="17"/>
      <c r="BQ13" s="17">
        <v>0.240276187052231</v>
      </c>
      <c r="BR13" s="17">
        <v>0.22079345074096801</v>
      </c>
      <c r="BS13" s="17">
        <v>0.22981777191142899</v>
      </c>
      <c r="BT13" s="17"/>
      <c r="BU13" s="17">
        <v>0.165959907182441</v>
      </c>
      <c r="BV13" s="17">
        <v>0.25902778297857099</v>
      </c>
      <c r="BW13" s="17">
        <v>0.221949395892764</v>
      </c>
      <c r="BX13" s="17"/>
      <c r="BY13" s="17">
        <v>0.20443612404278899</v>
      </c>
      <c r="BZ13" s="17"/>
      <c r="CA13" s="17">
        <v>0.23345393086066801</v>
      </c>
    </row>
    <row r="14" spans="2:79" x14ac:dyDescent="0.35">
      <c r="B14" s="18" t="s">
        <v>427</v>
      </c>
      <c r="C14" s="17">
        <v>0.170248387936693</v>
      </c>
      <c r="D14" s="17">
        <v>0.15566329745490001</v>
      </c>
      <c r="E14" s="17">
        <v>0.18381945692080401</v>
      </c>
      <c r="F14" s="17"/>
      <c r="G14" s="17">
        <v>0.194822302865863</v>
      </c>
      <c r="H14" s="17">
        <v>0.187728099093737</v>
      </c>
      <c r="I14" s="17">
        <v>0.215381161173064</v>
      </c>
      <c r="J14" s="17">
        <v>0.170086852300042</v>
      </c>
      <c r="K14" s="17">
        <v>0.14577848820670899</v>
      </c>
      <c r="L14" s="17">
        <v>0.11959793402709901</v>
      </c>
      <c r="M14" s="17"/>
      <c r="N14" s="17">
        <v>0.17955407392424999</v>
      </c>
      <c r="O14" s="17">
        <v>0.19262588350610599</v>
      </c>
      <c r="P14" s="17">
        <v>0.14531895096307501</v>
      </c>
      <c r="Q14" s="17">
        <v>0.15673232492595601</v>
      </c>
      <c r="R14" s="17"/>
      <c r="S14" s="17">
        <v>0.16789520981565501</v>
      </c>
      <c r="T14" s="17">
        <v>0.15649349427003401</v>
      </c>
      <c r="U14" s="17">
        <v>0.16344487880938399</v>
      </c>
      <c r="V14" s="17">
        <v>0.16688845728801699</v>
      </c>
      <c r="W14" s="17">
        <v>0.19549431550315699</v>
      </c>
      <c r="X14" s="17">
        <v>0.17113176790597301</v>
      </c>
      <c r="Y14" s="17">
        <v>0.15006626814965299</v>
      </c>
      <c r="Z14" s="17">
        <v>0.22542769579331101</v>
      </c>
      <c r="AA14" s="17">
        <v>0.18769004725490199</v>
      </c>
      <c r="AB14" s="17">
        <v>0.14124707825430899</v>
      </c>
      <c r="AC14" s="17">
        <v>0.15921460744839699</v>
      </c>
      <c r="AD14" s="17">
        <v>0.228994686875822</v>
      </c>
      <c r="AE14" s="17"/>
      <c r="AF14" s="17">
        <v>0.16823569921051601</v>
      </c>
      <c r="AG14" s="17">
        <v>0.16275870326553801</v>
      </c>
      <c r="AH14" s="17">
        <v>0.18944916087393901</v>
      </c>
      <c r="AI14" s="17">
        <v>0.17676509156147399</v>
      </c>
      <c r="AJ14" s="17">
        <v>0.11968928801773</v>
      </c>
      <c r="AK14" s="17">
        <v>0.22886598563174701</v>
      </c>
      <c r="AL14" s="17"/>
      <c r="AM14" s="17">
        <v>0.14739846995368899</v>
      </c>
      <c r="AN14" s="17">
        <v>0.16514255489247101</v>
      </c>
      <c r="AO14" s="17">
        <v>0.18849155982327601</v>
      </c>
      <c r="AP14" s="17">
        <v>0.189588136581859</v>
      </c>
      <c r="AQ14" s="17">
        <v>0.13602290884054899</v>
      </c>
      <c r="AR14" s="17"/>
      <c r="AS14" s="17">
        <v>0.20296634056787599</v>
      </c>
      <c r="AT14" s="17">
        <v>0.16190691893411399</v>
      </c>
      <c r="AU14" s="17">
        <v>0.172304876732229</v>
      </c>
      <c r="AV14" s="17">
        <v>0.17020681089169901</v>
      </c>
      <c r="AW14" s="17">
        <v>0.150411432521984</v>
      </c>
      <c r="AX14" s="17">
        <v>0.12612781388938199</v>
      </c>
      <c r="AY14" s="17"/>
      <c r="AZ14" s="17">
        <v>0.18323562173444699</v>
      </c>
      <c r="BA14" s="17">
        <v>0.154013627119125</v>
      </c>
      <c r="BB14" s="17">
        <v>0.16368667595824399</v>
      </c>
      <c r="BC14" s="17">
        <v>0.14555466330231401</v>
      </c>
      <c r="BD14" s="17">
        <v>0.19216512434656699</v>
      </c>
      <c r="BE14" s="17"/>
      <c r="BF14" s="17">
        <v>0.16449652837874801</v>
      </c>
      <c r="BG14" s="17"/>
      <c r="BH14" s="17">
        <v>0.17817502681543501</v>
      </c>
      <c r="BI14" s="17"/>
      <c r="BJ14" s="17">
        <v>0.17160123304496699</v>
      </c>
      <c r="BK14" s="17">
        <v>0.16230207564146501</v>
      </c>
      <c r="BL14" s="17">
        <v>0.15429241311292699</v>
      </c>
      <c r="BM14" s="17">
        <v>0.16924775715976101</v>
      </c>
      <c r="BN14" s="17">
        <v>0.18290772616204301</v>
      </c>
      <c r="BO14" s="17">
        <v>0.27042909711145902</v>
      </c>
      <c r="BP14" s="17"/>
      <c r="BQ14" s="17">
        <v>0.187887677414253</v>
      </c>
      <c r="BR14" s="17">
        <v>0.169504568613595</v>
      </c>
      <c r="BS14" s="17">
        <v>0.171814481932201</v>
      </c>
      <c r="BT14" s="17"/>
      <c r="BU14" s="17">
        <v>0.19449278234806999</v>
      </c>
      <c r="BV14" s="17">
        <v>0.15948898325368599</v>
      </c>
      <c r="BW14" s="17">
        <v>0.18147402577075</v>
      </c>
      <c r="BX14" s="17"/>
      <c r="BY14" s="17">
        <v>0.199526149808915</v>
      </c>
      <c r="BZ14" s="17"/>
      <c r="CA14" s="17">
        <v>0.20023687845736299</v>
      </c>
    </row>
    <row r="15" spans="2:79" x14ac:dyDescent="0.35">
      <c r="B15" s="18" t="s">
        <v>428</v>
      </c>
      <c r="C15" s="17">
        <v>0.144467301208376</v>
      </c>
      <c r="D15" s="17">
        <v>0.15159313414037301</v>
      </c>
      <c r="E15" s="17">
        <v>0.136580607609393</v>
      </c>
      <c r="F15" s="17"/>
      <c r="G15" s="17">
        <v>0.16917301496182999</v>
      </c>
      <c r="H15" s="17">
        <v>0.19198957714876899</v>
      </c>
      <c r="I15" s="17">
        <v>0.16422948249248301</v>
      </c>
      <c r="J15" s="17">
        <v>0.12604497797925501</v>
      </c>
      <c r="K15" s="17">
        <v>0.120721134860447</v>
      </c>
      <c r="L15" s="17">
        <v>0.104151565628186</v>
      </c>
      <c r="M15" s="17"/>
      <c r="N15" s="17">
        <v>0.14965132631089301</v>
      </c>
      <c r="O15" s="17">
        <v>0.117567937548162</v>
      </c>
      <c r="P15" s="17">
        <v>0.158260364550353</v>
      </c>
      <c r="Q15" s="17">
        <v>0.15582078997113</v>
      </c>
      <c r="R15" s="17"/>
      <c r="S15" s="17">
        <v>0.17707172650569</v>
      </c>
      <c r="T15" s="17">
        <v>0.146180028874353</v>
      </c>
      <c r="U15" s="17">
        <v>0.13122222238992401</v>
      </c>
      <c r="V15" s="17">
        <v>0.127825054879144</v>
      </c>
      <c r="W15" s="17">
        <v>0.15284899207836999</v>
      </c>
      <c r="X15" s="17">
        <v>0.16113990795632299</v>
      </c>
      <c r="Y15" s="17">
        <v>0.169718921635713</v>
      </c>
      <c r="Z15" s="17">
        <v>0.13722894974932401</v>
      </c>
      <c r="AA15" s="17">
        <v>0.14439561284568</v>
      </c>
      <c r="AB15" s="17">
        <v>0.10502154167659999</v>
      </c>
      <c r="AC15" s="17">
        <v>0.112530143285205</v>
      </c>
      <c r="AD15" s="17">
        <v>0.11507399120591399</v>
      </c>
      <c r="AE15" s="17"/>
      <c r="AF15" s="17">
        <v>0.153377420402627</v>
      </c>
      <c r="AG15" s="17">
        <v>0.12703464300914799</v>
      </c>
      <c r="AH15" s="17">
        <v>0.15623689324423401</v>
      </c>
      <c r="AI15" s="17">
        <v>0.15039890230379099</v>
      </c>
      <c r="AJ15" s="17">
        <v>0.15933371937068899</v>
      </c>
      <c r="AK15" s="17">
        <v>0.236038743729929</v>
      </c>
      <c r="AL15" s="17"/>
      <c r="AM15" s="17">
        <v>0.14059873858609601</v>
      </c>
      <c r="AN15" s="17">
        <v>0.12538026495180901</v>
      </c>
      <c r="AO15" s="17">
        <v>0.14679154861707999</v>
      </c>
      <c r="AP15" s="17">
        <v>0.19684304320136001</v>
      </c>
      <c r="AQ15" s="17">
        <v>0.247047801450789</v>
      </c>
      <c r="AR15" s="17"/>
      <c r="AS15" s="17">
        <v>0.18873547765800999</v>
      </c>
      <c r="AT15" s="17">
        <v>0.12450314794004599</v>
      </c>
      <c r="AU15" s="17">
        <v>0.12690200542763699</v>
      </c>
      <c r="AV15" s="17">
        <v>0.13288264760034099</v>
      </c>
      <c r="AW15" s="17">
        <v>0.13627462452290801</v>
      </c>
      <c r="AX15" s="17">
        <v>0.15259570423449201</v>
      </c>
      <c r="AY15" s="17"/>
      <c r="AZ15" s="17">
        <v>0.13008286880690101</v>
      </c>
      <c r="BA15" s="17">
        <v>0.131635353531904</v>
      </c>
      <c r="BB15" s="17">
        <v>0.14720993308689001</v>
      </c>
      <c r="BC15" s="17">
        <v>0.148720934711848</v>
      </c>
      <c r="BD15" s="17">
        <v>0.17051288414378199</v>
      </c>
      <c r="BE15" s="17"/>
      <c r="BF15" s="17">
        <v>0.137275272284308</v>
      </c>
      <c r="BG15" s="17"/>
      <c r="BH15" s="17">
        <v>0.137410916266751</v>
      </c>
      <c r="BI15" s="17"/>
      <c r="BJ15" s="17">
        <v>0.158171131483683</v>
      </c>
      <c r="BK15" s="17">
        <v>0.12599245823632399</v>
      </c>
      <c r="BL15" s="17">
        <v>0.135391053575139</v>
      </c>
      <c r="BM15" s="17">
        <v>0.144037138295487</v>
      </c>
      <c r="BN15" s="17">
        <v>0.19523365243802901</v>
      </c>
      <c r="BO15" s="17">
        <v>0.140526981359476</v>
      </c>
      <c r="BP15" s="17"/>
      <c r="BQ15" s="17">
        <v>0.16056391568153</v>
      </c>
      <c r="BR15" s="17">
        <v>0.146649198255208</v>
      </c>
      <c r="BS15" s="17">
        <v>0.14235630267461599</v>
      </c>
      <c r="BT15" s="17"/>
      <c r="BU15" s="17">
        <v>0.25467131424705403</v>
      </c>
      <c r="BV15" s="17">
        <v>0.132991163656694</v>
      </c>
      <c r="BW15" s="17">
        <v>0.144624413189128</v>
      </c>
      <c r="BX15" s="17"/>
      <c r="BY15" s="17">
        <v>0.164567259741078</v>
      </c>
      <c r="BZ15" s="17"/>
      <c r="CA15" s="17">
        <v>0.19007020043396</v>
      </c>
    </row>
    <row r="16" spans="2:79" x14ac:dyDescent="0.35">
      <c r="B16" s="18" t="s">
        <v>104</v>
      </c>
      <c r="C16" s="19">
        <v>5.9740741974215701E-2</v>
      </c>
      <c r="D16" s="19">
        <v>5.17594499659213E-2</v>
      </c>
      <c r="E16" s="19">
        <v>6.7936121241615202E-2</v>
      </c>
      <c r="F16" s="19"/>
      <c r="G16" s="19">
        <v>3.2712168050802098E-2</v>
      </c>
      <c r="H16" s="19">
        <v>5.3799452128001302E-2</v>
      </c>
      <c r="I16" s="19">
        <v>3.7958552511283897E-2</v>
      </c>
      <c r="J16" s="19">
        <v>4.7173424359706E-2</v>
      </c>
      <c r="K16" s="19">
        <v>8.3337075873449601E-2</v>
      </c>
      <c r="L16" s="19">
        <v>9.4638358062653402E-2</v>
      </c>
      <c r="M16" s="19"/>
      <c r="N16" s="19">
        <v>5.6510233537208902E-2</v>
      </c>
      <c r="O16" s="19">
        <v>7.1757268235464702E-2</v>
      </c>
      <c r="P16" s="19">
        <v>4.2687129287134702E-2</v>
      </c>
      <c r="Q16" s="19">
        <v>6.4013098312709293E-2</v>
      </c>
      <c r="R16" s="19"/>
      <c r="S16" s="19">
        <v>4.7356727461463598E-2</v>
      </c>
      <c r="T16" s="19">
        <v>6.3066659954116394E-2</v>
      </c>
      <c r="U16" s="19">
        <v>5.5503016671733303E-2</v>
      </c>
      <c r="V16" s="19">
        <v>4.8424492690054201E-2</v>
      </c>
      <c r="W16" s="19">
        <v>5.5471528621924698E-2</v>
      </c>
      <c r="X16" s="19">
        <v>7.6738594631598295E-2</v>
      </c>
      <c r="Y16" s="19">
        <v>4.7971233593920602E-2</v>
      </c>
      <c r="Z16" s="19">
        <v>5.7724756173912602E-2</v>
      </c>
      <c r="AA16" s="19">
        <v>5.7239683170658903E-2</v>
      </c>
      <c r="AB16" s="19">
        <v>0.101290494038108</v>
      </c>
      <c r="AC16" s="19">
        <v>6.6104463769764393E-2</v>
      </c>
      <c r="AD16" s="19">
        <v>1.5308758633331599E-2</v>
      </c>
      <c r="AE16" s="19"/>
      <c r="AF16" s="19">
        <v>8.1163950574882099E-2</v>
      </c>
      <c r="AG16" s="19">
        <v>5.7342275206518002E-2</v>
      </c>
      <c r="AH16" s="19">
        <v>4.3841930106119101E-2</v>
      </c>
      <c r="AI16" s="19">
        <v>3.5503039814521201E-2</v>
      </c>
      <c r="AJ16" s="19">
        <v>6.9785124573534502E-2</v>
      </c>
      <c r="AK16" s="19">
        <v>2.5440802805371299E-2</v>
      </c>
      <c r="AL16" s="19"/>
      <c r="AM16" s="19">
        <v>7.4255641060998398E-2</v>
      </c>
      <c r="AN16" s="19">
        <v>5.8302848418507101E-2</v>
      </c>
      <c r="AO16" s="19">
        <v>6.00891676587096E-2</v>
      </c>
      <c r="AP16" s="19">
        <v>2.6615717238957799E-2</v>
      </c>
      <c r="AQ16" s="19">
        <v>3.9658595508797301E-2</v>
      </c>
      <c r="AR16" s="19"/>
      <c r="AS16" s="19">
        <v>4.3575291825215801E-2</v>
      </c>
      <c r="AT16" s="19">
        <v>7.0637757530950099E-2</v>
      </c>
      <c r="AU16" s="19">
        <v>4.6563343590884702E-2</v>
      </c>
      <c r="AV16" s="19">
        <v>6.9531327536395002E-2</v>
      </c>
      <c r="AW16" s="19">
        <v>7.6190249399949506E-2</v>
      </c>
      <c r="AX16" s="19">
        <v>5.04349458056534E-2</v>
      </c>
      <c r="AY16" s="19"/>
      <c r="AZ16" s="19">
        <v>6.79175865630883E-2</v>
      </c>
      <c r="BA16" s="19">
        <v>5.2021413052683999E-2</v>
      </c>
      <c r="BB16" s="19">
        <v>6.2389156768776398E-2</v>
      </c>
      <c r="BC16" s="19">
        <v>7.9334366496514805E-2</v>
      </c>
      <c r="BD16" s="19">
        <v>5.34481203265431E-2</v>
      </c>
      <c r="BE16" s="19"/>
      <c r="BF16" s="19">
        <v>5.8793509170541998E-2</v>
      </c>
      <c r="BG16" s="19"/>
      <c r="BH16" s="19">
        <v>5.5840287362409299E-2</v>
      </c>
      <c r="BI16" s="19"/>
      <c r="BJ16" s="19">
        <v>4.6693894923555697E-2</v>
      </c>
      <c r="BK16" s="19">
        <v>7.7181982371116994E-2</v>
      </c>
      <c r="BL16" s="19">
        <v>6.7753812875876104E-2</v>
      </c>
      <c r="BM16" s="19">
        <v>4.9484001764166799E-2</v>
      </c>
      <c r="BN16" s="19">
        <v>2.8148643013137901E-2</v>
      </c>
      <c r="BO16" s="19">
        <v>2.6251979602731301E-2</v>
      </c>
      <c r="BP16" s="19"/>
      <c r="BQ16" s="19">
        <v>4.2365062285215097E-2</v>
      </c>
      <c r="BR16" s="19">
        <v>4.7380260837016602E-2</v>
      </c>
      <c r="BS16" s="19">
        <v>5.3362816161197597E-2</v>
      </c>
      <c r="BT16" s="19"/>
      <c r="BU16" s="19">
        <v>3.6298668889209601E-2</v>
      </c>
      <c r="BV16" s="19">
        <v>4.3243979861503003E-2</v>
      </c>
      <c r="BW16" s="19">
        <v>4.9483419857294098E-2</v>
      </c>
      <c r="BX16" s="19"/>
      <c r="BY16" s="19">
        <v>3.5651419308333598E-2</v>
      </c>
      <c r="BZ16" s="19"/>
      <c r="CA16" s="19">
        <v>4.4215746271055303E-2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7.1007069719712698E-2</v>
      </c>
      <c r="D9" s="17">
        <v>5.8423382217523502E-2</v>
      </c>
      <c r="E9" s="17">
        <v>8.2354994954400199E-2</v>
      </c>
      <c r="F9" s="17"/>
      <c r="G9" s="17">
        <v>7.9442536016780502E-2</v>
      </c>
      <c r="H9" s="17">
        <v>6.6661758956557002E-2</v>
      </c>
      <c r="I9" s="17">
        <v>6.6885891711998796E-2</v>
      </c>
      <c r="J9" s="17">
        <v>5.7192626520205903E-2</v>
      </c>
      <c r="K9" s="17">
        <v>7.0805178650675593E-2</v>
      </c>
      <c r="L9" s="17">
        <v>8.3565993393077007E-2</v>
      </c>
      <c r="M9" s="17"/>
      <c r="N9" s="17">
        <v>5.8074205092489603E-2</v>
      </c>
      <c r="O9" s="17">
        <v>7.1239996331646099E-2</v>
      </c>
      <c r="P9" s="17">
        <v>7.3989187169313103E-2</v>
      </c>
      <c r="Q9" s="17">
        <v>8.0195257200662201E-2</v>
      </c>
      <c r="R9" s="17"/>
      <c r="S9" s="17">
        <v>7.0945232683537196E-2</v>
      </c>
      <c r="T9" s="17">
        <v>5.2521615032877403E-2</v>
      </c>
      <c r="U9" s="17">
        <v>7.7078778305113796E-2</v>
      </c>
      <c r="V9" s="17">
        <v>8.1732803977243904E-2</v>
      </c>
      <c r="W9" s="17">
        <v>4.6738490575035797E-2</v>
      </c>
      <c r="X9" s="17">
        <v>5.7273350604470002E-2</v>
      </c>
      <c r="Y9" s="17">
        <v>8.0024226172235105E-2</v>
      </c>
      <c r="Z9" s="17">
        <v>8.6024826042630606E-2</v>
      </c>
      <c r="AA9" s="17">
        <v>9.7431639610673401E-2</v>
      </c>
      <c r="AB9" s="17">
        <v>6.6491547723052297E-2</v>
      </c>
      <c r="AC9" s="17">
        <v>9.3755015625385296E-2</v>
      </c>
      <c r="AD9" s="17">
        <v>3.5681915219876098E-2</v>
      </c>
      <c r="AE9" s="17"/>
      <c r="AF9" s="17">
        <v>9.0823068440127705E-2</v>
      </c>
      <c r="AG9" s="17">
        <v>7.5706227025666303E-2</v>
      </c>
      <c r="AH9" s="17">
        <v>5.7995282145141901E-2</v>
      </c>
      <c r="AI9" s="17">
        <v>5.2912683428814701E-2</v>
      </c>
      <c r="AJ9" s="17">
        <v>6.8257121731005496E-2</v>
      </c>
      <c r="AK9" s="17">
        <v>5.0078600057142798E-2</v>
      </c>
      <c r="AL9" s="17"/>
      <c r="AM9" s="17">
        <v>8.8539763426438503E-2</v>
      </c>
      <c r="AN9" s="17">
        <v>6.6094463166461698E-2</v>
      </c>
      <c r="AO9" s="17">
        <v>6.1597604287009201E-2</v>
      </c>
      <c r="AP9" s="17">
        <v>6.6689227004947005E-2</v>
      </c>
      <c r="AQ9" s="17">
        <v>3.7959066963687102E-2</v>
      </c>
      <c r="AR9" s="17"/>
      <c r="AS9" s="17">
        <v>6.3091780756843102E-2</v>
      </c>
      <c r="AT9" s="17">
        <v>8.2326279154423004E-2</v>
      </c>
      <c r="AU9" s="17">
        <v>8.1572755754233506E-2</v>
      </c>
      <c r="AV9" s="17">
        <v>4.6044811085798103E-2</v>
      </c>
      <c r="AW9" s="17">
        <v>7.6615010967232694E-2</v>
      </c>
      <c r="AX9" s="17">
        <v>9.3238599117159093E-2</v>
      </c>
      <c r="AY9" s="17"/>
      <c r="AZ9" s="17">
        <v>5.3070049953619497E-2</v>
      </c>
      <c r="BA9" s="17">
        <v>7.5670896647031097E-2</v>
      </c>
      <c r="BB9" s="17">
        <v>8.3582534429799696E-2</v>
      </c>
      <c r="BC9" s="17">
        <v>6.5759271437671005E-2</v>
      </c>
      <c r="BD9" s="17">
        <v>7.0726054255658796E-2</v>
      </c>
      <c r="BE9" s="17"/>
      <c r="BF9" s="17">
        <v>7.0194673063698296E-2</v>
      </c>
      <c r="BG9" s="17"/>
      <c r="BH9" s="17">
        <v>7.1502865961869597E-2</v>
      </c>
      <c r="BI9" s="17"/>
      <c r="BJ9" s="17">
        <v>6.4176816887985197E-2</v>
      </c>
      <c r="BK9" s="17">
        <v>7.4864961887589301E-2</v>
      </c>
      <c r="BL9" s="17">
        <v>6.7835482577975198E-2</v>
      </c>
      <c r="BM9" s="17">
        <v>7.6174129332902504E-2</v>
      </c>
      <c r="BN9" s="17">
        <v>5.6571069462297702E-2</v>
      </c>
      <c r="BO9" s="17">
        <v>0.100644008255936</v>
      </c>
      <c r="BP9" s="17"/>
      <c r="BQ9" s="17">
        <v>6.9524106827766594E-2</v>
      </c>
      <c r="BR9" s="17">
        <v>7.1381008810853006E-2</v>
      </c>
      <c r="BS9" s="17">
        <v>7.2483520801193704E-2</v>
      </c>
      <c r="BT9" s="17"/>
      <c r="BU9" s="17">
        <v>5.7271837764945897E-2</v>
      </c>
      <c r="BV9" s="17">
        <v>7.3669902182058794E-2</v>
      </c>
      <c r="BW9" s="17">
        <v>6.8117687784717496E-2</v>
      </c>
      <c r="BX9" s="17"/>
      <c r="BY9" s="17">
        <v>0.119759406621486</v>
      </c>
      <c r="BZ9" s="17"/>
      <c r="CA9" s="17">
        <v>4.4706273085381103E-2</v>
      </c>
    </row>
    <row r="10" spans="2:79" x14ac:dyDescent="0.35">
      <c r="B10" s="18" t="s">
        <v>369</v>
      </c>
      <c r="C10" s="17">
        <v>6.3667495746137406E-2</v>
      </c>
      <c r="D10" s="17">
        <v>5.9751444304100003E-2</v>
      </c>
      <c r="E10" s="17">
        <v>6.6699757702703893E-2</v>
      </c>
      <c r="F10" s="17"/>
      <c r="G10" s="17">
        <v>7.9743608000977295E-2</v>
      </c>
      <c r="H10" s="17">
        <v>5.6951953344310302E-2</v>
      </c>
      <c r="I10" s="17">
        <v>5.93438640849763E-2</v>
      </c>
      <c r="J10" s="17">
        <v>5.2696911398323103E-2</v>
      </c>
      <c r="K10" s="17">
        <v>5.7776465945453902E-2</v>
      </c>
      <c r="L10" s="17">
        <v>7.4720505745027893E-2</v>
      </c>
      <c r="M10" s="17"/>
      <c r="N10" s="17">
        <v>6.6928139698584493E-2</v>
      </c>
      <c r="O10" s="17">
        <v>6.3208005000377807E-2</v>
      </c>
      <c r="P10" s="17">
        <v>7.0771125677380795E-2</v>
      </c>
      <c r="Q10" s="17">
        <v>5.2287413851997498E-2</v>
      </c>
      <c r="R10" s="17"/>
      <c r="S10" s="17">
        <v>6.1478789387084697E-2</v>
      </c>
      <c r="T10" s="17">
        <v>6.42246734062564E-2</v>
      </c>
      <c r="U10" s="17">
        <v>8.2576076376601901E-2</v>
      </c>
      <c r="V10" s="17">
        <v>4.76812184437473E-2</v>
      </c>
      <c r="W10" s="17">
        <v>3.8252016152707798E-2</v>
      </c>
      <c r="X10" s="17">
        <v>6.8438059040187696E-2</v>
      </c>
      <c r="Y10" s="17">
        <v>4.0355019675874203E-2</v>
      </c>
      <c r="Z10" s="17">
        <v>6.0705964697453603E-2</v>
      </c>
      <c r="AA10" s="17">
        <v>7.7084857061420001E-2</v>
      </c>
      <c r="AB10" s="17">
        <v>8.6741329541499004E-2</v>
      </c>
      <c r="AC10" s="17">
        <v>7.0579451799539103E-2</v>
      </c>
      <c r="AD10" s="17">
        <v>5.0200049944892598E-2</v>
      </c>
      <c r="AE10" s="17"/>
      <c r="AF10" s="17">
        <v>4.4573026481638897E-2</v>
      </c>
      <c r="AG10" s="17">
        <v>6.7868091952329901E-2</v>
      </c>
      <c r="AH10" s="17">
        <v>6.01252594753982E-2</v>
      </c>
      <c r="AI10" s="17">
        <v>5.8171256463401301E-2</v>
      </c>
      <c r="AJ10" s="17">
        <v>7.8313614022916894E-2</v>
      </c>
      <c r="AK10" s="17">
        <v>7.8845086163455799E-2</v>
      </c>
      <c r="AL10" s="17"/>
      <c r="AM10" s="17">
        <v>5.6212540270134698E-2</v>
      </c>
      <c r="AN10" s="17">
        <v>7.0071072017403799E-2</v>
      </c>
      <c r="AO10" s="17">
        <v>6.3919841325948898E-2</v>
      </c>
      <c r="AP10" s="17">
        <v>6.3991136566785095E-2</v>
      </c>
      <c r="AQ10" s="17">
        <v>7.9948216842732803E-2</v>
      </c>
      <c r="AR10" s="17"/>
      <c r="AS10" s="17">
        <v>5.5615270538474398E-2</v>
      </c>
      <c r="AT10" s="17">
        <v>5.55812310230962E-2</v>
      </c>
      <c r="AU10" s="17">
        <v>7.0938035030333399E-2</v>
      </c>
      <c r="AV10" s="17">
        <v>6.5797671202585506E-2</v>
      </c>
      <c r="AW10" s="17">
        <v>6.7781192223449499E-2</v>
      </c>
      <c r="AX10" s="17">
        <v>8.4218106430438894E-2</v>
      </c>
      <c r="AY10" s="17"/>
      <c r="AZ10" s="17">
        <v>5.8324265096071803E-2</v>
      </c>
      <c r="BA10" s="17">
        <v>6.6354040356512101E-2</v>
      </c>
      <c r="BB10" s="17">
        <v>5.3061334406033701E-2</v>
      </c>
      <c r="BC10" s="17">
        <v>6.3664400053519296E-2</v>
      </c>
      <c r="BD10" s="17">
        <v>7.2581439935842096E-2</v>
      </c>
      <c r="BE10" s="17"/>
      <c r="BF10" s="17">
        <v>5.9959732405039101E-2</v>
      </c>
      <c r="BG10" s="17"/>
      <c r="BH10" s="17">
        <v>6.49207904252697E-2</v>
      </c>
      <c r="BI10" s="17"/>
      <c r="BJ10" s="17">
        <v>5.2708883101152203E-2</v>
      </c>
      <c r="BK10" s="17">
        <v>6.8897951035217703E-2</v>
      </c>
      <c r="BL10" s="17">
        <v>7.1964030642321097E-2</v>
      </c>
      <c r="BM10" s="17">
        <v>6.4515404473883306E-2</v>
      </c>
      <c r="BN10" s="17">
        <v>8.7432756585600901E-2</v>
      </c>
      <c r="BO10" s="17">
        <v>6.0184854210010602E-2</v>
      </c>
      <c r="BP10" s="17"/>
      <c r="BQ10" s="17">
        <v>6.4719160539064499E-2</v>
      </c>
      <c r="BR10" s="17">
        <v>6.7208735393945798E-2</v>
      </c>
      <c r="BS10" s="17">
        <v>6.3602721036578103E-2</v>
      </c>
      <c r="BT10" s="17"/>
      <c r="BU10" s="17">
        <v>7.6331817042303102E-2</v>
      </c>
      <c r="BV10" s="17">
        <v>5.7697279404708E-2</v>
      </c>
      <c r="BW10" s="17">
        <v>7.0387976506174496E-2</v>
      </c>
      <c r="BX10" s="17"/>
      <c r="BY10" s="17">
        <v>6.3451248192063894E-2</v>
      </c>
      <c r="BZ10" s="17"/>
      <c r="CA10" s="17">
        <v>4.32338101480471E-2</v>
      </c>
    </row>
    <row r="11" spans="2:79" x14ac:dyDescent="0.35">
      <c r="B11" s="18" t="s">
        <v>424</v>
      </c>
      <c r="C11" s="17">
        <v>0.11341755964507499</v>
      </c>
      <c r="D11" s="17">
        <v>0.11351507610766499</v>
      </c>
      <c r="E11" s="17">
        <v>0.112667275296275</v>
      </c>
      <c r="F11" s="17"/>
      <c r="G11" s="17">
        <v>0.114795260980879</v>
      </c>
      <c r="H11" s="17">
        <v>0.116505043703309</v>
      </c>
      <c r="I11" s="17">
        <v>0.11993429800551</v>
      </c>
      <c r="J11" s="17">
        <v>0.105830306368539</v>
      </c>
      <c r="K11" s="17">
        <v>0.11186962918333999</v>
      </c>
      <c r="L11" s="17">
        <v>0.11189294018712601</v>
      </c>
      <c r="M11" s="17"/>
      <c r="N11" s="17">
        <v>0.11673045480979199</v>
      </c>
      <c r="O11" s="17">
        <v>9.8412367960486802E-2</v>
      </c>
      <c r="P11" s="17">
        <v>0.123217852267603</v>
      </c>
      <c r="Q11" s="17">
        <v>0.12007796066314699</v>
      </c>
      <c r="R11" s="17"/>
      <c r="S11" s="17">
        <v>0.12668344176163199</v>
      </c>
      <c r="T11" s="17">
        <v>0.12842900478219399</v>
      </c>
      <c r="U11" s="17">
        <v>0.127257194777574</v>
      </c>
      <c r="V11" s="17">
        <v>7.8833895184531599E-2</v>
      </c>
      <c r="W11" s="17">
        <v>9.4865508999705195E-2</v>
      </c>
      <c r="X11" s="17">
        <v>9.6275654547516201E-2</v>
      </c>
      <c r="Y11" s="17">
        <v>0.12516224913640001</v>
      </c>
      <c r="Z11" s="17">
        <v>0.10902858379347501</v>
      </c>
      <c r="AA11" s="17">
        <v>0.11426858566180401</v>
      </c>
      <c r="AB11" s="17">
        <v>0.12571345162462899</v>
      </c>
      <c r="AC11" s="17">
        <v>0.106569550861803</v>
      </c>
      <c r="AD11" s="17">
        <v>9.4241471865068593E-2</v>
      </c>
      <c r="AE11" s="17"/>
      <c r="AF11" s="17">
        <v>8.8466213769899896E-2</v>
      </c>
      <c r="AG11" s="17">
        <v>0.12705287486479999</v>
      </c>
      <c r="AH11" s="17">
        <v>0.119069222931474</v>
      </c>
      <c r="AI11" s="17">
        <v>0.116975804617677</v>
      </c>
      <c r="AJ11" s="17">
        <v>9.68113407047234E-2</v>
      </c>
      <c r="AK11" s="17">
        <v>0.109043997613597</v>
      </c>
      <c r="AL11" s="17"/>
      <c r="AM11" s="17">
        <v>0.118155088281149</v>
      </c>
      <c r="AN11" s="17">
        <v>0.110610442293056</v>
      </c>
      <c r="AO11" s="17">
        <v>0.120094215522123</v>
      </c>
      <c r="AP11" s="17">
        <v>0.103427411100446</v>
      </c>
      <c r="AQ11" s="17">
        <v>0.18514413235049099</v>
      </c>
      <c r="AR11" s="17"/>
      <c r="AS11" s="17">
        <v>9.6278835433098703E-2</v>
      </c>
      <c r="AT11" s="17">
        <v>0.111861702619998</v>
      </c>
      <c r="AU11" s="17">
        <v>0.125563651655937</v>
      </c>
      <c r="AV11" s="17">
        <v>0.119927438359532</v>
      </c>
      <c r="AW11" s="17">
        <v>0.124977691780001</v>
      </c>
      <c r="AX11" s="17">
        <v>0.10923751490026599</v>
      </c>
      <c r="AY11" s="17"/>
      <c r="AZ11" s="17">
        <v>0.11413079510662701</v>
      </c>
      <c r="BA11" s="17">
        <v>0.106926450175169</v>
      </c>
      <c r="BB11" s="17">
        <v>0.11764272099977301</v>
      </c>
      <c r="BC11" s="17">
        <v>0.14145791678317801</v>
      </c>
      <c r="BD11" s="17">
        <v>0.106171325797634</v>
      </c>
      <c r="BE11" s="17"/>
      <c r="BF11" s="17">
        <v>0.112545205104472</v>
      </c>
      <c r="BG11" s="17"/>
      <c r="BH11" s="17">
        <v>0.10816398900490599</v>
      </c>
      <c r="BI11" s="17"/>
      <c r="BJ11" s="17">
        <v>0.118891794394936</v>
      </c>
      <c r="BK11" s="17">
        <v>0.109938695180979</v>
      </c>
      <c r="BL11" s="17">
        <v>0.117343376948454</v>
      </c>
      <c r="BM11" s="17">
        <v>0.115379629677399</v>
      </c>
      <c r="BN11" s="17">
        <v>7.4254679719994998E-2</v>
      </c>
      <c r="BO11" s="17">
        <v>8.9524393998680493E-2</v>
      </c>
      <c r="BP11" s="17"/>
      <c r="BQ11" s="17">
        <v>0.124065415578777</v>
      </c>
      <c r="BR11" s="17">
        <v>0.11024420477858</v>
      </c>
      <c r="BS11" s="17">
        <v>0.11467747458305</v>
      </c>
      <c r="BT11" s="17"/>
      <c r="BU11" s="17">
        <v>0.10183002329575</v>
      </c>
      <c r="BV11" s="17">
        <v>0.10625141166791301</v>
      </c>
      <c r="BW11" s="17">
        <v>0.121553034489189</v>
      </c>
      <c r="BX11" s="17"/>
      <c r="BY11" s="17">
        <v>0.102608491670029</v>
      </c>
      <c r="BZ11" s="17"/>
      <c r="CA11" s="17">
        <v>8.7354191239593398E-2</v>
      </c>
    </row>
    <row r="12" spans="2:79" x14ac:dyDescent="0.35">
      <c r="B12" s="18" t="s">
        <v>425</v>
      </c>
      <c r="C12" s="17">
        <v>0.19602066614533201</v>
      </c>
      <c r="D12" s="17">
        <v>0.20460875889506699</v>
      </c>
      <c r="E12" s="17">
        <v>0.18854588754603099</v>
      </c>
      <c r="F12" s="17"/>
      <c r="G12" s="17">
        <v>0.183993408236857</v>
      </c>
      <c r="H12" s="17">
        <v>0.16567071020497301</v>
      </c>
      <c r="I12" s="17">
        <v>0.18456359319090401</v>
      </c>
      <c r="J12" s="17">
        <v>0.20321789350768901</v>
      </c>
      <c r="K12" s="17">
        <v>0.22115697276058799</v>
      </c>
      <c r="L12" s="17">
        <v>0.21533888638357199</v>
      </c>
      <c r="M12" s="17"/>
      <c r="N12" s="17">
        <v>0.188928753937568</v>
      </c>
      <c r="O12" s="17">
        <v>0.19861841322866799</v>
      </c>
      <c r="P12" s="17">
        <v>0.18899470866160001</v>
      </c>
      <c r="Q12" s="17">
        <v>0.20786799676169099</v>
      </c>
      <c r="R12" s="17"/>
      <c r="S12" s="17">
        <v>0.17304939982982601</v>
      </c>
      <c r="T12" s="17">
        <v>0.21636501204612199</v>
      </c>
      <c r="U12" s="17">
        <v>0.20257236259712699</v>
      </c>
      <c r="V12" s="17">
        <v>0.18729718607234</v>
      </c>
      <c r="W12" s="17">
        <v>0.205236463691301</v>
      </c>
      <c r="X12" s="17">
        <v>0.23426895378614801</v>
      </c>
      <c r="Y12" s="17">
        <v>0.194765982486866</v>
      </c>
      <c r="Z12" s="17">
        <v>0.14563767791535601</v>
      </c>
      <c r="AA12" s="17">
        <v>0.17352525427694099</v>
      </c>
      <c r="AB12" s="17">
        <v>0.21582746929803401</v>
      </c>
      <c r="AC12" s="17">
        <v>0.17675178638247899</v>
      </c>
      <c r="AD12" s="17">
        <v>0.21299227989837899</v>
      </c>
      <c r="AE12" s="17"/>
      <c r="AF12" s="17">
        <v>0.21846932769090699</v>
      </c>
      <c r="AG12" s="17">
        <v>0.19184322563155201</v>
      </c>
      <c r="AH12" s="17">
        <v>0.213178663012103</v>
      </c>
      <c r="AI12" s="17">
        <v>0.18430675623172199</v>
      </c>
      <c r="AJ12" s="17">
        <v>0.169738902852268</v>
      </c>
      <c r="AK12" s="17">
        <v>0.16680977096713201</v>
      </c>
      <c r="AL12" s="17"/>
      <c r="AM12" s="17">
        <v>0.20043855272386499</v>
      </c>
      <c r="AN12" s="17">
        <v>0.230192325549263</v>
      </c>
      <c r="AO12" s="17">
        <v>0.18200881299486499</v>
      </c>
      <c r="AP12" s="17">
        <v>0.12594660247263201</v>
      </c>
      <c r="AQ12" s="17">
        <v>0.14732239656492499</v>
      </c>
      <c r="AR12" s="17"/>
      <c r="AS12" s="17">
        <v>0.17904863204636501</v>
      </c>
      <c r="AT12" s="17">
        <v>0.211817178081768</v>
      </c>
      <c r="AU12" s="17">
        <v>0.168145684991443</v>
      </c>
      <c r="AV12" s="17">
        <v>0.22518258286290099</v>
      </c>
      <c r="AW12" s="17">
        <v>0.204173525304611</v>
      </c>
      <c r="AX12" s="17">
        <v>0.16740897781274</v>
      </c>
      <c r="AY12" s="17"/>
      <c r="AZ12" s="17">
        <v>0.213648184068225</v>
      </c>
      <c r="BA12" s="17">
        <v>0.19263478102221901</v>
      </c>
      <c r="BB12" s="17">
        <v>0.212967440339698</v>
      </c>
      <c r="BC12" s="17">
        <v>0.17480067764101301</v>
      </c>
      <c r="BD12" s="17">
        <v>0.17833547449362899</v>
      </c>
      <c r="BE12" s="17"/>
      <c r="BF12" s="17">
        <v>0.20452423516208301</v>
      </c>
      <c r="BG12" s="17"/>
      <c r="BH12" s="17">
        <v>0.197169935277864</v>
      </c>
      <c r="BI12" s="17"/>
      <c r="BJ12" s="17">
        <v>0.19701031763235399</v>
      </c>
      <c r="BK12" s="17">
        <v>0.21218704539922201</v>
      </c>
      <c r="BL12" s="17">
        <v>0.19585906293216401</v>
      </c>
      <c r="BM12" s="17">
        <v>0.19236700899242701</v>
      </c>
      <c r="BN12" s="17">
        <v>0.20666867553276</v>
      </c>
      <c r="BO12" s="17">
        <v>0.214048208585638</v>
      </c>
      <c r="BP12" s="17"/>
      <c r="BQ12" s="17">
        <v>0.18977149633123799</v>
      </c>
      <c r="BR12" s="17">
        <v>0.227285898666375</v>
      </c>
      <c r="BS12" s="17">
        <v>0.18481892482082499</v>
      </c>
      <c r="BT12" s="17"/>
      <c r="BU12" s="17">
        <v>0.15849118026600401</v>
      </c>
      <c r="BV12" s="17">
        <v>0.22736079707761001</v>
      </c>
      <c r="BW12" s="17">
        <v>0.185847779722117</v>
      </c>
      <c r="BX12" s="17"/>
      <c r="BY12" s="17">
        <v>0.16536519176739001</v>
      </c>
      <c r="BZ12" s="17"/>
      <c r="CA12" s="17">
        <v>0.193060188580542</v>
      </c>
    </row>
    <row r="13" spans="2:79" x14ac:dyDescent="0.35">
      <c r="B13" s="18" t="s">
        <v>426</v>
      </c>
      <c r="C13" s="17">
        <v>0.22470139956371499</v>
      </c>
      <c r="D13" s="17">
        <v>0.230351861459376</v>
      </c>
      <c r="E13" s="17">
        <v>0.21932805774115799</v>
      </c>
      <c r="F13" s="17"/>
      <c r="G13" s="17">
        <v>0.22636483774160199</v>
      </c>
      <c r="H13" s="17">
        <v>0.21558905393196501</v>
      </c>
      <c r="I13" s="17">
        <v>0.25428392914000297</v>
      </c>
      <c r="J13" s="17">
        <v>0.239192456148211</v>
      </c>
      <c r="K13" s="17">
        <v>0.207891612117521</v>
      </c>
      <c r="L13" s="17">
        <v>0.20657047465513001</v>
      </c>
      <c r="M13" s="17"/>
      <c r="N13" s="17">
        <v>0.218519496737899</v>
      </c>
      <c r="O13" s="17">
        <v>0.236268028123235</v>
      </c>
      <c r="P13" s="17">
        <v>0.243131489351748</v>
      </c>
      <c r="Q13" s="17">
        <v>0.20437716857495999</v>
      </c>
      <c r="R13" s="17"/>
      <c r="S13" s="17">
        <v>0.229116175107102</v>
      </c>
      <c r="T13" s="17">
        <v>0.231867422169489</v>
      </c>
      <c r="U13" s="17">
        <v>0.20442501091483101</v>
      </c>
      <c r="V13" s="17">
        <v>0.277297536513402</v>
      </c>
      <c r="W13" s="17">
        <v>0.28122822715791801</v>
      </c>
      <c r="X13" s="17">
        <v>0.18365577368533001</v>
      </c>
      <c r="Y13" s="17">
        <v>0.23667593705829201</v>
      </c>
      <c r="Z13" s="17">
        <v>0.25562603562201702</v>
      </c>
      <c r="AA13" s="17">
        <v>0.21482676026509301</v>
      </c>
      <c r="AB13" s="17">
        <v>0.14687733197831199</v>
      </c>
      <c r="AC13" s="17">
        <v>0.215489460810393</v>
      </c>
      <c r="AD13" s="17">
        <v>0.272317073674404</v>
      </c>
      <c r="AE13" s="17"/>
      <c r="AF13" s="17">
        <v>0.199881549619083</v>
      </c>
      <c r="AG13" s="17">
        <v>0.22106723123421501</v>
      </c>
      <c r="AH13" s="17">
        <v>0.23894678248019799</v>
      </c>
      <c r="AI13" s="17">
        <v>0.25846532537089401</v>
      </c>
      <c r="AJ13" s="17">
        <v>0.25313488708070803</v>
      </c>
      <c r="AK13" s="17">
        <v>0.19339505371328</v>
      </c>
      <c r="AL13" s="17"/>
      <c r="AM13" s="17">
        <v>0.20042329939134301</v>
      </c>
      <c r="AN13" s="17">
        <v>0.24100131642253</v>
      </c>
      <c r="AO13" s="17">
        <v>0.21660249091261499</v>
      </c>
      <c r="AP13" s="17">
        <v>0.25346959806405001</v>
      </c>
      <c r="AQ13" s="17">
        <v>0.20565357526321401</v>
      </c>
      <c r="AR13" s="17"/>
      <c r="AS13" s="17">
        <v>0.206145068864554</v>
      </c>
      <c r="AT13" s="17">
        <v>0.221985474710681</v>
      </c>
      <c r="AU13" s="17">
        <v>0.25907512224013202</v>
      </c>
      <c r="AV13" s="17">
        <v>0.22481365831762601</v>
      </c>
      <c r="AW13" s="17">
        <v>0.22229686412295299</v>
      </c>
      <c r="AX13" s="17">
        <v>0.221381624715354</v>
      </c>
      <c r="AY13" s="17"/>
      <c r="AZ13" s="17">
        <v>0.21929645337258999</v>
      </c>
      <c r="BA13" s="17">
        <v>0.25279079778777003</v>
      </c>
      <c r="BB13" s="17">
        <v>0.20848239472541299</v>
      </c>
      <c r="BC13" s="17">
        <v>0.22753328423963301</v>
      </c>
      <c r="BD13" s="17">
        <v>0.20658911044591899</v>
      </c>
      <c r="BE13" s="17"/>
      <c r="BF13" s="17">
        <v>0.230551531995767</v>
      </c>
      <c r="BG13" s="17"/>
      <c r="BH13" s="17">
        <v>0.23168472438194701</v>
      </c>
      <c r="BI13" s="17"/>
      <c r="BJ13" s="17">
        <v>0.23417894068892001</v>
      </c>
      <c r="BK13" s="17">
        <v>0.209548233736436</v>
      </c>
      <c r="BL13" s="17">
        <v>0.21826538500414899</v>
      </c>
      <c r="BM13" s="17">
        <v>0.21863841037265699</v>
      </c>
      <c r="BN13" s="17">
        <v>0.215610884386847</v>
      </c>
      <c r="BO13" s="17">
        <v>0.22918018650788899</v>
      </c>
      <c r="BP13" s="17"/>
      <c r="BQ13" s="17">
        <v>0.19829368431085201</v>
      </c>
      <c r="BR13" s="17">
        <v>0.20739721111193099</v>
      </c>
      <c r="BS13" s="17">
        <v>0.24488889293470101</v>
      </c>
      <c r="BT13" s="17"/>
      <c r="BU13" s="17">
        <v>0.196201681847195</v>
      </c>
      <c r="BV13" s="17">
        <v>0.238823605822682</v>
      </c>
      <c r="BW13" s="17">
        <v>0.22491348083125801</v>
      </c>
      <c r="BX13" s="17"/>
      <c r="BY13" s="17">
        <v>0.18277928410295599</v>
      </c>
      <c r="BZ13" s="17"/>
      <c r="CA13" s="17">
        <v>0.24590963894401599</v>
      </c>
    </row>
    <row r="14" spans="2:79" x14ac:dyDescent="0.35">
      <c r="B14" s="18" t="s">
        <v>427</v>
      </c>
      <c r="C14" s="17">
        <v>0.161234614639718</v>
      </c>
      <c r="D14" s="17">
        <v>0.166025753617564</v>
      </c>
      <c r="E14" s="17">
        <v>0.15721497136507101</v>
      </c>
      <c r="F14" s="17"/>
      <c r="G14" s="17">
        <v>0.167038763501449</v>
      </c>
      <c r="H14" s="17">
        <v>0.176686410629841</v>
      </c>
      <c r="I14" s="17">
        <v>0.15342329060210899</v>
      </c>
      <c r="J14" s="17">
        <v>0.175208185831014</v>
      </c>
      <c r="K14" s="17">
        <v>0.16536317575301801</v>
      </c>
      <c r="L14" s="17">
        <v>0.137032724675652</v>
      </c>
      <c r="M14" s="17"/>
      <c r="N14" s="17">
        <v>0.17606029212725699</v>
      </c>
      <c r="O14" s="17">
        <v>0.166367784437706</v>
      </c>
      <c r="P14" s="17">
        <v>0.15175657302904799</v>
      </c>
      <c r="Q14" s="17">
        <v>0.14879440793965301</v>
      </c>
      <c r="R14" s="17"/>
      <c r="S14" s="17">
        <v>0.171780586660365</v>
      </c>
      <c r="T14" s="17">
        <v>0.140033181994932</v>
      </c>
      <c r="U14" s="17">
        <v>0.149526811653235</v>
      </c>
      <c r="V14" s="17">
        <v>0.154757541344057</v>
      </c>
      <c r="W14" s="17">
        <v>0.15583242368577899</v>
      </c>
      <c r="X14" s="17">
        <v>0.14649271587698101</v>
      </c>
      <c r="Y14" s="17">
        <v>0.176565107291139</v>
      </c>
      <c r="Z14" s="17">
        <v>0.13478710671345501</v>
      </c>
      <c r="AA14" s="17">
        <v>0.16197120735564</v>
      </c>
      <c r="AB14" s="17">
        <v>0.18042748954807999</v>
      </c>
      <c r="AC14" s="17">
        <v>0.178874204740996</v>
      </c>
      <c r="AD14" s="17">
        <v>0.215899621687168</v>
      </c>
      <c r="AE14" s="17"/>
      <c r="AF14" s="17">
        <v>0.15009011061041899</v>
      </c>
      <c r="AG14" s="17">
        <v>0.166082347006555</v>
      </c>
      <c r="AH14" s="17">
        <v>0.14827857956012899</v>
      </c>
      <c r="AI14" s="17">
        <v>0.18052522829895601</v>
      </c>
      <c r="AJ14" s="17">
        <v>0.16156385776538801</v>
      </c>
      <c r="AK14" s="17">
        <v>0.19824813058387999</v>
      </c>
      <c r="AL14" s="17"/>
      <c r="AM14" s="17">
        <v>0.14347966290179101</v>
      </c>
      <c r="AN14" s="17">
        <v>0.15120933186133501</v>
      </c>
      <c r="AO14" s="17">
        <v>0.18154536953294201</v>
      </c>
      <c r="AP14" s="17">
        <v>0.18884533540284801</v>
      </c>
      <c r="AQ14" s="17">
        <v>0.10462159276426999</v>
      </c>
      <c r="AR14" s="17"/>
      <c r="AS14" s="17">
        <v>0.20114060397380201</v>
      </c>
      <c r="AT14" s="17">
        <v>0.14976297781850101</v>
      </c>
      <c r="AU14" s="17">
        <v>0.136346496709149</v>
      </c>
      <c r="AV14" s="17">
        <v>0.161306461071726</v>
      </c>
      <c r="AW14" s="17">
        <v>0.14546456887224701</v>
      </c>
      <c r="AX14" s="17">
        <v>0.155487246828903</v>
      </c>
      <c r="AY14" s="17"/>
      <c r="AZ14" s="17">
        <v>0.18027677549392701</v>
      </c>
      <c r="BA14" s="17">
        <v>0.15056599796667</v>
      </c>
      <c r="BB14" s="17">
        <v>0.168183838906698</v>
      </c>
      <c r="BC14" s="17">
        <v>0.121638098839876</v>
      </c>
      <c r="BD14" s="17">
        <v>0.16875965841162399</v>
      </c>
      <c r="BE14" s="17"/>
      <c r="BF14" s="17">
        <v>0.15916019552826999</v>
      </c>
      <c r="BG14" s="17"/>
      <c r="BH14" s="17">
        <v>0.16291721778816201</v>
      </c>
      <c r="BI14" s="17"/>
      <c r="BJ14" s="17">
        <v>0.16503441276838299</v>
      </c>
      <c r="BK14" s="17">
        <v>0.157464972665951</v>
      </c>
      <c r="BL14" s="17">
        <v>0.15727259573298599</v>
      </c>
      <c r="BM14" s="17">
        <v>0.18958833801330499</v>
      </c>
      <c r="BN14" s="17">
        <v>0.120542118907708</v>
      </c>
      <c r="BO14" s="17">
        <v>0.15023384555934399</v>
      </c>
      <c r="BP14" s="17"/>
      <c r="BQ14" s="17">
        <v>0.19495782226664901</v>
      </c>
      <c r="BR14" s="17">
        <v>0.165918940769614</v>
      </c>
      <c r="BS14" s="17">
        <v>0.15661504944426499</v>
      </c>
      <c r="BT14" s="17"/>
      <c r="BU14" s="17">
        <v>0.21853982401022101</v>
      </c>
      <c r="BV14" s="17">
        <v>0.15696804438023099</v>
      </c>
      <c r="BW14" s="17">
        <v>0.16925235976208999</v>
      </c>
      <c r="BX14" s="17"/>
      <c r="BY14" s="17">
        <v>0.200858238303112</v>
      </c>
      <c r="BZ14" s="17"/>
      <c r="CA14" s="17">
        <v>0.209595513904696</v>
      </c>
    </row>
    <row r="15" spans="2:79" x14ac:dyDescent="0.35">
      <c r="B15" s="18" t="s">
        <v>428</v>
      </c>
      <c r="C15" s="17">
        <v>0.11523876394877799</v>
      </c>
      <c r="D15" s="17">
        <v>0.119125037397435</v>
      </c>
      <c r="E15" s="17">
        <v>0.11174737539301099</v>
      </c>
      <c r="F15" s="17"/>
      <c r="G15" s="17">
        <v>0.117359041486788</v>
      </c>
      <c r="H15" s="17">
        <v>0.1509514734563</v>
      </c>
      <c r="I15" s="17">
        <v>0.123434109472878</v>
      </c>
      <c r="J15" s="17">
        <v>0.11486462758681899</v>
      </c>
      <c r="K15" s="17">
        <v>0.101722587432173</v>
      </c>
      <c r="L15" s="17">
        <v>8.7508259190282406E-2</v>
      </c>
      <c r="M15" s="17"/>
      <c r="N15" s="17">
        <v>0.123990794921022</v>
      </c>
      <c r="O15" s="17">
        <v>0.101635695910322</v>
      </c>
      <c r="P15" s="17">
        <v>0.10628451032700401</v>
      </c>
      <c r="Q15" s="17">
        <v>0.12703383006810601</v>
      </c>
      <c r="R15" s="17"/>
      <c r="S15" s="17">
        <v>0.12711377479306901</v>
      </c>
      <c r="T15" s="17">
        <v>0.110431878343366</v>
      </c>
      <c r="U15" s="17">
        <v>0.100018894935733</v>
      </c>
      <c r="V15" s="17">
        <v>0.126669160461376</v>
      </c>
      <c r="W15" s="17">
        <v>0.13554365164960699</v>
      </c>
      <c r="X15" s="17">
        <v>0.14052672431751301</v>
      </c>
      <c r="Y15" s="17">
        <v>0.109007501003862</v>
      </c>
      <c r="Z15" s="17">
        <v>0.12514495624051999</v>
      </c>
      <c r="AA15" s="17">
        <v>0.104506640441921</v>
      </c>
      <c r="AB15" s="17">
        <v>9.6229169450371896E-2</v>
      </c>
      <c r="AC15" s="17">
        <v>0.100641580650891</v>
      </c>
      <c r="AD15" s="17">
        <v>8.7899225425144098E-2</v>
      </c>
      <c r="AE15" s="17"/>
      <c r="AF15" s="17">
        <v>0.12448919210540101</v>
      </c>
      <c r="AG15" s="17">
        <v>0.103736044144141</v>
      </c>
      <c r="AH15" s="17">
        <v>0.12862652637034899</v>
      </c>
      <c r="AI15" s="17">
        <v>0.11251511882918699</v>
      </c>
      <c r="AJ15" s="17">
        <v>0.112308592524985</v>
      </c>
      <c r="AK15" s="17">
        <v>0.182054211997801</v>
      </c>
      <c r="AL15" s="17"/>
      <c r="AM15" s="17">
        <v>0.122721031378519</v>
      </c>
      <c r="AN15" s="17">
        <v>8.9717163084664306E-2</v>
      </c>
      <c r="AO15" s="17">
        <v>0.113479690654973</v>
      </c>
      <c r="AP15" s="17">
        <v>0.16069729005213801</v>
      </c>
      <c r="AQ15" s="17">
        <v>0.21390419481937301</v>
      </c>
      <c r="AR15" s="17"/>
      <c r="AS15" s="17">
        <v>0.16247957642187</v>
      </c>
      <c r="AT15" s="17">
        <v>9.7722198123865997E-2</v>
      </c>
      <c r="AU15" s="17">
        <v>0.118747358657457</v>
      </c>
      <c r="AV15" s="17">
        <v>9.3677139893307101E-2</v>
      </c>
      <c r="AW15" s="17">
        <v>8.5635532567083394E-2</v>
      </c>
      <c r="AX15" s="17">
        <v>0.122597316483471</v>
      </c>
      <c r="AY15" s="17"/>
      <c r="AZ15" s="17">
        <v>9.8098390731107404E-2</v>
      </c>
      <c r="BA15" s="17">
        <v>0.108106177090064</v>
      </c>
      <c r="BB15" s="17">
        <v>0.10282556362534299</v>
      </c>
      <c r="BC15" s="17">
        <v>0.120901219628755</v>
      </c>
      <c r="BD15" s="17">
        <v>0.148586631036842</v>
      </c>
      <c r="BE15" s="17"/>
      <c r="BF15" s="17">
        <v>0.11002539789865901</v>
      </c>
      <c r="BG15" s="17"/>
      <c r="BH15" s="17">
        <v>0.112448492461223</v>
      </c>
      <c r="BI15" s="17"/>
      <c r="BJ15" s="17">
        <v>0.12188949486100099</v>
      </c>
      <c r="BK15" s="17">
        <v>8.5649134940568E-2</v>
      </c>
      <c r="BL15" s="17">
        <v>0.11530796454244301</v>
      </c>
      <c r="BM15" s="17">
        <v>0.10433849706188</v>
      </c>
      <c r="BN15" s="17">
        <v>0.21914567260189899</v>
      </c>
      <c r="BO15" s="17">
        <v>0.134356665861953</v>
      </c>
      <c r="BP15" s="17"/>
      <c r="BQ15" s="17">
        <v>0.13099296876812899</v>
      </c>
      <c r="BR15" s="17">
        <v>0.108232664883238</v>
      </c>
      <c r="BS15" s="17">
        <v>0.114264379078424</v>
      </c>
      <c r="BT15" s="17"/>
      <c r="BU15" s="17">
        <v>0.16666982641927799</v>
      </c>
      <c r="BV15" s="17">
        <v>0.102598862080181</v>
      </c>
      <c r="BW15" s="17">
        <v>0.114966466248815</v>
      </c>
      <c r="BX15" s="17"/>
      <c r="BY15" s="17">
        <v>0.14200984621905599</v>
      </c>
      <c r="BZ15" s="17"/>
      <c r="CA15" s="17">
        <v>0.141700462114494</v>
      </c>
    </row>
    <row r="16" spans="2:79" x14ac:dyDescent="0.35">
      <c r="B16" s="18" t="s">
        <v>104</v>
      </c>
      <c r="C16" s="19">
        <v>5.4712430591531601E-2</v>
      </c>
      <c r="D16" s="19">
        <v>4.8198686001269697E-2</v>
      </c>
      <c r="E16" s="19">
        <v>6.1441680001349898E-2</v>
      </c>
      <c r="F16" s="19"/>
      <c r="G16" s="19">
        <v>3.1262544034666197E-2</v>
      </c>
      <c r="H16" s="19">
        <v>5.0983595772745298E-2</v>
      </c>
      <c r="I16" s="19">
        <v>3.8131023791620901E-2</v>
      </c>
      <c r="J16" s="19">
        <v>5.1796992639198902E-2</v>
      </c>
      <c r="K16" s="19">
        <v>6.3414378157230694E-2</v>
      </c>
      <c r="L16" s="19">
        <v>8.3370215770132095E-2</v>
      </c>
      <c r="M16" s="19"/>
      <c r="N16" s="19">
        <v>5.0767862675387299E-2</v>
      </c>
      <c r="O16" s="19">
        <v>6.4249709007557901E-2</v>
      </c>
      <c r="P16" s="19">
        <v>4.1854553516303399E-2</v>
      </c>
      <c r="Q16" s="19">
        <v>5.9365964939782301E-2</v>
      </c>
      <c r="R16" s="19"/>
      <c r="S16" s="19">
        <v>3.9832599777384202E-2</v>
      </c>
      <c r="T16" s="19">
        <v>5.6127212224763599E-2</v>
      </c>
      <c r="U16" s="19">
        <v>5.65448704397849E-2</v>
      </c>
      <c r="V16" s="19">
        <v>4.5730658003302803E-2</v>
      </c>
      <c r="W16" s="19">
        <v>4.2303218087945099E-2</v>
      </c>
      <c r="X16" s="19">
        <v>7.3068768141853799E-2</v>
      </c>
      <c r="Y16" s="19">
        <v>3.7443977175332002E-2</v>
      </c>
      <c r="Z16" s="19">
        <v>8.3044848975092705E-2</v>
      </c>
      <c r="AA16" s="19">
        <v>5.6385055326506998E-2</v>
      </c>
      <c r="AB16" s="19">
        <v>8.1692210836022294E-2</v>
      </c>
      <c r="AC16" s="19">
        <v>5.73389491285132E-2</v>
      </c>
      <c r="AD16" s="19">
        <v>3.0768362285068199E-2</v>
      </c>
      <c r="AE16" s="19"/>
      <c r="AF16" s="19">
        <v>8.3207511282524696E-2</v>
      </c>
      <c r="AG16" s="19">
        <v>4.6643958140740502E-2</v>
      </c>
      <c r="AH16" s="19">
        <v>3.3779684025206001E-2</v>
      </c>
      <c r="AI16" s="19">
        <v>3.6127826759348301E-2</v>
      </c>
      <c r="AJ16" s="19">
        <v>5.9871683318004798E-2</v>
      </c>
      <c r="AK16" s="19">
        <v>2.1525148903711998E-2</v>
      </c>
      <c r="AL16" s="19"/>
      <c r="AM16" s="19">
        <v>7.0030061626759996E-2</v>
      </c>
      <c r="AN16" s="19">
        <v>4.1103885605286598E-2</v>
      </c>
      <c r="AO16" s="19">
        <v>6.07519747695245E-2</v>
      </c>
      <c r="AP16" s="19">
        <v>3.6933399336154103E-2</v>
      </c>
      <c r="AQ16" s="19">
        <v>2.5446824431306601E-2</v>
      </c>
      <c r="AR16" s="19"/>
      <c r="AS16" s="19">
        <v>3.6200231964994098E-2</v>
      </c>
      <c r="AT16" s="19">
        <v>6.8942958467667098E-2</v>
      </c>
      <c r="AU16" s="19">
        <v>3.9610894961315798E-2</v>
      </c>
      <c r="AV16" s="19">
        <v>6.3250237206523993E-2</v>
      </c>
      <c r="AW16" s="19">
        <v>7.3055614162423094E-2</v>
      </c>
      <c r="AX16" s="19">
        <v>4.6430613711667901E-2</v>
      </c>
      <c r="AY16" s="19"/>
      <c r="AZ16" s="19">
        <v>6.3155086177831707E-2</v>
      </c>
      <c r="BA16" s="19">
        <v>4.6950858954565702E-2</v>
      </c>
      <c r="BB16" s="19">
        <v>5.3254172567241298E-2</v>
      </c>
      <c r="BC16" s="19">
        <v>8.4245131376353796E-2</v>
      </c>
      <c r="BD16" s="19">
        <v>4.8250305622850702E-2</v>
      </c>
      <c r="BE16" s="19"/>
      <c r="BF16" s="19">
        <v>5.3039028842011601E-2</v>
      </c>
      <c r="BG16" s="19"/>
      <c r="BH16" s="19">
        <v>5.1191984698759602E-2</v>
      </c>
      <c r="BI16" s="19"/>
      <c r="BJ16" s="19">
        <v>4.6109339665268902E-2</v>
      </c>
      <c r="BK16" s="19">
        <v>8.1449005154036996E-2</v>
      </c>
      <c r="BL16" s="19">
        <v>5.61521016195081E-2</v>
      </c>
      <c r="BM16" s="19">
        <v>3.8998582075546198E-2</v>
      </c>
      <c r="BN16" s="19">
        <v>1.9774142802892102E-2</v>
      </c>
      <c r="BO16" s="19">
        <v>2.1827837020547799E-2</v>
      </c>
      <c r="BP16" s="19"/>
      <c r="BQ16" s="19">
        <v>2.7675345377524099E-2</v>
      </c>
      <c r="BR16" s="19">
        <v>4.2331335585463599E-2</v>
      </c>
      <c r="BS16" s="19">
        <v>4.86490373009636E-2</v>
      </c>
      <c r="BT16" s="19"/>
      <c r="BU16" s="19">
        <v>2.4663809354301999E-2</v>
      </c>
      <c r="BV16" s="19">
        <v>3.6630097384616901E-2</v>
      </c>
      <c r="BW16" s="19">
        <v>4.4961214655639299E-2</v>
      </c>
      <c r="BX16" s="19"/>
      <c r="BY16" s="19">
        <v>2.3168293123905601E-2</v>
      </c>
      <c r="BZ16" s="19"/>
      <c r="CA16" s="19">
        <v>3.4439921983230697E-2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7.9523067551386495E-2</v>
      </c>
      <c r="D9" s="17">
        <v>7.2193140775038606E-2</v>
      </c>
      <c r="E9" s="17">
        <v>8.6357838339806398E-2</v>
      </c>
      <c r="F9" s="17"/>
      <c r="G9" s="17">
        <v>7.6987486711779393E-2</v>
      </c>
      <c r="H9" s="17">
        <v>6.6918825099792897E-2</v>
      </c>
      <c r="I9" s="17">
        <v>9.2286988093922995E-2</v>
      </c>
      <c r="J9" s="17">
        <v>6.7300757768804703E-2</v>
      </c>
      <c r="K9" s="17">
        <v>8.2594583007534E-2</v>
      </c>
      <c r="L9" s="17">
        <v>8.8972686463495806E-2</v>
      </c>
      <c r="M9" s="17"/>
      <c r="N9" s="17">
        <v>7.0237329471948301E-2</v>
      </c>
      <c r="O9" s="17">
        <v>8.5649149722818493E-2</v>
      </c>
      <c r="P9" s="17">
        <v>8.2404639456360895E-2</v>
      </c>
      <c r="Q9" s="17">
        <v>8.10422555237236E-2</v>
      </c>
      <c r="R9" s="17"/>
      <c r="S9" s="17">
        <v>7.2454067172054104E-2</v>
      </c>
      <c r="T9" s="17">
        <v>5.99216426540247E-2</v>
      </c>
      <c r="U9" s="17">
        <v>0.109859725825923</v>
      </c>
      <c r="V9" s="17">
        <v>8.4620329616663395E-2</v>
      </c>
      <c r="W9" s="17">
        <v>7.55217651715194E-2</v>
      </c>
      <c r="X9" s="17">
        <v>6.4534023068755095E-2</v>
      </c>
      <c r="Y9" s="17">
        <v>9.7796457855000199E-2</v>
      </c>
      <c r="Z9" s="17">
        <v>6.9572141539889401E-2</v>
      </c>
      <c r="AA9" s="17">
        <v>9.8258880156167905E-2</v>
      </c>
      <c r="AB9" s="17">
        <v>7.7635614914352599E-2</v>
      </c>
      <c r="AC9" s="17">
        <v>7.4488724348988303E-2</v>
      </c>
      <c r="AD9" s="17">
        <v>6.56040102701657E-2</v>
      </c>
      <c r="AE9" s="17"/>
      <c r="AF9" s="17">
        <v>8.64441104811325E-2</v>
      </c>
      <c r="AG9" s="17">
        <v>8.9696609018149395E-2</v>
      </c>
      <c r="AH9" s="17">
        <v>6.38302613836048E-2</v>
      </c>
      <c r="AI9" s="17">
        <v>6.97784800733557E-2</v>
      </c>
      <c r="AJ9" s="17">
        <v>8.8553757175417996E-2</v>
      </c>
      <c r="AK9" s="17">
        <v>5.5815339240806498E-2</v>
      </c>
      <c r="AL9" s="17"/>
      <c r="AM9" s="17">
        <v>9.5015663808972597E-2</v>
      </c>
      <c r="AN9" s="17">
        <v>7.3264567041766204E-2</v>
      </c>
      <c r="AO9" s="17">
        <v>7.7938214970761199E-2</v>
      </c>
      <c r="AP9" s="17">
        <v>6.1799630197842702E-2</v>
      </c>
      <c r="AQ9" s="17">
        <v>5.3106610082961303E-2</v>
      </c>
      <c r="AR9" s="17"/>
      <c r="AS9" s="17">
        <v>7.32848013914605E-2</v>
      </c>
      <c r="AT9" s="17">
        <v>9.3075829554830597E-2</v>
      </c>
      <c r="AU9" s="17">
        <v>9.5749897914734705E-2</v>
      </c>
      <c r="AV9" s="17">
        <v>6.2182503803408902E-2</v>
      </c>
      <c r="AW9" s="17">
        <v>6.7808926160236496E-2</v>
      </c>
      <c r="AX9" s="17">
        <v>8.5008461552796497E-2</v>
      </c>
      <c r="AY9" s="17"/>
      <c r="AZ9" s="17">
        <v>6.2095632739875402E-2</v>
      </c>
      <c r="BA9" s="17">
        <v>8.5590686409187294E-2</v>
      </c>
      <c r="BB9" s="17">
        <v>8.1170418284631701E-2</v>
      </c>
      <c r="BC9" s="17">
        <v>7.6960865665242295E-2</v>
      </c>
      <c r="BD9" s="17">
        <v>8.2220758384117798E-2</v>
      </c>
      <c r="BE9" s="17"/>
      <c r="BF9" s="17">
        <v>7.8971955253724302E-2</v>
      </c>
      <c r="BG9" s="17"/>
      <c r="BH9" s="17">
        <v>7.8204197761305494E-2</v>
      </c>
      <c r="BI9" s="17"/>
      <c r="BJ9" s="17">
        <v>6.8144192166119402E-2</v>
      </c>
      <c r="BK9" s="17">
        <v>8.9745885143337603E-2</v>
      </c>
      <c r="BL9" s="17">
        <v>7.7398981000735695E-2</v>
      </c>
      <c r="BM9" s="17">
        <v>8.6448080652874904E-2</v>
      </c>
      <c r="BN9" s="17">
        <v>9.3063691724003195E-2</v>
      </c>
      <c r="BO9" s="17">
        <v>7.5222105665950306E-2</v>
      </c>
      <c r="BP9" s="17"/>
      <c r="BQ9" s="17">
        <v>7.7921274946282496E-2</v>
      </c>
      <c r="BR9" s="17">
        <v>7.9939780419772205E-2</v>
      </c>
      <c r="BS9" s="17">
        <v>8.1045203131644997E-2</v>
      </c>
      <c r="BT9" s="17"/>
      <c r="BU9" s="17">
        <v>5.0628408386590003E-2</v>
      </c>
      <c r="BV9" s="17">
        <v>8.7574139591712202E-2</v>
      </c>
      <c r="BW9" s="17">
        <v>7.9851739010466605E-2</v>
      </c>
      <c r="BX9" s="17"/>
      <c r="BY9" s="17">
        <v>9.8979321910045798E-2</v>
      </c>
      <c r="BZ9" s="17"/>
      <c r="CA9" s="17">
        <v>4.3878718413477499E-2</v>
      </c>
    </row>
    <row r="10" spans="2:79" x14ac:dyDescent="0.35">
      <c r="B10" s="18" t="s">
        <v>369</v>
      </c>
      <c r="C10" s="17">
        <v>7.2192771334819106E-2</v>
      </c>
      <c r="D10" s="17">
        <v>6.8110409837652805E-2</v>
      </c>
      <c r="E10" s="17">
        <v>7.6180652545757496E-2</v>
      </c>
      <c r="F10" s="17"/>
      <c r="G10" s="17">
        <v>6.6260661317401798E-2</v>
      </c>
      <c r="H10" s="17">
        <v>7.0033081325837396E-2</v>
      </c>
      <c r="I10" s="17">
        <v>6.1781650373173097E-2</v>
      </c>
      <c r="J10" s="17">
        <v>7.1898807328256306E-2</v>
      </c>
      <c r="K10" s="17">
        <v>7.5968746917058905E-2</v>
      </c>
      <c r="L10" s="17">
        <v>8.4050629100388602E-2</v>
      </c>
      <c r="M10" s="17"/>
      <c r="N10" s="17">
        <v>7.8488474228386701E-2</v>
      </c>
      <c r="O10" s="17">
        <v>6.6039602330936101E-2</v>
      </c>
      <c r="P10" s="17">
        <v>6.7751312987342396E-2</v>
      </c>
      <c r="Q10" s="17">
        <v>7.2744883807060096E-2</v>
      </c>
      <c r="R10" s="17"/>
      <c r="S10" s="17">
        <v>6.4505403078404203E-2</v>
      </c>
      <c r="T10" s="17">
        <v>7.1602266583250501E-2</v>
      </c>
      <c r="U10" s="17">
        <v>6.2663470826240603E-2</v>
      </c>
      <c r="V10" s="17">
        <v>6.9874194398588094E-2</v>
      </c>
      <c r="W10" s="17">
        <v>5.8912113532124902E-2</v>
      </c>
      <c r="X10" s="17">
        <v>7.7910122109102406E-2</v>
      </c>
      <c r="Y10" s="17">
        <v>6.7349604387946793E-2</v>
      </c>
      <c r="Z10" s="17">
        <v>5.9011486109572797E-2</v>
      </c>
      <c r="AA10" s="17">
        <v>8.9588547026553098E-2</v>
      </c>
      <c r="AB10" s="17">
        <v>9.5974367351932502E-2</v>
      </c>
      <c r="AC10" s="17">
        <v>6.7958910148783594E-2</v>
      </c>
      <c r="AD10" s="17">
        <v>5.9193734686365303E-2</v>
      </c>
      <c r="AE10" s="17"/>
      <c r="AF10" s="17">
        <v>7.2819126878130996E-2</v>
      </c>
      <c r="AG10" s="17">
        <v>7.0384684816531706E-2</v>
      </c>
      <c r="AH10" s="17">
        <v>7.0294269489258293E-2</v>
      </c>
      <c r="AI10" s="17">
        <v>7.9160080121769602E-2</v>
      </c>
      <c r="AJ10" s="17">
        <v>6.9855150846186695E-2</v>
      </c>
      <c r="AK10" s="17">
        <v>8.7368994541272907E-2</v>
      </c>
      <c r="AL10" s="17"/>
      <c r="AM10" s="17">
        <v>6.2128188998688001E-2</v>
      </c>
      <c r="AN10" s="17">
        <v>7.6861188324815394E-2</v>
      </c>
      <c r="AO10" s="17">
        <v>7.9409140709911202E-2</v>
      </c>
      <c r="AP10" s="17">
        <v>7.0392303314621901E-2</v>
      </c>
      <c r="AQ10" s="17">
        <v>7.6678399626667601E-2</v>
      </c>
      <c r="AR10" s="17"/>
      <c r="AS10" s="17">
        <v>5.7430357033430898E-2</v>
      </c>
      <c r="AT10" s="17">
        <v>6.8017155986306005E-2</v>
      </c>
      <c r="AU10" s="17">
        <v>8.8659420887402904E-2</v>
      </c>
      <c r="AV10" s="17">
        <v>7.5187039658564395E-2</v>
      </c>
      <c r="AW10" s="17">
        <v>7.1499072636990194E-2</v>
      </c>
      <c r="AX10" s="17">
        <v>8.6670178025454001E-2</v>
      </c>
      <c r="AY10" s="17"/>
      <c r="AZ10" s="17">
        <v>7.4068885119165095E-2</v>
      </c>
      <c r="BA10" s="17">
        <v>6.39734928146274E-2</v>
      </c>
      <c r="BB10" s="17">
        <v>8.50683717776924E-2</v>
      </c>
      <c r="BC10" s="17">
        <v>7.2229588978525605E-2</v>
      </c>
      <c r="BD10" s="17">
        <v>6.5849811824455706E-2</v>
      </c>
      <c r="BE10" s="17"/>
      <c r="BF10" s="17">
        <v>7.3475738687376599E-2</v>
      </c>
      <c r="BG10" s="17"/>
      <c r="BH10" s="17">
        <v>7.3330567628653795E-2</v>
      </c>
      <c r="BI10" s="17"/>
      <c r="BJ10" s="17">
        <v>6.3849925856330994E-2</v>
      </c>
      <c r="BK10" s="17">
        <v>7.2127573205398504E-2</v>
      </c>
      <c r="BL10" s="17">
        <v>8.4654297768958595E-2</v>
      </c>
      <c r="BM10" s="17">
        <v>8.2608103910550595E-2</v>
      </c>
      <c r="BN10" s="17">
        <v>5.5783258384525303E-2</v>
      </c>
      <c r="BO10" s="17">
        <v>6.8980306958808205E-2</v>
      </c>
      <c r="BP10" s="17"/>
      <c r="BQ10" s="17">
        <v>7.1642977390800694E-2</v>
      </c>
      <c r="BR10" s="17">
        <v>7.2541273179229898E-2</v>
      </c>
      <c r="BS10" s="17">
        <v>7.7429538162304204E-2</v>
      </c>
      <c r="BT10" s="17"/>
      <c r="BU10" s="17">
        <v>7.5907275196389207E-2</v>
      </c>
      <c r="BV10" s="17">
        <v>6.3432462321169503E-2</v>
      </c>
      <c r="BW10" s="17">
        <v>7.8052220077830706E-2</v>
      </c>
      <c r="BX10" s="17"/>
      <c r="BY10" s="17">
        <v>0.10883351946257699</v>
      </c>
      <c r="BZ10" s="17"/>
      <c r="CA10" s="17">
        <v>4.9799307569863303E-2</v>
      </c>
    </row>
    <row r="11" spans="2:79" x14ac:dyDescent="0.35">
      <c r="B11" s="18" t="s">
        <v>424</v>
      </c>
      <c r="C11" s="17">
        <v>0.118238237443769</v>
      </c>
      <c r="D11" s="17">
        <v>0.11837554390167</v>
      </c>
      <c r="E11" s="17">
        <v>0.11777376896738601</v>
      </c>
      <c r="F11" s="17"/>
      <c r="G11" s="17">
        <v>0.13269335518570499</v>
      </c>
      <c r="H11" s="17">
        <v>0.10676601566104001</v>
      </c>
      <c r="I11" s="17">
        <v>0.123974369938377</v>
      </c>
      <c r="J11" s="17">
        <v>0.112057858784123</v>
      </c>
      <c r="K11" s="17">
        <v>0.112074842750694</v>
      </c>
      <c r="L11" s="17">
        <v>0.122398677227758</v>
      </c>
      <c r="M11" s="17"/>
      <c r="N11" s="17">
        <v>0.112447579694518</v>
      </c>
      <c r="O11" s="17">
        <v>0.119351433900256</v>
      </c>
      <c r="P11" s="17">
        <v>0.122538733685402</v>
      </c>
      <c r="Q11" s="17">
        <v>0.119901821450991</v>
      </c>
      <c r="R11" s="17"/>
      <c r="S11" s="17">
        <v>0.123181935133719</v>
      </c>
      <c r="T11" s="17">
        <v>0.11761220587266</v>
      </c>
      <c r="U11" s="17">
        <v>0.13228214106762901</v>
      </c>
      <c r="V11" s="17">
        <v>0.12339163119199099</v>
      </c>
      <c r="W11" s="17">
        <v>0.131069253052986</v>
      </c>
      <c r="X11" s="17">
        <v>0.108108861554555</v>
      </c>
      <c r="Y11" s="17">
        <v>0.112033728538176</v>
      </c>
      <c r="Z11" s="17">
        <v>0.11126655827543799</v>
      </c>
      <c r="AA11" s="17">
        <v>0.123799618529843</v>
      </c>
      <c r="AB11" s="17">
        <v>0.10928335553534201</v>
      </c>
      <c r="AC11" s="17">
        <v>0.11779495505915299</v>
      </c>
      <c r="AD11" s="17">
        <v>7.8619460834253696E-2</v>
      </c>
      <c r="AE11" s="17"/>
      <c r="AF11" s="17">
        <v>0.104051154588262</v>
      </c>
      <c r="AG11" s="17">
        <v>0.123305395937912</v>
      </c>
      <c r="AH11" s="17">
        <v>0.124489809871873</v>
      </c>
      <c r="AI11" s="17">
        <v>0.11307355231793299</v>
      </c>
      <c r="AJ11" s="17">
        <v>0.10864186507523101</v>
      </c>
      <c r="AK11" s="17">
        <v>9.8676947925937106E-2</v>
      </c>
      <c r="AL11" s="17"/>
      <c r="AM11" s="17">
        <v>0.13604240445919899</v>
      </c>
      <c r="AN11" s="17">
        <v>0.11550762280233801</v>
      </c>
      <c r="AO11" s="17">
        <v>0.124997433571331</v>
      </c>
      <c r="AP11" s="17">
        <v>9.0494310855342194E-2</v>
      </c>
      <c r="AQ11" s="17">
        <v>0.12293935814120099</v>
      </c>
      <c r="AR11" s="17"/>
      <c r="AS11" s="17">
        <v>9.6484989273369501E-2</v>
      </c>
      <c r="AT11" s="17">
        <v>0.13476425684698701</v>
      </c>
      <c r="AU11" s="17">
        <v>9.9678935528604407E-2</v>
      </c>
      <c r="AV11" s="17">
        <v>0.125866152626743</v>
      </c>
      <c r="AW11" s="17">
        <v>0.117730587923635</v>
      </c>
      <c r="AX11" s="17">
        <v>0.152756477830501</v>
      </c>
      <c r="AY11" s="17"/>
      <c r="AZ11" s="17">
        <v>0.118509230007342</v>
      </c>
      <c r="BA11" s="17">
        <v>0.12402085066369101</v>
      </c>
      <c r="BB11" s="17">
        <v>9.9613421213222794E-2</v>
      </c>
      <c r="BC11" s="17">
        <v>0.125055717358077</v>
      </c>
      <c r="BD11" s="17">
        <v>0.12305088090573101</v>
      </c>
      <c r="BE11" s="17"/>
      <c r="BF11" s="17">
        <v>0.11754936833506401</v>
      </c>
      <c r="BG11" s="17"/>
      <c r="BH11" s="17">
        <v>0.114445045371562</v>
      </c>
      <c r="BI11" s="17"/>
      <c r="BJ11" s="17">
        <v>0.121051409988455</v>
      </c>
      <c r="BK11" s="17">
        <v>0.122157085587519</v>
      </c>
      <c r="BL11" s="17">
        <v>0.11582137202326601</v>
      </c>
      <c r="BM11" s="17">
        <v>0.120957253169081</v>
      </c>
      <c r="BN11" s="17">
        <v>0.145569082208095</v>
      </c>
      <c r="BO11" s="17">
        <v>6.1080404063980902E-2</v>
      </c>
      <c r="BP11" s="17"/>
      <c r="BQ11" s="17">
        <v>0.13773162811275599</v>
      </c>
      <c r="BR11" s="17">
        <v>0.111128775248898</v>
      </c>
      <c r="BS11" s="17">
        <v>0.120045337518443</v>
      </c>
      <c r="BT11" s="17"/>
      <c r="BU11" s="17">
        <v>0.18030681162714099</v>
      </c>
      <c r="BV11" s="17">
        <v>0.10425315699727999</v>
      </c>
      <c r="BW11" s="17">
        <v>0.12671257347569201</v>
      </c>
      <c r="BX11" s="17"/>
      <c r="BY11" s="17">
        <v>0.120988973839292</v>
      </c>
      <c r="BZ11" s="17"/>
      <c r="CA11" s="17">
        <v>8.9836297066076695E-2</v>
      </c>
    </row>
    <row r="12" spans="2:79" x14ac:dyDescent="0.35">
      <c r="B12" s="18" t="s">
        <v>425</v>
      </c>
      <c r="C12" s="17">
        <v>0.198536725208382</v>
      </c>
      <c r="D12" s="17">
        <v>0.19990772714991201</v>
      </c>
      <c r="E12" s="17">
        <v>0.19725117247250901</v>
      </c>
      <c r="F12" s="17"/>
      <c r="G12" s="17">
        <v>0.208487012572282</v>
      </c>
      <c r="H12" s="17">
        <v>0.19370693655641399</v>
      </c>
      <c r="I12" s="17">
        <v>0.16794056485897399</v>
      </c>
      <c r="J12" s="17">
        <v>0.23289877890201</v>
      </c>
      <c r="K12" s="17">
        <v>0.20359293005266901</v>
      </c>
      <c r="L12" s="17">
        <v>0.18936752663790801</v>
      </c>
      <c r="M12" s="17"/>
      <c r="N12" s="17">
        <v>0.18407537461640899</v>
      </c>
      <c r="O12" s="17">
        <v>0.19478782608985801</v>
      </c>
      <c r="P12" s="17">
        <v>0.214125912711534</v>
      </c>
      <c r="Q12" s="17">
        <v>0.20330355543849599</v>
      </c>
      <c r="R12" s="17"/>
      <c r="S12" s="17">
        <v>0.19410169027820801</v>
      </c>
      <c r="T12" s="17">
        <v>0.22368860023200901</v>
      </c>
      <c r="U12" s="17">
        <v>0.25708416201811801</v>
      </c>
      <c r="V12" s="17">
        <v>0.17613696305531601</v>
      </c>
      <c r="W12" s="17">
        <v>0.163084769600572</v>
      </c>
      <c r="X12" s="17">
        <v>0.18771224803514799</v>
      </c>
      <c r="Y12" s="17">
        <v>0.22602130703456899</v>
      </c>
      <c r="Z12" s="17">
        <v>0.20981011630204499</v>
      </c>
      <c r="AA12" s="17">
        <v>0.153737028678543</v>
      </c>
      <c r="AB12" s="17">
        <v>0.21045598191516701</v>
      </c>
      <c r="AC12" s="17">
        <v>0.18434117275498199</v>
      </c>
      <c r="AD12" s="17">
        <v>0.200721099570742</v>
      </c>
      <c r="AE12" s="17"/>
      <c r="AF12" s="17">
        <v>0.19387306329627901</v>
      </c>
      <c r="AG12" s="17">
        <v>0.208470524225111</v>
      </c>
      <c r="AH12" s="17">
        <v>0.190436186892146</v>
      </c>
      <c r="AI12" s="17">
        <v>0.20310519576069999</v>
      </c>
      <c r="AJ12" s="17">
        <v>0.21004604308934399</v>
      </c>
      <c r="AK12" s="17">
        <v>0.17403538833666099</v>
      </c>
      <c r="AL12" s="17"/>
      <c r="AM12" s="17">
        <v>0.20111770251081401</v>
      </c>
      <c r="AN12" s="17">
        <v>0.22465801520409001</v>
      </c>
      <c r="AO12" s="17">
        <v>0.18868575321297201</v>
      </c>
      <c r="AP12" s="17">
        <v>0.15199144732984399</v>
      </c>
      <c r="AQ12" s="17">
        <v>0.161265585987932</v>
      </c>
      <c r="AR12" s="17"/>
      <c r="AS12" s="17">
        <v>0.175000912384628</v>
      </c>
      <c r="AT12" s="17">
        <v>0.19486391299353001</v>
      </c>
      <c r="AU12" s="17">
        <v>0.20238315967516901</v>
      </c>
      <c r="AV12" s="17">
        <v>0.21012321660337399</v>
      </c>
      <c r="AW12" s="17">
        <v>0.25105777306247501</v>
      </c>
      <c r="AX12" s="17">
        <v>0.15967743409660601</v>
      </c>
      <c r="AY12" s="17"/>
      <c r="AZ12" s="17">
        <v>0.20366072082544501</v>
      </c>
      <c r="BA12" s="17">
        <v>0.22505119222292</v>
      </c>
      <c r="BB12" s="17">
        <v>0.19801141797428401</v>
      </c>
      <c r="BC12" s="17">
        <v>0.186220632539638</v>
      </c>
      <c r="BD12" s="17">
        <v>0.16784050150735699</v>
      </c>
      <c r="BE12" s="17"/>
      <c r="BF12" s="17">
        <v>0.207965425689946</v>
      </c>
      <c r="BG12" s="17"/>
      <c r="BH12" s="17">
        <v>0.20665245087657699</v>
      </c>
      <c r="BI12" s="17"/>
      <c r="BJ12" s="17">
        <v>0.206797481726126</v>
      </c>
      <c r="BK12" s="17">
        <v>0.18240997458424499</v>
      </c>
      <c r="BL12" s="17">
        <v>0.207366439698</v>
      </c>
      <c r="BM12" s="17">
        <v>0.191199969421602</v>
      </c>
      <c r="BN12" s="17">
        <v>0.15039043194280199</v>
      </c>
      <c r="BO12" s="17">
        <v>0.25519802375047101</v>
      </c>
      <c r="BP12" s="17"/>
      <c r="BQ12" s="17">
        <v>0.171714986398456</v>
      </c>
      <c r="BR12" s="17">
        <v>0.23344526958807499</v>
      </c>
      <c r="BS12" s="17">
        <v>0.19083661212742001</v>
      </c>
      <c r="BT12" s="17"/>
      <c r="BU12" s="17">
        <v>0.12736242389303901</v>
      </c>
      <c r="BV12" s="17">
        <v>0.215240457060733</v>
      </c>
      <c r="BW12" s="17">
        <v>0.195915890247507</v>
      </c>
      <c r="BX12" s="17"/>
      <c r="BY12" s="17">
        <v>0.14874094642996499</v>
      </c>
      <c r="BZ12" s="17"/>
      <c r="CA12" s="17">
        <v>0.187457826731213</v>
      </c>
    </row>
    <row r="13" spans="2:79" x14ac:dyDescent="0.35">
      <c r="B13" s="18" t="s">
        <v>426</v>
      </c>
      <c r="C13" s="17">
        <v>0.20405257296023499</v>
      </c>
      <c r="D13" s="17">
        <v>0.21026418761406299</v>
      </c>
      <c r="E13" s="17">
        <v>0.19786997032885101</v>
      </c>
      <c r="F13" s="17"/>
      <c r="G13" s="17">
        <v>0.177647815283201</v>
      </c>
      <c r="H13" s="17">
        <v>0.19254687468514101</v>
      </c>
      <c r="I13" s="17">
        <v>0.214012044316856</v>
      </c>
      <c r="J13" s="17">
        <v>0.21637552783220901</v>
      </c>
      <c r="K13" s="17">
        <v>0.19575494088859499</v>
      </c>
      <c r="L13" s="17">
        <v>0.21856412021601401</v>
      </c>
      <c r="M13" s="17"/>
      <c r="N13" s="17">
        <v>0.21526068128114101</v>
      </c>
      <c r="O13" s="17">
        <v>0.20662465024837301</v>
      </c>
      <c r="P13" s="17">
        <v>0.20993342566229201</v>
      </c>
      <c r="Q13" s="17">
        <v>0.18675148090908</v>
      </c>
      <c r="R13" s="17"/>
      <c r="S13" s="17">
        <v>0.17847471007266599</v>
      </c>
      <c r="T13" s="17">
        <v>0.188424195691793</v>
      </c>
      <c r="U13" s="17">
        <v>0.18234845749854101</v>
      </c>
      <c r="V13" s="17">
        <v>0.257848340844479</v>
      </c>
      <c r="W13" s="17">
        <v>0.22813458840912501</v>
      </c>
      <c r="X13" s="17">
        <v>0.21134723134764399</v>
      </c>
      <c r="Y13" s="17">
        <v>0.199661583401055</v>
      </c>
      <c r="Z13" s="17">
        <v>0.17087845527687701</v>
      </c>
      <c r="AA13" s="17">
        <v>0.22826968254868099</v>
      </c>
      <c r="AB13" s="17">
        <v>0.16338089157956401</v>
      </c>
      <c r="AC13" s="17">
        <v>0.23631270018111999</v>
      </c>
      <c r="AD13" s="17">
        <v>0.24442210964707201</v>
      </c>
      <c r="AE13" s="17"/>
      <c r="AF13" s="17">
        <v>0.205407609035311</v>
      </c>
      <c r="AG13" s="17">
        <v>0.19091126258389499</v>
      </c>
      <c r="AH13" s="17">
        <v>0.23911602143843699</v>
      </c>
      <c r="AI13" s="17">
        <v>0.22002201205729099</v>
      </c>
      <c r="AJ13" s="17">
        <v>0.19338352560816499</v>
      </c>
      <c r="AK13" s="17">
        <v>0.166415958486547</v>
      </c>
      <c r="AL13" s="17"/>
      <c r="AM13" s="17">
        <v>0.17405664643083599</v>
      </c>
      <c r="AN13" s="17">
        <v>0.219217400372439</v>
      </c>
      <c r="AO13" s="17">
        <v>0.192597555784771</v>
      </c>
      <c r="AP13" s="17">
        <v>0.24426099268647999</v>
      </c>
      <c r="AQ13" s="17">
        <v>0.215492229896601</v>
      </c>
      <c r="AR13" s="17"/>
      <c r="AS13" s="17">
        <v>0.19559820950936399</v>
      </c>
      <c r="AT13" s="17">
        <v>0.208087795901679</v>
      </c>
      <c r="AU13" s="17">
        <v>0.20739697335669399</v>
      </c>
      <c r="AV13" s="17">
        <v>0.20780315577193301</v>
      </c>
      <c r="AW13" s="17">
        <v>0.19777394585142799</v>
      </c>
      <c r="AX13" s="17">
        <v>0.208279244036711</v>
      </c>
      <c r="AY13" s="17"/>
      <c r="AZ13" s="17">
        <v>0.22424849947007</v>
      </c>
      <c r="BA13" s="17">
        <v>0.20162569289575599</v>
      </c>
      <c r="BB13" s="17">
        <v>0.20008319259031401</v>
      </c>
      <c r="BC13" s="17">
        <v>0.20921091276614601</v>
      </c>
      <c r="BD13" s="17">
        <v>0.19330163702442099</v>
      </c>
      <c r="BE13" s="17"/>
      <c r="BF13" s="17">
        <v>0.20494549445010099</v>
      </c>
      <c r="BG13" s="17"/>
      <c r="BH13" s="17">
        <v>0.212689849092627</v>
      </c>
      <c r="BI13" s="17"/>
      <c r="BJ13" s="17">
        <v>0.21434220607540799</v>
      </c>
      <c r="BK13" s="17">
        <v>0.19355666859102899</v>
      </c>
      <c r="BL13" s="17">
        <v>0.209082916764878</v>
      </c>
      <c r="BM13" s="17">
        <v>0.19824767347768599</v>
      </c>
      <c r="BN13" s="17">
        <v>0.18201549829261099</v>
      </c>
      <c r="BO13" s="17">
        <v>0.20103266285143701</v>
      </c>
      <c r="BP13" s="17"/>
      <c r="BQ13" s="17">
        <v>0.19554531923766899</v>
      </c>
      <c r="BR13" s="17">
        <v>0.200661251578371</v>
      </c>
      <c r="BS13" s="17">
        <v>0.20957751064437</v>
      </c>
      <c r="BT13" s="17"/>
      <c r="BU13" s="17">
        <v>0.194906726696395</v>
      </c>
      <c r="BV13" s="17">
        <v>0.22856092652658999</v>
      </c>
      <c r="BW13" s="17">
        <v>0.196647414674921</v>
      </c>
      <c r="BX13" s="17"/>
      <c r="BY13" s="17">
        <v>0.19952736235511301</v>
      </c>
      <c r="BZ13" s="17"/>
      <c r="CA13" s="17">
        <v>0.24735444348091601</v>
      </c>
    </row>
    <row r="14" spans="2:79" x14ac:dyDescent="0.35">
      <c r="B14" s="18" t="s">
        <v>427</v>
      </c>
      <c r="C14" s="17">
        <v>0.15246979335721</v>
      </c>
      <c r="D14" s="17">
        <v>0.15847641620622299</v>
      </c>
      <c r="E14" s="17">
        <v>0.14706246264227099</v>
      </c>
      <c r="F14" s="17"/>
      <c r="G14" s="17">
        <v>0.17431394912136999</v>
      </c>
      <c r="H14" s="17">
        <v>0.16961898514988899</v>
      </c>
      <c r="I14" s="17">
        <v>0.16455839711275899</v>
      </c>
      <c r="J14" s="17">
        <v>0.15867542726839001</v>
      </c>
      <c r="K14" s="17">
        <v>0.14395376503662499</v>
      </c>
      <c r="L14" s="17">
        <v>0.11482134245662701</v>
      </c>
      <c r="M14" s="17"/>
      <c r="N14" s="17">
        <v>0.17248430275052001</v>
      </c>
      <c r="O14" s="17">
        <v>0.15841949803608099</v>
      </c>
      <c r="P14" s="17">
        <v>0.14909619591595999</v>
      </c>
      <c r="Q14" s="17">
        <v>0.126777805351793</v>
      </c>
      <c r="R14" s="17"/>
      <c r="S14" s="17">
        <v>0.17199485471551601</v>
      </c>
      <c r="T14" s="17">
        <v>0.160352253449426</v>
      </c>
      <c r="U14" s="17">
        <v>0.139409402932125</v>
      </c>
      <c r="V14" s="17">
        <v>0.13095771265230699</v>
      </c>
      <c r="W14" s="17">
        <v>0.164701789073331</v>
      </c>
      <c r="X14" s="17">
        <v>0.11682417785171401</v>
      </c>
      <c r="Y14" s="17">
        <v>0.14552973824750301</v>
      </c>
      <c r="Z14" s="17">
        <v>0.16779287398156101</v>
      </c>
      <c r="AA14" s="17">
        <v>0.139347187380335</v>
      </c>
      <c r="AB14" s="17">
        <v>0.15565114287648801</v>
      </c>
      <c r="AC14" s="17">
        <v>0.14233122058994899</v>
      </c>
      <c r="AD14" s="17">
        <v>0.258301159204814</v>
      </c>
      <c r="AE14" s="17"/>
      <c r="AF14" s="17">
        <v>0.13571832129282399</v>
      </c>
      <c r="AG14" s="17">
        <v>0.158256889870832</v>
      </c>
      <c r="AH14" s="17">
        <v>0.15597198806337001</v>
      </c>
      <c r="AI14" s="17">
        <v>0.16097728090121299</v>
      </c>
      <c r="AJ14" s="17">
        <v>0.149628653880888</v>
      </c>
      <c r="AK14" s="17">
        <v>0.18495619053630699</v>
      </c>
      <c r="AL14" s="17"/>
      <c r="AM14" s="17">
        <v>0.131092779766179</v>
      </c>
      <c r="AN14" s="17">
        <v>0.133060719467474</v>
      </c>
      <c r="AO14" s="17">
        <v>0.17660726860697401</v>
      </c>
      <c r="AP14" s="17">
        <v>0.204229354763932</v>
      </c>
      <c r="AQ14" s="17">
        <v>0.124173804404848</v>
      </c>
      <c r="AR14" s="17"/>
      <c r="AS14" s="17">
        <v>0.194903857294877</v>
      </c>
      <c r="AT14" s="17">
        <v>0.13368296308670499</v>
      </c>
      <c r="AU14" s="17">
        <v>0.14312109970972101</v>
      </c>
      <c r="AV14" s="17">
        <v>0.157998912969226</v>
      </c>
      <c r="AW14" s="17">
        <v>0.13214469048751501</v>
      </c>
      <c r="AX14" s="17">
        <v>0.121674104431388</v>
      </c>
      <c r="AY14" s="17"/>
      <c r="AZ14" s="17">
        <v>0.14386906117096401</v>
      </c>
      <c r="BA14" s="17">
        <v>0.1410293180061</v>
      </c>
      <c r="BB14" s="17">
        <v>0.145939405239954</v>
      </c>
      <c r="BC14" s="17">
        <v>0.12153439196817201</v>
      </c>
      <c r="BD14" s="17">
        <v>0.19282312463073101</v>
      </c>
      <c r="BE14" s="17"/>
      <c r="BF14" s="17">
        <v>0.14591840044389301</v>
      </c>
      <c r="BG14" s="17"/>
      <c r="BH14" s="17">
        <v>0.145094780255274</v>
      </c>
      <c r="BI14" s="17"/>
      <c r="BJ14" s="17">
        <v>0.141564617834333</v>
      </c>
      <c r="BK14" s="17">
        <v>0.16185168834340599</v>
      </c>
      <c r="BL14" s="17">
        <v>0.14028738985861799</v>
      </c>
      <c r="BM14" s="17">
        <v>0.18250943380194101</v>
      </c>
      <c r="BN14" s="17">
        <v>0.18032297682592999</v>
      </c>
      <c r="BO14" s="17">
        <v>0.17653950195238699</v>
      </c>
      <c r="BP14" s="17"/>
      <c r="BQ14" s="17">
        <v>0.20301534405420099</v>
      </c>
      <c r="BR14" s="17">
        <v>0.145545821087916</v>
      </c>
      <c r="BS14" s="17">
        <v>0.14801904307803199</v>
      </c>
      <c r="BT14" s="17"/>
      <c r="BU14" s="17">
        <v>0.17636969079433401</v>
      </c>
      <c r="BV14" s="17">
        <v>0.15182496015140101</v>
      </c>
      <c r="BW14" s="17">
        <v>0.15677946908448701</v>
      </c>
      <c r="BX14" s="17"/>
      <c r="BY14" s="17">
        <v>0.180848226501478</v>
      </c>
      <c r="BZ14" s="17"/>
      <c r="CA14" s="17">
        <v>0.20180570453105601</v>
      </c>
    </row>
    <row r="15" spans="2:79" x14ac:dyDescent="0.35">
      <c r="B15" s="18" t="s">
        <v>428</v>
      </c>
      <c r="C15" s="17">
        <v>0.117802933461765</v>
      </c>
      <c r="D15" s="17">
        <v>0.124411047833757</v>
      </c>
      <c r="E15" s="17">
        <v>0.111224269269374</v>
      </c>
      <c r="F15" s="17"/>
      <c r="G15" s="17">
        <v>0.119598740026488</v>
      </c>
      <c r="H15" s="17">
        <v>0.15534607879888401</v>
      </c>
      <c r="I15" s="17">
        <v>0.13219096720340601</v>
      </c>
      <c r="J15" s="17">
        <v>9.8622501250336406E-2</v>
      </c>
      <c r="K15" s="17">
        <v>0.110978016212411</v>
      </c>
      <c r="L15" s="17">
        <v>9.4536810279148106E-2</v>
      </c>
      <c r="M15" s="17"/>
      <c r="N15" s="17">
        <v>0.11356869827696101</v>
      </c>
      <c r="O15" s="17">
        <v>0.108101245462784</v>
      </c>
      <c r="P15" s="17">
        <v>0.109310533121771</v>
      </c>
      <c r="Q15" s="17">
        <v>0.14231470660665799</v>
      </c>
      <c r="R15" s="17"/>
      <c r="S15" s="17">
        <v>0.156818093294671</v>
      </c>
      <c r="T15" s="17">
        <v>0.12864026963792999</v>
      </c>
      <c r="U15" s="17">
        <v>5.3983722404246599E-2</v>
      </c>
      <c r="V15" s="17">
        <v>0.108037442014528</v>
      </c>
      <c r="W15" s="17">
        <v>0.13427807255746901</v>
      </c>
      <c r="X15" s="17">
        <v>0.15223522221452501</v>
      </c>
      <c r="Y15" s="17">
        <v>0.105941888895471</v>
      </c>
      <c r="Z15" s="17">
        <v>0.13946113101698501</v>
      </c>
      <c r="AA15" s="17">
        <v>9.8157744375981903E-2</v>
      </c>
      <c r="AB15" s="17">
        <v>0.107504738475835</v>
      </c>
      <c r="AC15" s="17">
        <v>0.10203793292825999</v>
      </c>
      <c r="AD15" s="17">
        <v>7.8602113662307793E-2</v>
      </c>
      <c r="AE15" s="17"/>
      <c r="AF15" s="17">
        <v>0.124045061681527</v>
      </c>
      <c r="AG15" s="17">
        <v>0.10435207125646</v>
      </c>
      <c r="AH15" s="17">
        <v>0.121540460850063</v>
      </c>
      <c r="AI15" s="17">
        <v>0.114555035764818</v>
      </c>
      <c r="AJ15" s="17">
        <v>0.12985333958350401</v>
      </c>
      <c r="AK15" s="17">
        <v>0.19754777420699399</v>
      </c>
      <c r="AL15" s="17"/>
      <c r="AM15" s="17">
        <v>0.13028480835383999</v>
      </c>
      <c r="AN15" s="17">
        <v>0.10431263883485301</v>
      </c>
      <c r="AO15" s="17">
        <v>0.104883101580522</v>
      </c>
      <c r="AP15" s="17">
        <v>0.14072877898941399</v>
      </c>
      <c r="AQ15" s="17">
        <v>0.223707242451887</v>
      </c>
      <c r="AR15" s="17"/>
      <c r="AS15" s="17">
        <v>0.16224016653578499</v>
      </c>
      <c r="AT15" s="17">
        <v>0.10078734920311901</v>
      </c>
      <c r="AU15" s="17">
        <v>0.121078470212093</v>
      </c>
      <c r="AV15" s="17">
        <v>9.5754385389818897E-2</v>
      </c>
      <c r="AW15" s="17">
        <v>8.65529851328707E-2</v>
      </c>
      <c r="AX15" s="17">
        <v>0.139425176638937</v>
      </c>
      <c r="AY15" s="17"/>
      <c r="AZ15" s="17">
        <v>0.11249368178956</v>
      </c>
      <c r="BA15" s="17">
        <v>0.101486922116051</v>
      </c>
      <c r="BB15" s="17">
        <v>0.12818690820779099</v>
      </c>
      <c r="BC15" s="17">
        <v>0.12555861623919401</v>
      </c>
      <c r="BD15" s="17">
        <v>0.132988462507558</v>
      </c>
      <c r="BE15" s="17"/>
      <c r="BF15" s="17">
        <v>0.114001254119151</v>
      </c>
      <c r="BG15" s="17"/>
      <c r="BH15" s="17">
        <v>0.11445571577331599</v>
      </c>
      <c r="BI15" s="17"/>
      <c r="BJ15" s="17">
        <v>0.13377894293464301</v>
      </c>
      <c r="BK15" s="17">
        <v>0.10021417413740601</v>
      </c>
      <c r="BL15" s="17">
        <v>0.108233403689658</v>
      </c>
      <c r="BM15" s="17">
        <v>9.88313388355022E-2</v>
      </c>
      <c r="BN15" s="17">
        <v>0.167497332404072</v>
      </c>
      <c r="BO15" s="17">
        <v>0.13751038317904701</v>
      </c>
      <c r="BP15" s="17"/>
      <c r="BQ15" s="17">
        <v>0.109888023175919</v>
      </c>
      <c r="BR15" s="17">
        <v>0.10821792647711299</v>
      </c>
      <c r="BS15" s="17">
        <v>0.125668410668236</v>
      </c>
      <c r="BT15" s="17"/>
      <c r="BU15" s="17">
        <v>0.17201371693213599</v>
      </c>
      <c r="BV15" s="17">
        <v>0.108983784170359</v>
      </c>
      <c r="BW15" s="17">
        <v>0.11970873377513</v>
      </c>
      <c r="BX15" s="17"/>
      <c r="BY15" s="17">
        <v>0.126992740042151</v>
      </c>
      <c r="BZ15" s="17"/>
      <c r="CA15" s="17">
        <v>0.139077731010851</v>
      </c>
    </row>
    <row r="16" spans="2:79" x14ac:dyDescent="0.35">
      <c r="B16" s="18" t="s">
        <v>104</v>
      </c>
      <c r="C16" s="19">
        <v>5.71838986824336E-2</v>
      </c>
      <c r="D16" s="19">
        <v>4.8261526681683001E-2</v>
      </c>
      <c r="E16" s="19">
        <v>6.6279865434045501E-2</v>
      </c>
      <c r="F16" s="19"/>
      <c r="G16" s="19">
        <v>4.4010979781772402E-2</v>
      </c>
      <c r="H16" s="19">
        <v>4.5063202723001697E-2</v>
      </c>
      <c r="I16" s="19">
        <v>4.3255018102531302E-2</v>
      </c>
      <c r="J16" s="19">
        <v>4.2170340865871202E-2</v>
      </c>
      <c r="K16" s="19">
        <v>7.5082175134412898E-2</v>
      </c>
      <c r="L16" s="19">
        <v>8.7288207618661906E-2</v>
      </c>
      <c r="M16" s="19"/>
      <c r="N16" s="19">
        <v>5.3437559680115598E-2</v>
      </c>
      <c r="O16" s="19">
        <v>6.1026594208893399E-2</v>
      </c>
      <c r="P16" s="19">
        <v>4.4839246459338601E-2</v>
      </c>
      <c r="Q16" s="19">
        <v>6.7163490912198906E-2</v>
      </c>
      <c r="R16" s="19"/>
      <c r="S16" s="19">
        <v>3.8469246254761801E-2</v>
      </c>
      <c r="T16" s="19">
        <v>4.9758565878905703E-2</v>
      </c>
      <c r="U16" s="19">
        <v>6.2368917427177199E-2</v>
      </c>
      <c r="V16" s="19">
        <v>4.9133386226127097E-2</v>
      </c>
      <c r="W16" s="19">
        <v>4.4297648602872101E-2</v>
      </c>
      <c r="X16" s="19">
        <v>8.13281138185563E-2</v>
      </c>
      <c r="Y16" s="19">
        <v>4.5665691640277402E-2</v>
      </c>
      <c r="Z16" s="19">
        <v>7.2207237497631804E-2</v>
      </c>
      <c r="AA16" s="19">
        <v>6.8841311303893898E-2</v>
      </c>
      <c r="AB16" s="19">
        <v>8.0113907351318195E-2</v>
      </c>
      <c r="AC16" s="19">
        <v>7.4734383988764697E-2</v>
      </c>
      <c r="AD16" s="19">
        <v>1.45363121242803E-2</v>
      </c>
      <c r="AE16" s="19"/>
      <c r="AF16" s="19">
        <v>7.7641552746531797E-2</v>
      </c>
      <c r="AG16" s="19">
        <v>5.4622562291108699E-2</v>
      </c>
      <c r="AH16" s="19">
        <v>3.4321002011247902E-2</v>
      </c>
      <c r="AI16" s="19">
        <v>3.9328363002919302E-2</v>
      </c>
      <c r="AJ16" s="19">
        <v>5.00376647412644E-2</v>
      </c>
      <c r="AK16" s="19">
        <v>3.51834067254762E-2</v>
      </c>
      <c r="AL16" s="19"/>
      <c r="AM16" s="19">
        <v>7.0261805671471403E-2</v>
      </c>
      <c r="AN16" s="19">
        <v>5.3117847952223803E-2</v>
      </c>
      <c r="AO16" s="19">
        <v>5.4881531562757498E-2</v>
      </c>
      <c r="AP16" s="19">
        <v>3.6103181862523599E-2</v>
      </c>
      <c r="AQ16" s="19">
        <v>2.26367694079034E-2</v>
      </c>
      <c r="AR16" s="19"/>
      <c r="AS16" s="19">
        <v>4.5056706577085E-2</v>
      </c>
      <c r="AT16" s="19">
        <v>6.6720736426842703E-2</v>
      </c>
      <c r="AU16" s="19">
        <v>4.1932042715580597E-2</v>
      </c>
      <c r="AV16" s="19">
        <v>6.5084633176931403E-2</v>
      </c>
      <c r="AW16" s="19">
        <v>7.5432018744848395E-2</v>
      </c>
      <c r="AX16" s="19">
        <v>4.6508923387605698E-2</v>
      </c>
      <c r="AY16" s="19"/>
      <c r="AZ16" s="19">
        <v>6.1054288877579299E-2</v>
      </c>
      <c r="BA16" s="19">
        <v>5.7221844871667898E-2</v>
      </c>
      <c r="BB16" s="19">
        <v>6.1926864712110299E-2</v>
      </c>
      <c r="BC16" s="19">
        <v>8.3229274485005694E-2</v>
      </c>
      <c r="BD16" s="19">
        <v>4.1924823215629299E-2</v>
      </c>
      <c r="BE16" s="19"/>
      <c r="BF16" s="19">
        <v>5.7172363020743799E-2</v>
      </c>
      <c r="BG16" s="19"/>
      <c r="BH16" s="19">
        <v>5.51273932406844E-2</v>
      </c>
      <c r="BI16" s="19"/>
      <c r="BJ16" s="19">
        <v>5.0471223418585703E-2</v>
      </c>
      <c r="BK16" s="19">
        <v>7.7936950407658995E-2</v>
      </c>
      <c r="BL16" s="19">
        <v>5.7155199195886498E-2</v>
      </c>
      <c r="BM16" s="19">
        <v>3.9198146730761198E-2</v>
      </c>
      <c r="BN16" s="19">
        <v>2.5357728217961301E-2</v>
      </c>
      <c r="BO16" s="19">
        <v>2.4436611577918401E-2</v>
      </c>
      <c r="BP16" s="19"/>
      <c r="BQ16" s="19">
        <v>3.2540446683915203E-2</v>
      </c>
      <c r="BR16" s="19">
        <v>4.8519902420624803E-2</v>
      </c>
      <c r="BS16" s="19">
        <v>4.7378344669549301E-2</v>
      </c>
      <c r="BT16" s="19"/>
      <c r="BU16" s="19">
        <v>2.2504946473976301E-2</v>
      </c>
      <c r="BV16" s="19">
        <v>4.0130113180754899E-2</v>
      </c>
      <c r="BW16" s="19">
        <v>4.63319596539662E-2</v>
      </c>
      <c r="BX16" s="19"/>
      <c r="BY16" s="19">
        <v>1.50889094593779E-2</v>
      </c>
      <c r="BZ16" s="19"/>
      <c r="CA16" s="19">
        <v>4.0789971196545802E-2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423</v>
      </c>
      <c r="C9" s="17">
        <v>9.4614831195106094E-2</v>
      </c>
      <c r="D9" s="17">
        <v>7.7118007803859495E-2</v>
      </c>
      <c r="E9" s="17">
        <v>0.11018252439968799</v>
      </c>
      <c r="F9" s="17"/>
      <c r="G9" s="17">
        <v>8.6964397954406997E-2</v>
      </c>
      <c r="H9" s="17">
        <v>7.8800236388203104E-2</v>
      </c>
      <c r="I9" s="17">
        <v>0.103081763120679</v>
      </c>
      <c r="J9" s="17">
        <v>8.1058394659430794E-2</v>
      </c>
      <c r="K9" s="17">
        <v>0.10227475147323201</v>
      </c>
      <c r="L9" s="17">
        <v>0.111577997894816</v>
      </c>
      <c r="M9" s="17"/>
      <c r="N9" s="17">
        <v>8.0976326839583099E-2</v>
      </c>
      <c r="O9" s="17">
        <v>0.10265682413537</v>
      </c>
      <c r="P9" s="17">
        <v>9.8486200737757504E-2</v>
      </c>
      <c r="Q9" s="17">
        <v>9.6507195267678897E-2</v>
      </c>
      <c r="R9" s="17"/>
      <c r="S9" s="17">
        <v>7.7625153895776594E-2</v>
      </c>
      <c r="T9" s="17">
        <v>8.8336734890466798E-2</v>
      </c>
      <c r="U9" s="17">
        <v>0.110366872901024</v>
      </c>
      <c r="V9" s="17">
        <v>8.6411614377405299E-2</v>
      </c>
      <c r="W9" s="17">
        <v>7.5945431645016395E-2</v>
      </c>
      <c r="X9" s="17">
        <v>8.5663540607847005E-2</v>
      </c>
      <c r="Y9" s="17">
        <v>9.4920751488209498E-2</v>
      </c>
      <c r="Z9" s="17">
        <v>0.109401733767164</v>
      </c>
      <c r="AA9" s="17">
        <v>0.140659719549766</v>
      </c>
      <c r="AB9" s="17">
        <v>8.8303853565031606E-2</v>
      </c>
      <c r="AC9" s="17">
        <v>0.101874604857922</v>
      </c>
      <c r="AD9" s="17">
        <v>7.1667434191726206E-2</v>
      </c>
      <c r="AE9" s="17"/>
      <c r="AF9" s="17">
        <v>0.10635180338439799</v>
      </c>
      <c r="AG9" s="17">
        <v>9.8515087059281706E-2</v>
      </c>
      <c r="AH9" s="17">
        <v>7.9281006631958001E-2</v>
      </c>
      <c r="AI9" s="17">
        <v>9.3769250770089602E-2</v>
      </c>
      <c r="AJ9" s="17">
        <v>0.11301951258736199</v>
      </c>
      <c r="AK9" s="17">
        <v>5.7910630827713402E-2</v>
      </c>
      <c r="AL9" s="17"/>
      <c r="AM9" s="17">
        <v>0.12353298397540199</v>
      </c>
      <c r="AN9" s="17">
        <v>8.3409289638515904E-2</v>
      </c>
      <c r="AO9" s="17">
        <v>8.8142210008719593E-2</v>
      </c>
      <c r="AP9" s="17">
        <v>8.0630745978330004E-2</v>
      </c>
      <c r="AQ9" s="17">
        <v>4.2577818477729797E-2</v>
      </c>
      <c r="AR9" s="17"/>
      <c r="AS9" s="17">
        <v>8.4283026714692802E-2</v>
      </c>
      <c r="AT9" s="17">
        <v>0.108546002323211</v>
      </c>
      <c r="AU9" s="17">
        <v>9.9689610473596701E-2</v>
      </c>
      <c r="AV9" s="17">
        <v>7.2686238253791696E-2</v>
      </c>
      <c r="AW9" s="17">
        <v>9.4739566820957702E-2</v>
      </c>
      <c r="AX9" s="17">
        <v>0.12839808435573799</v>
      </c>
      <c r="AY9" s="17"/>
      <c r="AZ9" s="17">
        <v>7.9685904616951894E-2</v>
      </c>
      <c r="BA9" s="17">
        <v>0.102590460296668</v>
      </c>
      <c r="BB9" s="17">
        <v>9.7972153049987104E-2</v>
      </c>
      <c r="BC9" s="17">
        <v>0.109069603855779</v>
      </c>
      <c r="BD9" s="17">
        <v>8.8418621230739E-2</v>
      </c>
      <c r="BE9" s="17"/>
      <c r="BF9" s="17">
        <v>9.6260140250649606E-2</v>
      </c>
      <c r="BG9" s="17"/>
      <c r="BH9" s="17">
        <v>9.7017683101535995E-2</v>
      </c>
      <c r="BI9" s="17"/>
      <c r="BJ9" s="17">
        <v>8.8171599808490098E-2</v>
      </c>
      <c r="BK9" s="17">
        <v>0.10244291888259199</v>
      </c>
      <c r="BL9" s="17">
        <v>9.3638983744577201E-2</v>
      </c>
      <c r="BM9" s="17">
        <v>0.103365368494003</v>
      </c>
      <c r="BN9" s="17">
        <v>9.9011641589776406E-2</v>
      </c>
      <c r="BO9" s="17">
        <v>8.5299611530552197E-2</v>
      </c>
      <c r="BP9" s="17"/>
      <c r="BQ9" s="17">
        <v>0.103130497029635</v>
      </c>
      <c r="BR9" s="17">
        <v>9.2723136468660705E-2</v>
      </c>
      <c r="BS9" s="17">
        <v>9.3907451369722103E-2</v>
      </c>
      <c r="BT9" s="17"/>
      <c r="BU9" s="17">
        <v>5.1985634180178403E-2</v>
      </c>
      <c r="BV9" s="17">
        <v>9.2035913973091493E-2</v>
      </c>
      <c r="BW9" s="17">
        <v>9.7547745728761598E-2</v>
      </c>
      <c r="BX9" s="17"/>
      <c r="BY9" s="17">
        <v>0.11625767755839</v>
      </c>
      <c r="BZ9" s="17"/>
      <c r="CA9" s="17">
        <v>5.2003729918790403E-2</v>
      </c>
    </row>
    <row r="10" spans="2:79" x14ac:dyDescent="0.35">
      <c r="B10" s="18" t="s">
        <v>369</v>
      </c>
      <c r="C10" s="17">
        <v>7.1012397445042896E-2</v>
      </c>
      <c r="D10" s="17">
        <v>7.2604426531567803E-2</v>
      </c>
      <c r="E10" s="17">
        <v>6.9503011546206098E-2</v>
      </c>
      <c r="F10" s="17"/>
      <c r="G10" s="17">
        <v>7.6927721354635797E-2</v>
      </c>
      <c r="H10" s="17">
        <v>5.7553677808879197E-2</v>
      </c>
      <c r="I10" s="17">
        <v>5.7880962670894598E-2</v>
      </c>
      <c r="J10" s="17">
        <v>7.0253865694900497E-2</v>
      </c>
      <c r="K10" s="17">
        <v>7.3537736502098605E-2</v>
      </c>
      <c r="L10" s="17">
        <v>8.7557976962794895E-2</v>
      </c>
      <c r="M10" s="17"/>
      <c r="N10" s="17">
        <v>8.3504144695305496E-2</v>
      </c>
      <c r="O10" s="17">
        <v>5.9775792315598597E-2</v>
      </c>
      <c r="P10" s="17">
        <v>6.8394714417361599E-2</v>
      </c>
      <c r="Q10" s="17">
        <v>7.0595240935913003E-2</v>
      </c>
      <c r="R10" s="17"/>
      <c r="S10" s="17">
        <v>6.7194670561314299E-2</v>
      </c>
      <c r="T10" s="17">
        <v>7.7422808481886901E-2</v>
      </c>
      <c r="U10" s="17">
        <v>8.1114968604664106E-2</v>
      </c>
      <c r="V10" s="17">
        <v>6.7400128048030306E-2</v>
      </c>
      <c r="W10" s="17">
        <v>6.3348159583730301E-2</v>
      </c>
      <c r="X10" s="17">
        <v>8.3392493558842304E-2</v>
      </c>
      <c r="Y10" s="17">
        <v>6.2029088733416199E-2</v>
      </c>
      <c r="Z10" s="17">
        <v>5.6393086383892399E-2</v>
      </c>
      <c r="AA10" s="17">
        <v>4.3806572375307599E-2</v>
      </c>
      <c r="AB10" s="17">
        <v>0.100088013827419</v>
      </c>
      <c r="AC10" s="17">
        <v>7.7899208497091296E-2</v>
      </c>
      <c r="AD10" s="17">
        <v>7.0129426910135698E-2</v>
      </c>
      <c r="AE10" s="17"/>
      <c r="AF10" s="17">
        <v>6.9367021132907297E-2</v>
      </c>
      <c r="AG10" s="17">
        <v>7.8085476069775395E-2</v>
      </c>
      <c r="AH10" s="17">
        <v>5.4026047218696499E-2</v>
      </c>
      <c r="AI10" s="17">
        <v>5.8211614125054101E-2</v>
      </c>
      <c r="AJ10" s="17">
        <v>9.1362706768715704E-2</v>
      </c>
      <c r="AK10" s="17">
        <v>7.8543346136401002E-2</v>
      </c>
      <c r="AL10" s="17"/>
      <c r="AM10" s="17">
        <v>5.9843303113766698E-2</v>
      </c>
      <c r="AN10" s="17">
        <v>8.2672012801003406E-2</v>
      </c>
      <c r="AO10" s="17">
        <v>7.1723881849707294E-2</v>
      </c>
      <c r="AP10" s="17">
        <v>5.84235456447754E-2</v>
      </c>
      <c r="AQ10" s="17">
        <v>7.1620328112576195E-2</v>
      </c>
      <c r="AR10" s="17"/>
      <c r="AS10" s="17">
        <v>5.9708731917533397E-2</v>
      </c>
      <c r="AT10" s="17">
        <v>7.4317105807071904E-2</v>
      </c>
      <c r="AU10" s="17">
        <v>7.3766539935944106E-2</v>
      </c>
      <c r="AV10" s="17">
        <v>7.0369677047038698E-2</v>
      </c>
      <c r="AW10" s="17">
        <v>6.8246850807186996E-2</v>
      </c>
      <c r="AX10" s="17">
        <v>9.3714271368540894E-2</v>
      </c>
      <c r="AY10" s="17"/>
      <c r="AZ10" s="17">
        <v>7.5312425116015005E-2</v>
      </c>
      <c r="BA10" s="17">
        <v>7.0896358198083806E-2</v>
      </c>
      <c r="BB10" s="17">
        <v>6.4604927959970998E-2</v>
      </c>
      <c r="BC10" s="17">
        <v>8.1966643840388501E-2</v>
      </c>
      <c r="BD10" s="17">
        <v>6.6603289943442695E-2</v>
      </c>
      <c r="BE10" s="17"/>
      <c r="BF10" s="17">
        <v>7.2729375334875404E-2</v>
      </c>
      <c r="BG10" s="17"/>
      <c r="BH10" s="17">
        <v>7.9202846624929393E-2</v>
      </c>
      <c r="BI10" s="17"/>
      <c r="BJ10" s="17">
        <v>6.0739129409437299E-2</v>
      </c>
      <c r="BK10" s="17">
        <v>7.0280929253426605E-2</v>
      </c>
      <c r="BL10" s="17">
        <v>7.7072560764174999E-2</v>
      </c>
      <c r="BM10" s="17">
        <v>8.3475774847689102E-2</v>
      </c>
      <c r="BN10" s="17">
        <v>9.4981722942135402E-2</v>
      </c>
      <c r="BO10" s="17">
        <v>4.0521556330127002E-2</v>
      </c>
      <c r="BP10" s="17"/>
      <c r="BQ10" s="17">
        <v>6.5719696374941794E-2</v>
      </c>
      <c r="BR10" s="17">
        <v>7.7047796545849007E-2</v>
      </c>
      <c r="BS10" s="17">
        <v>7.2025900957248395E-2</v>
      </c>
      <c r="BT10" s="17"/>
      <c r="BU10" s="17">
        <v>7.2703033565196806E-2</v>
      </c>
      <c r="BV10" s="17">
        <v>6.9117016014991803E-2</v>
      </c>
      <c r="BW10" s="17">
        <v>7.8147356479985802E-2</v>
      </c>
      <c r="BX10" s="17"/>
      <c r="BY10" s="17">
        <v>7.6420737194622099E-2</v>
      </c>
      <c r="BZ10" s="17"/>
      <c r="CA10" s="17">
        <v>5.6561150579313497E-2</v>
      </c>
    </row>
    <row r="11" spans="2:79" x14ac:dyDescent="0.35">
      <c r="B11" s="18" t="s">
        <v>424</v>
      </c>
      <c r="C11" s="17">
        <v>0.11059402570077199</v>
      </c>
      <c r="D11" s="17">
        <v>0.114648063300957</v>
      </c>
      <c r="E11" s="17">
        <v>0.106786733265389</v>
      </c>
      <c r="F11" s="17"/>
      <c r="G11" s="17">
        <v>9.2396059337899905E-2</v>
      </c>
      <c r="H11" s="17">
        <v>0.109452378983212</v>
      </c>
      <c r="I11" s="17">
        <v>8.9033989971800703E-2</v>
      </c>
      <c r="J11" s="17">
        <v>0.12687896992509401</v>
      </c>
      <c r="K11" s="17">
        <v>0.116606360451443</v>
      </c>
      <c r="L11" s="17">
        <v>0.12391967280878401</v>
      </c>
      <c r="M11" s="17"/>
      <c r="N11" s="17">
        <v>0.10985283718394399</v>
      </c>
      <c r="O11" s="17">
        <v>0.101706835224013</v>
      </c>
      <c r="P11" s="17">
        <v>0.120411465330571</v>
      </c>
      <c r="Q11" s="17">
        <v>0.114234099235447</v>
      </c>
      <c r="R11" s="17"/>
      <c r="S11" s="17">
        <v>9.7663761739101906E-2</v>
      </c>
      <c r="T11" s="17">
        <v>0.10581711439615001</v>
      </c>
      <c r="U11" s="17">
        <v>0.10536451104642</v>
      </c>
      <c r="V11" s="17">
        <v>0.106805115013296</v>
      </c>
      <c r="W11" s="17">
        <v>0.10459783708390399</v>
      </c>
      <c r="X11" s="17">
        <v>8.6977645802769399E-2</v>
      </c>
      <c r="Y11" s="17">
        <v>0.13838742923425401</v>
      </c>
      <c r="Z11" s="17">
        <v>0.12141667136548399</v>
      </c>
      <c r="AA11" s="17">
        <v>0.130681530767988</v>
      </c>
      <c r="AB11" s="17">
        <v>0.11812094570767601</v>
      </c>
      <c r="AC11" s="17">
        <v>0.104265505017374</v>
      </c>
      <c r="AD11" s="17">
        <v>0.12755334090984799</v>
      </c>
      <c r="AE11" s="17"/>
      <c r="AF11" s="17">
        <v>9.6823194965571194E-2</v>
      </c>
      <c r="AG11" s="17">
        <v>0.118637603017965</v>
      </c>
      <c r="AH11" s="17">
        <v>0.12541162366066799</v>
      </c>
      <c r="AI11" s="17">
        <v>0.105584916231165</v>
      </c>
      <c r="AJ11" s="17">
        <v>9.0485539066729598E-2</v>
      </c>
      <c r="AK11" s="17">
        <v>9.5880066273390296E-2</v>
      </c>
      <c r="AL11" s="17"/>
      <c r="AM11" s="17">
        <v>0.122638359344122</v>
      </c>
      <c r="AN11" s="17">
        <v>0.113735142882247</v>
      </c>
      <c r="AO11" s="17">
        <v>0.108912094062478</v>
      </c>
      <c r="AP11" s="17">
        <v>9.2356189152453694E-2</v>
      </c>
      <c r="AQ11" s="17">
        <v>0.14222512297270901</v>
      </c>
      <c r="AR11" s="17"/>
      <c r="AS11" s="17">
        <v>8.0986804051688496E-2</v>
      </c>
      <c r="AT11" s="17">
        <v>0.114404801438622</v>
      </c>
      <c r="AU11" s="17">
        <v>0.117736683441846</v>
      </c>
      <c r="AV11" s="17">
        <v>0.12743466111292401</v>
      </c>
      <c r="AW11" s="17">
        <v>0.123998391769842</v>
      </c>
      <c r="AX11" s="17">
        <v>0.107320716577541</v>
      </c>
      <c r="AY11" s="17"/>
      <c r="AZ11" s="17">
        <v>0.122527163400091</v>
      </c>
      <c r="BA11" s="17">
        <v>0.11247392831080801</v>
      </c>
      <c r="BB11" s="17">
        <v>0.111176044382953</v>
      </c>
      <c r="BC11" s="17">
        <v>0.100655028428347</v>
      </c>
      <c r="BD11" s="17">
        <v>0.100874229098716</v>
      </c>
      <c r="BE11" s="17"/>
      <c r="BF11" s="17">
        <v>0.10928319255546</v>
      </c>
      <c r="BG11" s="17"/>
      <c r="BH11" s="17">
        <v>0.10545578026383901</v>
      </c>
      <c r="BI11" s="17"/>
      <c r="BJ11" s="17">
        <v>0.105096322345419</v>
      </c>
      <c r="BK11" s="17">
        <v>0.12196059390451899</v>
      </c>
      <c r="BL11" s="17">
        <v>0.122739810626269</v>
      </c>
      <c r="BM11" s="17">
        <v>0.114861935217422</v>
      </c>
      <c r="BN11" s="17">
        <v>8.0629730820769394E-2</v>
      </c>
      <c r="BO11" s="17">
        <v>4.8760677923574698E-2</v>
      </c>
      <c r="BP11" s="17"/>
      <c r="BQ11" s="17">
        <v>9.6989357361412995E-2</v>
      </c>
      <c r="BR11" s="17">
        <v>0.12045811520471</v>
      </c>
      <c r="BS11" s="17">
        <v>0.11430586244778899</v>
      </c>
      <c r="BT11" s="17"/>
      <c r="BU11" s="17">
        <v>0.10227767266926099</v>
      </c>
      <c r="BV11" s="17">
        <v>0.103953276632439</v>
      </c>
      <c r="BW11" s="17">
        <v>0.123218958144517</v>
      </c>
      <c r="BX11" s="17"/>
      <c r="BY11" s="17">
        <v>0.111236245292562</v>
      </c>
      <c r="BZ11" s="17"/>
      <c r="CA11" s="17">
        <v>8.2761509209993103E-2</v>
      </c>
    </row>
    <row r="12" spans="2:79" x14ac:dyDescent="0.35">
      <c r="B12" s="18" t="s">
        <v>425</v>
      </c>
      <c r="C12" s="17">
        <v>0.191390135281855</v>
      </c>
      <c r="D12" s="17">
        <v>0.196123596344318</v>
      </c>
      <c r="E12" s="17">
        <v>0.18726437885625499</v>
      </c>
      <c r="F12" s="17"/>
      <c r="G12" s="17">
        <v>0.22327341247422</v>
      </c>
      <c r="H12" s="17">
        <v>0.17579258868522499</v>
      </c>
      <c r="I12" s="17">
        <v>0.17132475840422801</v>
      </c>
      <c r="J12" s="17">
        <v>0.184802056095282</v>
      </c>
      <c r="K12" s="17">
        <v>0.197708073612722</v>
      </c>
      <c r="L12" s="17">
        <v>0.200118947431739</v>
      </c>
      <c r="M12" s="17"/>
      <c r="N12" s="17">
        <v>0.16870884515667101</v>
      </c>
      <c r="O12" s="17">
        <v>0.193293805559175</v>
      </c>
      <c r="P12" s="17">
        <v>0.19463485739662201</v>
      </c>
      <c r="Q12" s="17">
        <v>0.21254470630943101</v>
      </c>
      <c r="R12" s="17"/>
      <c r="S12" s="17">
        <v>0.191687700299568</v>
      </c>
      <c r="T12" s="17">
        <v>0.206783990450467</v>
      </c>
      <c r="U12" s="17">
        <v>0.20986912883046299</v>
      </c>
      <c r="V12" s="17">
        <v>0.183403808522033</v>
      </c>
      <c r="W12" s="17">
        <v>0.160665633395883</v>
      </c>
      <c r="X12" s="17">
        <v>0.18169187764365199</v>
      </c>
      <c r="Y12" s="17">
        <v>0.19908961410623199</v>
      </c>
      <c r="Z12" s="17">
        <v>0.217890383754855</v>
      </c>
      <c r="AA12" s="17">
        <v>0.16403773340425601</v>
      </c>
      <c r="AB12" s="17">
        <v>0.19741750647155101</v>
      </c>
      <c r="AC12" s="17">
        <v>0.19044116306737799</v>
      </c>
      <c r="AD12" s="17">
        <v>0.22677212594273199</v>
      </c>
      <c r="AE12" s="17"/>
      <c r="AF12" s="17">
        <v>0.204541667089989</v>
      </c>
      <c r="AG12" s="17">
        <v>0.20298535431425699</v>
      </c>
      <c r="AH12" s="17">
        <v>0.17789837504852399</v>
      </c>
      <c r="AI12" s="17">
        <v>0.17480370400381401</v>
      </c>
      <c r="AJ12" s="17">
        <v>0.16593670430608801</v>
      </c>
      <c r="AK12" s="17">
        <v>0.17611658686645401</v>
      </c>
      <c r="AL12" s="17"/>
      <c r="AM12" s="17">
        <v>0.18617595194377701</v>
      </c>
      <c r="AN12" s="17">
        <v>0.22774024845522101</v>
      </c>
      <c r="AO12" s="17">
        <v>0.16853430754680199</v>
      </c>
      <c r="AP12" s="17">
        <v>0.16185017087980799</v>
      </c>
      <c r="AQ12" s="17">
        <v>0.14865348154532501</v>
      </c>
      <c r="AR12" s="17"/>
      <c r="AS12" s="17">
        <v>0.17872369473906899</v>
      </c>
      <c r="AT12" s="17">
        <v>0.21520089659881</v>
      </c>
      <c r="AU12" s="17">
        <v>0.18712553148302</v>
      </c>
      <c r="AV12" s="17">
        <v>0.19460491458857801</v>
      </c>
      <c r="AW12" s="17">
        <v>0.198518457916214</v>
      </c>
      <c r="AX12" s="17">
        <v>0.14552490168556201</v>
      </c>
      <c r="AY12" s="17"/>
      <c r="AZ12" s="17">
        <v>0.18811234535031299</v>
      </c>
      <c r="BA12" s="17">
        <v>0.196193351329706</v>
      </c>
      <c r="BB12" s="17">
        <v>0.199586651664169</v>
      </c>
      <c r="BC12" s="17">
        <v>0.18457693518380799</v>
      </c>
      <c r="BD12" s="17">
        <v>0.18201748314477201</v>
      </c>
      <c r="BE12" s="17"/>
      <c r="BF12" s="17">
        <v>0.197261952887476</v>
      </c>
      <c r="BG12" s="17"/>
      <c r="BH12" s="17">
        <v>0.19802900706444401</v>
      </c>
      <c r="BI12" s="17"/>
      <c r="BJ12" s="17">
        <v>0.19499594235367099</v>
      </c>
      <c r="BK12" s="17">
        <v>0.18010774017806899</v>
      </c>
      <c r="BL12" s="17">
        <v>0.18895645149601101</v>
      </c>
      <c r="BM12" s="17">
        <v>0.21688811527660401</v>
      </c>
      <c r="BN12" s="17">
        <v>0.17925612694512</v>
      </c>
      <c r="BO12" s="17">
        <v>0.26479723871953298</v>
      </c>
      <c r="BP12" s="17"/>
      <c r="BQ12" s="17">
        <v>0.18142162649523799</v>
      </c>
      <c r="BR12" s="17">
        <v>0.201168485848847</v>
      </c>
      <c r="BS12" s="17">
        <v>0.18601557149251499</v>
      </c>
      <c r="BT12" s="17"/>
      <c r="BU12" s="17">
        <v>0.18243891032656201</v>
      </c>
      <c r="BV12" s="17">
        <v>0.20665099716404101</v>
      </c>
      <c r="BW12" s="17">
        <v>0.17802760684549199</v>
      </c>
      <c r="BX12" s="17"/>
      <c r="BY12" s="17">
        <v>0.120378388120004</v>
      </c>
      <c r="BZ12" s="17"/>
      <c r="CA12" s="17">
        <v>0.18231484936624601</v>
      </c>
    </row>
    <row r="13" spans="2:79" x14ac:dyDescent="0.35">
      <c r="B13" s="18" t="s">
        <v>426</v>
      </c>
      <c r="C13" s="17">
        <v>0.218866960290173</v>
      </c>
      <c r="D13" s="17">
        <v>0.23792421737362601</v>
      </c>
      <c r="E13" s="17">
        <v>0.200374342640849</v>
      </c>
      <c r="F13" s="17"/>
      <c r="G13" s="17">
        <v>0.22120028571049</v>
      </c>
      <c r="H13" s="17">
        <v>0.24055734281164501</v>
      </c>
      <c r="I13" s="17">
        <v>0.25150189767885101</v>
      </c>
      <c r="J13" s="17">
        <v>0.21364586269851599</v>
      </c>
      <c r="K13" s="17">
        <v>0.19281697261907199</v>
      </c>
      <c r="L13" s="17">
        <v>0.19493034676142701</v>
      </c>
      <c r="M13" s="17"/>
      <c r="N13" s="17">
        <v>0.20997726650792001</v>
      </c>
      <c r="O13" s="17">
        <v>0.227004453399025</v>
      </c>
      <c r="P13" s="17">
        <v>0.24217297302058199</v>
      </c>
      <c r="Q13" s="17">
        <v>0.199499856563673</v>
      </c>
      <c r="R13" s="17"/>
      <c r="S13" s="17">
        <v>0.23083502717982399</v>
      </c>
      <c r="T13" s="17">
        <v>0.21343913362419101</v>
      </c>
      <c r="U13" s="17">
        <v>0.19734203613068199</v>
      </c>
      <c r="V13" s="17">
        <v>0.27559523587450002</v>
      </c>
      <c r="W13" s="17">
        <v>0.29297570301382198</v>
      </c>
      <c r="X13" s="17">
        <v>0.218801245878843</v>
      </c>
      <c r="Y13" s="17">
        <v>0.214426179320441</v>
      </c>
      <c r="Z13" s="17">
        <v>0.193588829432677</v>
      </c>
      <c r="AA13" s="17">
        <v>0.19115343491294501</v>
      </c>
      <c r="AB13" s="17">
        <v>0.18669817578335501</v>
      </c>
      <c r="AC13" s="17">
        <v>0.199518369611179</v>
      </c>
      <c r="AD13" s="17">
        <v>0.17692173009791801</v>
      </c>
      <c r="AE13" s="17"/>
      <c r="AF13" s="17">
        <v>0.190159087357895</v>
      </c>
      <c r="AG13" s="17">
        <v>0.204400337773081</v>
      </c>
      <c r="AH13" s="17">
        <v>0.23263192767316701</v>
      </c>
      <c r="AI13" s="17">
        <v>0.27626136136232399</v>
      </c>
      <c r="AJ13" s="17">
        <v>0.232956713791801</v>
      </c>
      <c r="AK13" s="17">
        <v>0.22111492412306399</v>
      </c>
      <c r="AL13" s="17"/>
      <c r="AM13" s="17">
        <v>0.20471481575661099</v>
      </c>
      <c r="AN13" s="17">
        <v>0.22811683361444901</v>
      </c>
      <c r="AO13" s="17">
        <v>0.20672711633216501</v>
      </c>
      <c r="AP13" s="17">
        <v>0.24536592208925101</v>
      </c>
      <c r="AQ13" s="17">
        <v>0.24562922000786799</v>
      </c>
      <c r="AR13" s="17"/>
      <c r="AS13" s="17">
        <v>0.219719736932039</v>
      </c>
      <c r="AT13" s="17">
        <v>0.19776376031378301</v>
      </c>
      <c r="AU13" s="17">
        <v>0.22940388966580699</v>
      </c>
      <c r="AV13" s="17">
        <v>0.24934327994689101</v>
      </c>
      <c r="AW13" s="17">
        <v>0.20431140203095799</v>
      </c>
      <c r="AX13" s="17">
        <v>0.20330488020227999</v>
      </c>
      <c r="AY13" s="17"/>
      <c r="AZ13" s="17">
        <v>0.22311025588429501</v>
      </c>
      <c r="BA13" s="17">
        <v>0.233344065291234</v>
      </c>
      <c r="BB13" s="17">
        <v>0.209795469051891</v>
      </c>
      <c r="BC13" s="17">
        <v>0.21460743443817001</v>
      </c>
      <c r="BD13" s="17">
        <v>0.20690336934512901</v>
      </c>
      <c r="BE13" s="17"/>
      <c r="BF13" s="17">
        <v>0.22142491844046999</v>
      </c>
      <c r="BG13" s="17"/>
      <c r="BH13" s="17">
        <v>0.224895127610023</v>
      </c>
      <c r="BI13" s="17"/>
      <c r="BJ13" s="17">
        <v>0.233905997373868</v>
      </c>
      <c r="BK13" s="17">
        <v>0.21072536713745099</v>
      </c>
      <c r="BL13" s="17">
        <v>0.21591014158803901</v>
      </c>
      <c r="BM13" s="17">
        <v>0.206504540704185</v>
      </c>
      <c r="BN13" s="17">
        <v>0.20824652030963001</v>
      </c>
      <c r="BO13" s="17">
        <v>0.18344741722098001</v>
      </c>
      <c r="BP13" s="17"/>
      <c r="BQ13" s="17">
        <v>0.21927997914953001</v>
      </c>
      <c r="BR13" s="17">
        <v>0.204348516422868</v>
      </c>
      <c r="BS13" s="17">
        <v>0.23732517342197801</v>
      </c>
      <c r="BT13" s="17"/>
      <c r="BU13" s="17">
        <v>0.16532758277988999</v>
      </c>
      <c r="BV13" s="17">
        <v>0.227416753229017</v>
      </c>
      <c r="BW13" s="17">
        <v>0.23085404239398499</v>
      </c>
      <c r="BX13" s="17"/>
      <c r="BY13" s="17">
        <v>0.23606417982613101</v>
      </c>
      <c r="BZ13" s="17"/>
      <c r="CA13" s="17">
        <v>0.25164777136581801</v>
      </c>
    </row>
    <row r="14" spans="2:79" x14ac:dyDescent="0.35">
      <c r="B14" s="18" t="s">
        <v>427</v>
      </c>
      <c r="C14" s="17">
        <v>0.149275703270181</v>
      </c>
      <c r="D14" s="17">
        <v>0.14619972567937101</v>
      </c>
      <c r="E14" s="17">
        <v>0.15329861168564801</v>
      </c>
      <c r="F14" s="17"/>
      <c r="G14" s="17">
        <v>0.14149971339044701</v>
      </c>
      <c r="H14" s="17">
        <v>0.14948425089054301</v>
      </c>
      <c r="I14" s="17">
        <v>0.155225437832957</v>
      </c>
      <c r="J14" s="17">
        <v>0.17566390630385401</v>
      </c>
      <c r="K14" s="17">
        <v>0.139711917976266</v>
      </c>
      <c r="L14" s="17">
        <v>0.134517280937205</v>
      </c>
      <c r="M14" s="17"/>
      <c r="N14" s="17">
        <v>0.17646329852723799</v>
      </c>
      <c r="O14" s="17">
        <v>0.15796290149221801</v>
      </c>
      <c r="P14" s="17">
        <v>0.123993786755535</v>
      </c>
      <c r="Q14" s="17">
        <v>0.13219680440336101</v>
      </c>
      <c r="R14" s="17"/>
      <c r="S14" s="17">
        <v>0.15766871355228601</v>
      </c>
      <c r="T14" s="17">
        <v>0.13349695894189201</v>
      </c>
      <c r="U14" s="17">
        <v>0.13635728135700301</v>
      </c>
      <c r="V14" s="17">
        <v>0.15880282815271399</v>
      </c>
      <c r="W14" s="17">
        <v>0.16427218856626699</v>
      </c>
      <c r="X14" s="17">
        <v>0.164501318718698</v>
      </c>
      <c r="Y14" s="17">
        <v>0.14688756510519499</v>
      </c>
      <c r="Z14" s="17">
        <v>0.109533902866308</v>
      </c>
      <c r="AA14" s="17">
        <v>0.13410420944292101</v>
      </c>
      <c r="AB14" s="17">
        <v>0.13739955864574399</v>
      </c>
      <c r="AC14" s="17">
        <v>0.18555436567272299</v>
      </c>
      <c r="AD14" s="17">
        <v>0.19351348088843801</v>
      </c>
      <c r="AE14" s="17"/>
      <c r="AF14" s="17">
        <v>0.127188766328477</v>
      </c>
      <c r="AG14" s="17">
        <v>0.153471612541796</v>
      </c>
      <c r="AH14" s="17">
        <v>0.17926449582156501</v>
      </c>
      <c r="AI14" s="17">
        <v>0.15810304024014199</v>
      </c>
      <c r="AJ14" s="17">
        <v>0.12791025751244001</v>
      </c>
      <c r="AK14" s="17">
        <v>0.15619673173732401</v>
      </c>
      <c r="AL14" s="17"/>
      <c r="AM14" s="17">
        <v>0.13048583049835</v>
      </c>
      <c r="AN14" s="17">
        <v>0.139204112440724</v>
      </c>
      <c r="AO14" s="17">
        <v>0.17570964608675399</v>
      </c>
      <c r="AP14" s="17">
        <v>0.165562304065583</v>
      </c>
      <c r="AQ14" s="17">
        <v>0.10933110190826199</v>
      </c>
      <c r="AR14" s="17"/>
      <c r="AS14" s="17">
        <v>0.182467876378827</v>
      </c>
      <c r="AT14" s="17">
        <v>0.144165771650832</v>
      </c>
      <c r="AU14" s="17">
        <v>0.145092526308578</v>
      </c>
      <c r="AV14" s="17">
        <v>0.12775285023100599</v>
      </c>
      <c r="AW14" s="17">
        <v>0.15204434152483101</v>
      </c>
      <c r="AX14" s="17">
        <v>0.12509184027842701</v>
      </c>
      <c r="AY14" s="17"/>
      <c r="AZ14" s="17">
        <v>0.15386055966232601</v>
      </c>
      <c r="BA14" s="17">
        <v>0.14856038201042299</v>
      </c>
      <c r="BB14" s="17">
        <v>0.15275408196753401</v>
      </c>
      <c r="BC14" s="17">
        <v>0.123680650001309</v>
      </c>
      <c r="BD14" s="17">
        <v>0.155018483502018</v>
      </c>
      <c r="BE14" s="17"/>
      <c r="BF14" s="17">
        <v>0.14620087723804101</v>
      </c>
      <c r="BG14" s="17"/>
      <c r="BH14" s="17">
        <v>0.144726605604238</v>
      </c>
      <c r="BI14" s="17"/>
      <c r="BJ14" s="17">
        <v>0.15417052427616901</v>
      </c>
      <c r="BK14" s="17">
        <v>0.150049899330122</v>
      </c>
      <c r="BL14" s="17">
        <v>0.13957800743868301</v>
      </c>
      <c r="BM14" s="17">
        <v>0.12773373273031299</v>
      </c>
      <c r="BN14" s="17">
        <v>0.153152695936904</v>
      </c>
      <c r="BO14" s="17">
        <v>0.215092383719103</v>
      </c>
      <c r="BP14" s="17"/>
      <c r="BQ14" s="17">
        <v>0.170778515013979</v>
      </c>
      <c r="BR14" s="17">
        <v>0.15446366525560601</v>
      </c>
      <c r="BS14" s="17">
        <v>0.14226769825618801</v>
      </c>
      <c r="BT14" s="17"/>
      <c r="BU14" s="17">
        <v>0.241540433073542</v>
      </c>
      <c r="BV14" s="17">
        <v>0.151103709216107</v>
      </c>
      <c r="BW14" s="17">
        <v>0.141517077048048</v>
      </c>
      <c r="BX14" s="17"/>
      <c r="BY14" s="17">
        <v>0.205579731593383</v>
      </c>
      <c r="BZ14" s="17"/>
      <c r="CA14" s="17">
        <v>0.19226502133524101</v>
      </c>
    </row>
    <row r="15" spans="2:79" x14ac:dyDescent="0.35">
      <c r="B15" s="18" t="s">
        <v>428</v>
      </c>
      <c r="C15" s="17">
        <v>0.109974935349471</v>
      </c>
      <c r="D15" s="17">
        <v>0.109042863050432</v>
      </c>
      <c r="E15" s="17">
        <v>0.11020963141342301</v>
      </c>
      <c r="F15" s="17"/>
      <c r="G15" s="17">
        <v>0.12778461987852699</v>
      </c>
      <c r="H15" s="17">
        <v>0.13401082622924801</v>
      </c>
      <c r="I15" s="17">
        <v>0.12732241330118499</v>
      </c>
      <c r="J15" s="17">
        <v>0.10158461486468399</v>
      </c>
      <c r="K15" s="17">
        <v>0.10244569704662899</v>
      </c>
      <c r="L15" s="17">
        <v>7.6326490542540495E-2</v>
      </c>
      <c r="M15" s="17"/>
      <c r="N15" s="17">
        <v>0.119891132139843</v>
      </c>
      <c r="O15" s="17">
        <v>9.3282738826629796E-2</v>
      </c>
      <c r="P15" s="17">
        <v>0.11282562288872899</v>
      </c>
      <c r="Q15" s="17">
        <v>0.114308191361847</v>
      </c>
      <c r="R15" s="17"/>
      <c r="S15" s="17">
        <v>0.12812591281487101</v>
      </c>
      <c r="T15" s="17">
        <v>0.124520975792375</v>
      </c>
      <c r="U15" s="17">
        <v>0.10146003064820699</v>
      </c>
      <c r="V15" s="17">
        <v>7.7898532630405304E-2</v>
      </c>
      <c r="W15" s="17">
        <v>8.8080929763754007E-2</v>
      </c>
      <c r="X15" s="17">
        <v>0.102139973255192</v>
      </c>
      <c r="Y15" s="17">
        <v>0.10615327952350299</v>
      </c>
      <c r="Z15" s="17">
        <v>0.13114547451383299</v>
      </c>
      <c r="AA15" s="17">
        <v>0.136799638164909</v>
      </c>
      <c r="AB15" s="17">
        <v>9.1586824078633597E-2</v>
      </c>
      <c r="AC15" s="17">
        <v>9.9996137996548801E-2</v>
      </c>
      <c r="AD15" s="17">
        <v>0.111359337644135</v>
      </c>
      <c r="AE15" s="17"/>
      <c r="AF15" s="17">
        <v>0.129535914251208</v>
      </c>
      <c r="AG15" s="17">
        <v>9.6785928437704297E-2</v>
      </c>
      <c r="AH15" s="17">
        <v>0.114948785147531</v>
      </c>
      <c r="AI15" s="17">
        <v>8.8148461034170997E-2</v>
      </c>
      <c r="AJ15" s="17">
        <v>0.1143518735983</v>
      </c>
      <c r="AK15" s="17">
        <v>0.183413309897692</v>
      </c>
      <c r="AL15" s="17"/>
      <c r="AM15" s="17">
        <v>0.104477547026896</v>
      </c>
      <c r="AN15" s="17">
        <v>8.3868707618453497E-2</v>
      </c>
      <c r="AO15" s="17">
        <v>0.119307219777853</v>
      </c>
      <c r="AP15" s="17">
        <v>0.15864151961978701</v>
      </c>
      <c r="AQ15" s="17">
        <v>0.22009337844317201</v>
      </c>
      <c r="AR15" s="17"/>
      <c r="AS15" s="17">
        <v>0.15002234298797701</v>
      </c>
      <c r="AT15" s="17">
        <v>8.5350748435897697E-2</v>
      </c>
      <c r="AU15" s="17">
        <v>0.106024487584085</v>
      </c>
      <c r="AV15" s="17">
        <v>9.5818748537157994E-2</v>
      </c>
      <c r="AW15" s="17">
        <v>8.81759702968644E-2</v>
      </c>
      <c r="AX15" s="17">
        <v>0.14779290378176799</v>
      </c>
      <c r="AY15" s="17"/>
      <c r="AZ15" s="17">
        <v>9.8303014855708901E-2</v>
      </c>
      <c r="BA15" s="17">
        <v>9.0651944775512999E-2</v>
      </c>
      <c r="BB15" s="17">
        <v>0.106490953534694</v>
      </c>
      <c r="BC15" s="17">
        <v>0.109098828711016</v>
      </c>
      <c r="BD15" s="17">
        <v>0.14918628087480901</v>
      </c>
      <c r="BE15" s="17"/>
      <c r="BF15" s="17">
        <v>0.1042595806053</v>
      </c>
      <c r="BG15" s="17"/>
      <c r="BH15" s="17">
        <v>0.10146077795533801</v>
      </c>
      <c r="BI15" s="17"/>
      <c r="BJ15" s="17">
        <v>0.115565566935627</v>
      </c>
      <c r="BK15" s="17">
        <v>9.3620680446414306E-2</v>
      </c>
      <c r="BL15" s="17">
        <v>0.106327118075781</v>
      </c>
      <c r="BM15" s="17">
        <v>0.107856873478476</v>
      </c>
      <c r="BN15" s="17">
        <v>0.16494741865277299</v>
      </c>
      <c r="BO15" s="17">
        <v>0.140253277535582</v>
      </c>
      <c r="BP15" s="17"/>
      <c r="BQ15" s="17">
        <v>0.12903023410044601</v>
      </c>
      <c r="BR15" s="17">
        <v>0.107396407468657</v>
      </c>
      <c r="BS15" s="17">
        <v>0.107260339021166</v>
      </c>
      <c r="BT15" s="17"/>
      <c r="BU15" s="17">
        <v>0.15603748083161201</v>
      </c>
      <c r="BV15" s="17">
        <v>0.108998065630476</v>
      </c>
      <c r="BW15" s="17">
        <v>0.106373443716409</v>
      </c>
      <c r="BX15" s="17"/>
      <c r="BY15" s="17">
        <v>0.122629228135248</v>
      </c>
      <c r="BZ15" s="17"/>
      <c r="CA15" s="17">
        <v>0.14398929137837599</v>
      </c>
    </row>
    <row r="16" spans="2:79" x14ac:dyDescent="0.35">
      <c r="B16" s="18" t="s">
        <v>104</v>
      </c>
      <c r="C16" s="19">
        <v>5.4271011467398399E-2</v>
      </c>
      <c r="D16" s="19">
        <v>4.63390999158695E-2</v>
      </c>
      <c r="E16" s="19">
        <v>6.2380766192541397E-2</v>
      </c>
      <c r="F16" s="19"/>
      <c r="G16" s="19">
        <v>2.99537898993733E-2</v>
      </c>
      <c r="H16" s="19">
        <v>5.4348698203044998E-2</v>
      </c>
      <c r="I16" s="19">
        <v>4.4628777019405597E-2</v>
      </c>
      <c r="J16" s="19">
        <v>4.6112329758238202E-2</v>
      </c>
      <c r="K16" s="19">
        <v>7.4898490318535793E-2</v>
      </c>
      <c r="L16" s="19">
        <v>7.1051286660692298E-2</v>
      </c>
      <c r="M16" s="19"/>
      <c r="N16" s="19">
        <v>5.0626148949495901E-2</v>
      </c>
      <c r="O16" s="19">
        <v>6.4316649047969798E-2</v>
      </c>
      <c r="P16" s="19">
        <v>3.9080379452842103E-2</v>
      </c>
      <c r="Q16" s="19">
        <v>6.01139059226488E-2</v>
      </c>
      <c r="R16" s="19"/>
      <c r="S16" s="19">
        <v>4.9199059957258602E-2</v>
      </c>
      <c r="T16" s="19">
        <v>5.0182283422570903E-2</v>
      </c>
      <c r="U16" s="19">
        <v>5.8125170481537397E-2</v>
      </c>
      <c r="V16" s="19">
        <v>4.3682737381616099E-2</v>
      </c>
      <c r="W16" s="19">
        <v>5.0114116947622897E-2</v>
      </c>
      <c r="X16" s="19">
        <v>7.6831904534156198E-2</v>
      </c>
      <c r="Y16" s="19">
        <v>3.8106092488749597E-2</v>
      </c>
      <c r="Z16" s="19">
        <v>6.0629917915786799E-2</v>
      </c>
      <c r="AA16" s="19">
        <v>5.8757161381907397E-2</v>
      </c>
      <c r="AB16" s="19">
        <v>8.0385121920589594E-2</v>
      </c>
      <c r="AC16" s="19">
        <v>4.0450645279784397E-2</v>
      </c>
      <c r="AD16" s="19">
        <v>2.2083123415067001E-2</v>
      </c>
      <c r="AE16" s="19"/>
      <c r="AF16" s="19">
        <v>7.6032545489554695E-2</v>
      </c>
      <c r="AG16" s="19">
        <v>4.7118600786138803E-2</v>
      </c>
      <c r="AH16" s="19">
        <v>3.65377387978916E-2</v>
      </c>
      <c r="AI16" s="19">
        <v>4.51176522332404E-2</v>
      </c>
      <c r="AJ16" s="19">
        <v>6.3976692368562904E-2</v>
      </c>
      <c r="AK16" s="19">
        <v>3.0824404137961201E-2</v>
      </c>
      <c r="AL16" s="19"/>
      <c r="AM16" s="19">
        <v>6.8131208341075097E-2</v>
      </c>
      <c r="AN16" s="19">
        <v>4.1253652549385803E-2</v>
      </c>
      <c r="AO16" s="19">
        <v>6.09435243355207E-2</v>
      </c>
      <c r="AP16" s="19">
        <v>3.7169602570011798E-2</v>
      </c>
      <c r="AQ16" s="19">
        <v>1.98695485323571E-2</v>
      </c>
      <c r="AR16" s="19"/>
      <c r="AS16" s="19">
        <v>4.4087786278174099E-2</v>
      </c>
      <c r="AT16" s="19">
        <v>6.0250913431772898E-2</v>
      </c>
      <c r="AU16" s="19">
        <v>4.1160731107123899E-2</v>
      </c>
      <c r="AV16" s="19">
        <v>6.1989630282612798E-2</v>
      </c>
      <c r="AW16" s="19">
        <v>6.9965018833145903E-2</v>
      </c>
      <c r="AX16" s="19">
        <v>4.8852401750144103E-2</v>
      </c>
      <c r="AY16" s="19"/>
      <c r="AZ16" s="19">
        <v>5.9088331114299501E-2</v>
      </c>
      <c r="BA16" s="19">
        <v>4.52895097875647E-2</v>
      </c>
      <c r="BB16" s="19">
        <v>5.76197183888007E-2</v>
      </c>
      <c r="BC16" s="19">
        <v>7.6344875541180704E-2</v>
      </c>
      <c r="BD16" s="19">
        <v>5.0978242860374702E-2</v>
      </c>
      <c r="BE16" s="19"/>
      <c r="BF16" s="19">
        <v>5.2579962687728701E-2</v>
      </c>
      <c r="BG16" s="19"/>
      <c r="BH16" s="19">
        <v>4.9212171775652402E-2</v>
      </c>
      <c r="BI16" s="19"/>
      <c r="BJ16" s="19">
        <v>4.7354917497318301E-2</v>
      </c>
      <c r="BK16" s="19">
        <v>7.0811870867405896E-2</v>
      </c>
      <c r="BL16" s="19">
        <v>5.5776926266465403E-2</v>
      </c>
      <c r="BM16" s="19">
        <v>3.9313659251308503E-2</v>
      </c>
      <c r="BN16" s="19">
        <v>1.9774142802892102E-2</v>
      </c>
      <c r="BO16" s="19">
        <v>2.1827837020547799E-2</v>
      </c>
      <c r="BP16" s="19"/>
      <c r="BQ16" s="19">
        <v>3.3650094474818003E-2</v>
      </c>
      <c r="BR16" s="19">
        <v>4.2393876784801401E-2</v>
      </c>
      <c r="BS16" s="19">
        <v>4.6892003033393102E-2</v>
      </c>
      <c r="BT16" s="19"/>
      <c r="BU16" s="19">
        <v>2.7689252573758E-2</v>
      </c>
      <c r="BV16" s="19">
        <v>4.07242681398369E-2</v>
      </c>
      <c r="BW16" s="19">
        <v>4.4313769642801898E-2</v>
      </c>
      <c r="BX16" s="19"/>
      <c r="BY16" s="19">
        <v>1.14338122796594E-2</v>
      </c>
      <c r="BZ16" s="19"/>
      <c r="CA16" s="19">
        <v>3.84566768462219E-2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446</v>
      </c>
      <c r="C9" s="17">
        <v>0.77933212929013895</v>
      </c>
      <c r="D9" s="17">
        <v>0.78358880367026196</v>
      </c>
      <c r="E9" s="17">
        <v>0.77508312675963698</v>
      </c>
      <c r="F9" s="17"/>
      <c r="G9" s="17">
        <v>0.67354331017587399</v>
      </c>
      <c r="H9" s="17">
        <v>0.73013404363868994</v>
      </c>
      <c r="I9" s="17">
        <v>0.76947517682005695</v>
      </c>
      <c r="J9" s="17">
        <v>0.81192965516645899</v>
      </c>
      <c r="K9" s="17">
        <v>0.85013891246388795</v>
      </c>
      <c r="L9" s="17">
        <v>0.82415386181491301</v>
      </c>
      <c r="M9" s="17"/>
      <c r="N9" s="17">
        <v>0.80158018041557699</v>
      </c>
      <c r="O9" s="17">
        <v>0.80022202813414001</v>
      </c>
      <c r="P9" s="17">
        <v>0.76183986764051503</v>
      </c>
      <c r="Q9" s="17">
        <v>0.74467281311841804</v>
      </c>
      <c r="R9" s="17"/>
      <c r="S9" s="17">
        <v>0.73131732956589302</v>
      </c>
      <c r="T9" s="17">
        <v>0.78372851783701802</v>
      </c>
      <c r="U9" s="17">
        <v>0.82073147473916297</v>
      </c>
      <c r="V9" s="17">
        <v>0.80814938150661297</v>
      </c>
      <c r="W9" s="17">
        <v>0.77283401424629194</v>
      </c>
      <c r="X9" s="17">
        <v>0.76610637431169704</v>
      </c>
      <c r="Y9" s="17">
        <v>0.73750315494302798</v>
      </c>
      <c r="Z9" s="17">
        <v>0.74127573019534598</v>
      </c>
      <c r="AA9" s="17">
        <v>0.78091653612254597</v>
      </c>
      <c r="AB9" s="17">
        <v>0.81530758243466495</v>
      </c>
      <c r="AC9" s="17">
        <v>0.82090194933962701</v>
      </c>
      <c r="AD9" s="17">
        <v>0.82105803723955795</v>
      </c>
      <c r="AE9" s="17"/>
      <c r="AF9" s="17">
        <v>0.73452048815682203</v>
      </c>
      <c r="AG9" s="17">
        <v>0.78659710832427199</v>
      </c>
      <c r="AH9" s="17">
        <v>0.79960642452026698</v>
      </c>
      <c r="AI9" s="17">
        <v>0.790215995875021</v>
      </c>
      <c r="AJ9" s="17">
        <v>0.81937874035865599</v>
      </c>
      <c r="AK9" s="17">
        <v>0.80472220574312603</v>
      </c>
      <c r="AL9" s="17"/>
      <c r="AM9" s="17">
        <v>0.75483490038657797</v>
      </c>
      <c r="AN9" s="17">
        <v>0.77701596030188402</v>
      </c>
      <c r="AO9" s="17">
        <v>0.794392455854533</v>
      </c>
      <c r="AP9" s="17">
        <v>0.81902285679796305</v>
      </c>
      <c r="AQ9" s="17">
        <v>0.74735059871758402</v>
      </c>
      <c r="AR9" s="17"/>
      <c r="AS9" s="17">
        <v>0.74745249254790003</v>
      </c>
      <c r="AT9" s="17">
        <v>0.79547806461002502</v>
      </c>
      <c r="AU9" s="17">
        <v>0.73709809723771103</v>
      </c>
      <c r="AV9" s="17">
        <v>0.79554586017335904</v>
      </c>
      <c r="AW9" s="17">
        <v>0.83766481624431899</v>
      </c>
      <c r="AX9" s="17">
        <v>0.780707198110556</v>
      </c>
      <c r="AY9" s="17"/>
      <c r="AZ9" s="17">
        <v>0.77461818024260998</v>
      </c>
      <c r="BA9" s="17">
        <v>0.78557479186913803</v>
      </c>
      <c r="BB9" s="17">
        <v>0.79403261973139905</v>
      </c>
      <c r="BC9" s="17">
        <v>0.80500638434566596</v>
      </c>
      <c r="BD9" s="17">
        <v>0.75220963924831197</v>
      </c>
      <c r="BE9" s="17"/>
      <c r="BF9" s="17">
        <v>0.79100700724378203</v>
      </c>
      <c r="BG9" s="17"/>
      <c r="BH9" s="17">
        <v>0.79129800483629598</v>
      </c>
      <c r="BI9" s="17"/>
      <c r="BJ9" s="17">
        <v>0.777146359852942</v>
      </c>
      <c r="BK9" s="17">
        <v>0.77432342010168997</v>
      </c>
      <c r="BL9" s="17">
        <v>0.81234742790001802</v>
      </c>
      <c r="BM9" s="17">
        <v>0.73852603484884904</v>
      </c>
      <c r="BN9" s="17">
        <v>0.75199351430501005</v>
      </c>
      <c r="BO9" s="17">
        <v>0.71468805044209405</v>
      </c>
      <c r="BP9" s="17"/>
      <c r="BQ9" s="17">
        <v>0.79762316521593002</v>
      </c>
      <c r="BR9" s="17">
        <v>0.80429674250003502</v>
      </c>
      <c r="BS9" s="17">
        <v>0.78563742005884696</v>
      </c>
      <c r="BT9" s="17"/>
      <c r="BU9" s="17">
        <v>0.75962580072756702</v>
      </c>
      <c r="BV9" s="17">
        <v>0.81636110553210495</v>
      </c>
      <c r="BW9" s="17">
        <v>0.781740376788856</v>
      </c>
      <c r="BX9" s="17"/>
      <c r="BY9" s="17">
        <v>0.65267042282169396</v>
      </c>
      <c r="BZ9" s="17"/>
      <c r="CA9" s="17">
        <v>0.81279078785011605</v>
      </c>
    </row>
    <row r="10" spans="2:79" ht="29" x14ac:dyDescent="0.35">
      <c r="B10" s="18" t="s">
        <v>447</v>
      </c>
      <c r="C10" s="17">
        <v>0.66179413026670297</v>
      </c>
      <c r="D10" s="17">
        <v>0.64661507414393804</v>
      </c>
      <c r="E10" s="17">
        <v>0.67608112561612099</v>
      </c>
      <c r="F10" s="17"/>
      <c r="G10" s="17">
        <v>0.60208402753486001</v>
      </c>
      <c r="H10" s="17">
        <v>0.57699990572950199</v>
      </c>
      <c r="I10" s="17">
        <v>0.64237021483636303</v>
      </c>
      <c r="J10" s="17">
        <v>0.67687849018134705</v>
      </c>
      <c r="K10" s="17">
        <v>0.743233936844649</v>
      </c>
      <c r="L10" s="17">
        <v>0.71957756515676896</v>
      </c>
      <c r="M10" s="17"/>
      <c r="N10" s="17">
        <v>0.69271009209086298</v>
      </c>
      <c r="O10" s="17">
        <v>0.66161700848085303</v>
      </c>
      <c r="P10" s="17">
        <v>0.64166876338315804</v>
      </c>
      <c r="Q10" s="17">
        <v>0.63939608889791399</v>
      </c>
      <c r="R10" s="17"/>
      <c r="S10" s="17">
        <v>0.61303489207128303</v>
      </c>
      <c r="T10" s="17">
        <v>0.68929953684870604</v>
      </c>
      <c r="U10" s="17">
        <v>0.72199185526036203</v>
      </c>
      <c r="V10" s="17">
        <v>0.72826421820304599</v>
      </c>
      <c r="W10" s="17">
        <v>0.65729854158999401</v>
      </c>
      <c r="X10" s="17">
        <v>0.60894374147408603</v>
      </c>
      <c r="Y10" s="17">
        <v>0.65412670256160099</v>
      </c>
      <c r="Z10" s="17">
        <v>0.58288955859802605</v>
      </c>
      <c r="AA10" s="17">
        <v>0.62269617780289499</v>
      </c>
      <c r="AB10" s="17">
        <v>0.65216850122438697</v>
      </c>
      <c r="AC10" s="17">
        <v>0.74331505705003598</v>
      </c>
      <c r="AD10" s="17">
        <v>0.74066146143421896</v>
      </c>
      <c r="AE10" s="17"/>
      <c r="AF10" s="17">
        <v>0.62712332963290096</v>
      </c>
      <c r="AG10" s="17">
        <v>0.65540954330643497</v>
      </c>
      <c r="AH10" s="17">
        <v>0.71234180056939</v>
      </c>
      <c r="AI10" s="17">
        <v>0.68591317957509101</v>
      </c>
      <c r="AJ10" s="17">
        <v>0.69039203998565801</v>
      </c>
      <c r="AK10" s="17">
        <v>0.70652619147418105</v>
      </c>
      <c r="AL10" s="17"/>
      <c r="AM10" s="17">
        <v>0.640385969392961</v>
      </c>
      <c r="AN10" s="17">
        <v>0.67348282761700895</v>
      </c>
      <c r="AO10" s="17">
        <v>0.67304178301028705</v>
      </c>
      <c r="AP10" s="17">
        <v>0.64399423610446804</v>
      </c>
      <c r="AQ10" s="17">
        <v>0.68238413184605196</v>
      </c>
      <c r="AR10" s="17"/>
      <c r="AS10" s="17">
        <v>0.59632128955436303</v>
      </c>
      <c r="AT10" s="17">
        <v>0.66379098709623396</v>
      </c>
      <c r="AU10" s="17">
        <v>0.63607024080852903</v>
      </c>
      <c r="AV10" s="17">
        <v>0.70739347356279902</v>
      </c>
      <c r="AW10" s="17">
        <v>0.72520536941930802</v>
      </c>
      <c r="AX10" s="17">
        <v>0.68648069063676098</v>
      </c>
      <c r="AY10" s="17"/>
      <c r="AZ10" s="17">
        <v>0.69260866062585202</v>
      </c>
      <c r="BA10" s="17">
        <v>0.64735138191712405</v>
      </c>
      <c r="BB10" s="17">
        <v>0.68692856990353601</v>
      </c>
      <c r="BC10" s="17">
        <v>0.69256582761904795</v>
      </c>
      <c r="BD10" s="17">
        <v>0.62381069627026897</v>
      </c>
      <c r="BE10" s="17"/>
      <c r="BF10" s="17">
        <v>0.68094085582234198</v>
      </c>
      <c r="BG10" s="17"/>
      <c r="BH10" s="17">
        <v>0.67485485457689598</v>
      </c>
      <c r="BI10" s="17"/>
      <c r="BJ10" s="17">
        <v>0.65628446161058196</v>
      </c>
      <c r="BK10" s="17">
        <v>0.65862574707846</v>
      </c>
      <c r="BL10" s="17">
        <v>0.707511621422801</v>
      </c>
      <c r="BM10" s="17">
        <v>0.53760821264709602</v>
      </c>
      <c r="BN10" s="17">
        <v>0.65729179936033</v>
      </c>
      <c r="BO10" s="17">
        <v>0.660345541518916</v>
      </c>
      <c r="BP10" s="17"/>
      <c r="BQ10" s="17">
        <v>0.705384023719974</v>
      </c>
      <c r="BR10" s="17">
        <v>0.67924647006833705</v>
      </c>
      <c r="BS10" s="17">
        <v>0.66123808514249705</v>
      </c>
      <c r="BT10" s="17"/>
      <c r="BU10" s="17">
        <v>0.640029000125792</v>
      </c>
      <c r="BV10" s="17">
        <v>0.68771137463658005</v>
      </c>
      <c r="BW10" s="17">
        <v>0.669963033388423</v>
      </c>
      <c r="BX10" s="17"/>
      <c r="BY10" s="17">
        <v>0.58026283402906098</v>
      </c>
      <c r="BZ10" s="17"/>
      <c r="CA10" s="17">
        <v>0.73875958387297003</v>
      </c>
    </row>
    <row r="11" spans="2:79" ht="29" x14ac:dyDescent="0.35">
      <c r="B11" s="18" t="s">
        <v>448</v>
      </c>
      <c r="C11" s="17">
        <v>0.55766945326463502</v>
      </c>
      <c r="D11" s="17">
        <v>0.53056774505621496</v>
      </c>
      <c r="E11" s="17">
        <v>0.58336401991803</v>
      </c>
      <c r="F11" s="17"/>
      <c r="G11" s="17">
        <v>0.48978861574329902</v>
      </c>
      <c r="H11" s="17">
        <v>0.48879465694274898</v>
      </c>
      <c r="I11" s="17">
        <v>0.58359467748826499</v>
      </c>
      <c r="J11" s="17">
        <v>0.62702810370150897</v>
      </c>
      <c r="K11" s="17">
        <v>0.577889336632045</v>
      </c>
      <c r="L11" s="17">
        <v>0.568304480791192</v>
      </c>
      <c r="M11" s="17"/>
      <c r="N11" s="17">
        <v>0.56524158104008904</v>
      </c>
      <c r="O11" s="17">
        <v>0.55680401868565299</v>
      </c>
      <c r="P11" s="17">
        <v>0.55476934874349904</v>
      </c>
      <c r="Q11" s="17">
        <v>0.54709846391018802</v>
      </c>
      <c r="R11" s="17"/>
      <c r="S11" s="17">
        <v>0.50284016780843399</v>
      </c>
      <c r="T11" s="17">
        <v>0.58827618988602404</v>
      </c>
      <c r="U11" s="17">
        <v>0.60168340581566304</v>
      </c>
      <c r="V11" s="17">
        <v>0.58979904077023104</v>
      </c>
      <c r="W11" s="17">
        <v>0.58256882185978098</v>
      </c>
      <c r="X11" s="17">
        <v>0.514686781588927</v>
      </c>
      <c r="Y11" s="17">
        <v>0.588875070383449</v>
      </c>
      <c r="Z11" s="17">
        <v>0.53679003462829</v>
      </c>
      <c r="AA11" s="17">
        <v>0.51602750019447696</v>
      </c>
      <c r="AB11" s="17">
        <v>0.56313211708828004</v>
      </c>
      <c r="AC11" s="17">
        <v>0.55605404447362705</v>
      </c>
      <c r="AD11" s="17">
        <v>0.62132515240697805</v>
      </c>
      <c r="AE11" s="17"/>
      <c r="AF11" s="17">
        <v>0.514525169531036</v>
      </c>
      <c r="AG11" s="17">
        <v>0.56389445308239405</v>
      </c>
      <c r="AH11" s="17">
        <v>0.58505059443959295</v>
      </c>
      <c r="AI11" s="17">
        <v>0.61892901239710896</v>
      </c>
      <c r="AJ11" s="17">
        <v>0.55986950350169096</v>
      </c>
      <c r="AK11" s="17">
        <v>0.57466683004039298</v>
      </c>
      <c r="AL11" s="17"/>
      <c r="AM11" s="17">
        <v>0.51898319447176999</v>
      </c>
      <c r="AN11" s="17">
        <v>0.57390794489321195</v>
      </c>
      <c r="AO11" s="17">
        <v>0.57087696082539097</v>
      </c>
      <c r="AP11" s="17">
        <v>0.56726722770598104</v>
      </c>
      <c r="AQ11" s="17">
        <v>0.56946510383139004</v>
      </c>
      <c r="AR11" s="17"/>
      <c r="AS11" s="17">
        <v>0.51297459125164002</v>
      </c>
      <c r="AT11" s="17">
        <v>0.57727792920644805</v>
      </c>
      <c r="AU11" s="17">
        <v>0.53399215150902302</v>
      </c>
      <c r="AV11" s="17">
        <v>0.592282219275998</v>
      </c>
      <c r="AW11" s="17">
        <v>0.58726151957283301</v>
      </c>
      <c r="AX11" s="17">
        <v>0.54270296838514298</v>
      </c>
      <c r="AY11" s="17"/>
      <c r="AZ11" s="17">
        <v>0.56365410296187501</v>
      </c>
      <c r="BA11" s="17">
        <v>0.550055890717148</v>
      </c>
      <c r="BB11" s="17">
        <v>0.59052736308294096</v>
      </c>
      <c r="BC11" s="17">
        <v>0.547120371303355</v>
      </c>
      <c r="BD11" s="17">
        <v>0.53824993758805795</v>
      </c>
      <c r="BE11" s="17"/>
      <c r="BF11" s="17">
        <v>0.56346656339671697</v>
      </c>
      <c r="BG11" s="17"/>
      <c r="BH11" s="17">
        <v>0.56689722940001297</v>
      </c>
      <c r="BI11" s="17"/>
      <c r="BJ11" s="17">
        <v>0.55679399612189495</v>
      </c>
      <c r="BK11" s="17">
        <v>0.57938810840929</v>
      </c>
      <c r="BL11" s="17">
        <v>0.57625074943788201</v>
      </c>
      <c r="BM11" s="17">
        <v>0.46708231966774699</v>
      </c>
      <c r="BN11" s="17">
        <v>0.59046529518715296</v>
      </c>
      <c r="BO11" s="17">
        <v>0.54572999631244601</v>
      </c>
      <c r="BP11" s="17"/>
      <c r="BQ11" s="17">
        <v>0.62759176743422795</v>
      </c>
      <c r="BR11" s="17">
        <v>0.57346458664988997</v>
      </c>
      <c r="BS11" s="17">
        <v>0.55434822746914802</v>
      </c>
      <c r="BT11" s="17"/>
      <c r="BU11" s="17">
        <v>0.53784839663539397</v>
      </c>
      <c r="BV11" s="17">
        <v>0.60340770522101805</v>
      </c>
      <c r="BW11" s="17">
        <v>0.55233071669589495</v>
      </c>
      <c r="BX11" s="17"/>
      <c r="BY11" s="17">
        <v>0.40693421530020002</v>
      </c>
      <c r="BZ11" s="17"/>
      <c r="CA11" s="17">
        <v>0.61789164160071797</v>
      </c>
    </row>
    <row r="12" spans="2:79" x14ac:dyDescent="0.35">
      <c r="B12" s="18" t="s">
        <v>449</v>
      </c>
      <c r="C12" s="17">
        <v>0.33965315505608801</v>
      </c>
      <c r="D12" s="17">
        <v>0.37240880141120802</v>
      </c>
      <c r="E12" s="17">
        <v>0.30864601995366298</v>
      </c>
      <c r="F12" s="17"/>
      <c r="G12" s="17">
        <v>0.38049159573410901</v>
      </c>
      <c r="H12" s="17">
        <v>0.38750525323455398</v>
      </c>
      <c r="I12" s="17">
        <v>0.37898680061795098</v>
      </c>
      <c r="J12" s="17">
        <v>0.33651464731369501</v>
      </c>
      <c r="K12" s="17">
        <v>0.28007542775147898</v>
      </c>
      <c r="L12" s="17">
        <v>0.28407030458042298</v>
      </c>
      <c r="M12" s="17"/>
      <c r="N12" s="17">
        <v>0.37900553530440201</v>
      </c>
      <c r="O12" s="17">
        <v>0.329564171709188</v>
      </c>
      <c r="P12" s="17">
        <v>0.33657337634890899</v>
      </c>
      <c r="Q12" s="17">
        <v>0.31169291287379802</v>
      </c>
      <c r="R12" s="17"/>
      <c r="S12" s="17">
        <v>0.44256687681677198</v>
      </c>
      <c r="T12" s="17">
        <v>0.308220630475531</v>
      </c>
      <c r="U12" s="17">
        <v>0.30357857530476601</v>
      </c>
      <c r="V12" s="17">
        <v>0.35018724393073702</v>
      </c>
      <c r="W12" s="17">
        <v>0.33114689784021201</v>
      </c>
      <c r="X12" s="17">
        <v>0.41539664839485102</v>
      </c>
      <c r="Y12" s="17">
        <v>0.30784879550573901</v>
      </c>
      <c r="Z12" s="17">
        <v>0.330451613585038</v>
      </c>
      <c r="AA12" s="17">
        <v>0.26175980051071601</v>
      </c>
      <c r="AB12" s="17">
        <v>0.302765429082403</v>
      </c>
      <c r="AC12" s="17">
        <v>0.28349721492855201</v>
      </c>
      <c r="AD12" s="17">
        <v>0.43985542234874597</v>
      </c>
      <c r="AE12" s="17"/>
      <c r="AF12" s="17">
        <v>0.32497584073789099</v>
      </c>
      <c r="AG12" s="17">
        <v>0.33695951197642199</v>
      </c>
      <c r="AH12" s="17">
        <v>0.349833799360454</v>
      </c>
      <c r="AI12" s="17">
        <v>0.35880787330542602</v>
      </c>
      <c r="AJ12" s="17">
        <v>0.34347071945926899</v>
      </c>
      <c r="AK12" s="17">
        <v>0.457268436057015</v>
      </c>
      <c r="AL12" s="17"/>
      <c r="AM12" s="17">
        <v>0.26687211315614801</v>
      </c>
      <c r="AN12" s="17">
        <v>0.31744157911375898</v>
      </c>
      <c r="AO12" s="17">
        <v>0.37572071825639503</v>
      </c>
      <c r="AP12" s="17">
        <v>0.438428533798634</v>
      </c>
      <c r="AQ12" s="17">
        <v>0.52489458234848496</v>
      </c>
      <c r="AR12" s="17"/>
      <c r="AS12" s="17">
        <v>0.42427139493231902</v>
      </c>
      <c r="AT12" s="17">
        <v>0.32858416449009498</v>
      </c>
      <c r="AU12" s="17">
        <v>0.32946505109525298</v>
      </c>
      <c r="AV12" s="17">
        <v>0.31035849402896298</v>
      </c>
      <c r="AW12" s="17">
        <v>0.26894101366554102</v>
      </c>
      <c r="AX12" s="17">
        <v>0.33072203006805301</v>
      </c>
      <c r="AY12" s="17"/>
      <c r="AZ12" s="17">
        <v>0.32118846535211099</v>
      </c>
      <c r="BA12" s="17">
        <v>0.32411712894211497</v>
      </c>
      <c r="BB12" s="17">
        <v>0.33838933881530098</v>
      </c>
      <c r="BC12" s="17">
        <v>0.30950250721073103</v>
      </c>
      <c r="BD12" s="17">
        <v>0.38888293805255097</v>
      </c>
      <c r="BE12" s="17"/>
      <c r="BF12" s="17">
        <v>0.330013535372227</v>
      </c>
      <c r="BG12" s="17"/>
      <c r="BH12" s="17">
        <v>0.345186196277251</v>
      </c>
      <c r="BI12" s="17"/>
      <c r="BJ12" s="17">
        <v>0.35530564314127999</v>
      </c>
      <c r="BK12" s="17">
        <v>0.30786667825465203</v>
      </c>
      <c r="BL12" s="17">
        <v>0.324187166729208</v>
      </c>
      <c r="BM12" s="17">
        <v>0.358814015126455</v>
      </c>
      <c r="BN12" s="17">
        <v>0.44221602688517497</v>
      </c>
      <c r="BO12" s="17">
        <v>0.29509886989397</v>
      </c>
      <c r="BP12" s="17"/>
      <c r="BQ12" s="17">
        <v>0.39136276219069699</v>
      </c>
      <c r="BR12" s="17">
        <v>0.37004563174190802</v>
      </c>
      <c r="BS12" s="17">
        <v>0.32712054259571</v>
      </c>
      <c r="BT12" s="17"/>
      <c r="BU12" s="17">
        <v>0.38253013078239101</v>
      </c>
      <c r="BV12" s="17">
        <v>0.38333364907337297</v>
      </c>
      <c r="BW12" s="17">
        <v>0.32062275787891498</v>
      </c>
      <c r="BX12" s="17"/>
      <c r="BY12" s="17">
        <v>0.40345924370366898</v>
      </c>
      <c r="BZ12" s="17"/>
      <c r="CA12" s="17">
        <v>0.40275042016871199</v>
      </c>
    </row>
    <row r="13" spans="2:79" x14ac:dyDescent="0.35">
      <c r="B13" s="18" t="s">
        <v>450</v>
      </c>
      <c r="C13" s="17">
        <v>0.27366202246807803</v>
      </c>
      <c r="D13" s="17">
        <v>0.30082809904064201</v>
      </c>
      <c r="E13" s="17">
        <v>0.24858372845482499</v>
      </c>
      <c r="F13" s="17"/>
      <c r="G13" s="17">
        <v>0.34938023000797502</v>
      </c>
      <c r="H13" s="17">
        <v>0.31648411808497301</v>
      </c>
      <c r="I13" s="17">
        <v>0.28511169747613702</v>
      </c>
      <c r="J13" s="17">
        <v>0.27221145888716097</v>
      </c>
      <c r="K13" s="17">
        <v>0.24187989039666999</v>
      </c>
      <c r="L13" s="17">
        <v>0.20145002828966599</v>
      </c>
      <c r="M13" s="17"/>
      <c r="N13" s="17">
        <v>0.31611883588579098</v>
      </c>
      <c r="O13" s="17">
        <v>0.23262637251630799</v>
      </c>
      <c r="P13" s="17">
        <v>0.26567639436600998</v>
      </c>
      <c r="Q13" s="17">
        <v>0.277958953600765</v>
      </c>
      <c r="R13" s="17"/>
      <c r="S13" s="17">
        <v>0.34063218107145299</v>
      </c>
      <c r="T13" s="17">
        <v>0.24505083722998799</v>
      </c>
      <c r="U13" s="17">
        <v>0.29461423452608299</v>
      </c>
      <c r="V13" s="17">
        <v>0.30500493498842202</v>
      </c>
      <c r="W13" s="17">
        <v>0.28573348414255101</v>
      </c>
      <c r="X13" s="17">
        <v>0.352948949986512</v>
      </c>
      <c r="Y13" s="17">
        <v>0.217245964619207</v>
      </c>
      <c r="Z13" s="17">
        <v>0.27123916793743502</v>
      </c>
      <c r="AA13" s="17">
        <v>0.23091973660822401</v>
      </c>
      <c r="AB13" s="17">
        <v>0.200502800143147</v>
      </c>
      <c r="AC13" s="17">
        <v>0.21209209524816799</v>
      </c>
      <c r="AD13" s="17">
        <v>0.301894334884729</v>
      </c>
      <c r="AE13" s="17"/>
      <c r="AF13" s="17">
        <v>0.28170778008201303</v>
      </c>
      <c r="AG13" s="17">
        <v>0.25219378763595601</v>
      </c>
      <c r="AH13" s="17">
        <v>0.26450471882463999</v>
      </c>
      <c r="AI13" s="17">
        <v>0.30503051113552598</v>
      </c>
      <c r="AJ13" s="17">
        <v>0.330011503818401</v>
      </c>
      <c r="AK13" s="17">
        <v>0.41331327199693602</v>
      </c>
      <c r="AL13" s="17"/>
      <c r="AM13" s="17">
        <v>0.20440887327903601</v>
      </c>
      <c r="AN13" s="17">
        <v>0.27239805436222703</v>
      </c>
      <c r="AO13" s="17">
        <v>0.28917456264557401</v>
      </c>
      <c r="AP13" s="17">
        <v>0.36517474445187498</v>
      </c>
      <c r="AQ13" s="17">
        <v>0.42155109268721502</v>
      </c>
      <c r="AR13" s="17"/>
      <c r="AS13" s="17">
        <v>0.33178403746791502</v>
      </c>
      <c r="AT13" s="17">
        <v>0.26373676629569498</v>
      </c>
      <c r="AU13" s="17">
        <v>0.28570059636602002</v>
      </c>
      <c r="AV13" s="17">
        <v>0.24547285018651499</v>
      </c>
      <c r="AW13" s="17">
        <v>0.20643619404430499</v>
      </c>
      <c r="AX13" s="17">
        <v>0.28503372013043998</v>
      </c>
      <c r="AY13" s="17"/>
      <c r="AZ13" s="17">
        <v>0.27573247430900999</v>
      </c>
      <c r="BA13" s="17">
        <v>0.24679062453262801</v>
      </c>
      <c r="BB13" s="17">
        <v>0.28796622288840201</v>
      </c>
      <c r="BC13" s="17">
        <v>0.24452300573737701</v>
      </c>
      <c r="BD13" s="17">
        <v>0.30254174235221798</v>
      </c>
      <c r="BE13" s="17"/>
      <c r="BF13" s="17">
        <v>0.262913780442252</v>
      </c>
      <c r="BG13" s="17"/>
      <c r="BH13" s="17">
        <v>0.27380973260938002</v>
      </c>
      <c r="BI13" s="17"/>
      <c r="BJ13" s="17">
        <v>0.28975170813904999</v>
      </c>
      <c r="BK13" s="17">
        <v>0.234988732175064</v>
      </c>
      <c r="BL13" s="17">
        <v>0.25537390337205401</v>
      </c>
      <c r="BM13" s="17">
        <v>0.30183117176702801</v>
      </c>
      <c r="BN13" s="17">
        <v>0.31595604799368199</v>
      </c>
      <c r="BO13" s="17">
        <v>0.31793089035886302</v>
      </c>
      <c r="BP13" s="17"/>
      <c r="BQ13" s="17">
        <v>0.33998915863558299</v>
      </c>
      <c r="BR13" s="17">
        <v>0.27268767053920101</v>
      </c>
      <c r="BS13" s="17">
        <v>0.26278188615271503</v>
      </c>
      <c r="BT13" s="17"/>
      <c r="BU13" s="17">
        <v>0.33781376045671802</v>
      </c>
      <c r="BV13" s="17">
        <v>0.27559887268316902</v>
      </c>
      <c r="BW13" s="17">
        <v>0.26450125962326199</v>
      </c>
      <c r="BX13" s="17"/>
      <c r="BY13" s="17">
        <v>0.31205294464586403</v>
      </c>
      <c r="BZ13" s="17"/>
      <c r="CA13" s="17">
        <v>0.32286899669559799</v>
      </c>
    </row>
    <row r="14" spans="2:79" x14ac:dyDescent="0.35">
      <c r="B14" s="18" t="s">
        <v>451</v>
      </c>
      <c r="C14" s="17">
        <v>0.10248882350779299</v>
      </c>
      <c r="D14" s="17">
        <v>0.12897277492127701</v>
      </c>
      <c r="E14" s="17">
        <v>7.6904002502887897E-2</v>
      </c>
      <c r="F14" s="17"/>
      <c r="G14" s="17">
        <v>0.17805630573307801</v>
      </c>
      <c r="H14" s="17">
        <v>0.13046570674400201</v>
      </c>
      <c r="I14" s="17">
        <v>0.117338354923701</v>
      </c>
      <c r="J14" s="17">
        <v>9.4848080081049904E-2</v>
      </c>
      <c r="K14" s="17">
        <v>5.98403624098333E-2</v>
      </c>
      <c r="L14" s="17">
        <v>5.19898344224567E-2</v>
      </c>
      <c r="M14" s="17"/>
      <c r="N14" s="17">
        <v>0.10325915471623499</v>
      </c>
      <c r="O14" s="17">
        <v>9.4414831934339805E-2</v>
      </c>
      <c r="P14" s="17">
        <v>0.118255701237785</v>
      </c>
      <c r="Q14" s="17">
        <v>9.6848547344140001E-2</v>
      </c>
      <c r="R14" s="17"/>
      <c r="S14" s="17">
        <v>0.157354986622499</v>
      </c>
      <c r="T14" s="17">
        <v>9.9107996661166695E-2</v>
      </c>
      <c r="U14" s="17">
        <v>9.5371787232522501E-2</v>
      </c>
      <c r="V14" s="17">
        <v>0.107717395081959</v>
      </c>
      <c r="W14" s="17">
        <v>9.2916766876735293E-2</v>
      </c>
      <c r="X14" s="17">
        <v>8.7447312587041207E-2</v>
      </c>
      <c r="Y14" s="17">
        <v>0.112427383567063</v>
      </c>
      <c r="Z14" s="17">
        <v>0.14059031424563101</v>
      </c>
      <c r="AA14" s="17">
        <v>8.1514548585593594E-2</v>
      </c>
      <c r="AB14" s="17">
        <v>5.9083807887953303E-2</v>
      </c>
      <c r="AC14" s="17">
        <v>8.5396821984171603E-2</v>
      </c>
      <c r="AD14" s="17">
        <v>9.0626025624816905E-2</v>
      </c>
      <c r="AE14" s="17"/>
      <c r="AF14" s="17">
        <v>0.10381212876254201</v>
      </c>
      <c r="AG14" s="17">
        <v>0.109554943843492</v>
      </c>
      <c r="AH14" s="17">
        <v>0.101538131929489</v>
      </c>
      <c r="AI14" s="17">
        <v>8.2585948235272502E-2</v>
      </c>
      <c r="AJ14" s="17">
        <v>0.10493440597442701</v>
      </c>
      <c r="AK14" s="17">
        <v>0.14852633664286599</v>
      </c>
      <c r="AL14" s="17"/>
      <c r="AM14" s="17">
        <v>6.8855758887698404E-2</v>
      </c>
      <c r="AN14" s="17">
        <v>0.103650314818613</v>
      </c>
      <c r="AO14" s="17">
        <v>0.115808247122847</v>
      </c>
      <c r="AP14" s="17">
        <v>0.120358129042517</v>
      </c>
      <c r="AQ14" s="17">
        <v>0.16030373258014</v>
      </c>
      <c r="AR14" s="17"/>
      <c r="AS14" s="17">
        <v>0.14965336312827801</v>
      </c>
      <c r="AT14" s="17">
        <v>9.9960691801189994E-2</v>
      </c>
      <c r="AU14" s="17">
        <v>0.11656633739712099</v>
      </c>
      <c r="AV14" s="17">
        <v>7.1987001831463102E-2</v>
      </c>
      <c r="AW14" s="17">
        <v>4.8343040669977501E-2</v>
      </c>
      <c r="AX14" s="17">
        <v>0.106581085777281</v>
      </c>
      <c r="AY14" s="17"/>
      <c r="AZ14" s="17">
        <v>0.116135587468237</v>
      </c>
      <c r="BA14" s="17">
        <v>8.8332262867998307E-2</v>
      </c>
      <c r="BB14" s="17">
        <v>8.7792075125683502E-2</v>
      </c>
      <c r="BC14" s="17">
        <v>9.4594129174396996E-2</v>
      </c>
      <c r="BD14" s="17">
        <v>0.1239682303866</v>
      </c>
      <c r="BE14" s="17"/>
      <c r="BF14" s="17">
        <v>9.3092461345712404E-2</v>
      </c>
      <c r="BG14" s="17"/>
      <c r="BH14" s="17">
        <v>0.103626481611687</v>
      </c>
      <c r="BI14" s="17"/>
      <c r="BJ14" s="17">
        <v>0.11464622362148801</v>
      </c>
      <c r="BK14" s="17">
        <v>7.6173844420413403E-2</v>
      </c>
      <c r="BL14" s="17">
        <v>7.7287821488692399E-2</v>
      </c>
      <c r="BM14" s="17">
        <v>0.15260096904942499</v>
      </c>
      <c r="BN14" s="17">
        <v>0.15137051291721201</v>
      </c>
      <c r="BO14" s="17">
        <v>0.12497482636767</v>
      </c>
      <c r="BP14" s="17"/>
      <c r="BQ14" s="17">
        <v>0.127369318938923</v>
      </c>
      <c r="BR14" s="17">
        <v>0.107202768952244</v>
      </c>
      <c r="BS14" s="17">
        <v>9.3855419099606194E-2</v>
      </c>
      <c r="BT14" s="17"/>
      <c r="BU14" s="17">
        <v>0.198584414778953</v>
      </c>
      <c r="BV14" s="17">
        <v>9.2630769712687494E-2</v>
      </c>
      <c r="BW14" s="17">
        <v>0.105846034638528</v>
      </c>
      <c r="BX14" s="17"/>
      <c r="BY14" s="17">
        <v>0.198546414660808</v>
      </c>
      <c r="BZ14" s="17"/>
      <c r="CA14" s="17">
        <v>0.123951310485847</v>
      </c>
    </row>
    <row r="15" spans="2:79" ht="43.5" x14ac:dyDescent="0.35">
      <c r="B15" s="18" t="s">
        <v>452</v>
      </c>
      <c r="C15" s="17">
        <v>6.2635341321427299E-2</v>
      </c>
      <c r="D15" s="17">
        <v>5.6801975498567497E-2</v>
      </c>
      <c r="E15" s="17">
        <v>6.8336929619307998E-2</v>
      </c>
      <c r="F15" s="17"/>
      <c r="G15" s="17">
        <v>3.7383722830432002E-2</v>
      </c>
      <c r="H15" s="17">
        <v>4.4228140376783701E-2</v>
      </c>
      <c r="I15" s="17">
        <v>6.5069905373136894E-2</v>
      </c>
      <c r="J15" s="17">
        <v>5.7034020925062198E-2</v>
      </c>
      <c r="K15" s="17">
        <v>6.2729853688109294E-2</v>
      </c>
      <c r="L15" s="17">
        <v>9.6976949533758405E-2</v>
      </c>
      <c r="M15" s="17"/>
      <c r="N15" s="17">
        <v>6.3329021864960505E-2</v>
      </c>
      <c r="O15" s="17">
        <v>6.3162313333702994E-2</v>
      </c>
      <c r="P15" s="17">
        <v>6.2580982717633599E-2</v>
      </c>
      <c r="Q15" s="17">
        <v>6.3191348424431096E-2</v>
      </c>
      <c r="R15" s="17"/>
      <c r="S15" s="17">
        <v>6.2398631923576503E-2</v>
      </c>
      <c r="T15" s="17">
        <v>6.29202833926817E-2</v>
      </c>
      <c r="U15" s="17">
        <v>4.3480010279073097E-2</v>
      </c>
      <c r="V15" s="17">
        <v>5.8109923802543602E-2</v>
      </c>
      <c r="W15" s="17">
        <v>5.5929469975493799E-2</v>
      </c>
      <c r="X15" s="17">
        <v>5.70089058479007E-2</v>
      </c>
      <c r="Y15" s="17">
        <v>7.5730344865023197E-2</v>
      </c>
      <c r="Z15" s="17">
        <v>4.9852126131919097E-2</v>
      </c>
      <c r="AA15" s="17">
        <v>7.17070922964477E-2</v>
      </c>
      <c r="AB15" s="17">
        <v>9.5929872016333601E-2</v>
      </c>
      <c r="AC15" s="17">
        <v>4.7846640285180798E-2</v>
      </c>
      <c r="AD15" s="17">
        <v>3.33931525295314E-2</v>
      </c>
      <c r="AE15" s="17"/>
      <c r="AF15" s="17">
        <v>7.0576191020976897E-2</v>
      </c>
      <c r="AG15" s="17">
        <v>6.5125214526088798E-2</v>
      </c>
      <c r="AH15" s="17">
        <v>5.8566973173346998E-2</v>
      </c>
      <c r="AI15" s="17">
        <v>4.0262184552029699E-2</v>
      </c>
      <c r="AJ15" s="17">
        <v>6.7884399419452804E-2</v>
      </c>
      <c r="AK15" s="17">
        <v>3.7269551405239097E-2</v>
      </c>
      <c r="AL15" s="17"/>
      <c r="AM15" s="17">
        <v>8.8318343597412197E-2</v>
      </c>
      <c r="AN15" s="17">
        <v>5.8828454568467498E-2</v>
      </c>
      <c r="AO15" s="17">
        <v>5.1668600399798301E-2</v>
      </c>
      <c r="AP15" s="17">
        <v>3.7922153064932698E-2</v>
      </c>
      <c r="AQ15" s="17">
        <v>5.35215120225963E-2</v>
      </c>
      <c r="AR15" s="17"/>
      <c r="AS15" s="17">
        <v>6.3447394955789799E-2</v>
      </c>
      <c r="AT15" s="17">
        <v>6.9605809234248001E-2</v>
      </c>
      <c r="AU15" s="17">
        <v>6.8855243761159896E-2</v>
      </c>
      <c r="AV15" s="17">
        <v>5.2075561171979499E-2</v>
      </c>
      <c r="AW15" s="17">
        <v>6.2591056257547698E-2</v>
      </c>
      <c r="AX15" s="17">
        <v>5.1857968570853799E-2</v>
      </c>
      <c r="AY15" s="17"/>
      <c r="AZ15" s="17">
        <v>5.0715574254847497E-2</v>
      </c>
      <c r="BA15" s="17">
        <v>6.3166903431106494E-2</v>
      </c>
      <c r="BB15" s="17">
        <v>5.9843056538117098E-2</v>
      </c>
      <c r="BC15" s="17">
        <v>6.7261942409621106E-2</v>
      </c>
      <c r="BD15" s="17">
        <v>7.2989131265701598E-2</v>
      </c>
      <c r="BE15" s="17"/>
      <c r="BF15" s="17">
        <v>6.2071562372994202E-2</v>
      </c>
      <c r="BG15" s="17"/>
      <c r="BH15" s="17">
        <v>5.9540487704561398E-2</v>
      </c>
      <c r="BI15" s="17"/>
      <c r="BJ15" s="17">
        <v>5.8831591368282102E-2</v>
      </c>
      <c r="BK15" s="17">
        <v>7.5230672906625301E-2</v>
      </c>
      <c r="BL15" s="17">
        <v>6.3128159517854193E-2</v>
      </c>
      <c r="BM15" s="17">
        <v>7.1404904234982997E-2</v>
      </c>
      <c r="BN15" s="17">
        <v>2.56714738006806E-3</v>
      </c>
      <c r="BO15" s="17">
        <v>6.5662054882127202E-2</v>
      </c>
      <c r="BP15" s="17"/>
      <c r="BQ15" s="17">
        <v>4.3196138085755502E-2</v>
      </c>
      <c r="BR15" s="17">
        <v>4.9727034758282801E-2</v>
      </c>
      <c r="BS15" s="17">
        <v>7.1240034013955705E-2</v>
      </c>
      <c r="BT15" s="17"/>
      <c r="BU15" s="17">
        <v>4.2272372211079302E-2</v>
      </c>
      <c r="BV15" s="17">
        <v>5.2128355575302598E-2</v>
      </c>
      <c r="BW15" s="17">
        <v>6.7898112667310995E-2</v>
      </c>
      <c r="BX15" s="17"/>
      <c r="BY15" s="17">
        <v>4.6871303466169599E-2</v>
      </c>
      <c r="BZ15" s="17"/>
      <c r="CA15" s="17">
        <v>2.6720529562723399E-2</v>
      </c>
    </row>
    <row r="16" spans="2:79" x14ac:dyDescent="0.35">
      <c r="B16" s="18" t="s">
        <v>104</v>
      </c>
      <c r="C16" s="19">
        <v>3.9175823575275E-2</v>
      </c>
      <c r="D16" s="19">
        <v>3.6623839197196098E-2</v>
      </c>
      <c r="E16" s="19">
        <v>4.0937279277946298E-2</v>
      </c>
      <c r="F16" s="19"/>
      <c r="G16" s="19">
        <v>3.6772498740911798E-2</v>
      </c>
      <c r="H16" s="19">
        <v>6.6079240668752301E-2</v>
      </c>
      <c r="I16" s="19">
        <v>4.4405787791580498E-2</v>
      </c>
      <c r="J16" s="19">
        <v>4.0451142902037898E-2</v>
      </c>
      <c r="K16" s="19">
        <v>2.0522440304213699E-2</v>
      </c>
      <c r="L16" s="19">
        <v>2.6137611022765801E-2</v>
      </c>
      <c r="M16" s="19"/>
      <c r="N16" s="19">
        <v>2.8694031364873099E-2</v>
      </c>
      <c r="O16" s="19">
        <v>3.5878130924341903E-2</v>
      </c>
      <c r="P16" s="19">
        <v>2.8671926163595599E-2</v>
      </c>
      <c r="Q16" s="19">
        <v>6.3280710048680203E-2</v>
      </c>
      <c r="R16" s="19"/>
      <c r="S16" s="19">
        <v>4.53558709192513E-2</v>
      </c>
      <c r="T16" s="19">
        <v>5.6846307521716002E-2</v>
      </c>
      <c r="U16" s="19">
        <v>3.1252909823034303E-2</v>
      </c>
      <c r="V16" s="19">
        <v>2.1777036461000501E-2</v>
      </c>
      <c r="W16" s="19">
        <v>3.9500878636472898E-2</v>
      </c>
      <c r="X16" s="19">
        <v>5.5917304029058902E-2</v>
      </c>
      <c r="Y16" s="19">
        <v>2.23989398520891E-2</v>
      </c>
      <c r="Z16" s="19">
        <v>5.2915390390388999E-2</v>
      </c>
      <c r="AA16" s="19">
        <v>2.7336991040167E-2</v>
      </c>
      <c r="AB16" s="19">
        <v>3.71861757561011E-2</v>
      </c>
      <c r="AC16" s="19">
        <v>3.3650358662621102E-2</v>
      </c>
      <c r="AD16" s="19">
        <v>4.1111790411991103E-2</v>
      </c>
      <c r="AE16" s="19"/>
      <c r="AF16" s="19">
        <v>6.1062735973296499E-2</v>
      </c>
      <c r="AG16" s="19">
        <v>3.3297086494106898E-2</v>
      </c>
      <c r="AH16" s="19">
        <v>2.2217746848669801E-2</v>
      </c>
      <c r="AI16" s="19">
        <v>3.3462309677776997E-2</v>
      </c>
      <c r="AJ16" s="19">
        <v>2.7542612249749202E-2</v>
      </c>
      <c r="AK16" s="19">
        <v>1.32682693018108E-2</v>
      </c>
      <c r="AL16" s="19"/>
      <c r="AM16" s="19">
        <v>5.31396943507658E-2</v>
      </c>
      <c r="AN16" s="19">
        <v>3.7147431294160302E-2</v>
      </c>
      <c r="AO16" s="19">
        <v>3.8229304234326397E-2</v>
      </c>
      <c r="AP16" s="19">
        <v>1.51278855531468E-2</v>
      </c>
      <c r="AQ16" s="19">
        <v>2.5446824431306601E-2</v>
      </c>
      <c r="AR16" s="19"/>
      <c r="AS16" s="19">
        <v>4.45393378676723E-2</v>
      </c>
      <c r="AT16" s="19">
        <v>3.9052038285846503E-2</v>
      </c>
      <c r="AU16" s="19">
        <v>4.1457228636858801E-2</v>
      </c>
      <c r="AV16" s="19">
        <v>3.5850318462631599E-2</v>
      </c>
      <c r="AW16" s="19">
        <v>3.2612091726025701E-2</v>
      </c>
      <c r="AX16" s="19">
        <v>3.6312743640708703E-2</v>
      </c>
      <c r="AY16" s="19"/>
      <c r="AZ16" s="19">
        <v>3.6530244513634097E-2</v>
      </c>
      <c r="BA16" s="19">
        <v>3.8809829073610601E-2</v>
      </c>
      <c r="BB16" s="19">
        <v>4.9336795211743299E-2</v>
      </c>
      <c r="BC16" s="19">
        <v>3.8375019586187199E-2</v>
      </c>
      <c r="BD16" s="19">
        <v>3.4425880600848599E-2</v>
      </c>
      <c r="BE16" s="19"/>
      <c r="BF16" s="19">
        <v>3.5953891510065797E-2</v>
      </c>
      <c r="BG16" s="19"/>
      <c r="BH16" s="19">
        <v>3.4637108753066297E-2</v>
      </c>
      <c r="BI16" s="19"/>
      <c r="BJ16" s="19">
        <v>4.0047110713383398E-2</v>
      </c>
      <c r="BK16" s="19">
        <v>5.2367313880149501E-2</v>
      </c>
      <c r="BL16" s="19">
        <v>2.3451161645681499E-2</v>
      </c>
      <c r="BM16" s="19">
        <v>6.5060055542857903E-2</v>
      </c>
      <c r="BN16" s="19">
        <v>3.7936087409464303E-2</v>
      </c>
      <c r="BO16" s="19">
        <v>1.8408445011215298E-2</v>
      </c>
      <c r="BP16" s="19"/>
      <c r="BQ16" s="19">
        <v>2.0383967015026799E-2</v>
      </c>
      <c r="BR16" s="19">
        <v>2.8769265986132799E-2</v>
      </c>
      <c r="BS16" s="19">
        <v>3.10959422462662E-2</v>
      </c>
      <c r="BT16" s="19"/>
      <c r="BU16" s="19">
        <v>2.9108512909581798E-2</v>
      </c>
      <c r="BV16" s="19">
        <v>2.8681520584948699E-2</v>
      </c>
      <c r="BW16" s="19">
        <v>2.2563396193058E-2</v>
      </c>
      <c r="BX16" s="19"/>
      <c r="BY16" s="19">
        <v>2.6221962612952801E-2</v>
      </c>
      <c r="BZ16" s="19"/>
      <c r="CA16" s="19">
        <v>3.9743622161388797E-2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454</v>
      </c>
      <c r="C9" s="17">
        <v>0.60808081354700405</v>
      </c>
      <c r="D9" s="17">
        <v>0.55618338830057801</v>
      </c>
      <c r="E9" s="17">
        <v>0.66577462209234095</v>
      </c>
      <c r="F9" s="17"/>
      <c r="G9" s="17">
        <v>0.51962814228449605</v>
      </c>
      <c r="H9" s="17">
        <v>0.39954650584538198</v>
      </c>
      <c r="I9" s="17">
        <v>0.58791040339376899</v>
      </c>
      <c r="J9" s="17">
        <v>0.60678071950882495</v>
      </c>
      <c r="K9" s="17">
        <v>0.64854999932221102</v>
      </c>
      <c r="L9" s="17">
        <v>0.68884828027227196</v>
      </c>
      <c r="M9" s="17"/>
      <c r="N9" s="17">
        <v>0.70651187641541702</v>
      </c>
      <c r="O9" s="17">
        <v>0.60205219295746104</v>
      </c>
      <c r="P9" s="17">
        <v>0.47494888582445399</v>
      </c>
      <c r="Q9" s="17">
        <v>0.60845512801745705</v>
      </c>
      <c r="R9" s="17"/>
      <c r="S9" s="17">
        <v>0.59286726293396397</v>
      </c>
      <c r="T9" s="17">
        <v>0.59712344896537195</v>
      </c>
      <c r="U9" s="17">
        <v>0.70914216614447001</v>
      </c>
      <c r="V9" s="17">
        <v>0.587934351180463</v>
      </c>
      <c r="W9" s="17">
        <v>0.51808575373811905</v>
      </c>
      <c r="X9" s="17">
        <v>0.66004865647626998</v>
      </c>
      <c r="Y9" s="17">
        <v>0.67160904254006504</v>
      </c>
      <c r="Z9" s="17">
        <v>0.618878610053749</v>
      </c>
      <c r="AA9" s="17">
        <v>0.6118322399353</v>
      </c>
      <c r="AB9" s="17">
        <v>0.495952060463829</v>
      </c>
      <c r="AC9" s="17">
        <v>0.61701645779478198</v>
      </c>
      <c r="AD9" s="17">
        <v>0.55120538873776703</v>
      </c>
      <c r="AE9" s="17"/>
      <c r="AF9" s="17">
        <v>0.68292309537831397</v>
      </c>
      <c r="AG9" s="17">
        <v>0.59716352829112496</v>
      </c>
      <c r="AH9" s="17">
        <v>0.49612766396157798</v>
      </c>
      <c r="AI9" s="17">
        <v>0.66997778581909895</v>
      </c>
      <c r="AJ9" s="17">
        <v>0.80319267283403695</v>
      </c>
      <c r="AK9" s="17">
        <v>0.73824720062100502</v>
      </c>
      <c r="AL9" s="17"/>
      <c r="AM9" s="17">
        <v>0.70441767547231704</v>
      </c>
      <c r="AN9" s="17">
        <v>0.60457944842177702</v>
      </c>
      <c r="AO9" s="17">
        <v>0.63788148916857002</v>
      </c>
      <c r="AP9" s="17">
        <v>0.48266192394900198</v>
      </c>
      <c r="AQ9" s="17">
        <v>0.36467266364813</v>
      </c>
      <c r="AR9" s="17"/>
      <c r="AS9" s="17">
        <v>0.56228603994617898</v>
      </c>
      <c r="AT9" s="17">
        <v>0.586985713497996</v>
      </c>
      <c r="AU9" s="17">
        <v>0.68583252342364498</v>
      </c>
      <c r="AV9" s="17">
        <v>0.61100178526543603</v>
      </c>
      <c r="AW9" s="17">
        <v>0.65352152584421397</v>
      </c>
      <c r="AX9" s="17">
        <v>0.54995146811697804</v>
      </c>
      <c r="AY9" s="17"/>
      <c r="AZ9" s="17">
        <v>0.667562493051296</v>
      </c>
      <c r="BA9" s="17">
        <v>0.598661224132088</v>
      </c>
      <c r="BB9" s="17">
        <v>0.58798710698466405</v>
      </c>
      <c r="BC9" s="17">
        <v>0.62449479767222604</v>
      </c>
      <c r="BD9" s="17">
        <v>0.55937233595467695</v>
      </c>
      <c r="BE9" s="17"/>
      <c r="BF9" s="17">
        <v>0.62409593838012301</v>
      </c>
      <c r="BG9" s="17"/>
      <c r="BH9" s="17">
        <v>0.64122765947879601</v>
      </c>
      <c r="BI9" s="17"/>
      <c r="BJ9" s="17">
        <v>0.56510709542500304</v>
      </c>
      <c r="BK9" s="17">
        <v>0.64559723459636298</v>
      </c>
      <c r="BL9" s="17">
        <v>0.60126138314987299</v>
      </c>
      <c r="BM9" s="17">
        <v>0.53535607440783795</v>
      </c>
      <c r="BN9" s="17">
        <v>0.48395118531813103</v>
      </c>
      <c r="BO9" s="17">
        <v>0.45723663716548801</v>
      </c>
      <c r="BP9" s="17"/>
      <c r="BQ9" s="17">
        <v>0.61893682515035797</v>
      </c>
      <c r="BR9" s="17">
        <v>0.66626881046665198</v>
      </c>
      <c r="BS9" s="17">
        <v>0.62251300154789102</v>
      </c>
      <c r="BT9" s="17"/>
      <c r="BU9" s="17">
        <v>0.43299920905596201</v>
      </c>
      <c r="BV9" s="17">
        <v>0.66304167712267303</v>
      </c>
      <c r="BW9" s="17">
        <v>0.63937500481947596</v>
      </c>
      <c r="BX9" s="17"/>
      <c r="BY9" s="17">
        <v>0.50035373980982201</v>
      </c>
      <c r="BZ9" s="17"/>
      <c r="CA9" s="17">
        <v>0.65099811117269901</v>
      </c>
    </row>
    <row r="10" spans="2:79" x14ac:dyDescent="0.35">
      <c r="B10" s="18" t="s">
        <v>455</v>
      </c>
      <c r="C10" s="17">
        <v>0.48484829874146401</v>
      </c>
      <c r="D10" s="17">
        <v>0.478597827526135</v>
      </c>
      <c r="E10" s="17">
        <v>0.48868087267596499</v>
      </c>
      <c r="F10" s="17"/>
      <c r="G10" s="17">
        <v>0.822166430653963</v>
      </c>
      <c r="H10" s="17">
        <v>0.54791860007077697</v>
      </c>
      <c r="I10" s="17">
        <v>0.48363139394295601</v>
      </c>
      <c r="J10" s="17">
        <v>0.44611629056240099</v>
      </c>
      <c r="K10" s="17">
        <v>0.48442982775516602</v>
      </c>
      <c r="L10" s="17">
        <v>0.465776488425313</v>
      </c>
      <c r="M10" s="17"/>
      <c r="N10" s="17">
        <v>0.55039057223157795</v>
      </c>
      <c r="O10" s="17">
        <v>0.46379224861992202</v>
      </c>
      <c r="P10" s="17">
        <v>0.49246639077545601</v>
      </c>
      <c r="Q10" s="17">
        <v>0.39403360023644401</v>
      </c>
      <c r="R10" s="17"/>
      <c r="S10" s="17">
        <v>0.53399526107697803</v>
      </c>
      <c r="T10" s="17">
        <v>0.51250936954461102</v>
      </c>
      <c r="U10" s="17">
        <v>0.465239820741568</v>
      </c>
      <c r="V10" s="17">
        <v>0.30109923048984399</v>
      </c>
      <c r="W10" s="17">
        <v>0.35131918444165999</v>
      </c>
      <c r="X10" s="17">
        <v>0.61610379530541703</v>
      </c>
      <c r="Y10" s="17">
        <v>0.45269627784785998</v>
      </c>
      <c r="Z10" s="17">
        <v>0.46998123966426603</v>
      </c>
      <c r="AA10" s="17">
        <v>0.55246931243479203</v>
      </c>
      <c r="AB10" s="17">
        <v>0.37935912268974697</v>
      </c>
      <c r="AC10" s="17">
        <v>0.48229589647624399</v>
      </c>
      <c r="AD10" s="17">
        <v>0.23953859300244801</v>
      </c>
      <c r="AE10" s="17"/>
      <c r="AF10" s="17">
        <v>0.501769025154163</v>
      </c>
      <c r="AG10" s="17">
        <v>0.42454446630555498</v>
      </c>
      <c r="AH10" s="17">
        <v>0.51253123411589696</v>
      </c>
      <c r="AI10" s="17">
        <v>0.50147219300773005</v>
      </c>
      <c r="AJ10" s="17">
        <v>0.533990595818852</v>
      </c>
      <c r="AK10" s="17">
        <v>0.67336230682740705</v>
      </c>
      <c r="AL10" s="17"/>
      <c r="AM10" s="17">
        <v>0.45774913442542597</v>
      </c>
      <c r="AN10" s="17">
        <v>0.49064966609899502</v>
      </c>
      <c r="AO10" s="17">
        <v>0.55349496809715204</v>
      </c>
      <c r="AP10" s="17">
        <v>0.41611536893699202</v>
      </c>
      <c r="AQ10" s="17">
        <v>0.57067052757731596</v>
      </c>
      <c r="AR10" s="17"/>
      <c r="AS10" s="17">
        <v>0.59343269938578103</v>
      </c>
      <c r="AT10" s="17">
        <v>0.44104544602136098</v>
      </c>
      <c r="AU10" s="17">
        <v>0.52481840341290698</v>
      </c>
      <c r="AV10" s="17">
        <v>0.46923376936244399</v>
      </c>
      <c r="AW10" s="17">
        <v>0.55088710738320001</v>
      </c>
      <c r="AX10" s="17">
        <v>0.21971958690439999</v>
      </c>
      <c r="AY10" s="17"/>
      <c r="AZ10" s="17">
        <v>0.49310420565143898</v>
      </c>
      <c r="BA10" s="17">
        <v>0.47068941771398898</v>
      </c>
      <c r="BB10" s="17">
        <v>0.41907511889117299</v>
      </c>
      <c r="BC10" s="17">
        <v>0.57388109671353404</v>
      </c>
      <c r="BD10" s="17">
        <v>0.50767434880140705</v>
      </c>
      <c r="BE10" s="17"/>
      <c r="BF10" s="17">
        <v>0.48722761294540701</v>
      </c>
      <c r="BG10" s="17"/>
      <c r="BH10" s="17">
        <v>0.52632866190614402</v>
      </c>
      <c r="BI10" s="17"/>
      <c r="BJ10" s="17">
        <v>0.54158900171940305</v>
      </c>
      <c r="BK10" s="17">
        <v>0.43209839947143303</v>
      </c>
      <c r="BL10" s="17">
        <v>0.48039011860835901</v>
      </c>
      <c r="BM10" s="17">
        <v>0.38797297613252302</v>
      </c>
      <c r="BN10" s="17">
        <v>0.46798971125407701</v>
      </c>
      <c r="BO10" s="17">
        <v>0.23507464391660299</v>
      </c>
      <c r="BP10" s="17"/>
      <c r="BQ10" s="17">
        <v>0.394430222578806</v>
      </c>
      <c r="BR10" s="17">
        <v>0.53703183531316101</v>
      </c>
      <c r="BS10" s="17">
        <v>0.51938529350260099</v>
      </c>
      <c r="BT10" s="17"/>
      <c r="BU10" s="17">
        <v>0.36191188572135502</v>
      </c>
      <c r="BV10" s="17">
        <v>0.45595605631828801</v>
      </c>
      <c r="BW10" s="17">
        <v>0.55627680115011602</v>
      </c>
      <c r="BX10" s="17"/>
      <c r="BY10" s="17">
        <v>0.50035373980982201</v>
      </c>
      <c r="BZ10" s="17"/>
      <c r="CA10" s="17">
        <v>0.534051623043442</v>
      </c>
    </row>
    <row r="11" spans="2:79" x14ac:dyDescent="0.35">
      <c r="B11" s="18" t="s">
        <v>456</v>
      </c>
      <c r="C11" s="17">
        <v>0.38407817549362</v>
      </c>
      <c r="D11" s="17">
        <v>0.36299029658814203</v>
      </c>
      <c r="E11" s="17">
        <v>0.40448044143238798</v>
      </c>
      <c r="F11" s="17"/>
      <c r="G11" s="17">
        <v>0.35094599782262997</v>
      </c>
      <c r="H11" s="17">
        <v>0.51341806800804801</v>
      </c>
      <c r="I11" s="17">
        <v>0.453054539998684</v>
      </c>
      <c r="J11" s="17">
        <v>0.37593316549449701</v>
      </c>
      <c r="K11" s="17">
        <v>0.41196097770988399</v>
      </c>
      <c r="L11" s="17">
        <v>0.28070891714601398</v>
      </c>
      <c r="M11" s="17"/>
      <c r="N11" s="17">
        <v>0.34870219994806401</v>
      </c>
      <c r="O11" s="17">
        <v>0.47454771029176301</v>
      </c>
      <c r="P11" s="17">
        <v>0.310014607377677</v>
      </c>
      <c r="Q11" s="17">
        <v>0.395693795771765</v>
      </c>
      <c r="R11" s="17"/>
      <c r="S11" s="17">
        <v>0.418990070000123</v>
      </c>
      <c r="T11" s="17">
        <v>0.45880700946057901</v>
      </c>
      <c r="U11" s="17">
        <v>0.38952408331417598</v>
      </c>
      <c r="V11" s="17">
        <v>0.38014888337807201</v>
      </c>
      <c r="W11" s="17">
        <v>0.367582288300565</v>
      </c>
      <c r="X11" s="17">
        <v>0.46703404761212303</v>
      </c>
      <c r="Y11" s="17">
        <v>0.22494301787163801</v>
      </c>
      <c r="Z11" s="17">
        <v>0.39740916952451699</v>
      </c>
      <c r="AA11" s="17">
        <v>0.229752083218765</v>
      </c>
      <c r="AB11" s="17">
        <v>0.356874013147089</v>
      </c>
      <c r="AC11" s="17">
        <v>0.503013872222414</v>
      </c>
      <c r="AD11" s="17">
        <v>0.68833320426468003</v>
      </c>
      <c r="AE11" s="17"/>
      <c r="AF11" s="17">
        <v>0.48937517169915001</v>
      </c>
      <c r="AG11" s="17">
        <v>0.37112028259628299</v>
      </c>
      <c r="AH11" s="17">
        <v>0.313429558839592</v>
      </c>
      <c r="AI11" s="17">
        <v>0.405705529816415</v>
      </c>
      <c r="AJ11" s="17">
        <v>0.57217435413078399</v>
      </c>
      <c r="AK11" s="17">
        <v>0.45625968908049802</v>
      </c>
      <c r="AL11" s="17"/>
      <c r="AM11" s="17">
        <v>0.29041322352826499</v>
      </c>
      <c r="AN11" s="17">
        <v>0.41302620066359902</v>
      </c>
      <c r="AO11" s="17">
        <v>0.46547792770798502</v>
      </c>
      <c r="AP11" s="17">
        <v>0.31858166984813102</v>
      </c>
      <c r="AQ11" s="17">
        <v>0.33068044613438602</v>
      </c>
      <c r="AR11" s="17"/>
      <c r="AS11" s="17">
        <v>0.42114096368556098</v>
      </c>
      <c r="AT11" s="17">
        <v>0.44655472240638899</v>
      </c>
      <c r="AU11" s="17">
        <v>0.46848380065733602</v>
      </c>
      <c r="AV11" s="17">
        <v>0.33035212266084202</v>
      </c>
      <c r="AW11" s="17">
        <v>0.319318965809266</v>
      </c>
      <c r="AX11" s="17">
        <v>9.6687770767144202E-2</v>
      </c>
      <c r="AY11" s="17"/>
      <c r="AZ11" s="17">
        <v>0.32665389232284803</v>
      </c>
      <c r="BA11" s="17">
        <v>0.34948350023189401</v>
      </c>
      <c r="BB11" s="17">
        <v>0.44435518493320098</v>
      </c>
      <c r="BC11" s="17">
        <v>0.482626832990735</v>
      </c>
      <c r="BD11" s="17">
        <v>0.40341924823874897</v>
      </c>
      <c r="BE11" s="17"/>
      <c r="BF11" s="17">
        <v>0.38668994999782402</v>
      </c>
      <c r="BG11" s="17"/>
      <c r="BH11" s="17">
        <v>0.36902290493740197</v>
      </c>
      <c r="BI11" s="17"/>
      <c r="BJ11" s="17">
        <v>0.46986333235567102</v>
      </c>
      <c r="BK11" s="17">
        <v>0.37596109042585801</v>
      </c>
      <c r="BL11" s="17">
        <v>0.35423970987076298</v>
      </c>
      <c r="BM11" s="17">
        <v>0.25878597297589201</v>
      </c>
      <c r="BN11" s="17">
        <v>0.57925206301058396</v>
      </c>
      <c r="BO11" s="17">
        <v>0.222161993248885</v>
      </c>
      <c r="BP11" s="17"/>
      <c r="BQ11" s="17">
        <v>0.41258958248522398</v>
      </c>
      <c r="BR11" s="17">
        <v>0.41696983986990499</v>
      </c>
      <c r="BS11" s="17">
        <v>0.35716725710193598</v>
      </c>
      <c r="BT11" s="17"/>
      <c r="BU11" s="17">
        <v>0.26907197971631902</v>
      </c>
      <c r="BV11" s="17">
        <v>0.37523421782023703</v>
      </c>
      <c r="BW11" s="17">
        <v>0.40394552573588899</v>
      </c>
      <c r="BX11" s="17"/>
      <c r="BY11" s="17">
        <v>0.66055418875172001</v>
      </c>
      <c r="BZ11" s="17"/>
      <c r="CA11" s="17">
        <v>0.54150729875829295</v>
      </c>
    </row>
    <row r="12" spans="2:79" ht="29" x14ac:dyDescent="0.35">
      <c r="B12" s="18" t="s">
        <v>457</v>
      </c>
      <c r="C12" s="17">
        <v>0.38183544887223902</v>
      </c>
      <c r="D12" s="17">
        <v>0.44358277219949499</v>
      </c>
      <c r="E12" s="17">
        <v>0.30597029662244002</v>
      </c>
      <c r="F12" s="17"/>
      <c r="G12" s="17">
        <v>0.51962814228449605</v>
      </c>
      <c r="H12" s="17">
        <v>0.37093202254784902</v>
      </c>
      <c r="I12" s="17">
        <v>0.47964219610692599</v>
      </c>
      <c r="J12" s="17">
        <v>0.366131712948156</v>
      </c>
      <c r="K12" s="17">
        <v>0.35009883373404199</v>
      </c>
      <c r="L12" s="17">
        <v>0.37010136852236297</v>
      </c>
      <c r="M12" s="17"/>
      <c r="N12" s="17">
        <v>0.40385622672544202</v>
      </c>
      <c r="O12" s="17">
        <v>0.26564222182057101</v>
      </c>
      <c r="P12" s="17">
        <v>0.47039203497235998</v>
      </c>
      <c r="Q12" s="17">
        <v>0.41098506669442803</v>
      </c>
      <c r="R12" s="17"/>
      <c r="S12" s="17">
        <v>0.536727378205339</v>
      </c>
      <c r="T12" s="17">
        <v>0.46463277009791398</v>
      </c>
      <c r="U12" s="17">
        <v>0.24874362495834201</v>
      </c>
      <c r="V12" s="17">
        <v>0.346805621197189</v>
      </c>
      <c r="W12" s="17">
        <v>0.35695894950277302</v>
      </c>
      <c r="X12" s="17">
        <v>0.37725357870310899</v>
      </c>
      <c r="Y12" s="17">
        <v>0.39078331636585101</v>
      </c>
      <c r="Z12" s="17">
        <v>0.30844527369597002</v>
      </c>
      <c r="AA12" s="17">
        <v>0.20773633206589701</v>
      </c>
      <c r="AB12" s="17">
        <v>0.32020684349744799</v>
      </c>
      <c r="AC12" s="17">
        <v>0.38997412335107201</v>
      </c>
      <c r="AD12" s="17">
        <v>0.76046140699755205</v>
      </c>
      <c r="AE12" s="17"/>
      <c r="AF12" s="17">
        <v>0.35416607402830402</v>
      </c>
      <c r="AG12" s="17">
        <v>0.31026071102418401</v>
      </c>
      <c r="AH12" s="17">
        <v>0.44128651840585198</v>
      </c>
      <c r="AI12" s="17">
        <v>0.38149162756660199</v>
      </c>
      <c r="AJ12" s="17">
        <v>0.61741591084651304</v>
      </c>
      <c r="AK12" s="17">
        <v>0.63470208147997598</v>
      </c>
      <c r="AL12" s="17"/>
      <c r="AM12" s="17">
        <v>0.40564436081153199</v>
      </c>
      <c r="AN12" s="17">
        <v>0.37434596666531</v>
      </c>
      <c r="AO12" s="17">
        <v>0.37084062931067702</v>
      </c>
      <c r="AP12" s="17">
        <v>0.40318863971706498</v>
      </c>
      <c r="AQ12" s="17">
        <v>0.29312644161486601</v>
      </c>
      <c r="AR12" s="17"/>
      <c r="AS12" s="17">
        <v>0.49894868909922002</v>
      </c>
      <c r="AT12" s="17">
        <v>0.36479950064852601</v>
      </c>
      <c r="AU12" s="17">
        <v>0.47302371075823402</v>
      </c>
      <c r="AV12" s="17">
        <v>0.40741597117483802</v>
      </c>
      <c r="AW12" s="17">
        <v>0.23108844250991301</v>
      </c>
      <c r="AX12" s="17">
        <v>0.16524988620942199</v>
      </c>
      <c r="AY12" s="17"/>
      <c r="AZ12" s="17">
        <v>0.32108851113160503</v>
      </c>
      <c r="BA12" s="17">
        <v>0.35198684855572199</v>
      </c>
      <c r="BB12" s="17">
        <v>0.26695650430072998</v>
      </c>
      <c r="BC12" s="17">
        <v>0.63044767650781397</v>
      </c>
      <c r="BD12" s="17">
        <v>0.47206795900206999</v>
      </c>
      <c r="BE12" s="17"/>
      <c r="BF12" s="17">
        <v>0.36836807533994897</v>
      </c>
      <c r="BG12" s="17"/>
      <c r="BH12" s="17">
        <v>0.39436151728957503</v>
      </c>
      <c r="BI12" s="17"/>
      <c r="BJ12" s="17">
        <v>0.29379769234431102</v>
      </c>
      <c r="BK12" s="17">
        <v>0.34473845430573102</v>
      </c>
      <c r="BL12" s="17">
        <v>0.39299452817087499</v>
      </c>
      <c r="BM12" s="17">
        <v>0.46774635319702901</v>
      </c>
      <c r="BN12" s="17">
        <v>0.47728456219055299</v>
      </c>
      <c r="BO12" s="17">
        <v>0.76492535608339696</v>
      </c>
      <c r="BP12" s="17"/>
      <c r="BQ12" s="17">
        <v>0.55022542203331704</v>
      </c>
      <c r="BR12" s="17">
        <v>0.410409194720458</v>
      </c>
      <c r="BS12" s="17">
        <v>0.33623985068758799</v>
      </c>
      <c r="BT12" s="17"/>
      <c r="BU12" s="17">
        <v>0.43519682044235602</v>
      </c>
      <c r="BV12" s="17">
        <v>0.40063986013509101</v>
      </c>
      <c r="BW12" s="17">
        <v>0.38451525475036102</v>
      </c>
      <c r="BX12" s="17"/>
      <c r="BY12" s="17">
        <v>0.49698400559328598</v>
      </c>
      <c r="BZ12" s="17"/>
      <c r="CA12" s="17">
        <v>0.42232702316746201</v>
      </c>
    </row>
    <row r="13" spans="2:79" ht="29" x14ac:dyDescent="0.35">
      <c r="B13" s="18" t="s">
        <v>458</v>
      </c>
      <c r="C13" s="17">
        <v>0.13318732520468199</v>
      </c>
      <c r="D13" s="17">
        <v>0.16670224158815</v>
      </c>
      <c r="E13" s="17">
        <v>8.8471828965190694E-2</v>
      </c>
      <c r="F13" s="17"/>
      <c r="G13" s="17">
        <v>0</v>
      </c>
      <c r="H13" s="17">
        <v>0.115117297819554</v>
      </c>
      <c r="I13" s="17">
        <v>0.135841157312142</v>
      </c>
      <c r="J13" s="17">
        <v>0.176743456823372</v>
      </c>
      <c r="K13" s="17">
        <v>0.10812030908812199</v>
      </c>
      <c r="L13" s="17">
        <v>0.13394712128236799</v>
      </c>
      <c r="M13" s="17"/>
      <c r="N13" s="17">
        <v>0.12884982346905299</v>
      </c>
      <c r="O13" s="17">
        <v>0.17205417528566699</v>
      </c>
      <c r="P13" s="17">
        <v>0.13238348193997099</v>
      </c>
      <c r="Q13" s="17">
        <v>8.3448028105855998E-2</v>
      </c>
      <c r="R13" s="17"/>
      <c r="S13" s="17">
        <v>0.144419241815546</v>
      </c>
      <c r="T13" s="17">
        <v>8.8890751549739702E-2</v>
      </c>
      <c r="U13" s="17">
        <v>0.12654398343992401</v>
      </c>
      <c r="V13" s="17">
        <v>0.25216926519693</v>
      </c>
      <c r="W13" s="17">
        <v>0.117708182418061</v>
      </c>
      <c r="X13" s="17">
        <v>0.105658132907819</v>
      </c>
      <c r="Y13" s="17">
        <v>4.0229488297803699E-2</v>
      </c>
      <c r="Z13" s="17">
        <v>0.15473818399247399</v>
      </c>
      <c r="AA13" s="17">
        <v>0.136472494186855</v>
      </c>
      <c r="AB13" s="17">
        <v>0.17834212976375199</v>
      </c>
      <c r="AC13" s="17">
        <v>0.15355925214142899</v>
      </c>
      <c r="AD13" s="17">
        <v>0.44879461126223302</v>
      </c>
      <c r="AE13" s="17"/>
      <c r="AF13" s="17">
        <v>0.144250557148453</v>
      </c>
      <c r="AG13" s="17">
        <v>0.130515448289626</v>
      </c>
      <c r="AH13" s="17">
        <v>0.130182299832483</v>
      </c>
      <c r="AI13" s="17">
        <v>0.14047686541360199</v>
      </c>
      <c r="AJ13" s="17">
        <v>0</v>
      </c>
      <c r="AK13" s="17">
        <v>0.16900899346232101</v>
      </c>
      <c r="AL13" s="17"/>
      <c r="AM13" s="17">
        <v>8.8981613373396606E-2</v>
      </c>
      <c r="AN13" s="17">
        <v>0.13767388774127701</v>
      </c>
      <c r="AO13" s="17">
        <v>0.153385053200498</v>
      </c>
      <c r="AP13" s="17">
        <v>0.180442871372165</v>
      </c>
      <c r="AQ13" s="17">
        <v>0.117638283161934</v>
      </c>
      <c r="AR13" s="17"/>
      <c r="AS13" s="17">
        <v>0.211736732163536</v>
      </c>
      <c r="AT13" s="17">
        <v>0.16001079846230201</v>
      </c>
      <c r="AU13" s="17">
        <v>0.113312212369038</v>
      </c>
      <c r="AV13" s="17">
        <v>7.3225187884188303E-2</v>
      </c>
      <c r="AW13" s="17">
        <v>6.7845727477241602E-2</v>
      </c>
      <c r="AX13" s="17">
        <v>0.14271784964530701</v>
      </c>
      <c r="AY13" s="17"/>
      <c r="AZ13" s="17">
        <v>0.12469666715783401</v>
      </c>
      <c r="BA13" s="17">
        <v>0.12468869069036199</v>
      </c>
      <c r="BB13" s="17">
        <v>0.223986559249789</v>
      </c>
      <c r="BC13" s="17">
        <v>0.102604503681558</v>
      </c>
      <c r="BD13" s="17">
        <v>9.3396740984853593E-2</v>
      </c>
      <c r="BE13" s="17"/>
      <c r="BF13" s="17">
        <v>0.13438677742048299</v>
      </c>
      <c r="BG13" s="17"/>
      <c r="BH13" s="17">
        <v>0.11434944505796001</v>
      </c>
      <c r="BI13" s="17"/>
      <c r="BJ13" s="17">
        <v>0.13610063934653799</v>
      </c>
      <c r="BK13" s="17">
        <v>0.180734541252284</v>
      </c>
      <c r="BL13" s="17">
        <v>0.119662699315926</v>
      </c>
      <c r="BM13" s="17">
        <v>6.0684301655377602E-2</v>
      </c>
      <c r="BN13" s="17">
        <v>0.236776962997231</v>
      </c>
      <c r="BO13" s="17">
        <v>0</v>
      </c>
      <c r="BP13" s="17"/>
      <c r="BQ13" s="17">
        <v>0.16254290402254901</v>
      </c>
      <c r="BR13" s="17">
        <v>0.160799006295055</v>
      </c>
      <c r="BS13" s="17">
        <v>0.10240323750946601</v>
      </c>
      <c r="BT13" s="17"/>
      <c r="BU13" s="17">
        <v>0.101539058714016</v>
      </c>
      <c r="BV13" s="17">
        <v>8.87326347160238E-2</v>
      </c>
      <c r="BW13" s="17">
        <v>0.15206565229324201</v>
      </c>
      <c r="BX13" s="17"/>
      <c r="BY13" s="17">
        <v>0.33972901067559003</v>
      </c>
      <c r="BZ13" s="17"/>
      <c r="CA13" s="17">
        <v>0.15952607231763</v>
      </c>
    </row>
    <row r="14" spans="2:79" x14ac:dyDescent="0.35">
      <c r="B14" s="18" t="s">
        <v>459</v>
      </c>
      <c r="C14" s="17">
        <v>7.4659894354097603E-2</v>
      </c>
      <c r="D14" s="17">
        <v>8.1902899317453107E-2</v>
      </c>
      <c r="E14" s="17">
        <v>6.6740848788347698E-2</v>
      </c>
      <c r="F14" s="17"/>
      <c r="G14" s="17">
        <v>0</v>
      </c>
      <c r="H14" s="17">
        <v>0.13771098955208499</v>
      </c>
      <c r="I14" s="17">
        <v>0.17745681890720599</v>
      </c>
      <c r="J14" s="17">
        <v>3.70555528941846E-2</v>
      </c>
      <c r="K14" s="17">
        <v>5.4086128915247701E-2</v>
      </c>
      <c r="L14" s="17">
        <v>4.8134154020683599E-2</v>
      </c>
      <c r="M14" s="17"/>
      <c r="N14" s="17">
        <v>4.1816033079082097E-2</v>
      </c>
      <c r="O14" s="17">
        <v>4.3077930510225598E-2</v>
      </c>
      <c r="P14" s="17">
        <v>0.13675695492815501</v>
      </c>
      <c r="Q14" s="17">
        <v>0.104451809335251</v>
      </c>
      <c r="R14" s="17"/>
      <c r="S14" s="17">
        <v>0.142409308759815</v>
      </c>
      <c r="T14" s="17">
        <v>2.2458099935810098E-2</v>
      </c>
      <c r="U14" s="17">
        <v>0.13295092749191501</v>
      </c>
      <c r="V14" s="17">
        <v>7.3414032030703805E-2</v>
      </c>
      <c r="W14" s="17">
        <v>9.6580748761516302E-2</v>
      </c>
      <c r="X14" s="17">
        <v>1.70901209129375E-2</v>
      </c>
      <c r="Y14" s="17">
        <v>0</v>
      </c>
      <c r="Z14" s="17">
        <v>0</v>
      </c>
      <c r="AA14" s="17">
        <v>6.7480190399283796E-2</v>
      </c>
      <c r="AB14" s="17">
        <v>0.15846723940399901</v>
      </c>
      <c r="AC14" s="17">
        <v>6.5451712314868599E-2</v>
      </c>
      <c r="AD14" s="17">
        <v>0</v>
      </c>
      <c r="AE14" s="17"/>
      <c r="AF14" s="17">
        <v>1.28762553466647E-2</v>
      </c>
      <c r="AG14" s="17">
        <v>7.1546555090896899E-2</v>
      </c>
      <c r="AH14" s="17">
        <v>0.14516584573721</v>
      </c>
      <c r="AI14" s="17">
        <v>6.8093264263505898E-2</v>
      </c>
      <c r="AJ14" s="17">
        <v>0</v>
      </c>
      <c r="AK14" s="17">
        <v>6.2096657919472997E-2</v>
      </c>
      <c r="AL14" s="17"/>
      <c r="AM14" s="17">
        <v>0.120502055770088</v>
      </c>
      <c r="AN14" s="17">
        <v>5.1459590030856497E-2</v>
      </c>
      <c r="AO14" s="17">
        <v>1.7513083261525099E-2</v>
      </c>
      <c r="AP14" s="17">
        <v>0.13211296045405099</v>
      </c>
      <c r="AQ14" s="17">
        <v>0.17746199462548601</v>
      </c>
      <c r="AR14" s="17"/>
      <c r="AS14" s="17">
        <v>9.5631700646202397E-2</v>
      </c>
      <c r="AT14" s="17">
        <v>5.8414527954767398E-2</v>
      </c>
      <c r="AU14" s="17">
        <v>5.1904721159073602E-2</v>
      </c>
      <c r="AV14" s="17">
        <v>3.6268530327213999E-2</v>
      </c>
      <c r="AW14" s="17">
        <v>9.8349576108327799E-2</v>
      </c>
      <c r="AX14" s="17">
        <v>0.19897047379326199</v>
      </c>
      <c r="AY14" s="17"/>
      <c r="AZ14" s="17">
        <v>7.3762121216530904E-2</v>
      </c>
      <c r="BA14" s="17">
        <v>0.100727550200903</v>
      </c>
      <c r="BB14" s="17">
        <v>9.6604146710596597E-2</v>
      </c>
      <c r="BC14" s="17">
        <v>6.7556037541625698E-3</v>
      </c>
      <c r="BD14" s="17">
        <v>5.1415059617247898E-2</v>
      </c>
      <c r="BE14" s="17"/>
      <c r="BF14" s="17">
        <v>6.6524546399481493E-2</v>
      </c>
      <c r="BG14" s="17"/>
      <c r="BH14" s="17">
        <v>5.9582934157354599E-2</v>
      </c>
      <c r="BI14" s="17"/>
      <c r="BJ14" s="17">
        <v>7.4184848503864101E-2</v>
      </c>
      <c r="BK14" s="17">
        <v>3.1586402941587301E-2</v>
      </c>
      <c r="BL14" s="17">
        <v>6.9956826751497503E-2</v>
      </c>
      <c r="BM14" s="17">
        <v>0.20705398174648301</v>
      </c>
      <c r="BN14" s="17">
        <v>0.22671797834619301</v>
      </c>
      <c r="BO14" s="17">
        <v>0</v>
      </c>
      <c r="BP14" s="17"/>
      <c r="BQ14" s="17">
        <v>2.9141916388719599E-2</v>
      </c>
      <c r="BR14" s="17">
        <v>3.5196402803728898E-2</v>
      </c>
      <c r="BS14" s="17">
        <v>0.110913621653898</v>
      </c>
      <c r="BT14" s="17"/>
      <c r="BU14" s="17">
        <v>0.148666344957292</v>
      </c>
      <c r="BV14" s="17">
        <v>0.10311530382171601</v>
      </c>
      <c r="BW14" s="17">
        <v>5.2907703264492303E-2</v>
      </c>
      <c r="BX14" s="17"/>
      <c r="BY14" s="17">
        <v>0</v>
      </c>
      <c r="BZ14" s="17"/>
      <c r="CA14" s="17">
        <v>4.63868560462476E-2</v>
      </c>
    </row>
    <row r="15" spans="2:79" x14ac:dyDescent="0.35">
      <c r="B15" s="18" t="s">
        <v>135</v>
      </c>
      <c r="C15" s="17">
        <v>2.4065427349482401E-3</v>
      </c>
      <c r="D15" s="17">
        <v>1.37990449905457E-3</v>
      </c>
      <c r="E15" s="17">
        <v>3.6154961419534201E-3</v>
      </c>
      <c r="F15" s="17"/>
      <c r="G15" s="17">
        <v>0</v>
      </c>
      <c r="H15" s="17">
        <v>0</v>
      </c>
      <c r="I15" s="17">
        <v>0</v>
      </c>
      <c r="J15" s="17">
        <v>0</v>
      </c>
      <c r="K15" s="17">
        <v>7.7224451304378303E-3</v>
      </c>
      <c r="L15" s="17">
        <v>2.5842586618016099E-3</v>
      </c>
      <c r="M15" s="17"/>
      <c r="N15" s="17">
        <v>7.9183875158208208E-3</v>
      </c>
      <c r="O15" s="17">
        <v>0</v>
      </c>
      <c r="P15" s="17">
        <v>0</v>
      </c>
      <c r="Q15" s="17">
        <v>0</v>
      </c>
      <c r="R15" s="17"/>
      <c r="S15" s="17">
        <v>0</v>
      </c>
      <c r="T15" s="17">
        <v>0</v>
      </c>
      <c r="U15" s="17">
        <v>0</v>
      </c>
      <c r="V15" s="17">
        <v>0</v>
      </c>
      <c r="W15" s="17">
        <v>2.59969140798719E-2</v>
      </c>
      <c r="X15" s="17">
        <v>0</v>
      </c>
      <c r="Y15" s="17">
        <v>0</v>
      </c>
      <c r="Z15" s="17">
        <v>0</v>
      </c>
      <c r="AA15" s="17">
        <v>0</v>
      </c>
      <c r="AB15" s="17">
        <v>0</v>
      </c>
      <c r="AC15" s="17">
        <v>1.1723628825394501E-2</v>
      </c>
      <c r="AD15" s="17">
        <v>0</v>
      </c>
      <c r="AE15" s="17"/>
      <c r="AF15" s="17">
        <v>0</v>
      </c>
      <c r="AG15" s="17">
        <v>4.7931326060811604E-3</v>
      </c>
      <c r="AH15" s="17">
        <v>0</v>
      </c>
      <c r="AI15" s="17">
        <v>0</v>
      </c>
      <c r="AJ15" s="17">
        <v>0</v>
      </c>
      <c r="AK15" s="17">
        <v>1.0993288088119699E-2</v>
      </c>
      <c r="AL15" s="17"/>
      <c r="AM15" s="17">
        <v>0</v>
      </c>
      <c r="AN15" s="17">
        <v>0</v>
      </c>
      <c r="AO15" s="17">
        <v>0</v>
      </c>
      <c r="AP15" s="17">
        <v>1.93452852893936E-2</v>
      </c>
      <c r="AQ15" s="17">
        <v>0</v>
      </c>
      <c r="AR15" s="17"/>
      <c r="AS15" s="17">
        <v>0</v>
      </c>
      <c r="AT15" s="17">
        <v>2.5230865876523299E-3</v>
      </c>
      <c r="AU15" s="17">
        <v>0</v>
      </c>
      <c r="AV15" s="17">
        <v>9.1644465204774404E-3</v>
      </c>
      <c r="AW15" s="17">
        <v>0</v>
      </c>
      <c r="AX15" s="17">
        <v>0</v>
      </c>
      <c r="AY15" s="17"/>
      <c r="AZ15" s="17">
        <v>3.15469460753403E-3</v>
      </c>
      <c r="BA15" s="17">
        <v>0</v>
      </c>
      <c r="BB15" s="17">
        <v>9.8753069534738905E-3</v>
      </c>
      <c r="BC15" s="17">
        <v>0</v>
      </c>
      <c r="BD15" s="17">
        <v>0</v>
      </c>
      <c r="BE15" s="17"/>
      <c r="BF15" s="17">
        <v>2.8869851385322702E-3</v>
      </c>
      <c r="BG15" s="17"/>
      <c r="BH15" s="17">
        <v>3.7582887667002699E-3</v>
      </c>
      <c r="BI15" s="17"/>
      <c r="BJ15" s="17">
        <v>0</v>
      </c>
      <c r="BK15" s="17">
        <v>7.3904632327552204E-3</v>
      </c>
      <c r="BL15" s="17">
        <v>2.0390114257778E-3</v>
      </c>
      <c r="BM15" s="17">
        <v>0</v>
      </c>
      <c r="BN15" s="17">
        <v>0</v>
      </c>
      <c r="BO15" s="17">
        <v>0</v>
      </c>
      <c r="BP15" s="17"/>
      <c r="BQ15" s="17">
        <v>0</v>
      </c>
      <c r="BR15" s="17">
        <v>8.7077020290732103E-3</v>
      </c>
      <c r="BS15" s="17">
        <v>0</v>
      </c>
      <c r="BT15" s="17"/>
      <c r="BU15" s="17">
        <v>2.3724503328963899E-2</v>
      </c>
      <c r="BV15" s="17">
        <v>0</v>
      </c>
      <c r="BW15" s="17">
        <v>3.3106485012741899E-3</v>
      </c>
      <c r="BX15" s="17"/>
      <c r="BY15" s="17">
        <v>0</v>
      </c>
      <c r="BZ15" s="17"/>
      <c r="CA15" s="17">
        <v>0</v>
      </c>
    </row>
    <row r="16" spans="2:79" x14ac:dyDescent="0.35">
      <c r="B16" s="18" t="s">
        <v>104</v>
      </c>
      <c r="C16" s="19">
        <v>9.8810967411284201E-2</v>
      </c>
      <c r="D16" s="19">
        <v>8.6887462179147903E-2</v>
      </c>
      <c r="E16" s="19">
        <v>0.113323757641706</v>
      </c>
      <c r="F16" s="19"/>
      <c r="G16" s="19">
        <v>0.177833569346037</v>
      </c>
      <c r="H16" s="19">
        <v>8.5011023329599797E-2</v>
      </c>
      <c r="I16" s="19">
        <v>8.1215526247226402E-2</v>
      </c>
      <c r="J16" s="19">
        <v>0.103232531471602</v>
      </c>
      <c r="K16" s="19">
        <v>7.5032323210427507E-2</v>
      </c>
      <c r="L16" s="19">
        <v>0.12281286480439101</v>
      </c>
      <c r="M16" s="19"/>
      <c r="N16" s="19">
        <v>7.6310539029988203E-2</v>
      </c>
      <c r="O16" s="19">
        <v>0.16895889473926501</v>
      </c>
      <c r="P16" s="19">
        <v>1.72511360507096E-2</v>
      </c>
      <c r="Q16" s="19">
        <v>0.12538774633757099</v>
      </c>
      <c r="R16" s="19"/>
      <c r="S16" s="19">
        <v>2.1457674787687401E-2</v>
      </c>
      <c r="T16" s="19">
        <v>0.105672488473597</v>
      </c>
      <c r="U16" s="19">
        <v>7.7526492186430401E-2</v>
      </c>
      <c r="V16" s="19">
        <v>0.13451703065089499</v>
      </c>
      <c r="W16" s="19">
        <v>0.20536916408342401</v>
      </c>
      <c r="X16" s="19">
        <v>7.3307698314648197E-3</v>
      </c>
      <c r="Y16" s="19">
        <v>0.11160137908845499</v>
      </c>
      <c r="Z16" s="19">
        <v>0.15362001365238301</v>
      </c>
      <c r="AA16" s="19">
        <v>0.138175908484275</v>
      </c>
      <c r="AB16" s="19">
        <v>0.17724831937987801</v>
      </c>
      <c r="AC16" s="19">
        <v>0.144445974215725</v>
      </c>
      <c r="AD16" s="19">
        <v>0</v>
      </c>
      <c r="AE16" s="19"/>
      <c r="AF16" s="19">
        <v>8.57650153407465E-2</v>
      </c>
      <c r="AG16" s="19">
        <v>0.122173831443464</v>
      </c>
      <c r="AH16" s="19">
        <v>7.0858105107597394E-2</v>
      </c>
      <c r="AI16" s="19">
        <v>2.56145712240755E-2</v>
      </c>
      <c r="AJ16" s="19">
        <v>2.90355342251153E-2</v>
      </c>
      <c r="AK16" s="19">
        <v>6.3122103775739097E-2</v>
      </c>
      <c r="AL16" s="19"/>
      <c r="AM16" s="19">
        <v>7.7319751492389996E-2</v>
      </c>
      <c r="AN16" s="19">
        <v>8.2340101304699695E-2</v>
      </c>
      <c r="AO16" s="19">
        <v>0.14393658236079299</v>
      </c>
      <c r="AP16" s="19">
        <v>9.5069067121364106E-2</v>
      </c>
      <c r="AQ16" s="19">
        <v>0</v>
      </c>
      <c r="AR16" s="19"/>
      <c r="AS16" s="19">
        <v>6.34570030698208E-2</v>
      </c>
      <c r="AT16" s="19">
        <v>0.110100719390574</v>
      </c>
      <c r="AU16" s="19">
        <v>8.5691776516008594E-2</v>
      </c>
      <c r="AV16" s="19">
        <v>0.127327933000798</v>
      </c>
      <c r="AW16" s="19">
        <v>0.119743273232314</v>
      </c>
      <c r="AX16" s="19">
        <v>5.5152841471708701E-2</v>
      </c>
      <c r="AY16" s="19"/>
      <c r="AZ16" s="19">
        <v>0.101507514067136</v>
      </c>
      <c r="BA16" s="19">
        <v>7.2327980834663796E-2</v>
      </c>
      <c r="BB16" s="19">
        <v>0.13520266052656299</v>
      </c>
      <c r="BC16" s="19">
        <v>0.11844584626494301</v>
      </c>
      <c r="BD16" s="19">
        <v>9.4863272430838599E-2</v>
      </c>
      <c r="BE16" s="19"/>
      <c r="BF16" s="19">
        <v>0.106192043500925</v>
      </c>
      <c r="BG16" s="19"/>
      <c r="BH16" s="19">
        <v>9.5202918227703506E-2</v>
      </c>
      <c r="BI16" s="19"/>
      <c r="BJ16" s="19">
        <v>0.101212484967072</v>
      </c>
      <c r="BK16" s="19">
        <v>0.14669705474052</v>
      </c>
      <c r="BL16" s="19">
        <v>0.10081463469103601</v>
      </c>
      <c r="BM16" s="19">
        <v>2.3941507490269E-2</v>
      </c>
      <c r="BN16" s="19">
        <v>0.108023931887245</v>
      </c>
      <c r="BO16" s="19">
        <v>0</v>
      </c>
      <c r="BP16" s="19"/>
      <c r="BQ16" s="19">
        <v>5.9021520412852899E-2</v>
      </c>
      <c r="BR16" s="19">
        <v>7.2796345004552204E-2</v>
      </c>
      <c r="BS16" s="19">
        <v>0.11468700713388499</v>
      </c>
      <c r="BT16" s="19"/>
      <c r="BU16" s="19">
        <v>0.21660978662661201</v>
      </c>
      <c r="BV16" s="19">
        <v>8.0037661423354195E-2</v>
      </c>
      <c r="BW16" s="19">
        <v>7.7253664013445703E-2</v>
      </c>
      <c r="BX16" s="19"/>
      <c r="BY16" s="19">
        <v>0</v>
      </c>
      <c r="BZ16" s="19"/>
      <c r="CA16" s="19">
        <v>9.9284046142628202E-2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461</v>
      </c>
      <c r="C9" s="17">
        <v>0.49950884984167299</v>
      </c>
      <c r="D9" s="17">
        <v>0.493518948076966</v>
      </c>
      <c r="E9" s="17">
        <v>0.50313627093383795</v>
      </c>
      <c r="F9" s="17"/>
      <c r="G9" s="17">
        <v>0.51663470082006901</v>
      </c>
      <c r="H9" s="17">
        <v>0.37375459840715097</v>
      </c>
      <c r="I9" s="17">
        <v>0.407086819006233</v>
      </c>
      <c r="J9" s="17">
        <v>0.38437091261233503</v>
      </c>
      <c r="K9" s="17">
        <v>0.54730570915807497</v>
      </c>
      <c r="L9" s="17">
        <v>0.65033016487539197</v>
      </c>
      <c r="M9" s="17"/>
      <c r="N9" s="17">
        <v>0.49086410505338401</v>
      </c>
      <c r="O9" s="17">
        <v>0.49633463461530503</v>
      </c>
      <c r="P9" s="17">
        <v>0.46311922144904599</v>
      </c>
      <c r="Q9" s="17">
        <v>0.568592890903451</v>
      </c>
      <c r="R9" s="17"/>
      <c r="S9" s="17">
        <v>0.47189180086641402</v>
      </c>
      <c r="T9" s="17">
        <v>0.571647373895245</v>
      </c>
      <c r="U9" s="17">
        <v>0.39949693458852997</v>
      </c>
      <c r="V9" s="17">
        <v>0.70961351301590903</v>
      </c>
      <c r="W9" s="17">
        <v>0.34114214592375203</v>
      </c>
      <c r="X9" s="17">
        <v>0.51218292580723201</v>
      </c>
      <c r="Y9" s="17">
        <v>0.65263968728769495</v>
      </c>
      <c r="Z9" s="17">
        <v>0.20403870988887099</v>
      </c>
      <c r="AA9" s="17">
        <v>0.52055728176288196</v>
      </c>
      <c r="AB9" s="17">
        <v>0.4845887446803</v>
      </c>
      <c r="AC9" s="17">
        <v>0.45420726497722702</v>
      </c>
      <c r="AD9" s="17">
        <v>0.23953859300244801</v>
      </c>
      <c r="AE9" s="17"/>
      <c r="AF9" s="17">
        <v>0.54871052564820899</v>
      </c>
      <c r="AG9" s="17">
        <v>0.43365491662415101</v>
      </c>
      <c r="AH9" s="17">
        <v>0.55349841987293502</v>
      </c>
      <c r="AI9" s="17">
        <v>0.55080171445772597</v>
      </c>
      <c r="AJ9" s="17">
        <v>0.58430069231753701</v>
      </c>
      <c r="AK9" s="17">
        <v>0.37179121572420798</v>
      </c>
      <c r="AL9" s="17"/>
      <c r="AM9" s="17">
        <v>0.46659593881591999</v>
      </c>
      <c r="AN9" s="17">
        <v>0.53677123017730299</v>
      </c>
      <c r="AO9" s="17">
        <v>0.47282662950761201</v>
      </c>
      <c r="AP9" s="17">
        <v>0.50157580468338503</v>
      </c>
      <c r="AQ9" s="17">
        <v>0.41120656437423198</v>
      </c>
      <c r="AR9" s="17"/>
      <c r="AS9" s="17">
        <v>0.44197779619754501</v>
      </c>
      <c r="AT9" s="17">
        <v>0.51843974770440504</v>
      </c>
      <c r="AU9" s="17">
        <v>0.51879913866941896</v>
      </c>
      <c r="AV9" s="17">
        <v>0.54393536463089198</v>
      </c>
      <c r="AW9" s="17">
        <v>0.50175229940061805</v>
      </c>
      <c r="AX9" s="17">
        <v>0.40080037836537902</v>
      </c>
      <c r="AY9" s="17"/>
      <c r="AZ9" s="17">
        <v>0.46757149538472798</v>
      </c>
      <c r="BA9" s="17">
        <v>0.44123124629846999</v>
      </c>
      <c r="BB9" s="17">
        <v>0.51626457648839996</v>
      </c>
      <c r="BC9" s="17">
        <v>0.68758412845554895</v>
      </c>
      <c r="BD9" s="17">
        <v>0.51587378397933503</v>
      </c>
      <c r="BE9" s="17"/>
      <c r="BF9" s="17">
        <v>0.501643528173082</v>
      </c>
      <c r="BG9" s="17"/>
      <c r="BH9" s="17">
        <v>0.51651748048002899</v>
      </c>
      <c r="BI9" s="17"/>
      <c r="BJ9" s="17">
        <v>0.50964450117167404</v>
      </c>
      <c r="BK9" s="17">
        <v>0.50324084834786098</v>
      </c>
      <c r="BL9" s="17">
        <v>0.50108525550553096</v>
      </c>
      <c r="BM9" s="17">
        <v>0.33444005567978102</v>
      </c>
      <c r="BN9" s="17">
        <v>0.391298337155707</v>
      </c>
      <c r="BO9" s="17">
        <v>1</v>
      </c>
      <c r="BP9" s="17"/>
      <c r="BQ9" s="17">
        <v>0.51434205308468395</v>
      </c>
      <c r="BR9" s="17">
        <v>0.48651118564281998</v>
      </c>
      <c r="BS9" s="17">
        <v>0.51931901523305801</v>
      </c>
      <c r="BT9" s="17"/>
      <c r="BU9" s="17">
        <v>0.38187762152076099</v>
      </c>
      <c r="BV9" s="17">
        <v>0.49766967577564702</v>
      </c>
      <c r="BW9" s="17">
        <v>0.52511576577540298</v>
      </c>
      <c r="BX9" s="17"/>
      <c r="BY9" s="17">
        <v>0.176158827517156</v>
      </c>
      <c r="BZ9" s="17"/>
      <c r="CA9" s="17">
        <v>0.49031030017184202</v>
      </c>
    </row>
    <row r="10" spans="2:79" x14ac:dyDescent="0.35">
      <c r="B10" s="18" t="s">
        <v>462</v>
      </c>
      <c r="C10" s="17">
        <v>0.21679497656251301</v>
      </c>
      <c r="D10" s="17">
        <v>0.185698487494729</v>
      </c>
      <c r="E10" s="17">
        <v>0.25437194483567799</v>
      </c>
      <c r="F10" s="17"/>
      <c r="G10" s="17">
        <v>0.30110144581916698</v>
      </c>
      <c r="H10" s="17">
        <v>0.180819494538214</v>
      </c>
      <c r="I10" s="17">
        <v>0.24006589722025301</v>
      </c>
      <c r="J10" s="17">
        <v>0.26980291625724501</v>
      </c>
      <c r="K10" s="17">
        <v>0.22377579609316001</v>
      </c>
      <c r="L10" s="17">
        <v>0.17165663818737301</v>
      </c>
      <c r="M10" s="17"/>
      <c r="N10" s="17">
        <v>0.25625445494091798</v>
      </c>
      <c r="O10" s="17">
        <v>0.23732960709972201</v>
      </c>
      <c r="P10" s="17">
        <v>0.14508009432211899</v>
      </c>
      <c r="Q10" s="17">
        <v>0.208743025620345</v>
      </c>
      <c r="R10" s="17"/>
      <c r="S10" s="17">
        <v>0.13703743141552199</v>
      </c>
      <c r="T10" s="17">
        <v>0.20578703736565301</v>
      </c>
      <c r="U10" s="17">
        <v>0.19466335285518699</v>
      </c>
      <c r="V10" s="17">
        <v>0.24291285359662901</v>
      </c>
      <c r="W10" s="17">
        <v>0.228619373597721</v>
      </c>
      <c r="X10" s="17">
        <v>0.29274461774604099</v>
      </c>
      <c r="Y10" s="17">
        <v>0.22758323064938701</v>
      </c>
      <c r="Z10" s="17">
        <v>0.39253450237325499</v>
      </c>
      <c r="AA10" s="17">
        <v>0.26524765964985703</v>
      </c>
      <c r="AB10" s="17">
        <v>0.201571558639074</v>
      </c>
      <c r="AC10" s="17">
        <v>0.12241608583137099</v>
      </c>
      <c r="AD10" s="17">
        <v>0.23953859300244801</v>
      </c>
      <c r="AE10" s="17"/>
      <c r="AF10" s="17">
        <v>0.20764896560718099</v>
      </c>
      <c r="AG10" s="17">
        <v>0.20647355836547801</v>
      </c>
      <c r="AH10" s="17">
        <v>0.24447677741261201</v>
      </c>
      <c r="AI10" s="17">
        <v>0.234221798691195</v>
      </c>
      <c r="AJ10" s="17">
        <v>0.137503833022766</v>
      </c>
      <c r="AK10" s="17">
        <v>0.17276506030794</v>
      </c>
      <c r="AL10" s="17"/>
      <c r="AM10" s="17">
        <v>0.15782833321245701</v>
      </c>
      <c r="AN10" s="17">
        <v>0.275070280909537</v>
      </c>
      <c r="AO10" s="17">
        <v>0.23831001359986301</v>
      </c>
      <c r="AP10" s="17">
        <v>0.14814291404366001</v>
      </c>
      <c r="AQ10" s="17">
        <v>0.131829746317183</v>
      </c>
      <c r="AR10" s="17"/>
      <c r="AS10" s="17">
        <v>0.160228541732654</v>
      </c>
      <c r="AT10" s="17">
        <v>0.226112818013495</v>
      </c>
      <c r="AU10" s="17">
        <v>0.220344508579013</v>
      </c>
      <c r="AV10" s="17">
        <v>0.26867667225965097</v>
      </c>
      <c r="AW10" s="17">
        <v>0.20387743623115401</v>
      </c>
      <c r="AX10" s="17">
        <v>0.20094228880534601</v>
      </c>
      <c r="AY10" s="17"/>
      <c r="AZ10" s="17">
        <v>0.152014403740941</v>
      </c>
      <c r="BA10" s="17">
        <v>0.19781425385081899</v>
      </c>
      <c r="BB10" s="17">
        <v>0.24761597570534699</v>
      </c>
      <c r="BC10" s="17">
        <v>0.35429912384062001</v>
      </c>
      <c r="BD10" s="17">
        <v>0.22576524559119501</v>
      </c>
      <c r="BE10" s="17"/>
      <c r="BF10" s="17">
        <v>0.219152445843038</v>
      </c>
      <c r="BG10" s="17"/>
      <c r="BH10" s="17">
        <v>0.23359872605427501</v>
      </c>
      <c r="BI10" s="17"/>
      <c r="BJ10" s="17">
        <v>0.21187832396471401</v>
      </c>
      <c r="BK10" s="17">
        <v>0.19845764166128599</v>
      </c>
      <c r="BL10" s="17">
        <v>0.24207160630257299</v>
      </c>
      <c r="BM10" s="17">
        <v>0.16905541753771799</v>
      </c>
      <c r="BN10" s="17">
        <v>0.101967500820031</v>
      </c>
      <c r="BO10" s="17">
        <v>0</v>
      </c>
      <c r="BP10" s="17"/>
      <c r="BQ10" s="17">
        <v>0.29089620543883699</v>
      </c>
      <c r="BR10" s="17">
        <v>0.26325057443687</v>
      </c>
      <c r="BS10" s="17">
        <v>0.182260933354912</v>
      </c>
      <c r="BT10" s="17"/>
      <c r="BU10" s="17">
        <v>0.19073180138333301</v>
      </c>
      <c r="BV10" s="17">
        <v>0.213653265396409</v>
      </c>
      <c r="BW10" s="17">
        <v>0.22610434812686001</v>
      </c>
      <c r="BX10" s="17"/>
      <c r="BY10" s="17">
        <v>0.32384930116514599</v>
      </c>
      <c r="BZ10" s="17"/>
      <c r="CA10" s="17">
        <v>0.195808603477857</v>
      </c>
    </row>
    <row r="11" spans="2:79" x14ac:dyDescent="0.35">
      <c r="B11" s="18" t="s">
        <v>463</v>
      </c>
      <c r="C11" s="17">
        <v>0.202139333281558</v>
      </c>
      <c r="D11" s="17">
        <v>0.22597497745680001</v>
      </c>
      <c r="E11" s="17">
        <v>0.17578891299702501</v>
      </c>
      <c r="F11" s="17"/>
      <c r="G11" s="17">
        <v>0.168682144461866</v>
      </c>
      <c r="H11" s="17">
        <v>0.23699800445163299</v>
      </c>
      <c r="I11" s="17">
        <v>0.27440602404837999</v>
      </c>
      <c r="J11" s="17">
        <v>0.25243419945943102</v>
      </c>
      <c r="K11" s="17">
        <v>0.17760165040017001</v>
      </c>
      <c r="L11" s="17">
        <v>0.13538878645920899</v>
      </c>
      <c r="M11" s="17"/>
      <c r="N11" s="17">
        <v>0.22916039286332399</v>
      </c>
      <c r="O11" s="17">
        <v>0.19598277880971901</v>
      </c>
      <c r="P11" s="17">
        <v>0.17680946795906399</v>
      </c>
      <c r="Q11" s="17">
        <v>0.20039033596474601</v>
      </c>
      <c r="R11" s="17"/>
      <c r="S11" s="17">
        <v>0.17751570900049199</v>
      </c>
      <c r="T11" s="17">
        <v>0.26354355546549801</v>
      </c>
      <c r="U11" s="17">
        <v>0.21039451981680701</v>
      </c>
      <c r="V11" s="17">
        <v>0.234710422367476</v>
      </c>
      <c r="W11" s="17">
        <v>0.13842428273111501</v>
      </c>
      <c r="X11" s="17">
        <v>0.21513023895820599</v>
      </c>
      <c r="Y11" s="17">
        <v>0.21370292934253701</v>
      </c>
      <c r="Z11" s="17">
        <v>0.225760403970511</v>
      </c>
      <c r="AA11" s="17">
        <v>9.0452725979017698E-2</v>
      </c>
      <c r="AB11" s="17">
        <v>0.371902436151478</v>
      </c>
      <c r="AC11" s="17">
        <v>0.156648321822902</v>
      </c>
      <c r="AD11" s="17">
        <v>0</v>
      </c>
      <c r="AE11" s="17"/>
      <c r="AF11" s="17">
        <v>0.21846847042505699</v>
      </c>
      <c r="AG11" s="17">
        <v>0.17405262241689201</v>
      </c>
      <c r="AH11" s="17">
        <v>0.19646912176341599</v>
      </c>
      <c r="AI11" s="17">
        <v>0.276429864884499</v>
      </c>
      <c r="AJ11" s="17">
        <v>0.15854241785783799</v>
      </c>
      <c r="AK11" s="17">
        <v>0.21707910658676499</v>
      </c>
      <c r="AL11" s="17"/>
      <c r="AM11" s="17">
        <v>7.0037617759503207E-2</v>
      </c>
      <c r="AN11" s="17">
        <v>0.241531128072665</v>
      </c>
      <c r="AO11" s="17">
        <v>0.26813402988096002</v>
      </c>
      <c r="AP11" s="17">
        <v>0.19291506047380699</v>
      </c>
      <c r="AQ11" s="17">
        <v>9.0004066276033301E-2</v>
      </c>
      <c r="AR11" s="17"/>
      <c r="AS11" s="17">
        <v>0.15316610495605601</v>
      </c>
      <c r="AT11" s="17">
        <v>0.18155466231566</v>
      </c>
      <c r="AU11" s="17">
        <v>0.28565296081473601</v>
      </c>
      <c r="AV11" s="17">
        <v>0.23370790802881</v>
      </c>
      <c r="AW11" s="17">
        <v>0.26066212063666699</v>
      </c>
      <c r="AX11" s="17">
        <v>3.5788958946499E-2</v>
      </c>
      <c r="AY11" s="17"/>
      <c r="AZ11" s="17">
        <v>0.17877871688434799</v>
      </c>
      <c r="BA11" s="17">
        <v>0.17260010951743601</v>
      </c>
      <c r="BB11" s="17">
        <v>0.239856780334428</v>
      </c>
      <c r="BC11" s="17">
        <v>0.39493607160598398</v>
      </c>
      <c r="BD11" s="17">
        <v>0.14193314698984399</v>
      </c>
      <c r="BE11" s="17"/>
      <c r="BF11" s="17">
        <v>0.20615872473544999</v>
      </c>
      <c r="BG11" s="17"/>
      <c r="BH11" s="17">
        <v>0.24010938431433199</v>
      </c>
      <c r="BI11" s="17"/>
      <c r="BJ11" s="17">
        <v>0.16971680561504501</v>
      </c>
      <c r="BK11" s="17">
        <v>0.205759615729005</v>
      </c>
      <c r="BL11" s="17">
        <v>0.21348771526160701</v>
      </c>
      <c r="BM11" s="17">
        <v>0.31220439616659501</v>
      </c>
      <c r="BN11" s="17">
        <v>0.101967500820031</v>
      </c>
      <c r="BO11" s="17">
        <v>0</v>
      </c>
      <c r="BP11" s="17"/>
      <c r="BQ11" s="17">
        <v>0.27102885989325298</v>
      </c>
      <c r="BR11" s="17">
        <v>0.190968842755003</v>
      </c>
      <c r="BS11" s="17">
        <v>0.205559137595585</v>
      </c>
      <c r="BT11" s="17"/>
      <c r="BU11" s="17">
        <v>0.151049066833679</v>
      </c>
      <c r="BV11" s="17">
        <v>0.179427986669211</v>
      </c>
      <c r="BW11" s="17">
        <v>0.2394961422654</v>
      </c>
      <c r="BX11" s="17"/>
      <c r="BY11" s="17">
        <v>8.0281158717011206E-2</v>
      </c>
      <c r="BZ11" s="17"/>
      <c r="CA11" s="17">
        <v>0.150077265083046</v>
      </c>
    </row>
    <row r="12" spans="2:79" x14ac:dyDescent="0.35">
      <c r="B12" s="18" t="s">
        <v>464</v>
      </c>
      <c r="C12" s="17">
        <v>0.18559642952881</v>
      </c>
      <c r="D12" s="17">
        <v>0.13860871372788</v>
      </c>
      <c r="E12" s="17">
        <v>0.241430868952175</v>
      </c>
      <c r="F12" s="17"/>
      <c r="G12" s="17">
        <v>0.33736428892373299</v>
      </c>
      <c r="H12" s="17">
        <v>0.15903107098546401</v>
      </c>
      <c r="I12" s="17">
        <v>0.283514646802974</v>
      </c>
      <c r="J12" s="17">
        <v>0.16311102029560601</v>
      </c>
      <c r="K12" s="17">
        <v>0.12602139171190299</v>
      </c>
      <c r="L12" s="17">
        <v>0.206355553498627</v>
      </c>
      <c r="M12" s="17"/>
      <c r="N12" s="17">
        <v>0.152731191690684</v>
      </c>
      <c r="O12" s="17">
        <v>0.24813961036142801</v>
      </c>
      <c r="P12" s="17">
        <v>0.202577805744238</v>
      </c>
      <c r="Q12" s="17">
        <v>0.12573443629362299</v>
      </c>
      <c r="R12" s="17"/>
      <c r="S12" s="17">
        <v>0.14264764232191501</v>
      </c>
      <c r="T12" s="17">
        <v>0.174980940425986</v>
      </c>
      <c r="U12" s="17">
        <v>9.0695564574417603E-2</v>
      </c>
      <c r="V12" s="17">
        <v>0.21468400516651601</v>
      </c>
      <c r="W12" s="17">
        <v>0.14150901202889399</v>
      </c>
      <c r="X12" s="17">
        <v>0.15219891175317199</v>
      </c>
      <c r="Y12" s="17">
        <v>0.18080149888389099</v>
      </c>
      <c r="Z12" s="17">
        <v>0.46081024300010098</v>
      </c>
      <c r="AA12" s="17">
        <v>0.14053996840129299</v>
      </c>
      <c r="AB12" s="17">
        <v>0.25529769952009201</v>
      </c>
      <c r="AC12" s="17">
        <v>0.38449608470150998</v>
      </c>
      <c r="AD12" s="17">
        <v>0</v>
      </c>
      <c r="AE12" s="17"/>
      <c r="AF12" s="17">
        <v>0.23259143370306801</v>
      </c>
      <c r="AG12" s="17">
        <v>0.22350449261639199</v>
      </c>
      <c r="AH12" s="17">
        <v>0.17045203406006801</v>
      </c>
      <c r="AI12" s="17">
        <v>7.1498431836465495E-2</v>
      </c>
      <c r="AJ12" s="17">
        <v>0.19554252277098899</v>
      </c>
      <c r="AK12" s="17">
        <v>0.167914859381807</v>
      </c>
      <c r="AL12" s="17"/>
      <c r="AM12" s="17">
        <v>0.174423891916483</v>
      </c>
      <c r="AN12" s="17">
        <v>0.208835022823224</v>
      </c>
      <c r="AO12" s="17">
        <v>0.213489223268816</v>
      </c>
      <c r="AP12" s="17">
        <v>3.7894038685851297E-2</v>
      </c>
      <c r="AQ12" s="17">
        <v>0.40227176040177198</v>
      </c>
      <c r="AR12" s="17"/>
      <c r="AS12" s="17">
        <v>0.13091833741501299</v>
      </c>
      <c r="AT12" s="17">
        <v>0.19101335725801499</v>
      </c>
      <c r="AU12" s="17">
        <v>0.212711378197948</v>
      </c>
      <c r="AV12" s="17">
        <v>0.16161786011681201</v>
      </c>
      <c r="AW12" s="17">
        <v>0.28282218140095799</v>
      </c>
      <c r="AX12" s="17">
        <v>0.123279369798933</v>
      </c>
      <c r="AY12" s="17"/>
      <c r="AZ12" s="17">
        <v>0.13961969901625099</v>
      </c>
      <c r="BA12" s="17">
        <v>0.185677297707423</v>
      </c>
      <c r="BB12" s="17">
        <v>0.22154729405464099</v>
      </c>
      <c r="BC12" s="17">
        <v>0.26773987119744902</v>
      </c>
      <c r="BD12" s="17">
        <v>0.16645876304774099</v>
      </c>
      <c r="BE12" s="17"/>
      <c r="BF12" s="17">
        <v>0.203657503363146</v>
      </c>
      <c r="BG12" s="17"/>
      <c r="BH12" s="17">
        <v>0.20615564557199401</v>
      </c>
      <c r="BI12" s="17"/>
      <c r="BJ12" s="17">
        <v>0.22932708227649901</v>
      </c>
      <c r="BK12" s="17">
        <v>0.17726468527373701</v>
      </c>
      <c r="BL12" s="17">
        <v>0.176616686361804</v>
      </c>
      <c r="BM12" s="17">
        <v>0.22494089361154301</v>
      </c>
      <c r="BN12" s="17">
        <v>0</v>
      </c>
      <c r="BO12" s="17">
        <v>0.54276336283451199</v>
      </c>
      <c r="BP12" s="17"/>
      <c r="BQ12" s="17">
        <v>0.253280933955013</v>
      </c>
      <c r="BR12" s="17">
        <v>0.183912150315342</v>
      </c>
      <c r="BS12" s="17">
        <v>0.17466709253024901</v>
      </c>
      <c r="BT12" s="17"/>
      <c r="BU12" s="17">
        <v>0.18763066462626801</v>
      </c>
      <c r="BV12" s="17">
        <v>0.15504700165586299</v>
      </c>
      <c r="BW12" s="17">
        <v>0.20822847540997499</v>
      </c>
      <c r="BX12" s="17"/>
      <c r="BY12" s="17">
        <v>0.24356814244813499</v>
      </c>
      <c r="BZ12" s="17"/>
      <c r="CA12" s="17">
        <v>0.156608287336539</v>
      </c>
    </row>
    <row r="13" spans="2:79" x14ac:dyDescent="0.35">
      <c r="B13" s="18" t="s">
        <v>465</v>
      </c>
      <c r="C13" s="17">
        <v>0.16170839227662701</v>
      </c>
      <c r="D13" s="17">
        <v>0.22117346753901301</v>
      </c>
      <c r="E13" s="17">
        <v>9.3688218439076598E-2</v>
      </c>
      <c r="F13" s="17"/>
      <c r="G13" s="17">
        <v>0</v>
      </c>
      <c r="H13" s="17">
        <v>0.12392699496507099</v>
      </c>
      <c r="I13" s="17">
        <v>6.9168061655984603E-2</v>
      </c>
      <c r="J13" s="17">
        <v>8.4177598476238999E-2</v>
      </c>
      <c r="K13" s="17">
        <v>0.244100974424726</v>
      </c>
      <c r="L13" s="17">
        <v>0.22820317992076</v>
      </c>
      <c r="M13" s="17"/>
      <c r="N13" s="17">
        <v>0.14477594629816101</v>
      </c>
      <c r="O13" s="17">
        <v>0.15316644044344499</v>
      </c>
      <c r="P13" s="17">
        <v>0.19941498536091201</v>
      </c>
      <c r="Q13" s="17">
        <v>0.16024680704717001</v>
      </c>
      <c r="R13" s="17"/>
      <c r="S13" s="17">
        <v>0.118907493463676</v>
      </c>
      <c r="T13" s="17">
        <v>0.22325986685568999</v>
      </c>
      <c r="U13" s="17">
        <v>0.18400324387928901</v>
      </c>
      <c r="V13" s="17">
        <v>0.34955391275803199</v>
      </c>
      <c r="W13" s="17">
        <v>0.14945839743648501</v>
      </c>
      <c r="X13" s="17">
        <v>0.16030178062480999</v>
      </c>
      <c r="Y13" s="17">
        <v>0.12959100327196901</v>
      </c>
      <c r="Z13" s="17">
        <v>0.34038782745183899</v>
      </c>
      <c r="AA13" s="17">
        <v>0.11898516389354601</v>
      </c>
      <c r="AB13" s="17">
        <v>0.104082644829447</v>
      </c>
      <c r="AC13" s="17">
        <v>7.8925865134756301E-2</v>
      </c>
      <c r="AD13" s="17">
        <v>0</v>
      </c>
      <c r="AE13" s="17"/>
      <c r="AF13" s="17">
        <v>0.26653335996510502</v>
      </c>
      <c r="AG13" s="17">
        <v>0.17900591590685899</v>
      </c>
      <c r="AH13" s="17">
        <v>0.13766569153785899</v>
      </c>
      <c r="AI13" s="17">
        <v>0.16208902651138901</v>
      </c>
      <c r="AJ13" s="17">
        <v>0.14939419377102101</v>
      </c>
      <c r="AK13" s="17">
        <v>1.33123132529404E-2</v>
      </c>
      <c r="AL13" s="17"/>
      <c r="AM13" s="17">
        <v>0.13503295713562999</v>
      </c>
      <c r="AN13" s="17">
        <v>0.15597211631999799</v>
      </c>
      <c r="AO13" s="17">
        <v>0.15540270107924301</v>
      </c>
      <c r="AP13" s="17">
        <v>0.20843381633694399</v>
      </c>
      <c r="AQ13" s="17">
        <v>0</v>
      </c>
      <c r="AR13" s="17"/>
      <c r="AS13" s="17">
        <v>0.15858679218812199</v>
      </c>
      <c r="AT13" s="17">
        <v>0.151627867454704</v>
      </c>
      <c r="AU13" s="17">
        <v>0.24752628428054599</v>
      </c>
      <c r="AV13" s="17">
        <v>0.118833332496817</v>
      </c>
      <c r="AW13" s="17">
        <v>0.12419881470987</v>
      </c>
      <c r="AX13" s="17">
        <v>0.20714647795820501</v>
      </c>
      <c r="AY13" s="17"/>
      <c r="AZ13" s="17">
        <v>0.19459386359099601</v>
      </c>
      <c r="BA13" s="17">
        <v>0.12690925175776299</v>
      </c>
      <c r="BB13" s="17">
        <v>0.206498577936956</v>
      </c>
      <c r="BC13" s="17">
        <v>0.18011595011774501</v>
      </c>
      <c r="BD13" s="17">
        <v>0.12733887542281699</v>
      </c>
      <c r="BE13" s="17"/>
      <c r="BF13" s="17">
        <v>0.18216328623831901</v>
      </c>
      <c r="BG13" s="17"/>
      <c r="BH13" s="17">
        <v>0.165541392137176</v>
      </c>
      <c r="BI13" s="17"/>
      <c r="BJ13" s="17">
        <v>8.8354414130670994E-2</v>
      </c>
      <c r="BK13" s="17">
        <v>0.20373472999067099</v>
      </c>
      <c r="BL13" s="17">
        <v>0.205925989232915</v>
      </c>
      <c r="BM13" s="17">
        <v>2.7810364428581199E-2</v>
      </c>
      <c r="BN13" s="17">
        <v>0.34247510001335302</v>
      </c>
      <c r="BO13" s="17">
        <v>0.222161993248885</v>
      </c>
      <c r="BP13" s="17"/>
      <c r="BQ13" s="17">
        <v>0.149781820240247</v>
      </c>
      <c r="BR13" s="17">
        <v>0.17120398269575501</v>
      </c>
      <c r="BS13" s="17">
        <v>0.17669502797848599</v>
      </c>
      <c r="BT13" s="17"/>
      <c r="BU13" s="17">
        <v>0.114650492306495</v>
      </c>
      <c r="BV13" s="17">
        <v>0.15082613367891901</v>
      </c>
      <c r="BW13" s="17">
        <v>0.18904398209130499</v>
      </c>
      <c r="BX13" s="17"/>
      <c r="BY13" s="17">
        <v>0</v>
      </c>
      <c r="BZ13" s="17"/>
      <c r="CA13" s="17">
        <v>0.12523828067769499</v>
      </c>
    </row>
    <row r="14" spans="2:79" ht="29" x14ac:dyDescent="0.35">
      <c r="B14" s="18" t="s">
        <v>466</v>
      </c>
      <c r="C14" s="17">
        <v>0.117216814711028</v>
      </c>
      <c r="D14" s="17">
        <v>9.0685523455432696E-2</v>
      </c>
      <c r="E14" s="17">
        <v>0.148826057829196</v>
      </c>
      <c r="F14" s="17"/>
      <c r="G14" s="17">
        <v>0</v>
      </c>
      <c r="H14" s="17">
        <v>0.13748970856915499</v>
      </c>
      <c r="I14" s="17">
        <v>0.239411799382929</v>
      </c>
      <c r="J14" s="17">
        <v>7.6042742099375907E-2</v>
      </c>
      <c r="K14" s="17">
        <v>8.94253750119718E-2</v>
      </c>
      <c r="L14" s="17">
        <v>0.11234741429294</v>
      </c>
      <c r="M14" s="17"/>
      <c r="N14" s="17">
        <v>0.118699595124435</v>
      </c>
      <c r="O14" s="17">
        <v>8.13606987100223E-2</v>
      </c>
      <c r="P14" s="17">
        <v>0.16981438330649401</v>
      </c>
      <c r="Q14" s="17">
        <v>9.5067526892092899E-2</v>
      </c>
      <c r="R14" s="17"/>
      <c r="S14" s="17">
        <v>0.18024298971517599</v>
      </c>
      <c r="T14" s="17">
        <v>5.6454129057275398E-2</v>
      </c>
      <c r="U14" s="17">
        <v>0.11418952348389</v>
      </c>
      <c r="V14" s="17">
        <v>0.119572134393368</v>
      </c>
      <c r="W14" s="17">
        <v>0.199942215146207</v>
      </c>
      <c r="X14" s="17">
        <v>0.10633870044876199</v>
      </c>
      <c r="Y14" s="17">
        <v>3.6512936412601699E-2</v>
      </c>
      <c r="Z14" s="17">
        <v>4.2304589703109199E-2</v>
      </c>
      <c r="AA14" s="17">
        <v>8.8120596813761595E-2</v>
      </c>
      <c r="AB14" s="17">
        <v>0.118067975118983</v>
      </c>
      <c r="AC14" s="17">
        <v>0.21335341657769</v>
      </c>
      <c r="AD14" s="17">
        <v>0</v>
      </c>
      <c r="AE14" s="17"/>
      <c r="AF14" s="17">
        <v>2.4025707489643399E-2</v>
      </c>
      <c r="AG14" s="17">
        <v>0.11224498429122901</v>
      </c>
      <c r="AH14" s="17">
        <v>0.17026281506090701</v>
      </c>
      <c r="AI14" s="17">
        <v>0.15902292408881599</v>
      </c>
      <c r="AJ14" s="17">
        <v>0</v>
      </c>
      <c r="AK14" s="17">
        <v>6.5929269100344495E-2</v>
      </c>
      <c r="AL14" s="17"/>
      <c r="AM14" s="17">
        <v>0.18482396026308501</v>
      </c>
      <c r="AN14" s="17">
        <v>8.7643172357704593E-2</v>
      </c>
      <c r="AO14" s="17">
        <v>5.8930504175040602E-2</v>
      </c>
      <c r="AP14" s="17">
        <v>0.235136859781127</v>
      </c>
      <c r="AQ14" s="17">
        <v>4.66587773521525E-2</v>
      </c>
      <c r="AR14" s="17"/>
      <c r="AS14" s="17">
        <v>0.13113647750653601</v>
      </c>
      <c r="AT14" s="17">
        <v>0.11313323757798401</v>
      </c>
      <c r="AU14" s="17">
        <v>0.11112906213453801</v>
      </c>
      <c r="AV14" s="17">
        <v>0.10105621047525599</v>
      </c>
      <c r="AW14" s="17">
        <v>0.106492315112616</v>
      </c>
      <c r="AX14" s="17">
        <v>0.17588547254512699</v>
      </c>
      <c r="AY14" s="17"/>
      <c r="AZ14" s="17">
        <v>0.15516620159055999</v>
      </c>
      <c r="BA14" s="17">
        <v>0.15590469740335</v>
      </c>
      <c r="BB14" s="17">
        <v>0.10294053106676999</v>
      </c>
      <c r="BC14" s="17">
        <v>1.49241279707113E-2</v>
      </c>
      <c r="BD14" s="17">
        <v>7.6770705906764797E-2</v>
      </c>
      <c r="BE14" s="17"/>
      <c r="BF14" s="17">
        <v>0.113202750515029</v>
      </c>
      <c r="BG14" s="17"/>
      <c r="BH14" s="17">
        <v>0.108793681460864</v>
      </c>
      <c r="BI14" s="17"/>
      <c r="BJ14" s="17">
        <v>0.12940591866586401</v>
      </c>
      <c r="BK14" s="17">
        <v>8.1888827917828394E-2</v>
      </c>
      <c r="BL14" s="17">
        <v>0.110465820002816</v>
      </c>
      <c r="BM14" s="17">
        <v>0.203992886483088</v>
      </c>
      <c r="BN14" s="17">
        <v>0.22671797834619301</v>
      </c>
      <c r="BO14" s="17">
        <v>0</v>
      </c>
      <c r="BP14" s="17"/>
      <c r="BQ14" s="17">
        <v>0.12391800699189801</v>
      </c>
      <c r="BR14" s="17">
        <v>8.4950348821692598E-2</v>
      </c>
      <c r="BS14" s="17">
        <v>0.14442684214800899</v>
      </c>
      <c r="BT14" s="17"/>
      <c r="BU14" s="17">
        <v>0.39371303428187798</v>
      </c>
      <c r="BV14" s="17">
        <v>0.14046166852019101</v>
      </c>
      <c r="BW14" s="17">
        <v>9.7311952730334397E-2</v>
      </c>
      <c r="BX14" s="17"/>
      <c r="BY14" s="17">
        <v>6.4039580714443198E-2</v>
      </c>
      <c r="BZ14" s="17"/>
      <c r="CA14" s="17">
        <v>7.6500920068543296E-2</v>
      </c>
    </row>
    <row r="15" spans="2:79" ht="29" x14ac:dyDescent="0.35">
      <c r="B15" s="18" t="s">
        <v>467</v>
      </c>
      <c r="C15" s="17">
        <v>7.7289300875644396E-2</v>
      </c>
      <c r="D15" s="17">
        <v>8.6622244159621095E-2</v>
      </c>
      <c r="E15" s="17">
        <v>6.6959306806365901E-2</v>
      </c>
      <c r="F15" s="17"/>
      <c r="G15" s="17">
        <v>0</v>
      </c>
      <c r="H15" s="17">
        <v>0.115340308186954</v>
      </c>
      <c r="I15" s="17">
        <v>0.14065462776475801</v>
      </c>
      <c r="J15" s="17">
        <v>1.15907005499424E-2</v>
      </c>
      <c r="K15" s="17">
        <v>6.4807211639013804E-2</v>
      </c>
      <c r="L15" s="17">
        <v>9.5709626292455399E-2</v>
      </c>
      <c r="M15" s="17"/>
      <c r="N15" s="17">
        <v>0.111828383642992</v>
      </c>
      <c r="O15" s="17">
        <v>6.9567049121938798E-2</v>
      </c>
      <c r="P15" s="17">
        <v>9.6400659651520296E-2</v>
      </c>
      <c r="Q15" s="17">
        <v>1.1476235545746101E-2</v>
      </c>
      <c r="R15" s="17"/>
      <c r="S15" s="17">
        <v>0.106335497274854</v>
      </c>
      <c r="T15" s="17">
        <v>5.7527656195618102E-2</v>
      </c>
      <c r="U15" s="17">
        <v>4.6229537200434198E-2</v>
      </c>
      <c r="V15" s="17">
        <v>0.11508471804560599</v>
      </c>
      <c r="W15" s="17">
        <v>0</v>
      </c>
      <c r="X15" s="17">
        <v>5.3663766969435103E-2</v>
      </c>
      <c r="Y15" s="17">
        <v>8.6320600580687398E-2</v>
      </c>
      <c r="Z15" s="17">
        <v>0.141036488337279</v>
      </c>
      <c r="AA15" s="17">
        <v>5.3312276650908499E-2</v>
      </c>
      <c r="AB15" s="17">
        <v>0.11428036169913799</v>
      </c>
      <c r="AC15" s="17">
        <v>0.112885520648636</v>
      </c>
      <c r="AD15" s="17">
        <v>0</v>
      </c>
      <c r="AE15" s="17"/>
      <c r="AF15" s="17">
        <v>0.1021225715759</v>
      </c>
      <c r="AG15" s="17">
        <v>8.1358473599153894E-2</v>
      </c>
      <c r="AH15" s="17">
        <v>4.9978967455873297E-2</v>
      </c>
      <c r="AI15" s="17">
        <v>5.52922994479811E-2</v>
      </c>
      <c r="AJ15" s="17">
        <v>3.7000104913150901E-2</v>
      </c>
      <c r="AK15" s="17">
        <v>0.178576350722808</v>
      </c>
      <c r="AL15" s="17"/>
      <c r="AM15" s="17">
        <v>5.5703297377701397E-2</v>
      </c>
      <c r="AN15" s="17">
        <v>8.0267608527757398E-2</v>
      </c>
      <c r="AO15" s="17">
        <v>9.8857883991177398E-2</v>
      </c>
      <c r="AP15" s="17">
        <v>5.1085704445911297E-2</v>
      </c>
      <c r="AQ15" s="17">
        <v>0.23623916468195799</v>
      </c>
      <c r="AR15" s="17"/>
      <c r="AS15" s="17">
        <v>6.7982197080474496E-2</v>
      </c>
      <c r="AT15" s="17">
        <v>6.4037984491598504E-2</v>
      </c>
      <c r="AU15" s="17">
        <v>8.6787851274131703E-2</v>
      </c>
      <c r="AV15" s="17">
        <v>9.7219334774505201E-2</v>
      </c>
      <c r="AW15" s="17">
        <v>6.8483126477050696E-2</v>
      </c>
      <c r="AX15" s="17">
        <v>0.100630097399872</v>
      </c>
      <c r="AY15" s="17"/>
      <c r="AZ15" s="17">
        <v>6.6358058461338895E-2</v>
      </c>
      <c r="BA15" s="17">
        <v>6.7623946167706603E-2</v>
      </c>
      <c r="BB15" s="17">
        <v>7.3901833164596295E-2</v>
      </c>
      <c r="BC15" s="17">
        <v>0.13015521037310099</v>
      </c>
      <c r="BD15" s="17">
        <v>8.0809659188546004E-2</v>
      </c>
      <c r="BE15" s="17"/>
      <c r="BF15" s="17">
        <v>7.2146431270757996E-2</v>
      </c>
      <c r="BG15" s="17"/>
      <c r="BH15" s="17">
        <v>8.0068697962895202E-2</v>
      </c>
      <c r="BI15" s="17"/>
      <c r="BJ15" s="17">
        <v>7.5904811958507803E-2</v>
      </c>
      <c r="BK15" s="17">
        <v>0.10019184717903</v>
      </c>
      <c r="BL15" s="17">
        <v>4.7332063515145302E-2</v>
      </c>
      <c r="BM15" s="17">
        <v>0.18528645970336199</v>
      </c>
      <c r="BN15" s="17">
        <v>0</v>
      </c>
      <c r="BO15" s="17">
        <v>0.54276336283451199</v>
      </c>
      <c r="BP15" s="17"/>
      <c r="BQ15" s="17">
        <v>4.4407754062961102E-2</v>
      </c>
      <c r="BR15" s="17">
        <v>0.100690843847484</v>
      </c>
      <c r="BS15" s="17">
        <v>7.3035882831444202E-2</v>
      </c>
      <c r="BT15" s="17"/>
      <c r="BU15" s="17">
        <v>0.283745896818621</v>
      </c>
      <c r="BV15" s="17">
        <v>5.2977167072892697E-2</v>
      </c>
      <c r="BW15" s="17">
        <v>8.5319104891380407E-2</v>
      </c>
      <c r="BX15" s="17"/>
      <c r="BY15" s="17">
        <v>8.0281158717011206E-2</v>
      </c>
      <c r="BZ15" s="17"/>
      <c r="CA15" s="17">
        <v>7.3016711887847904E-2</v>
      </c>
    </row>
    <row r="16" spans="2:79" ht="29" x14ac:dyDescent="0.35">
      <c r="B16" s="18" t="s">
        <v>468</v>
      </c>
      <c r="C16" s="17">
        <v>3.03524596333287E-2</v>
      </c>
      <c r="D16" s="17">
        <v>4.4593516144885798E-2</v>
      </c>
      <c r="E16" s="17">
        <v>1.4006812049619699E-2</v>
      </c>
      <c r="F16" s="17"/>
      <c r="G16" s="17">
        <v>0</v>
      </c>
      <c r="H16" s="17">
        <v>4.5869478181908598E-2</v>
      </c>
      <c r="I16" s="17">
        <v>3.6148669811915099E-2</v>
      </c>
      <c r="J16" s="17">
        <v>1.8112164894890499E-2</v>
      </c>
      <c r="K16" s="17">
        <v>5.1225851726002899E-2</v>
      </c>
      <c r="L16" s="17">
        <v>1.61093512776442E-2</v>
      </c>
      <c r="M16" s="17"/>
      <c r="N16" s="17">
        <v>3.39847359886487E-2</v>
      </c>
      <c r="O16" s="17">
        <v>5.6882230440066302E-2</v>
      </c>
      <c r="P16" s="17">
        <v>1.6911953713565901E-2</v>
      </c>
      <c r="Q16" s="17">
        <v>0</v>
      </c>
      <c r="R16" s="17"/>
      <c r="S16" s="17">
        <v>3.3800735125041302E-2</v>
      </c>
      <c r="T16" s="17">
        <v>4.5268895552546103E-2</v>
      </c>
      <c r="U16" s="17">
        <v>2.2460038962862E-2</v>
      </c>
      <c r="V16" s="17">
        <v>0</v>
      </c>
      <c r="W16" s="17">
        <v>2.9870125274998102E-2</v>
      </c>
      <c r="X16" s="17">
        <v>0</v>
      </c>
      <c r="Y16" s="17">
        <v>0</v>
      </c>
      <c r="Z16" s="17">
        <v>0.102665591483743</v>
      </c>
      <c r="AA16" s="17">
        <v>4.6611345575498002E-2</v>
      </c>
      <c r="AB16" s="17">
        <v>0</v>
      </c>
      <c r="AC16" s="17">
        <v>9.6349411178995106E-2</v>
      </c>
      <c r="AD16" s="17">
        <v>0</v>
      </c>
      <c r="AE16" s="17"/>
      <c r="AF16" s="17">
        <v>1.95483266088885E-2</v>
      </c>
      <c r="AG16" s="17">
        <v>2.0457796865544501E-2</v>
      </c>
      <c r="AH16" s="17">
        <v>4.7368271506732403E-2</v>
      </c>
      <c r="AI16" s="17">
        <v>4.8363288090642401E-2</v>
      </c>
      <c r="AJ16" s="17">
        <v>0</v>
      </c>
      <c r="AK16" s="17">
        <v>4.62570954487697E-2</v>
      </c>
      <c r="AL16" s="17"/>
      <c r="AM16" s="17">
        <v>2.6327799604980402E-2</v>
      </c>
      <c r="AN16" s="17">
        <v>1.6279274281230799E-2</v>
      </c>
      <c r="AO16" s="17">
        <v>6.3382668830773703E-2</v>
      </c>
      <c r="AP16" s="17">
        <v>2.50087506744146E-2</v>
      </c>
      <c r="AQ16" s="17">
        <v>0</v>
      </c>
      <c r="AR16" s="17"/>
      <c r="AS16" s="17">
        <v>1.3522707930337399E-2</v>
      </c>
      <c r="AT16" s="17">
        <v>2.1972333780128701E-2</v>
      </c>
      <c r="AU16" s="17">
        <v>4.5426665901583799E-2</v>
      </c>
      <c r="AV16" s="17">
        <v>5.0339099205844999E-2</v>
      </c>
      <c r="AW16" s="17">
        <v>4.2448330289370999E-2</v>
      </c>
      <c r="AX16" s="17">
        <v>0</v>
      </c>
      <c r="AY16" s="17"/>
      <c r="AZ16" s="17">
        <v>4.2550513846136097E-2</v>
      </c>
      <c r="BA16" s="17">
        <v>3.1790848748160898E-2</v>
      </c>
      <c r="BB16" s="17">
        <v>4.5611627630578501E-2</v>
      </c>
      <c r="BC16" s="17">
        <v>2.34011073540536E-2</v>
      </c>
      <c r="BD16" s="17">
        <v>3.5112858577294602E-3</v>
      </c>
      <c r="BE16" s="17"/>
      <c r="BF16" s="17">
        <v>3.6412027348105801E-2</v>
      </c>
      <c r="BG16" s="17"/>
      <c r="BH16" s="17">
        <v>1.76897950993655E-2</v>
      </c>
      <c r="BI16" s="17"/>
      <c r="BJ16" s="17">
        <v>2.65800169737496E-2</v>
      </c>
      <c r="BK16" s="17">
        <v>3.90164605792006E-2</v>
      </c>
      <c r="BL16" s="17">
        <v>2.7227191542547699E-2</v>
      </c>
      <c r="BM16" s="17">
        <v>0</v>
      </c>
      <c r="BN16" s="17">
        <v>0.1348094621772</v>
      </c>
      <c r="BO16" s="17">
        <v>0</v>
      </c>
      <c r="BP16" s="17"/>
      <c r="BQ16" s="17">
        <v>3.4462288118401699E-2</v>
      </c>
      <c r="BR16" s="17">
        <v>4.5599477253618202E-2</v>
      </c>
      <c r="BS16" s="17">
        <v>2.39375052652986E-2</v>
      </c>
      <c r="BT16" s="17"/>
      <c r="BU16" s="17">
        <v>2.16706273849856E-2</v>
      </c>
      <c r="BV16" s="17">
        <v>2.2295093259346699E-2</v>
      </c>
      <c r="BW16" s="17">
        <v>4.1782927200420102E-2</v>
      </c>
      <c r="BX16" s="17"/>
      <c r="BY16" s="17">
        <v>0</v>
      </c>
      <c r="BZ16" s="17"/>
      <c r="CA16" s="17">
        <v>3.8599671782865698E-2</v>
      </c>
    </row>
    <row r="17" spans="2:79" x14ac:dyDescent="0.35">
      <c r="B17" s="18" t="s">
        <v>135</v>
      </c>
      <c r="C17" s="17">
        <v>6.41864127280126E-3</v>
      </c>
      <c r="D17" s="17">
        <v>4.1573572041507696E-3</v>
      </c>
      <c r="E17" s="17">
        <v>9.0889390052540601E-3</v>
      </c>
      <c r="F17" s="17"/>
      <c r="G17" s="17">
        <v>0</v>
      </c>
      <c r="H17" s="17">
        <v>0</v>
      </c>
      <c r="I17" s="17">
        <v>0</v>
      </c>
      <c r="J17" s="17">
        <v>0</v>
      </c>
      <c r="K17" s="17">
        <v>8.1355058497166802E-3</v>
      </c>
      <c r="L17" s="17">
        <v>1.6295797390522199E-2</v>
      </c>
      <c r="M17" s="17"/>
      <c r="N17" s="17">
        <v>1.31084697332929E-2</v>
      </c>
      <c r="O17" s="17">
        <v>8.4964065798459002E-3</v>
      </c>
      <c r="P17" s="17">
        <v>0</v>
      </c>
      <c r="Q17" s="17">
        <v>0</v>
      </c>
      <c r="R17" s="17"/>
      <c r="S17" s="17">
        <v>0</v>
      </c>
      <c r="T17" s="17">
        <v>3.4865988512304699E-2</v>
      </c>
      <c r="U17" s="17">
        <v>0</v>
      </c>
      <c r="V17" s="17">
        <v>0</v>
      </c>
      <c r="W17" s="17">
        <v>0</v>
      </c>
      <c r="X17" s="17">
        <v>1.9636332645709999E-2</v>
      </c>
      <c r="Y17" s="17">
        <v>0</v>
      </c>
      <c r="Z17" s="17">
        <v>0</v>
      </c>
      <c r="AA17" s="17">
        <v>0</v>
      </c>
      <c r="AB17" s="17">
        <v>0</v>
      </c>
      <c r="AC17" s="17">
        <v>0</v>
      </c>
      <c r="AD17" s="17">
        <v>0</v>
      </c>
      <c r="AE17" s="17"/>
      <c r="AF17" s="17">
        <v>0</v>
      </c>
      <c r="AG17" s="17">
        <v>6.4042148483419601E-3</v>
      </c>
      <c r="AH17" s="17">
        <v>0</v>
      </c>
      <c r="AI17" s="17">
        <v>0</v>
      </c>
      <c r="AJ17" s="17">
        <v>0</v>
      </c>
      <c r="AK17" s="17">
        <v>6.2315309625717297E-2</v>
      </c>
      <c r="AL17" s="17"/>
      <c r="AM17" s="17">
        <v>0</v>
      </c>
      <c r="AN17" s="17">
        <v>0</v>
      </c>
      <c r="AO17" s="17">
        <v>2.63270299500569E-2</v>
      </c>
      <c r="AP17" s="17">
        <v>0</v>
      </c>
      <c r="AQ17" s="17">
        <v>0</v>
      </c>
      <c r="AR17" s="17"/>
      <c r="AS17" s="17">
        <v>0</v>
      </c>
      <c r="AT17" s="17">
        <v>5.9935446770398399E-3</v>
      </c>
      <c r="AU17" s="17">
        <v>0</v>
      </c>
      <c r="AV17" s="17">
        <v>1.22448280293382E-2</v>
      </c>
      <c r="AW17" s="17">
        <v>1.8898944730782598E-2</v>
      </c>
      <c r="AX17" s="17">
        <v>0</v>
      </c>
      <c r="AY17" s="17"/>
      <c r="AZ17" s="17">
        <v>0</v>
      </c>
      <c r="BA17" s="17">
        <v>7.3598740942042197E-3</v>
      </c>
      <c r="BB17" s="17">
        <v>1.0403520663562101E-2</v>
      </c>
      <c r="BC17" s="17">
        <v>2.3915450981651001E-2</v>
      </c>
      <c r="BD17" s="17">
        <v>0</v>
      </c>
      <c r="BE17" s="17"/>
      <c r="BF17" s="17">
        <v>7.7000593818857196E-3</v>
      </c>
      <c r="BG17" s="17"/>
      <c r="BH17" s="17">
        <v>7.2810814548950296E-3</v>
      </c>
      <c r="BI17" s="17"/>
      <c r="BJ17" s="17">
        <v>0</v>
      </c>
      <c r="BK17" s="17">
        <v>9.8745681083989897E-3</v>
      </c>
      <c r="BL17" s="17">
        <v>1.15581095764272E-2</v>
      </c>
      <c r="BM17" s="17">
        <v>0</v>
      </c>
      <c r="BN17" s="17">
        <v>0</v>
      </c>
      <c r="BO17" s="17">
        <v>0</v>
      </c>
      <c r="BP17" s="17"/>
      <c r="BQ17" s="17">
        <v>1.5314226311166799E-2</v>
      </c>
      <c r="BR17" s="17">
        <v>1.4415137964210499E-2</v>
      </c>
      <c r="BS17" s="17">
        <v>0</v>
      </c>
      <c r="BT17" s="17"/>
      <c r="BU17" s="17">
        <v>0</v>
      </c>
      <c r="BV17" s="17">
        <v>1.02849624431233E-2</v>
      </c>
      <c r="BW17" s="17">
        <v>4.8348577341438296E-3</v>
      </c>
      <c r="BX17" s="17"/>
      <c r="BY17" s="17">
        <v>0</v>
      </c>
      <c r="BZ17" s="17"/>
      <c r="CA17" s="17">
        <v>9.0491353292817094E-3</v>
      </c>
    </row>
    <row r="18" spans="2:79" x14ac:dyDescent="0.35">
      <c r="B18" s="18" t="s">
        <v>104</v>
      </c>
      <c r="C18" s="19">
        <v>0.14535545012662199</v>
      </c>
      <c r="D18" s="19">
        <v>0.14005673722464501</v>
      </c>
      <c r="E18" s="19">
        <v>0.15248032630449301</v>
      </c>
      <c r="F18" s="19"/>
      <c r="G18" s="19">
        <v>0.18226385336076401</v>
      </c>
      <c r="H18" s="19">
        <v>0.194213759006679</v>
      </c>
      <c r="I18" s="19">
        <v>0.114868636787105</v>
      </c>
      <c r="J18" s="19">
        <v>0.24537403734336699</v>
      </c>
      <c r="K18" s="19">
        <v>0.136335923507347</v>
      </c>
      <c r="L18" s="19">
        <v>6.4512163109940193E-2</v>
      </c>
      <c r="M18" s="19"/>
      <c r="N18" s="19">
        <v>0.12362873168965</v>
      </c>
      <c r="O18" s="19">
        <v>0.150252972957758</v>
      </c>
      <c r="P18" s="19">
        <v>0.17135436364852599</v>
      </c>
      <c r="Q18" s="19">
        <v>0.14464169093967699</v>
      </c>
      <c r="R18" s="19"/>
      <c r="S18" s="19">
        <v>0.15321228292859401</v>
      </c>
      <c r="T18" s="19">
        <v>0.16798106941947699</v>
      </c>
      <c r="U18" s="19">
        <v>0.268884775738093</v>
      </c>
      <c r="V18" s="19">
        <v>7.1555151909763401E-2</v>
      </c>
      <c r="W18" s="19">
        <v>0.156897424728179</v>
      </c>
      <c r="X18" s="19">
        <v>0.18976285820039901</v>
      </c>
      <c r="Y18" s="19">
        <v>0.13508886217153601</v>
      </c>
      <c r="Z18" s="19">
        <v>5.2072592508731301E-2</v>
      </c>
      <c r="AA18" s="19">
        <v>0.1101910114886</v>
      </c>
      <c r="AB18" s="19">
        <v>7.2335088179743906E-2</v>
      </c>
      <c r="AC18" s="19">
        <v>6.4749408509802694E-2</v>
      </c>
      <c r="AD18" s="19">
        <v>0.76046140699755205</v>
      </c>
      <c r="AE18" s="19"/>
      <c r="AF18" s="19">
        <v>0.175207723126098</v>
      </c>
      <c r="AG18" s="19">
        <v>0.18997097591124401</v>
      </c>
      <c r="AH18" s="19">
        <v>7.67646996729998E-2</v>
      </c>
      <c r="AI18" s="19">
        <v>5.9415018695003298E-2</v>
      </c>
      <c r="AJ18" s="19">
        <v>0.18607475095367901</v>
      </c>
      <c r="AK18" s="19">
        <v>0.20051626609187001</v>
      </c>
      <c r="AL18" s="19"/>
      <c r="AM18" s="19">
        <v>0.153156917050285</v>
      </c>
      <c r="AN18" s="19">
        <v>0.13489071173109499</v>
      </c>
      <c r="AO18" s="19">
        <v>0.140228659336572</v>
      </c>
      <c r="AP18" s="19">
        <v>0.14661875591593601</v>
      </c>
      <c r="AQ18" s="19">
        <v>0.26406981355050801</v>
      </c>
      <c r="AR18" s="19"/>
      <c r="AS18" s="19">
        <v>0.21867790479574201</v>
      </c>
      <c r="AT18" s="19">
        <v>0.14035662510926999</v>
      </c>
      <c r="AU18" s="19">
        <v>0.113116534280626</v>
      </c>
      <c r="AV18" s="19">
        <v>0.14274951917522299</v>
      </c>
      <c r="AW18" s="19">
        <v>9.8511132335882504E-2</v>
      </c>
      <c r="AX18" s="19">
        <v>0.144719168477253</v>
      </c>
      <c r="AY18" s="19"/>
      <c r="AZ18" s="19">
        <v>9.4246013540861207E-2</v>
      </c>
      <c r="BA18" s="19">
        <v>0.16289597852224499</v>
      </c>
      <c r="BB18" s="19">
        <v>0.14434797347758799</v>
      </c>
      <c r="BC18" s="19">
        <v>4.7614851568342199E-2</v>
      </c>
      <c r="BD18" s="19">
        <v>0.232650956183442</v>
      </c>
      <c r="BE18" s="19"/>
      <c r="BF18" s="19">
        <v>0.12934019465056701</v>
      </c>
      <c r="BG18" s="19"/>
      <c r="BH18" s="19">
        <v>0.13005027342539799</v>
      </c>
      <c r="BI18" s="19"/>
      <c r="BJ18" s="19">
        <v>0.15804331501277899</v>
      </c>
      <c r="BK18" s="19">
        <v>0.18099541270258401</v>
      </c>
      <c r="BL18" s="19">
        <v>0.13771214926091399</v>
      </c>
      <c r="BM18" s="19">
        <v>0.17878784733728401</v>
      </c>
      <c r="BN18" s="19">
        <v>0</v>
      </c>
      <c r="BO18" s="19">
        <v>0</v>
      </c>
      <c r="BP18" s="19"/>
      <c r="BQ18" s="19">
        <v>0.115658393798625</v>
      </c>
      <c r="BR18" s="19">
        <v>0.10132693057174701</v>
      </c>
      <c r="BS18" s="19">
        <v>0.124866610882663</v>
      </c>
      <c r="BT18" s="19"/>
      <c r="BU18" s="19">
        <v>8.6288687690756094E-2</v>
      </c>
      <c r="BV18" s="19">
        <v>0.111418375914683</v>
      </c>
      <c r="BW18" s="19">
        <v>0.122195054445897</v>
      </c>
      <c r="BX18" s="19"/>
      <c r="BY18" s="19">
        <v>0.51623344932026605</v>
      </c>
      <c r="BZ18" s="19"/>
      <c r="CA18" s="19">
        <v>0.18466284990557599</v>
      </c>
    </row>
    <row r="19" spans="2:79" x14ac:dyDescent="0.35">
      <c r="B19" s="16"/>
    </row>
    <row r="20" spans="2:79" x14ac:dyDescent="0.35">
      <c r="B20" t="s">
        <v>107</v>
      </c>
    </row>
    <row r="21" spans="2:79" x14ac:dyDescent="0.35">
      <c r="B21" t="s">
        <v>108</v>
      </c>
    </row>
    <row r="23" spans="2:79" x14ac:dyDescent="0.35">
      <c r="B23"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446</v>
      </c>
      <c r="C9" s="17">
        <v>0.76311841468748698</v>
      </c>
      <c r="D9" s="17">
        <v>0.76622048391475595</v>
      </c>
      <c r="E9" s="17">
        <v>0.75926813249751601</v>
      </c>
      <c r="F9" s="17"/>
      <c r="G9" s="17">
        <v>0.66188796524734905</v>
      </c>
      <c r="H9" s="17">
        <v>0.69876047500142502</v>
      </c>
      <c r="I9" s="17">
        <v>0.75845889292146096</v>
      </c>
      <c r="J9" s="17">
        <v>0.80494161541507403</v>
      </c>
      <c r="K9" s="17">
        <v>0.83658752595881403</v>
      </c>
      <c r="L9" s="17">
        <v>0.80375518712915806</v>
      </c>
      <c r="M9" s="17"/>
      <c r="N9" s="17">
        <v>0.78326750814575996</v>
      </c>
      <c r="O9" s="17">
        <v>0.77831217339665104</v>
      </c>
      <c r="P9" s="17">
        <v>0.75189645060507904</v>
      </c>
      <c r="Q9" s="17">
        <v>0.73065994165415404</v>
      </c>
      <c r="R9" s="17"/>
      <c r="S9" s="17">
        <v>0.71214642908895498</v>
      </c>
      <c r="T9" s="17">
        <v>0.76427520712360697</v>
      </c>
      <c r="U9" s="17">
        <v>0.80797351711027998</v>
      </c>
      <c r="V9" s="17">
        <v>0.805432006122626</v>
      </c>
      <c r="W9" s="17">
        <v>0.77201132369422099</v>
      </c>
      <c r="X9" s="17">
        <v>0.77623475847573098</v>
      </c>
      <c r="Y9" s="17">
        <v>0.727338342290208</v>
      </c>
      <c r="Z9" s="17">
        <v>0.72505094477306897</v>
      </c>
      <c r="AA9" s="17">
        <v>0.76184259075523297</v>
      </c>
      <c r="AB9" s="17">
        <v>0.76655344450297003</v>
      </c>
      <c r="AC9" s="17">
        <v>0.776889633646628</v>
      </c>
      <c r="AD9" s="17">
        <v>0.80639744527727497</v>
      </c>
      <c r="AE9" s="17"/>
      <c r="AF9" s="17">
        <v>0.76334300497557395</v>
      </c>
      <c r="AG9" s="17">
        <v>0.75525868133378204</v>
      </c>
      <c r="AH9" s="17">
        <v>0.77576424094875196</v>
      </c>
      <c r="AI9" s="17">
        <v>0.78948703317478996</v>
      </c>
      <c r="AJ9" s="17">
        <v>0.77540990298224099</v>
      </c>
      <c r="AK9" s="17">
        <v>0.80231469391088805</v>
      </c>
      <c r="AL9" s="17"/>
      <c r="AM9" s="17">
        <v>0.76746588436833396</v>
      </c>
      <c r="AN9" s="17">
        <v>0.765067498209269</v>
      </c>
      <c r="AO9" s="17">
        <v>0.76733447295780899</v>
      </c>
      <c r="AP9" s="17">
        <v>0.75717962327945998</v>
      </c>
      <c r="AQ9" s="17">
        <v>0.68106383189250297</v>
      </c>
      <c r="AR9" s="17"/>
      <c r="AS9" s="17">
        <v>0.73572086309879603</v>
      </c>
      <c r="AT9" s="17">
        <v>0.77483330997373601</v>
      </c>
      <c r="AU9" s="17">
        <v>0.72606879305007499</v>
      </c>
      <c r="AV9" s="17">
        <v>0.79020647225555196</v>
      </c>
      <c r="AW9" s="17">
        <v>0.80185283384949002</v>
      </c>
      <c r="AX9" s="17">
        <v>0.75591960781377299</v>
      </c>
      <c r="AY9" s="17"/>
      <c r="AZ9" s="17">
        <v>0.75248912641566301</v>
      </c>
      <c r="BA9" s="17">
        <v>0.74686304615705701</v>
      </c>
      <c r="BB9" s="17">
        <v>0.80014287048104304</v>
      </c>
      <c r="BC9" s="17">
        <v>0.79623231260963601</v>
      </c>
      <c r="BD9" s="17">
        <v>0.75198401570572604</v>
      </c>
      <c r="BE9" s="17"/>
      <c r="BF9" s="17">
        <v>0.76628398309503598</v>
      </c>
      <c r="BG9" s="17"/>
      <c r="BH9" s="17">
        <v>0.76664480381484101</v>
      </c>
      <c r="BI9" s="17"/>
      <c r="BJ9" s="17">
        <v>0.76369534632138802</v>
      </c>
      <c r="BK9" s="17">
        <v>0.79045689879665204</v>
      </c>
      <c r="BL9" s="17">
        <v>0.78153654645367499</v>
      </c>
      <c r="BM9" s="17">
        <v>0.706827815878312</v>
      </c>
      <c r="BN9" s="17">
        <v>0.746225532289575</v>
      </c>
      <c r="BO9" s="17">
        <v>0.73729530061483495</v>
      </c>
      <c r="BP9" s="17"/>
      <c r="BQ9" s="17">
        <v>0.80634688824729095</v>
      </c>
      <c r="BR9" s="17">
        <v>0.77953514252480305</v>
      </c>
      <c r="BS9" s="17">
        <v>0.77084148695008303</v>
      </c>
      <c r="BT9" s="17"/>
      <c r="BU9" s="17">
        <v>0.74760367446555898</v>
      </c>
      <c r="BV9" s="17">
        <v>0.78925073576540505</v>
      </c>
      <c r="BW9" s="17">
        <v>0.77887448322056996</v>
      </c>
      <c r="BX9" s="17"/>
      <c r="BY9" s="17">
        <v>0.60099024895590503</v>
      </c>
      <c r="BZ9" s="17"/>
      <c r="CA9" s="17">
        <v>0.80371460549866802</v>
      </c>
    </row>
    <row r="10" spans="2:79" ht="29" x14ac:dyDescent="0.35">
      <c r="B10" s="18" t="s">
        <v>447</v>
      </c>
      <c r="C10" s="17">
        <v>0.66037121833966905</v>
      </c>
      <c r="D10" s="17">
        <v>0.65119856351634897</v>
      </c>
      <c r="E10" s="17">
        <v>0.66779235396013104</v>
      </c>
      <c r="F10" s="17"/>
      <c r="G10" s="17">
        <v>0.60416645288247095</v>
      </c>
      <c r="H10" s="17">
        <v>0.57127222472558603</v>
      </c>
      <c r="I10" s="17">
        <v>0.62586230090596495</v>
      </c>
      <c r="J10" s="17">
        <v>0.68670066944122998</v>
      </c>
      <c r="K10" s="17">
        <v>0.73068999817818503</v>
      </c>
      <c r="L10" s="17">
        <v>0.72986975868040904</v>
      </c>
      <c r="M10" s="17"/>
      <c r="N10" s="17">
        <v>0.68674156177239198</v>
      </c>
      <c r="O10" s="17">
        <v>0.66788049446424302</v>
      </c>
      <c r="P10" s="17">
        <v>0.66202853535334205</v>
      </c>
      <c r="Q10" s="17">
        <v>0.61669353470353205</v>
      </c>
      <c r="R10" s="17"/>
      <c r="S10" s="17">
        <v>0.59521500278156503</v>
      </c>
      <c r="T10" s="17">
        <v>0.68865510300255905</v>
      </c>
      <c r="U10" s="17">
        <v>0.73251430370119297</v>
      </c>
      <c r="V10" s="17">
        <v>0.67195226683700704</v>
      </c>
      <c r="W10" s="17">
        <v>0.70522079102550805</v>
      </c>
      <c r="X10" s="17">
        <v>0.644382490911245</v>
      </c>
      <c r="Y10" s="17">
        <v>0.67691151982097597</v>
      </c>
      <c r="Z10" s="17">
        <v>0.64897000250338599</v>
      </c>
      <c r="AA10" s="17">
        <v>0.61754725187948001</v>
      </c>
      <c r="AB10" s="17">
        <v>0.64038721341245697</v>
      </c>
      <c r="AC10" s="17">
        <v>0.69061698049620202</v>
      </c>
      <c r="AD10" s="17">
        <v>0.69542405255597795</v>
      </c>
      <c r="AE10" s="17"/>
      <c r="AF10" s="17">
        <v>0.62345302134299196</v>
      </c>
      <c r="AG10" s="17">
        <v>0.65726720701417296</v>
      </c>
      <c r="AH10" s="17">
        <v>0.70045476468078904</v>
      </c>
      <c r="AI10" s="17">
        <v>0.70706188956704497</v>
      </c>
      <c r="AJ10" s="17">
        <v>0.65590532345813202</v>
      </c>
      <c r="AK10" s="17">
        <v>0.670458044647956</v>
      </c>
      <c r="AL10" s="17"/>
      <c r="AM10" s="17">
        <v>0.63497486124447</v>
      </c>
      <c r="AN10" s="17">
        <v>0.67291074081450497</v>
      </c>
      <c r="AO10" s="17">
        <v>0.66300659888693803</v>
      </c>
      <c r="AP10" s="17">
        <v>0.67446192865703503</v>
      </c>
      <c r="AQ10" s="17">
        <v>0.52752178109178005</v>
      </c>
      <c r="AR10" s="17"/>
      <c r="AS10" s="17">
        <v>0.621531030366409</v>
      </c>
      <c r="AT10" s="17">
        <v>0.67380400468803603</v>
      </c>
      <c r="AU10" s="17">
        <v>0.64651646266070095</v>
      </c>
      <c r="AV10" s="17">
        <v>0.669698909218299</v>
      </c>
      <c r="AW10" s="17">
        <v>0.724876681839287</v>
      </c>
      <c r="AX10" s="17">
        <v>0.63882765873817304</v>
      </c>
      <c r="AY10" s="17"/>
      <c r="AZ10" s="17">
        <v>0.68384621698907</v>
      </c>
      <c r="BA10" s="17">
        <v>0.64896658288082898</v>
      </c>
      <c r="BB10" s="17">
        <v>0.67156808667408296</v>
      </c>
      <c r="BC10" s="17">
        <v>0.69084250901907895</v>
      </c>
      <c r="BD10" s="17">
        <v>0.63426157781417103</v>
      </c>
      <c r="BE10" s="17"/>
      <c r="BF10" s="17">
        <v>0.67347931644332304</v>
      </c>
      <c r="BG10" s="17"/>
      <c r="BH10" s="17">
        <v>0.67125261185839602</v>
      </c>
      <c r="BI10" s="17"/>
      <c r="BJ10" s="17">
        <v>0.64938365923427699</v>
      </c>
      <c r="BK10" s="17">
        <v>0.66302307736813204</v>
      </c>
      <c r="BL10" s="17">
        <v>0.70170583657319996</v>
      </c>
      <c r="BM10" s="17">
        <v>0.60037069602442705</v>
      </c>
      <c r="BN10" s="17">
        <v>0.648780584641516</v>
      </c>
      <c r="BO10" s="17">
        <v>0.66548177570080103</v>
      </c>
      <c r="BP10" s="17"/>
      <c r="BQ10" s="17">
        <v>0.69730959912560198</v>
      </c>
      <c r="BR10" s="17">
        <v>0.67363389479198799</v>
      </c>
      <c r="BS10" s="17">
        <v>0.67210112801253497</v>
      </c>
      <c r="BT10" s="17"/>
      <c r="BU10" s="17">
        <v>0.681913093630375</v>
      </c>
      <c r="BV10" s="17">
        <v>0.69541364728479604</v>
      </c>
      <c r="BW10" s="17">
        <v>0.66478990877247801</v>
      </c>
      <c r="BX10" s="17"/>
      <c r="BY10" s="17">
        <v>0.58894252803673897</v>
      </c>
      <c r="BZ10" s="17"/>
      <c r="CA10" s="17">
        <v>0.73351150542837096</v>
      </c>
    </row>
    <row r="11" spans="2:79" ht="29" x14ac:dyDescent="0.35">
      <c r="B11" s="18" t="s">
        <v>448</v>
      </c>
      <c r="C11" s="17">
        <v>0.567872250868515</v>
      </c>
      <c r="D11" s="17">
        <v>0.55502575512649999</v>
      </c>
      <c r="E11" s="17">
        <v>0.57972965133807597</v>
      </c>
      <c r="F11" s="17"/>
      <c r="G11" s="17">
        <v>0.55145891846610695</v>
      </c>
      <c r="H11" s="17">
        <v>0.49112505632404202</v>
      </c>
      <c r="I11" s="17">
        <v>0.58732973445298597</v>
      </c>
      <c r="J11" s="17">
        <v>0.62485504402204906</v>
      </c>
      <c r="K11" s="17">
        <v>0.5970390894448</v>
      </c>
      <c r="L11" s="17">
        <v>0.55978568668084705</v>
      </c>
      <c r="M11" s="17"/>
      <c r="N11" s="17">
        <v>0.56799753566871503</v>
      </c>
      <c r="O11" s="17">
        <v>0.58490629291226204</v>
      </c>
      <c r="P11" s="17">
        <v>0.570766770077619</v>
      </c>
      <c r="Q11" s="17">
        <v>0.541770690074445</v>
      </c>
      <c r="R11" s="17"/>
      <c r="S11" s="17">
        <v>0.54089467633993005</v>
      </c>
      <c r="T11" s="17">
        <v>0.59996000767931501</v>
      </c>
      <c r="U11" s="17">
        <v>0.61814140629201597</v>
      </c>
      <c r="V11" s="17">
        <v>0.55558588638449102</v>
      </c>
      <c r="W11" s="17">
        <v>0.58296595007737795</v>
      </c>
      <c r="X11" s="17">
        <v>0.55022026836525695</v>
      </c>
      <c r="Y11" s="17">
        <v>0.55499441057577603</v>
      </c>
      <c r="Z11" s="17">
        <v>0.55347938995983403</v>
      </c>
      <c r="AA11" s="17">
        <v>0.55152177320468199</v>
      </c>
      <c r="AB11" s="17">
        <v>0.569276401348074</v>
      </c>
      <c r="AC11" s="17">
        <v>0.51932188053847395</v>
      </c>
      <c r="AD11" s="17">
        <v>0.665241407452413</v>
      </c>
      <c r="AE11" s="17"/>
      <c r="AF11" s="17">
        <v>0.53283944255531701</v>
      </c>
      <c r="AG11" s="17">
        <v>0.55917714133673702</v>
      </c>
      <c r="AH11" s="17">
        <v>0.60893428582960096</v>
      </c>
      <c r="AI11" s="17">
        <v>0.59482675251982198</v>
      </c>
      <c r="AJ11" s="17">
        <v>0.581908567716512</v>
      </c>
      <c r="AK11" s="17">
        <v>0.59425335791327605</v>
      </c>
      <c r="AL11" s="17"/>
      <c r="AM11" s="17">
        <v>0.54055009034603396</v>
      </c>
      <c r="AN11" s="17">
        <v>0.58918515166339003</v>
      </c>
      <c r="AO11" s="17">
        <v>0.56818738938642899</v>
      </c>
      <c r="AP11" s="17">
        <v>0.57177402053487902</v>
      </c>
      <c r="AQ11" s="17">
        <v>0.54802090953456595</v>
      </c>
      <c r="AR11" s="17"/>
      <c r="AS11" s="17">
        <v>0.54334199153006502</v>
      </c>
      <c r="AT11" s="17">
        <v>0.56997896734730102</v>
      </c>
      <c r="AU11" s="17">
        <v>0.55532255377779205</v>
      </c>
      <c r="AV11" s="17">
        <v>0.57961883771330502</v>
      </c>
      <c r="AW11" s="17">
        <v>0.597321428730474</v>
      </c>
      <c r="AX11" s="17">
        <v>0.58455746072421799</v>
      </c>
      <c r="AY11" s="17"/>
      <c r="AZ11" s="17">
        <v>0.55256920818713795</v>
      </c>
      <c r="BA11" s="17">
        <v>0.55171158759699301</v>
      </c>
      <c r="BB11" s="17">
        <v>0.60154034384127297</v>
      </c>
      <c r="BC11" s="17">
        <v>0.54813825337227595</v>
      </c>
      <c r="BD11" s="17">
        <v>0.58129260816563399</v>
      </c>
      <c r="BE11" s="17"/>
      <c r="BF11" s="17">
        <v>0.56204803308041795</v>
      </c>
      <c r="BG11" s="17"/>
      <c r="BH11" s="17">
        <v>0.57027564679165199</v>
      </c>
      <c r="BI11" s="17"/>
      <c r="BJ11" s="17">
        <v>0.57857786888895302</v>
      </c>
      <c r="BK11" s="17">
        <v>0.58026348218417301</v>
      </c>
      <c r="BL11" s="17">
        <v>0.583257363661424</v>
      </c>
      <c r="BM11" s="17">
        <v>0.47648368664514301</v>
      </c>
      <c r="BN11" s="17">
        <v>0.58573110686915097</v>
      </c>
      <c r="BO11" s="17">
        <v>0.54422277595566004</v>
      </c>
      <c r="BP11" s="17"/>
      <c r="BQ11" s="17">
        <v>0.60177226971507503</v>
      </c>
      <c r="BR11" s="17">
        <v>0.57738420571625304</v>
      </c>
      <c r="BS11" s="17">
        <v>0.57825934192309103</v>
      </c>
      <c r="BT11" s="17"/>
      <c r="BU11" s="17">
        <v>0.56329499574079001</v>
      </c>
      <c r="BV11" s="17">
        <v>0.60200173307180904</v>
      </c>
      <c r="BW11" s="17">
        <v>0.56402047046492498</v>
      </c>
      <c r="BX11" s="17"/>
      <c r="BY11" s="17">
        <v>0.44442924674309697</v>
      </c>
      <c r="BZ11" s="17"/>
      <c r="CA11" s="17">
        <v>0.63117661776980805</v>
      </c>
    </row>
    <row r="12" spans="2:79" x14ac:dyDescent="0.35">
      <c r="B12" s="18" t="s">
        <v>449</v>
      </c>
      <c r="C12" s="17">
        <v>0.37119924108458402</v>
      </c>
      <c r="D12" s="17">
        <v>0.40178774437609799</v>
      </c>
      <c r="E12" s="17">
        <v>0.34085579665793397</v>
      </c>
      <c r="F12" s="17"/>
      <c r="G12" s="17">
        <v>0.38184803736783901</v>
      </c>
      <c r="H12" s="17">
        <v>0.43792938274819598</v>
      </c>
      <c r="I12" s="17">
        <v>0.41809600172286399</v>
      </c>
      <c r="J12" s="17">
        <v>0.36802267427581598</v>
      </c>
      <c r="K12" s="17">
        <v>0.32485430173623903</v>
      </c>
      <c r="L12" s="17">
        <v>0.30547969820191001</v>
      </c>
      <c r="M12" s="17"/>
      <c r="N12" s="17">
        <v>0.40528476436269301</v>
      </c>
      <c r="O12" s="17">
        <v>0.34799758218257898</v>
      </c>
      <c r="P12" s="17">
        <v>0.37940459438735002</v>
      </c>
      <c r="Q12" s="17">
        <v>0.35088483380534302</v>
      </c>
      <c r="R12" s="17"/>
      <c r="S12" s="17">
        <v>0.44436959136806597</v>
      </c>
      <c r="T12" s="17">
        <v>0.36191699368043601</v>
      </c>
      <c r="U12" s="17">
        <v>0.38854214482432697</v>
      </c>
      <c r="V12" s="17">
        <v>0.37749719169155999</v>
      </c>
      <c r="W12" s="17">
        <v>0.335517389623955</v>
      </c>
      <c r="X12" s="17">
        <v>0.36584382840374502</v>
      </c>
      <c r="Y12" s="17">
        <v>0.337480230455946</v>
      </c>
      <c r="Z12" s="17">
        <v>0.43494504997098599</v>
      </c>
      <c r="AA12" s="17">
        <v>0.341909069250453</v>
      </c>
      <c r="AB12" s="17">
        <v>0.314760302938901</v>
      </c>
      <c r="AC12" s="17">
        <v>0.32589187330778902</v>
      </c>
      <c r="AD12" s="17">
        <v>0.46163472656259402</v>
      </c>
      <c r="AE12" s="17"/>
      <c r="AF12" s="17">
        <v>0.35825178854635598</v>
      </c>
      <c r="AG12" s="17">
        <v>0.35782224287530801</v>
      </c>
      <c r="AH12" s="17">
        <v>0.391247182085672</v>
      </c>
      <c r="AI12" s="17">
        <v>0.41139562869625101</v>
      </c>
      <c r="AJ12" s="17">
        <v>0.36190436712825003</v>
      </c>
      <c r="AK12" s="17">
        <v>0.52890288334894298</v>
      </c>
      <c r="AL12" s="17"/>
      <c r="AM12" s="17">
        <v>0.30629150469293798</v>
      </c>
      <c r="AN12" s="17">
        <v>0.359720502204393</v>
      </c>
      <c r="AO12" s="17">
        <v>0.39177713140479697</v>
      </c>
      <c r="AP12" s="17">
        <v>0.46284392885180597</v>
      </c>
      <c r="AQ12" s="17">
        <v>0.48802669919299302</v>
      </c>
      <c r="AR12" s="17"/>
      <c r="AS12" s="17">
        <v>0.45135640861468102</v>
      </c>
      <c r="AT12" s="17">
        <v>0.360751542023241</v>
      </c>
      <c r="AU12" s="17">
        <v>0.35974254550646001</v>
      </c>
      <c r="AV12" s="17">
        <v>0.33386565128620199</v>
      </c>
      <c r="AW12" s="17">
        <v>0.319917125424246</v>
      </c>
      <c r="AX12" s="17">
        <v>0.36720209542179999</v>
      </c>
      <c r="AY12" s="17"/>
      <c r="AZ12" s="17">
        <v>0.331993320164991</v>
      </c>
      <c r="BA12" s="17">
        <v>0.34844737750842097</v>
      </c>
      <c r="BB12" s="17">
        <v>0.39606282052790298</v>
      </c>
      <c r="BC12" s="17">
        <v>0.36722290821993298</v>
      </c>
      <c r="BD12" s="17">
        <v>0.416129363955968</v>
      </c>
      <c r="BE12" s="17"/>
      <c r="BF12" s="17">
        <v>0.360049789872457</v>
      </c>
      <c r="BG12" s="17"/>
      <c r="BH12" s="17">
        <v>0.36550430957112801</v>
      </c>
      <c r="BI12" s="17"/>
      <c r="BJ12" s="17">
        <v>0.39711612966027898</v>
      </c>
      <c r="BK12" s="17">
        <v>0.36285082089361498</v>
      </c>
      <c r="BL12" s="17">
        <v>0.343725484666561</v>
      </c>
      <c r="BM12" s="17">
        <v>0.343127790154516</v>
      </c>
      <c r="BN12" s="17">
        <v>0.41031720618057499</v>
      </c>
      <c r="BO12" s="17">
        <v>0.39154356394851197</v>
      </c>
      <c r="BP12" s="17"/>
      <c r="BQ12" s="17">
        <v>0.41586603208190898</v>
      </c>
      <c r="BR12" s="17">
        <v>0.39388599644134498</v>
      </c>
      <c r="BS12" s="17">
        <v>0.35975726259749302</v>
      </c>
      <c r="BT12" s="17"/>
      <c r="BU12" s="17">
        <v>0.43629168149509201</v>
      </c>
      <c r="BV12" s="17">
        <v>0.386364927719898</v>
      </c>
      <c r="BW12" s="17">
        <v>0.36510524920605197</v>
      </c>
      <c r="BX12" s="17"/>
      <c r="BY12" s="17">
        <v>0.36189897782074898</v>
      </c>
      <c r="BZ12" s="17"/>
      <c r="CA12" s="17">
        <v>0.44350553189853198</v>
      </c>
    </row>
    <row r="13" spans="2:79" x14ac:dyDescent="0.35">
      <c r="B13" s="18" t="s">
        <v>450</v>
      </c>
      <c r="C13" s="17">
        <v>0.30222427450361</v>
      </c>
      <c r="D13" s="17">
        <v>0.33155428330571302</v>
      </c>
      <c r="E13" s="17">
        <v>0.27212895895595202</v>
      </c>
      <c r="F13" s="17"/>
      <c r="G13" s="17">
        <v>0.37357996670552601</v>
      </c>
      <c r="H13" s="17">
        <v>0.33149605350518901</v>
      </c>
      <c r="I13" s="17">
        <v>0.31513067665982902</v>
      </c>
      <c r="J13" s="17">
        <v>0.32155583898104201</v>
      </c>
      <c r="K13" s="17">
        <v>0.248941738824524</v>
      </c>
      <c r="L13" s="17">
        <v>0.240337018502112</v>
      </c>
      <c r="M13" s="17"/>
      <c r="N13" s="17">
        <v>0.341820158497044</v>
      </c>
      <c r="O13" s="17">
        <v>0.27993656583346999</v>
      </c>
      <c r="P13" s="17">
        <v>0.30703514722041497</v>
      </c>
      <c r="Q13" s="17">
        <v>0.27750394378300303</v>
      </c>
      <c r="R13" s="17"/>
      <c r="S13" s="17">
        <v>0.35168020865328697</v>
      </c>
      <c r="T13" s="17">
        <v>0.32126436104502898</v>
      </c>
      <c r="U13" s="17">
        <v>0.331718945780067</v>
      </c>
      <c r="V13" s="17">
        <v>0.33557811251577502</v>
      </c>
      <c r="W13" s="17">
        <v>0.28777727519701202</v>
      </c>
      <c r="X13" s="17">
        <v>0.308740808985634</v>
      </c>
      <c r="Y13" s="17">
        <v>0.29741848451222103</v>
      </c>
      <c r="Z13" s="17">
        <v>0.27250170227437598</v>
      </c>
      <c r="AA13" s="17">
        <v>0.24887355167439201</v>
      </c>
      <c r="AB13" s="17">
        <v>0.25359624687180699</v>
      </c>
      <c r="AC13" s="17">
        <v>0.24334229669993099</v>
      </c>
      <c r="AD13" s="17">
        <v>0.31686839799686001</v>
      </c>
      <c r="AE13" s="17"/>
      <c r="AF13" s="17">
        <v>0.29670074505424399</v>
      </c>
      <c r="AG13" s="17">
        <v>0.28858484537421097</v>
      </c>
      <c r="AH13" s="17">
        <v>0.31186773311093702</v>
      </c>
      <c r="AI13" s="17">
        <v>0.34798359069225598</v>
      </c>
      <c r="AJ13" s="17">
        <v>0.35872722954576203</v>
      </c>
      <c r="AK13" s="17">
        <v>0.37750275477561401</v>
      </c>
      <c r="AL13" s="17"/>
      <c r="AM13" s="17">
        <v>0.23862852769114201</v>
      </c>
      <c r="AN13" s="17">
        <v>0.29671481607217598</v>
      </c>
      <c r="AO13" s="17">
        <v>0.328198896083989</v>
      </c>
      <c r="AP13" s="17">
        <v>0.36964290280109902</v>
      </c>
      <c r="AQ13" s="17">
        <v>0.409726229081181</v>
      </c>
      <c r="AR13" s="17"/>
      <c r="AS13" s="17">
        <v>0.37860921603473002</v>
      </c>
      <c r="AT13" s="17">
        <v>0.28584618954569402</v>
      </c>
      <c r="AU13" s="17">
        <v>0.27969236043203199</v>
      </c>
      <c r="AV13" s="17">
        <v>0.29835040230573801</v>
      </c>
      <c r="AW13" s="17">
        <v>0.24756596931528599</v>
      </c>
      <c r="AX13" s="17">
        <v>0.26724441708133401</v>
      </c>
      <c r="AY13" s="17"/>
      <c r="AZ13" s="17">
        <v>0.28578645633011801</v>
      </c>
      <c r="BA13" s="17">
        <v>0.26329423025105703</v>
      </c>
      <c r="BB13" s="17">
        <v>0.32820885260687999</v>
      </c>
      <c r="BC13" s="17">
        <v>0.31352908871002</v>
      </c>
      <c r="BD13" s="17">
        <v>0.341905083989896</v>
      </c>
      <c r="BE13" s="17"/>
      <c r="BF13" s="17">
        <v>0.29219946512580602</v>
      </c>
      <c r="BG13" s="17"/>
      <c r="BH13" s="17">
        <v>0.29851140741505</v>
      </c>
      <c r="BI13" s="17"/>
      <c r="BJ13" s="17">
        <v>0.298759000620408</v>
      </c>
      <c r="BK13" s="17">
        <v>0.28666668510153198</v>
      </c>
      <c r="BL13" s="17">
        <v>0.30243266327739599</v>
      </c>
      <c r="BM13" s="17">
        <v>0.30655356540853501</v>
      </c>
      <c r="BN13" s="17">
        <v>0.35322212782359802</v>
      </c>
      <c r="BO13" s="17">
        <v>0.28700028157719099</v>
      </c>
      <c r="BP13" s="17"/>
      <c r="BQ13" s="17">
        <v>0.37317994377653901</v>
      </c>
      <c r="BR13" s="17">
        <v>0.30742586185418602</v>
      </c>
      <c r="BS13" s="17">
        <v>0.29369583278733102</v>
      </c>
      <c r="BT13" s="17"/>
      <c r="BU13" s="17">
        <v>0.391854636701713</v>
      </c>
      <c r="BV13" s="17">
        <v>0.323909776186869</v>
      </c>
      <c r="BW13" s="17">
        <v>0.292226289147764</v>
      </c>
      <c r="BX13" s="17"/>
      <c r="BY13" s="17">
        <v>0.30537017656271398</v>
      </c>
      <c r="BZ13" s="17"/>
      <c r="CA13" s="17">
        <v>0.36593067137878699</v>
      </c>
    </row>
    <row r="14" spans="2:79" x14ac:dyDescent="0.35">
      <c r="B14" s="18" t="s">
        <v>451</v>
      </c>
      <c r="C14" s="17">
        <v>0.121599674124545</v>
      </c>
      <c r="D14" s="17">
        <v>0.15050492762059001</v>
      </c>
      <c r="E14" s="17">
        <v>9.2902518769267806E-2</v>
      </c>
      <c r="F14" s="17"/>
      <c r="G14" s="17">
        <v>0.20504865162158001</v>
      </c>
      <c r="H14" s="17">
        <v>0.16063173198498101</v>
      </c>
      <c r="I14" s="17">
        <v>0.14048590067594799</v>
      </c>
      <c r="J14" s="17">
        <v>0.113371461069787</v>
      </c>
      <c r="K14" s="17">
        <v>7.53285913824778E-2</v>
      </c>
      <c r="L14" s="17">
        <v>5.6480284381994497E-2</v>
      </c>
      <c r="M14" s="17"/>
      <c r="N14" s="17">
        <v>0.120154832583278</v>
      </c>
      <c r="O14" s="17">
        <v>0.109836747547004</v>
      </c>
      <c r="P14" s="17">
        <v>0.137496835177885</v>
      </c>
      <c r="Q14" s="17">
        <v>0.12282723196039901</v>
      </c>
      <c r="R14" s="17"/>
      <c r="S14" s="17">
        <v>0.16916461343646999</v>
      </c>
      <c r="T14" s="17">
        <v>0.117815095616081</v>
      </c>
      <c r="U14" s="17">
        <v>0.131453497759735</v>
      </c>
      <c r="V14" s="17">
        <v>0.13336827881423999</v>
      </c>
      <c r="W14" s="17">
        <v>0.11491376220322801</v>
      </c>
      <c r="X14" s="17">
        <v>0.13266302307880801</v>
      </c>
      <c r="Y14" s="17">
        <v>8.3242702510915104E-2</v>
      </c>
      <c r="Z14" s="17">
        <v>0.16111372051200501</v>
      </c>
      <c r="AA14" s="17">
        <v>0.104083443516456</v>
      </c>
      <c r="AB14" s="17">
        <v>9.0248809922828396E-2</v>
      </c>
      <c r="AC14" s="17">
        <v>8.5712116886735107E-2</v>
      </c>
      <c r="AD14" s="17">
        <v>0.104912039703683</v>
      </c>
      <c r="AE14" s="17"/>
      <c r="AF14" s="17">
        <v>0.12710548802694499</v>
      </c>
      <c r="AG14" s="17">
        <v>0.11472225993721601</v>
      </c>
      <c r="AH14" s="17">
        <v>0.120617582445623</v>
      </c>
      <c r="AI14" s="17">
        <v>0.13036565691062399</v>
      </c>
      <c r="AJ14" s="17">
        <v>0.13511693697369201</v>
      </c>
      <c r="AK14" s="17">
        <v>0.153709955227252</v>
      </c>
      <c r="AL14" s="17"/>
      <c r="AM14" s="17">
        <v>9.2742238444323097E-2</v>
      </c>
      <c r="AN14" s="17">
        <v>0.12398121938503801</v>
      </c>
      <c r="AO14" s="17">
        <v>0.12458816654429</v>
      </c>
      <c r="AP14" s="17">
        <v>0.15534768979545399</v>
      </c>
      <c r="AQ14" s="17">
        <v>0.16269713624166099</v>
      </c>
      <c r="AR14" s="17"/>
      <c r="AS14" s="17">
        <v>0.17141278103604299</v>
      </c>
      <c r="AT14" s="17">
        <v>0.11299304860760299</v>
      </c>
      <c r="AU14" s="17">
        <v>0.135031633218894</v>
      </c>
      <c r="AV14" s="17">
        <v>7.6589036520895798E-2</v>
      </c>
      <c r="AW14" s="17">
        <v>9.0596323489092204E-2</v>
      </c>
      <c r="AX14" s="17">
        <v>0.137145928928741</v>
      </c>
      <c r="AY14" s="17"/>
      <c r="AZ14" s="17">
        <v>0.108729049930928</v>
      </c>
      <c r="BA14" s="17">
        <v>0.11218627014391599</v>
      </c>
      <c r="BB14" s="17">
        <v>0.116591259140781</v>
      </c>
      <c r="BC14" s="17">
        <v>0.113620031841418</v>
      </c>
      <c r="BD14" s="17">
        <v>0.150903599854047</v>
      </c>
      <c r="BE14" s="17"/>
      <c r="BF14" s="17">
        <v>0.109289143566823</v>
      </c>
      <c r="BG14" s="17"/>
      <c r="BH14" s="17">
        <v>0.113001536348807</v>
      </c>
      <c r="BI14" s="17"/>
      <c r="BJ14" s="17">
        <v>0.13431121188419201</v>
      </c>
      <c r="BK14" s="17">
        <v>9.0683704599304804E-2</v>
      </c>
      <c r="BL14" s="17">
        <v>9.0795864747454297E-2</v>
      </c>
      <c r="BM14" s="17">
        <v>0.20374665589618099</v>
      </c>
      <c r="BN14" s="17">
        <v>0.13991449761942601</v>
      </c>
      <c r="BO14" s="17">
        <v>0.180142468977358</v>
      </c>
      <c r="BP14" s="17"/>
      <c r="BQ14" s="17">
        <v>0.14220699948951299</v>
      </c>
      <c r="BR14" s="17">
        <v>0.13641045442978</v>
      </c>
      <c r="BS14" s="17">
        <v>0.10829016403410301</v>
      </c>
      <c r="BT14" s="17"/>
      <c r="BU14" s="17">
        <v>0.21312487937902799</v>
      </c>
      <c r="BV14" s="17">
        <v>0.13126431503465799</v>
      </c>
      <c r="BW14" s="17">
        <v>0.107478514909445</v>
      </c>
      <c r="BX14" s="17"/>
      <c r="BY14" s="17">
        <v>0.20916218743027401</v>
      </c>
      <c r="BZ14" s="17"/>
      <c r="CA14" s="17">
        <v>0.171649527691493</v>
      </c>
    </row>
    <row r="15" spans="2:79" ht="43.5" x14ac:dyDescent="0.35">
      <c r="B15" s="18" t="s">
        <v>452</v>
      </c>
      <c r="C15" s="17">
        <v>7.0520932898516298E-2</v>
      </c>
      <c r="D15" s="17">
        <v>6.3490088111366402E-2</v>
      </c>
      <c r="E15" s="17">
        <v>7.7444742401492905E-2</v>
      </c>
      <c r="F15" s="17"/>
      <c r="G15" s="17">
        <v>5.0972459668853103E-2</v>
      </c>
      <c r="H15" s="17">
        <v>5.2873232581378299E-2</v>
      </c>
      <c r="I15" s="17">
        <v>6.35413840546806E-2</v>
      </c>
      <c r="J15" s="17">
        <v>6.15793167156495E-2</v>
      </c>
      <c r="K15" s="17">
        <v>7.0232186347658696E-2</v>
      </c>
      <c r="L15" s="17">
        <v>0.11101955016817899</v>
      </c>
      <c r="M15" s="17"/>
      <c r="N15" s="17">
        <v>7.1549926028385405E-2</v>
      </c>
      <c r="O15" s="17">
        <v>7.3658678393091495E-2</v>
      </c>
      <c r="P15" s="17">
        <v>5.4603573001059003E-2</v>
      </c>
      <c r="Q15" s="17">
        <v>8.2198160138785295E-2</v>
      </c>
      <c r="R15" s="17"/>
      <c r="S15" s="17">
        <v>6.4279795091092204E-2</v>
      </c>
      <c r="T15" s="17">
        <v>4.3589548853856103E-2</v>
      </c>
      <c r="U15" s="17">
        <v>5.7282343693729899E-2</v>
      </c>
      <c r="V15" s="17">
        <v>5.5991226888933203E-2</v>
      </c>
      <c r="W15" s="17">
        <v>6.2491105288783599E-2</v>
      </c>
      <c r="X15" s="17">
        <v>5.1794685466734998E-2</v>
      </c>
      <c r="Y15" s="17">
        <v>0.109656428262357</v>
      </c>
      <c r="Z15" s="17">
        <v>6.3570275081501301E-2</v>
      </c>
      <c r="AA15" s="17">
        <v>7.4248677490661996E-2</v>
      </c>
      <c r="AB15" s="17">
        <v>0.11544657033968</v>
      </c>
      <c r="AC15" s="17">
        <v>0.109375258169539</v>
      </c>
      <c r="AD15" s="17">
        <v>6.1823300678117199E-2</v>
      </c>
      <c r="AE15" s="17"/>
      <c r="AF15" s="17">
        <v>7.9006111616238495E-2</v>
      </c>
      <c r="AG15" s="17">
        <v>6.98940280935509E-2</v>
      </c>
      <c r="AH15" s="17">
        <v>6.8806530057385601E-2</v>
      </c>
      <c r="AI15" s="17">
        <v>5.0833321796061599E-2</v>
      </c>
      <c r="AJ15" s="17">
        <v>8.57140859434945E-2</v>
      </c>
      <c r="AK15" s="17">
        <v>4.0429978508545399E-2</v>
      </c>
      <c r="AL15" s="17"/>
      <c r="AM15" s="17">
        <v>9.2091069016700805E-2</v>
      </c>
      <c r="AN15" s="17">
        <v>6.5134534544494499E-2</v>
      </c>
      <c r="AO15" s="17">
        <v>6.6801128135857396E-2</v>
      </c>
      <c r="AP15" s="17">
        <v>4.60355706479545E-2</v>
      </c>
      <c r="AQ15" s="17">
        <v>9.82329196742351E-2</v>
      </c>
      <c r="AR15" s="17"/>
      <c r="AS15" s="17">
        <v>5.4621824454899902E-2</v>
      </c>
      <c r="AT15" s="17">
        <v>8.6884974286096206E-2</v>
      </c>
      <c r="AU15" s="17">
        <v>5.0406074723524999E-2</v>
      </c>
      <c r="AV15" s="17">
        <v>7.0691086978530507E-2</v>
      </c>
      <c r="AW15" s="17">
        <v>7.0870840556873496E-2</v>
      </c>
      <c r="AX15" s="17">
        <v>0.107378631567144</v>
      </c>
      <c r="AY15" s="17"/>
      <c r="AZ15" s="17">
        <v>7.4536162672798306E-2</v>
      </c>
      <c r="BA15" s="17">
        <v>7.4846933520526807E-2</v>
      </c>
      <c r="BB15" s="17">
        <v>7.4360594698544405E-2</v>
      </c>
      <c r="BC15" s="17">
        <v>5.4529396712517199E-2</v>
      </c>
      <c r="BD15" s="17">
        <v>6.3791036296577605E-2</v>
      </c>
      <c r="BE15" s="17"/>
      <c r="BF15" s="17">
        <v>7.3675756018116906E-2</v>
      </c>
      <c r="BG15" s="17"/>
      <c r="BH15" s="17">
        <v>7.0810424929343196E-2</v>
      </c>
      <c r="BI15" s="17"/>
      <c r="BJ15" s="17">
        <v>6.7251451283952102E-2</v>
      </c>
      <c r="BK15" s="17">
        <v>8.3019375172238202E-2</v>
      </c>
      <c r="BL15" s="17">
        <v>7.1873033153311505E-2</v>
      </c>
      <c r="BM15" s="17">
        <v>6.5961942083795203E-2</v>
      </c>
      <c r="BN15" s="17">
        <v>1.48689335771355E-2</v>
      </c>
      <c r="BO15" s="17">
        <v>9.6203778463671494E-2</v>
      </c>
      <c r="BP15" s="17"/>
      <c r="BQ15" s="17">
        <v>4.6675573911660898E-2</v>
      </c>
      <c r="BR15" s="17">
        <v>6.0509850170875901E-2</v>
      </c>
      <c r="BS15" s="17">
        <v>7.7820842458649495E-2</v>
      </c>
      <c r="BT15" s="17"/>
      <c r="BU15" s="17">
        <v>4.17254684861703E-2</v>
      </c>
      <c r="BV15" s="17">
        <v>6.3820719180324004E-2</v>
      </c>
      <c r="BW15" s="17">
        <v>7.1432877568802802E-2</v>
      </c>
      <c r="BX15" s="17"/>
      <c r="BY15" s="17">
        <v>5.5411675992778901E-2</v>
      </c>
      <c r="BZ15" s="17"/>
      <c r="CA15" s="17">
        <v>3.4908354929672203E-2</v>
      </c>
    </row>
    <row r="16" spans="2:79" x14ac:dyDescent="0.35">
      <c r="B16" s="18" t="s">
        <v>104</v>
      </c>
      <c r="C16" s="19">
        <v>4.3823660101767602E-2</v>
      </c>
      <c r="D16" s="19">
        <v>4.2805078081403998E-2</v>
      </c>
      <c r="E16" s="19">
        <v>4.4737661132915003E-2</v>
      </c>
      <c r="F16" s="19"/>
      <c r="G16" s="19">
        <v>4.6831435939175797E-2</v>
      </c>
      <c r="H16" s="19">
        <v>6.7562447449584506E-2</v>
      </c>
      <c r="I16" s="19">
        <v>4.0946289237882398E-2</v>
      </c>
      <c r="J16" s="19">
        <v>4.3464242845494397E-2</v>
      </c>
      <c r="K16" s="19">
        <v>3.31824041045016E-2</v>
      </c>
      <c r="L16" s="19">
        <v>3.2263411191169898E-2</v>
      </c>
      <c r="M16" s="19"/>
      <c r="N16" s="19">
        <v>3.0729633288501E-2</v>
      </c>
      <c r="O16" s="19">
        <v>4.5291396407314402E-2</v>
      </c>
      <c r="P16" s="19">
        <v>3.7195956141288997E-2</v>
      </c>
      <c r="Q16" s="19">
        <v>6.3546311018620696E-2</v>
      </c>
      <c r="R16" s="19"/>
      <c r="S16" s="19">
        <v>4.9427996754421902E-2</v>
      </c>
      <c r="T16" s="19">
        <v>6.71780785226362E-2</v>
      </c>
      <c r="U16" s="19">
        <v>3.3127374659785297E-2</v>
      </c>
      <c r="V16" s="19">
        <v>2.5120707836727901E-2</v>
      </c>
      <c r="W16" s="19">
        <v>4.5620750563137302E-2</v>
      </c>
      <c r="X16" s="19">
        <v>5.5950934603253698E-2</v>
      </c>
      <c r="Y16" s="19">
        <v>3.3277692392890301E-2</v>
      </c>
      <c r="Z16" s="19">
        <v>6.0593041558326302E-2</v>
      </c>
      <c r="AA16" s="19">
        <v>3.7082571979496999E-2</v>
      </c>
      <c r="AB16" s="19">
        <v>3.2255883348349897E-2</v>
      </c>
      <c r="AC16" s="19">
        <v>3.1516896422822301E-2</v>
      </c>
      <c r="AD16" s="19">
        <v>4.62586890478527E-2</v>
      </c>
      <c r="AE16" s="19"/>
      <c r="AF16" s="19">
        <v>5.0812352596553999E-2</v>
      </c>
      <c r="AG16" s="19">
        <v>4.5009566676955097E-2</v>
      </c>
      <c r="AH16" s="19">
        <v>3.58991058876654E-2</v>
      </c>
      <c r="AI16" s="19">
        <v>2.2861371371003601E-2</v>
      </c>
      <c r="AJ16" s="19">
        <v>3.4995817438166599E-2</v>
      </c>
      <c r="AK16" s="19">
        <v>1.70017946064644E-2</v>
      </c>
      <c r="AL16" s="19"/>
      <c r="AM16" s="19">
        <v>4.7463665612562697E-2</v>
      </c>
      <c r="AN16" s="19">
        <v>4.8247866912141203E-2</v>
      </c>
      <c r="AO16" s="19">
        <v>4.11153140280381E-2</v>
      </c>
      <c r="AP16" s="19">
        <v>2.5525966907266801E-2</v>
      </c>
      <c r="AQ16" s="19">
        <v>5.3564162030499102E-2</v>
      </c>
      <c r="AR16" s="19"/>
      <c r="AS16" s="19">
        <v>3.7618837777225703E-2</v>
      </c>
      <c r="AT16" s="19">
        <v>4.61842825124123E-2</v>
      </c>
      <c r="AU16" s="19">
        <v>4.4427685598641901E-2</v>
      </c>
      <c r="AV16" s="19">
        <v>5.44780029118151E-2</v>
      </c>
      <c r="AW16" s="19">
        <v>4.0725985130792702E-2</v>
      </c>
      <c r="AX16" s="19">
        <v>2.8848433531599198E-2</v>
      </c>
      <c r="AY16" s="19"/>
      <c r="AZ16" s="19">
        <v>4.1951608012017999E-2</v>
      </c>
      <c r="BA16" s="19">
        <v>4.9153361686191499E-2</v>
      </c>
      <c r="BB16" s="19">
        <v>4.3849485936651798E-2</v>
      </c>
      <c r="BC16" s="19">
        <v>3.5088790762857799E-2</v>
      </c>
      <c r="BD16" s="19">
        <v>4.2286159393774801E-2</v>
      </c>
      <c r="BE16" s="19"/>
      <c r="BF16" s="19">
        <v>4.0620947885522202E-2</v>
      </c>
      <c r="BG16" s="19"/>
      <c r="BH16" s="19">
        <v>4.1763840955976302E-2</v>
      </c>
      <c r="BI16" s="19"/>
      <c r="BJ16" s="19">
        <v>4.7042826992980097E-2</v>
      </c>
      <c r="BK16" s="19">
        <v>5.2510565942404698E-2</v>
      </c>
      <c r="BL16" s="19">
        <v>3.1376836929282503E-2</v>
      </c>
      <c r="BM16" s="19">
        <v>5.4021090055852497E-2</v>
      </c>
      <c r="BN16" s="19">
        <v>4.5479769875928097E-2</v>
      </c>
      <c r="BO16" s="19">
        <v>1.8357500041651899E-2</v>
      </c>
      <c r="BP16" s="19"/>
      <c r="BQ16" s="19">
        <v>2.2766233426007799E-2</v>
      </c>
      <c r="BR16" s="19">
        <v>3.9041707213147897E-2</v>
      </c>
      <c r="BS16" s="19">
        <v>2.9255819532072399E-2</v>
      </c>
      <c r="BT16" s="19"/>
      <c r="BU16" s="19">
        <v>1.4761035847758199E-2</v>
      </c>
      <c r="BV16" s="19">
        <v>3.6570241731925399E-2</v>
      </c>
      <c r="BW16" s="19">
        <v>2.43569368329862E-2</v>
      </c>
      <c r="BX16" s="19"/>
      <c r="BY16" s="19">
        <v>2.1868454189020999E-2</v>
      </c>
      <c r="BZ16" s="19"/>
      <c r="CA16" s="19">
        <v>3.2960700891802398E-2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21"/>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454</v>
      </c>
      <c r="C9" s="17">
        <v>0.59376021911424104</v>
      </c>
      <c r="D9" s="17">
        <v>0.58353353075727898</v>
      </c>
      <c r="E9" s="17">
        <v>0.60293828918942305</v>
      </c>
      <c r="F9" s="17"/>
      <c r="G9" s="17">
        <v>0.822166430653963</v>
      </c>
      <c r="H9" s="17">
        <v>0.42880779083090897</v>
      </c>
      <c r="I9" s="17">
        <v>0.53571083401668196</v>
      </c>
      <c r="J9" s="17">
        <v>0.61690270404476</v>
      </c>
      <c r="K9" s="17">
        <v>0.63438158507062903</v>
      </c>
      <c r="L9" s="17">
        <v>0.63334745456631503</v>
      </c>
      <c r="M9" s="17"/>
      <c r="N9" s="17">
        <v>0.70242821406425504</v>
      </c>
      <c r="O9" s="17">
        <v>0.61221292148261597</v>
      </c>
      <c r="P9" s="17">
        <v>0.47123813627660299</v>
      </c>
      <c r="Q9" s="17">
        <v>0.52715728753325797</v>
      </c>
      <c r="R9" s="17"/>
      <c r="S9" s="17">
        <v>0.59113682114937405</v>
      </c>
      <c r="T9" s="17">
        <v>0.69037341619904402</v>
      </c>
      <c r="U9" s="17">
        <v>0.51033744080721</v>
      </c>
      <c r="V9" s="17">
        <v>0.55229303203043001</v>
      </c>
      <c r="W9" s="17">
        <v>0.65588020118412504</v>
      </c>
      <c r="X9" s="17">
        <v>0.63360130977770701</v>
      </c>
      <c r="Y9" s="17">
        <v>0.43950459725146301</v>
      </c>
      <c r="Z9" s="17">
        <v>0.747552006143551</v>
      </c>
      <c r="AA9" s="17">
        <v>0.55870743656266897</v>
      </c>
      <c r="AB9" s="17">
        <v>0.55564747757974497</v>
      </c>
      <c r="AC9" s="17">
        <v>0.60173770140492699</v>
      </c>
      <c r="AD9" s="17">
        <v>1</v>
      </c>
      <c r="AE9" s="17"/>
      <c r="AF9" s="17">
        <v>0.55261818984746502</v>
      </c>
      <c r="AG9" s="17">
        <v>0.57252736371911095</v>
      </c>
      <c r="AH9" s="17">
        <v>0.58587735951638498</v>
      </c>
      <c r="AI9" s="17">
        <v>0.64479670828468205</v>
      </c>
      <c r="AJ9" s="17">
        <v>0.96084397254996301</v>
      </c>
      <c r="AK9" s="17">
        <v>0.62028265519352499</v>
      </c>
      <c r="AL9" s="17"/>
      <c r="AM9" s="17">
        <v>0.600499839283962</v>
      </c>
      <c r="AN9" s="17">
        <v>0.61396019702503402</v>
      </c>
      <c r="AO9" s="17">
        <v>0.65999518962985604</v>
      </c>
      <c r="AP9" s="17">
        <v>0.48116792889947302</v>
      </c>
      <c r="AQ9" s="17">
        <v>0.32284698360698</v>
      </c>
      <c r="AR9" s="17"/>
      <c r="AS9" s="17">
        <v>0.64470438010869902</v>
      </c>
      <c r="AT9" s="17">
        <v>0.61511290927296103</v>
      </c>
      <c r="AU9" s="17">
        <v>0.57809748112918402</v>
      </c>
      <c r="AV9" s="17">
        <v>0.67646831456795598</v>
      </c>
      <c r="AW9" s="17">
        <v>0.49608195919935499</v>
      </c>
      <c r="AX9" s="17">
        <v>0.36865860351879298</v>
      </c>
      <c r="AY9" s="17"/>
      <c r="AZ9" s="17">
        <v>0.62258836450077903</v>
      </c>
      <c r="BA9" s="17">
        <v>0.54608085163798303</v>
      </c>
      <c r="BB9" s="17">
        <v>0.60930468361430201</v>
      </c>
      <c r="BC9" s="17">
        <v>0.62364793398827301</v>
      </c>
      <c r="BD9" s="17">
        <v>0.60419623978655901</v>
      </c>
      <c r="BE9" s="17"/>
      <c r="BF9" s="17">
        <v>0.611773711725772</v>
      </c>
      <c r="BG9" s="17"/>
      <c r="BH9" s="17">
        <v>0.61616078933912799</v>
      </c>
      <c r="BI9" s="17"/>
      <c r="BJ9" s="17">
        <v>0.551653077929953</v>
      </c>
      <c r="BK9" s="17">
        <v>0.60706587782683397</v>
      </c>
      <c r="BL9" s="17">
        <v>0.62598535731881</v>
      </c>
      <c r="BM9" s="17">
        <v>0.35291816024396799</v>
      </c>
      <c r="BN9" s="17">
        <v>0.66525808976656198</v>
      </c>
      <c r="BO9" s="17">
        <v>0.45723663716548801</v>
      </c>
      <c r="BP9" s="17"/>
      <c r="BQ9" s="17">
        <v>0.71434927533478798</v>
      </c>
      <c r="BR9" s="17">
        <v>0.63200461313946199</v>
      </c>
      <c r="BS9" s="17">
        <v>0.57517229821083005</v>
      </c>
      <c r="BT9" s="17"/>
      <c r="BU9" s="17">
        <v>0.54237795590291904</v>
      </c>
      <c r="BV9" s="17">
        <v>0.60654393244500904</v>
      </c>
      <c r="BW9" s="17">
        <v>0.62946877039578597</v>
      </c>
      <c r="BX9" s="17"/>
      <c r="BY9" s="17">
        <v>0.41972696996529102</v>
      </c>
      <c r="BZ9" s="17"/>
      <c r="CA9" s="17">
        <v>0.75461526778250998</v>
      </c>
    </row>
    <row r="10" spans="2:79" x14ac:dyDescent="0.35">
      <c r="B10" s="18" t="s">
        <v>455</v>
      </c>
      <c r="C10" s="17">
        <v>0.45559665493115697</v>
      </c>
      <c r="D10" s="17">
        <v>0.48755430469185701</v>
      </c>
      <c r="E10" s="17">
        <v>0.41483754190319</v>
      </c>
      <c r="F10" s="17"/>
      <c r="G10" s="17">
        <v>0.51962814228449605</v>
      </c>
      <c r="H10" s="17">
        <v>0.64027491576681905</v>
      </c>
      <c r="I10" s="17">
        <v>0.53619925576155802</v>
      </c>
      <c r="J10" s="17">
        <v>0.43370888021304399</v>
      </c>
      <c r="K10" s="17">
        <v>0.42951676614126599</v>
      </c>
      <c r="L10" s="17">
        <v>0.36685729446264098</v>
      </c>
      <c r="M10" s="17"/>
      <c r="N10" s="17">
        <v>0.53657377602323797</v>
      </c>
      <c r="O10" s="17">
        <v>0.44537017340493501</v>
      </c>
      <c r="P10" s="17">
        <v>0.33885798191116701</v>
      </c>
      <c r="Q10" s="17">
        <v>0.46929752825848903</v>
      </c>
      <c r="R10" s="17"/>
      <c r="S10" s="17">
        <v>0.65365434170090198</v>
      </c>
      <c r="T10" s="17">
        <v>0.51529402583865902</v>
      </c>
      <c r="U10" s="17">
        <v>0.35049919068405</v>
      </c>
      <c r="V10" s="17">
        <v>0.26438068029460199</v>
      </c>
      <c r="W10" s="17">
        <v>0.41379016278996</v>
      </c>
      <c r="X10" s="17">
        <v>0.435926447382746</v>
      </c>
      <c r="Y10" s="17">
        <v>0.34715364461299603</v>
      </c>
      <c r="Z10" s="17">
        <v>0.33016696777761001</v>
      </c>
      <c r="AA10" s="17">
        <v>0.45371532904444301</v>
      </c>
      <c r="AB10" s="17">
        <v>0.44284866069477002</v>
      </c>
      <c r="AC10" s="17">
        <v>0.46758732409613002</v>
      </c>
      <c r="AD10" s="17">
        <v>0</v>
      </c>
      <c r="AE10" s="17"/>
      <c r="AF10" s="17">
        <v>0.443055664666543</v>
      </c>
      <c r="AG10" s="17">
        <v>0.41409055104083398</v>
      </c>
      <c r="AH10" s="17">
        <v>0.50121762843500095</v>
      </c>
      <c r="AI10" s="17">
        <v>0.50373090953481203</v>
      </c>
      <c r="AJ10" s="17">
        <v>0.32845246873147199</v>
      </c>
      <c r="AK10" s="17">
        <v>0.64259504906846998</v>
      </c>
      <c r="AL10" s="17"/>
      <c r="AM10" s="17">
        <v>0.43239509128079501</v>
      </c>
      <c r="AN10" s="17">
        <v>0.39895192083207498</v>
      </c>
      <c r="AO10" s="17">
        <v>0.56252765064510002</v>
      </c>
      <c r="AP10" s="17">
        <v>0.55216827463981999</v>
      </c>
      <c r="AQ10" s="17">
        <v>0.22169691162622401</v>
      </c>
      <c r="AR10" s="17"/>
      <c r="AS10" s="17">
        <v>0.56125278194028605</v>
      </c>
      <c r="AT10" s="17">
        <v>0.42767599810745499</v>
      </c>
      <c r="AU10" s="17">
        <v>0.48685056687698203</v>
      </c>
      <c r="AV10" s="17">
        <v>0.41254885750783898</v>
      </c>
      <c r="AW10" s="17">
        <v>0.498820643444714</v>
      </c>
      <c r="AX10" s="17">
        <v>0.265676939302883</v>
      </c>
      <c r="AY10" s="17"/>
      <c r="AZ10" s="17">
        <v>0.40568120834121202</v>
      </c>
      <c r="BA10" s="17">
        <v>0.44020788522377602</v>
      </c>
      <c r="BB10" s="17">
        <v>0.41842088166082397</v>
      </c>
      <c r="BC10" s="17">
        <v>0.57914174695244902</v>
      </c>
      <c r="BD10" s="17">
        <v>0.50787285142298999</v>
      </c>
      <c r="BE10" s="17"/>
      <c r="BF10" s="17">
        <v>0.44152350283630398</v>
      </c>
      <c r="BG10" s="17"/>
      <c r="BH10" s="17">
        <v>0.455052439504888</v>
      </c>
      <c r="BI10" s="17"/>
      <c r="BJ10" s="17">
        <v>0.47697859908652002</v>
      </c>
      <c r="BK10" s="17">
        <v>0.39811226497517699</v>
      </c>
      <c r="BL10" s="17">
        <v>0.41809954401962102</v>
      </c>
      <c r="BM10" s="17">
        <v>0.45391493293295998</v>
      </c>
      <c r="BN10" s="17">
        <v>0.81202647242399195</v>
      </c>
      <c r="BO10" s="17">
        <v>0.23507464391660299</v>
      </c>
      <c r="BP10" s="17"/>
      <c r="BQ10" s="17">
        <v>0.46197312454244099</v>
      </c>
      <c r="BR10" s="17">
        <v>0.54409653492570198</v>
      </c>
      <c r="BS10" s="17">
        <v>0.441118029706771</v>
      </c>
      <c r="BT10" s="17"/>
      <c r="BU10" s="17">
        <v>0.353701178984618</v>
      </c>
      <c r="BV10" s="17">
        <v>0.40751238315589899</v>
      </c>
      <c r="BW10" s="17">
        <v>0.52687739675701495</v>
      </c>
      <c r="BX10" s="17"/>
      <c r="BY10" s="17">
        <v>0.58063489852683303</v>
      </c>
      <c r="BZ10" s="17"/>
      <c r="CA10" s="17">
        <v>0.47952250788088002</v>
      </c>
    </row>
    <row r="11" spans="2:79" x14ac:dyDescent="0.35">
      <c r="B11" s="18" t="s">
        <v>456</v>
      </c>
      <c r="C11" s="17">
        <v>0.32141851186950998</v>
      </c>
      <c r="D11" s="17">
        <v>0.35509196311270902</v>
      </c>
      <c r="E11" s="17">
        <v>0.27777220640765898</v>
      </c>
      <c r="F11" s="17"/>
      <c r="G11" s="17">
        <v>0.51962814228449605</v>
      </c>
      <c r="H11" s="17">
        <v>0.33125586367066101</v>
      </c>
      <c r="I11" s="17">
        <v>0.410368208712447</v>
      </c>
      <c r="J11" s="17">
        <v>0.31956501003006799</v>
      </c>
      <c r="K11" s="17">
        <v>0.31730539483000603</v>
      </c>
      <c r="L11" s="17">
        <v>0.268990713071807</v>
      </c>
      <c r="M11" s="17"/>
      <c r="N11" s="17">
        <v>0.39313458524328299</v>
      </c>
      <c r="O11" s="17">
        <v>0.32344884985858602</v>
      </c>
      <c r="P11" s="17">
        <v>0.28598720763402702</v>
      </c>
      <c r="Q11" s="17">
        <v>0.247960992371213</v>
      </c>
      <c r="R11" s="17"/>
      <c r="S11" s="17">
        <v>0.444012066718036</v>
      </c>
      <c r="T11" s="17">
        <v>0.404007017126159</v>
      </c>
      <c r="U11" s="17">
        <v>0.36391669029491802</v>
      </c>
      <c r="V11" s="17">
        <v>0.22823813215246599</v>
      </c>
      <c r="W11" s="17">
        <v>0.42789895249645798</v>
      </c>
      <c r="X11" s="17">
        <v>0.31046116542997598</v>
      </c>
      <c r="Y11" s="17">
        <v>0.124469893531498</v>
      </c>
      <c r="Z11" s="17">
        <v>0.186061732449675</v>
      </c>
      <c r="AA11" s="17">
        <v>0.259570129916605</v>
      </c>
      <c r="AB11" s="17">
        <v>0.26682778214200797</v>
      </c>
      <c r="AC11" s="17">
        <v>0.28641027296789501</v>
      </c>
      <c r="AD11" s="17">
        <v>0.44879461126223302</v>
      </c>
      <c r="AE11" s="17"/>
      <c r="AF11" s="17">
        <v>0.37288827856152801</v>
      </c>
      <c r="AG11" s="17">
        <v>0.266025792325981</v>
      </c>
      <c r="AH11" s="17">
        <v>0.277401784619974</v>
      </c>
      <c r="AI11" s="17">
        <v>0.37588908139479499</v>
      </c>
      <c r="AJ11" s="17">
        <v>0.365527466803996</v>
      </c>
      <c r="AK11" s="17">
        <v>0.62496300511611103</v>
      </c>
      <c r="AL11" s="17"/>
      <c r="AM11" s="17">
        <v>0.33816996863261201</v>
      </c>
      <c r="AN11" s="17">
        <v>0.274778357997644</v>
      </c>
      <c r="AO11" s="17">
        <v>0.43708681988433401</v>
      </c>
      <c r="AP11" s="17">
        <v>0.23401852982019</v>
      </c>
      <c r="AQ11" s="17">
        <v>0.16429706051408699</v>
      </c>
      <c r="AR11" s="17"/>
      <c r="AS11" s="17">
        <v>0.32849744127106001</v>
      </c>
      <c r="AT11" s="17">
        <v>0.30445032638574798</v>
      </c>
      <c r="AU11" s="17">
        <v>0.51320738622053597</v>
      </c>
      <c r="AV11" s="17">
        <v>0.30338779467100002</v>
      </c>
      <c r="AW11" s="17">
        <v>0.20779084143797799</v>
      </c>
      <c r="AX11" s="17">
        <v>0.21103866252669501</v>
      </c>
      <c r="AY11" s="17"/>
      <c r="AZ11" s="17">
        <v>0.310067692082442</v>
      </c>
      <c r="BA11" s="17">
        <v>0.32527701580337298</v>
      </c>
      <c r="BB11" s="17">
        <v>0.22311916563043099</v>
      </c>
      <c r="BC11" s="17">
        <v>0.44176581235124401</v>
      </c>
      <c r="BD11" s="17">
        <v>0.35175841481248399</v>
      </c>
      <c r="BE11" s="17"/>
      <c r="BF11" s="17">
        <v>0.30416980215103501</v>
      </c>
      <c r="BG11" s="17"/>
      <c r="BH11" s="17">
        <v>0.31578048317594798</v>
      </c>
      <c r="BI11" s="17"/>
      <c r="BJ11" s="17">
        <v>0.47454330281069301</v>
      </c>
      <c r="BK11" s="17">
        <v>0.31049272694812302</v>
      </c>
      <c r="BL11" s="17">
        <v>0.27578921326365302</v>
      </c>
      <c r="BM11" s="17">
        <v>0.235937254462907</v>
      </c>
      <c r="BN11" s="17">
        <v>0.33207784068968499</v>
      </c>
      <c r="BO11" s="17">
        <v>0</v>
      </c>
      <c r="BP11" s="17"/>
      <c r="BQ11" s="17">
        <v>0.348652951427738</v>
      </c>
      <c r="BR11" s="17">
        <v>0.37801610302753202</v>
      </c>
      <c r="BS11" s="17">
        <v>0.30258448229688301</v>
      </c>
      <c r="BT11" s="17"/>
      <c r="BU11" s="17">
        <v>0.22602527203005199</v>
      </c>
      <c r="BV11" s="17">
        <v>0.33576119198504301</v>
      </c>
      <c r="BW11" s="17">
        <v>0.34673272173116398</v>
      </c>
      <c r="BX11" s="17"/>
      <c r="BY11" s="17">
        <v>0.401106336793142</v>
      </c>
      <c r="BZ11" s="17"/>
      <c r="CA11" s="17">
        <v>0.36421492537445299</v>
      </c>
    </row>
    <row r="12" spans="2:79" ht="29" x14ac:dyDescent="0.35">
      <c r="B12" s="18" t="s">
        <v>457</v>
      </c>
      <c r="C12" s="17">
        <v>0.28732016196899701</v>
      </c>
      <c r="D12" s="17">
        <v>0.30838112745928797</v>
      </c>
      <c r="E12" s="17">
        <v>0.258102201254097</v>
      </c>
      <c r="F12" s="17"/>
      <c r="G12" s="17">
        <v>0.51962814228449605</v>
      </c>
      <c r="H12" s="17">
        <v>0.17806791830066299</v>
      </c>
      <c r="I12" s="17">
        <v>0.34645386216716201</v>
      </c>
      <c r="J12" s="17">
        <v>0.235714667207051</v>
      </c>
      <c r="K12" s="17">
        <v>0.27519570848397001</v>
      </c>
      <c r="L12" s="17">
        <v>0.345201794706403</v>
      </c>
      <c r="M12" s="17"/>
      <c r="N12" s="17">
        <v>0.33409996695802502</v>
      </c>
      <c r="O12" s="17">
        <v>0.26365693179932598</v>
      </c>
      <c r="P12" s="17">
        <v>0.19446028784016001</v>
      </c>
      <c r="Q12" s="17">
        <v>0.346736946207229</v>
      </c>
      <c r="R12" s="17"/>
      <c r="S12" s="17">
        <v>0.34132519148019802</v>
      </c>
      <c r="T12" s="17">
        <v>0.37561995224915801</v>
      </c>
      <c r="U12" s="17">
        <v>0.34296809749130203</v>
      </c>
      <c r="V12" s="17">
        <v>0.21333844679656699</v>
      </c>
      <c r="W12" s="17">
        <v>0.34760939049256401</v>
      </c>
      <c r="X12" s="17">
        <v>0.25949319196981302</v>
      </c>
      <c r="Y12" s="17">
        <v>0.22942762690680599</v>
      </c>
      <c r="Z12" s="17">
        <v>0.102665591483743</v>
      </c>
      <c r="AA12" s="17">
        <v>0.131316635075932</v>
      </c>
      <c r="AB12" s="17">
        <v>0.38361761650716097</v>
      </c>
      <c r="AC12" s="17">
        <v>0.30823753279271998</v>
      </c>
      <c r="AD12" s="17">
        <v>0.44879461126223302</v>
      </c>
      <c r="AE12" s="17"/>
      <c r="AF12" s="17">
        <v>0.34941587581184402</v>
      </c>
      <c r="AG12" s="17">
        <v>0.26164984487663001</v>
      </c>
      <c r="AH12" s="17">
        <v>0.27189926708187201</v>
      </c>
      <c r="AI12" s="17">
        <v>0.22213359128020199</v>
      </c>
      <c r="AJ12" s="17">
        <v>0.39017190502203097</v>
      </c>
      <c r="AK12" s="17">
        <v>0.37508338491666698</v>
      </c>
      <c r="AL12" s="17"/>
      <c r="AM12" s="17">
        <v>0.273113158523136</v>
      </c>
      <c r="AN12" s="17">
        <v>0.28508524863822099</v>
      </c>
      <c r="AO12" s="17">
        <v>0.35921683075191602</v>
      </c>
      <c r="AP12" s="17">
        <v>0.212202496729755</v>
      </c>
      <c r="AQ12" s="17">
        <v>0.36915497105864797</v>
      </c>
      <c r="AR12" s="17"/>
      <c r="AS12" s="17">
        <v>0.38467772489941798</v>
      </c>
      <c r="AT12" s="17">
        <v>0.246730682615492</v>
      </c>
      <c r="AU12" s="17">
        <v>0.329090120669493</v>
      </c>
      <c r="AV12" s="17">
        <v>0.31497854879792703</v>
      </c>
      <c r="AW12" s="17">
        <v>0.25767931841501301</v>
      </c>
      <c r="AX12" s="17">
        <v>9.8876069858442703E-2</v>
      </c>
      <c r="AY12" s="17"/>
      <c r="AZ12" s="17">
        <v>0.27558586455386402</v>
      </c>
      <c r="BA12" s="17">
        <v>0.28760146903100597</v>
      </c>
      <c r="BB12" s="17">
        <v>0.25437962307680201</v>
      </c>
      <c r="BC12" s="17">
        <v>0.342512005521245</v>
      </c>
      <c r="BD12" s="17">
        <v>0.30087577908191598</v>
      </c>
      <c r="BE12" s="17"/>
      <c r="BF12" s="17">
        <v>0.285735743467389</v>
      </c>
      <c r="BG12" s="17"/>
      <c r="BH12" s="17">
        <v>0.292001682001712</v>
      </c>
      <c r="BI12" s="17"/>
      <c r="BJ12" s="17">
        <v>0.29193916077440801</v>
      </c>
      <c r="BK12" s="17">
        <v>0.23574204038507801</v>
      </c>
      <c r="BL12" s="17">
        <v>0.339426042523852</v>
      </c>
      <c r="BM12" s="17">
        <v>0.189020879419108</v>
      </c>
      <c r="BN12" s="17">
        <v>0.3819836844981</v>
      </c>
      <c r="BO12" s="17">
        <v>0.222161993248885</v>
      </c>
      <c r="BP12" s="17"/>
      <c r="BQ12" s="17">
        <v>0.25333065210026301</v>
      </c>
      <c r="BR12" s="17">
        <v>0.36426222168295602</v>
      </c>
      <c r="BS12" s="17">
        <v>0.28288968476937199</v>
      </c>
      <c r="BT12" s="17"/>
      <c r="BU12" s="17">
        <v>7.81316683211246E-2</v>
      </c>
      <c r="BV12" s="17">
        <v>0.33435158846518098</v>
      </c>
      <c r="BW12" s="17">
        <v>0.29044023790163098</v>
      </c>
      <c r="BX12" s="17"/>
      <c r="BY12" s="17">
        <v>0.32082517807612998</v>
      </c>
      <c r="BZ12" s="17"/>
      <c r="CA12" s="17">
        <v>0.36131921802483802</v>
      </c>
    </row>
    <row r="13" spans="2:79" ht="29" x14ac:dyDescent="0.35">
      <c r="B13" s="18" t="s">
        <v>458</v>
      </c>
      <c r="C13" s="17">
        <v>0.131703968979096</v>
      </c>
      <c r="D13" s="17">
        <v>0.14387492080192099</v>
      </c>
      <c r="E13" s="17">
        <v>0.111779761408053</v>
      </c>
      <c r="F13" s="17"/>
      <c r="G13" s="17">
        <v>0</v>
      </c>
      <c r="H13" s="17">
        <v>8.6839291978087901E-2</v>
      </c>
      <c r="I13" s="17">
        <v>0.15807340557202201</v>
      </c>
      <c r="J13" s="17">
        <v>0.14039901444487801</v>
      </c>
      <c r="K13" s="17">
        <v>0.18792727281978</v>
      </c>
      <c r="L13" s="17">
        <v>9.9350565580905201E-2</v>
      </c>
      <c r="M13" s="17"/>
      <c r="N13" s="17">
        <v>0.116935140776945</v>
      </c>
      <c r="O13" s="17">
        <v>0.13394732113416799</v>
      </c>
      <c r="P13" s="17">
        <v>0.20210400826223299</v>
      </c>
      <c r="Q13" s="17">
        <v>7.1161185670512897E-2</v>
      </c>
      <c r="R13" s="17"/>
      <c r="S13" s="17">
        <v>0.15755150664016301</v>
      </c>
      <c r="T13" s="17">
        <v>0.15069888363803299</v>
      </c>
      <c r="U13" s="17">
        <v>0.12618650917486601</v>
      </c>
      <c r="V13" s="17">
        <v>0.114689943841025</v>
      </c>
      <c r="W13" s="17">
        <v>0.18832157508582401</v>
      </c>
      <c r="X13" s="17">
        <v>0.11755837296228699</v>
      </c>
      <c r="Y13" s="17">
        <v>7.1332294424084897E-2</v>
      </c>
      <c r="Z13" s="17">
        <v>0.19040727086166701</v>
      </c>
      <c r="AA13" s="17">
        <v>0.13138970528814201</v>
      </c>
      <c r="AB13" s="17">
        <v>5.6592735480433802E-2</v>
      </c>
      <c r="AC13" s="17">
        <v>0.130464527985104</v>
      </c>
      <c r="AD13" s="17">
        <v>0.31166679573532002</v>
      </c>
      <c r="AE13" s="17"/>
      <c r="AF13" s="17">
        <v>0.112217620796846</v>
      </c>
      <c r="AG13" s="17">
        <v>0.148113592736168</v>
      </c>
      <c r="AH13" s="17">
        <v>0.14537572282585801</v>
      </c>
      <c r="AI13" s="17">
        <v>8.4326292809356607E-2</v>
      </c>
      <c r="AJ13" s="17">
        <v>0.26981324547612601</v>
      </c>
      <c r="AK13" s="17">
        <v>0.107104499697704</v>
      </c>
      <c r="AL13" s="17"/>
      <c r="AM13" s="17">
        <v>0.14754262471232801</v>
      </c>
      <c r="AN13" s="17">
        <v>0.117797196898457</v>
      </c>
      <c r="AO13" s="17">
        <v>0.133555773675407</v>
      </c>
      <c r="AP13" s="17">
        <v>0.165100267559674</v>
      </c>
      <c r="AQ13" s="17">
        <v>0</v>
      </c>
      <c r="AR13" s="17"/>
      <c r="AS13" s="17">
        <v>0.149039045706685</v>
      </c>
      <c r="AT13" s="17">
        <v>0.171888038419658</v>
      </c>
      <c r="AU13" s="17">
        <v>6.76469829943524E-2</v>
      </c>
      <c r="AV13" s="17">
        <v>0.11557929953113701</v>
      </c>
      <c r="AW13" s="17">
        <v>0.11797313290162099</v>
      </c>
      <c r="AX13" s="17">
        <v>0.125967992747926</v>
      </c>
      <c r="AY13" s="17"/>
      <c r="AZ13" s="17">
        <v>0.148841820880253</v>
      </c>
      <c r="BA13" s="17">
        <v>0.142383773923418</v>
      </c>
      <c r="BB13" s="17">
        <v>0.16017905458093501</v>
      </c>
      <c r="BC13" s="17">
        <v>9.2101482250141198E-2</v>
      </c>
      <c r="BD13" s="17">
        <v>8.9983723045279101E-2</v>
      </c>
      <c r="BE13" s="17"/>
      <c r="BF13" s="17">
        <v>0.13393037967111901</v>
      </c>
      <c r="BG13" s="17"/>
      <c r="BH13" s="17">
        <v>0.13847692711854501</v>
      </c>
      <c r="BI13" s="17"/>
      <c r="BJ13" s="17">
        <v>0.12166667865665</v>
      </c>
      <c r="BK13" s="17">
        <v>0.146018021228664</v>
      </c>
      <c r="BL13" s="17">
        <v>0.149512770808477</v>
      </c>
      <c r="BM13" s="17">
        <v>0.100596963134198</v>
      </c>
      <c r="BN13" s="17">
        <v>0.236776962997231</v>
      </c>
      <c r="BO13" s="17">
        <v>0</v>
      </c>
      <c r="BP13" s="17"/>
      <c r="BQ13" s="17">
        <v>0.18565472434677699</v>
      </c>
      <c r="BR13" s="17">
        <v>0.12983963597886</v>
      </c>
      <c r="BS13" s="17">
        <v>0.11618375508491199</v>
      </c>
      <c r="BT13" s="17"/>
      <c r="BU13" s="17">
        <v>0.16407448148175099</v>
      </c>
      <c r="BV13" s="17">
        <v>0.15048577989324299</v>
      </c>
      <c r="BW13" s="17">
        <v>0.117441012355118</v>
      </c>
      <c r="BX13" s="17"/>
      <c r="BY13" s="17">
        <v>8.0281158717011206E-2</v>
      </c>
      <c r="BZ13" s="17"/>
      <c r="CA13" s="17">
        <v>0.20299506726874</v>
      </c>
    </row>
    <row r="14" spans="2:79" x14ac:dyDescent="0.35">
      <c r="B14" s="18" t="s">
        <v>459</v>
      </c>
      <c r="C14" s="17">
        <v>6.7639445179284094E-2</v>
      </c>
      <c r="D14" s="17">
        <v>9.0829067125399704E-2</v>
      </c>
      <c r="E14" s="17">
        <v>4.1144071542098898E-2</v>
      </c>
      <c r="F14" s="17"/>
      <c r="G14" s="17">
        <v>0</v>
      </c>
      <c r="H14" s="17">
        <v>7.7763514597801703E-2</v>
      </c>
      <c r="I14" s="17">
        <v>0.144493967385388</v>
      </c>
      <c r="J14" s="17">
        <v>5.0695402233015101E-2</v>
      </c>
      <c r="K14" s="17">
        <v>4.8833740887320398E-2</v>
      </c>
      <c r="L14" s="17">
        <v>5.95401104097621E-2</v>
      </c>
      <c r="M14" s="17"/>
      <c r="N14" s="17">
        <v>5.5975444269979698E-2</v>
      </c>
      <c r="O14" s="17">
        <v>4.6244870079655803E-2</v>
      </c>
      <c r="P14" s="17">
        <v>0.13675695492815501</v>
      </c>
      <c r="Q14" s="17">
        <v>3.8920806323595701E-2</v>
      </c>
      <c r="R14" s="17"/>
      <c r="S14" s="17">
        <v>6.1023780398816799E-2</v>
      </c>
      <c r="T14" s="17">
        <v>6.1131508413105502E-3</v>
      </c>
      <c r="U14" s="17">
        <v>0.18968850270851301</v>
      </c>
      <c r="V14" s="17">
        <v>7.3414032030703805E-2</v>
      </c>
      <c r="W14" s="17">
        <v>9.6580748761516302E-2</v>
      </c>
      <c r="X14" s="17">
        <v>2.4420890744402301E-2</v>
      </c>
      <c r="Y14" s="17">
        <v>3.47045784139796E-2</v>
      </c>
      <c r="Z14" s="17">
        <v>0</v>
      </c>
      <c r="AA14" s="17">
        <v>6.7480190399283796E-2</v>
      </c>
      <c r="AB14" s="17">
        <v>0.16940355592050499</v>
      </c>
      <c r="AC14" s="17">
        <v>7.7175341140263101E-2</v>
      </c>
      <c r="AD14" s="17">
        <v>0</v>
      </c>
      <c r="AE14" s="17"/>
      <c r="AF14" s="17">
        <v>1.28762553466647E-2</v>
      </c>
      <c r="AG14" s="17">
        <v>5.9907273397003601E-2</v>
      </c>
      <c r="AH14" s="17">
        <v>0.13942709883055299</v>
      </c>
      <c r="AI14" s="17">
        <v>6.8093264263505898E-2</v>
      </c>
      <c r="AJ14" s="17">
        <v>0</v>
      </c>
      <c r="AK14" s="17">
        <v>7.3089946007592693E-2</v>
      </c>
      <c r="AL14" s="17"/>
      <c r="AM14" s="17">
        <v>0.13836592296190001</v>
      </c>
      <c r="AN14" s="17">
        <v>5.2937870102284602E-2</v>
      </c>
      <c r="AO14" s="17">
        <v>0</v>
      </c>
      <c r="AP14" s="17">
        <v>7.4754284825840706E-2</v>
      </c>
      <c r="AQ14" s="17">
        <v>0.17746199462548601</v>
      </c>
      <c r="AR14" s="17"/>
      <c r="AS14" s="17">
        <v>9.5631700646202397E-2</v>
      </c>
      <c r="AT14" s="17">
        <v>1.8780627906857701E-2</v>
      </c>
      <c r="AU14" s="17">
        <v>5.1904721159073602E-2</v>
      </c>
      <c r="AV14" s="17">
        <v>4.64972148672083E-2</v>
      </c>
      <c r="AW14" s="17">
        <v>0.104804670257255</v>
      </c>
      <c r="AX14" s="17">
        <v>0.22692121029891199</v>
      </c>
      <c r="AY14" s="17"/>
      <c r="AZ14" s="17">
        <v>8.6229355287598897E-2</v>
      </c>
      <c r="BA14" s="17">
        <v>8.2983931231170496E-2</v>
      </c>
      <c r="BB14" s="17">
        <v>5.9674768075528302E-2</v>
      </c>
      <c r="BC14" s="17">
        <v>1.49241279707113E-2</v>
      </c>
      <c r="BD14" s="17">
        <v>5.57346789150397E-2</v>
      </c>
      <c r="BE14" s="17"/>
      <c r="BF14" s="17">
        <v>6.6552704746946703E-2</v>
      </c>
      <c r="BG14" s="17"/>
      <c r="BH14" s="17">
        <v>6.3354801633331695E-2</v>
      </c>
      <c r="BI14" s="17"/>
      <c r="BJ14" s="17">
        <v>7.4184848503864101E-2</v>
      </c>
      <c r="BK14" s="17">
        <v>4.4861689118286197E-2</v>
      </c>
      <c r="BL14" s="17">
        <v>7.0650041233719998E-2</v>
      </c>
      <c r="BM14" s="17">
        <v>0.18187706155576</v>
      </c>
      <c r="BN14" s="17">
        <v>0</v>
      </c>
      <c r="BO14" s="17">
        <v>0</v>
      </c>
      <c r="BP14" s="17"/>
      <c r="BQ14" s="17">
        <v>2.9141916388719599E-2</v>
      </c>
      <c r="BR14" s="17">
        <v>3.7642807206833197E-2</v>
      </c>
      <c r="BS14" s="17">
        <v>9.5899842973781305E-2</v>
      </c>
      <c r="BT14" s="17"/>
      <c r="BU14" s="17">
        <v>0.172390848286256</v>
      </c>
      <c r="BV14" s="17">
        <v>8.7901300598962506E-2</v>
      </c>
      <c r="BW14" s="17">
        <v>4.9200969962632499E-2</v>
      </c>
      <c r="BX14" s="17"/>
      <c r="BY14" s="17">
        <v>0</v>
      </c>
      <c r="BZ14" s="17"/>
      <c r="CA14" s="17">
        <v>3.6670629362443599E-2</v>
      </c>
    </row>
    <row r="15" spans="2:79" x14ac:dyDescent="0.35">
      <c r="B15" s="18" t="s">
        <v>135</v>
      </c>
      <c r="C15" s="17">
        <v>4.0419729347749298E-3</v>
      </c>
      <c r="D15" s="17">
        <v>4.4321633207417502E-3</v>
      </c>
      <c r="E15" s="17">
        <v>3.6154961419534201E-3</v>
      </c>
      <c r="F15" s="17"/>
      <c r="G15" s="17">
        <v>0</v>
      </c>
      <c r="H15" s="17">
        <v>0</v>
      </c>
      <c r="I15" s="17">
        <v>0</v>
      </c>
      <c r="J15" s="17">
        <v>0</v>
      </c>
      <c r="K15" s="17">
        <v>7.7224451304378303E-3</v>
      </c>
      <c r="L15" s="17">
        <v>8.3004704021139106E-3</v>
      </c>
      <c r="M15" s="17"/>
      <c r="N15" s="17">
        <v>5.4856073873464899E-3</v>
      </c>
      <c r="O15" s="17">
        <v>8.2872325041161606E-3</v>
      </c>
      <c r="P15" s="17">
        <v>0</v>
      </c>
      <c r="Q15" s="17">
        <v>0</v>
      </c>
      <c r="R15" s="17"/>
      <c r="S15" s="17">
        <v>0</v>
      </c>
      <c r="T15" s="17">
        <v>1.9756115629416399E-2</v>
      </c>
      <c r="U15" s="17">
        <v>0</v>
      </c>
      <c r="V15" s="17">
        <v>0</v>
      </c>
      <c r="W15" s="17">
        <v>2.59969140798719E-2</v>
      </c>
      <c r="X15" s="17">
        <v>0</v>
      </c>
      <c r="Y15" s="17">
        <v>0</v>
      </c>
      <c r="Z15" s="17">
        <v>0</v>
      </c>
      <c r="AA15" s="17">
        <v>0</v>
      </c>
      <c r="AB15" s="17">
        <v>0</v>
      </c>
      <c r="AC15" s="17">
        <v>0</v>
      </c>
      <c r="AD15" s="17">
        <v>0</v>
      </c>
      <c r="AE15" s="17"/>
      <c r="AF15" s="17">
        <v>0</v>
      </c>
      <c r="AG15" s="17">
        <v>1.16206734583878E-2</v>
      </c>
      <c r="AH15" s="17">
        <v>0</v>
      </c>
      <c r="AI15" s="17">
        <v>0</v>
      </c>
      <c r="AJ15" s="17">
        <v>0</v>
      </c>
      <c r="AK15" s="17">
        <v>0</v>
      </c>
      <c r="AL15" s="17"/>
      <c r="AM15" s="17">
        <v>0</v>
      </c>
      <c r="AN15" s="17">
        <v>6.28698884118106E-3</v>
      </c>
      <c r="AO15" s="17">
        <v>0</v>
      </c>
      <c r="AP15" s="17">
        <v>1.34017992529155E-2</v>
      </c>
      <c r="AQ15" s="17">
        <v>0</v>
      </c>
      <c r="AR15" s="17"/>
      <c r="AS15" s="17">
        <v>0</v>
      </c>
      <c r="AT15" s="17">
        <v>0</v>
      </c>
      <c r="AU15" s="17">
        <v>0</v>
      </c>
      <c r="AV15" s="17">
        <v>9.1644465204774404E-3</v>
      </c>
      <c r="AW15" s="17">
        <v>1.8433669292374801E-2</v>
      </c>
      <c r="AX15" s="17">
        <v>0</v>
      </c>
      <c r="AY15" s="17"/>
      <c r="AZ15" s="17">
        <v>0</v>
      </c>
      <c r="BA15" s="17">
        <v>0</v>
      </c>
      <c r="BB15" s="17">
        <v>9.8753069534738905E-3</v>
      </c>
      <c r="BC15" s="17">
        <v>2.33266735605453E-2</v>
      </c>
      <c r="BD15" s="17">
        <v>0</v>
      </c>
      <c r="BE15" s="17"/>
      <c r="BF15" s="17">
        <v>4.8489127675083099E-3</v>
      </c>
      <c r="BG15" s="17"/>
      <c r="BH15" s="17">
        <v>6.3123339783109503E-3</v>
      </c>
      <c r="BI15" s="17"/>
      <c r="BJ15" s="17">
        <v>0</v>
      </c>
      <c r="BK15" s="17">
        <v>1.7917751706912802E-2</v>
      </c>
      <c r="BL15" s="17">
        <v>0</v>
      </c>
      <c r="BM15" s="17">
        <v>0</v>
      </c>
      <c r="BN15" s="17">
        <v>0</v>
      </c>
      <c r="BO15" s="17">
        <v>0</v>
      </c>
      <c r="BP15" s="17"/>
      <c r="BQ15" s="17">
        <v>0</v>
      </c>
      <c r="BR15" s="17">
        <v>6.03241941393475E-3</v>
      </c>
      <c r="BS15" s="17">
        <v>4.6325458653447898E-3</v>
      </c>
      <c r="BT15" s="17"/>
      <c r="BU15" s="17">
        <v>7.6201558535023806E-2</v>
      </c>
      <c r="BV15" s="17">
        <v>0</v>
      </c>
      <c r="BW15" s="17">
        <v>3.3106485012741899E-3</v>
      </c>
      <c r="BX15" s="17"/>
      <c r="BY15" s="17">
        <v>0</v>
      </c>
      <c r="BZ15" s="17"/>
      <c r="CA15" s="17">
        <v>0</v>
      </c>
    </row>
    <row r="16" spans="2:79" x14ac:dyDescent="0.35">
      <c r="B16" s="18" t="s">
        <v>104</v>
      </c>
      <c r="C16" s="19">
        <v>0.13079823965672299</v>
      </c>
      <c r="D16" s="19">
        <v>7.8747305345452698E-2</v>
      </c>
      <c r="E16" s="19">
        <v>0.19215112219963401</v>
      </c>
      <c r="F16" s="19"/>
      <c r="G16" s="19">
        <v>0.177833569346037</v>
      </c>
      <c r="H16" s="19">
        <v>0.108831258086925</v>
      </c>
      <c r="I16" s="19">
        <v>8.3817623789381096E-2</v>
      </c>
      <c r="J16" s="19">
        <v>0.13904825206463101</v>
      </c>
      <c r="K16" s="19">
        <v>0.126362261242944</v>
      </c>
      <c r="L16" s="19">
        <v>0.15628378810033899</v>
      </c>
      <c r="M16" s="19"/>
      <c r="N16" s="19">
        <v>6.4993977673353395E-2</v>
      </c>
      <c r="O16" s="19">
        <v>0.15599300217765999</v>
      </c>
      <c r="P16" s="19">
        <v>0.13050527837905199</v>
      </c>
      <c r="Q16" s="19">
        <v>0.20149826058391901</v>
      </c>
      <c r="R16" s="19"/>
      <c r="S16" s="19">
        <v>8.4316418969816107E-2</v>
      </c>
      <c r="T16" s="19">
        <v>7.8004789505678698E-2</v>
      </c>
      <c r="U16" s="19">
        <v>0.13455403180327499</v>
      </c>
      <c r="V16" s="19">
        <v>8.5486262362156298E-2</v>
      </c>
      <c r="W16" s="19">
        <v>0.148050794864794</v>
      </c>
      <c r="X16" s="19">
        <v>0.13560501003118</v>
      </c>
      <c r="Y16" s="19">
        <v>0.27252010347086397</v>
      </c>
      <c r="Z16" s="19">
        <v>9.0912027888152697E-2</v>
      </c>
      <c r="AA16" s="19">
        <v>0.18771004521727999</v>
      </c>
      <c r="AB16" s="19">
        <v>0.107473850690617</v>
      </c>
      <c r="AC16" s="19">
        <v>0.144445974215725</v>
      </c>
      <c r="AD16" s="19">
        <v>0</v>
      </c>
      <c r="AE16" s="19"/>
      <c r="AF16" s="19">
        <v>0.170396468372597</v>
      </c>
      <c r="AG16" s="19">
        <v>0.14977659967240101</v>
      </c>
      <c r="AH16" s="19">
        <v>0.114156934483227</v>
      </c>
      <c r="AI16" s="19">
        <v>7.1441721009873102E-2</v>
      </c>
      <c r="AJ16" s="19">
        <v>0</v>
      </c>
      <c r="AK16" s="19">
        <v>0.12573501858988201</v>
      </c>
      <c r="AL16" s="19"/>
      <c r="AM16" s="19">
        <v>0.15372829268993199</v>
      </c>
      <c r="AN16" s="19">
        <v>0.13394538302559</v>
      </c>
      <c r="AO16" s="19">
        <v>0.125860085826662</v>
      </c>
      <c r="AP16" s="19">
        <v>6.5520587812916697E-2</v>
      </c>
      <c r="AQ16" s="19">
        <v>0.217143869633909</v>
      </c>
      <c r="AR16" s="19"/>
      <c r="AS16" s="19">
        <v>6.3253240077582998E-2</v>
      </c>
      <c r="AT16" s="19">
        <v>0.18523339214314799</v>
      </c>
      <c r="AU16" s="19">
        <v>8.5691776516008594E-2</v>
      </c>
      <c r="AV16" s="19">
        <v>9.0324979286769302E-2</v>
      </c>
      <c r="AW16" s="19">
        <v>0.17772316274001901</v>
      </c>
      <c r="AX16" s="19">
        <v>0.191389700144629</v>
      </c>
      <c r="AY16" s="19"/>
      <c r="AZ16" s="19">
        <v>9.3055896210686301E-2</v>
      </c>
      <c r="BA16" s="19">
        <v>0.14221228989797199</v>
      </c>
      <c r="BB16" s="19">
        <v>0.170324462777076</v>
      </c>
      <c r="BC16" s="19">
        <v>6.5891026799102304E-2</v>
      </c>
      <c r="BD16" s="19">
        <v>0.15848944491231501</v>
      </c>
      <c r="BE16" s="19"/>
      <c r="BF16" s="19">
        <v>0.12851057162289101</v>
      </c>
      <c r="BG16" s="19"/>
      <c r="BH16" s="19">
        <v>0.12526846129007399</v>
      </c>
      <c r="BI16" s="19"/>
      <c r="BJ16" s="19">
        <v>0.19135987611879501</v>
      </c>
      <c r="BK16" s="19">
        <v>0.14939486660878701</v>
      </c>
      <c r="BL16" s="19">
        <v>0.10244781090376801</v>
      </c>
      <c r="BM16" s="19">
        <v>0.109655289570127</v>
      </c>
      <c r="BN16" s="19">
        <v>0</v>
      </c>
      <c r="BO16" s="19">
        <v>0.54276336283451199</v>
      </c>
      <c r="BP16" s="19"/>
      <c r="BQ16" s="19">
        <v>5.6663860635628303E-2</v>
      </c>
      <c r="BR16" s="19">
        <v>0.119867859257991</v>
      </c>
      <c r="BS16" s="19">
        <v>0.118037693520168</v>
      </c>
      <c r="BT16" s="19"/>
      <c r="BU16" s="19">
        <v>0.13089796895467701</v>
      </c>
      <c r="BV16" s="19">
        <v>0.10830926569187201</v>
      </c>
      <c r="BW16" s="19">
        <v>9.6762279427623402E-2</v>
      </c>
      <c r="BX16" s="19"/>
      <c r="BY16" s="19">
        <v>0.259447851958579</v>
      </c>
      <c r="BZ16" s="19"/>
      <c r="CA16" s="19">
        <v>8.9336572446187798E-2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461</v>
      </c>
      <c r="C9" s="17">
        <v>0.58266641646554596</v>
      </c>
      <c r="D9" s="17">
        <v>0.56198919681732595</v>
      </c>
      <c r="E9" s="17">
        <v>0.60391387691869702</v>
      </c>
      <c r="F9" s="17"/>
      <c r="G9" s="17">
        <v>0.86758069864269904</v>
      </c>
      <c r="H9" s="17">
        <v>0.31891227894852803</v>
      </c>
      <c r="I9" s="17">
        <v>0.56597615645655697</v>
      </c>
      <c r="J9" s="17">
        <v>0.55847948137161996</v>
      </c>
      <c r="K9" s="17">
        <v>0.54767619638106602</v>
      </c>
      <c r="L9" s="17">
        <v>0.73879887265300104</v>
      </c>
      <c r="M9" s="17"/>
      <c r="N9" s="17">
        <v>0.57648567430688202</v>
      </c>
      <c r="O9" s="17">
        <v>0.60809542486560197</v>
      </c>
      <c r="P9" s="17">
        <v>0.60218440910358695</v>
      </c>
      <c r="Q9" s="17">
        <v>0.52464316931001198</v>
      </c>
      <c r="R9" s="17"/>
      <c r="S9" s="17">
        <v>0.51665576835294003</v>
      </c>
      <c r="T9" s="17">
        <v>0.52408835022093603</v>
      </c>
      <c r="U9" s="17">
        <v>0.63843126943958595</v>
      </c>
      <c r="V9" s="17">
        <v>0.756536439296985</v>
      </c>
      <c r="W9" s="17">
        <v>0.49620704101713597</v>
      </c>
      <c r="X9" s="17">
        <v>0.62964072304436702</v>
      </c>
      <c r="Y9" s="17">
        <v>0.67391957677368397</v>
      </c>
      <c r="Z9" s="17">
        <v>0.149287468878818</v>
      </c>
      <c r="AA9" s="17">
        <v>0.62043159452269203</v>
      </c>
      <c r="AB9" s="17">
        <v>0.51534298812975199</v>
      </c>
      <c r="AC9" s="17">
        <v>0.825082427723689</v>
      </c>
      <c r="AD9" s="17">
        <v>0.23953859300244801</v>
      </c>
      <c r="AE9" s="17"/>
      <c r="AF9" s="17">
        <v>0.56636646164781301</v>
      </c>
      <c r="AG9" s="17">
        <v>0.55440787173045503</v>
      </c>
      <c r="AH9" s="17">
        <v>0.65605958295785205</v>
      </c>
      <c r="AI9" s="17">
        <v>0.64299445040146996</v>
      </c>
      <c r="AJ9" s="17">
        <v>0.314487446841411</v>
      </c>
      <c r="AK9" s="17">
        <v>0.49565904557305901</v>
      </c>
      <c r="AL9" s="17"/>
      <c r="AM9" s="17">
        <v>0.672305087836371</v>
      </c>
      <c r="AN9" s="17">
        <v>0.58783802398915497</v>
      </c>
      <c r="AO9" s="17">
        <v>0.53589409321715897</v>
      </c>
      <c r="AP9" s="17">
        <v>0.51716897983363896</v>
      </c>
      <c r="AQ9" s="17">
        <v>0.53964006334040404</v>
      </c>
      <c r="AR9" s="17"/>
      <c r="AS9" s="17">
        <v>0.53802591270991895</v>
      </c>
      <c r="AT9" s="17">
        <v>0.55452933607671395</v>
      </c>
      <c r="AU9" s="17">
        <v>0.59871701655481901</v>
      </c>
      <c r="AV9" s="17">
        <v>0.63339570311249904</v>
      </c>
      <c r="AW9" s="17">
        <v>0.57837963687954896</v>
      </c>
      <c r="AX9" s="17">
        <v>0.65607166779032</v>
      </c>
      <c r="AY9" s="17"/>
      <c r="AZ9" s="17">
        <v>0.58244553778336805</v>
      </c>
      <c r="BA9" s="17">
        <v>0.55398827350768698</v>
      </c>
      <c r="BB9" s="17">
        <v>0.600850631141431</v>
      </c>
      <c r="BC9" s="17">
        <v>0.55527171065115399</v>
      </c>
      <c r="BD9" s="17">
        <v>0.62660224825462996</v>
      </c>
      <c r="BE9" s="17"/>
      <c r="BF9" s="17">
        <v>0.590884963824309</v>
      </c>
      <c r="BG9" s="17"/>
      <c r="BH9" s="17">
        <v>0.61605599055930005</v>
      </c>
      <c r="BI9" s="17"/>
      <c r="BJ9" s="17">
        <v>0.53125876464025901</v>
      </c>
      <c r="BK9" s="17">
        <v>0.60980289321424497</v>
      </c>
      <c r="BL9" s="17">
        <v>0.62399469545103203</v>
      </c>
      <c r="BM9" s="17">
        <v>0.45318730682312203</v>
      </c>
      <c r="BN9" s="17">
        <v>0.28327440526846198</v>
      </c>
      <c r="BO9" s="17">
        <v>1</v>
      </c>
      <c r="BP9" s="17"/>
      <c r="BQ9" s="17">
        <v>0.63728407474299897</v>
      </c>
      <c r="BR9" s="17">
        <v>0.568038660302565</v>
      </c>
      <c r="BS9" s="17">
        <v>0.59549276185126998</v>
      </c>
      <c r="BT9" s="17"/>
      <c r="BU9" s="17">
        <v>0.64412401982835799</v>
      </c>
      <c r="BV9" s="17">
        <v>0.59152554551543901</v>
      </c>
      <c r="BW9" s="17">
        <v>0.60212652888049201</v>
      </c>
      <c r="BX9" s="17"/>
      <c r="BY9" s="17">
        <v>0.41972696996529102</v>
      </c>
      <c r="BZ9" s="17"/>
      <c r="CA9" s="17">
        <v>0.52061807180294695</v>
      </c>
    </row>
    <row r="10" spans="2:79" x14ac:dyDescent="0.35">
      <c r="B10" s="18" t="s">
        <v>462</v>
      </c>
      <c r="C10" s="17">
        <v>0.210367859632478</v>
      </c>
      <c r="D10" s="17">
        <v>0.217165291138427</v>
      </c>
      <c r="E10" s="17">
        <v>0.20387021938946701</v>
      </c>
      <c r="F10" s="17"/>
      <c r="G10" s="17">
        <v>0.302538288369467</v>
      </c>
      <c r="H10" s="17">
        <v>0.23494844487755301</v>
      </c>
      <c r="I10" s="17">
        <v>0.39164071477426998</v>
      </c>
      <c r="J10" s="17">
        <v>0.20908349881341501</v>
      </c>
      <c r="K10" s="17">
        <v>0.16690202411743499</v>
      </c>
      <c r="L10" s="17">
        <v>0.145138078307569</v>
      </c>
      <c r="M10" s="17"/>
      <c r="N10" s="17">
        <v>0.23846907088102701</v>
      </c>
      <c r="O10" s="17">
        <v>0.21261220303250999</v>
      </c>
      <c r="P10" s="17">
        <v>0.16627942361110701</v>
      </c>
      <c r="Q10" s="17">
        <v>0.20177972910720199</v>
      </c>
      <c r="R10" s="17"/>
      <c r="S10" s="17">
        <v>0.28565692720253599</v>
      </c>
      <c r="T10" s="17">
        <v>0.10368081107171</v>
      </c>
      <c r="U10" s="17">
        <v>0.193117523805447</v>
      </c>
      <c r="V10" s="17">
        <v>8.4106584886199404E-2</v>
      </c>
      <c r="W10" s="17">
        <v>0.24911012355180401</v>
      </c>
      <c r="X10" s="17">
        <v>0.216410788725899</v>
      </c>
      <c r="Y10" s="17">
        <v>7.6291726501430498E-2</v>
      </c>
      <c r="Z10" s="17">
        <v>0.28917582317815899</v>
      </c>
      <c r="AA10" s="17">
        <v>0.25312386930365699</v>
      </c>
      <c r="AB10" s="17">
        <v>0.23978360239186999</v>
      </c>
      <c r="AC10" s="17">
        <v>0.34517577218638001</v>
      </c>
      <c r="AD10" s="17">
        <v>0</v>
      </c>
      <c r="AE10" s="17"/>
      <c r="AF10" s="17">
        <v>0.125229004935942</v>
      </c>
      <c r="AG10" s="17">
        <v>0.14468850149733301</v>
      </c>
      <c r="AH10" s="17">
        <v>0.31615637879634501</v>
      </c>
      <c r="AI10" s="17">
        <v>0.33983599305182399</v>
      </c>
      <c r="AJ10" s="17">
        <v>0.48969523122907499</v>
      </c>
      <c r="AK10" s="17">
        <v>1.9644244233827698E-2</v>
      </c>
      <c r="AL10" s="17"/>
      <c r="AM10" s="17">
        <v>0.21031655229915999</v>
      </c>
      <c r="AN10" s="17">
        <v>0.17965608530298499</v>
      </c>
      <c r="AO10" s="17">
        <v>0.21789583406678301</v>
      </c>
      <c r="AP10" s="17">
        <v>0.34235181855577002</v>
      </c>
      <c r="AQ10" s="17">
        <v>9.0004066276033301E-2</v>
      </c>
      <c r="AR10" s="17"/>
      <c r="AS10" s="17">
        <v>0.29100671975473802</v>
      </c>
      <c r="AT10" s="17">
        <v>0.197670372518922</v>
      </c>
      <c r="AU10" s="17">
        <v>0.20551543312940401</v>
      </c>
      <c r="AV10" s="17">
        <v>0.15970969143879499</v>
      </c>
      <c r="AW10" s="17">
        <v>0.18609425286256601</v>
      </c>
      <c r="AX10" s="17">
        <v>0.24850718006470801</v>
      </c>
      <c r="AY10" s="17"/>
      <c r="AZ10" s="17">
        <v>0.16964676826671901</v>
      </c>
      <c r="BA10" s="17">
        <v>0.21245044406508701</v>
      </c>
      <c r="BB10" s="17">
        <v>0.29684445198458498</v>
      </c>
      <c r="BC10" s="17">
        <v>0.29533540178405498</v>
      </c>
      <c r="BD10" s="17">
        <v>0.135833221093938</v>
      </c>
      <c r="BE10" s="17"/>
      <c r="BF10" s="17">
        <v>0.223511967318895</v>
      </c>
      <c r="BG10" s="17"/>
      <c r="BH10" s="17">
        <v>0.22467082742309699</v>
      </c>
      <c r="BI10" s="17"/>
      <c r="BJ10" s="17">
        <v>0.16079115419120599</v>
      </c>
      <c r="BK10" s="17">
        <v>0.115223422562136</v>
      </c>
      <c r="BL10" s="17">
        <v>0.23237806062959601</v>
      </c>
      <c r="BM10" s="17">
        <v>0.38808835010186599</v>
      </c>
      <c r="BN10" s="17">
        <v>0.32278298975320802</v>
      </c>
      <c r="BO10" s="17">
        <v>0</v>
      </c>
      <c r="BP10" s="17"/>
      <c r="BQ10" s="17">
        <v>0.133883606455169</v>
      </c>
      <c r="BR10" s="17">
        <v>0.26529269134906902</v>
      </c>
      <c r="BS10" s="17">
        <v>0.214891677624032</v>
      </c>
      <c r="BT10" s="17"/>
      <c r="BU10" s="17">
        <v>0.17655783191170299</v>
      </c>
      <c r="BV10" s="17">
        <v>0.20069814697279501</v>
      </c>
      <c r="BW10" s="17">
        <v>0.22560045556771999</v>
      </c>
      <c r="BX10" s="17"/>
      <c r="BY10" s="17">
        <v>0.33944581124827899</v>
      </c>
      <c r="BZ10" s="17"/>
      <c r="CA10" s="17">
        <v>0.19186715507538399</v>
      </c>
    </row>
    <row r="11" spans="2:79" x14ac:dyDescent="0.35">
      <c r="B11" s="18" t="s">
        <v>464</v>
      </c>
      <c r="C11" s="17">
        <v>0.19167984719035699</v>
      </c>
      <c r="D11" s="17">
        <v>0.176083686599906</v>
      </c>
      <c r="E11" s="17">
        <v>0.211078573873349</v>
      </c>
      <c r="F11" s="17"/>
      <c r="G11" s="17">
        <v>0</v>
      </c>
      <c r="H11" s="17">
        <v>0.22894523371143599</v>
      </c>
      <c r="I11" s="17">
        <v>0.16376262005628001</v>
      </c>
      <c r="J11" s="17">
        <v>0.237317881842742</v>
      </c>
      <c r="K11" s="17">
        <v>0.20251730734847601</v>
      </c>
      <c r="L11" s="17">
        <v>0.155773822632847</v>
      </c>
      <c r="M11" s="17"/>
      <c r="N11" s="17">
        <v>0.18470755400986399</v>
      </c>
      <c r="O11" s="17">
        <v>0.143593696302663</v>
      </c>
      <c r="P11" s="17">
        <v>0.28804061774221901</v>
      </c>
      <c r="Q11" s="17">
        <v>0.16595372070026501</v>
      </c>
      <c r="R11" s="17"/>
      <c r="S11" s="17">
        <v>0.21415308067656799</v>
      </c>
      <c r="T11" s="17">
        <v>0.119937212092959</v>
      </c>
      <c r="U11" s="17">
        <v>0.27441818581476102</v>
      </c>
      <c r="V11" s="17">
        <v>0.24280207944429699</v>
      </c>
      <c r="W11" s="17">
        <v>0.17913799213776099</v>
      </c>
      <c r="X11" s="17">
        <v>9.9355240893528596E-2</v>
      </c>
      <c r="Y11" s="17">
        <v>0.13961776442096099</v>
      </c>
      <c r="Z11" s="17">
        <v>0.35745156380500498</v>
      </c>
      <c r="AA11" s="17">
        <v>0.16141961284727999</v>
      </c>
      <c r="AB11" s="17">
        <v>0.105250348761646</v>
      </c>
      <c r="AC11" s="17">
        <v>0.42895924404880098</v>
      </c>
      <c r="AD11" s="17">
        <v>0.23953859300244801</v>
      </c>
      <c r="AE11" s="17"/>
      <c r="AF11" s="17">
        <v>0.21589522709668099</v>
      </c>
      <c r="AG11" s="17">
        <v>0.18337338785662499</v>
      </c>
      <c r="AH11" s="17">
        <v>0.18669648144519099</v>
      </c>
      <c r="AI11" s="17">
        <v>0.213785168807377</v>
      </c>
      <c r="AJ11" s="17">
        <v>0.13534791048587999</v>
      </c>
      <c r="AK11" s="17">
        <v>0.259180304345695</v>
      </c>
      <c r="AL11" s="17"/>
      <c r="AM11" s="17">
        <v>0.22247204268930701</v>
      </c>
      <c r="AN11" s="17">
        <v>0.176289356241353</v>
      </c>
      <c r="AO11" s="17">
        <v>0.207906520580841</v>
      </c>
      <c r="AP11" s="17">
        <v>0.136810157520701</v>
      </c>
      <c r="AQ11" s="17">
        <v>0.25486784301360199</v>
      </c>
      <c r="AR11" s="17"/>
      <c r="AS11" s="17">
        <v>0.19374086317757599</v>
      </c>
      <c r="AT11" s="17">
        <v>0.16646164608717301</v>
      </c>
      <c r="AU11" s="17">
        <v>0.25984342602599397</v>
      </c>
      <c r="AV11" s="17">
        <v>0.148631122401152</v>
      </c>
      <c r="AW11" s="17">
        <v>0.20738744523737199</v>
      </c>
      <c r="AX11" s="17">
        <v>0.22803561186593599</v>
      </c>
      <c r="AY11" s="17"/>
      <c r="AZ11" s="17">
        <v>0.11438975403099599</v>
      </c>
      <c r="BA11" s="17">
        <v>0.21042185472319999</v>
      </c>
      <c r="BB11" s="17">
        <v>0.33067129919065102</v>
      </c>
      <c r="BC11" s="17">
        <v>0.15730446705088999</v>
      </c>
      <c r="BD11" s="17">
        <v>0.152565140223509</v>
      </c>
      <c r="BE11" s="17"/>
      <c r="BF11" s="17">
        <v>0.19977778053487499</v>
      </c>
      <c r="BG11" s="17"/>
      <c r="BH11" s="17">
        <v>0.19190830078788901</v>
      </c>
      <c r="BI11" s="17"/>
      <c r="BJ11" s="17">
        <v>0.19402043243734299</v>
      </c>
      <c r="BK11" s="17">
        <v>0.134194423665636</v>
      </c>
      <c r="BL11" s="17">
        <v>0.19923845890556799</v>
      </c>
      <c r="BM11" s="17">
        <v>0.37368602703032799</v>
      </c>
      <c r="BN11" s="17">
        <v>0</v>
      </c>
      <c r="BO11" s="17">
        <v>0.54276336283451199</v>
      </c>
      <c r="BP11" s="17"/>
      <c r="BQ11" s="17">
        <v>0.158372445212834</v>
      </c>
      <c r="BR11" s="17">
        <v>0.15224248580628999</v>
      </c>
      <c r="BS11" s="17">
        <v>0.23304217983341</v>
      </c>
      <c r="BT11" s="17"/>
      <c r="BU11" s="17">
        <v>0.27853181558085499</v>
      </c>
      <c r="BV11" s="17">
        <v>0.16867954769704699</v>
      </c>
      <c r="BW11" s="17">
        <v>0.216964351327081</v>
      </c>
      <c r="BX11" s="17"/>
      <c r="BY11" s="17">
        <v>0.30760772316257801</v>
      </c>
      <c r="BZ11" s="17"/>
      <c r="CA11" s="17">
        <v>0.16708202278631401</v>
      </c>
    </row>
    <row r="12" spans="2:79" x14ac:dyDescent="0.35">
      <c r="B12" s="18" t="s">
        <v>465</v>
      </c>
      <c r="C12" s="17">
        <v>0.176576369219547</v>
      </c>
      <c r="D12" s="17">
        <v>0.23133773575908301</v>
      </c>
      <c r="E12" s="17">
        <v>0.114120793890424</v>
      </c>
      <c r="F12" s="17"/>
      <c r="G12" s="17">
        <v>0</v>
      </c>
      <c r="H12" s="17">
        <v>0.19868785309877299</v>
      </c>
      <c r="I12" s="17">
        <v>0.20185834216038301</v>
      </c>
      <c r="J12" s="17">
        <v>7.6726620538592902E-2</v>
      </c>
      <c r="K12" s="17">
        <v>0.153656140337741</v>
      </c>
      <c r="L12" s="17">
        <v>0.25973503099869999</v>
      </c>
      <c r="M12" s="17"/>
      <c r="N12" s="17">
        <v>0.213906174403032</v>
      </c>
      <c r="O12" s="17">
        <v>0.13875008576282899</v>
      </c>
      <c r="P12" s="17">
        <v>0.22194438942101</v>
      </c>
      <c r="Q12" s="17">
        <v>0.12289695567358599</v>
      </c>
      <c r="R12" s="17"/>
      <c r="S12" s="17">
        <v>0.22477108419231001</v>
      </c>
      <c r="T12" s="17">
        <v>0.152712989160703</v>
      </c>
      <c r="U12" s="17">
        <v>0.22174024662556499</v>
      </c>
      <c r="V12" s="17">
        <v>0.31086333782604902</v>
      </c>
      <c r="W12" s="17">
        <v>0.26188576608772801</v>
      </c>
      <c r="X12" s="17">
        <v>7.5188313112383207E-2</v>
      </c>
      <c r="Y12" s="17">
        <v>0.141659560419232</v>
      </c>
      <c r="Z12" s="17">
        <v>0.34038782745183899</v>
      </c>
      <c r="AA12" s="17">
        <v>0.19508809264233901</v>
      </c>
      <c r="AB12" s="17">
        <v>6.9481998166693607E-2</v>
      </c>
      <c r="AC12" s="17">
        <v>6.5451712314868599E-2</v>
      </c>
      <c r="AD12" s="17">
        <v>0</v>
      </c>
      <c r="AE12" s="17"/>
      <c r="AF12" s="17">
        <v>0.20519377419283999</v>
      </c>
      <c r="AG12" s="17">
        <v>0.16898729829490899</v>
      </c>
      <c r="AH12" s="17">
        <v>0.195390889389952</v>
      </c>
      <c r="AI12" s="17">
        <v>0.18180194085746801</v>
      </c>
      <c r="AJ12" s="17">
        <v>0.14939419377102101</v>
      </c>
      <c r="AK12" s="17">
        <v>0.163633741452126</v>
      </c>
      <c r="AL12" s="17"/>
      <c r="AM12" s="17">
        <v>0.11071275879657901</v>
      </c>
      <c r="AN12" s="17">
        <v>0.17095952993330199</v>
      </c>
      <c r="AO12" s="17">
        <v>0.239402890825367</v>
      </c>
      <c r="AP12" s="17">
        <v>0.24050107569925</v>
      </c>
      <c r="AQ12" s="17">
        <v>0</v>
      </c>
      <c r="AR12" s="17"/>
      <c r="AS12" s="17">
        <v>0.18375483016415101</v>
      </c>
      <c r="AT12" s="17">
        <v>0.14295313952875499</v>
      </c>
      <c r="AU12" s="17">
        <v>0.24855299128491301</v>
      </c>
      <c r="AV12" s="17">
        <v>0.18511827038567999</v>
      </c>
      <c r="AW12" s="17">
        <v>0.101513112058101</v>
      </c>
      <c r="AX12" s="17">
        <v>0.26130059234401698</v>
      </c>
      <c r="AY12" s="17"/>
      <c r="AZ12" s="17">
        <v>0.22893346190842601</v>
      </c>
      <c r="BA12" s="17">
        <v>0.14991987434912801</v>
      </c>
      <c r="BB12" s="17">
        <v>0.161243203056359</v>
      </c>
      <c r="BC12" s="17">
        <v>0.23836531369653399</v>
      </c>
      <c r="BD12" s="17">
        <v>0.135477418603036</v>
      </c>
      <c r="BE12" s="17"/>
      <c r="BF12" s="17">
        <v>0.183064988213407</v>
      </c>
      <c r="BG12" s="17"/>
      <c r="BH12" s="17">
        <v>0.181742997668005</v>
      </c>
      <c r="BI12" s="17"/>
      <c r="BJ12" s="17">
        <v>0.14170177942248899</v>
      </c>
      <c r="BK12" s="17">
        <v>0.25635618670912702</v>
      </c>
      <c r="BL12" s="17">
        <v>0.14714317570426999</v>
      </c>
      <c r="BM12" s="17">
        <v>0.22129747760039001</v>
      </c>
      <c r="BN12" s="17">
        <v>0.2471742223209</v>
      </c>
      <c r="BO12" s="17">
        <v>0</v>
      </c>
      <c r="BP12" s="17"/>
      <c r="BQ12" s="17">
        <v>0.22121422162790999</v>
      </c>
      <c r="BR12" s="17">
        <v>0.21438655633761999</v>
      </c>
      <c r="BS12" s="17">
        <v>0.16026403375439199</v>
      </c>
      <c r="BT12" s="17"/>
      <c r="BU12" s="17">
        <v>0.41266337160333899</v>
      </c>
      <c r="BV12" s="17">
        <v>0.20703647857292901</v>
      </c>
      <c r="BW12" s="17">
        <v>0.15688880992834101</v>
      </c>
      <c r="BX12" s="17"/>
      <c r="BY12" s="17">
        <v>0</v>
      </c>
      <c r="BZ12" s="17"/>
      <c r="CA12" s="17">
        <v>0.18324259893186501</v>
      </c>
    </row>
    <row r="13" spans="2:79" x14ac:dyDescent="0.35">
      <c r="B13" s="18" t="s">
        <v>463</v>
      </c>
      <c r="C13" s="17">
        <v>0.174934747782134</v>
      </c>
      <c r="D13" s="17">
        <v>0.171077991713734</v>
      </c>
      <c r="E13" s="17">
        <v>0.180581069588132</v>
      </c>
      <c r="F13" s="17"/>
      <c r="G13" s="17">
        <v>0</v>
      </c>
      <c r="H13" s="17">
        <v>7.1115708094992694E-2</v>
      </c>
      <c r="I13" s="17">
        <v>0.22459791703978199</v>
      </c>
      <c r="J13" s="17">
        <v>0.21164883882476701</v>
      </c>
      <c r="K13" s="17">
        <v>0.18706208051062501</v>
      </c>
      <c r="L13" s="17">
        <v>0.17352869019042699</v>
      </c>
      <c r="M13" s="17"/>
      <c r="N13" s="17">
        <v>0.181417607430269</v>
      </c>
      <c r="O13" s="17">
        <v>0.18095024717556599</v>
      </c>
      <c r="P13" s="17">
        <v>0.15589590011641699</v>
      </c>
      <c r="Q13" s="17">
        <v>0.16569686395599501</v>
      </c>
      <c r="R13" s="17"/>
      <c r="S13" s="17">
        <v>0.15395344274042799</v>
      </c>
      <c r="T13" s="17">
        <v>0.108028937132403</v>
      </c>
      <c r="U13" s="17">
        <v>0.23047877262261399</v>
      </c>
      <c r="V13" s="17">
        <v>0.104089911642805</v>
      </c>
      <c r="W13" s="17">
        <v>0.22197420360933301</v>
      </c>
      <c r="X13" s="17">
        <v>0.16666709933708901</v>
      </c>
      <c r="Y13" s="17">
        <v>0.14870156243501201</v>
      </c>
      <c r="Z13" s="17">
        <v>0.209263020065035</v>
      </c>
      <c r="AA13" s="17">
        <v>0.128153779013984</v>
      </c>
      <c r="AB13" s="17">
        <v>0.20394984925868401</v>
      </c>
      <c r="AC13" s="17">
        <v>0.428102943423397</v>
      </c>
      <c r="AD13" s="17">
        <v>0</v>
      </c>
      <c r="AE13" s="17"/>
      <c r="AF13" s="17">
        <v>0.15542702953777099</v>
      </c>
      <c r="AG13" s="17">
        <v>0.12648937264077201</v>
      </c>
      <c r="AH13" s="17">
        <v>0.20662032128063701</v>
      </c>
      <c r="AI13" s="17">
        <v>0.276581943764663</v>
      </c>
      <c r="AJ13" s="17">
        <v>0.25473430089368099</v>
      </c>
      <c r="AK13" s="17">
        <v>7.8468388932044497E-2</v>
      </c>
      <c r="AL13" s="17"/>
      <c r="AM13" s="17">
        <v>0.206869990667715</v>
      </c>
      <c r="AN13" s="17">
        <v>0.18240551666072299</v>
      </c>
      <c r="AO13" s="17">
        <v>0.18649109244784201</v>
      </c>
      <c r="AP13" s="17">
        <v>0.11665287558385801</v>
      </c>
      <c r="AQ13" s="17">
        <v>9.0004066276033301E-2</v>
      </c>
      <c r="AR13" s="17"/>
      <c r="AS13" s="17">
        <v>0.139091973851935</v>
      </c>
      <c r="AT13" s="17">
        <v>0.18189994235029999</v>
      </c>
      <c r="AU13" s="17">
        <v>0.13395507061836201</v>
      </c>
      <c r="AV13" s="17">
        <v>0.18668316029776899</v>
      </c>
      <c r="AW13" s="17">
        <v>0.26665307060555199</v>
      </c>
      <c r="AX13" s="17">
        <v>0.124214186299792</v>
      </c>
      <c r="AY13" s="17"/>
      <c r="AZ13" s="17">
        <v>0.17308283973355601</v>
      </c>
      <c r="BA13" s="17">
        <v>0.16916231193900799</v>
      </c>
      <c r="BB13" s="17">
        <v>0.23776588450854899</v>
      </c>
      <c r="BC13" s="17">
        <v>0.20190033342945399</v>
      </c>
      <c r="BD13" s="17">
        <v>0.11685269606335399</v>
      </c>
      <c r="BE13" s="17"/>
      <c r="BF13" s="17">
        <v>0.19256171601843999</v>
      </c>
      <c r="BG13" s="17"/>
      <c r="BH13" s="17">
        <v>0.18744909051360101</v>
      </c>
      <c r="BI13" s="17"/>
      <c r="BJ13" s="17">
        <v>0.121982382173211</v>
      </c>
      <c r="BK13" s="17">
        <v>0.18612064898679501</v>
      </c>
      <c r="BL13" s="17">
        <v>0.20729663411921001</v>
      </c>
      <c r="BM13" s="17">
        <v>0.13566889043588901</v>
      </c>
      <c r="BN13" s="17">
        <v>0.236776962997231</v>
      </c>
      <c r="BO13" s="17">
        <v>0</v>
      </c>
      <c r="BP13" s="17"/>
      <c r="BQ13" s="17">
        <v>0.214858819735224</v>
      </c>
      <c r="BR13" s="17">
        <v>0.15049458379969399</v>
      </c>
      <c r="BS13" s="17">
        <v>0.191731464422151</v>
      </c>
      <c r="BT13" s="17"/>
      <c r="BU13" s="17">
        <v>0.21419020721706999</v>
      </c>
      <c r="BV13" s="17">
        <v>0.179564161459706</v>
      </c>
      <c r="BW13" s="17">
        <v>0.194228639655498</v>
      </c>
      <c r="BX13" s="17"/>
      <c r="BY13" s="17">
        <v>8.0281158717011206E-2</v>
      </c>
      <c r="BZ13" s="17"/>
      <c r="CA13" s="17">
        <v>0.11557969333127199</v>
      </c>
    </row>
    <row r="14" spans="2:79" ht="29" x14ac:dyDescent="0.35">
      <c r="B14" s="18" t="s">
        <v>467</v>
      </c>
      <c r="C14" s="17">
        <v>0.127883798070272</v>
      </c>
      <c r="D14" s="17">
        <v>0.137791239338211</v>
      </c>
      <c r="E14" s="17">
        <v>0.11722315284351401</v>
      </c>
      <c r="F14" s="17"/>
      <c r="G14" s="17">
        <v>0</v>
      </c>
      <c r="H14" s="17">
        <v>0.144555374514378</v>
      </c>
      <c r="I14" s="17">
        <v>0.16263285737647301</v>
      </c>
      <c r="J14" s="17">
        <v>0.12690286391417199</v>
      </c>
      <c r="K14" s="17">
        <v>0.144871862688838</v>
      </c>
      <c r="L14" s="17">
        <v>0.100279797637711</v>
      </c>
      <c r="M14" s="17"/>
      <c r="N14" s="17">
        <v>0.141647090303165</v>
      </c>
      <c r="O14" s="17">
        <v>6.9708021254007602E-2</v>
      </c>
      <c r="P14" s="17">
        <v>0.20950678383407001</v>
      </c>
      <c r="Q14" s="17">
        <v>0.100349449655058</v>
      </c>
      <c r="R14" s="17"/>
      <c r="S14" s="17">
        <v>0.226474866839041</v>
      </c>
      <c r="T14" s="17">
        <v>0.19288271667503601</v>
      </c>
      <c r="U14" s="17">
        <v>0.15753042166366699</v>
      </c>
      <c r="V14" s="17">
        <v>9.0048027038080597E-2</v>
      </c>
      <c r="W14" s="17">
        <v>2.9870125274998102E-2</v>
      </c>
      <c r="X14" s="17">
        <v>8.3867705274802404E-2</v>
      </c>
      <c r="Y14" s="17">
        <v>9.2375064841678498E-2</v>
      </c>
      <c r="Z14" s="17">
        <v>5.2072592508731301E-2</v>
      </c>
      <c r="AA14" s="17">
        <v>8.0982495008821098E-2</v>
      </c>
      <c r="AB14" s="17">
        <v>0</v>
      </c>
      <c r="AC14" s="17">
        <v>0.21885609018097299</v>
      </c>
      <c r="AD14" s="17">
        <v>0.31166679573532002</v>
      </c>
      <c r="AE14" s="17"/>
      <c r="AF14" s="17">
        <v>7.5043123263555597E-2</v>
      </c>
      <c r="AG14" s="17">
        <v>8.02893462348898E-2</v>
      </c>
      <c r="AH14" s="17">
        <v>0.19847596464780201</v>
      </c>
      <c r="AI14" s="17">
        <v>0.23513179170953</v>
      </c>
      <c r="AJ14" s="17">
        <v>0</v>
      </c>
      <c r="AK14" s="17">
        <v>0.232563906640774</v>
      </c>
      <c r="AL14" s="17"/>
      <c r="AM14" s="17">
        <v>0.167115551633123</v>
      </c>
      <c r="AN14" s="17">
        <v>0.108080899175007</v>
      </c>
      <c r="AO14" s="17">
        <v>9.69261696520788E-2</v>
      </c>
      <c r="AP14" s="17">
        <v>0.157240370306651</v>
      </c>
      <c r="AQ14" s="17">
        <v>0.28699964869556699</v>
      </c>
      <c r="AR14" s="17"/>
      <c r="AS14" s="17">
        <v>0.106153340040701</v>
      </c>
      <c r="AT14" s="17">
        <v>0.14570441187863001</v>
      </c>
      <c r="AU14" s="17">
        <v>0.17880834435514101</v>
      </c>
      <c r="AV14" s="17">
        <v>9.0849104194189498E-2</v>
      </c>
      <c r="AW14" s="17">
        <v>0.10447706207720101</v>
      </c>
      <c r="AX14" s="17">
        <v>0.13696973563831499</v>
      </c>
      <c r="AY14" s="17"/>
      <c r="AZ14" s="17">
        <v>8.0501847902477594E-2</v>
      </c>
      <c r="BA14" s="17">
        <v>0.17916202116555499</v>
      </c>
      <c r="BB14" s="17">
        <v>8.9616179869447296E-2</v>
      </c>
      <c r="BC14" s="17">
        <v>0.14883545952701499</v>
      </c>
      <c r="BD14" s="17">
        <v>0.12742832819837799</v>
      </c>
      <c r="BE14" s="17"/>
      <c r="BF14" s="17">
        <v>0.112217110675496</v>
      </c>
      <c r="BG14" s="17"/>
      <c r="BH14" s="17">
        <v>0.113789290869221</v>
      </c>
      <c r="BI14" s="17"/>
      <c r="BJ14" s="17">
        <v>0.16528945761459601</v>
      </c>
      <c r="BK14" s="17">
        <v>0.104386053417095</v>
      </c>
      <c r="BL14" s="17">
        <v>0.105025999161279</v>
      </c>
      <c r="BM14" s="17">
        <v>0.18448697442196599</v>
      </c>
      <c r="BN14" s="17">
        <v>0.32201885603864699</v>
      </c>
      <c r="BO14" s="17">
        <v>0.54276336283451199</v>
      </c>
      <c r="BP14" s="17"/>
      <c r="BQ14" s="17">
        <v>9.0995112016369797E-2</v>
      </c>
      <c r="BR14" s="17">
        <v>0.103471240705405</v>
      </c>
      <c r="BS14" s="17">
        <v>0.151628495281381</v>
      </c>
      <c r="BT14" s="17"/>
      <c r="BU14" s="17">
        <v>0.24734732229143699</v>
      </c>
      <c r="BV14" s="17">
        <v>8.0121401498760195E-2</v>
      </c>
      <c r="BW14" s="17">
        <v>0.159128045606063</v>
      </c>
      <c r="BX14" s="17"/>
      <c r="BY14" s="17">
        <v>0</v>
      </c>
      <c r="BZ14" s="17"/>
      <c r="CA14" s="17">
        <v>0.10601570900315201</v>
      </c>
    </row>
    <row r="15" spans="2:79" ht="29" x14ac:dyDescent="0.35">
      <c r="B15" s="18" t="s">
        <v>472</v>
      </c>
      <c r="C15" s="17">
        <v>0.105024154621953</v>
      </c>
      <c r="D15" s="17">
        <v>0.107382051014727</v>
      </c>
      <c r="E15" s="17">
        <v>0.102983677285714</v>
      </c>
      <c r="F15" s="17"/>
      <c r="G15" s="17">
        <v>0</v>
      </c>
      <c r="H15" s="17">
        <v>8.5532147928239904E-2</v>
      </c>
      <c r="I15" s="17">
        <v>0.23907607075866999</v>
      </c>
      <c r="J15" s="17">
        <v>7.6808646488364801E-2</v>
      </c>
      <c r="K15" s="17">
        <v>5.3232750595323002E-2</v>
      </c>
      <c r="L15" s="17">
        <v>0.120461187772072</v>
      </c>
      <c r="M15" s="17"/>
      <c r="N15" s="17">
        <v>0.138014735322954</v>
      </c>
      <c r="O15" s="17">
        <v>7.9779667553446607E-2</v>
      </c>
      <c r="P15" s="17">
        <v>0.15106690255375099</v>
      </c>
      <c r="Q15" s="17">
        <v>2.2835438249899798E-2</v>
      </c>
      <c r="R15" s="17"/>
      <c r="S15" s="17">
        <v>0.11165239428158</v>
      </c>
      <c r="T15" s="17">
        <v>2.2163328594406E-2</v>
      </c>
      <c r="U15" s="17">
        <v>0.195391826116283</v>
      </c>
      <c r="V15" s="17">
        <v>0.15879578922628099</v>
      </c>
      <c r="W15" s="17">
        <v>0.20308694440519401</v>
      </c>
      <c r="X15" s="17">
        <v>0.14815617220232</v>
      </c>
      <c r="Y15" s="17">
        <v>3.6512936412601699E-2</v>
      </c>
      <c r="Z15" s="17">
        <v>0</v>
      </c>
      <c r="AA15" s="17">
        <v>8.4015318036221698E-2</v>
      </c>
      <c r="AB15" s="17">
        <v>8.9160654275087098E-2</v>
      </c>
      <c r="AC15" s="17">
        <v>0.13617807543742599</v>
      </c>
      <c r="AD15" s="17">
        <v>0</v>
      </c>
      <c r="AE15" s="17"/>
      <c r="AF15" s="17">
        <v>2.7660257874275299E-2</v>
      </c>
      <c r="AG15" s="17">
        <v>8.4216816070509903E-2</v>
      </c>
      <c r="AH15" s="17">
        <v>0.21692688011611599</v>
      </c>
      <c r="AI15" s="17">
        <v>0.129583480479636</v>
      </c>
      <c r="AJ15" s="17">
        <v>0</v>
      </c>
      <c r="AK15" s="17">
        <v>1.09259167377555E-2</v>
      </c>
      <c r="AL15" s="17"/>
      <c r="AM15" s="17">
        <v>0.14381498822081001</v>
      </c>
      <c r="AN15" s="17">
        <v>0.125379812883679</v>
      </c>
      <c r="AO15" s="17">
        <v>6.1775412413786202E-2</v>
      </c>
      <c r="AP15" s="17">
        <v>9.4847519121025403E-2</v>
      </c>
      <c r="AQ15" s="17">
        <v>0</v>
      </c>
      <c r="AR15" s="17"/>
      <c r="AS15" s="17">
        <v>0.10351577303517601</v>
      </c>
      <c r="AT15" s="17">
        <v>8.6649408840029501E-2</v>
      </c>
      <c r="AU15" s="17">
        <v>7.26324868533329E-2</v>
      </c>
      <c r="AV15" s="17">
        <v>9.7058207887957201E-2</v>
      </c>
      <c r="AW15" s="17">
        <v>0.12877431701838099</v>
      </c>
      <c r="AX15" s="17">
        <v>0.23678065203337401</v>
      </c>
      <c r="AY15" s="17"/>
      <c r="AZ15" s="17">
        <v>0.131125766853985</v>
      </c>
      <c r="BA15" s="17">
        <v>0.130088156275696</v>
      </c>
      <c r="BB15" s="17">
        <v>0.123513344579848</v>
      </c>
      <c r="BC15" s="17">
        <v>1.8815821910097699E-2</v>
      </c>
      <c r="BD15" s="17">
        <v>6.3180264793947893E-2</v>
      </c>
      <c r="BE15" s="17"/>
      <c r="BF15" s="17">
        <v>0.116526219009084</v>
      </c>
      <c r="BG15" s="17"/>
      <c r="BH15" s="17">
        <v>0.10809635928504099</v>
      </c>
      <c r="BI15" s="17"/>
      <c r="BJ15" s="17">
        <v>0.127795379898654</v>
      </c>
      <c r="BK15" s="17">
        <v>7.8244296327918905E-2</v>
      </c>
      <c r="BL15" s="17">
        <v>9.8279575560189805E-2</v>
      </c>
      <c r="BM15" s="17">
        <v>0.17881596629236499</v>
      </c>
      <c r="BN15" s="17">
        <v>0</v>
      </c>
      <c r="BO15" s="17">
        <v>0</v>
      </c>
      <c r="BP15" s="17"/>
      <c r="BQ15" s="17">
        <v>0.14548472561700801</v>
      </c>
      <c r="BR15" s="17">
        <v>8.0962469238042498E-2</v>
      </c>
      <c r="BS15" s="17">
        <v>0.11610381129107999</v>
      </c>
      <c r="BT15" s="17"/>
      <c r="BU15" s="17">
        <v>0.34044425863265798</v>
      </c>
      <c r="BV15" s="17">
        <v>0.120170823386559</v>
      </c>
      <c r="BW15" s="17">
        <v>9.1247298259289802E-2</v>
      </c>
      <c r="BX15" s="17"/>
      <c r="BY15" s="17">
        <v>8.0281158717011206E-2</v>
      </c>
      <c r="BZ15" s="17"/>
      <c r="CA15" s="17">
        <v>8.23915116894164E-2</v>
      </c>
    </row>
    <row r="16" spans="2:79" ht="29" x14ac:dyDescent="0.35">
      <c r="B16" s="18" t="s">
        <v>468</v>
      </c>
      <c r="C16" s="17">
        <v>3.25882163141245E-2</v>
      </c>
      <c r="D16" s="17">
        <v>2.7794886888033801E-2</v>
      </c>
      <c r="E16" s="17">
        <v>3.8374948420386398E-2</v>
      </c>
      <c r="F16" s="17"/>
      <c r="G16" s="17">
        <v>0</v>
      </c>
      <c r="H16" s="17">
        <v>4.4335280916608502E-2</v>
      </c>
      <c r="I16" s="17">
        <v>2.80107596330945E-2</v>
      </c>
      <c r="J16" s="17">
        <v>1.8112164894890499E-2</v>
      </c>
      <c r="K16" s="17">
        <v>7.0526553825392996E-2</v>
      </c>
      <c r="L16" s="17">
        <v>1.37488168651934E-2</v>
      </c>
      <c r="M16" s="17"/>
      <c r="N16" s="17">
        <v>4.37009940688316E-2</v>
      </c>
      <c r="O16" s="17">
        <v>3.9838854564893E-2</v>
      </c>
      <c r="P16" s="17">
        <v>3.5836440101636002E-2</v>
      </c>
      <c r="Q16" s="17">
        <v>0</v>
      </c>
      <c r="R16" s="17"/>
      <c r="S16" s="17">
        <v>2.7898917400928699E-2</v>
      </c>
      <c r="T16" s="17">
        <v>4.5268895552546103E-2</v>
      </c>
      <c r="U16" s="17">
        <v>1.30777158224891E-2</v>
      </c>
      <c r="V16" s="17">
        <v>6.6024280922545697E-2</v>
      </c>
      <c r="W16" s="17">
        <v>2.9870125274998102E-2</v>
      </c>
      <c r="X16" s="17">
        <v>0</v>
      </c>
      <c r="Y16" s="17">
        <v>0</v>
      </c>
      <c r="Z16" s="17">
        <v>0.102665591483743</v>
      </c>
      <c r="AA16" s="17">
        <v>7.5559911145498093E-2</v>
      </c>
      <c r="AB16" s="17">
        <v>0</v>
      </c>
      <c r="AC16" s="17">
        <v>3.8583554386504702E-2</v>
      </c>
      <c r="AD16" s="17">
        <v>0</v>
      </c>
      <c r="AE16" s="17"/>
      <c r="AF16" s="17">
        <v>4.6384020461714297E-2</v>
      </c>
      <c r="AG16" s="17">
        <v>6.9958059708673699E-3</v>
      </c>
      <c r="AH16" s="17">
        <v>4.4431249585564998E-2</v>
      </c>
      <c r="AI16" s="17">
        <v>4.8234740106250597E-2</v>
      </c>
      <c r="AJ16" s="17">
        <v>0</v>
      </c>
      <c r="AK16" s="17">
        <v>9.7427836630487097E-2</v>
      </c>
      <c r="AL16" s="17"/>
      <c r="AM16" s="17">
        <v>4.5781191658943801E-2</v>
      </c>
      <c r="AN16" s="17">
        <v>6.6346542148302597E-3</v>
      </c>
      <c r="AO16" s="17">
        <v>4.1406884874524201E-2</v>
      </c>
      <c r="AP16" s="17">
        <v>5.4175331651160702E-2</v>
      </c>
      <c r="AQ16" s="17">
        <v>0.17746199462548601</v>
      </c>
      <c r="AR16" s="17"/>
      <c r="AS16" s="17">
        <v>3.7173924457565601E-2</v>
      </c>
      <c r="AT16" s="17">
        <v>1.8375135012820398E-2</v>
      </c>
      <c r="AU16" s="17">
        <v>4.0983702195093903E-2</v>
      </c>
      <c r="AV16" s="17">
        <v>3.0313130238718199E-2</v>
      </c>
      <c r="AW16" s="17">
        <v>4.2448330289370999E-2</v>
      </c>
      <c r="AX16" s="17">
        <v>5.0588368807650497E-2</v>
      </c>
      <c r="AY16" s="17"/>
      <c r="AZ16" s="17">
        <v>4.16906198299739E-2</v>
      </c>
      <c r="BA16" s="17">
        <v>2.8308002077971399E-2</v>
      </c>
      <c r="BB16" s="17">
        <v>7.0292975886170297E-2</v>
      </c>
      <c r="BC16" s="17">
        <v>2.34011073540536E-2</v>
      </c>
      <c r="BD16" s="17">
        <v>0</v>
      </c>
      <c r="BE16" s="17"/>
      <c r="BF16" s="17">
        <v>3.4965512186382303E-2</v>
      </c>
      <c r="BG16" s="17"/>
      <c r="BH16" s="17">
        <v>1.76667215177423E-2</v>
      </c>
      <c r="BI16" s="17"/>
      <c r="BJ16" s="17">
        <v>2.65800169737496E-2</v>
      </c>
      <c r="BK16" s="17">
        <v>3.6022651131158101E-2</v>
      </c>
      <c r="BL16" s="17">
        <v>2.71864461581709E-2</v>
      </c>
      <c r="BM16" s="17">
        <v>3.6227455836955101E-2</v>
      </c>
      <c r="BN16" s="17">
        <v>0</v>
      </c>
      <c r="BO16" s="17">
        <v>0</v>
      </c>
      <c r="BP16" s="17"/>
      <c r="BQ16" s="17">
        <v>3.4462288118401699E-2</v>
      </c>
      <c r="BR16" s="17">
        <v>7.3804763945476803E-2</v>
      </c>
      <c r="BS16" s="17">
        <v>6.3793931481065796E-3</v>
      </c>
      <c r="BT16" s="17"/>
      <c r="BU16" s="17">
        <v>0</v>
      </c>
      <c r="BV16" s="17">
        <v>3.1662035664748199E-2</v>
      </c>
      <c r="BW16" s="17">
        <v>3.3524578160744202E-2</v>
      </c>
      <c r="BX16" s="17"/>
      <c r="BY16" s="17">
        <v>0.25678559736168699</v>
      </c>
      <c r="BZ16" s="17"/>
      <c r="CA16" s="17">
        <v>5.3339181857204397E-2</v>
      </c>
    </row>
    <row r="17" spans="2:79" x14ac:dyDescent="0.35">
      <c r="B17" s="18" t="s">
        <v>135</v>
      </c>
      <c r="C17" s="17">
        <v>4.2329807892797899E-3</v>
      </c>
      <c r="D17" s="17">
        <v>0</v>
      </c>
      <c r="E17" s="17">
        <v>9.1797880117114004E-3</v>
      </c>
      <c r="F17" s="17"/>
      <c r="G17" s="17">
        <v>0</v>
      </c>
      <c r="H17" s="17">
        <v>0</v>
      </c>
      <c r="I17" s="17">
        <v>0</v>
      </c>
      <c r="J17" s="17">
        <v>0</v>
      </c>
      <c r="K17" s="17">
        <v>1.0445096785968999E-2</v>
      </c>
      <c r="L17" s="17">
        <v>6.9136399035321901E-3</v>
      </c>
      <c r="M17" s="17"/>
      <c r="N17" s="17">
        <v>7.4196318812060199E-3</v>
      </c>
      <c r="O17" s="17">
        <v>0</v>
      </c>
      <c r="P17" s="17">
        <v>0</v>
      </c>
      <c r="Q17" s="17">
        <v>1.05975525540992E-2</v>
      </c>
      <c r="R17" s="17"/>
      <c r="S17" s="17">
        <v>0</v>
      </c>
      <c r="T17" s="17">
        <v>1.6455292620469301E-2</v>
      </c>
      <c r="U17" s="17">
        <v>8.1657323598180592E-3</v>
      </c>
      <c r="V17" s="17">
        <v>0</v>
      </c>
      <c r="W17" s="17">
        <v>2.59969140798719E-2</v>
      </c>
      <c r="X17" s="17">
        <v>0</v>
      </c>
      <c r="Y17" s="17">
        <v>0</v>
      </c>
      <c r="Z17" s="17">
        <v>0</v>
      </c>
      <c r="AA17" s="17">
        <v>0</v>
      </c>
      <c r="AB17" s="17">
        <v>0</v>
      </c>
      <c r="AC17" s="17">
        <v>0</v>
      </c>
      <c r="AD17" s="17">
        <v>0</v>
      </c>
      <c r="AE17" s="17"/>
      <c r="AF17" s="17">
        <v>0</v>
      </c>
      <c r="AG17" s="17">
        <v>1.21698211001475E-2</v>
      </c>
      <c r="AH17" s="17">
        <v>0</v>
      </c>
      <c r="AI17" s="17">
        <v>0</v>
      </c>
      <c r="AJ17" s="17">
        <v>0</v>
      </c>
      <c r="AK17" s="17">
        <v>0</v>
      </c>
      <c r="AL17" s="17"/>
      <c r="AM17" s="17">
        <v>2.74419084905176E-3</v>
      </c>
      <c r="AN17" s="17">
        <v>5.2365679075707999E-3</v>
      </c>
      <c r="AO17" s="17">
        <v>0</v>
      </c>
      <c r="AP17" s="17">
        <v>1.34017992529155E-2</v>
      </c>
      <c r="AQ17" s="17">
        <v>0</v>
      </c>
      <c r="AR17" s="17"/>
      <c r="AS17" s="17">
        <v>0</v>
      </c>
      <c r="AT17" s="17">
        <v>0</v>
      </c>
      <c r="AU17" s="17">
        <v>0</v>
      </c>
      <c r="AV17" s="17">
        <v>9.1644465204774404E-3</v>
      </c>
      <c r="AW17" s="17">
        <v>0</v>
      </c>
      <c r="AX17" s="17">
        <v>3.7715549470373901E-2</v>
      </c>
      <c r="AY17" s="17"/>
      <c r="AZ17" s="17">
        <v>1.09476570727998E-2</v>
      </c>
      <c r="BA17" s="17">
        <v>0</v>
      </c>
      <c r="BB17" s="17">
        <v>9.8753069534738905E-3</v>
      </c>
      <c r="BC17" s="17">
        <v>0</v>
      </c>
      <c r="BD17" s="17">
        <v>0</v>
      </c>
      <c r="BE17" s="17"/>
      <c r="BF17" s="17">
        <v>5.0780534469113403E-3</v>
      </c>
      <c r="BG17" s="17"/>
      <c r="BH17" s="17">
        <v>6.61063022857578E-3</v>
      </c>
      <c r="BI17" s="17"/>
      <c r="BJ17" s="17">
        <v>0</v>
      </c>
      <c r="BK17" s="17">
        <v>7.3904632327552204E-3</v>
      </c>
      <c r="BL17" s="17">
        <v>7.0759298867236501E-3</v>
      </c>
      <c r="BM17" s="17">
        <v>0</v>
      </c>
      <c r="BN17" s="17">
        <v>0</v>
      </c>
      <c r="BO17" s="17">
        <v>0</v>
      </c>
      <c r="BP17" s="17"/>
      <c r="BQ17" s="17">
        <v>0</v>
      </c>
      <c r="BR17" s="17">
        <v>1.53163851497665E-2</v>
      </c>
      <c r="BS17" s="17">
        <v>0</v>
      </c>
      <c r="BT17" s="17"/>
      <c r="BU17" s="17">
        <v>8.2330545101802793E-2</v>
      </c>
      <c r="BV17" s="17">
        <v>0</v>
      </c>
      <c r="BW17" s="17">
        <v>3.3106485012741899E-3</v>
      </c>
      <c r="BX17" s="17"/>
      <c r="BY17" s="17">
        <v>0</v>
      </c>
      <c r="BZ17" s="17"/>
      <c r="CA17" s="17">
        <v>0</v>
      </c>
    </row>
    <row r="18" spans="2:79" x14ac:dyDescent="0.35">
      <c r="B18" s="18" t="s">
        <v>104</v>
      </c>
      <c r="C18" s="19">
        <v>0.16667514447328699</v>
      </c>
      <c r="D18" s="19">
        <v>0.16470220201188401</v>
      </c>
      <c r="E18" s="19">
        <v>0.170077521313129</v>
      </c>
      <c r="F18" s="19"/>
      <c r="G18" s="19">
        <v>0</v>
      </c>
      <c r="H18" s="19">
        <v>0.19657765102220701</v>
      </c>
      <c r="I18" s="19">
        <v>0.220732590821651</v>
      </c>
      <c r="J18" s="19">
        <v>0.232319925093148</v>
      </c>
      <c r="K18" s="19">
        <v>0.188291370146311</v>
      </c>
      <c r="L18" s="19">
        <v>7.2014686836257405E-2</v>
      </c>
      <c r="M18" s="19"/>
      <c r="N18" s="19">
        <v>0.14505368162701501</v>
      </c>
      <c r="O18" s="19">
        <v>0.20255548823241301</v>
      </c>
      <c r="P18" s="19">
        <v>0.16395196532396999</v>
      </c>
      <c r="Q18" s="19">
        <v>0.15241168005418301</v>
      </c>
      <c r="R18" s="19"/>
      <c r="S18" s="19">
        <v>0.11065182012524701</v>
      </c>
      <c r="T18" s="19">
        <v>0.26902860493946901</v>
      </c>
      <c r="U18" s="19">
        <v>0.14801304746089899</v>
      </c>
      <c r="V18" s="19">
        <v>3.3297149046222899E-2</v>
      </c>
      <c r="W18" s="19">
        <v>0.24791540312486501</v>
      </c>
      <c r="X18" s="19">
        <v>0.208880850441478</v>
      </c>
      <c r="Y18" s="19">
        <v>0.158850448641114</v>
      </c>
      <c r="Z18" s="19">
        <v>9.4377182211840493E-2</v>
      </c>
      <c r="AA18" s="19">
        <v>0.22292040594728599</v>
      </c>
      <c r="AB18" s="19">
        <v>0.19721290738605099</v>
      </c>
      <c r="AC18" s="19">
        <v>0</v>
      </c>
      <c r="AD18" s="19">
        <v>0.44879461126223302</v>
      </c>
      <c r="AE18" s="19"/>
      <c r="AF18" s="19">
        <v>0.19716087644215899</v>
      </c>
      <c r="AG18" s="19">
        <v>0.24852134065095699</v>
      </c>
      <c r="AH18" s="19">
        <v>8.1645767921895304E-2</v>
      </c>
      <c r="AI18" s="19">
        <v>4.7454107532885197E-2</v>
      </c>
      <c r="AJ18" s="19">
        <v>0.30435238112207103</v>
      </c>
      <c r="AK18" s="19">
        <v>0.113693395485659</v>
      </c>
      <c r="AL18" s="19"/>
      <c r="AM18" s="19">
        <v>0.16925832083870301</v>
      </c>
      <c r="AN18" s="19">
        <v>0.161529131789343</v>
      </c>
      <c r="AO18" s="19">
        <v>0.19779591438570601</v>
      </c>
      <c r="AP18" s="19">
        <v>0.1155520041164</v>
      </c>
      <c r="AQ18" s="19">
        <v>0</v>
      </c>
      <c r="AR18" s="19"/>
      <c r="AS18" s="19">
        <v>0.13635101561950899</v>
      </c>
      <c r="AT18" s="19">
        <v>0.185263086530495</v>
      </c>
      <c r="AU18" s="19">
        <v>0.12824079667105501</v>
      </c>
      <c r="AV18" s="19">
        <v>0.170863219922232</v>
      </c>
      <c r="AW18" s="19">
        <v>0.225553940524438</v>
      </c>
      <c r="AX18" s="19">
        <v>0.12831612270804901</v>
      </c>
      <c r="AY18" s="19"/>
      <c r="AZ18" s="19">
        <v>0.104344674409731</v>
      </c>
      <c r="BA18" s="19">
        <v>0.20964691488003001</v>
      </c>
      <c r="BB18" s="19">
        <v>0.157542567335684</v>
      </c>
      <c r="BC18" s="19">
        <v>7.6857430931475207E-2</v>
      </c>
      <c r="BD18" s="19">
        <v>0.23056364234570001</v>
      </c>
      <c r="BE18" s="19"/>
      <c r="BF18" s="19">
        <v>0.15600287367648599</v>
      </c>
      <c r="BG18" s="19"/>
      <c r="BH18" s="19">
        <v>0.162332940397442</v>
      </c>
      <c r="BI18" s="19"/>
      <c r="BJ18" s="19">
        <v>0.17076282145597299</v>
      </c>
      <c r="BK18" s="19">
        <v>0.21823748640427901</v>
      </c>
      <c r="BL18" s="19">
        <v>0.15305080638943</v>
      </c>
      <c r="BM18" s="19">
        <v>0.16750844926691899</v>
      </c>
      <c r="BN18" s="19">
        <v>0.108023931887245</v>
      </c>
      <c r="BO18" s="19">
        <v>0</v>
      </c>
      <c r="BP18" s="19"/>
      <c r="BQ18" s="19">
        <v>7.7225741727370206E-2</v>
      </c>
      <c r="BR18" s="19">
        <v>0.157774999938285</v>
      </c>
      <c r="BS18" s="19">
        <v>0.16426151959735599</v>
      </c>
      <c r="BT18" s="19"/>
      <c r="BU18" s="19">
        <v>6.7428055771815196E-2</v>
      </c>
      <c r="BV18" s="19">
        <v>0.166967537590683</v>
      </c>
      <c r="BW18" s="19">
        <v>0.12908506633783001</v>
      </c>
      <c r="BX18" s="19"/>
      <c r="BY18" s="19">
        <v>0.259447851958579</v>
      </c>
      <c r="BZ18" s="19"/>
      <c r="CA18" s="19">
        <v>0.21815421229281501</v>
      </c>
    </row>
    <row r="19" spans="2:79" x14ac:dyDescent="0.35">
      <c r="B19" s="16"/>
    </row>
    <row r="20" spans="2:79" x14ac:dyDescent="0.35">
      <c r="B20" t="s">
        <v>107</v>
      </c>
    </row>
    <row r="21" spans="2:79" x14ac:dyDescent="0.35">
      <c r="B21" t="s">
        <v>108</v>
      </c>
    </row>
    <row r="23" spans="2:79" x14ac:dyDescent="0.35">
      <c r="B23"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446</v>
      </c>
      <c r="C9" s="17">
        <v>0.75951692861539799</v>
      </c>
      <c r="D9" s="17">
        <v>0.76534621150100901</v>
      </c>
      <c r="E9" s="17">
        <v>0.75260163330482399</v>
      </c>
      <c r="F9" s="17"/>
      <c r="G9" s="17">
        <v>0.69258553902502096</v>
      </c>
      <c r="H9" s="17">
        <v>0.69792540589115404</v>
      </c>
      <c r="I9" s="17">
        <v>0.75783428420421195</v>
      </c>
      <c r="J9" s="17">
        <v>0.79858264687746905</v>
      </c>
      <c r="K9" s="17">
        <v>0.797773833256882</v>
      </c>
      <c r="L9" s="17">
        <v>0.79840284817855001</v>
      </c>
      <c r="M9" s="17"/>
      <c r="N9" s="17">
        <v>0.78113518011154703</v>
      </c>
      <c r="O9" s="17">
        <v>0.76728185369252</v>
      </c>
      <c r="P9" s="17">
        <v>0.76198381233488699</v>
      </c>
      <c r="Q9" s="17">
        <v>0.72384357651290898</v>
      </c>
      <c r="R9" s="17"/>
      <c r="S9" s="17">
        <v>0.73202560819686302</v>
      </c>
      <c r="T9" s="17">
        <v>0.79182110174528397</v>
      </c>
      <c r="U9" s="17">
        <v>0.81770960390968805</v>
      </c>
      <c r="V9" s="17">
        <v>0.78116783995964101</v>
      </c>
      <c r="W9" s="17">
        <v>0.76655096225895603</v>
      </c>
      <c r="X9" s="17">
        <v>0.703916233084388</v>
      </c>
      <c r="Y9" s="17">
        <v>0.72796860781259498</v>
      </c>
      <c r="Z9" s="17">
        <v>0.73083545287109897</v>
      </c>
      <c r="AA9" s="17">
        <v>0.73383403346445497</v>
      </c>
      <c r="AB9" s="17">
        <v>0.76389874967337201</v>
      </c>
      <c r="AC9" s="17">
        <v>0.78737015737181204</v>
      </c>
      <c r="AD9" s="17">
        <v>0.83469795199403696</v>
      </c>
      <c r="AE9" s="17"/>
      <c r="AF9" s="17">
        <v>0.70346611772555401</v>
      </c>
      <c r="AG9" s="17">
        <v>0.78026189132231405</v>
      </c>
      <c r="AH9" s="17">
        <v>0.76550655016468505</v>
      </c>
      <c r="AI9" s="17">
        <v>0.80656153565517597</v>
      </c>
      <c r="AJ9" s="17">
        <v>0.80761395955853998</v>
      </c>
      <c r="AK9" s="17">
        <v>0.770339171410094</v>
      </c>
      <c r="AL9" s="17"/>
      <c r="AM9" s="17">
        <v>0.72617689778053496</v>
      </c>
      <c r="AN9" s="17">
        <v>0.764499119315312</v>
      </c>
      <c r="AO9" s="17">
        <v>0.779784947040149</v>
      </c>
      <c r="AP9" s="17">
        <v>0.76443316697371699</v>
      </c>
      <c r="AQ9" s="17">
        <v>0.80283294899074198</v>
      </c>
      <c r="AR9" s="17"/>
      <c r="AS9" s="17">
        <v>0.74717405969343198</v>
      </c>
      <c r="AT9" s="17">
        <v>0.75181814624401799</v>
      </c>
      <c r="AU9" s="17">
        <v>0.74727000256015497</v>
      </c>
      <c r="AV9" s="17">
        <v>0.77980726208638695</v>
      </c>
      <c r="AW9" s="17">
        <v>0.78479907613951905</v>
      </c>
      <c r="AX9" s="17">
        <v>0.75277399136731205</v>
      </c>
      <c r="AY9" s="17"/>
      <c r="AZ9" s="17">
        <v>0.76401326281425597</v>
      </c>
      <c r="BA9" s="17">
        <v>0.75208049429175805</v>
      </c>
      <c r="BB9" s="17">
        <v>0.78125084472388495</v>
      </c>
      <c r="BC9" s="17">
        <v>0.75054257582605</v>
      </c>
      <c r="BD9" s="17">
        <v>0.74854240758186696</v>
      </c>
      <c r="BE9" s="17"/>
      <c r="BF9" s="17">
        <v>0.76890887776063099</v>
      </c>
      <c r="BG9" s="17"/>
      <c r="BH9" s="17">
        <v>0.76285578740685001</v>
      </c>
      <c r="BI9" s="17"/>
      <c r="BJ9" s="17">
        <v>0.777756540368437</v>
      </c>
      <c r="BK9" s="17">
        <v>0.77303396378012201</v>
      </c>
      <c r="BL9" s="17">
        <v>0.77004573060382298</v>
      </c>
      <c r="BM9" s="17">
        <v>0.70500918055251605</v>
      </c>
      <c r="BN9" s="17">
        <v>0.74366453665880805</v>
      </c>
      <c r="BO9" s="17">
        <v>0.67793088544255697</v>
      </c>
      <c r="BP9" s="17"/>
      <c r="BQ9" s="17">
        <v>0.77073568000978399</v>
      </c>
      <c r="BR9" s="17">
        <v>0.75379063012521796</v>
      </c>
      <c r="BS9" s="17">
        <v>0.78091781970041996</v>
      </c>
      <c r="BT9" s="17"/>
      <c r="BU9" s="17">
        <v>0.691629115777603</v>
      </c>
      <c r="BV9" s="17">
        <v>0.76930197474140205</v>
      </c>
      <c r="BW9" s="17">
        <v>0.78002505113058196</v>
      </c>
      <c r="BX9" s="17"/>
      <c r="BY9" s="17">
        <v>0.61765171233413596</v>
      </c>
      <c r="BZ9" s="17"/>
      <c r="CA9" s="17">
        <v>0.80409068041683496</v>
      </c>
    </row>
    <row r="10" spans="2:79" ht="29" x14ac:dyDescent="0.35">
      <c r="B10" s="18" t="s">
        <v>447</v>
      </c>
      <c r="C10" s="17">
        <v>0.66286224512743497</v>
      </c>
      <c r="D10" s="17">
        <v>0.66245703101449305</v>
      </c>
      <c r="E10" s="17">
        <v>0.66333492343912903</v>
      </c>
      <c r="F10" s="17"/>
      <c r="G10" s="17">
        <v>0.58195484950565901</v>
      </c>
      <c r="H10" s="17">
        <v>0.58150144534747505</v>
      </c>
      <c r="I10" s="17">
        <v>0.65410959100883403</v>
      </c>
      <c r="J10" s="17">
        <v>0.69460283526809197</v>
      </c>
      <c r="K10" s="17">
        <v>0.71679695633707696</v>
      </c>
      <c r="L10" s="17">
        <v>0.72831420522545198</v>
      </c>
      <c r="M10" s="17"/>
      <c r="N10" s="17">
        <v>0.71419802009623301</v>
      </c>
      <c r="O10" s="17">
        <v>0.64969492256888395</v>
      </c>
      <c r="P10" s="17">
        <v>0.64847688735192099</v>
      </c>
      <c r="Q10" s="17">
        <v>0.62697753482866803</v>
      </c>
      <c r="R10" s="17"/>
      <c r="S10" s="17">
        <v>0.62653177943607696</v>
      </c>
      <c r="T10" s="17">
        <v>0.68892332749124197</v>
      </c>
      <c r="U10" s="17">
        <v>0.71727950007622099</v>
      </c>
      <c r="V10" s="17">
        <v>0.689901113829128</v>
      </c>
      <c r="W10" s="17">
        <v>0.65152511187555795</v>
      </c>
      <c r="X10" s="17">
        <v>0.63467246052663995</v>
      </c>
      <c r="Y10" s="17">
        <v>0.64454840473457298</v>
      </c>
      <c r="Z10" s="17">
        <v>0.62463409783308199</v>
      </c>
      <c r="AA10" s="17">
        <v>0.64342293445226995</v>
      </c>
      <c r="AB10" s="17">
        <v>0.66740615509323997</v>
      </c>
      <c r="AC10" s="17">
        <v>0.68442830403774102</v>
      </c>
      <c r="AD10" s="17">
        <v>0.72543654936650703</v>
      </c>
      <c r="AE10" s="17"/>
      <c r="AF10" s="17">
        <v>0.62156373334487003</v>
      </c>
      <c r="AG10" s="17">
        <v>0.65922196862068805</v>
      </c>
      <c r="AH10" s="17">
        <v>0.70434826539449602</v>
      </c>
      <c r="AI10" s="17">
        <v>0.71614457776969598</v>
      </c>
      <c r="AJ10" s="17">
        <v>0.63268477442635096</v>
      </c>
      <c r="AK10" s="17">
        <v>0.70618087556633002</v>
      </c>
      <c r="AL10" s="17"/>
      <c r="AM10" s="17">
        <v>0.61607760604344897</v>
      </c>
      <c r="AN10" s="17">
        <v>0.67590656094094004</v>
      </c>
      <c r="AO10" s="17">
        <v>0.68602736602339398</v>
      </c>
      <c r="AP10" s="17">
        <v>0.662531570578346</v>
      </c>
      <c r="AQ10" s="17">
        <v>0.60722239881389495</v>
      </c>
      <c r="AR10" s="17"/>
      <c r="AS10" s="17">
        <v>0.62873329795339705</v>
      </c>
      <c r="AT10" s="17">
        <v>0.680004427603358</v>
      </c>
      <c r="AU10" s="17">
        <v>0.635699831160905</v>
      </c>
      <c r="AV10" s="17">
        <v>0.67079733745877701</v>
      </c>
      <c r="AW10" s="17">
        <v>0.71104071292641302</v>
      </c>
      <c r="AX10" s="17">
        <v>0.67161024819112802</v>
      </c>
      <c r="AY10" s="17"/>
      <c r="AZ10" s="17">
        <v>0.67819099150470297</v>
      </c>
      <c r="BA10" s="17">
        <v>0.65287535735714597</v>
      </c>
      <c r="BB10" s="17">
        <v>0.68832037983623395</v>
      </c>
      <c r="BC10" s="17">
        <v>0.68854454338970295</v>
      </c>
      <c r="BD10" s="17">
        <v>0.63610741608080201</v>
      </c>
      <c r="BE10" s="17"/>
      <c r="BF10" s="17">
        <v>0.68227745655185901</v>
      </c>
      <c r="BG10" s="17"/>
      <c r="BH10" s="17">
        <v>0.67236859191668197</v>
      </c>
      <c r="BI10" s="17"/>
      <c r="BJ10" s="17">
        <v>0.657096446865436</v>
      </c>
      <c r="BK10" s="17">
        <v>0.68027194022478599</v>
      </c>
      <c r="BL10" s="17">
        <v>0.69432745074479196</v>
      </c>
      <c r="BM10" s="17">
        <v>0.56257790941645403</v>
      </c>
      <c r="BN10" s="17">
        <v>0.67041835396389104</v>
      </c>
      <c r="BO10" s="17">
        <v>0.65926614942073403</v>
      </c>
      <c r="BP10" s="17"/>
      <c r="BQ10" s="17">
        <v>0.691955995839177</v>
      </c>
      <c r="BR10" s="17">
        <v>0.66106269107327298</v>
      </c>
      <c r="BS10" s="17">
        <v>0.69076034100791195</v>
      </c>
      <c r="BT10" s="17"/>
      <c r="BU10" s="17">
        <v>0.64952490409556995</v>
      </c>
      <c r="BV10" s="17">
        <v>0.68197730474090801</v>
      </c>
      <c r="BW10" s="17">
        <v>0.67659852668688503</v>
      </c>
      <c r="BX10" s="17"/>
      <c r="BY10" s="17">
        <v>0.58569283264509298</v>
      </c>
      <c r="BZ10" s="17"/>
      <c r="CA10" s="17">
        <v>0.73650276540406301</v>
      </c>
    </row>
    <row r="11" spans="2:79" ht="29" x14ac:dyDescent="0.35">
      <c r="B11" s="18" t="s">
        <v>448</v>
      </c>
      <c r="C11" s="17">
        <v>0.56318658477369699</v>
      </c>
      <c r="D11" s="17">
        <v>0.56746524058180503</v>
      </c>
      <c r="E11" s="17">
        <v>0.559806721451238</v>
      </c>
      <c r="F11" s="17"/>
      <c r="G11" s="17">
        <v>0.53101828192031797</v>
      </c>
      <c r="H11" s="17">
        <v>0.49587522292807001</v>
      </c>
      <c r="I11" s="17">
        <v>0.58709661925247203</v>
      </c>
      <c r="J11" s="17">
        <v>0.60581039542455295</v>
      </c>
      <c r="K11" s="17">
        <v>0.59744639979358505</v>
      </c>
      <c r="L11" s="17">
        <v>0.56256845496900798</v>
      </c>
      <c r="M11" s="17"/>
      <c r="N11" s="17">
        <v>0.58089005728323795</v>
      </c>
      <c r="O11" s="17">
        <v>0.57166901360734701</v>
      </c>
      <c r="P11" s="17">
        <v>0.53095568998474296</v>
      </c>
      <c r="Q11" s="17">
        <v>0.55680161627829095</v>
      </c>
      <c r="R11" s="17"/>
      <c r="S11" s="17">
        <v>0.53694403052651096</v>
      </c>
      <c r="T11" s="17">
        <v>0.61012174735777902</v>
      </c>
      <c r="U11" s="17">
        <v>0.59135522002110696</v>
      </c>
      <c r="V11" s="17">
        <v>0.551121160993992</v>
      </c>
      <c r="W11" s="17">
        <v>0.59075032054022902</v>
      </c>
      <c r="X11" s="17">
        <v>0.53669261052305905</v>
      </c>
      <c r="Y11" s="17">
        <v>0.52280261888243096</v>
      </c>
      <c r="Z11" s="17">
        <v>0.51955298555336005</v>
      </c>
      <c r="AA11" s="17">
        <v>0.53901158032236896</v>
      </c>
      <c r="AB11" s="17">
        <v>0.59097912344950898</v>
      </c>
      <c r="AC11" s="17">
        <v>0.54013181924012799</v>
      </c>
      <c r="AD11" s="17">
        <v>0.66757524794702505</v>
      </c>
      <c r="AE11" s="17"/>
      <c r="AF11" s="17">
        <v>0.53090574128924295</v>
      </c>
      <c r="AG11" s="17">
        <v>0.55151146473284995</v>
      </c>
      <c r="AH11" s="17">
        <v>0.58946505997479703</v>
      </c>
      <c r="AI11" s="17">
        <v>0.59925822696630104</v>
      </c>
      <c r="AJ11" s="17">
        <v>0.58766233908390397</v>
      </c>
      <c r="AK11" s="17">
        <v>0.60391970949440099</v>
      </c>
      <c r="AL11" s="17"/>
      <c r="AM11" s="17">
        <v>0.53491222252821202</v>
      </c>
      <c r="AN11" s="17">
        <v>0.58082101196381497</v>
      </c>
      <c r="AO11" s="17">
        <v>0.56847117084892296</v>
      </c>
      <c r="AP11" s="17">
        <v>0.56356592278484696</v>
      </c>
      <c r="AQ11" s="17">
        <v>0.54459682576453405</v>
      </c>
      <c r="AR11" s="17"/>
      <c r="AS11" s="17">
        <v>0.54564715522945695</v>
      </c>
      <c r="AT11" s="17">
        <v>0.56089182479988098</v>
      </c>
      <c r="AU11" s="17">
        <v>0.53499509362185804</v>
      </c>
      <c r="AV11" s="17">
        <v>0.59221783251436499</v>
      </c>
      <c r="AW11" s="17">
        <v>0.57356052382572797</v>
      </c>
      <c r="AX11" s="17">
        <v>0.59102791041454605</v>
      </c>
      <c r="AY11" s="17"/>
      <c r="AZ11" s="17">
        <v>0.57088449485781001</v>
      </c>
      <c r="BA11" s="17">
        <v>0.54874770482086699</v>
      </c>
      <c r="BB11" s="17">
        <v>0.58745650854241205</v>
      </c>
      <c r="BC11" s="17">
        <v>0.56793891213678904</v>
      </c>
      <c r="BD11" s="17">
        <v>0.55742122842070696</v>
      </c>
      <c r="BE11" s="17"/>
      <c r="BF11" s="17">
        <v>0.56831766525155603</v>
      </c>
      <c r="BG11" s="17"/>
      <c r="BH11" s="17">
        <v>0.57424045176572802</v>
      </c>
      <c r="BI11" s="17"/>
      <c r="BJ11" s="17">
        <v>0.58673486165654498</v>
      </c>
      <c r="BK11" s="17">
        <v>0.57172498471504696</v>
      </c>
      <c r="BL11" s="17">
        <v>0.56756734743711301</v>
      </c>
      <c r="BM11" s="17">
        <v>0.44788285574783998</v>
      </c>
      <c r="BN11" s="17">
        <v>0.61836320843458903</v>
      </c>
      <c r="BO11" s="17">
        <v>0.60071623821866804</v>
      </c>
      <c r="BP11" s="17"/>
      <c r="BQ11" s="17">
        <v>0.60546860566882199</v>
      </c>
      <c r="BR11" s="17">
        <v>0.56174759048387801</v>
      </c>
      <c r="BS11" s="17">
        <v>0.57848081030716703</v>
      </c>
      <c r="BT11" s="17"/>
      <c r="BU11" s="17">
        <v>0.58056193006197698</v>
      </c>
      <c r="BV11" s="17">
        <v>0.57915630283416497</v>
      </c>
      <c r="BW11" s="17">
        <v>0.56887923164787602</v>
      </c>
      <c r="BX11" s="17"/>
      <c r="BY11" s="17">
        <v>0.389255897713637</v>
      </c>
      <c r="BZ11" s="17"/>
      <c r="CA11" s="17">
        <v>0.64746073012425698</v>
      </c>
    </row>
    <row r="12" spans="2:79" x14ac:dyDescent="0.35">
      <c r="B12" s="18" t="s">
        <v>449</v>
      </c>
      <c r="C12" s="17">
        <v>0.37726000856131198</v>
      </c>
      <c r="D12" s="17">
        <v>0.41272424989566098</v>
      </c>
      <c r="E12" s="17">
        <v>0.34245437992180999</v>
      </c>
      <c r="F12" s="17"/>
      <c r="G12" s="17">
        <v>0.42426532641631898</v>
      </c>
      <c r="H12" s="17">
        <v>0.41588741461072598</v>
      </c>
      <c r="I12" s="17">
        <v>0.41646804821752598</v>
      </c>
      <c r="J12" s="17">
        <v>0.35134841901528002</v>
      </c>
      <c r="K12" s="17">
        <v>0.33302137463305598</v>
      </c>
      <c r="L12" s="17">
        <v>0.33332773598875198</v>
      </c>
      <c r="M12" s="17"/>
      <c r="N12" s="17">
        <v>0.38272717398295503</v>
      </c>
      <c r="O12" s="17">
        <v>0.34572217161074598</v>
      </c>
      <c r="P12" s="17">
        <v>0.37234318397593602</v>
      </c>
      <c r="Q12" s="17">
        <v>0.40646600895660201</v>
      </c>
      <c r="R12" s="17"/>
      <c r="S12" s="17">
        <v>0.45361345539064901</v>
      </c>
      <c r="T12" s="17">
        <v>0.36640618915043999</v>
      </c>
      <c r="U12" s="17">
        <v>0.35613466288517198</v>
      </c>
      <c r="V12" s="17">
        <v>0.33676748417629798</v>
      </c>
      <c r="W12" s="17">
        <v>0.40358500733155001</v>
      </c>
      <c r="X12" s="17">
        <v>0.40459517938350897</v>
      </c>
      <c r="Y12" s="17">
        <v>0.32696565099035502</v>
      </c>
      <c r="Z12" s="17">
        <v>0.41222339755739401</v>
      </c>
      <c r="AA12" s="17">
        <v>0.35921073970004003</v>
      </c>
      <c r="AB12" s="17">
        <v>0.32456296209183499</v>
      </c>
      <c r="AC12" s="17">
        <v>0.36577955383237698</v>
      </c>
      <c r="AD12" s="17">
        <v>0.43335850254248998</v>
      </c>
      <c r="AE12" s="17"/>
      <c r="AF12" s="17">
        <v>0.39687819708023397</v>
      </c>
      <c r="AG12" s="17">
        <v>0.36000554689714998</v>
      </c>
      <c r="AH12" s="17">
        <v>0.38857426861744898</v>
      </c>
      <c r="AI12" s="17">
        <v>0.37709255820239301</v>
      </c>
      <c r="AJ12" s="17">
        <v>0.355911153935694</v>
      </c>
      <c r="AK12" s="17">
        <v>0.488678476089483</v>
      </c>
      <c r="AL12" s="17"/>
      <c r="AM12" s="17">
        <v>0.31512418802446401</v>
      </c>
      <c r="AN12" s="17">
        <v>0.37426518852716401</v>
      </c>
      <c r="AO12" s="17">
        <v>0.398567307919863</v>
      </c>
      <c r="AP12" s="17">
        <v>0.43027525062148603</v>
      </c>
      <c r="AQ12" s="17">
        <v>0.49051148093346397</v>
      </c>
      <c r="AR12" s="17"/>
      <c r="AS12" s="17">
        <v>0.46042614166974599</v>
      </c>
      <c r="AT12" s="17">
        <v>0.36353527544889602</v>
      </c>
      <c r="AU12" s="17">
        <v>0.36713499404439498</v>
      </c>
      <c r="AV12" s="17">
        <v>0.35133627103500897</v>
      </c>
      <c r="AW12" s="17">
        <v>0.29617434083517402</v>
      </c>
      <c r="AX12" s="17">
        <v>0.39159998820501701</v>
      </c>
      <c r="AY12" s="17"/>
      <c r="AZ12" s="17">
        <v>0.35628022283791799</v>
      </c>
      <c r="BA12" s="17">
        <v>0.36983161379444202</v>
      </c>
      <c r="BB12" s="17">
        <v>0.38310803182484499</v>
      </c>
      <c r="BC12" s="17">
        <v>0.34205263398631902</v>
      </c>
      <c r="BD12" s="17">
        <v>0.41658009154310299</v>
      </c>
      <c r="BE12" s="17"/>
      <c r="BF12" s="17">
        <v>0.36478122551470998</v>
      </c>
      <c r="BG12" s="17"/>
      <c r="BH12" s="17">
        <v>0.366889593224345</v>
      </c>
      <c r="BI12" s="17"/>
      <c r="BJ12" s="17">
        <v>0.407763533689397</v>
      </c>
      <c r="BK12" s="17">
        <v>0.35837335973595102</v>
      </c>
      <c r="BL12" s="17">
        <v>0.35055848251694699</v>
      </c>
      <c r="BM12" s="17">
        <v>0.33931340453911202</v>
      </c>
      <c r="BN12" s="17">
        <v>0.51267743748323702</v>
      </c>
      <c r="BO12" s="17">
        <v>0.40293658975964303</v>
      </c>
      <c r="BP12" s="17"/>
      <c r="BQ12" s="17">
        <v>0.38222980497193598</v>
      </c>
      <c r="BR12" s="17">
        <v>0.37905759247084903</v>
      </c>
      <c r="BS12" s="17">
        <v>0.380739016430657</v>
      </c>
      <c r="BT12" s="17"/>
      <c r="BU12" s="17">
        <v>0.38364835362052002</v>
      </c>
      <c r="BV12" s="17">
        <v>0.40121861734737202</v>
      </c>
      <c r="BW12" s="17">
        <v>0.36961095164065499</v>
      </c>
      <c r="BX12" s="17"/>
      <c r="BY12" s="17">
        <v>0.39267741487177699</v>
      </c>
      <c r="BZ12" s="17"/>
      <c r="CA12" s="17">
        <v>0.44832569354204599</v>
      </c>
    </row>
    <row r="13" spans="2:79" x14ac:dyDescent="0.35">
      <c r="B13" s="18" t="s">
        <v>450</v>
      </c>
      <c r="C13" s="17">
        <v>0.30149976221900499</v>
      </c>
      <c r="D13" s="17">
        <v>0.34657151568414202</v>
      </c>
      <c r="E13" s="17">
        <v>0.25619290802329298</v>
      </c>
      <c r="F13" s="17"/>
      <c r="G13" s="17">
        <v>0.34880834128541999</v>
      </c>
      <c r="H13" s="17">
        <v>0.33803403676924798</v>
      </c>
      <c r="I13" s="17">
        <v>0.33157328818161802</v>
      </c>
      <c r="J13" s="17">
        <v>0.29890007920240402</v>
      </c>
      <c r="K13" s="17">
        <v>0.26171915247604699</v>
      </c>
      <c r="L13" s="17">
        <v>0.24459294184887101</v>
      </c>
      <c r="M13" s="17"/>
      <c r="N13" s="17">
        <v>0.32432550058759602</v>
      </c>
      <c r="O13" s="17">
        <v>0.28677994169821902</v>
      </c>
      <c r="P13" s="17">
        <v>0.30256445347334898</v>
      </c>
      <c r="Q13" s="17">
        <v>0.289706099088124</v>
      </c>
      <c r="R13" s="17"/>
      <c r="S13" s="17">
        <v>0.37645235160368101</v>
      </c>
      <c r="T13" s="17">
        <v>0.273515480558643</v>
      </c>
      <c r="U13" s="17">
        <v>0.343230821705926</v>
      </c>
      <c r="V13" s="17">
        <v>0.27979214848586698</v>
      </c>
      <c r="W13" s="17">
        <v>0.29058369269912299</v>
      </c>
      <c r="X13" s="17">
        <v>0.35223464799523302</v>
      </c>
      <c r="Y13" s="17">
        <v>0.26585321735829898</v>
      </c>
      <c r="Z13" s="17">
        <v>0.33199135205268698</v>
      </c>
      <c r="AA13" s="17">
        <v>0.25676842449415699</v>
      </c>
      <c r="AB13" s="17">
        <v>0.263629807822091</v>
      </c>
      <c r="AC13" s="17">
        <v>0.24320915123377099</v>
      </c>
      <c r="AD13" s="17">
        <v>0.329771499614046</v>
      </c>
      <c r="AE13" s="17"/>
      <c r="AF13" s="17">
        <v>0.28668504037728798</v>
      </c>
      <c r="AG13" s="17">
        <v>0.29435390125282601</v>
      </c>
      <c r="AH13" s="17">
        <v>0.31480297342093599</v>
      </c>
      <c r="AI13" s="17">
        <v>0.32286727256173697</v>
      </c>
      <c r="AJ13" s="17">
        <v>0.309041065825018</v>
      </c>
      <c r="AK13" s="17">
        <v>0.40455040743579501</v>
      </c>
      <c r="AL13" s="17"/>
      <c r="AM13" s="17">
        <v>0.226268128096448</v>
      </c>
      <c r="AN13" s="17">
        <v>0.30756445006239402</v>
      </c>
      <c r="AO13" s="17">
        <v>0.31843727197938698</v>
      </c>
      <c r="AP13" s="17">
        <v>0.37580043459912899</v>
      </c>
      <c r="AQ13" s="17">
        <v>0.38903106984619001</v>
      </c>
      <c r="AR13" s="17"/>
      <c r="AS13" s="17">
        <v>0.36489409818961799</v>
      </c>
      <c r="AT13" s="17">
        <v>0.29148820483434601</v>
      </c>
      <c r="AU13" s="17">
        <v>0.30887526003153198</v>
      </c>
      <c r="AV13" s="17">
        <v>0.28679373770972699</v>
      </c>
      <c r="AW13" s="17">
        <v>0.222899101693145</v>
      </c>
      <c r="AX13" s="17">
        <v>0.29237543907042901</v>
      </c>
      <c r="AY13" s="17"/>
      <c r="AZ13" s="17">
        <v>0.28353789453754402</v>
      </c>
      <c r="BA13" s="17">
        <v>0.29228207245121202</v>
      </c>
      <c r="BB13" s="17">
        <v>0.31368924677479199</v>
      </c>
      <c r="BC13" s="17">
        <v>0.28668967486299501</v>
      </c>
      <c r="BD13" s="17">
        <v>0.325686098372512</v>
      </c>
      <c r="BE13" s="17"/>
      <c r="BF13" s="17">
        <v>0.29470141057552501</v>
      </c>
      <c r="BG13" s="17"/>
      <c r="BH13" s="17">
        <v>0.298441795781273</v>
      </c>
      <c r="BI13" s="17"/>
      <c r="BJ13" s="17">
        <v>0.30892896730483699</v>
      </c>
      <c r="BK13" s="17">
        <v>0.27523289422867497</v>
      </c>
      <c r="BL13" s="17">
        <v>0.302319389825563</v>
      </c>
      <c r="BM13" s="17">
        <v>0.28175773137175802</v>
      </c>
      <c r="BN13" s="17">
        <v>0.38279069480550398</v>
      </c>
      <c r="BO13" s="17">
        <v>0.34635520480570198</v>
      </c>
      <c r="BP13" s="17"/>
      <c r="BQ13" s="17">
        <v>0.31883163115713398</v>
      </c>
      <c r="BR13" s="17">
        <v>0.29961070705558901</v>
      </c>
      <c r="BS13" s="17">
        <v>0.30533310194495</v>
      </c>
      <c r="BT13" s="17"/>
      <c r="BU13" s="17">
        <v>0.382531789669322</v>
      </c>
      <c r="BV13" s="17">
        <v>0.306584660220934</v>
      </c>
      <c r="BW13" s="17">
        <v>0.30055202894910299</v>
      </c>
      <c r="BX13" s="17"/>
      <c r="BY13" s="17">
        <v>0.30631503736341797</v>
      </c>
      <c r="BZ13" s="17"/>
      <c r="CA13" s="17">
        <v>0.36345126879734102</v>
      </c>
    </row>
    <row r="14" spans="2:79" x14ac:dyDescent="0.35">
      <c r="B14" s="18" t="s">
        <v>451</v>
      </c>
      <c r="C14" s="17">
        <v>0.12819903678534</v>
      </c>
      <c r="D14" s="17">
        <v>0.150995255548586</v>
      </c>
      <c r="E14" s="17">
        <v>0.10546730091687</v>
      </c>
      <c r="F14" s="17"/>
      <c r="G14" s="17">
        <v>0.22267834066498499</v>
      </c>
      <c r="H14" s="17">
        <v>0.18140828641672499</v>
      </c>
      <c r="I14" s="17">
        <v>0.13480700530933601</v>
      </c>
      <c r="J14" s="17">
        <v>9.6060364654662597E-2</v>
      </c>
      <c r="K14" s="17">
        <v>8.3018625489229295E-2</v>
      </c>
      <c r="L14" s="17">
        <v>7.2761389180074701E-2</v>
      </c>
      <c r="M14" s="17"/>
      <c r="N14" s="17">
        <v>0.119408729723347</v>
      </c>
      <c r="O14" s="17">
        <v>0.118968255683779</v>
      </c>
      <c r="P14" s="17">
        <v>0.141136251414444</v>
      </c>
      <c r="Q14" s="17">
        <v>0.13752777842059</v>
      </c>
      <c r="R14" s="17"/>
      <c r="S14" s="17">
        <v>0.205967798888753</v>
      </c>
      <c r="T14" s="17">
        <v>0.103899085772549</v>
      </c>
      <c r="U14" s="17">
        <v>0.11220224187637599</v>
      </c>
      <c r="V14" s="17">
        <v>0.107265685944285</v>
      </c>
      <c r="W14" s="17">
        <v>0.12955421869515599</v>
      </c>
      <c r="X14" s="17">
        <v>0.113021958709113</v>
      </c>
      <c r="Y14" s="17">
        <v>8.6330092289088306E-2</v>
      </c>
      <c r="Z14" s="17">
        <v>0.185817406157082</v>
      </c>
      <c r="AA14" s="17">
        <v>0.14471463123240999</v>
      </c>
      <c r="AB14" s="17">
        <v>7.9280100455888305E-2</v>
      </c>
      <c r="AC14" s="17">
        <v>0.12070356680446701</v>
      </c>
      <c r="AD14" s="17">
        <v>0.15222689583379001</v>
      </c>
      <c r="AE14" s="17"/>
      <c r="AF14" s="17">
        <v>0.13531942689201501</v>
      </c>
      <c r="AG14" s="17">
        <v>0.115046463301597</v>
      </c>
      <c r="AH14" s="17">
        <v>0.129775288807323</v>
      </c>
      <c r="AI14" s="17">
        <v>0.137305545794739</v>
      </c>
      <c r="AJ14" s="17">
        <v>0.12993824409933499</v>
      </c>
      <c r="AK14" s="17">
        <v>0.18650687864048399</v>
      </c>
      <c r="AL14" s="17"/>
      <c r="AM14" s="17">
        <v>7.2923667716570495E-2</v>
      </c>
      <c r="AN14" s="17">
        <v>0.13602369168708001</v>
      </c>
      <c r="AO14" s="17">
        <v>0.15309759811221599</v>
      </c>
      <c r="AP14" s="17">
        <v>0.13424365419753201</v>
      </c>
      <c r="AQ14" s="17">
        <v>0.225165920838098</v>
      </c>
      <c r="AR14" s="17"/>
      <c r="AS14" s="17">
        <v>0.17935719195892699</v>
      </c>
      <c r="AT14" s="17">
        <v>0.117096434683838</v>
      </c>
      <c r="AU14" s="17">
        <v>0.13163295243036299</v>
      </c>
      <c r="AV14" s="17">
        <v>0.108386272822501</v>
      </c>
      <c r="AW14" s="17">
        <v>8.2618506281937301E-2</v>
      </c>
      <c r="AX14" s="17">
        <v>0.127633730931484</v>
      </c>
      <c r="AY14" s="17"/>
      <c r="AZ14" s="17">
        <v>0.110587614988317</v>
      </c>
      <c r="BA14" s="17">
        <v>0.13001089551032899</v>
      </c>
      <c r="BB14" s="17">
        <v>0.121234026821515</v>
      </c>
      <c r="BC14" s="17">
        <v>0.16278859651767699</v>
      </c>
      <c r="BD14" s="17">
        <v>0.136621924383794</v>
      </c>
      <c r="BE14" s="17"/>
      <c r="BF14" s="17">
        <v>0.12201324553602701</v>
      </c>
      <c r="BG14" s="17"/>
      <c r="BH14" s="17">
        <v>0.126441919740021</v>
      </c>
      <c r="BI14" s="17"/>
      <c r="BJ14" s="17">
        <v>0.14759673028904699</v>
      </c>
      <c r="BK14" s="17">
        <v>0.100692644433561</v>
      </c>
      <c r="BL14" s="17">
        <v>9.55917722580749E-2</v>
      </c>
      <c r="BM14" s="17">
        <v>0.13911168083181299</v>
      </c>
      <c r="BN14" s="17">
        <v>0.223255202516358</v>
      </c>
      <c r="BO14" s="17">
        <v>0.22505755256096399</v>
      </c>
      <c r="BP14" s="17"/>
      <c r="BQ14" s="17">
        <v>0.14836061334350401</v>
      </c>
      <c r="BR14" s="17">
        <v>0.153069090206609</v>
      </c>
      <c r="BS14" s="17">
        <v>0.11323714553502399</v>
      </c>
      <c r="BT14" s="17"/>
      <c r="BU14" s="17">
        <v>0.248173052696887</v>
      </c>
      <c r="BV14" s="17">
        <v>0.13090407556566699</v>
      </c>
      <c r="BW14" s="17">
        <v>0.12174640396776799</v>
      </c>
      <c r="BX14" s="17"/>
      <c r="BY14" s="17">
        <v>0.203136188594817</v>
      </c>
      <c r="BZ14" s="17"/>
      <c r="CA14" s="17">
        <v>0.16419536475087301</v>
      </c>
    </row>
    <row r="15" spans="2:79" ht="43.5" x14ac:dyDescent="0.35">
      <c r="B15" s="18" t="s">
        <v>452</v>
      </c>
      <c r="C15" s="17">
        <v>7.9216623247298196E-2</v>
      </c>
      <c r="D15" s="17">
        <v>7.1429808392942704E-2</v>
      </c>
      <c r="E15" s="17">
        <v>8.6937475696123201E-2</v>
      </c>
      <c r="F15" s="17"/>
      <c r="G15" s="17">
        <v>4.3507731534235303E-2</v>
      </c>
      <c r="H15" s="17">
        <v>7.5543449837337004E-2</v>
      </c>
      <c r="I15" s="17">
        <v>7.1414881976610695E-2</v>
      </c>
      <c r="J15" s="17">
        <v>7.06398323817405E-2</v>
      </c>
      <c r="K15" s="17">
        <v>9.52605376148771E-2</v>
      </c>
      <c r="L15" s="17">
        <v>0.10857782064395299</v>
      </c>
      <c r="M15" s="17"/>
      <c r="N15" s="17">
        <v>7.9378031511868494E-2</v>
      </c>
      <c r="O15" s="17">
        <v>8.0672942857771004E-2</v>
      </c>
      <c r="P15" s="17">
        <v>7.2607815228975303E-2</v>
      </c>
      <c r="Q15" s="17">
        <v>8.4760055575502299E-2</v>
      </c>
      <c r="R15" s="17"/>
      <c r="S15" s="17">
        <v>5.6316874129178698E-2</v>
      </c>
      <c r="T15" s="17">
        <v>6.0003199088267498E-2</v>
      </c>
      <c r="U15" s="17">
        <v>7.5503593011368594E-2</v>
      </c>
      <c r="V15" s="17">
        <v>6.2826442262453E-2</v>
      </c>
      <c r="W15" s="17">
        <v>9.8414934233124599E-2</v>
      </c>
      <c r="X15" s="17">
        <v>9.3770372163277202E-2</v>
      </c>
      <c r="Y15" s="17">
        <v>0.10431504647107</v>
      </c>
      <c r="Z15" s="17">
        <v>9.8395367571128101E-2</v>
      </c>
      <c r="AA15" s="17">
        <v>8.7146885356735898E-2</v>
      </c>
      <c r="AB15" s="17">
        <v>0.100113392133099</v>
      </c>
      <c r="AC15" s="17">
        <v>6.41734838562215E-2</v>
      </c>
      <c r="AD15" s="17">
        <v>8.0703341823447697E-2</v>
      </c>
      <c r="AE15" s="17"/>
      <c r="AF15" s="17">
        <v>8.8604791493385293E-2</v>
      </c>
      <c r="AG15" s="17">
        <v>7.9018139328646805E-2</v>
      </c>
      <c r="AH15" s="17">
        <v>7.5957454783393302E-2</v>
      </c>
      <c r="AI15" s="17">
        <v>6.3048262401626601E-2</v>
      </c>
      <c r="AJ15" s="17">
        <v>7.0295852771754999E-2</v>
      </c>
      <c r="AK15" s="17">
        <v>4.9693598977122E-2</v>
      </c>
      <c r="AL15" s="17"/>
      <c r="AM15" s="17">
        <v>0.122736317944385</v>
      </c>
      <c r="AN15" s="17">
        <v>7.1570185745871095E-2</v>
      </c>
      <c r="AO15" s="17">
        <v>5.8551867127538397E-2</v>
      </c>
      <c r="AP15" s="17">
        <v>6.6924012014577094E-2</v>
      </c>
      <c r="AQ15" s="17">
        <v>3.6808935172207402E-2</v>
      </c>
      <c r="AR15" s="17"/>
      <c r="AS15" s="17">
        <v>6.5192865555032606E-2</v>
      </c>
      <c r="AT15" s="17">
        <v>8.2821198309857305E-2</v>
      </c>
      <c r="AU15" s="17">
        <v>7.4705379958681095E-2</v>
      </c>
      <c r="AV15" s="17">
        <v>9.1227778943617693E-2</v>
      </c>
      <c r="AW15" s="17">
        <v>8.4698956421089405E-2</v>
      </c>
      <c r="AX15" s="17">
        <v>7.7546979004500902E-2</v>
      </c>
      <c r="AY15" s="17"/>
      <c r="AZ15" s="17">
        <v>6.61285419938588E-2</v>
      </c>
      <c r="BA15" s="17">
        <v>8.6781772124730802E-2</v>
      </c>
      <c r="BB15" s="17">
        <v>8.9442939492296897E-2</v>
      </c>
      <c r="BC15" s="17">
        <v>6.5816056614911606E-2</v>
      </c>
      <c r="BD15" s="17">
        <v>7.5366839388373394E-2</v>
      </c>
      <c r="BE15" s="17"/>
      <c r="BF15" s="17">
        <v>8.0751396672920306E-2</v>
      </c>
      <c r="BG15" s="17"/>
      <c r="BH15" s="17">
        <v>8.1372098521665104E-2</v>
      </c>
      <c r="BI15" s="17"/>
      <c r="BJ15" s="17">
        <v>6.96451044811989E-2</v>
      </c>
      <c r="BK15" s="17">
        <v>9.3251480918884605E-2</v>
      </c>
      <c r="BL15" s="17">
        <v>8.8446620197389705E-2</v>
      </c>
      <c r="BM15" s="17">
        <v>6.3777345411909298E-2</v>
      </c>
      <c r="BN15" s="17">
        <v>1.76987168135706E-2</v>
      </c>
      <c r="BO15" s="17">
        <v>0.102349774055463</v>
      </c>
      <c r="BP15" s="17"/>
      <c r="BQ15" s="17">
        <v>5.9805163795020197E-2</v>
      </c>
      <c r="BR15" s="17">
        <v>7.3648576092017498E-2</v>
      </c>
      <c r="BS15" s="17">
        <v>8.3874926799302904E-2</v>
      </c>
      <c r="BT15" s="17"/>
      <c r="BU15" s="17">
        <v>4.2252507555265599E-2</v>
      </c>
      <c r="BV15" s="17">
        <v>7.9047487739048905E-2</v>
      </c>
      <c r="BW15" s="17">
        <v>7.7204177081955996E-2</v>
      </c>
      <c r="BX15" s="17"/>
      <c r="BY15" s="17">
        <v>6.3779987291080906E-2</v>
      </c>
      <c r="BZ15" s="17"/>
      <c r="CA15" s="17">
        <v>3.69513134660788E-2</v>
      </c>
    </row>
    <row r="16" spans="2:79" x14ac:dyDescent="0.35">
      <c r="B16" s="18" t="s">
        <v>104</v>
      </c>
      <c r="C16" s="19">
        <v>4.0567802167092097E-2</v>
      </c>
      <c r="D16" s="19">
        <v>3.3448519249180998E-2</v>
      </c>
      <c r="E16" s="19">
        <v>4.77909537416824E-2</v>
      </c>
      <c r="F16" s="19"/>
      <c r="G16" s="19">
        <v>5.0551004872761998E-2</v>
      </c>
      <c r="H16" s="19">
        <v>5.0752376992020502E-2</v>
      </c>
      <c r="I16" s="19">
        <v>3.75548512313554E-2</v>
      </c>
      <c r="J16" s="19">
        <v>4.2549495033324398E-2</v>
      </c>
      <c r="K16" s="19">
        <v>3.1436856055392398E-2</v>
      </c>
      <c r="L16" s="19">
        <v>3.25688114122758E-2</v>
      </c>
      <c r="M16" s="19"/>
      <c r="N16" s="19">
        <v>2.6119240559340898E-2</v>
      </c>
      <c r="O16" s="19">
        <v>4.8082078416613501E-2</v>
      </c>
      <c r="P16" s="19">
        <v>3.5485279269743597E-2</v>
      </c>
      <c r="Q16" s="19">
        <v>5.4012369821687202E-2</v>
      </c>
      <c r="R16" s="19"/>
      <c r="S16" s="19">
        <v>4.33715751267141E-2</v>
      </c>
      <c r="T16" s="19">
        <v>4.6393357963298798E-2</v>
      </c>
      <c r="U16" s="19">
        <v>3.6431008566760702E-2</v>
      </c>
      <c r="V16" s="19">
        <v>3.3910806898550597E-2</v>
      </c>
      <c r="W16" s="19">
        <v>3.9557362392446602E-2</v>
      </c>
      <c r="X16" s="19">
        <v>6.1078395743331397E-2</v>
      </c>
      <c r="Y16" s="19">
        <v>2.6048891020715802E-2</v>
      </c>
      <c r="Z16" s="19">
        <v>5.0450711649162198E-2</v>
      </c>
      <c r="AA16" s="19">
        <v>3.2810438116045199E-2</v>
      </c>
      <c r="AB16" s="19">
        <v>4.6433310077261203E-2</v>
      </c>
      <c r="AC16" s="19">
        <v>3.55789129992393E-2</v>
      </c>
      <c r="AD16" s="19">
        <v>1.8811962481653899E-2</v>
      </c>
      <c r="AE16" s="19"/>
      <c r="AF16" s="19">
        <v>6.1205521005659499E-2</v>
      </c>
      <c r="AG16" s="19">
        <v>3.7583684800455298E-2</v>
      </c>
      <c r="AH16" s="19">
        <v>3.1178604578102901E-2</v>
      </c>
      <c r="AI16" s="19">
        <v>2.1275935795710101E-2</v>
      </c>
      <c r="AJ16" s="19">
        <v>3.6629078418708397E-2</v>
      </c>
      <c r="AK16" s="19">
        <v>1.91547594962969E-2</v>
      </c>
      <c r="AL16" s="19"/>
      <c r="AM16" s="19">
        <v>4.3662232285436899E-2</v>
      </c>
      <c r="AN16" s="19">
        <v>4.0879733991808699E-2</v>
      </c>
      <c r="AO16" s="19">
        <v>4.3181530622784702E-2</v>
      </c>
      <c r="AP16" s="19">
        <v>2.24312417761535E-2</v>
      </c>
      <c r="AQ16" s="19">
        <v>4.4862932993372198E-2</v>
      </c>
      <c r="AR16" s="19"/>
      <c r="AS16" s="19">
        <v>4.19266492370391E-2</v>
      </c>
      <c r="AT16" s="19">
        <v>4.59211086419999E-2</v>
      </c>
      <c r="AU16" s="19">
        <v>3.5654555246603603E-2</v>
      </c>
      <c r="AV16" s="19">
        <v>3.7671885232887198E-2</v>
      </c>
      <c r="AW16" s="19">
        <v>4.3581968034920301E-2</v>
      </c>
      <c r="AX16" s="19">
        <v>3.3339292911985098E-2</v>
      </c>
      <c r="AY16" s="19"/>
      <c r="AZ16" s="19">
        <v>3.6886156474795297E-2</v>
      </c>
      <c r="BA16" s="19">
        <v>4.2841519103920901E-2</v>
      </c>
      <c r="BB16" s="19">
        <v>4.1706681673887198E-2</v>
      </c>
      <c r="BC16" s="19">
        <v>3.3997326267866702E-2</v>
      </c>
      <c r="BD16" s="19">
        <v>4.2728506790411999E-2</v>
      </c>
      <c r="BE16" s="19"/>
      <c r="BF16" s="19">
        <v>3.6508299528651998E-2</v>
      </c>
      <c r="BG16" s="19"/>
      <c r="BH16" s="19">
        <v>3.4715168099124401E-2</v>
      </c>
      <c r="BI16" s="19"/>
      <c r="BJ16" s="19">
        <v>4.3326689011143803E-2</v>
      </c>
      <c r="BK16" s="19">
        <v>4.5633308264085001E-2</v>
      </c>
      <c r="BL16" s="19">
        <v>3.1082982071793799E-2</v>
      </c>
      <c r="BM16" s="19">
        <v>6.4483512524879202E-2</v>
      </c>
      <c r="BN16" s="19">
        <v>3.52376651612522E-2</v>
      </c>
      <c r="BO16" s="19">
        <v>2.6421995569231201E-2</v>
      </c>
      <c r="BP16" s="19"/>
      <c r="BQ16" s="19">
        <v>1.9950369905935201E-2</v>
      </c>
      <c r="BR16" s="19">
        <v>3.5506390825147303E-2</v>
      </c>
      <c r="BS16" s="19">
        <v>2.6000314538858701E-2</v>
      </c>
      <c r="BT16" s="19"/>
      <c r="BU16" s="19">
        <v>1.5665448910435101E-2</v>
      </c>
      <c r="BV16" s="19">
        <v>4.0924843618645498E-2</v>
      </c>
      <c r="BW16" s="19">
        <v>2.31549987826805E-2</v>
      </c>
      <c r="BX16" s="19"/>
      <c r="BY16" s="19">
        <v>5.2160789134393003E-2</v>
      </c>
      <c r="BZ16" s="19"/>
      <c r="CA16" s="19">
        <v>3.7750784611466297E-2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454</v>
      </c>
      <c r="C9" s="17">
        <v>0.59372918038408196</v>
      </c>
      <c r="D9" s="17">
        <v>0.58306780028259497</v>
      </c>
      <c r="E9" s="17">
        <v>0.60341214497946705</v>
      </c>
      <c r="F9" s="17"/>
      <c r="G9" s="17">
        <v>0.68974712929666304</v>
      </c>
      <c r="H9" s="17">
        <v>0.42100525802619099</v>
      </c>
      <c r="I9" s="17">
        <v>0.63204366062704598</v>
      </c>
      <c r="J9" s="17">
        <v>0.58565326811696905</v>
      </c>
      <c r="K9" s="17">
        <v>0.61392593446877897</v>
      </c>
      <c r="L9" s="17">
        <v>0.64075056907198502</v>
      </c>
      <c r="M9" s="17"/>
      <c r="N9" s="17">
        <v>0.64717817823868895</v>
      </c>
      <c r="O9" s="17">
        <v>0.60361258505347803</v>
      </c>
      <c r="P9" s="17">
        <v>0.63831314844270703</v>
      </c>
      <c r="Q9" s="17">
        <v>0.44749882570598698</v>
      </c>
      <c r="R9" s="17"/>
      <c r="S9" s="17">
        <v>0.614961908404145</v>
      </c>
      <c r="T9" s="17">
        <v>0.62522821538255902</v>
      </c>
      <c r="U9" s="17">
        <v>0.59768621175719505</v>
      </c>
      <c r="V9" s="17">
        <v>0.53284208853854997</v>
      </c>
      <c r="W9" s="17">
        <v>0.61004371238571597</v>
      </c>
      <c r="X9" s="17">
        <v>0.55784725467845997</v>
      </c>
      <c r="Y9" s="17">
        <v>0.67292595915749598</v>
      </c>
      <c r="Z9" s="17">
        <v>0.83529368552147498</v>
      </c>
      <c r="AA9" s="17">
        <v>0.62071296731710202</v>
      </c>
      <c r="AB9" s="17">
        <v>0.32665934791180801</v>
      </c>
      <c r="AC9" s="17">
        <v>0.60690502677789604</v>
      </c>
      <c r="AD9" s="17">
        <v>0.55120538873776703</v>
      </c>
      <c r="AE9" s="17"/>
      <c r="AF9" s="17">
        <v>0.46760620658602098</v>
      </c>
      <c r="AG9" s="17">
        <v>0.61230691378177005</v>
      </c>
      <c r="AH9" s="17">
        <v>0.63691461823230799</v>
      </c>
      <c r="AI9" s="17">
        <v>0.57162522802500004</v>
      </c>
      <c r="AJ9" s="17">
        <v>0.70147407323666799</v>
      </c>
      <c r="AK9" s="17">
        <v>0.63334936751009896</v>
      </c>
      <c r="AL9" s="17"/>
      <c r="AM9" s="17">
        <v>0.60015339400439105</v>
      </c>
      <c r="AN9" s="17">
        <v>0.59787726344674996</v>
      </c>
      <c r="AO9" s="17">
        <v>0.66558995926652498</v>
      </c>
      <c r="AP9" s="17">
        <v>0.53027506535777202</v>
      </c>
      <c r="AQ9" s="17">
        <v>0.25299120454532198</v>
      </c>
      <c r="AR9" s="17"/>
      <c r="AS9" s="17">
        <v>0.49565018504666603</v>
      </c>
      <c r="AT9" s="17">
        <v>0.60306333699527803</v>
      </c>
      <c r="AU9" s="17">
        <v>0.76210882843265104</v>
      </c>
      <c r="AV9" s="17">
        <v>0.60928725812812101</v>
      </c>
      <c r="AW9" s="17">
        <v>0.60514499572860003</v>
      </c>
      <c r="AX9" s="17">
        <v>0.36806733531054597</v>
      </c>
      <c r="AY9" s="17"/>
      <c r="AZ9" s="17">
        <v>0.607262128166006</v>
      </c>
      <c r="BA9" s="17">
        <v>0.53743011739532998</v>
      </c>
      <c r="BB9" s="17">
        <v>0.573612869110535</v>
      </c>
      <c r="BC9" s="17">
        <v>0.67742356294677597</v>
      </c>
      <c r="BD9" s="17">
        <v>0.63918715976118001</v>
      </c>
      <c r="BE9" s="17"/>
      <c r="BF9" s="17">
        <v>0.58129298225315096</v>
      </c>
      <c r="BG9" s="17"/>
      <c r="BH9" s="17">
        <v>0.60468116996330901</v>
      </c>
      <c r="BI9" s="17"/>
      <c r="BJ9" s="17">
        <v>0.48985522903990703</v>
      </c>
      <c r="BK9" s="17">
        <v>0.60024854861899901</v>
      </c>
      <c r="BL9" s="17">
        <v>0.66189282671479099</v>
      </c>
      <c r="BM9" s="17">
        <v>0.47744132789332799</v>
      </c>
      <c r="BN9" s="17">
        <v>0.65752489998664698</v>
      </c>
      <c r="BO9" s="17">
        <v>0.45723663716548801</v>
      </c>
      <c r="BP9" s="17"/>
      <c r="BQ9" s="17">
        <v>0.67041309377030001</v>
      </c>
      <c r="BR9" s="17">
        <v>0.59660144899714795</v>
      </c>
      <c r="BS9" s="17">
        <v>0.61611139408145199</v>
      </c>
      <c r="BT9" s="17"/>
      <c r="BU9" s="17">
        <v>0.33483361761932201</v>
      </c>
      <c r="BV9" s="17">
        <v>0.58649267422026896</v>
      </c>
      <c r="BW9" s="17">
        <v>0.67383716164223595</v>
      </c>
      <c r="BX9" s="17"/>
      <c r="BY9" s="17">
        <v>0.50035373980982201</v>
      </c>
      <c r="BZ9" s="17"/>
      <c r="CA9" s="17">
        <v>0.60068263413587997</v>
      </c>
    </row>
    <row r="10" spans="2:79" x14ac:dyDescent="0.35">
      <c r="B10" s="18" t="s">
        <v>455</v>
      </c>
      <c r="C10" s="17">
        <v>0.48194106779738499</v>
      </c>
      <c r="D10" s="17">
        <v>0.47803468712276198</v>
      </c>
      <c r="E10" s="17">
        <v>0.483030506875681</v>
      </c>
      <c r="F10" s="17"/>
      <c r="G10" s="17">
        <v>0.48336529917993099</v>
      </c>
      <c r="H10" s="17">
        <v>0.56829132547222005</v>
      </c>
      <c r="I10" s="17">
        <v>0.49329510484989603</v>
      </c>
      <c r="J10" s="17">
        <v>0.46562227108869703</v>
      </c>
      <c r="K10" s="17">
        <v>0.48581391694555098</v>
      </c>
      <c r="L10" s="17">
        <v>0.44666719133836003</v>
      </c>
      <c r="M10" s="17"/>
      <c r="N10" s="17">
        <v>0.51323321737542005</v>
      </c>
      <c r="O10" s="17">
        <v>0.45764741308012702</v>
      </c>
      <c r="P10" s="17">
        <v>0.52683743396341398</v>
      </c>
      <c r="Q10" s="17">
        <v>0.42227881209265</v>
      </c>
      <c r="R10" s="17"/>
      <c r="S10" s="17">
        <v>0.56038794029875505</v>
      </c>
      <c r="T10" s="17">
        <v>0.54804094575426798</v>
      </c>
      <c r="U10" s="17">
        <v>0.45503025330879598</v>
      </c>
      <c r="V10" s="17">
        <v>0.42844265655573999</v>
      </c>
      <c r="W10" s="17">
        <v>0.64817750608594205</v>
      </c>
      <c r="X10" s="17">
        <v>0.47380894585337202</v>
      </c>
      <c r="Y10" s="17">
        <v>0.43124772333283101</v>
      </c>
      <c r="Z10" s="17">
        <v>0.25637268118723799</v>
      </c>
      <c r="AA10" s="17">
        <v>0.411572721087553</v>
      </c>
      <c r="AB10" s="17">
        <v>0.45397881975068399</v>
      </c>
      <c r="AC10" s="17">
        <v>0.43326867479652298</v>
      </c>
      <c r="AD10" s="17">
        <v>0.44879461126223302</v>
      </c>
      <c r="AE10" s="17"/>
      <c r="AF10" s="17">
        <v>0.52208822886017803</v>
      </c>
      <c r="AG10" s="17">
        <v>0.46976326784384498</v>
      </c>
      <c r="AH10" s="17">
        <v>0.45153605720634099</v>
      </c>
      <c r="AI10" s="17">
        <v>0.485731114920046</v>
      </c>
      <c r="AJ10" s="17">
        <v>0.52159493070680896</v>
      </c>
      <c r="AK10" s="17">
        <v>0.59028708416764797</v>
      </c>
      <c r="AL10" s="17"/>
      <c r="AM10" s="17">
        <v>0.43129646783824699</v>
      </c>
      <c r="AN10" s="17">
        <v>0.519768724217195</v>
      </c>
      <c r="AO10" s="17">
        <v>0.50486911241133303</v>
      </c>
      <c r="AP10" s="17">
        <v>0.47498879376214498</v>
      </c>
      <c r="AQ10" s="17">
        <v>0.45898906847450799</v>
      </c>
      <c r="AR10" s="17"/>
      <c r="AS10" s="17">
        <v>0.60249425644206001</v>
      </c>
      <c r="AT10" s="17">
        <v>0.40975908301799002</v>
      </c>
      <c r="AU10" s="17">
        <v>0.55896165572137302</v>
      </c>
      <c r="AV10" s="17">
        <v>0.40398524459778501</v>
      </c>
      <c r="AW10" s="17">
        <v>0.57087085089784995</v>
      </c>
      <c r="AX10" s="17">
        <v>0.34863111563799698</v>
      </c>
      <c r="AY10" s="17"/>
      <c r="AZ10" s="17">
        <v>0.466965402168873</v>
      </c>
      <c r="BA10" s="17">
        <v>0.45505998365551098</v>
      </c>
      <c r="BB10" s="17">
        <v>0.46681100750648502</v>
      </c>
      <c r="BC10" s="17">
        <v>0.56254066911355105</v>
      </c>
      <c r="BD10" s="17">
        <v>0.513107346701421</v>
      </c>
      <c r="BE10" s="17"/>
      <c r="BF10" s="17">
        <v>0.47522486936302799</v>
      </c>
      <c r="BG10" s="17"/>
      <c r="BH10" s="17">
        <v>0.49589870625715898</v>
      </c>
      <c r="BI10" s="17"/>
      <c r="BJ10" s="17">
        <v>0.53437366579324097</v>
      </c>
      <c r="BK10" s="17">
        <v>0.42786668254712801</v>
      </c>
      <c r="BL10" s="17">
        <v>0.498825924068035</v>
      </c>
      <c r="BM10" s="17">
        <v>0.47754233797816198</v>
      </c>
      <c r="BN10" s="17">
        <v>0.49000761638534501</v>
      </c>
      <c r="BO10" s="17">
        <v>0.23507464391660299</v>
      </c>
      <c r="BP10" s="17"/>
      <c r="BQ10" s="17">
        <v>0.54455647046131095</v>
      </c>
      <c r="BR10" s="17">
        <v>0.52336965157258397</v>
      </c>
      <c r="BS10" s="17">
        <v>0.47153016485972399</v>
      </c>
      <c r="BT10" s="17"/>
      <c r="BU10" s="17">
        <v>0.27383274765558802</v>
      </c>
      <c r="BV10" s="17">
        <v>0.446969446857926</v>
      </c>
      <c r="BW10" s="17">
        <v>0.54948504455404601</v>
      </c>
      <c r="BX10" s="17"/>
      <c r="BY10" s="17">
        <v>0.35266326616183202</v>
      </c>
      <c r="BZ10" s="17"/>
      <c r="CA10" s="17">
        <v>0.53421886846961997</v>
      </c>
    </row>
    <row r="11" spans="2:79" x14ac:dyDescent="0.35">
      <c r="B11" s="18" t="s">
        <v>456</v>
      </c>
      <c r="C11" s="17">
        <v>0.35566832797849501</v>
      </c>
      <c r="D11" s="17">
        <v>0.37716469576827</v>
      </c>
      <c r="E11" s="17">
        <v>0.32639956102704598</v>
      </c>
      <c r="F11" s="17"/>
      <c r="G11" s="17">
        <v>0.35094599782262997</v>
      </c>
      <c r="H11" s="17">
        <v>0.32179345753639699</v>
      </c>
      <c r="I11" s="17">
        <v>0.43451096024433</v>
      </c>
      <c r="J11" s="17">
        <v>0.33902322466026402</v>
      </c>
      <c r="K11" s="17">
        <v>0.419454097970063</v>
      </c>
      <c r="L11" s="17">
        <v>0.30045783111549801</v>
      </c>
      <c r="M11" s="17"/>
      <c r="N11" s="17">
        <v>0.36371670912379001</v>
      </c>
      <c r="O11" s="17">
        <v>0.42024246342884403</v>
      </c>
      <c r="P11" s="17">
        <v>0.32960495213889202</v>
      </c>
      <c r="Q11" s="17">
        <v>0.27930049795450301</v>
      </c>
      <c r="R11" s="17"/>
      <c r="S11" s="17">
        <v>0.44143032373685498</v>
      </c>
      <c r="T11" s="17">
        <v>0.41215378686403498</v>
      </c>
      <c r="U11" s="17">
        <v>0.28860753658466498</v>
      </c>
      <c r="V11" s="17">
        <v>0.31542914844256797</v>
      </c>
      <c r="W11" s="17">
        <v>0.33725694745635498</v>
      </c>
      <c r="X11" s="17">
        <v>0.37766039062568102</v>
      </c>
      <c r="Y11" s="17">
        <v>0.21387979273019</v>
      </c>
      <c r="Z11" s="17">
        <v>0.42873271798171803</v>
      </c>
      <c r="AA11" s="17">
        <v>0.39782244052582999</v>
      </c>
      <c r="AB11" s="17">
        <v>0.239976321650652</v>
      </c>
      <c r="AC11" s="17">
        <v>0.30110244990127799</v>
      </c>
      <c r="AD11" s="17">
        <v>0.44879461126223302</v>
      </c>
      <c r="AE11" s="17"/>
      <c r="AF11" s="17">
        <v>0.392281036698782</v>
      </c>
      <c r="AG11" s="17">
        <v>0.379838177974479</v>
      </c>
      <c r="AH11" s="17">
        <v>0.30873483197075502</v>
      </c>
      <c r="AI11" s="17">
        <v>0.27768635730209701</v>
      </c>
      <c r="AJ11" s="17">
        <v>0.52786257261988301</v>
      </c>
      <c r="AK11" s="17">
        <v>0.40465835702837999</v>
      </c>
      <c r="AL11" s="17"/>
      <c r="AM11" s="17">
        <v>0.42687783626784997</v>
      </c>
      <c r="AN11" s="17">
        <v>0.26074502522612703</v>
      </c>
      <c r="AO11" s="17">
        <v>0.46320202207821998</v>
      </c>
      <c r="AP11" s="17">
        <v>0.34025673681007601</v>
      </c>
      <c r="AQ11" s="17">
        <v>0.21416588972057601</v>
      </c>
      <c r="AR11" s="17"/>
      <c r="AS11" s="17">
        <v>0.42036531301563901</v>
      </c>
      <c r="AT11" s="17">
        <v>0.322720512488686</v>
      </c>
      <c r="AU11" s="17">
        <v>0.43217948552769297</v>
      </c>
      <c r="AV11" s="17">
        <v>0.30597788979034002</v>
      </c>
      <c r="AW11" s="17">
        <v>0.32215599927609301</v>
      </c>
      <c r="AX11" s="17">
        <v>0.35542981444124999</v>
      </c>
      <c r="AY11" s="17"/>
      <c r="AZ11" s="17">
        <v>0.36974685342459102</v>
      </c>
      <c r="BA11" s="17">
        <v>0.34836458117807001</v>
      </c>
      <c r="BB11" s="17">
        <v>0.30027000276633797</v>
      </c>
      <c r="BC11" s="17">
        <v>0.27723572476741198</v>
      </c>
      <c r="BD11" s="17">
        <v>0.440146102111727</v>
      </c>
      <c r="BE11" s="17"/>
      <c r="BF11" s="17">
        <v>0.340206283622074</v>
      </c>
      <c r="BG11" s="17"/>
      <c r="BH11" s="17">
        <v>0.34284448451931898</v>
      </c>
      <c r="BI11" s="17"/>
      <c r="BJ11" s="17">
        <v>0.40570756967885502</v>
      </c>
      <c r="BK11" s="17">
        <v>0.31894935768574201</v>
      </c>
      <c r="BL11" s="17">
        <v>0.36979372263412302</v>
      </c>
      <c r="BM11" s="17">
        <v>0.204177158586661</v>
      </c>
      <c r="BN11" s="17">
        <v>0.66681975092312296</v>
      </c>
      <c r="BO11" s="17">
        <v>0</v>
      </c>
      <c r="BP11" s="17"/>
      <c r="BQ11" s="17">
        <v>0.33446859770442799</v>
      </c>
      <c r="BR11" s="17">
        <v>0.41453923602319498</v>
      </c>
      <c r="BS11" s="17">
        <v>0.35732328882889203</v>
      </c>
      <c r="BT11" s="17"/>
      <c r="BU11" s="17">
        <v>0.16369478330926501</v>
      </c>
      <c r="BV11" s="17">
        <v>0.36639339952612499</v>
      </c>
      <c r="BW11" s="17">
        <v>0.38666795355426298</v>
      </c>
      <c r="BX11" s="17"/>
      <c r="BY11" s="17">
        <v>0.43294442487884299</v>
      </c>
      <c r="BZ11" s="17"/>
      <c r="CA11" s="17">
        <v>0.49140220278862001</v>
      </c>
    </row>
    <row r="12" spans="2:79" ht="29" x14ac:dyDescent="0.35">
      <c r="B12" s="18" t="s">
        <v>457</v>
      </c>
      <c r="C12" s="17">
        <v>0.28689638993087002</v>
      </c>
      <c r="D12" s="17">
        <v>0.300517111759662</v>
      </c>
      <c r="E12" s="17">
        <v>0.26632098900562501</v>
      </c>
      <c r="F12" s="17"/>
      <c r="G12" s="17">
        <v>0.51962814228449605</v>
      </c>
      <c r="H12" s="17">
        <v>0.275711802065364</v>
      </c>
      <c r="I12" s="17">
        <v>0.357132492336864</v>
      </c>
      <c r="J12" s="17">
        <v>0.24289289754827501</v>
      </c>
      <c r="K12" s="17">
        <v>0.26212095977139199</v>
      </c>
      <c r="L12" s="17">
        <v>0.29841130240205599</v>
      </c>
      <c r="M12" s="17"/>
      <c r="N12" s="17">
        <v>0.33731502390543899</v>
      </c>
      <c r="O12" s="17">
        <v>0.26504804551905498</v>
      </c>
      <c r="P12" s="17">
        <v>0.260170225989932</v>
      </c>
      <c r="Q12" s="17">
        <v>0.27401102388556098</v>
      </c>
      <c r="R12" s="17"/>
      <c r="S12" s="17">
        <v>0.379212042590579</v>
      </c>
      <c r="T12" s="17">
        <v>0.42817748562136199</v>
      </c>
      <c r="U12" s="17">
        <v>0.27464056478479298</v>
      </c>
      <c r="V12" s="17">
        <v>0.136467486825531</v>
      </c>
      <c r="W12" s="17">
        <v>0.41071150262483602</v>
      </c>
      <c r="X12" s="17">
        <v>0.272515213739628</v>
      </c>
      <c r="Y12" s="17">
        <v>0.20865766778172801</v>
      </c>
      <c r="Z12" s="17">
        <v>0.102665591483743</v>
      </c>
      <c r="AA12" s="17">
        <v>0.22929585592928001</v>
      </c>
      <c r="AB12" s="17">
        <v>0.140730047508067</v>
      </c>
      <c r="AC12" s="17">
        <v>0.25793518201683002</v>
      </c>
      <c r="AD12" s="17">
        <v>0.76046140699755205</v>
      </c>
      <c r="AE12" s="17"/>
      <c r="AF12" s="17">
        <v>0.239961731510169</v>
      </c>
      <c r="AG12" s="17">
        <v>0.29107074938446398</v>
      </c>
      <c r="AH12" s="17">
        <v>0.193227291042703</v>
      </c>
      <c r="AI12" s="17">
        <v>0.344673825902716</v>
      </c>
      <c r="AJ12" s="17">
        <v>0.52580025026885302</v>
      </c>
      <c r="AK12" s="17">
        <v>0.55415264401172803</v>
      </c>
      <c r="AL12" s="17"/>
      <c r="AM12" s="17">
        <v>0.32077492223326598</v>
      </c>
      <c r="AN12" s="17">
        <v>0.229998556487643</v>
      </c>
      <c r="AO12" s="17">
        <v>0.381788961519962</v>
      </c>
      <c r="AP12" s="17">
        <v>0.24655284796640001</v>
      </c>
      <c r="AQ12" s="17">
        <v>0.26052222645097001</v>
      </c>
      <c r="AR12" s="17"/>
      <c r="AS12" s="17">
        <v>0.31953426537541801</v>
      </c>
      <c r="AT12" s="17">
        <v>0.24112562557689099</v>
      </c>
      <c r="AU12" s="17">
        <v>0.38250843900084902</v>
      </c>
      <c r="AV12" s="17">
        <v>0.337845440050836</v>
      </c>
      <c r="AW12" s="17">
        <v>0.225271431017012</v>
      </c>
      <c r="AX12" s="17">
        <v>0.166356391059652</v>
      </c>
      <c r="AY12" s="17"/>
      <c r="AZ12" s="17">
        <v>0.332194535975053</v>
      </c>
      <c r="BA12" s="17">
        <v>0.26668707201983299</v>
      </c>
      <c r="BB12" s="17">
        <v>0.161501033855982</v>
      </c>
      <c r="BC12" s="17">
        <v>0.32089416692746098</v>
      </c>
      <c r="BD12" s="17">
        <v>0.35556913209379598</v>
      </c>
      <c r="BE12" s="17"/>
      <c r="BF12" s="17">
        <v>0.26418395422750701</v>
      </c>
      <c r="BG12" s="17"/>
      <c r="BH12" s="17">
        <v>0.31193972437204798</v>
      </c>
      <c r="BI12" s="17"/>
      <c r="BJ12" s="17">
        <v>0.27600000092639398</v>
      </c>
      <c r="BK12" s="17">
        <v>0.26599217910594403</v>
      </c>
      <c r="BL12" s="17">
        <v>0.32758382025810501</v>
      </c>
      <c r="BM12" s="17">
        <v>0.23492785879609701</v>
      </c>
      <c r="BN12" s="17">
        <v>0.33813427175689897</v>
      </c>
      <c r="BO12" s="17">
        <v>0</v>
      </c>
      <c r="BP12" s="17"/>
      <c r="BQ12" s="17">
        <v>0.26000422032347698</v>
      </c>
      <c r="BR12" s="17">
        <v>0.26976595738467501</v>
      </c>
      <c r="BS12" s="17">
        <v>0.33093790062835599</v>
      </c>
      <c r="BT12" s="17"/>
      <c r="BU12" s="17">
        <v>0.37328948083714802</v>
      </c>
      <c r="BV12" s="17">
        <v>0.264237077722491</v>
      </c>
      <c r="BW12" s="17">
        <v>0.31400970401856099</v>
      </c>
      <c r="BX12" s="17"/>
      <c r="BY12" s="17">
        <v>8.0281158717011206E-2</v>
      </c>
      <c r="BZ12" s="17"/>
      <c r="CA12" s="17">
        <v>0.34329321757630898</v>
      </c>
    </row>
    <row r="13" spans="2:79" ht="29" x14ac:dyDescent="0.35">
      <c r="B13" s="18" t="s">
        <v>458</v>
      </c>
      <c r="C13" s="17">
        <v>0.105833367271676</v>
      </c>
      <c r="D13" s="17">
        <v>0.120678506973672</v>
      </c>
      <c r="E13" s="17">
        <v>8.2629550004661198E-2</v>
      </c>
      <c r="F13" s="17"/>
      <c r="G13" s="17">
        <v>0.18226385336076401</v>
      </c>
      <c r="H13" s="17">
        <v>3.2095078944033899E-2</v>
      </c>
      <c r="I13" s="17">
        <v>0.20186234304862499</v>
      </c>
      <c r="J13" s="17">
        <v>6.9801110304130595E-2</v>
      </c>
      <c r="K13" s="17">
        <v>0.14602468998881499</v>
      </c>
      <c r="L13" s="17">
        <v>8.8845153822947207E-2</v>
      </c>
      <c r="M13" s="17"/>
      <c r="N13" s="17">
        <v>0.113510873612443</v>
      </c>
      <c r="O13" s="17">
        <v>0.122251871102297</v>
      </c>
      <c r="P13" s="17">
        <v>9.1910914268781299E-2</v>
      </c>
      <c r="Q13" s="17">
        <v>8.6075568675059694E-2</v>
      </c>
      <c r="R13" s="17"/>
      <c r="S13" s="17">
        <v>0.13390892600530799</v>
      </c>
      <c r="T13" s="17">
        <v>7.6013264227449903E-2</v>
      </c>
      <c r="U13" s="17">
        <v>1.30777158224891E-2</v>
      </c>
      <c r="V13" s="17">
        <v>3.9183834872286702E-2</v>
      </c>
      <c r="W13" s="17">
        <v>8.3315283298502504E-2</v>
      </c>
      <c r="X13" s="17">
        <v>0.19281947953435899</v>
      </c>
      <c r="Y13" s="17">
        <v>0</v>
      </c>
      <c r="Z13" s="17">
        <v>0.103358679195096</v>
      </c>
      <c r="AA13" s="17">
        <v>0.13509476602044099</v>
      </c>
      <c r="AB13" s="17">
        <v>0.167346091258121</v>
      </c>
      <c r="AC13" s="17">
        <v>0.112885520648636</v>
      </c>
      <c r="AD13" s="17">
        <v>0.31166679573532002</v>
      </c>
      <c r="AE13" s="17"/>
      <c r="AF13" s="17">
        <v>7.2361893336254604E-2</v>
      </c>
      <c r="AG13" s="17">
        <v>6.2046662002708398E-2</v>
      </c>
      <c r="AH13" s="17">
        <v>0.177269688782701</v>
      </c>
      <c r="AI13" s="17">
        <v>0.13106377931424901</v>
      </c>
      <c r="AJ13" s="17">
        <v>0.19566887246022899</v>
      </c>
      <c r="AK13" s="17">
        <v>4.9735221434317897E-2</v>
      </c>
      <c r="AL13" s="17"/>
      <c r="AM13" s="17">
        <v>8.0319715012205001E-2</v>
      </c>
      <c r="AN13" s="17">
        <v>0.103027441614123</v>
      </c>
      <c r="AO13" s="17">
        <v>0.115264477065477</v>
      </c>
      <c r="AP13" s="17">
        <v>0.14630349532852399</v>
      </c>
      <c r="AQ13" s="17">
        <v>4.66587773521525E-2</v>
      </c>
      <c r="AR13" s="17"/>
      <c r="AS13" s="17">
        <v>0.110483314986334</v>
      </c>
      <c r="AT13" s="17">
        <v>0.10504569406387899</v>
      </c>
      <c r="AU13" s="17">
        <v>0.150319742948267</v>
      </c>
      <c r="AV13" s="17">
        <v>0.116058354832972</v>
      </c>
      <c r="AW13" s="17">
        <v>3.89343980697157E-2</v>
      </c>
      <c r="AX13" s="17">
        <v>9.7129116944338401E-2</v>
      </c>
      <c r="AY13" s="17"/>
      <c r="AZ13" s="17">
        <v>9.8645119105548906E-2</v>
      </c>
      <c r="BA13" s="17">
        <v>0.123886534382976</v>
      </c>
      <c r="BB13" s="17">
        <v>9.0736044295040896E-2</v>
      </c>
      <c r="BC13" s="17">
        <v>0.12046615040771901</v>
      </c>
      <c r="BD13" s="17">
        <v>9.1690503143804697E-2</v>
      </c>
      <c r="BE13" s="17"/>
      <c r="BF13" s="17">
        <v>0.102754147203774</v>
      </c>
      <c r="BG13" s="17"/>
      <c r="BH13" s="17">
        <v>0.111168673960081</v>
      </c>
      <c r="BI13" s="17"/>
      <c r="BJ13" s="17">
        <v>9.9117257050164304E-2</v>
      </c>
      <c r="BK13" s="17">
        <v>6.5963046601003897E-2</v>
      </c>
      <c r="BL13" s="17">
        <v>0.15166150658400801</v>
      </c>
      <c r="BM13" s="17">
        <v>6.3462012402172502E-2</v>
      </c>
      <c r="BN13" s="17">
        <v>0.236776962997231</v>
      </c>
      <c r="BO13" s="17">
        <v>0</v>
      </c>
      <c r="BP13" s="17"/>
      <c r="BQ13" s="17">
        <v>0.113569832210176</v>
      </c>
      <c r="BR13" s="17">
        <v>0.112367427285187</v>
      </c>
      <c r="BS13" s="17">
        <v>0.110649311361492</v>
      </c>
      <c r="BT13" s="17"/>
      <c r="BU13" s="17">
        <v>0</v>
      </c>
      <c r="BV13" s="17">
        <v>0.10260480296562401</v>
      </c>
      <c r="BW13" s="17">
        <v>0.13123865755625899</v>
      </c>
      <c r="BX13" s="17"/>
      <c r="BY13" s="17">
        <v>6.4039580714443198E-2</v>
      </c>
      <c r="BZ13" s="17"/>
      <c r="CA13" s="17">
        <v>0.173389777336728</v>
      </c>
    </row>
    <row r="14" spans="2:79" x14ac:dyDescent="0.35">
      <c r="B14" s="18" t="s">
        <v>459</v>
      </c>
      <c r="C14" s="17">
        <v>7.1007811055054895E-2</v>
      </c>
      <c r="D14" s="17">
        <v>6.7706437085914395E-2</v>
      </c>
      <c r="E14" s="17">
        <v>7.5316757876477694E-2</v>
      </c>
      <c r="F14" s="17"/>
      <c r="G14" s="17">
        <v>0</v>
      </c>
      <c r="H14" s="17">
        <v>0.158466225523439</v>
      </c>
      <c r="I14" s="17">
        <v>0.109154346344432</v>
      </c>
      <c r="J14" s="17">
        <v>2.3347723148946498E-2</v>
      </c>
      <c r="K14" s="17">
        <v>4.6572916130697299E-2</v>
      </c>
      <c r="L14" s="17">
        <v>7.2952140488964104E-2</v>
      </c>
      <c r="M14" s="17"/>
      <c r="N14" s="17">
        <v>5.6868967554184101E-2</v>
      </c>
      <c r="O14" s="17">
        <v>4.3755889983070499E-2</v>
      </c>
      <c r="P14" s="17">
        <v>0.100923192029475</v>
      </c>
      <c r="Q14" s="17">
        <v>8.7175205603558903E-2</v>
      </c>
      <c r="R14" s="17"/>
      <c r="S14" s="17">
        <v>1.9105743165166701E-2</v>
      </c>
      <c r="T14" s="17">
        <v>0</v>
      </c>
      <c r="U14" s="17">
        <v>0.18917771022412799</v>
      </c>
      <c r="V14" s="17">
        <v>7.3414032030703805E-2</v>
      </c>
      <c r="W14" s="17">
        <v>0.126450874036514</v>
      </c>
      <c r="X14" s="17">
        <v>0.120009928581272</v>
      </c>
      <c r="Y14" s="17">
        <v>0</v>
      </c>
      <c r="Z14" s="17">
        <v>0</v>
      </c>
      <c r="AA14" s="17">
        <v>6.7480190399283796E-2</v>
      </c>
      <c r="AB14" s="17">
        <v>0.15846723940399901</v>
      </c>
      <c r="AC14" s="17">
        <v>0.119880720745696</v>
      </c>
      <c r="AD14" s="17">
        <v>0</v>
      </c>
      <c r="AE14" s="17"/>
      <c r="AF14" s="17">
        <v>5.9174376506309898E-2</v>
      </c>
      <c r="AG14" s="17">
        <v>4.8046358836319303E-2</v>
      </c>
      <c r="AH14" s="17">
        <v>0.116342639672882</v>
      </c>
      <c r="AI14" s="17">
        <v>9.9893394450408804E-2</v>
      </c>
      <c r="AJ14" s="17">
        <v>0</v>
      </c>
      <c r="AK14" s="17">
        <v>6.21640292698371E-2</v>
      </c>
      <c r="AL14" s="17"/>
      <c r="AM14" s="17">
        <v>0.100015323078045</v>
      </c>
      <c r="AN14" s="17">
        <v>7.3628169040905703E-2</v>
      </c>
      <c r="AO14" s="17">
        <v>1.68142196867015E-2</v>
      </c>
      <c r="AP14" s="17">
        <v>7.2085592259008194E-2</v>
      </c>
      <c r="AQ14" s="17">
        <v>0.17746199462548601</v>
      </c>
      <c r="AR14" s="17"/>
      <c r="AS14" s="17">
        <v>6.7544204101869607E-2</v>
      </c>
      <c r="AT14" s="17">
        <v>6.0818600120323002E-2</v>
      </c>
      <c r="AU14" s="17">
        <v>2.2449611724501599E-2</v>
      </c>
      <c r="AV14" s="17">
        <v>5.0803011085875101E-2</v>
      </c>
      <c r="AW14" s="17">
        <v>0.102413418558438</v>
      </c>
      <c r="AX14" s="17">
        <v>0.22692121029891199</v>
      </c>
      <c r="AY14" s="17"/>
      <c r="AZ14" s="17">
        <v>0.10084478232878</v>
      </c>
      <c r="BA14" s="17">
        <v>9.2931585211313894E-2</v>
      </c>
      <c r="BB14" s="17">
        <v>7.2945266300752404E-2</v>
      </c>
      <c r="BC14" s="17">
        <v>1.49241279707113E-2</v>
      </c>
      <c r="BD14" s="17">
        <v>2.8136609459212401E-2</v>
      </c>
      <c r="BE14" s="17"/>
      <c r="BF14" s="17">
        <v>7.6961450441024398E-2</v>
      </c>
      <c r="BG14" s="17"/>
      <c r="BH14" s="17">
        <v>6.6172435355412701E-2</v>
      </c>
      <c r="BI14" s="17"/>
      <c r="BJ14" s="17">
        <v>0.12745806073434199</v>
      </c>
      <c r="BK14" s="17">
        <v>5.4772355016124999E-2</v>
      </c>
      <c r="BL14" s="17">
        <v>4.5686928752002302E-2</v>
      </c>
      <c r="BM14" s="17">
        <v>0.15019620182666801</v>
      </c>
      <c r="BN14" s="17">
        <v>0</v>
      </c>
      <c r="BO14" s="17">
        <v>0</v>
      </c>
      <c r="BP14" s="17"/>
      <c r="BQ14" s="17">
        <v>2.9141916388719599E-2</v>
      </c>
      <c r="BR14" s="17">
        <v>5.9562070943699502E-2</v>
      </c>
      <c r="BS14" s="17">
        <v>7.66304123838627E-2</v>
      </c>
      <c r="BT14" s="17"/>
      <c r="BU14" s="17">
        <v>0.172390848286256</v>
      </c>
      <c r="BV14" s="17">
        <v>9.7627315526698094E-2</v>
      </c>
      <c r="BW14" s="17">
        <v>3.41333974510186E-2</v>
      </c>
      <c r="BX14" s="17"/>
      <c r="BY14" s="17">
        <v>0</v>
      </c>
      <c r="BZ14" s="17"/>
      <c r="CA14" s="17">
        <v>7.9329156888159905E-2</v>
      </c>
    </row>
    <row r="15" spans="2:79" x14ac:dyDescent="0.35">
      <c r="B15" s="18" t="s">
        <v>135</v>
      </c>
      <c r="C15" s="17">
        <v>4.0419729347749298E-3</v>
      </c>
      <c r="D15" s="17">
        <v>4.4321633207417502E-3</v>
      </c>
      <c r="E15" s="17">
        <v>3.6154961419534201E-3</v>
      </c>
      <c r="F15" s="17"/>
      <c r="G15" s="17">
        <v>0</v>
      </c>
      <c r="H15" s="17">
        <v>0</v>
      </c>
      <c r="I15" s="17">
        <v>0</v>
      </c>
      <c r="J15" s="17">
        <v>0</v>
      </c>
      <c r="K15" s="17">
        <v>7.7224451304378303E-3</v>
      </c>
      <c r="L15" s="17">
        <v>8.3004704021139106E-3</v>
      </c>
      <c r="M15" s="17"/>
      <c r="N15" s="17">
        <v>5.4856073873464899E-3</v>
      </c>
      <c r="O15" s="17">
        <v>8.2872325041161606E-3</v>
      </c>
      <c r="P15" s="17">
        <v>0</v>
      </c>
      <c r="Q15" s="17">
        <v>0</v>
      </c>
      <c r="R15" s="17"/>
      <c r="S15" s="17">
        <v>0</v>
      </c>
      <c r="T15" s="17">
        <v>1.9756115629416399E-2</v>
      </c>
      <c r="U15" s="17">
        <v>0</v>
      </c>
      <c r="V15" s="17">
        <v>0</v>
      </c>
      <c r="W15" s="17">
        <v>2.59969140798719E-2</v>
      </c>
      <c r="X15" s="17">
        <v>0</v>
      </c>
      <c r="Y15" s="17">
        <v>0</v>
      </c>
      <c r="Z15" s="17">
        <v>0</v>
      </c>
      <c r="AA15" s="17">
        <v>0</v>
      </c>
      <c r="AB15" s="17">
        <v>0</v>
      </c>
      <c r="AC15" s="17">
        <v>0</v>
      </c>
      <c r="AD15" s="17">
        <v>0</v>
      </c>
      <c r="AE15" s="17"/>
      <c r="AF15" s="17">
        <v>0</v>
      </c>
      <c r="AG15" s="17">
        <v>1.16206734583878E-2</v>
      </c>
      <c r="AH15" s="17">
        <v>0</v>
      </c>
      <c r="AI15" s="17">
        <v>0</v>
      </c>
      <c r="AJ15" s="17">
        <v>0</v>
      </c>
      <c r="AK15" s="17">
        <v>0</v>
      </c>
      <c r="AL15" s="17"/>
      <c r="AM15" s="17">
        <v>0</v>
      </c>
      <c r="AN15" s="17">
        <v>6.28698884118106E-3</v>
      </c>
      <c r="AO15" s="17">
        <v>0</v>
      </c>
      <c r="AP15" s="17">
        <v>1.34017992529155E-2</v>
      </c>
      <c r="AQ15" s="17">
        <v>0</v>
      </c>
      <c r="AR15" s="17"/>
      <c r="AS15" s="17">
        <v>0</v>
      </c>
      <c r="AT15" s="17">
        <v>0</v>
      </c>
      <c r="AU15" s="17">
        <v>0</v>
      </c>
      <c r="AV15" s="17">
        <v>9.1644465204774404E-3</v>
      </c>
      <c r="AW15" s="17">
        <v>1.8433669292374801E-2</v>
      </c>
      <c r="AX15" s="17">
        <v>0</v>
      </c>
      <c r="AY15" s="17"/>
      <c r="AZ15" s="17">
        <v>0</v>
      </c>
      <c r="BA15" s="17">
        <v>0</v>
      </c>
      <c r="BB15" s="17">
        <v>9.8753069534738905E-3</v>
      </c>
      <c r="BC15" s="17">
        <v>2.33266735605453E-2</v>
      </c>
      <c r="BD15" s="17">
        <v>0</v>
      </c>
      <c r="BE15" s="17"/>
      <c r="BF15" s="17">
        <v>4.8489127675083099E-3</v>
      </c>
      <c r="BG15" s="17"/>
      <c r="BH15" s="17">
        <v>6.3123339783109503E-3</v>
      </c>
      <c r="BI15" s="17"/>
      <c r="BJ15" s="17">
        <v>0</v>
      </c>
      <c r="BK15" s="17">
        <v>1.7917751706912802E-2</v>
      </c>
      <c r="BL15" s="17">
        <v>0</v>
      </c>
      <c r="BM15" s="17">
        <v>0</v>
      </c>
      <c r="BN15" s="17">
        <v>0</v>
      </c>
      <c r="BO15" s="17">
        <v>0</v>
      </c>
      <c r="BP15" s="17"/>
      <c r="BQ15" s="17">
        <v>0</v>
      </c>
      <c r="BR15" s="17">
        <v>6.03241941393475E-3</v>
      </c>
      <c r="BS15" s="17">
        <v>4.6325458653447898E-3</v>
      </c>
      <c r="BT15" s="17"/>
      <c r="BU15" s="17">
        <v>7.6201558535023806E-2</v>
      </c>
      <c r="BV15" s="17">
        <v>0</v>
      </c>
      <c r="BW15" s="17">
        <v>3.3106485012741899E-3</v>
      </c>
      <c r="BX15" s="17"/>
      <c r="BY15" s="17">
        <v>0</v>
      </c>
      <c r="BZ15" s="17"/>
      <c r="CA15" s="17">
        <v>0</v>
      </c>
    </row>
    <row r="16" spans="2:79" x14ac:dyDescent="0.35">
      <c r="B16" s="18" t="s">
        <v>104</v>
      </c>
      <c r="C16" s="19">
        <v>0.112110141705751</v>
      </c>
      <c r="D16" s="19">
        <v>8.4331584448405605E-2</v>
      </c>
      <c r="E16" s="19">
        <v>0.14513467288881801</v>
      </c>
      <c r="F16" s="19"/>
      <c r="G16" s="19">
        <v>0.177833569346037</v>
      </c>
      <c r="H16" s="19">
        <v>0.107228141099035</v>
      </c>
      <c r="I16" s="19">
        <v>5.2838002255220902E-2</v>
      </c>
      <c r="J16" s="19">
        <v>0.136664935864134</v>
      </c>
      <c r="K16" s="19">
        <v>0.113756054603304</v>
      </c>
      <c r="L16" s="19">
        <v>0.11706777424782</v>
      </c>
      <c r="M16" s="19"/>
      <c r="N16" s="19">
        <v>7.6887770965172894E-2</v>
      </c>
      <c r="O16" s="19">
        <v>0.15744052948572701</v>
      </c>
      <c r="P16" s="19">
        <v>5.31607125250768E-2</v>
      </c>
      <c r="Q16" s="19">
        <v>0.17102388490717599</v>
      </c>
      <c r="R16" s="19"/>
      <c r="S16" s="19">
        <v>6.5533043946865502E-2</v>
      </c>
      <c r="T16" s="19">
        <v>7.8004789505678698E-2</v>
      </c>
      <c r="U16" s="19">
        <v>0.107755734157818</v>
      </c>
      <c r="V16" s="19">
        <v>0.173740685483808</v>
      </c>
      <c r="W16" s="19">
        <v>5.8951768652649797E-2</v>
      </c>
      <c r="X16" s="19">
        <v>6.3157300051271306E-2</v>
      </c>
      <c r="Y16" s="19">
        <v>0.146420737099938</v>
      </c>
      <c r="Z16" s="19">
        <v>0.16470631447852499</v>
      </c>
      <c r="AA16" s="19">
        <v>0.125113033556051</v>
      </c>
      <c r="AB16" s="19">
        <v>0.24706970932380401</v>
      </c>
      <c r="AC16" s="19">
        <v>0.144445974215725</v>
      </c>
      <c r="AD16" s="19">
        <v>0</v>
      </c>
      <c r="AE16" s="19"/>
      <c r="AF16" s="19">
        <v>0.14723551897295101</v>
      </c>
      <c r="AG16" s="19">
        <v>0.12799942356713601</v>
      </c>
      <c r="AH16" s="19">
        <v>9.7936219416785694E-2</v>
      </c>
      <c r="AI16" s="19">
        <v>0</v>
      </c>
      <c r="AJ16" s="19">
        <v>0</v>
      </c>
      <c r="AK16" s="19">
        <v>7.5182438455577205E-2</v>
      </c>
      <c r="AL16" s="19"/>
      <c r="AM16" s="19">
        <v>0.12668381073392901</v>
      </c>
      <c r="AN16" s="19">
        <v>8.5817274238255095E-2</v>
      </c>
      <c r="AO16" s="19">
        <v>0.12595986539732301</v>
      </c>
      <c r="AP16" s="19">
        <v>0.135133442898245</v>
      </c>
      <c r="AQ16" s="19">
        <v>4.18256800411494E-2</v>
      </c>
      <c r="AR16" s="19"/>
      <c r="AS16" s="19">
        <v>0.100570043688668</v>
      </c>
      <c r="AT16" s="19">
        <v>0.17400719315346799</v>
      </c>
      <c r="AU16" s="19">
        <v>9.1652499092281695E-2</v>
      </c>
      <c r="AV16" s="19">
        <v>7.8381871905606096E-2</v>
      </c>
      <c r="AW16" s="19">
        <v>8.3496290874941897E-2</v>
      </c>
      <c r="AX16" s="19">
        <v>6.5462078723155306E-2</v>
      </c>
      <c r="AY16" s="19"/>
      <c r="AZ16" s="19">
        <v>9.2437958430466996E-2</v>
      </c>
      <c r="BA16" s="19">
        <v>0.109217637404873</v>
      </c>
      <c r="BB16" s="19">
        <v>0.15636618290380699</v>
      </c>
      <c r="BC16" s="19">
        <v>4.7075204889004602E-2</v>
      </c>
      <c r="BD16" s="19">
        <v>0.13621103922962999</v>
      </c>
      <c r="BE16" s="19"/>
      <c r="BF16" s="19">
        <v>0.108767852918768</v>
      </c>
      <c r="BG16" s="19"/>
      <c r="BH16" s="19">
        <v>8.9171423376142103E-2</v>
      </c>
      <c r="BI16" s="19"/>
      <c r="BJ16" s="19">
        <v>0.110445961853086</v>
      </c>
      <c r="BK16" s="19">
        <v>0.178363299551697</v>
      </c>
      <c r="BL16" s="19">
        <v>9.6988625496032696E-2</v>
      </c>
      <c r="BM16" s="19">
        <v>3.2873937226796303E-2</v>
      </c>
      <c r="BN16" s="19">
        <v>0</v>
      </c>
      <c r="BO16" s="19">
        <v>0.54276336283451199</v>
      </c>
      <c r="BP16" s="19"/>
      <c r="BQ16" s="19">
        <v>3.26670945856204E-2</v>
      </c>
      <c r="BR16" s="19">
        <v>8.74239086085737E-2</v>
      </c>
      <c r="BS16" s="19">
        <v>0.10152180736471</v>
      </c>
      <c r="BT16" s="19"/>
      <c r="BU16" s="19">
        <v>0.13089796895467701</v>
      </c>
      <c r="BV16" s="19">
        <v>8.5729968839116502E-2</v>
      </c>
      <c r="BW16" s="19">
        <v>7.5739731184465406E-2</v>
      </c>
      <c r="BX16" s="19"/>
      <c r="BY16" s="19">
        <v>0.259447851958579</v>
      </c>
      <c r="BZ16" s="19"/>
      <c r="CA16" s="19">
        <v>9.9834011346448703E-2</v>
      </c>
    </row>
    <row r="17" spans="2:2" x14ac:dyDescent="0.35">
      <c r="B17" s="16"/>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29" x14ac:dyDescent="0.35">
      <c r="B9" s="18" t="s">
        <v>461</v>
      </c>
      <c r="C9" s="17">
        <v>0.57392580258908499</v>
      </c>
      <c r="D9" s="17">
        <v>0.53283326893044802</v>
      </c>
      <c r="E9" s="17">
        <v>0.61883715739055301</v>
      </c>
      <c r="F9" s="17"/>
      <c r="G9" s="17">
        <v>0.68531684528193604</v>
      </c>
      <c r="H9" s="17">
        <v>0.342128658618638</v>
      </c>
      <c r="I9" s="17">
        <v>0.56791059528842802</v>
      </c>
      <c r="J9" s="17">
        <v>0.52456527255516305</v>
      </c>
      <c r="K9" s="17">
        <v>0.51888197430833405</v>
      </c>
      <c r="L9" s="17">
        <v>0.75565293416361601</v>
      </c>
      <c r="M9" s="17"/>
      <c r="N9" s="17">
        <v>0.60193561281517305</v>
      </c>
      <c r="O9" s="17">
        <v>0.56706877629991603</v>
      </c>
      <c r="P9" s="17">
        <v>0.50690702089332595</v>
      </c>
      <c r="Q9" s="17">
        <v>0.61175543761520901</v>
      </c>
      <c r="R9" s="17"/>
      <c r="S9" s="17">
        <v>0.45091479529883599</v>
      </c>
      <c r="T9" s="17">
        <v>0.60854186777697195</v>
      </c>
      <c r="U9" s="17">
        <v>0.62374874099422295</v>
      </c>
      <c r="V9" s="17">
        <v>0.76718942063751805</v>
      </c>
      <c r="W9" s="17">
        <v>0.37332075182191299</v>
      </c>
      <c r="X9" s="17">
        <v>0.56231327871536896</v>
      </c>
      <c r="Y9" s="17">
        <v>0.67272761769358103</v>
      </c>
      <c r="Z9" s="17">
        <v>0.149287468878818</v>
      </c>
      <c r="AA9" s="17">
        <v>0.59798968509575601</v>
      </c>
      <c r="AB9" s="17">
        <v>0.64452772740805397</v>
      </c>
      <c r="AC9" s="17">
        <v>0.85218383698790401</v>
      </c>
      <c r="AD9" s="17">
        <v>0.23953859300244801</v>
      </c>
      <c r="AE9" s="17"/>
      <c r="AF9" s="17">
        <v>0.63282449012738295</v>
      </c>
      <c r="AG9" s="17">
        <v>0.51574148301902001</v>
      </c>
      <c r="AH9" s="17">
        <v>0.64343867495325202</v>
      </c>
      <c r="AI9" s="17">
        <v>0.60017961429323297</v>
      </c>
      <c r="AJ9" s="17">
        <v>0.38863181985730799</v>
      </c>
      <c r="AK9" s="17">
        <v>0.52044744025094103</v>
      </c>
      <c r="AL9" s="17"/>
      <c r="AM9" s="17">
        <v>0.631017601057971</v>
      </c>
      <c r="AN9" s="17">
        <v>0.62185353811431499</v>
      </c>
      <c r="AO9" s="17">
        <v>0.52765666557925295</v>
      </c>
      <c r="AP9" s="17">
        <v>0.464705226277418</v>
      </c>
      <c r="AQ9" s="17">
        <v>0.32249619370649502</v>
      </c>
      <c r="AR9" s="17"/>
      <c r="AS9" s="17">
        <v>0.54608567089726601</v>
      </c>
      <c r="AT9" s="17">
        <v>0.620024668268363</v>
      </c>
      <c r="AU9" s="17">
        <v>0.49973815920893999</v>
      </c>
      <c r="AV9" s="17">
        <v>0.60270660276131505</v>
      </c>
      <c r="AW9" s="17">
        <v>0.65019937202962796</v>
      </c>
      <c r="AX9" s="17">
        <v>0.39181456647615198</v>
      </c>
      <c r="AY9" s="17"/>
      <c r="AZ9" s="17">
        <v>0.631830676768109</v>
      </c>
      <c r="BA9" s="17">
        <v>0.51370853552761697</v>
      </c>
      <c r="BB9" s="17">
        <v>0.69335993092789505</v>
      </c>
      <c r="BC9" s="17">
        <v>0.57278196960503702</v>
      </c>
      <c r="BD9" s="17">
        <v>0.49389814573547702</v>
      </c>
      <c r="BE9" s="17"/>
      <c r="BF9" s="17">
        <v>0.60079840335230095</v>
      </c>
      <c r="BG9" s="17"/>
      <c r="BH9" s="17">
        <v>0.57229718633951798</v>
      </c>
      <c r="BI9" s="17"/>
      <c r="BJ9" s="17">
        <v>0.56651090044334096</v>
      </c>
      <c r="BK9" s="17">
        <v>0.55906648049901697</v>
      </c>
      <c r="BL9" s="17">
        <v>0.593298147367324</v>
      </c>
      <c r="BM9" s="17">
        <v>0.36825140549442198</v>
      </c>
      <c r="BN9" s="17">
        <v>0.31611636662563097</v>
      </c>
      <c r="BO9" s="17">
        <v>1</v>
      </c>
      <c r="BP9" s="17"/>
      <c r="BQ9" s="17">
        <v>0.56956149995641903</v>
      </c>
      <c r="BR9" s="17">
        <v>0.58165891168555905</v>
      </c>
      <c r="BS9" s="17">
        <v>0.58559115415706997</v>
      </c>
      <c r="BT9" s="17"/>
      <c r="BU9" s="17">
        <v>0.61632736553253198</v>
      </c>
      <c r="BV9" s="17">
        <v>0.55270636665055295</v>
      </c>
      <c r="BW9" s="17">
        <v>0.595301877746788</v>
      </c>
      <c r="BX9" s="17"/>
      <c r="BY9" s="17">
        <v>0.33944581124827899</v>
      </c>
      <c r="BZ9" s="17"/>
      <c r="CA9" s="17">
        <v>0.49652663912744699</v>
      </c>
    </row>
    <row r="10" spans="2:79" x14ac:dyDescent="0.35">
      <c r="B10" s="18" t="s">
        <v>462</v>
      </c>
      <c r="C10" s="17">
        <v>0.230377801579946</v>
      </c>
      <c r="D10" s="17">
        <v>0.207723369159831</v>
      </c>
      <c r="E10" s="17">
        <v>0.25823575205559401</v>
      </c>
      <c r="F10" s="17"/>
      <c r="G10" s="17">
        <v>0.30110144581916698</v>
      </c>
      <c r="H10" s="17">
        <v>0.33867852538355703</v>
      </c>
      <c r="I10" s="17">
        <v>0.43763776335115001</v>
      </c>
      <c r="J10" s="17">
        <v>0.18268871397745201</v>
      </c>
      <c r="K10" s="17">
        <v>0.16285259780962899</v>
      </c>
      <c r="L10" s="17">
        <v>0.17002525690714199</v>
      </c>
      <c r="M10" s="17"/>
      <c r="N10" s="17">
        <v>0.26308958050152698</v>
      </c>
      <c r="O10" s="17">
        <v>0.27365542604000997</v>
      </c>
      <c r="P10" s="17">
        <v>0.115908611404301</v>
      </c>
      <c r="Q10" s="17">
        <v>0.23459705773706199</v>
      </c>
      <c r="R10" s="17"/>
      <c r="S10" s="17">
        <v>0.29398995559288499</v>
      </c>
      <c r="T10" s="17">
        <v>0.16299702948516201</v>
      </c>
      <c r="U10" s="17">
        <v>0.185102254075798</v>
      </c>
      <c r="V10" s="17">
        <v>0.126824650689005</v>
      </c>
      <c r="W10" s="17">
        <v>0.242642878982992</v>
      </c>
      <c r="X10" s="17">
        <v>0.23439341838335301</v>
      </c>
      <c r="Y10" s="17">
        <v>0.11201486061346801</v>
      </c>
      <c r="Z10" s="17">
        <v>0.37360550302403001</v>
      </c>
      <c r="AA10" s="17">
        <v>0.26891615791191298</v>
      </c>
      <c r="AB10" s="17">
        <v>0.27458816884118697</v>
      </c>
      <c r="AC10" s="17">
        <v>0.297303067207978</v>
      </c>
      <c r="AD10" s="17">
        <v>0</v>
      </c>
      <c r="AE10" s="17"/>
      <c r="AF10" s="17">
        <v>6.9108028372275504E-2</v>
      </c>
      <c r="AG10" s="17">
        <v>0.201739636362325</v>
      </c>
      <c r="AH10" s="17">
        <v>0.28299416279365303</v>
      </c>
      <c r="AI10" s="17">
        <v>0.42514745657053399</v>
      </c>
      <c r="AJ10" s="17">
        <v>0.36926981128826297</v>
      </c>
      <c r="AK10" s="17">
        <v>0.18887582663039801</v>
      </c>
      <c r="AL10" s="17"/>
      <c r="AM10" s="17">
        <v>0.203521261302329</v>
      </c>
      <c r="AN10" s="17">
        <v>0.19931203182371701</v>
      </c>
      <c r="AO10" s="17">
        <v>0.25147642103795498</v>
      </c>
      <c r="AP10" s="17">
        <v>0.38288691186136098</v>
      </c>
      <c r="AQ10" s="17">
        <v>0.131829746317183</v>
      </c>
      <c r="AR10" s="17"/>
      <c r="AS10" s="17">
        <v>0.29105007683217099</v>
      </c>
      <c r="AT10" s="17">
        <v>0.243828656584405</v>
      </c>
      <c r="AU10" s="17">
        <v>0.15977957704262699</v>
      </c>
      <c r="AV10" s="17">
        <v>0.197984550890976</v>
      </c>
      <c r="AW10" s="17">
        <v>0.263800854837273</v>
      </c>
      <c r="AX10" s="17">
        <v>0.19638971320283299</v>
      </c>
      <c r="AY10" s="17"/>
      <c r="AZ10" s="17">
        <v>0.207799665181294</v>
      </c>
      <c r="BA10" s="17">
        <v>0.24029059630355801</v>
      </c>
      <c r="BB10" s="17">
        <v>0.28848626746792799</v>
      </c>
      <c r="BC10" s="17">
        <v>0.33350917092395299</v>
      </c>
      <c r="BD10" s="17">
        <v>0.13669950662935099</v>
      </c>
      <c r="BE10" s="17"/>
      <c r="BF10" s="17">
        <v>0.250305532353022</v>
      </c>
      <c r="BG10" s="17"/>
      <c r="BH10" s="17">
        <v>0.263181689090841</v>
      </c>
      <c r="BI10" s="17"/>
      <c r="BJ10" s="17">
        <v>0.214280507066377</v>
      </c>
      <c r="BK10" s="17">
        <v>0.19533218649884501</v>
      </c>
      <c r="BL10" s="17">
        <v>0.22744624180168399</v>
      </c>
      <c r="BM10" s="17">
        <v>0.28299540373082099</v>
      </c>
      <c r="BN10" s="17">
        <v>0.32868547916622398</v>
      </c>
      <c r="BO10" s="17">
        <v>0</v>
      </c>
      <c r="BP10" s="17"/>
      <c r="BQ10" s="17">
        <v>0.22455877897239601</v>
      </c>
      <c r="BR10" s="17">
        <v>0.27296264584555502</v>
      </c>
      <c r="BS10" s="17">
        <v>0.22995584390381399</v>
      </c>
      <c r="BT10" s="17"/>
      <c r="BU10" s="17">
        <v>0.31995243140945701</v>
      </c>
      <c r="BV10" s="17">
        <v>0.205308531652443</v>
      </c>
      <c r="BW10" s="17">
        <v>0.26390754037907099</v>
      </c>
      <c r="BX10" s="17"/>
      <c r="BY10" s="17">
        <v>0.32384930116514599</v>
      </c>
      <c r="BZ10" s="17"/>
      <c r="CA10" s="17">
        <v>0.21627199753930701</v>
      </c>
    </row>
    <row r="11" spans="2:79" x14ac:dyDescent="0.35">
      <c r="B11" s="18" t="s">
        <v>464</v>
      </c>
      <c r="C11" s="17">
        <v>0.215412126935694</v>
      </c>
      <c r="D11" s="17">
        <v>0.185342777977932</v>
      </c>
      <c r="E11" s="17">
        <v>0.251786375261628</v>
      </c>
      <c r="F11" s="17"/>
      <c r="G11" s="17">
        <v>0.13241930135730101</v>
      </c>
      <c r="H11" s="17">
        <v>0.20662168307425</v>
      </c>
      <c r="I11" s="17">
        <v>0.33218605733765999</v>
      </c>
      <c r="J11" s="17">
        <v>0.16113835224975101</v>
      </c>
      <c r="K11" s="17">
        <v>0.18035095854969199</v>
      </c>
      <c r="L11" s="17">
        <v>0.23977883732476199</v>
      </c>
      <c r="M11" s="17"/>
      <c r="N11" s="17">
        <v>0.198002991616267</v>
      </c>
      <c r="O11" s="17">
        <v>0.233926368129311</v>
      </c>
      <c r="P11" s="17">
        <v>0.269736805054688</v>
      </c>
      <c r="Q11" s="17">
        <v>0.15435898293273601</v>
      </c>
      <c r="R11" s="17"/>
      <c r="S11" s="17">
        <v>0.16153134292001101</v>
      </c>
      <c r="T11" s="17">
        <v>0.26653698981104901</v>
      </c>
      <c r="U11" s="17">
        <v>0.209755088132805</v>
      </c>
      <c r="V11" s="17">
        <v>0.25146062881744102</v>
      </c>
      <c r="W11" s="17">
        <v>0.25850237781969199</v>
      </c>
      <c r="X11" s="17">
        <v>0.23549790387508901</v>
      </c>
      <c r="Y11" s="17">
        <v>0.12533533040352701</v>
      </c>
      <c r="Z11" s="17">
        <v>0.29127842371708701</v>
      </c>
      <c r="AA11" s="17">
        <v>0.13095878408266801</v>
      </c>
      <c r="AB11" s="17">
        <v>0.199728411528179</v>
      </c>
      <c r="AC11" s="17">
        <v>0.41563591054269899</v>
      </c>
      <c r="AD11" s="17">
        <v>0.23953859300244801</v>
      </c>
      <c r="AE11" s="17"/>
      <c r="AF11" s="17">
        <v>0.159482017034518</v>
      </c>
      <c r="AG11" s="17">
        <v>0.22423806317363301</v>
      </c>
      <c r="AH11" s="17">
        <v>0.20197164822556099</v>
      </c>
      <c r="AI11" s="17">
        <v>0.33128111873947302</v>
      </c>
      <c r="AJ11" s="17">
        <v>0.19406202690059901</v>
      </c>
      <c r="AK11" s="17">
        <v>0.21565009505340699</v>
      </c>
      <c r="AL11" s="17"/>
      <c r="AM11" s="17">
        <v>0.20304462262155001</v>
      </c>
      <c r="AN11" s="17">
        <v>0.23516940958061</v>
      </c>
      <c r="AO11" s="17">
        <v>0.24943125093738799</v>
      </c>
      <c r="AP11" s="17">
        <v>0.108140962372685</v>
      </c>
      <c r="AQ11" s="17">
        <v>0.20820906566144901</v>
      </c>
      <c r="AR11" s="17"/>
      <c r="AS11" s="17">
        <v>0.13706870647272701</v>
      </c>
      <c r="AT11" s="17">
        <v>0.229227576274388</v>
      </c>
      <c r="AU11" s="17">
        <v>0.220662756336196</v>
      </c>
      <c r="AV11" s="17">
        <v>0.26702578095547902</v>
      </c>
      <c r="AW11" s="17">
        <v>0.20553040360387601</v>
      </c>
      <c r="AX11" s="17">
        <v>0.22774800536807499</v>
      </c>
      <c r="AY11" s="17"/>
      <c r="AZ11" s="17">
        <v>0.217647316450545</v>
      </c>
      <c r="BA11" s="17">
        <v>0.24946014721134299</v>
      </c>
      <c r="BB11" s="17">
        <v>0.18056367685654701</v>
      </c>
      <c r="BC11" s="17">
        <v>0.22904166346249999</v>
      </c>
      <c r="BD11" s="17">
        <v>0.182484597392922</v>
      </c>
      <c r="BE11" s="17"/>
      <c r="BF11" s="17">
        <v>0.208659487303333</v>
      </c>
      <c r="BG11" s="17"/>
      <c r="BH11" s="17">
        <v>0.23666590485057201</v>
      </c>
      <c r="BI11" s="17"/>
      <c r="BJ11" s="17">
        <v>0.173776060189022</v>
      </c>
      <c r="BK11" s="17">
        <v>0.27133456831496799</v>
      </c>
      <c r="BL11" s="17">
        <v>0.197913914364408</v>
      </c>
      <c r="BM11" s="17">
        <v>0.38396647986884402</v>
      </c>
      <c r="BN11" s="17">
        <v>0</v>
      </c>
      <c r="BO11" s="17">
        <v>0.54276336283451199</v>
      </c>
      <c r="BP11" s="17"/>
      <c r="BQ11" s="17">
        <v>0.30167607783046202</v>
      </c>
      <c r="BR11" s="17">
        <v>0.18383920011959201</v>
      </c>
      <c r="BS11" s="17">
        <v>0.21785926575189399</v>
      </c>
      <c r="BT11" s="17"/>
      <c r="BU11" s="17">
        <v>0.41612532782358203</v>
      </c>
      <c r="BV11" s="17">
        <v>0.22942275340950899</v>
      </c>
      <c r="BW11" s="17">
        <v>0.19866011919938301</v>
      </c>
      <c r="BX11" s="17"/>
      <c r="BY11" s="17">
        <v>0</v>
      </c>
      <c r="BZ11" s="17"/>
      <c r="CA11" s="17">
        <v>0.18622755313733699</v>
      </c>
    </row>
    <row r="12" spans="2:79" x14ac:dyDescent="0.35">
      <c r="B12" s="18" t="s">
        <v>465</v>
      </c>
      <c r="C12" s="17">
        <v>0.21453142696644201</v>
      </c>
      <c r="D12" s="17">
        <v>0.28345173293572401</v>
      </c>
      <c r="E12" s="17">
        <v>0.13587624670749199</v>
      </c>
      <c r="F12" s="17"/>
      <c r="G12" s="17">
        <v>0</v>
      </c>
      <c r="H12" s="17">
        <v>0.26530015358520298</v>
      </c>
      <c r="I12" s="17">
        <v>0.14566403018629201</v>
      </c>
      <c r="J12" s="17">
        <v>0.11156614429930301</v>
      </c>
      <c r="K12" s="17">
        <v>0.26268891780242998</v>
      </c>
      <c r="L12" s="17">
        <v>0.27824517445421099</v>
      </c>
      <c r="M12" s="17"/>
      <c r="N12" s="17">
        <v>0.19419686173178799</v>
      </c>
      <c r="O12" s="17">
        <v>0.17303949823221301</v>
      </c>
      <c r="P12" s="17">
        <v>0.30839253007181999</v>
      </c>
      <c r="Q12" s="17">
        <v>0.20371734044343601</v>
      </c>
      <c r="R12" s="17"/>
      <c r="S12" s="17">
        <v>0.13290884484301099</v>
      </c>
      <c r="T12" s="17">
        <v>0.21426048180767601</v>
      </c>
      <c r="U12" s="17">
        <v>0.32453022013692401</v>
      </c>
      <c r="V12" s="17">
        <v>0.42233510794929802</v>
      </c>
      <c r="W12" s="17">
        <v>0.36437232802532499</v>
      </c>
      <c r="X12" s="17">
        <v>0.24696596585700201</v>
      </c>
      <c r="Y12" s="17">
        <v>9.3497500179675105E-2</v>
      </c>
      <c r="Z12" s="17">
        <v>0.252646148073914</v>
      </c>
      <c r="AA12" s="17">
        <v>0.20684277291831599</v>
      </c>
      <c r="AB12" s="17">
        <v>0.13878858329560501</v>
      </c>
      <c r="AC12" s="17">
        <v>0.17877612960813799</v>
      </c>
      <c r="AD12" s="17">
        <v>0</v>
      </c>
      <c r="AE12" s="17"/>
      <c r="AF12" s="17">
        <v>0.25096246557267199</v>
      </c>
      <c r="AG12" s="17">
        <v>0.24166483222221699</v>
      </c>
      <c r="AH12" s="17">
        <v>0.24199698465446701</v>
      </c>
      <c r="AI12" s="17">
        <v>0.21159002094153601</v>
      </c>
      <c r="AJ12" s="17">
        <v>0.13568215733524899</v>
      </c>
      <c r="AK12" s="17">
        <v>2.43798634533949E-2</v>
      </c>
      <c r="AL12" s="17"/>
      <c r="AM12" s="17">
        <v>0.12863409954126501</v>
      </c>
      <c r="AN12" s="17">
        <v>0.24862085564410999</v>
      </c>
      <c r="AO12" s="17">
        <v>0.19882575287609699</v>
      </c>
      <c r="AP12" s="17">
        <v>0.270376610406109</v>
      </c>
      <c r="AQ12" s="17">
        <v>4.66587773521525E-2</v>
      </c>
      <c r="AR12" s="17"/>
      <c r="AS12" s="17">
        <v>0.157290409428399</v>
      </c>
      <c r="AT12" s="17">
        <v>0.213298603361187</v>
      </c>
      <c r="AU12" s="17">
        <v>0.28207216350583603</v>
      </c>
      <c r="AV12" s="17">
        <v>0.20048687690956901</v>
      </c>
      <c r="AW12" s="17">
        <v>0.20727009971718899</v>
      </c>
      <c r="AX12" s="17">
        <v>0.26847152428840898</v>
      </c>
      <c r="AY12" s="17"/>
      <c r="AZ12" s="17">
        <v>0.25752799893763201</v>
      </c>
      <c r="BA12" s="17">
        <v>0.22929136433610101</v>
      </c>
      <c r="BB12" s="17">
        <v>0.23100253139739699</v>
      </c>
      <c r="BC12" s="17">
        <v>0.18418179402256499</v>
      </c>
      <c r="BD12" s="17">
        <v>0.14051997849708101</v>
      </c>
      <c r="BE12" s="17"/>
      <c r="BF12" s="17">
        <v>0.24154180327257099</v>
      </c>
      <c r="BG12" s="17"/>
      <c r="BH12" s="17">
        <v>0.231501322101718</v>
      </c>
      <c r="BI12" s="17"/>
      <c r="BJ12" s="17">
        <v>0.18031027276946099</v>
      </c>
      <c r="BK12" s="17">
        <v>0.213144720657166</v>
      </c>
      <c r="BL12" s="17">
        <v>0.243601404047742</v>
      </c>
      <c r="BM12" s="17">
        <v>0.19095347762943199</v>
      </c>
      <c r="BN12" s="17">
        <v>0.58191613255433805</v>
      </c>
      <c r="BO12" s="17">
        <v>0</v>
      </c>
      <c r="BP12" s="17"/>
      <c r="BQ12" s="17">
        <v>0.26820158363097202</v>
      </c>
      <c r="BR12" s="17">
        <v>0.263361141210812</v>
      </c>
      <c r="BS12" s="17">
        <v>0.18661451330229301</v>
      </c>
      <c r="BT12" s="17"/>
      <c r="BU12" s="17">
        <v>0.27020546005232399</v>
      </c>
      <c r="BV12" s="17">
        <v>0.24415900639220101</v>
      </c>
      <c r="BW12" s="17">
        <v>0.20507012275289799</v>
      </c>
      <c r="BX12" s="17"/>
      <c r="BY12" s="17">
        <v>0.14432073943145399</v>
      </c>
      <c r="BZ12" s="17"/>
      <c r="CA12" s="17">
        <v>0.161012314084608</v>
      </c>
    </row>
    <row r="13" spans="2:79" x14ac:dyDescent="0.35">
      <c r="B13" s="18" t="s">
        <v>463</v>
      </c>
      <c r="C13" s="17">
        <v>0.19502841721507</v>
      </c>
      <c r="D13" s="17">
        <v>0.196233216651169</v>
      </c>
      <c r="E13" s="17">
        <v>0.194927135860294</v>
      </c>
      <c r="F13" s="17"/>
      <c r="G13" s="17">
        <v>0.168682144461866</v>
      </c>
      <c r="H13" s="17">
        <v>0.20708224451646001</v>
      </c>
      <c r="I13" s="17">
        <v>0.29441842842014099</v>
      </c>
      <c r="J13" s="17">
        <v>0.183881851168053</v>
      </c>
      <c r="K13" s="17">
        <v>0.21677214266922101</v>
      </c>
      <c r="L13" s="17">
        <v>0.13825915239171699</v>
      </c>
      <c r="M13" s="17"/>
      <c r="N13" s="17">
        <v>0.237085717437651</v>
      </c>
      <c r="O13" s="17">
        <v>0.193137538713891</v>
      </c>
      <c r="P13" s="17">
        <v>0.136219611386454</v>
      </c>
      <c r="Q13" s="17">
        <v>0.18720795316330299</v>
      </c>
      <c r="R13" s="17"/>
      <c r="S13" s="17">
        <v>0.21346296062157599</v>
      </c>
      <c r="T13" s="17">
        <v>0.175642907142048</v>
      </c>
      <c r="U13" s="17">
        <v>0.28080104719394999</v>
      </c>
      <c r="V13" s="17">
        <v>0.21475725803446499</v>
      </c>
      <c r="W13" s="17">
        <v>0.12597586519353099</v>
      </c>
      <c r="X13" s="17">
        <v>0.17301867539062199</v>
      </c>
      <c r="Y13" s="17">
        <v>0.15024082973537001</v>
      </c>
      <c r="Z13" s="17">
        <v>0.23710323066942801</v>
      </c>
      <c r="AA13" s="17">
        <v>0.109615160659184</v>
      </c>
      <c r="AB13" s="17">
        <v>0.23028503694356101</v>
      </c>
      <c r="AC13" s="17">
        <v>0.35242273106412503</v>
      </c>
      <c r="AD13" s="17">
        <v>0</v>
      </c>
      <c r="AE13" s="17"/>
      <c r="AF13" s="17">
        <v>0.136325576254062</v>
      </c>
      <c r="AG13" s="17">
        <v>0.14847900412815099</v>
      </c>
      <c r="AH13" s="17">
        <v>0.210740199231195</v>
      </c>
      <c r="AI13" s="17">
        <v>0.24201492275676401</v>
      </c>
      <c r="AJ13" s="17">
        <v>0.249883420880463</v>
      </c>
      <c r="AK13" s="17">
        <v>0.34189584485709201</v>
      </c>
      <c r="AL13" s="17"/>
      <c r="AM13" s="17">
        <v>0.19058645271229999</v>
      </c>
      <c r="AN13" s="17">
        <v>0.21953581916719</v>
      </c>
      <c r="AO13" s="17">
        <v>0.18546336023077201</v>
      </c>
      <c r="AP13" s="17">
        <v>0.181691383145691</v>
      </c>
      <c r="AQ13" s="17">
        <v>0.17848852366933499</v>
      </c>
      <c r="AR13" s="17"/>
      <c r="AS13" s="17">
        <v>0.17707465950840601</v>
      </c>
      <c r="AT13" s="17">
        <v>0.17975669499576699</v>
      </c>
      <c r="AU13" s="17">
        <v>0.180632363804026</v>
      </c>
      <c r="AV13" s="17">
        <v>0.225297462281011</v>
      </c>
      <c r="AW13" s="17">
        <v>0.294279774794385</v>
      </c>
      <c r="AX13" s="17">
        <v>7.0577869757925904E-2</v>
      </c>
      <c r="AY13" s="17"/>
      <c r="AZ13" s="17">
        <v>0.14154123536320701</v>
      </c>
      <c r="BA13" s="17">
        <v>0.179764580177462</v>
      </c>
      <c r="BB13" s="17">
        <v>0.28723913381085198</v>
      </c>
      <c r="BC13" s="17">
        <v>0.34912179633449097</v>
      </c>
      <c r="BD13" s="17">
        <v>0.121723954080789</v>
      </c>
      <c r="BE13" s="17"/>
      <c r="BF13" s="17">
        <v>0.20891093595133201</v>
      </c>
      <c r="BG13" s="17"/>
      <c r="BH13" s="17">
        <v>0.225423704720804</v>
      </c>
      <c r="BI13" s="17"/>
      <c r="BJ13" s="17">
        <v>0.16026633244708299</v>
      </c>
      <c r="BK13" s="17">
        <v>0.19975918343589399</v>
      </c>
      <c r="BL13" s="17">
        <v>0.20119566131710501</v>
      </c>
      <c r="BM13" s="17">
        <v>0.276759199221223</v>
      </c>
      <c r="BN13" s="17">
        <v>0.101967500820031</v>
      </c>
      <c r="BO13" s="17">
        <v>0</v>
      </c>
      <c r="BP13" s="17"/>
      <c r="BQ13" s="17">
        <v>0.22749638277629</v>
      </c>
      <c r="BR13" s="17">
        <v>0.22077488282063301</v>
      </c>
      <c r="BS13" s="17">
        <v>0.19086630424314499</v>
      </c>
      <c r="BT13" s="17"/>
      <c r="BU13" s="17">
        <v>0.18834907950694499</v>
      </c>
      <c r="BV13" s="17">
        <v>0.176636242286724</v>
      </c>
      <c r="BW13" s="17">
        <v>0.229057475281674</v>
      </c>
      <c r="BX13" s="17"/>
      <c r="BY13" s="17">
        <v>6.4039580714443198E-2</v>
      </c>
      <c r="BZ13" s="17"/>
      <c r="CA13" s="17">
        <v>0.21904729525726699</v>
      </c>
    </row>
    <row r="14" spans="2:79" ht="29" x14ac:dyDescent="0.35">
      <c r="B14" s="18" t="s">
        <v>467</v>
      </c>
      <c r="C14" s="17">
        <v>0.11666464691723601</v>
      </c>
      <c r="D14" s="17">
        <v>9.5633110141616504E-2</v>
      </c>
      <c r="E14" s="17">
        <v>0.14187963269255399</v>
      </c>
      <c r="F14" s="17"/>
      <c r="G14" s="17">
        <v>0</v>
      </c>
      <c r="H14" s="17">
        <v>0.141443858466096</v>
      </c>
      <c r="I14" s="17">
        <v>0.13907691023825</v>
      </c>
      <c r="J14" s="17">
        <v>7.2848403143163501E-2</v>
      </c>
      <c r="K14" s="17">
        <v>0.116939835469069</v>
      </c>
      <c r="L14" s="17">
        <v>0.13571783528766199</v>
      </c>
      <c r="M14" s="17"/>
      <c r="N14" s="17">
        <v>0.108886959613334</v>
      </c>
      <c r="O14" s="17">
        <v>8.6991398076554302E-2</v>
      </c>
      <c r="P14" s="17">
        <v>0.216971542692562</v>
      </c>
      <c r="Q14" s="17">
        <v>5.8243225154174197E-2</v>
      </c>
      <c r="R14" s="17"/>
      <c r="S14" s="17">
        <v>0.139365736168994</v>
      </c>
      <c r="T14" s="17">
        <v>6.3577376069874098E-2</v>
      </c>
      <c r="U14" s="17">
        <v>0.18996013566202599</v>
      </c>
      <c r="V14" s="17">
        <v>0.21774640734793099</v>
      </c>
      <c r="W14" s="17">
        <v>1.6172971891062201E-2</v>
      </c>
      <c r="X14" s="17">
        <v>8.2999966617605905E-2</v>
      </c>
      <c r="Y14" s="17">
        <v>7.1120025732943307E-2</v>
      </c>
      <c r="Z14" s="17">
        <v>5.2072592508731301E-2</v>
      </c>
      <c r="AA14" s="17">
        <v>0.14841072379614301</v>
      </c>
      <c r="AB14" s="17">
        <v>8.28667265371857E-2</v>
      </c>
      <c r="AC14" s="17">
        <v>0.226696819978676</v>
      </c>
      <c r="AD14" s="17">
        <v>0</v>
      </c>
      <c r="AE14" s="17"/>
      <c r="AF14" s="17">
        <v>0.188914816955387</v>
      </c>
      <c r="AG14" s="17">
        <v>8.2698220333721401E-2</v>
      </c>
      <c r="AH14" s="17">
        <v>8.8639073224531198E-2</v>
      </c>
      <c r="AI14" s="17">
        <v>0.16095194328930201</v>
      </c>
      <c r="AJ14" s="17">
        <v>0.156386495320952</v>
      </c>
      <c r="AK14" s="17">
        <v>0.22154502130312301</v>
      </c>
      <c r="AL14" s="17"/>
      <c r="AM14" s="17">
        <v>0.129011861199088</v>
      </c>
      <c r="AN14" s="17">
        <v>8.9199208059141805E-2</v>
      </c>
      <c r="AO14" s="17">
        <v>0.12645089988455999</v>
      </c>
      <c r="AP14" s="17">
        <v>0.113788346000536</v>
      </c>
      <c r="AQ14" s="17">
        <v>0.28699964869556699</v>
      </c>
      <c r="AR14" s="17"/>
      <c r="AS14" s="17">
        <v>0.137638170291012</v>
      </c>
      <c r="AT14" s="17">
        <v>0.14234807290764601</v>
      </c>
      <c r="AU14" s="17">
        <v>0.133332733802181</v>
      </c>
      <c r="AV14" s="17">
        <v>4.9660052795847599E-2</v>
      </c>
      <c r="AW14" s="17">
        <v>8.4402519296675693E-2</v>
      </c>
      <c r="AX14" s="17">
        <v>0.15474579342300901</v>
      </c>
      <c r="AY14" s="17"/>
      <c r="AZ14" s="17">
        <v>0.10764812424015199</v>
      </c>
      <c r="BA14" s="17">
        <v>0.12677020343798301</v>
      </c>
      <c r="BB14" s="17">
        <v>0.137149291109325</v>
      </c>
      <c r="BC14" s="17">
        <v>8.5768915123808895E-2</v>
      </c>
      <c r="BD14" s="17">
        <v>0.11012275134019101</v>
      </c>
      <c r="BE14" s="17"/>
      <c r="BF14" s="17">
        <v>0.114867172873503</v>
      </c>
      <c r="BG14" s="17"/>
      <c r="BH14" s="17">
        <v>0.109574430830415</v>
      </c>
      <c r="BI14" s="17"/>
      <c r="BJ14" s="17">
        <v>0.154496394599973</v>
      </c>
      <c r="BK14" s="17">
        <v>0.12632578656087001</v>
      </c>
      <c r="BL14" s="17">
        <v>7.6740651790417599E-2</v>
      </c>
      <c r="BM14" s="17">
        <v>0.17903068533299701</v>
      </c>
      <c r="BN14" s="17">
        <v>0.108023931887245</v>
      </c>
      <c r="BO14" s="17">
        <v>0.54276336283451199</v>
      </c>
      <c r="BP14" s="17"/>
      <c r="BQ14" s="17">
        <v>0.16117476179627799</v>
      </c>
      <c r="BR14" s="17">
        <v>8.8470708254186403E-2</v>
      </c>
      <c r="BS14" s="17">
        <v>0.12022045222415401</v>
      </c>
      <c r="BT14" s="17"/>
      <c r="BU14" s="17">
        <v>0.26945167788880497</v>
      </c>
      <c r="BV14" s="17">
        <v>8.0543447674150198E-2</v>
      </c>
      <c r="BW14" s="17">
        <v>0.130493556744323</v>
      </c>
      <c r="BX14" s="17"/>
      <c r="BY14" s="17">
        <v>8.0281158717011206E-2</v>
      </c>
      <c r="BZ14" s="17"/>
      <c r="CA14" s="17">
        <v>0.151881829462816</v>
      </c>
    </row>
    <row r="15" spans="2:79" ht="29" x14ac:dyDescent="0.35">
      <c r="B15" s="18" t="s">
        <v>472</v>
      </c>
      <c r="C15" s="17">
        <v>0.100858831266582</v>
      </c>
      <c r="D15" s="17">
        <v>8.47980603388028E-2</v>
      </c>
      <c r="E15" s="17">
        <v>0.12019265973604799</v>
      </c>
      <c r="F15" s="17"/>
      <c r="G15" s="17">
        <v>0</v>
      </c>
      <c r="H15" s="17">
        <v>6.2346644307554801E-2</v>
      </c>
      <c r="I15" s="17">
        <v>0.21126403821144499</v>
      </c>
      <c r="J15" s="17">
        <v>4.9284337326545802E-2</v>
      </c>
      <c r="K15" s="17">
        <v>8.3463805076318495E-2</v>
      </c>
      <c r="L15" s="17">
        <v>0.12745000206897</v>
      </c>
      <c r="M15" s="17"/>
      <c r="N15" s="17">
        <v>0.12967298411091099</v>
      </c>
      <c r="O15" s="17">
        <v>9.5056186151631999E-2</v>
      </c>
      <c r="P15" s="17">
        <v>0.117039594565436</v>
      </c>
      <c r="Q15" s="17">
        <v>3.0787976107510402E-2</v>
      </c>
      <c r="R15" s="17"/>
      <c r="S15" s="17">
        <v>0.12116067565325001</v>
      </c>
      <c r="T15" s="17">
        <v>3.3244549582524797E-2</v>
      </c>
      <c r="U15" s="17">
        <v>0.122885499758212</v>
      </c>
      <c r="V15" s="17">
        <v>0.15879578922628099</v>
      </c>
      <c r="W15" s="17">
        <v>9.0333223752615793E-2</v>
      </c>
      <c r="X15" s="17">
        <v>0.162530033067733</v>
      </c>
      <c r="Y15" s="17">
        <v>0</v>
      </c>
      <c r="Z15" s="17">
        <v>0</v>
      </c>
      <c r="AA15" s="17">
        <v>0.100832368996548</v>
      </c>
      <c r="AB15" s="17">
        <v>1.0936316516505701E-2</v>
      </c>
      <c r="AC15" s="17">
        <v>0.306125754236659</v>
      </c>
      <c r="AD15" s="17">
        <v>0</v>
      </c>
      <c r="AE15" s="17"/>
      <c r="AF15" s="17">
        <v>4.4492304251301802E-2</v>
      </c>
      <c r="AG15" s="17">
        <v>5.9226524766965098E-2</v>
      </c>
      <c r="AH15" s="17">
        <v>0.20096048811557901</v>
      </c>
      <c r="AI15" s="17">
        <v>0.21269852133297801</v>
      </c>
      <c r="AJ15" s="17">
        <v>0</v>
      </c>
      <c r="AK15" s="17">
        <v>0</v>
      </c>
      <c r="AL15" s="17"/>
      <c r="AM15" s="17">
        <v>0.15990364763405701</v>
      </c>
      <c r="AN15" s="17">
        <v>8.8396108839981002E-2</v>
      </c>
      <c r="AO15" s="17">
        <v>7.4335525740644504E-2</v>
      </c>
      <c r="AP15" s="17">
        <v>0.121345407530939</v>
      </c>
      <c r="AQ15" s="17">
        <v>0</v>
      </c>
      <c r="AR15" s="17"/>
      <c r="AS15" s="17">
        <v>2.9096610512974599E-2</v>
      </c>
      <c r="AT15" s="17">
        <v>0.122194030621602</v>
      </c>
      <c r="AU15" s="17">
        <v>7.4354332883575194E-2</v>
      </c>
      <c r="AV15" s="17">
        <v>0.121651250560561</v>
      </c>
      <c r="AW15" s="17">
        <v>0.113158984323145</v>
      </c>
      <c r="AX15" s="17">
        <v>0.175125748603527</v>
      </c>
      <c r="AY15" s="17"/>
      <c r="AZ15" s="17">
        <v>0.132773342451665</v>
      </c>
      <c r="BA15" s="17">
        <v>0.116713876103785</v>
      </c>
      <c r="BB15" s="17">
        <v>9.2445781447094005E-2</v>
      </c>
      <c r="BC15" s="17">
        <v>2.6984346126646401E-2</v>
      </c>
      <c r="BD15" s="17">
        <v>8.3507495267244894E-2</v>
      </c>
      <c r="BE15" s="17"/>
      <c r="BF15" s="17">
        <v>0.10643888273749599</v>
      </c>
      <c r="BG15" s="17"/>
      <c r="BH15" s="17">
        <v>0.114204253009229</v>
      </c>
      <c r="BI15" s="17"/>
      <c r="BJ15" s="17">
        <v>8.4717439330511499E-2</v>
      </c>
      <c r="BK15" s="17">
        <v>0.11301572828567</v>
      </c>
      <c r="BL15" s="17">
        <v>0.131564006358276</v>
      </c>
      <c r="BM15" s="17">
        <v>4.8770731805761698E-2</v>
      </c>
      <c r="BN15" s="17">
        <v>0</v>
      </c>
      <c r="BO15" s="17">
        <v>0</v>
      </c>
      <c r="BP15" s="17"/>
      <c r="BQ15" s="17">
        <v>0.107006469971093</v>
      </c>
      <c r="BR15" s="17">
        <v>0.111609716339647</v>
      </c>
      <c r="BS15" s="17">
        <v>0.10338944252347</v>
      </c>
      <c r="BT15" s="17"/>
      <c r="BU15" s="17">
        <v>0.34044425863265798</v>
      </c>
      <c r="BV15" s="17">
        <v>0.11082977728268301</v>
      </c>
      <c r="BW15" s="17">
        <v>9.0160980520112399E-2</v>
      </c>
      <c r="BX15" s="17"/>
      <c r="BY15" s="17">
        <v>0.33706675607869802</v>
      </c>
      <c r="BZ15" s="17"/>
      <c r="CA15" s="17">
        <v>9.4229744249681405E-2</v>
      </c>
    </row>
    <row r="16" spans="2:79" ht="29" x14ac:dyDescent="0.35">
      <c r="B16" s="18" t="s">
        <v>476</v>
      </c>
      <c r="C16" s="17">
        <v>3.3445047541786302E-2</v>
      </c>
      <c r="D16" s="17">
        <v>3.6099500221652203E-2</v>
      </c>
      <c r="E16" s="17">
        <v>3.0583344048738199E-2</v>
      </c>
      <c r="F16" s="17"/>
      <c r="G16" s="17">
        <v>0</v>
      </c>
      <c r="H16" s="17">
        <v>2.61991800377409E-2</v>
      </c>
      <c r="I16" s="17">
        <v>2.83775239920055E-2</v>
      </c>
      <c r="J16" s="17">
        <v>2.75818419284048E-2</v>
      </c>
      <c r="K16" s="17">
        <v>6.5820278782876898E-2</v>
      </c>
      <c r="L16" s="17">
        <v>2.1188781904277001E-2</v>
      </c>
      <c r="M16" s="17"/>
      <c r="N16" s="17">
        <v>1.7283676652945099E-2</v>
      </c>
      <c r="O16" s="17">
        <v>4.20741549476897E-2</v>
      </c>
      <c r="P16" s="17">
        <v>7.3283202134917194E-2</v>
      </c>
      <c r="Q16" s="17">
        <v>0</v>
      </c>
      <c r="R16" s="17"/>
      <c r="S16" s="17">
        <v>0</v>
      </c>
      <c r="T16" s="17">
        <v>1.9931686593301998E-2</v>
      </c>
      <c r="U16" s="17">
        <v>1.30777158224891E-2</v>
      </c>
      <c r="V16" s="17">
        <v>0</v>
      </c>
      <c r="W16" s="17">
        <v>8.7188494493628699E-2</v>
      </c>
      <c r="X16" s="17">
        <v>0</v>
      </c>
      <c r="Y16" s="17">
        <v>3.6512936412601699E-2</v>
      </c>
      <c r="Z16" s="17">
        <v>0.102665591483743</v>
      </c>
      <c r="AA16" s="17">
        <v>0.12792775718286001</v>
      </c>
      <c r="AB16" s="17">
        <v>0</v>
      </c>
      <c r="AC16" s="17">
        <v>3.8583554386504702E-2</v>
      </c>
      <c r="AD16" s="17">
        <v>0</v>
      </c>
      <c r="AE16" s="17"/>
      <c r="AF16" s="17">
        <v>0</v>
      </c>
      <c r="AG16" s="17">
        <v>4.2679620390378002E-2</v>
      </c>
      <c r="AH16" s="17">
        <v>3.11861029405208E-2</v>
      </c>
      <c r="AI16" s="17">
        <v>1.6666469750939699E-2</v>
      </c>
      <c r="AJ16" s="17">
        <v>0</v>
      </c>
      <c r="AK16" s="17">
        <v>7.7285090021811401E-2</v>
      </c>
      <c r="AL16" s="17"/>
      <c r="AM16" s="17">
        <v>5.0205298827702402E-2</v>
      </c>
      <c r="AN16" s="17">
        <v>2.5953582010092801E-2</v>
      </c>
      <c r="AO16" s="17">
        <v>1.6464986892462601E-2</v>
      </c>
      <c r="AP16" s="17">
        <v>4.3667118467058098E-2</v>
      </c>
      <c r="AQ16" s="17">
        <v>0.17746199462548601</v>
      </c>
      <c r="AR16" s="17"/>
      <c r="AS16" s="17">
        <v>2.0864464107407998E-2</v>
      </c>
      <c r="AT16" s="17">
        <v>5.9935446770398399E-3</v>
      </c>
      <c r="AU16" s="17">
        <v>6.1711467889353201E-2</v>
      </c>
      <c r="AV16" s="17">
        <v>7.0127731688374398E-2</v>
      </c>
      <c r="AW16" s="17">
        <v>1.88879680825376E-2</v>
      </c>
      <c r="AX16" s="17">
        <v>5.0588368807650497E-2</v>
      </c>
      <c r="AY16" s="17"/>
      <c r="AZ16" s="17">
        <v>6.2207470955781198E-2</v>
      </c>
      <c r="BA16" s="17">
        <v>3.00205443033894E-2</v>
      </c>
      <c r="BB16" s="17">
        <v>2.7632623268177E-2</v>
      </c>
      <c r="BC16" s="17">
        <v>0</v>
      </c>
      <c r="BD16" s="17">
        <v>2.65904367020619E-2</v>
      </c>
      <c r="BE16" s="17"/>
      <c r="BF16" s="17">
        <v>2.5448327014909101E-2</v>
      </c>
      <c r="BG16" s="17"/>
      <c r="BH16" s="17">
        <v>1.8949478174275301E-2</v>
      </c>
      <c r="BI16" s="17"/>
      <c r="BJ16" s="17">
        <v>1.44937518036672E-2</v>
      </c>
      <c r="BK16" s="17">
        <v>3.6293477019496798E-2</v>
      </c>
      <c r="BL16" s="17">
        <v>3.8752958660325201E-2</v>
      </c>
      <c r="BM16" s="17">
        <v>6.9393816410515605E-2</v>
      </c>
      <c r="BN16" s="17">
        <v>0</v>
      </c>
      <c r="BO16" s="17">
        <v>0</v>
      </c>
      <c r="BP16" s="17"/>
      <c r="BQ16" s="17">
        <v>1.5305331694152101E-2</v>
      </c>
      <c r="BR16" s="17">
        <v>5.3122447677522402E-2</v>
      </c>
      <c r="BS16" s="17">
        <v>2.51422588449247E-2</v>
      </c>
      <c r="BT16" s="17"/>
      <c r="BU16" s="17">
        <v>0</v>
      </c>
      <c r="BV16" s="17">
        <v>2.7933868359946001E-2</v>
      </c>
      <c r="BW16" s="17">
        <v>3.80937534899475E-2</v>
      </c>
      <c r="BX16" s="17"/>
      <c r="BY16" s="17">
        <v>0</v>
      </c>
      <c r="BZ16" s="17"/>
      <c r="CA16" s="17">
        <v>8.1475720435863597E-2</v>
      </c>
    </row>
    <row r="17" spans="2:79" x14ac:dyDescent="0.35">
      <c r="B17" s="18" t="s">
        <v>135</v>
      </c>
      <c r="C17" s="17">
        <v>1.4472496986021601E-2</v>
      </c>
      <c r="D17" s="17">
        <v>1.8883171829665701E-2</v>
      </c>
      <c r="E17" s="17">
        <v>9.4437706952672801E-3</v>
      </c>
      <c r="F17" s="17"/>
      <c r="G17" s="17">
        <v>0</v>
      </c>
      <c r="H17" s="17">
        <v>0</v>
      </c>
      <c r="I17" s="17">
        <v>0</v>
      </c>
      <c r="J17" s="17">
        <v>0</v>
      </c>
      <c r="K17" s="17">
        <v>4.2015987995557801E-2</v>
      </c>
      <c r="L17" s="17">
        <v>1.88805101289404E-2</v>
      </c>
      <c r="M17" s="17"/>
      <c r="N17" s="17">
        <v>1.4416477353412199E-2</v>
      </c>
      <c r="O17" s="17">
        <v>9.3785729278740397E-3</v>
      </c>
      <c r="P17" s="17">
        <v>0</v>
      </c>
      <c r="Q17" s="17">
        <v>3.96656146747833E-2</v>
      </c>
      <c r="R17" s="17"/>
      <c r="S17" s="17">
        <v>4.9747570905754098E-3</v>
      </c>
      <c r="T17" s="17">
        <v>0</v>
      </c>
      <c r="U17" s="17">
        <v>0</v>
      </c>
      <c r="V17" s="17">
        <v>0</v>
      </c>
      <c r="W17" s="17">
        <v>2.59969140798719E-2</v>
      </c>
      <c r="X17" s="17">
        <v>8.8954808342161101E-2</v>
      </c>
      <c r="Y17" s="17">
        <v>2.1157550015097198E-2</v>
      </c>
      <c r="Z17" s="17">
        <v>0</v>
      </c>
      <c r="AA17" s="17">
        <v>0</v>
      </c>
      <c r="AB17" s="17">
        <v>0</v>
      </c>
      <c r="AC17" s="17">
        <v>0</v>
      </c>
      <c r="AD17" s="17">
        <v>0</v>
      </c>
      <c r="AE17" s="17"/>
      <c r="AF17" s="17">
        <v>1.3967635775512299E-2</v>
      </c>
      <c r="AG17" s="17">
        <v>1.7768711937484E-2</v>
      </c>
      <c r="AH17" s="17">
        <v>0</v>
      </c>
      <c r="AI17" s="17">
        <v>4.5545494110430802E-2</v>
      </c>
      <c r="AJ17" s="17">
        <v>2.90355342251153E-2</v>
      </c>
      <c r="AK17" s="17">
        <v>0</v>
      </c>
      <c r="AL17" s="17"/>
      <c r="AM17" s="17">
        <v>1.2547267662318499E-2</v>
      </c>
      <c r="AN17" s="17">
        <v>1.3858456761301201E-2</v>
      </c>
      <c r="AO17" s="17">
        <v>1.11329268535708E-2</v>
      </c>
      <c r="AP17" s="17">
        <v>3.0835575094058799E-2</v>
      </c>
      <c r="AQ17" s="17">
        <v>0</v>
      </c>
      <c r="AR17" s="17"/>
      <c r="AS17" s="17">
        <v>5.0434963921981903E-3</v>
      </c>
      <c r="AT17" s="17">
        <v>1.65720619958383E-2</v>
      </c>
      <c r="AU17" s="17">
        <v>0</v>
      </c>
      <c r="AV17" s="17">
        <v>3.79399735110044E-2</v>
      </c>
      <c r="AW17" s="17">
        <v>0</v>
      </c>
      <c r="AX17" s="17">
        <v>2.68367100302918E-2</v>
      </c>
      <c r="AY17" s="17"/>
      <c r="AZ17" s="17">
        <v>7.7898665802173901E-3</v>
      </c>
      <c r="BA17" s="17">
        <v>2.7397167717254301E-2</v>
      </c>
      <c r="BB17" s="17">
        <v>2.5794560622487101E-2</v>
      </c>
      <c r="BC17" s="17">
        <v>0</v>
      </c>
      <c r="BD17" s="17">
        <v>0</v>
      </c>
      <c r="BE17" s="17"/>
      <c r="BF17" s="17">
        <v>1.7361787559112701E-2</v>
      </c>
      <c r="BG17" s="17"/>
      <c r="BH17" s="17">
        <v>2.26016442836359E-2</v>
      </c>
      <c r="BI17" s="17"/>
      <c r="BJ17" s="17">
        <v>0</v>
      </c>
      <c r="BK17" s="17">
        <v>1.9304083689115799E-2</v>
      </c>
      <c r="BL17" s="17">
        <v>2.1921712010949598E-2</v>
      </c>
      <c r="BM17" s="17">
        <v>0</v>
      </c>
      <c r="BN17" s="17">
        <v>0</v>
      </c>
      <c r="BO17" s="17">
        <v>0</v>
      </c>
      <c r="BP17" s="17"/>
      <c r="BQ17" s="17">
        <v>4.4409716233154102E-2</v>
      </c>
      <c r="BR17" s="17">
        <v>1.57568376361477E-2</v>
      </c>
      <c r="BS17" s="17">
        <v>5.9639027256844302E-3</v>
      </c>
      <c r="BT17" s="17"/>
      <c r="BU17" s="17">
        <v>0</v>
      </c>
      <c r="BV17" s="17">
        <v>2.2746364655798799E-2</v>
      </c>
      <c r="BW17" s="17">
        <v>1.1242783383144999E-2</v>
      </c>
      <c r="BX17" s="17"/>
      <c r="BY17" s="17">
        <v>0</v>
      </c>
      <c r="BZ17" s="17"/>
      <c r="CA17" s="17">
        <v>3.5792925427340298E-2</v>
      </c>
    </row>
    <row r="18" spans="2:79" x14ac:dyDescent="0.35">
      <c r="B18" s="18" t="s">
        <v>104</v>
      </c>
      <c r="C18" s="19">
        <v>0.123757301231721</v>
      </c>
      <c r="D18" s="19">
        <v>0.10489375717042</v>
      </c>
      <c r="E18" s="19">
        <v>0.14650036132774499</v>
      </c>
      <c r="F18" s="19"/>
      <c r="G18" s="19">
        <v>0.18226385336076401</v>
      </c>
      <c r="H18" s="19">
        <v>9.4913695931143793E-2</v>
      </c>
      <c r="I18" s="19">
        <v>6.10478551166398E-2</v>
      </c>
      <c r="J18" s="19">
        <v>0.19689551397170801</v>
      </c>
      <c r="K18" s="19">
        <v>0.143979056078581</v>
      </c>
      <c r="L18" s="19">
        <v>9.0416083153264507E-2</v>
      </c>
      <c r="M18" s="19"/>
      <c r="N18" s="19">
        <v>0.103167890009584</v>
      </c>
      <c r="O18" s="19">
        <v>0.16958139659164501</v>
      </c>
      <c r="P18" s="19">
        <v>0.114777675797346</v>
      </c>
      <c r="Q18" s="19">
        <v>9.9307847110431002E-2</v>
      </c>
      <c r="R18" s="19"/>
      <c r="S18" s="19">
        <v>0.13859870220471401</v>
      </c>
      <c r="T18" s="19">
        <v>0.13720133406218299</v>
      </c>
      <c r="U18" s="19">
        <v>0.174402573400496</v>
      </c>
      <c r="V18" s="19">
        <v>3.3297149046222899E-2</v>
      </c>
      <c r="W18" s="19">
        <v>3.5150939041816001E-2</v>
      </c>
      <c r="X18" s="19">
        <v>0.102173860831494</v>
      </c>
      <c r="Y18" s="19">
        <v>0.12435019639794299</v>
      </c>
      <c r="Z18" s="19">
        <v>0.18211886158976501</v>
      </c>
      <c r="AA18" s="19">
        <v>8.3892214413386207E-2</v>
      </c>
      <c r="AB18" s="19">
        <v>0.22713870410987799</v>
      </c>
      <c r="AC18" s="19">
        <v>5.2810468063057503E-2</v>
      </c>
      <c r="AD18" s="19">
        <v>0.76046140699755205</v>
      </c>
      <c r="AE18" s="19"/>
      <c r="AF18" s="19">
        <v>0.15343981454043701</v>
      </c>
      <c r="AG18" s="19">
        <v>0.16504449366450899</v>
      </c>
      <c r="AH18" s="19">
        <v>8.4384875647034605E-2</v>
      </c>
      <c r="AI18" s="19">
        <v>2.78467483396924E-2</v>
      </c>
      <c r="AJ18" s="19">
        <v>0.13872837795364301</v>
      </c>
      <c r="AK18" s="19">
        <v>0.113693395485659</v>
      </c>
      <c r="AL18" s="19"/>
      <c r="AM18" s="19">
        <v>0.11494835387151001</v>
      </c>
      <c r="AN18" s="19">
        <v>0.109623139225142</v>
      </c>
      <c r="AO18" s="19">
        <v>0.17129461536179799</v>
      </c>
      <c r="AP18" s="19">
        <v>9.5793346189262205E-2</v>
      </c>
      <c r="AQ18" s="19">
        <v>0</v>
      </c>
      <c r="AR18" s="19"/>
      <c r="AS18" s="19">
        <v>0.18271097716078399</v>
      </c>
      <c r="AT18" s="19">
        <v>0.136265570590061</v>
      </c>
      <c r="AU18" s="19">
        <v>6.1432211144906899E-2</v>
      </c>
      <c r="AV18" s="19">
        <v>0.113344879038482</v>
      </c>
      <c r="AW18" s="19">
        <v>0.106087111978864</v>
      </c>
      <c r="AX18" s="19">
        <v>0.117771761743374</v>
      </c>
      <c r="AY18" s="19"/>
      <c r="AZ18" s="19">
        <v>9.0174165815061602E-2</v>
      </c>
      <c r="BA18" s="19">
        <v>0.14046960868786201</v>
      </c>
      <c r="BB18" s="19">
        <v>7.2569363561706304E-2</v>
      </c>
      <c r="BC18" s="19">
        <v>7.8768672211437907E-2</v>
      </c>
      <c r="BD18" s="19">
        <v>0.20712309146190799</v>
      </c>
      <c r="BE18" s="19"/>
      <c r="BF18" s="19">
        <v>0.11041106930969199</v>
      </c>
      <c r="BG18" s="19"/>
      <c r="BH18" s="19">
        <v>0.12601548890809999</v>
      </c>
      <c r="BI18" s="19"/>
      <c r="BJ18" s="19">
        <v>0.13150128141995901</v>
      </c>
      <c r="BK18" s="19">
        <v>0.16565253162126301</v>
      </c>
      <c r="BL18" s="19">
        <v>0.13572117181652499</v>
      </c>
      <c r="BM18" s="19">
        <v>7.9875398060814895E-2</v>
      </c>
      <c r="BN18" s="19">
        <v>0</v>
      </c>
      <c r="BO18" s="19">
        <v>0</v>
      </c>
      <c r="BP18" s="19"/>
      <c r="BQ18" s="19">
        <v>6.2784945944492895E-2</v>
      </c>
      <c r="BR18" s="19">
        <v>0.123375627995676</v>
      </c>
      <c r="BS18" s="19">
        <v>0.111145521240582</v>
      </c>
      <c r="BT18" s="19"/>
      <c r="BU18" s="19">
        <v>6.7428055771815196E-2</v>
      </c>
      <c r="BV18" s="19">
        <v>0.11541677998491599</v>
      </c>
      <c r="BW18" s="19">
        <v>9.7301482014719901E-2</v>
      </c>
      <c r="BX18" s="19"/>
      <c r="BY18" s="19">
        <v>0.259447851958579</v>
      </c>
      <c r="BZ18" s="19"/>
      <c r="CA18" s="19">
        <v>0.14594561197049499</v>
      </c>
    </row>
    <row r="19" spans="2:79" x14ac:dyDescent="0.35">
      <c r="B19" s="16"/>
    </row>
    <row r="20" spans="2:79" x14ac:dyDescent="0.35">
      <c r="B20" t="s">
        <v>107</v>
      </c>
    </row>
    <row r="21" spans="2:79" x14ac:dyDescent="0.35">
      <c r="B21" t="s">
        <v>108</v>
      </c>
    </row>
    <row r="23" spans="2:79" x14ac:dyDescent="0.35">
      <c r="B23"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A22"/>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478</v>
      </c>
      <c r="C9" s="17">
        <v>6.4994251058330801E-2</v>
      </c>
      <c r="D9" s="17">
        <v>6.6634502521227906E-2</v>
      </c>
      <c r="E9" s="17">
        <v>6.3839066944938405E-2</v>
      </c>
      <c r="F9" s="17"/>
      <c r="G9" s="17">
        <v>0.11310713034910801</v>
      </c>
      <c r="H9" s="17">
        <v>6.8901963136810504E-2</v>
      </c>
      <c r="I9" s="17">
        <v>8.4378064647875506E-2</v>
      </c>
      <c r="J9" s="17">
        <v>5.5989789573678603E-2</v>
      </c>
      <c r="K9" s="17">
        <v>5.0360982572531701E-2</v>
      </c>
      <c r="L9" s="17">
        <v>3.1072114735560999E-2</v>
      </c>
      <c r="M9" s="17"/>
      <c r="N9" s="17">
        <v>6.2692104875679694E-2</v>
      </c>
      <c r="O9" s="17">
        <v>6.2817239768817701E-2</v>
      </c>
      <c r="P9" s="17">
        <v>5.6577472859708003E-2</v>
      </c>
      <c r="Q9" s="17">
        <v>7.9031711768115895E-2</v>
      </c>
      <c r="R9" s="17"/>
      <c r="S9" s="17">
        <v>7.2087858469951097E-2</v>
      </c>
      <c r="T9" s="17">
        <v>5.26902460725188E-2</v>
      </c>
      <c r="U9" s="17">
        <v>4.91343090862746E-2</v>
      </c>
      <c r="V9" s="17">
        <v>4.5306813104465299E-2</v>
      </c>
      <c r="W9" s="17">
        <v>5.6088459038842103E-2</v>
      </c>
      <c r="X9" s="17">
        <v>7.2330996993425906E-2</v>
      </c>
      <c r="Y9" s="17">
        <v>6.5267725423784007E-2</v>
      </c>
      <c r="Z9" s="17">
        <v>9.3260451025872798E-2</v>
      </c>
      <c r="AA9" s="17">
        <v>8.1391056110274501E-2</v>
      </c>
      <c r="AB9" s="17">
        <v>8.3583646461549893E-2</v>
      </c>
      <c r="AC9" s="17">
        <v>6.6811920629138002E-2</v>
      </c>
      <c r="AD9" s="17">
        <v>2.8137733342501001E-2</v>
      </c>
      <c r="AE9" s="17"/>
      <c r="AF9" s="17">
        <v>8.3672075043330602E-2</v>
      </c>
      <c r="AG9" s="17">
        <v>6.3087906259141402E-2</v>
      </c>
      <c r="AH9" s="17">
        <v>4.6959055383820003E-2</v>
      </c>
      <c r="AI9" s="17">
        <v>6.2832826223666705E-2</v>
      </c>
      <c r="AJ9" s="17">
        <v>6.8150257497243405E-2</v>
      </c>
      <c r="AK9" s="17">
        <v>6.3324911896375596E-2</v>
      </c>
      <c r="AL9" s="17"/>
      <c r="AM9" s="17">
        <v>8.1475487856108003E-2</v>
      </c>
      <c r="AN9" s="17">
        <v>6.2617465968283201E-2</v>
      </c>
      <c r="AO9" s="17">
        <v>5.5248758672865897E-2</v>
      </c>
      <c r="AP9" s="17">
        <v>5.4386735451318897E-2</v>
      </c>
      <c r="AQ9" s="17">
        <v>5.7519898141618099E-2</v>
      </c>
      <c r="AR9" s="17"/>
      <c r="AS9" s="17">
        <v>6.9340659623039702E-2</v>
      </c>
      <c r="AT9" s="17">
        <v>5.5365247788137999E-2</v>
      </c>
      <c r="AU9" s="17">
        <v>7.4733903138743701E-2</v>
      </c>
      <c r="AV9" s="17">
        <v>7.6347541393014001E-2</v>
      </c>
      <c r="AW9" s="17">
        <v>5.4360476186636301E-2</v>
      </c>
      <c r="AX9" s="17">
        <v>4.8434483519409703E-2</v>
      </c>
      <c r="AY9" s="17"/>
      <c r="AZ9" s="17">
        <v>6.9295035999872204E-2</v>
      </c>
      <c r="BA9" s="17">
        <v>5.8364943886046003E-2</v>
      </c>
      <c r="BB9" s="17">
        <v>6.4981483415852706E-2</v>
      </c>
      <c r="BC9" s="17">
        <v>5.6515387936117198E-2</v>
      </c>
      <c r="BD9" s="17">
        <v>7.1813327110539199E-2</v>
      </c>
      <c r="BE9" s="17"/>
      <c r="BF9" s="17">
        <v>6.22373384019764E-2</v>
      </c>
      <c r="BG9" s="17"/>
      <c r="BH9" s="17">
        <v>5.9448206799761899E-2</v>
      </c>
      <c r="BI9" s="17"/>
      <c r="BJ9" s="17">
        <v>7.9365443233927094E-2</v>
      </c>
      <c r="BK9" s="17">
        <v>6.2734949173548896E-2</v>
      </c>
      <c r="BL9" s="17">
        <v>3.9420005421681399E-2</v>
      </c>
      <c r="BM9" s="17">
        <v>0.10465787900531701</v>
      </c>
      <c r="BN9" s="17">
        <v>7.0242386234562901E-2</v>
      </c>
      <c r="BO9" s="17">
        <v>7.9355017555389304E-2</v>
      </c>
      <c r="BP9" s="17"/>
      <c r="BQ9" s="17">
        <v>6.4476391899602095E-2</v>
      </c>
      <c r="BR9" s="17">
        <v>6.2051123929552698E-2</v>
      </c>
      <c r="BS9" s="17">
        <v>6.1078573764994301E-2</v>
      </c>
      <c r="BT9" s="17"/>
      <c r="BU9" s="17">
        <v>0.10112938268782699</v>
      </c>
      <c r="BV9" s="17">
        <v>6.0227237905932901E-2</v>
      </c>
      <c r="BW9" s="17">
        <v>6.1997841546693903E-2</v>
      </c>
      <c r="BX9" s="17"/>
      <c r="BY9" s="17">
        <v>0.10370539522321801</v>
      </c>
      <c r="BZ9" s="17"/>
      <c r="CA9" s="17">
        <v>6.9213092859200506E-2</v>
      </c>
    </row>
    <row r="10" spans="2:79" ht="43.5" x14ac:dyDescent="0.35">
      <c r="B10" s="18" t="s">
        <v>479</v>
      </c>
      <c r="C10" s="17">
        <v>0.12189155761927099</v>
      </c>
      <c r="D10" s="17">
        <v>0.122290151266223</v>
      </c>
      <c r="E10" s="17">
        <v>0.120838709251308</v>
      </c>
      <c r="F10" s="17"/>
      <c r="G10" s="17">
        <v>0.15160606938263399</v>
      </c>
      <c r="H10" s="17">
        <v>0.14936144180432501</v>
      </c>
      <c r="I10" s="17">
        <v>0.13601010489756199</v>
      </c>
      <c r="J10" s="17">
        <v>0.12681217003981801</v>
      </c>
      <c r="K10" s="17">
        <v>7.1600234244422606E-2</v>
      </c>
      <c r="L10" s="17">
        <v>9.7980620387527001E-2</v>
      </c>
      <c r="M10" s="17"/>
      <c r="N10" s="17">
        <v>0.116037581944322</v>
      </c>
      <c r="O10" s="17">
        <v>0.111324157125798</v>
      </c>
      <c r="P10" s="17">
        <v>0.157858846977462</v>
      </c>
      <c r="Q10" s="17">
        <v>0.109281055483191</v>
      </c>
      <c r="R10" s="17"/>
      <c r="S10" s="17">
        <v>9.6342928273032202E-2</v>
      </c>
      <c r="T10" s="17">
        <v>0.120659010831529</v>
      </c>
      <c r="U10" s="17">
        <v>0.109245383407662</v>
      </c>
      <c r="V10" s="17">
        <v>0.10752317538706301</v>
      </c>
      <c r="W10" s="17">
        <v>0.13240707486973399</v>
      </c>
      <c r="X10" s="17">
        <v>0.124841491914541</v>
      </c>
      <c r="Y10" s="17">
        <v>0.135914487144873</v>
      </c>
      <c r="Z10" s="17">
        <v>0.15793677855961899</v>
      </c>
      <c r="AA10" s="17">
        <v>0.13612650634418499</v>
      </c>
      <c r="AB10" s="17">
        <v>0.11106715076194799</v>
      </c>
      <c r="AC10" s="17">
        <v>0.124101917620787</v>
      </c>
      <c r="AD10" s="17">
        <v>0.18078128478135799</v>
      </c>
      <c r="AE10" s="17"/>
      <c r="AF10" s="17">
        <v>0.125533025436808</v>
      </c>
      <c r="AG10" s="17">
        <v>0.124411327240635</v>
      </c>
      <c r="AH10" s="17">
        <v>0.13398200732594301</v>
      </c>
      <c r="AI10" s="17">
        <v>0.108001449024538</v>
      </c>
      <c r="AJ10" s="17">
        <v>0.107074544958446</v>
      </c>
      <c r="AK10" s="17">
        <v>9.2551707152143003E-2</v>
      </c>
      <c r="AL10" s="17"/>
      <c r="AM10" s="17">
        <v>0.12669435745264401</v>
      </c>
      <c r="AN10" s="17">
        <v>0.116972604219323</v>
      </c>
      <c r="AO10" s="17">
        <v>0.111302112456029</v>
      </c>
      <c r="AP10" s="17">
        <v>0.13345656096439601</v>
      </c>
      <c r="AQ10" s="17">
        <v>0.157466624257737</v>
      </c>
      <c r="AR10" s="17"/>
      <c r="AS10" s="17">
        <v>0.12315243875524701</v>
      </c>
      <c r="AT10" s="17">
        <v>0.12718694902726199</v>
      </c>
      <c r="AU10" s="17">
        <v>0.113878164814083</v>
      </c>
      <c r="AV10" s="17">
        <v>0.118244188188011</v>
      </c>
      <c r="AW10" s="17">
        <v>0.124732838147703</v>
      </c>
      <c r="AX10" s="17">
        <v>0.12454248246578201</v>
      </c>
      <c r="AY10" s="17"/>
      <c r="AZ10" s="17">
        <v>0.101197129739866</v>
      </c>
      <c r="BA10" s="17">
        <v>0.118470325105759</v>
      </c>
      <c r="BB10" s="17">
        <v>0.14817815557692701</v>
      </c>
      <c r="BC10" s="17">
        <v>9.9685689101100802E-2</v>
      </c>
      <c r="BD10" s="17">
        <v>0.12940156865869501</v>
      </c>
      <c r="BE10" s="17"/>
      <c r="BF10" s="17">
        <v>0.11592417445704201</v>
      </c>
      <c r="BG10" s="17"/>
      <c r="BH10" s="17">
        <v>0.11240068498129099</v>
      </c>
      <c r="BI10" s="17"/>
      <c r="BJ10" s="17">
        <v>0.126126899846282</v>
      </c>
      <c r="BK10" s="17">
        <v>0.116342241030054</v>
      </c>
      <c r="BL10" s="17">
        <v>0.11694337317001</v>
      </c>
      <c r="BM10" s="17">
        <v>0.150350065249232</v>
      </c>
      <c r="BN10" s="17">
        <v>9.8700083999451599E-2</v>
      </c>
      <c r="BO10" s="17">
        <v>0.109539429621374</v>
      </c>
      <c r="BP10" s="17"/>
      <c r="BQ10" s="17">
        <v>0.117733421329257</v>
      </c>
      <c r="BR10" s="17">
        <v>0.11848112695893299</v>
      </c>
      <c r="BS10" s="17">
        <v>0.123879928884834</v>
      </c>
      <c r="BT10" s="17"/>
      <c r="BU10" s="17">
        <v>6.4248292438078905E-2</v>
      </c>
      <c r="BV10" s="17">
        <v>0.112722946031498</v>
      </c>
      <c r="BW10" s="17">
        <v>0.12660188153861399</v>
      </c>
      <c r="BX10" s="17"/>
      <c r="BY10" s="17">
        <v>0.16550426375956501</v>
      </c>
      <c r="BZ10" s="17"/>
      <c r="CA10" s="17">
        <v>9.3313050994699595E-2</v>
      </c>
    </row>
    <row r="11" spans="2:79" ht="43.5" x14ac:dyDescent="0.35">
      <c r="B11" s="18" t="s">
        <v>480</v>
      </c>
      <c r="C11" s="17">
        <v>0.10357483565577399</v>
      </c>
      <c r="D11" s="17">
        <v>0.10373528541395299</v>
      </c>
      <c r="E11" s="17">
        <v>0.103235537863038</v>
      </c>
      <c r="F11" s="17"/>
      <c r="G11" s="17">
        <v>9.75468376143101E-2</v>
      </c>
      <c r="H11" s="17">
        <v>0.12342896686629801</v>
      </c>
      <c r="I11" s="17">
        <v>9.0743188211024894E-2</v>
      </c>
      <c r="J11" s="17">
        <v>0.104871450455225</v>
      </c>
      <c r="K11" s="17">
        <v>0.10923558155659301</v>
      </c>
      <c r="L11" s="17">
        <v>9.7006536510863203E-2</v>
      </c>
      <c r="M11" s="17"/>
      <c r="N11" s="17">
        <v>9.3607773538035899E-2</v>
      </c>
      <c r="O11" s="17">
        <v>0.112209070303727</v>
      </c>
      <c r="P11" s="17">
        <v>0.108460311143543</v>
      </c>
      <c r="Q11" s="17">
        <v>9.9007774672834198E-2</v>
      </c>
      <c r="R11" s="17"/>
      <c r="S11" s="17">
        <v>0.113397410390997</v>
      </c>
      <c r="T11" s="17">
        <v>0.112487114131083</v>
      </c>
      <c r="U11" s="17">
        <v>8.1611799058356305E-2</v>
      </c>
      <c r="V11" s="17">
        <v>7.1105010164604798E-2</v>
      </c>
      <c r="W11" s="17">
        <v>0.146819741133105</v>
      </c>
      <c r="X11" s="17">
        <v>0.157571402123131</v>
      </c>
      <c r="Y11" s="17">
        <v>0.105754120827593</v>
      </c>
      <c r="Z11" s="17">
        <v>0.11562501094614</v>
      </c>
      <c r="AA11" s="17">
        <v>9.2742782450082606E-2</v>
      </c>
      <c r="AB11" s="17">
        <v>7.3981680758382795E-2</v>
      </c>
      <c r="AC11" s="17">
        <v>7.0607226150070396E-2</v>
      </c>
      <c r="AD11" s="17">
        <v>7.3880487349235094E-2</v>
      </c>
      <c r="AE11" s="17"/>
      <c r="AF11" s="17">
        <v>8.3296116308105905E-2</v>
      </c>
      <c r="AG11" s="17">
        <v>0.108645477181514</v>
      </c>
      <c r="AH11" s="17">
        <v>0.11682718824246</v>
      </c>
      <c r="AI11" s="17">
        <v>0.115714287259959</v>
      </c>
      <c r="AJ11" s="17">
        <v>7.2757671275567301E-2</v>
      </c>
      <c r="AK11" s="17">
        <v>7.9382537242913595E-2</v>
      </c>
      <c r="AL11" s="17"/>
      <c r="AM11" s="17">
        <v>0.11844120408004</v>
      </c>
      <c r="AN11" s="17">
        <v>0.10780720306368601</v>
      </c>
      <c r="AO11" s="17">
        <v>9.4910493800723805E-2</v>
      </c>
      <c r="AP11" s="17">
        <v>8.6287495356514102E-2</v>
      </c>
      <c r="AQ11" s="17">
        <v>8.0871618951419796E-2</v>
      </c>
      <c r="AR11" s="17"/>
      <c r="AS11" s="17">
        <v>8.5054638286759104E-2</v>
      </c>
      <c r="AT11" s="17">
        <v>0.108748737257061</v>
      </c>
      <c r="AU11" s="17">
        <v>0.135054218863568</v>
      </c>
      <c r="AV11" s="17">
        <v>0.10151900940648</v>
      </c>
      <c r="AW11" s="17">
        <v>8.5195392885308599E-2</v>
      </c>
      <c r="AX11" s="17">
        <v>0.111999886137501</v>
      </c>
      <c r="AY11" s="17"/>
      <c r="AZ11" s="17">
        <v>0.100375146427086</v>
      </c>
      <c r="BA11" s="17">
        <v>0.110082408322493</v>
      </c>
      <c r="BB11" s="17">
        <v>0.101361318239634</v>
      </c>
      <c r="BC11" s="17">
        <v>9.48613481946564E-2</v>
      </c>
      <c r="BD11" s="17">
        <v>0.105237038592881</v>
      </c>
      <c r="BE11" s="17"/>
      <c r="BF11" s="17">
        <v>0.10286066176359</v>
      </c>
      <c r="BG11" s="17"/>
      <c r="BH11" s="17">
        <v>0.106318417460741</v>
      </c>
      <c r="BI11" s="17"/>
      <c r="BJ11" s="17">
        <v>0.108023410389436</v>
      </c>
      <c r="BK11" s="17">
        <v>8.7339329218134504E-2</v>
      </c>
      <c r="BL11" s="17">
        <v>0.117398881430549</v>
      </c>
      <c r="BM11" s="17">
        <v>9.6037306394443606E-2</v>
      </c>
      <c r="BN11" s="17">
        <v>7.4557976535475495E-2</v>
      </c>
      <c r="BO11" s="17">
        <v>0.11120922797595301</v>
      </c>
      <c r="BP11" s="17"/>
      <c r="BQ11" s="17">
        <v>8.9336640259674693E-2</v>
      </c>
      <c r="BR11" s="17">
        <v>0.10690601446598499</v>
      </c>
      <c r="BS11" s="17">
        <v>0.10786317168819901</v>
      </c>
      <c r="BT11" s="17"/>
      <c r="BU11" s="17">
        <v>0.102300484046457</v>
      </c>
      <c r="BV11" s="17">
        <v>0.102861943730075</v>
      </c>
      <c r="BW11" s="17">
        <v>0.105594747118709</v>
      </c>
      <c r="BX11" s="17"/>
      <c r="BY11" s="17">
        <v>5.4653004310040901E-2</v>
      </c>
      <c r="BZ11" s="17"/>
      <c r="CA11" s="17">
        <v>9.7263993046768998E-2</v>
      </c>
    </row>
    <row r="12" spans="2:79" ht="43.5" x14ac:dyDescent="0.35">
      <c r="B12" s="18" t="s">
        <v>481</v>
      </c>
      <c r="C12" s="17">
        <v>8.2851074869061306E-2</v>
      </c>
      <c r="D12" s="17">
        <v>8.1027610516575393E-2</v>
      </c>
      <c r="E12" s="17">
        <v>8.4708208874934202E-2</v>
      </c>
      <c r="F12" s="17"/>
      <c r="G12" s="17">
        <v>7.2393682368476001E-2</v>
      </c>
      <c r="H12" s="17">
        <v>8.6349373053278305E-2</v>
      </c>
      <c r="I12" s="17">
        <v>0.104088596089041</v>
      </c>
      <c r="J12" s="17">
        <v>8.5568307113833106E-2</v>
      </c>
      <c r="K12" s="17">
        <v>7.8523689674822497E-2</v>
      </c>
      <c r="L12" s="17">
        <v>7.0496195940312895E-2</v>
      </c>
      <c r="M12" s="17"/>
      <c r="N12" s="17">
        <v>7.1577271344682905E-2</v>
      </c>
      <c r="O12" s="17">
        <v>8.5987832228788405E-2</v>
      </c>
      <c r="P12" s="17">
        <v>7.3213168267797599E-2</v>
      </c>
      <c r="Q12" s="17">
        <v>0.100061105712742</v>
      </c>
      <c r="R12" s="17"/>
      <c r="S12" s="17">
        <v>7.5506348956500602E-2</v>
      </c>
      <c r="T12" s="17">
        <v>7.9829582845348801E-2</v>
      </c>
      <c r="U12" s="17">
        <v>0.105345136029443</v>
      </c>
      <c r="V12" s="17">
        <v>0.131296706487423</v>
      </c>
      <c r="W12" s="17">
        <v>5.7878573632403098E-2</v>
      </c>
      <c r="X12" s="17">
        <v>7.2704617546181696E-2</v>
      </c>
      <c r="Y12" s="17">
        <v>8.4634489896648707E-2</v>
      </c>
      <c r="Z12" s="17">
        <v>6.0070079765006397E-2</v>
      </c>
      <c r="AA12" s="17">
        <v>8.6209338944361197E-2</v>
      </c>
      <c r="AB12" s="17">
        <v>6.7343319209642802E-2</v>
      </c>
      <c r="AC12" s="17">
        <v>6.8496268341094499E-2</v>
      </c>
      <c r="AD12" s="17">
        <v>9.7363743051005994E-2</v>
      </c>
      <c r="AE12" s="17"/>
      <c r="AF12" s="17">
        <v>9.94152976127467E-2</v>
      </c>
      <c r="AG12" s="17">
        <v>7.8942427594161202E-2</v>
      </c>
      <c r="AH12" s="17">
        <v>6.4993742693682396E-2</v>
      </c>
      <c r="AI12" s="17">
        <v>7.3318616097166694E-2</v>
      </c>
      <c r="AJ12" s="17">
        <v>8.6395270840763996E-2</v>
      </c>
      <c r="AK12" s="17">
        <v>0.122635643050861</v>
      </c>
      <c r="AL12" s="17"/>
      <c r="AM12" s="17">
        <v>7.42287101986491E-2</v>
      </c>
      <c r="AN12" s="17">
        <v>9.4547534454120494E-2</v>
      </c>
      <c r="AO12" s="17">
        <v>7.9617523981519001E-2</v>
      </c>
      <c r="AP12" s="17">
        <v>8.0640646492051604E-2</v>
      </c>
      <c r="AQ12" s="17">
        <v>9.0686740854844905E-2</v>
      </c>
      <c r="AR12" s="17"/>
      <c r="AS12" s="17">
        <v>8.0583106512711403E-2</v>
      </c>
      <c r="AT12" s="17">
        <v>0.10382208637427</v>
      </c>
      <c r="AU12" s="17">
        <v>6.3548610126634097E-2</v>
      </c>
      <c r="AV12" s="17">
        <v>7.9286859483803901E-2</v>
      </c>
      <c r="AW12" s="17">
        <v>8.3594685730666696E-2</v>
      </c>
      <c r="AX12" s="17">
        <v>7.3890636068367294E-2</v>
      </c>
      <c r="AY12" s="17"/>
      <c r="AZ12" s="17">
        <v>7.9114231338338697E-2</v>
      </c>
      <c r="BA12" s="17">
        <v>9.1708617639799803E-2</v>
      </c>
      <c r="BB12" s="17">
        <v>8.6001745713210107E-2</v>
      </c>
      <c r="BC12" s="17">
        <v>7.66566777800812E-2</v>
      </c>
      <c r="BD12" s="17">
        <v>7.6374732603676596E-2</v>
      </c>
      <c r="BE12" s="17"/>
      <c r="BF12" s="17">
        <v>8.1952048186186705E-2</v>
      </c>
      <c r="BG12" s="17"/>
      <c r="BH12" s="17">
        <v>8.3655298458310406E-2</v>
      </c>
      <c r="BI12" s="17"/>
      <c r="BJ12" s="17">
        <v>8.8280826561091999E-2</v>
      </c>
      <c r="BK12" s="17">
        <v>7.6664488937118802E-2</v>
      </c>
      <c r="BL12" s="17">
        <v>7.0176374057191002E-2</v>
      </c>
      <c r="BM12" s="17">
        <v>0.105986804922026</v>
      </c>
      <c r="BN12" s="17">
        <v>0.13507886362625399</v>
      </c>
      <c r="BO12" s="17">
        <v>0.11518225010219101</v>
      </c>
      <c r="BP12" s="17"/>
      <c r="BQ12" s="17">
        <v>0.100144828912614</v>
      </c>
      <c r="BR12" s="17">
        <v>7.2778044500309003E-2</v>
      </c>
      <c r="BS12" s="17">
        <v>8.4127600910779504E-2</v>
      </c>
      <c r="BT12" s="17"/>
      <c r="BU12" s="17">
        <v>0.102012952072965</v>
      </c>
      <c r="BV12" s="17">
        <v>7.8413060757583697E-2</v>
      </c>
      <c r="BW12" s="17">
        <v>8.5398318857287395E-2</v>
      </c>
      <c r="BX12" s="17"/>
      <c r="BY12" s="17">
        <v>0.10454169122894</v>
      </c>
      <c r="BZ12" s="17"/>
      <c r="CA12" s="17">
        <v>7.9969559287429798E-2</v>
      </c>
    </row>
    <row r="13" spans="2:79" ht="43.5" x14ac:dyDescent="0.35">
      <c r="B13" s="18" t="s">
        <v>482</v>
      </c>
      <c r="C13" s="17">
        <v>7.1472721848409498E-2</v>
      </c>
      <c r="D13" s="17">
        <v>6.6238327307911904E-2</v>
      </c>
      <c r="E13" s="17">
        <v>7.6072199539791399E-2</v>
      </c>
      <c r="F13" s="17"/>
      <c r="G13" s="17">
        <v>5.5303899128033102E-2</v>
      </c>
      <c r="H13" s="17">
        <v>8.4439672744851299E-2</v>
      </c>
      <c r="I13" s="17">
        <v>6.0646612035967502E-2</v>
      </c>
      <c r="J13" s="17">
        <v>7.6593487020496703E-2</v>
      </c>
      <c r="K13" s="17">
        <v>6.9940976909153296E-2</v>
      </c>
      <c r="L13" s="17">
        <v>7.7377715905284999E-2</v>
      </c>
      <c r="M13" s="17"/>
      <c r="N13" s="17">
        <v>5.1707749768029297E-2</v>
      </c>
      <c r="O13" s="17">
        <v>7.4355298422968299E-2</v>
      </c>
      <c r="P13" s="17">
        <v>7.0323847727579797E-2</v>
      </c>
      <c r="Q13" s="17">
        <v>9.0823700573762101E-2</v>
      </c>
      <c r="R13" s="17"/>
      <c r="S13" s="17">
        <v>7.7217176134234497E-2</v>
      </c>
      <c r="T13" s="17">
        <v>6.7763663767032301E-2</v>
      </c>
      <c r="U13" s="17">
        <v>6.7106702747419006E-2</v>
      </c>
      <c r="V13" s="17">
        <v>6.2502047675229599E-2</v>
      </c>
      <c r="W13" s="17">
        <v>7.3908252936925795E-2</v>
      </c>
      <c r="X13" s="17">
        <v>7.7134159714411094E-2</v>
      </c>
      <c r="Y13" s="17">
        <v>9.0323320292694895E-2</v>
      </c>
      <c r="Z13" s="17">
        <v>6.0195878067040201E-2</v>
      </c>
      <c r="AA13" s="17">
        <v>5.61428171242239E-2</v>
      </c>
      <c r="AB13" s="17">
        <v>7.7305612584155803E-2</v>
      </c>
      <c r="AC13" s="17">
        <v>7.2198262735057306E-2</v>
      </c>
      <c r="AD13" s="17">
        <v>7.8920599061609295E-2</v>
      </c>
      <c r="AE13" s="17"/>
      <c r="AF13" s="17">
        <v>8.1690146717325204E-2</v>
      </c>
      <c r="AG13" s="17">
        <v>7.5475554399685202E-2</v>
      </c>
      <c r="AH13" s="17">
        <v>8.0972563690638696E-2</v>
      </c>
      <c r="AI13" s="17">
        <v>5.2147457219540998E-2</v>
      </c>
      <c r="AJ13" s="17">
        <v>5.4998742505709401E-2</v>
      </c>
      <c r="AK13" s="17">
        <v>4.6693190940820403E-2</v>
      </c>
      <c r="AL13" s="17"/>
      <c r="AM13" s="17">
        <v>7.6279903682571801E-2</v>
      </c>
      <c r="AN13" s="17">
        <v>7.8699650929407103E-2</v>
      </c>
      <c r="AO13" s="17">
        <v>6.3386614249593104E-2</v>
      </c>
      <c r="AP13" s="17">
        <v>5.3198685559175701E-2</v>
      </c>
      <c r="AQ13" s="17">
        <v>0</v>
      </c>
      <c r="AR13" s="17"/>
      <c r="AS13" s="17">
        <v>6.80595989725261E-2</v>
      </c>
      <c r="AT13" s="17">
        <v>7.2232597232829293E-2</v>
      </c>
      <c r="AU13" s="17">
        <v>6.0590231626923598E-2</v>
      </c>
      <c r="AV13" s="17">
        <v>8.9001302487415196E-2</v>
      </c>
      <c r="AW13" s="17">
        <v>6.08397607481772E-2</v>
      </c>
      <c r="AX13" s="17">
        <v>7.1267236571938494E-2</v>
      </c>
      <c r="AY13" s="17"/>
      <c r="AZ13" s="17">
        <v>7.0989870229960006E-2</v>
      </c>
      <c r="BA13" s="17">
        <v>7.6568909800872303E-2</v>
      </c>
      <c r="BB13" s="17">
        <v>5.9342003273613303E-2</v>
      </c>
      <c r="BC13" s="17">
        <v>5.99144330244884E-2</v>
      </c>
      <c r="BD13" s="17">
        <v>7.8108424004600899E-2</v>
      </c>
      <c r="BE13" s="17"/>
      <c r="BF13" s="17">
        <v>7.0489666847818405E-2</v>
      </c>
      <c r="BG13" s="17"/>
      <c r="BH13" s="17">
        <v>6.8008176172755994E-2</v>
      </c>
      <c r="BI13" s="17"/>
      <c r="BJ13" s="17">
        <v>7.1434139780209002E-2</v>
      </c>
      <c r="BK13" s="17">
        <v>6.3922001820677199E-2</v>
      </c>
      <c r="BL13" s="17">
        <v>7.4348291608736294E-2</v>
      </c>
      <c r="BM13" s="17">
        <v>5.4310763253124797E-2</v>
      </c>
      <c r="BN13" s="17">
        <v>8.1257948915560305E-2</v>
      </c>
      <c r="BO13" s="17">
        <v>5.8167933441540899E-2</v>
      </c>
      <c r="BP13" s="17"/>
      <c r="BQ13" s="17">
        <v>7.7343813569505399E-2</v>
      </c>
      <c r="BR13" s="17">
        <v>5.2639589018056203E-2</v>
      </c>
      <c r="BS13" s="17">
        <v>7.5540036446237899E-2</v>
      </c>
      <c r="BT13" s="17"/>
      <c r="BU13" s="17">
        <v>5.3999054468381401E-2</v>
      </c>
      <c r="BV13" s="17">
        <v>5.6319012975875597E-2</v>
      </c>
      <c r="BW13" s="17">
        <v>7.61090716633607E-2</v>
      </c>
      <c r="BX13" s="17"/>
      <c r="BY13" s="17">
        <v>8.7848004128224494E-2</v>
      </c>
      <c r="BZ13" s="17"/>
      <c r="CA13" s="17">
        <v>7.4226954479198207E-2</v>
      </c>
    </row>
    <row r="14" spans="2:79" ht="43.5" x14ac:dyDescent="0.35">
      <c r="B14" s="18" t="s">
        <v>483</v>
      </c>
      <c r="C14" s="17">
        <v>3.3880671199623701E-2</v>
      </c>
      <c r="D14" s="17">
        <v>3.5032586349520299E-2</v>
      </c>
      <c r="E14" s="17">
        <v>3.2988866701270998E-2</v>
      </c>
      <c r="F14" s="17"/>
      <c r="G14" s="17">
        <v>5.3124129081848701E-2</v>
      </c>
      <c r="H14" s="17">
        <v>5.4552213222924903E-2</v>
      </c>
      <c r="I14" s="17">
        <v>4.2487805276979297E-2</v>
      </c>
      <c r="J14" s="17">
        <v>2.9807023627704099E-2</v>
      </c>
      <c r="K14" s="17">
        <v>1.8598776955426201E-2</v>
      </c>
      <c r="L14" s="17">
        <v>1.07847711314093E-2</v>
      </c>
      <c r="M14" s="17"/>
      <c r="N14" s="17">
        <v>2.91258779276415E-2</v>
      </c>
      <c r="O14" s="17">
        <v>3.2346954086096197E-2</v>
      </c>
      <c r="P14" s="17">
        <v>3.79543451540343E-2</v>
      </c>
      <c r="Q14" s="17">
        <v>3.8001936337372998E-2</v>
      </c>
      <c r="R14" s="17"/>
      <c r="S14" s="17">
        <v>5.1099942280915599E-2</v>
      </c>
      <c r="T14" s="17">
        <v>2.8231478830133501E-2</v>
      </c>
      <c r="U14" s="17">
        <v>3.4524847528496203E-2</v>
      </c>
      <c r="V14" s="17">
        <v>5.4743092032961897E-2</v>
      </c>
      <c r="W14" s="17">
        <v>3.8495128482882598E-2</v>
      </c>
      <c r="X14" s="17">
        <v>3.4622534469907401E-2</v>
      </c>
      <c r="Y14" s="17">
        <v>1.5981543899355001E-2</v>
      </c>
      <c r="Z14" s="17">
        <v>3.4344701982135899E-2</v>
      </c>
      <c r="AA14" s="17">
        <v>3.6281688474344397E-2</v>
      </c>
      <c r="AB14" s="17">
        <v>1.26787514337105E-2</v>
      </c>
      <c r="AC14" s="17">
        <v>7.0918590080789098E-3</v>
      </c>
      <c r="AD14" s="17">
        <v>4.7312248808671402E-2</v>
      </c>
      <c r="AE14" s="17"/>
      <c r="AF14" s="17">
        <v>3.6524268953126098E-2</v>
      </c>
      <c r="AG14" s="17">
        <v>3.1693232909777699E-2</v>
      </c>
      <c r="AH14" s="17">
        <v>3.6581417503816403E-2</v>
      </c>
      <c r="AI14" s="17">
        <v>3.1966144597000902E-2</v>
      </c>
      <c r="AJ14" s="17">
        <v>4.8613605168262401E-2</v>
      </c>
      <c r="AK14" s="17">
        <v>2.85558318040759E-2</v>
      </c>
      <c r="AL14" s="17"/>
      <c r="AM14" s="17">
        <v>3.3540821718141198E-2</v>
      </c>
      <c r="AN14" s="17">
        <v>2.7655401237089702E-2</v>
      </c>
      <c r="AO14" s="17">
        <v>3.14735680212236E-2</v>
      </c>
      <c r="AP14" s="17">
        <v>5.5001454013328697E-2</v>
      </c>
      <c r="AQ14" s="17">
        <v>3.4436099669570099E-2</v>
      </c>
      <c r="AR14" s="17"/>
      <c r="AS14" s="17">
        <v>5.2399650040146503E-2</v>
      </c>
      <c r="AT14" s="17">
        <v>3.2072293761753898E-2</v>
      </c>
      <c r="AU14" s="17">
        <v>3.6068369292214103E-2</v>
      </c>
      <c r="AV14" s="17">
        <v>2.9895964128164899E-2</v>
      </c>
      <c r="AW14" s="17">
        <v>1.29807318339461E-2</v>
      </c>
      <c r="AX14" s="17">
        <v>2.3173001259590199E-2</v>
      </c>
      <c r="AY14" s="17"/>
      <c r="AZ14" s="17">
        <v>3.1004041192679299E-2</v>
      </c>
      <c r="BA14" s="17">
        <v>2.91052979488894E-2</v>
      </c>
      <c r="BB14" s="17">
        <v>3.4691140765516999E-2</v>
      </c>
      <c r="BC14" s="17">
        <v>2.2756847949130299E-2</v>
      </c>
      <c r="BD14" s="17">
        <v>4.2619505119924697E-2</v>
      </c>
      <c r="BE14" s="17"/>
      <c r="BF14" s="17">
        <v>2.9112666085347301E-2</v>
      </c>
      <c r="BG14" s="17"/>
      <c r="BH14" s="17">
        <v>3.2338990136812303E-2</v>
      </c>
      <c r="BI14" s="17"/>
      <c r="BJ14" s="17">
        <v>3.3612137250373098E-2</v>
      </c>
      <c r="BK14" s="17">
        <v>2.60816657311938E-2</v>
      </c>
      <c r="BL14" s="17">
        <v>2.8686876037477799E-2</v>
      </c>
      <c r="BM14" s="17">
        <v>3.7820785210741899E-2</v>
      </c>
      <c r="BN14" s="17">
        <v>4.9007093726701902E-2</v>
      </c>
      <c r="BO14" s="17">
        <v>4.8853718379269301E-2</v>
      </c>
      <c r="BP14" s="17"/>
      <c r="BQ14" s="17">
        <v>3.2662459368401203E-2</v>
      </c>
      <c r="BR14" s="17">
        <v>3.7961493699207503E-2</v>
      </c>
      <c r="BS14" s="17">
        <v>3.0960679926629799E-2</v>
      </c>
      <c r="BT14" s="17"/>
      <c r="BU14" s="17">
        <v>1.7540357547885601E-2</v>
      </c>
      <c r="BV14" s="17">
        <v>2.9959161407183299E-2</v>
      </c>
      <c r="BW14" s="17">
        <v>3.7242220302387399E-2</v>
      </c>
      <c r="BX14" s="17"/>
      <c r="BY14" s="17">
        <v>7.8357743590493703E-2</v>
      </c>
      <c r="BZ14" s="17"/>
      <c r="CA14" s="17">
        <v>3.3317196137876301E-2</v>
      </c>
    </row>
    <row r="15" spans="2:79" ht="58" x14ac:dyDescent="0.35">
      <c r="B15" s="18" t="s">
        <v>484</v>
      </c>
      <c r="C15" s="17">
        <v>5.89363166140002E-2</v>
      </c>
      <c r="D15" s="17">
        <v>5.1636826408346902E-2</v>
      </c>
      <c r="E15" s="17">
        <v>6.6461039627605203E-2</v>
      </c>
      <c r="F15" s="17"/>
      <c r="G15" s="17">
        <v>0.118278088763567</v>
      </c>
      <c r="H15" s="17">
        <v>7.6993737294354395E-2</v>
      </c>
      <c r="I15" s="17">
        <v>4.6076511716436098E-2</v>
      </c>
      <c r="J15" s="17">
        <v>4.80566223343947E-2</v>
      </c>
      <c r="K15" s="17">
        <v>4.1242811551921298E-2</v>
      </c>
      <c r="L15" s="17">
        <v>3.5684068452035998E-2</v>
      </c>
      <c r="M15" s="17"/>
      <c r="N15" s="17">
        <v>4.4920918460785803E-2</v>
      </c>
      <c r="O15" s="17">
        <v>5.6154324467646601E-2</v>
      </c>
      <c r="P15" s="17">
        <v>5.1490002391556301E-2</v>
      </c>
      <c r="Q15" s="17">
        <v>8.3134210303811601E-2</v>
      </c>
      <c r="R15" s="17"/>
      <c r="S15" s="17">
        <v>7.0857553609488796E-2</v>
      </c>
      <c r="T15" s="17">
        <v>5.1205360294168799E-2</v>
      </c>
      <c r="U15" s="17">
        <v>5.3144336093556697E-2</v>
      </c>
      <c r="V15" s="17">
        <v>3.0670744659766901E-2</v>
      </c>
      <c r="W15" s="17">
        <v>3.7945842706510302E-2</v>
      </c>
      <c r="X15" s="17">
        <v>5.1273294866727E-2</v>
      </c>
      <c r="Y15" s="17">
        <v>7.7283466636478698E-2</v>
      </c>
      <c r="Z15" s="17">
        <v>4.26855949367888E-2</v>
      </c>
      <c r="AA15" s="17">
        <v>8.7747331409304699E-2</v>
      </c>
      <c r="AB15" s="17">
        <v>4.5929574363474099E-2</v>
      </c>
      <c r="AC15" s="17">
        <v>7.91758645524199E-2</v>
      </c>
      <c r="AD15" s="17">
        <v>8.1427129764237105E-2</v>
      </c>
      <c r="AE15" s="17"/>
      <c r="AF15" s="17">
        <v>5.8826275100748698E-2</v>
      </c>
      <c r="AG15" s="17">
        <v>6.2839801326838807E-2</v>
      </c>
      <c r="AH15" s="17">
        <v>5.30304236844392E-2</v>
      </c>
      <c r="AI15" s="17">
        <v>5.0929204663942199E-2</v>
      </c>
      <c r="AJ15" s="17">
        <v>4.4363808150763302E-2</v>
      </c>
      <c r="AK15" s="17">
        <v>4.6244505650309603E-2</v>
      </c>
      <c r="AL15" s="17"/>
      <c r="AM15" s="17">
        <v>7.62654449867807E-2</v>
      </c>
      <c r="AN15" s="17">
        <v>4.73220018802342E-2</v>
      </c>
      <c r="AO15" s="17">
        <v>5.9274875093318601E-2</v>
      </c>
      <c r="AP15" s="17">
        <v>6.14563903786116E-2</v>
      </c>
      <c r="AQ15" s="17">
        <v>2.7712637680962701E-2</v>
      </c>
      <c r="AR15" s="17"/>
      <c r="AS15" s="17">
        <v>7.0787462678822605E-2</v>
      </c>
      <c r="AT15" s="17">
        <v>5.3501499870831498E-2</v>
      </c>
      <c r="AU15" s="17">
        <v>6.5377976204337704E-2</v>
      </c>
      <c r="AV15" s="17">
        <v>5.1602575521636197E-2</v>
      </c>
      <c r="AW15" s="17">
        <v>5.9426627479086801E-2</v>
      </c>
      <c r="AX15" s="17">
        <v>4.5722266753242598E-2</v>
      </c>
      <c r="AY15" s="17"/>
      <c r="AZ15" s="17">
        <v>4.0157188444908301E-2</v>
      </c>
      <c r="BA15" s="17">
        <v>5.6432665761503902E-2</v>
      </c>
      <c r="BB15" s="17">
        <v>6.5189096455511603E-2</v>
      </c>
      <c r="BC15" s="17">
        <v>5.1446909263420201E-2</v>
      </c>
      <c r="BD15" s="17">
        <v>7.7089745858601399E-2</v>
      </c>
      <c r="BE15" s="17"/>
      <c r="BF15" s="17">
        <v>5.3008370200873602E-2</v>
      </c>
      <c r="BG15" s="17"/>
      <c r="BH15" s="17">
        <v>5.1424953373914298E-2</v>
      </c>
      <c r="BI15" s="17"/>
      <c r="BJ15" s="17">
        <v>7.3082434217557002E-2</v>
      </c>
      <c r="BK15" s="17">
        <v>3.8366212371587403E-2</v>
      </c>
      <c r="BL15" s="17">
        <v>4.7952194439515802E-2</v>
      </c>
      <c r="BM15" s="17">
        <v>5.3193973030772002E-2</v>
      </c>
      <c r="BN15" s="17">
        <v>9.2111973348525306E-2</v>
      </c>
      <c r="BO15" s="17">
        <v>0.127761550985108</v>
      </c>
      <c r="BP15" s="17"/>
      <c r="BQ15" s="17">
        <v>5.7089092435972197E-2</v>
      </c>
      <c r="BR15" s="17">
        <v>6.7886263327108301E-2</v>
      </c>
      <c r="BS15" s="17">
        <v>5.5619828999985702E-2</v>
      </c>
      <c r="BT15" s="17"/>
      <c r="BU15" s="17">
        <v>4.0689632710850597E-2</v>
      </c>
      <c r="BV15" s="17">
        <v>4.8286468300446798E-2</v>
      </c>
      <c r="BW15" s="17">
        <v>6.5568292241306197E-2</v>
      </c>
      <c r="BX15" s="17"/>
      <c r="BY15" s="17">
        <v>6.0458697067620998E-2</v>
      </c>
      <c r="BZ15" s="17"/>
      <c r="CA15" s="17">
        <v>5.2616516663167003E-2</v>
      </c>
    </row>
    <row r="16" spans="2:79" ht="29" x14ac:dyDescent="0.35">
      <c r="B16" s="18" t="s">
        <v>485</v>
      </c>
      <c r="C16" s="17">
        <v>8.9753276519062494E-2</v>
      </c>
      <c r="D16" s="17">
        <v>9.23432198849886E-2</v>
      </c>
      <c r="E16" s="17">
        <v>8.69600955291574E-2</v>
      </c>
      <c r="F16" s="17"/>
      <c r="G16" s="17">
        <v>9.3029001757883603E-2</v>
      </c>
      <c r="H16" s="17">
        <v>6.6599077756981595E-2</v>
      </c>
      <c r="I16" s="17">
        <v>0.10209127040999399</v>
      </c>
      <c r="J16" s="17">
        <v>9.1398716653147902E-2</v>
      </c>
      <c r="K16" s="17">
        <v>0.107283906159135</v>
      </c>
      <c r="L16" s="17">
        <v>8.3321516761322406E-2</v>
      </c>
      <c r="M16" s="17"/>
      <c r="N16" s="17">
        <v>8.9161616702681704E-2</v>
      </c>
      <c r="O16" s="17">
        <v>8.4358833283009194E-2</v>
      </c>
      <c r="P16" s="17">
        <v>0.108113524723103</v>
      </c>
      <c r="Q16" s="17">
        <v>8.0602095721203401E-2</v>
      </c>
      <c r="R16" s="17"/>
      <c r="S16" s="17">
        <v>7.9979786906075906E-2</v>
      </c>
      <c r="T16" s="17">
        <v>8.7591815714305105E-2</v>
      </c>
      <c r="U16" s="17">
        <v>7.8674860510513103E-2</v>
      </c>
      <c r="V16" s="17">
        <v>7.73316021964955E-2</v>
      </c>
      <c r="W16" s="17">
        <v>0.112613189019469</v>
      </c>
      <c r="X16" s="17">
        <v>0.10020053331887201</v>
      </c>
      <c r="Y16" s="17">
        <v>0.10054354414653301</v>
      </c>
      <c r="Z16" s="17">
        <v>0.10674008153594999</v>
      </c>
      <c r="AA16" s="17">
        <v>8.9421232825269995E-2</v>
      </c>
      <c r="AB16" s="17">
        <v>0.10433338909022299</v>
      </c>
      <c r="AC16" s="17">
        <v>6.7453280759927695E-2</v>
      </c>
      <c r="AD16" s="17">
        <v>7.0113125289527803E-2</v>
      </c>
      <c r="AE16" s="17"/>
      <c r="AF16" s="17">
        <v>0.10321041736605401</v>
      </c>
      <c r="AG16" s="17">
        <v>8.4347339764612006E-2</v>
      </c>
      <c r="AH16" s="17">
        <v>8.5369446629419393E-2</v>
      </c>
      <c r="AI16" s="17">
        <v>0.106098809493008</v>
      </c>
      <c r="AJ16" s="17">
        <v>6.5574552258883201E-2</v>
      </c>
      <c r="AK16" s="17">
        <v>9.3249603419530105E-2</v>
      </c>
      <c r="AL16" s="17"/>
      <c r="AM16" s="17">
        <v>0.102411292357307</v>
      </c>
      <c r="AN16" s="17">
        <v>8.91766485809843E-2</v>
      </c>
      <c r="AO16" s="17">
        <v>8.7836914611319997E-2</v>
      </c>
      <c r="AP16" s="17">
        <v>7.7627466714307897E-2</v>
      </c>
      <c r="AQ16" s="17">
        <v>0.103220686148326</v>
      </c>
      <c r="AR16" s="17"/>
      <c r="AS16" s="17">
        <v>8.37148931183056E-2</v>
      </c>
      <c r="AT16" s="17">
        <v>9.2152887206229606E-2</v>
      </c>
      <c r="AU16" s="17">
        <v>9.2327204135059904E-2</v>
      </c>
      <c r="AV16" s="17">
        <v>8.59858325601629E-2</v>
      </c>
      <c r="AW16" s="17">
        <v>9.6629118698009706E-2</v>
      </c>
      <c r="AX16" s="17">
        <v>9.4723789246084197E-2</v>
      </c>
      <c r="AY16" s="17"/>
      <c r="AZ16" s="17">
        <v>8.9863427692194298E-2</v>
      </c>
      <c r="BA16" s="17">
        <v>0.102485529566418</v>
      </c>
      <c r="BB16" s="17">
        <v>7.8120682616491993E-2</v>
      </c>
      <c r="BC16" s="17">
        <v>0.110330616681102</v>
      </c>
      <c r="BD16" s="17">
        <v>7.77880073706122E-2</v>
      </c>
      <c r="BE16" s="17"/>
      <c r="BF16" s="17">
        <v>9.3526836525824594E-2</v>
      </c>
      <c r="BG16" s="17"/>
      <c r="BH16" s="17">
        <v>0.101172906079109</v>
      </c>
      <c r="BI16" s="17"/>
      <c r="BJ16" s="17">
        <v>8.6439771281205599E-2</v>
      </c>
      <c r="BK16" s="17">
        <v>0.10034203263415201</v>
      </c>
      <c r="BL16" s="17">
        <v>9.6785582236986703E-2</v>
      </c>
      <c r="BM16" s="17">
        <v>6.1599896283949997E-2</v>
      </c>
      <c r="BN16" s="17">
        <v>0.106580993822269</v>
      </c>
      <c r="BO16" s="17">
        <v>8.00885895843087E-2</v>
      </c>
      <c r="BP16" s="17"/>
      <c r="BQ16" s="17">
        <v>0.10061389310404199</v>
      </c>
      <c r="BR16" s="17">
        <v>9.1951504345409205E-2</v>
      </c>
      <c r="BS16" s="17">
        <v>8.4170702884454399E-2</v>
      </c>
      <c r="BT16" s="17"/>
      <c r="BU16" s="17">
        <v>9.4268370441715807E-2</v>
      </c>
      <c r="BV16" s="17">
        <v>0.10043914280031301</v>
      </c>
      <c r="BW16" s="17">
        <v>8.0112938387605803E-2</v>
      </c>
      <c r="BX16" s="17"/>
      <c r="BY16" s="17">
        <v>0.11420399714729799</v>
      </c>
      <c r="BZ16" s="17"/>
      <c r="CA16" s="17">
        <v>9.8754671734987004E-2</v>
      </c>
    </row>
    <row r="17" spans="2:79" ht="72.5" x14ac:dyDescent="0.35">
      <c r="B17" s="18" t="s">
        <v>486</v>
      </c>
      <c r="C17" s="19">
        <v>0.372645294616467</v>
      </c>
      <c r="D17" s="19">
        <v>0.38106149033125303</v>
      </c>
      <c r="E17" s="19">
        <v>0.36489627566795702</v>
      </c>
      <c r="F17" s="19"/>
      <c r="G17" s="19">
        <v>0.24561116155413901</v>
      </c>
      <c r="H17" s="19">
        <v>0.28937355412017601</v>
      </c>
      <c r="I17" s="19">
        <v>0.33347784671511999</v>
      </c>
      <c r="J17" s="19">
        <v>0.38090243318170203</v>
      </c>
      <c r="K17" s="19">
        <v>0.45321304037599502</v>
      </c>
      <c r="L17" s="19">
        <v>0.496276460175683</v>
      </c>
      <c r="M17" s="19"/>
      <c r="N17" s="19">
        <v>0.44116910543814097</v>
      </c>
      <c r="O17" s="19">
        <v>0.38044629031314903</v>
      </c>
      <c r="P17" s="19">
        <v>0.336008480755216</v>
      </c>
      <c r="Q17" s="19">
        <v>0.320056409426967</v>
      </c>
      <c r="R17" s="19"/>
      <c r="S17" s="19">
        <v>0.36351099497880401</v>
      </c>
      <c r="T17" s="19">
        <v>0.39954172751388001</v>
      </c>
      <c r="U17" s="19">
        <v>0.42121262553827898</v>
      </c>
      <c r="V17" s="19">
        <v>0.41952080829199001</v>
      </c>
      <c r="W17" s="19">
        <v>0.34384373818012798</v>
      </c>
      <c r="X17" s="19">
        <v>0.30932096905280299</v>
      </c>
      <c r="Y17" s="19">
        <v>0.32429730173204002</v>
      </c>
      <c r="Z17" s="19">
        <v>0.32914142318144701</v>
      </c>
      <c r="AA17" s="19">
        <v>0.33393724631795302</v>
      </c>
      <c r="AB17" s="19">
        <v>0.423776875336912</v>
      </c>
      <c r="AC17" s="19">
        <v>0.444063400203426</v>
      </c>
      <c r="AD17" s="19">
        <v>0.342063648551854</v>
      </c>
      <c r="AE17" s="19"/>
      <c r="AF17" s="19">
        <v>0.32783237746175498</v>
      </c>
      <c r="AG17" s="19">
        <v>0.37055693332363498</v>
      </c>
      <c r="AH17" s="19">
        <v>0.38128415484577999</v>
      </c>
      <c r="AI17" s="19">
        <v>0.398991205421177</v>
      </c>
      <c r="AJ17" s="19">
        <v>0.452071547344361</v>
      </c>
      <c r="AK17" s="19">
        <v>0.42736206884297101</v>
      </c>
      <c r="AL17" s="19"/>
      <c r="AM17" s="19">
        <v>0.31066277766775802</v>
      </c>
      <c r="AN17" s="19">
        <v>0.375201489666872</v>
      </c>
      <c r="AO17" s="19">
        <v>0.41694913911340697</v>
      </c>
      <c r="AP17" s="19">
        <v>0.39794456507029502</v>
      </c>
      <c r="AQ17" s="19">
        <v>0.44808569429552197</v>
      </c>
      <c r="AR17" s="19"/>
      <c r="AS17" s="19">
        <v>0.36690755201244202</v>
      </c>
      <c r="AT17" s="19">
        <v>0.35491770148162499</v>
      </c>
      <c r="AU17" s="19">
        <v>0.358421321798436</v>
      </c>
      <c r="AV17" s="19">
        <v>0.36811672683131202</v>
      </c>
      <c r="AW17" s="19">
        <v>0.42224036829046502</v>
      </c>
      <c r="AX17" s="19">
        <v>0.40624621797808502</v>
      </c>
      <c r="AY17" s="19"/>
      <c r="AZ17" s="19">
        <v>0.41800392893509603</v>
      </c>
      <c r="BA17" s="19">
        <v>0.356781301968218</v>
      </c>
      <c r="BB17" s="19">
        <v>0.36213437394324299</v>
      </c>
      <c r="BC17" s="19">
        <v>0.42783209006990303</v>
      </c>
      <c r="BD17" s="19">
        <v>0.34156765068047001</v>
      </c>
      <c r="BE17" s="19"/>
      <c r="BF17" s="19">
        <v>0.390888237531341</v>
      </c>
      <c r="BG17" s="19"/>
      <c r="BH17" s="19">
        <v>0.38523236653730403</v>
      </c>
      <c r="BI17" s="19"/>
      <c r="BJ17" s="19">
        <v>0.33363493743991801</v>
      </c>
      <c r="BK17" s="19">
        <v>0.428207079083533</v>
      </c>
      <c r="BL17" s="19">
        <v>0.408288421597852</v>
      </c>
      <c r="BM17" s="19">
        <v>0.33604252665039303</v>
      </c>
      <c r="BN17" s="19">
        <v>0.2924626797912</v>
      </c>
      <c r="BO17" s="19">
        <v>0.26984228235486601</v>
      </c>
      <c r="BP17" s="19"/>
      <c r="BQ17" s="19">
        <v>0.360599459120931</v>
      </c>
      <c r="BR17" s="19">
        <v>0.38934483975543999</v>
      </c>
      <c r="BS17" s="19">
        <v>0.37675947649388603</v>
      </c>
      <c r="BT17" s="19"/>
      <c r="BU17" s="19">
        <v>0.42381147358583798</v>
      </c>
      <c r="BV17" s="19">
        <v>0.41077102609109101</v>
      </c>
      <c r="BW17" s="19">
        <v>0.36137468834403602</v>
      </c>
      <c r="BX17" s="19"/>
      <c r="BY17" s="19">
        <v>0.230727203544599</v>
      </c>
      <c r="BZ17" s="19"/>
      <c r="CA17" s="19">
        <v>0.40132496479667301</v>
      </c>
    </row>
    <row r="18" spans="2:79" x14ac:dyDescent="0.35">
      <c r="B18" s="16"/>
    </row>
    <row r="19" spans="2:79" x14ac:dyDescent="0.35">
      <c r="B19" t="s">
        <v>107</v>
      </c>
    </row>
    <row r="20" spans="2:79" x14ac:dyDescent="0.35">
      <c r="B20" t="s">
        <v>108</v>
      </c>
    </row>
    <row r="22" spans="2:79" x14ac:dyDescent="0.35">
      <c r="B22"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25"/>
  <sheetViews>
    <sheetView showGridLines="0" topLeftCell="A8"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2050</v>
      </c>
      <c r="D7" s="10">
        <v>985</v>
      </c>
      <c r="E7" s="10">
        <v>1055</v>
      </c>
      <c r="F7" s="10"/>
      <c r="G7" s="10">
        <v>245</v>
      </c>
      <c r="H7" s="10">
        <v>317</v>
      </c>
      <c r="I7" s="10">
        <v>266</v>
      </c>
      <c r="J7" s="10">
        <v>329</v>
      </c>
      <c r="K7" s="10">
        <v>392</v>
      </c>
      <c r="L7" s="10">
        <v>501</v>
      </c>
      <c r="M7" s="10"/>
      <c r="N7" s="10">
        <v>784</v>
      </c>
      <c r="O7" s="10">
        <v>554</v>
      </c>
      <c r="P7" s="10">
        <v>271</v>
      </c>
      <c r="Q7" s="10">
        <v>428</v>
      </c>
      <c r="R7" s="10"/>
      <c r="S7" s="10">
        <v>268</v>
      </c>
      <c r="T7" s="10">
        <v>299</v>
      </c>
      <c r="U7" s="10">
        <v>177</v>
      </c>
      <c r="V7" s="10">
        <v>156</v>
      </c>
      <c r="W7" s="10">
        <v>143</v>
      </c>
      <c r="X7" s="10">
        <v>173</v>
      </c>
      <c r="Y7" s="10">
        <v>166</v>
      </c>
      <c r="Z7" s="10">
        <v>73</v>
      </c>
      <c r="AA7" s="10">
        <v>221</v>
      </c>
      <c r="AB7" s="10">
        <v>203</v>
      </c>
      <c r="AC7" s="10">
        <v>108</v>
      </c>
      <c r="AD7" s="10">
        <v>63</v>
      </c>
      <c r="AE7" s="10"/>
      <c r="AF7" s="10">
        <v>345</v>
      </c>
      <c r="AG7" s="10">
        <v>666</v>
      </c>
      <c r="AH7" s="10">
        <v>379</v>
      </c>
      <c r="AI7" s="10">
        <v>224</v>
      </c>
      <c r="AJ7" s="10">
        <v>125</v>
      </c>
      <c r="AK7" s="10">
        <v>162</v>
      </c>
      <c r="AL7" s="10"/>
      <c r="AM7" s="10">
        <v>412</v>
      </c>
      <c r="AN7" s="10">
        <v>668</v>
      </c>
      <c r="AO7" s="10">
        <v>598</v>
      </c>
      <c r="AP7" s="10">
        <v>272</v>
      </c>
      <c r="AQ7" s="10">
        <v>46</v>
      </c>
      <c r="AR7" s="10"/>
      <c r="AS7" s="10">
        <v>449</v>
      </c>
      <c r="AT7" s="10">
        <v>484</v>
      </c>
      <c r="AU7" s="10">
        <v>290</v>
      </c>
      <c r="AV7" s="10">
        <v>393</v>
      </c>
      <c r="AW7" s="10">
        <v>272</v>
      </c>
      <c r="AX7" s="10">
        <v>161</v>
      </c>
      <c r="AY7" s="10"/>
      <c r="AZ7" s="10">
        <v>500</v>
      </c>
      <c r="BA7" s="10">
        <v>538</v>
      </c>
      <c r="BB7" s="10">
        <v>365</v>
      </c>
      <c r="BC7" s="10">
        <v>172</v>
      </c>
      <c r="BD7" s="10">
        <v>466</v>
      </c>
      <c r="BE7" s="10"/>
      <c r="BF7" s="10">
        <v>1632</v>
      </c>
      <c r="BG7" s="10"/>
      <c r="BH7" s="10">
        <v>1309</v>
      </c>
      <c r="BI7" s="10"/>
      <c r="BJ7" s="10">
        <v>566</v>
      </c>
      <c r="BK7" s="10">
        <v>422</v>
      </c>
      <c r="BL7" s="10">
        <v>678</v>
      </c>
      <c r="BM7" s="10">
        <v>163</v>
      </c>
      <c r="BN7" s="10">
        <v>65</v>
      </c>
      <c r="BO7" s="10">
        <v>68</v>
      </c>
      <c r="BP7" s="10"/>
      <c r="BQ7" s="10">
        <v>306</v>
      </c>
      <c r="BR7" s="10">
        <v>552</v>
      </c>
      <c r="BS7" s="10">
        <v>1038</v>
      </c>
      <c r="BT7" s="10"/>
      <c r="BU7" s="10">
        <v>104</v>
      </c>
      <c r="BV7" s="10">
        <v>686</v>
      </c>
      <c r="BW7" s="10">
        <v>1048</v>
      </c>
      <c r="BX7" s="10"/>
      <c r="BY7" s="10">
        <v>73</v>
      </c>
      <c r="BZ7" s="10"/>
      <c r="CA7" s="10">
        <v>512</v>
      </c>
    </row>
    <row r="8" spans="2:79" ht="30" customHeight="1" x14ac:dyDescent="0.35">
      <c r="B8" s="11" t="s">
        <v>20</v>
      </c>
      <c r="C8" s="11">
        <v>2071</v>
      </c>
      <c r="D8" s="11">
        <v>1036</v>
      </c>
      <c r="E8" s="11">
        <v>1027</v>
      </c>
      <c r="F8" s="11"/>
      <c r="G8" s="11">
        <v>291</v>
      </c>
      <c r="H8" s="11">
        <v>374</v>
      </c>
      <c r="I8" s="11">
        <v>348</v>
      </c>
      <c r="J8" s="11">
        <v>355</v>
      </c>
      <c r="K8" s="11">
        <v>305</v>
      </c>
      <c r="L8" s="11">
        <v>398</v>
      </c>
      <c r="M8" s="11"/>
      <c r="N8" s="11">
        <v>540</v>
      </c>
      <c r="O8" s="11">
        <v>538</v>
      </c>
      <c r="P8" s="11">
        <v>459</v>
      </c>
      <c r="Q8" s="11">
        <v>521</v>
      </c>
      <c r="R8" s="11"/>
      <c r="S8" s="11">
        <v>298</v>
      </c>
      <c r="T8" s="11">
        <v>291</v>
      </c>
      <c r="U8" s="11">
        <v>162</v>
      </c>
      <c r="V8" s="11">
        <v>189</v>
      </c>
      <c r="W8" s="11">
        <v>148</v>
      </c>
      <c r="X8" s="11">
        <v>200</v>
      </c>
      <c r="Y8" s="11">
        <v>156</v>
      </c>
      <c r="Z8" s="11">
        <v>73</v>
      </c>
      <c r="AA8" s="11">
        <v>211</v>
      </c>
      <c r="AB8" s="11">
        <v>190</v>
      </c>
      <c r="AC8" s="11">
        <v>93</v>
      </c>
      <c r="AD8" s="11">
        <v>59</v>
      </c>
      <c r="AE8" s="11"/>
      <c r="AF8" s="11">
        <v>356</v>
      </c>
      <c r="AG8" s="11">
        <v>728</v>
      </c>
      <c r="AH8" s="11">
        <v>397</v>
      </c>
      <c r="AI8" s="11">
        <v>217</v>
      </c>
      <c r="AJ8" s="11">
        <v>112</v>
      </c>
      <c r="AK8" s="11">
        <v>109</v>
      </c>
      <c r="AL8" s="11"/>
      <c r="AM8" s="11">
        <v>460</v>
      </c>
      <c r="AN8" s="11">
        <v>726</v>
      </c>
      <c r="AO8" s="11">
        <v>555</v>
      </c>
      <c r="AP8" s="11">
        <v>246</v>
      </c>
      <c r="AQ8" s="11">
        <v>30</v>
      </c>
      <c r="AR8" s="11"/>
      <c r="AS8" s="11">
        <v>475</v>
      </c>
      <c r="AT8" s="11">
        <v>476</v>
      </c>
      <c r="AU8" s="11">
        <v>319</v>
      </c>
      <c r="AV8" s="11">
        <v>390</v>
      </c>
      <c r="AW8" s="11">
        <v>256</v>
      </c>
      <c r="AX8" s="11">
        <v>155</v>
      </c>
      <c r="AY8" s="11"/>
      <c r="AZ8" s="11">
        <v>430</v>
      </c>
      <c r="BA8" s="11">
        <v>575</v>
      </c>
      <c r="BB8" s="11">
        <v>401</v>
      </c>
      <c r="BC8" s="11">
        <v>154</v>
      </c>
      <c r="BD8" s="11">
        <v>503</v>
      </c>
      <c r="BE8" s="11"/>
      <c r="BF8" s="11">
        <v>1607</v>
      </c>
      <c r="BG8" s="11"/>
      <c r="BH8" s="11">
        <v>1240</v>
      </c>
      <c r="BI8" s="11"/>
      <c r="BJ8" s="11">
        <v>613</v>
      </c>
      <c r="BK8" s="11">
        <v>392</v>
      </c>
      <c r="BL8" s="11">
        <v>625</v>
      </c>
      <c r="BM8" s="11">
        <v>198</v>
      </c>
      <c r="BN8" s="11">
        <v>79</v>
      </c>
      <c r="BO8" s="11">
        <v>65</v>
      </c>
      <c r="BP8" s="11"/>
      <c r="BQ8" s="11">
        <v>293</v>
      </c>
      <c r="BR8" s="11">
        <v>561</v>
      </c>
      <c r="BS8" s="11">
        <v>1041</v>
      </c>
      <c r="BT8" s="11"/>
      <c r="BU8" s="11">
        <v>101</v>
      </c>
      <c r="BV8" s="11">
        <v>667</v>
      </c>
      <c r="BW8" s="11">
        <v>1065</v>
      </c>
      <c r="BX8" s="11"/>
      <c r="BY8" s="11">
        <v>90</v>
      </c>
      <c r="BZ8" s="11"/>
      <c r="CA8" s="11">
        <v>501</v>
      </c>
    </row>
    <row r="9" spans="2:79" x14ac:dyDescent="0.35">
      <c r="B9" s="18" t="s">
        <v>488</v>
      </c>
      <c r="C9" s="17">
        <v>0.68873234620712698</v>
      </c>
      <c r="D9" s="17">
        <v>0.68168026355728895</v>
      </c>
      <c r="E9" s="17">
        <v>0.69628166218757803</v>
      </c>
      <c r="F9" s="17"/>
      <c r="G9" s="17">
        <v>0.59644063102704004</v>
      </c>
      <c r="H9" s="17">
        <v>0.58799509308536202</v>
      </c>
      <c r="I9" s="17">
        <v>0.69963042498828798</v>
      </c>
      <c r="J9" s="17">
        <v>0.73669772251610699</v>
      </c>
      <c r="K9" s="17">
        <v>0.79516431742499105</v>
      </c>
      <c r="L9" s="17">
        <v>0.71707394904220201</v>
      </c>
      <c r="M9" s="17"/>
      <c r="N9" s="17">
        <v>0.73953571669227403</v>
      </c>
      <c r="O9" s="17">
        <v>0.74571788242586301</v>
      </c>
      <c r="P9" s="17">
        <v>0.65026351067685695</v>
      </c>
      <c r="Q9" s="17">
        <v>0.609048414096236</v>
      </c>
      <c r="R9" s="17"/>
      <c r="S9" s="17">
        <v>0.63668590878685505</v>
      </c>
      <c r="T9" s="17">
        <v>0.71639252831157396</v>
      </c>
      <c r="U9" s="17">
        <v>0.76196026576832199</v>
      </c>
      <c r="V9" s="17">
        <v>0.70447989495000596</v>
      </c>
      <c r="W9" s="17">
        <v>0.68000665092884205</v>
      </c>
      <c r="X9" s="17">
        <v>0.67523586765788701</v>
      </c>
      <c r="Y9" s="17">
        <v>0.70297282815426598</v>
      </c>
      <c r="Z9" s="17">
        <v>0.64816515326209501</v>
      </c>
      <c r="AA9" s="17">
        <v>0.70927813316218002</v>
      </c>
      <c r="AB9" s="17">
        <v>0.652094101176381</v>
      </c>
      <c r="AC9" s="17">
        <v>0.66989795487766801</v>
      </c>
      <c r="AD9" s="17">
        <v>0.71807195651525502</v>
      </c>
      <c r="AE9" s="17"/>
      <c r="AF9" s="17">
        <v>0.61661402732346404</v>
      </c>
      <c r="AG9" s="17">
        <v>0.65916484069617198</v>
      </c>
      <c r="AH9" s="17">
        <v>0.80227629183237203</v>
      </c>
      <c r="AI9" s="17">
        <v>0.70695707974503796</v>
      </c>
      <c r="AJ9" s="17">
        <v>0.70181525086002905</v>
      </c>
      <c r="AK9" s="17">
        <v>0.79278761081484095</v>
      </c>
      <c r="AL9" s="17"/>
      <c r="AM9" s="17">
        <v>0.64818009810011801</v>
      </c>
      <c r="AN9" s="17">
        <v>0.68408145468403703</v>
      </c>
      <c r="AO9" s="17">
        <v>0.73292779213708903</v>
      </c>
      <c r="AP9" s="17">
        <v>0.69404653648644599</v>
      </c>
      <c r="AQ9" s="17">
        <v>0.71335633035786805</v>
      </c>
      <c r="AR9" s="17"/>
      <c r="AS9" s="17">
        <v>0.64943575204495096</v>
      </c>
      <c r="AT9" s="17">
        <v>0.71978903607894795</v>
      </c>
      <c r="AU9" s="17">
        <v>0.64060363109402096</v>
      </c>
      <c r="AV9" s="17">
        <v>0.69103424916852596</v>
      </c>
      <c r="AW9" s="17">
        <v>0.73027717296440098</v>
      </c>
      <c r="AX9" s="17">
        <v>0.73664526683306597</v>
      </c>
      <c r="AY9" s="17"/>
      <c r="AZ9" s="17">
        <v>0.69439126848751498</v>
      </c>
      <c r="BA9" s="17">
        <v>0.70849307093453595</v>
      </c>
      <c r="BB9" s="17">
        <v>0.72565462226000399</v>
      </c>
      <c r="BC9" s="17">
        <v>0.63262771851394195</v>
      </c>
      <c r="BD9" s="17">
        <v>0.65046895637801705</v>
      </c>
      <c r="BE9" s="17"/>
      <c r="BF9" s="17">
        <v>0.70136815427221399</v>
      </c>
      <c r="BG9" s="17"/>
      <c r="BH9" s="17">
        <v>0.70415434729119697</v>
      </c>
      <c r="BI9" s="17"/>
      <c r="BJ9" s="17">
        <v>0.71072830189134095</v>
      </c>
      <c r="BK9" s="17">
        <v>0.67548233409129099</v>
      </c>
      <c r="BL9" s="17">
        <v>0.715987609891785</v>
      </c>
      <c r="BM9" s="17">
        <v>0.58885453542535304</v>
      </c>
      <c r="BN9" s="17">
        <v>0.728091250949359</v>
      </c>
      <c r="BO9" s="17">
        <v>0.63373190022277703</v>
      </c>
      <c r="BP9" s="17"/>
      <c r="BQ9" s="17">
        <v>0.73563712640882495</v>
      </c>
      <c r="BR9" s="17">
        <v>0.721240115564447</v>
      </c>
      <c r="BS9" s="17">
        <v>0.68853763569053705</v>
      </c>
      <c r="BT9" s="17"/>
      <c r="BU9" s="17">
        <v>0.73285122837118799</v>
      </c>
      <c r="BV9" s="17">
        <v>0.72813104585190402</v>
      </c>
      <c r="BW9" s="17">
        <v>0.68613437582619397</v>
      </c>
      <c r="BX9" s="17"/>
      <c r="BY9" s="17">
        <v>0.59448270721474405</v>
      </c>
      <c r="BZ9" s="17"/>
      <c r="CA9" s="17">
        <v>0.74099359983646995</v>
      </c>
    </row>
    <row r="10" spans="2:79" x14ac:dyDescent="0.35">
      <c r="B10" s="18" t="s">
        <v>489</v>
      </c>
      <c r="C10" s="17">
        <v>0.53908937601367901</v>
      </c>
      <c r="D10" s="17">
        <v>0.52467023313910799</v>
      </c>
      <c r="E10" s="17">
        <v>0.55381855574946903</v>
      </c>
      <c r="F10" s="17"/>
      <c r="G10" s="17">
        <v>0.44006715919696299</v>
      </c>
      <c r="H10" s="17">
        <v>0.49802500409179601</v>
      </c>
      <c r="I10" s="17">
        <v>0.51753658647998602</v>
      </c>
      <c r="J10" s="17">
        <v>0.57842379398840504</v>
      </c>
      <c r="K10" s="17">
        <v>0.61263831693458004</v>
      </c>
      <c r="L10" s="17">
        <v>0.57753356812366397</v>
      </c>
      <c r="M10" s="17"/>
      <c r="N10" s="17">
        <v>0.58021343403612102</v>
      </c>
      <c r="O10" s="17">
        <v>0.57142848784537104</v>
      </c>
      <c r="P10" s="17">
        <v>0.484501450030278</v>
      </c>
      <c r="Q10" s="17">
        <v>0.50535393350170299</v>
      </c>
      <c r="R10" s="17"/>
      <c r="S10" s="17">
        <v>0.471801545322031</v>
      </c>
      <c r="T10" s="17">
        <v>0.60833682069467498</v>
      </c>
      <c r="U10" s="17">
        <v>0.66887372188238203</v>
      </c>
      <c r="V10" s="17">
        <v>0.59422097603288604</v>
      </c>
      <c r="W10" s="17">
        <v>0.56923287059686201</v>
      </c>
      <c r="X10" s="17">
        <v>0.46981572557585499</v>
      </c>
      <c r="Y10" s="17">
        <v>0.54628771362338802</v>
      </c>
      <c r="Z10" s="17">
        <v>0.47896551996283299</v>
      </c>
      <c r="AA10" s="17">
        <v>0.52789700033322096</v>
      </c>
      <c r="AB10" s="17">
        <v>0.45513022119815399</v>
      </c>
      <c r="AC10" s="17">
        <v>0.512249732563414</v>
      </c>
      <c r="AD10" s="17">
        <v>0.57196306144534403</v>
      </c>
      <c r="AE10" s="17"/>
      <c r="AF10" s="17">
        <v>0.48665361885173303</v>
      </c>
      <c r="AG10" s="17">
        <v>0.532226637511793</v>
      </c>
      <c r="AH10" s="17">
        <v>0.60415813556226605</v>
      </c>
      <c r="AI10" s="17">
        <v>0.54581362618270102</v>
      </c>
      <c r="AJ10" s="17">
        <v>0.56312928997962197</v>
      </c>
      <c r="AK10" s="17">
        <v>0.64482939346144297</v>
      </c>
      <c r="AL10" s="17"/>
      <c r="AM10" s="17">
        <v>0.490046666305615</v>
      </c>
      <c r="AN10" s="17">
        <v>0.57247894918340803</v>
      </c>
      <c r="AO10" s="17">
        <v>0.56286711540462797</v>
      </c>
      <c r="AP10" s="17">
        <v>0.50166281365092003</v>
      </c>
      <c r="AQ10" s="17">
        <v>0.57402354879556805</v>
      </c>
      <c r="AR10" s="17"/>
      <c r="AS10" s="17">
        <v>0.52526816356088701</v>
      </c>
      <c r="AT10" s="17">
        <v>0.55365940740388198</v>
      </c>
      <c r="AU10" s="17">
        <v>0.48976186718925901</v>
      </c>
      <c r="AV10" s="17">
        <v>0.54322866368884204</v>
      </c>
      <c r="AW10" s="17">
        <v>0.58832941869229005</v>
      </c>
      <c r="AX10" s="17">
        <v>0.54373420613955203</v>
      </c>
      <c r="AY10" s="17"/>
      <c r="AZ10" s="17">
        <v>0.55510921041607098</v>
      </c>
      <c r="BA10" s="17">
        <v>0.51866657670896499</v>
      </c>
      <c r="BB10" s="17">
        <v>0.59533870298833502</v>
      </c>
      <c r="BC10" s="17">
        <v>0.50877995987991298</v>
      </c>
      <c r="BD10" s="17">
        <v>0.51575596403725998</v>
      </c>
      <c r="BE10" s="17"/>
      <c r="BF10" s="17">
        <v>0.55143782028892496</v>
      </c>
      <c r="BG10" s="17"/>
      <c r="BH10" s="17">
        <v>0.55111786511381899</v>
      </c>
      <c r="BI10" s="17"/>
      <c r="BJ10" s="17">
        <v>0.56639923157997696</v>
      </c>
      <c r="BK10" s="17">
        <v>0.56122071765583703</v>
      </c>
      <c r="BL10" s="17">
        <v>0.54844979286649298</v>
      </c>
      <c r="BM10" s="17">
        <v>0.44124512524412002</v>
      </c>
      <c r="BN10" s="17">
        <v>0.58454456864703197</v>
      </c>
      <c r="BO10" s="17">
        <v>0.47602169345978601</v>
      </c>
      <c r="BP10" s="17"/>
      <c r="BQ10" s="17">
        <v>0.54315639966490703</v>
      </c>
      <c r="BR10" s="17">
        <v>0.574292349257289</v>
      </c>
      <c r="BS10" s="17">
        <v>0.54056200868210702</v>
      </c>
      <c r="BT10" s="17"/>
      <c r="BU10" s="17">
        <v>0.454554994220844</v>
      </c>
      <c r="BV10" s="17">
        <v>0.58050394245517301</v>
      </c>
      <c r="BW10" s="17">
        <v>0.54210771165025995</v>
      </c>
      <c r="BX10" s="17"/>
      <c r="BY10" s="17">
        <v>0.37652470584317699</v>
      </c>
      <c r="BZ10" s="17"/>
      <c r="CA10" s="17">
        <v>0.62005036803896396</v>
      </c>
    </row>
    <row r="11" spans="2:79" ht="29" x14ac:dyDescent="0.35">
      <c r="B11" s="18" t="s">
        <v>490</v>
      </c>
      <c r="C11" s="17">
        <v>0.45585902299037601</v>
      </c>
      <c r="D11" s="17">
        <v>0.436684136228427</v>
      </c>
      <c r="E11" s="17">
        <v>0.47646596539840902</v>
      </c>
      <c r="F11" s="17"/>
      <c r="G11" s="17">
        <v>0.29937714179777603</v>
      </c>
      <c r="H11" s="17">
        <v>0.29062394873999198</v>
      </c>
      <c r="I11" s="17">
        <v>0.40846149297874201</v>
      </c>
      <c r="J11" s="17">
        <v>0.56452566397306603</v>
      </c>
      <c r="K11" s="17">
        <v>0.60168579192207805</v>
      </c>
      <c r="L11" s="17">
        <v>0.55841342855643095</v>
      </c>
      <c r="M11" s="17"/>
      <c r="N11" s="17">
        <v>0.52580494989837301</v>
      </c>
      <c r="O11" s="17">
        <v>0.45888467619894302</v>
      </c>
      <c r="P11" s="17">
        <v>0.43895037481912502</v>
      </c>
      <c r="Q11" s="17">
        <v>0.39081227630814702</v>
      </c>
      <c r="R11" s="17"/>
      <c r="S11" s="17">
        <v>0.34393638134627502</v>
      </c>
      <c r="T11" s="17">
        <v>0.54322615873222302</v>
      </c>
      <c r="U11" s="17">
        <v>0.50342911398260304</v>
      </c>
      <c r="V11" s="17">
        <v>0.558763841834237</v>
      </c>
      <c r="W11" s="17">
        <v>0.54113185676320896</v>
      </c>
      <c r="X11" s="17">
        <v>0.422560548121861</v>
      </c>
      <c r="Y11" s="17">
        <v>0.42822334989437999</v>
      </c>
      <c r="Z11" s="17">
        <v>0.44262142881872502</v>
      </c>
      <c r="AA11" s="17">
        <v>0.45233458685479899</v>
      </c>
      <c r="AB11" s="17">
        <v>0.360237288536224</v>
      </c>
      <c r="AC11" s="17">
        <v>0.44315852926688099</v>
      </c>
      <c r="AD11" s="17">
        <v>0.45956447312273901</v>
      </c>
      <c r="AE11" s="17"/>
      <c r="AF11" s="17">
        <v>0.35249542730863997</v>
      </c>
      <c r="AG11" s="17">
        <v>0.448404526638851</v>
      </c>
      <c r="AH11" s="17">
        <v>0.54158216286854799</v>
      </c>
      <c r="AI11" s="17">
        <v>0.54304635529109502</v>
      </c>
      <c r="AJ11" s="17">
        <v>0.50046342748072603</v>
      </c>
      <c r="AK11" s="17">
        <v>0.51604267286467198</v>
      </c>
      <c r="AL11" s="17"/>
      <c r="AM11" s="17">
        <v>0.474799381895467</v>
      </c>
      <c r="AN11" s="17">
        <v>0.46536545229424903</v>
      </c>
      <c r="AO11" s="17">
        <v>0.452546805155085</v>
      </c>
      <c r="AP11" s="17">
        <v>0.44112415644006497</v>
      </c>
      <c r="AQ11" s="17">
        <v>0.35051725368320202</v>
      </c>
      <c r="AR11" s="17"/>
      <c r="AS11" s="17">
        <v>0.34025746104434401</v>
      </c>
      <c r="AT11" s="17">
        <v>0.50312051535500801</v>
      </c>
      <c r="AU11" s="17">
        <v>0.39825092729941802</v>
      </c>
      <c r="AV11" s="17">
        <v>0.47388141129130201</v>
      </c>
      <c r="AW11" s="17">
        <v>0.57404905621229996</v>
      </c>
      <c r="AX11" s="17">
        <v>0.54563541037808705</v>
      </c>
      <c r="AY11" s="17"/>
      <c r="AZ11" s="17">
        <v>0.58405548946514896</v>
      </c>
      <c r="BA11" s="17">
        <v>0.52586942672757897</v>
      </c>
      <c r="BB11" s="17">
        <v>0.54331538547254499</v>
      </c>
      <c r="BC11" s="17">
        <v>0.55888668861000701</v>
      </c>
      <c r="BD11" s="17">
        <v>0.16473613868010201</v>
      </c>
      <c r="BE11" s="17"/>
      <c r="BF11" s="17">
        <v>0.58770570332228</v>
      </c>
      <c r="BG11" s="17"/>
      <c r="BH11" s="17">
        <v>0.53428506841762202</v>
      </c>
      <c r="BI11" s="17"/>
      <c r="BJ11" s="17">
        <v>0.50711319207289396</v>
      </c>
      <c r="BK11" s="17">
        <v>0.412289453631</v>
      </c>
      <c r="BL11" s="17">
        <v>0.51401515235634798</v>
      </c>
      <c r="BM11" s="17">
        <v>0.37911540699130197</v>
      </c>
      <c r="BN11" s="17">
        <v>0.27128952340137402</v>
      </c>
      <c r="BO11" s="17">
        <v>0.336696313494037</v>
      </c>
      <c r="BP11" s="17"/>
      <c r="BQ11" s="17">
        <v>0.475985208351138</v>
      </c>
      <c r="BR11" s="17">
        <v>0.46567143184989501</v>
      </c>
      <c r="BS11" s="17">
        <v>0.47969916264714901</v>
      </c>
      <c r="BT11" s="17"/>
      <c r="BU11" s="17">
        <v>0.53255446899960102</v>
      </c>
      <c r="BV11" s="17">
        <v>0.49805172873896297</v>
      </c>
      <c r="BW11" s="17">
        <v>0.460941224611087</v>
      </c>
      <c r="BX11" s="17"/>
      <c r="BY11" s="17">
        <v>0.25198064955624</v>
      </c>
      <c r="BZ11" s="17"/>
      <c r="CA11" s="17">
        <v>0.52126212924455695</v>
      </c>
    </row>
    <row r="12" spans="2:79" x14ac:dyDescent="0.35">
      <c r="B12" s="18" t="s">
        <v>491</v>
      </c>
      <c r="C12" s="17">
        <v>0.41166403330168799</v>
      </c>
      <c r="D12" s="17">
        <v>0.43039430682796098</v>
      </c>
      <c r="E12" s="17">
        <v>0.39191319116635098</v>
      </c>
      <c r="F12" s="17"/>
      <c r="G12" s="17">
        <v>0.44813468323658001</v>
      </c>
      <c r="H12" s="17">
        <v>0.38528143051555303</v>
      </c>
      <c r="I12" s="17">
        <v>0.42401433461771498</v>
      </c>
      <c r="J12" s="17">
        <v>0.45313492179730702</v>
      </c>
      <c r="K12" s="17">
        <v>0.40677495854381002</v>
      </c>
      <c r="L12" s="17">
        <v>0.36583309155038302</v>
      </c>
      <c r="M12" s="17"/>
      <c r="N12" s="17">
        <v>0.45085696073897402</v>
      </c>
      <c r="O12" s="17">
        <v>0.43437242976998602</v>
      </c>
      <c r="P12" s="17">
        <v>0.391278104872124</v>
      </c>
      <c r="Q12" s="17">
        <v>0.36167899646923601</v>
      </c>
      <c r="R12" s="17"/>
      <c r="S12" s="17">
        <v>0.43892031672947701</v>
      </c>
      <c r="T12" s="17">
        <v>0.45331969124357702</v>
      </c>
      <c r="U12" s="17">
        <v>0.50404158485056405</v>
      </c>
      <c r="V12" s="17">
        <v>0.46486270565441101</v>
      </c>
      <c r="W12" s="17">
        <v>0.39785066085778797</v>
      </c>
      <c r="X12" s="17">
        <v>0.409776750954293</v>
      </c>
      <c r="Y12" s="17">
        <v>0.37864404581340799</v>
      </c>
      <c r="Z12" s="17">
        <v>0.28511764100176301</v>
      </c>
      <c r="AA12" s="17">
        <v>0.36268149000253003</v>
      </c>
      <c r="AB12" s="17">
        <v>0.34774810068687301</v>
      </c>
      <c r="AC12" s="17">
        <v>0.35797232600235201</v>
      </c>
      <c r="AD12" s="17">
        <v>0.394609896772809</v>
      </c>
      <c r="AE12" s="17"/>
      <c r="AF12" s="17">
        <v>0.352117482913549</v>
      </c>
      <c r="AG12" s="17">
        <v>0.37364111966390201</v>
      </c>
      <c r="AH12" s="17">
        <v>0.48636898118440902</v>
      </c>
      <c r="AI12" s="17">
        <v>0.44102687098205001</v>
      </c>
      <c r="AJ12" s="17">
        <v>0.51768262613535998</v>
      </c>
      <c r="AK12" s="17">
        <v>0.51456387446858798</v>
      </c>
      <c r="AL12" s="17"/>
      <c r="AM12" s="17">
        <v>0.35141940484693401</v>
      </c>
      <c r="AN12" s="17">
        <v>0.41994369630117601</v>
      </c>
      <c r="AO12" s="17">
        <v>0.43566944719538397</v>
      </c>
      <c r="AP12" s="17">
        <v>0.46425920046512498</v>
      </c>
      <c r="AQ12" s="17">
        <v>0.44834956287993799</v>
      </c>
      <c r="AR12" s="17"/>
      <c r="AS12" s="17">
        <v>0.41689421896018503</v>
      </c>
      <c r="AT12" s="17">
        <v>0.39991784119096502</v>
      </c>
      <c r="AU12" s="17">
        <v>0.39374524715465398</v>
      </c>
      <c r="AV12" s="17">
        <v>0.41648031549821402</v>
      </c>
      <c r="AW12" s="17">
        <v>0.42397806511763497</v>
      </c>
      <c r="AX12" s="17">
        <v>0.43280851890186101</v>
      </c>
      <c r="AY12" s="17"/>
      <c r="AZ12" s="17">
        <v>0.384292185495762</v>
      </c>
      <c r="BA12" s="17">
        <v>0.39531349591673298</v>
      </c>
      <c r="BB12" s="17">
        <v>0.46233434439709697</v>
      </c>
      <c r="BC12" s="17">
        <v>0.359774970756565</v>
      </c>
      <c r="BD12" s="17">
        <v>0.43335567031232503</v>
      </c>
      <c r="BE12" s="17"/>
      <c r="BF12" s="17">
        <v>0.41234260724517202</v>
      </c>
      <c r="BG12" s="17"/>
      <c r="BH12" s="17">
        <v>0.41586585780480101</v>
      </c>
      <c r="BI12" s="17"/>
      <c r="BJ12" s="17">
        <v>0.43050010975526298</v>
      </c>
      <c r="BK12" s="17">
        <v>0.397619021223927</v>
      </c>
      <c r="BL12" s="17">
        <v>0.42757681058089902</v>
      </c>
      <c r="BM12" s="17">
        <v>0.30963887753271802</v>
      </c>
      <c r="BN12" s="17">
        <v>0.47486649354602201</v>
      </c>
      <c r="BO12" s="17">
        <v>0.52618351165229604</v>
      </c>
      <c r="BP12" s="17"/>
      <c r="BQ12" s="17">
        <v>0.40454300651203701</v>
      </c>
      <c r="BR12" s="17">
        <v>0.44911019153175802</v>
      </c>
      <c r="BS12" s="17">
        <v>0.40345241685199901</v>
      </c>
      <c r="BT12" s="17"/>
      <c r="BU12" s="17">
        <v>0.37590206951566602</v>
      </c>
      <c r="BV12" s="17">
        <v>0.46795264855465302</v>
      </c>
      <c r="BW12" s="17">
        <v>0.383849532268285</v>
      </c>
      <c r="BX12" s="17"/>
      <c r="BY12" s="17">
        <v>0.29025083245942901</v>
      </c>
      <c r="BZ12" s="17"/>
      <c r="CA12" s="17">
        <v>0.50480858709169896</v>
      </c>
    </row>
    <row r="13" spans="2:79" ht="29" x14ac:dyDescent="0.35">
      <c r="B13" s="18" t="s">
        <v>492</v>
      </c>
      <c r="C13" s="17">
        <v>0.37337554939863998</v>
      </c>
      <c r="D13" s="17">
        <v>0.37564168622637101</v>
      </c>
      <c r="E13" s="17">
        <v>0.369918233953553</v>
      </c>
      <c r="F13" s="17"/>
      <c r="G13" s="17">
        <v>0.42980330491858798</v>
      </c>
      <c r="H13" s="17">
        <v>0.31703155985431197</v>
      </c>
      <c r="I13" s="17">
        <v>0.36495106761225798</v>
      </c>
      <c r="J13" s="17">
        <v>0.37095590554354202</v>
      </c>
      <c r="K13" s="17">
        <v>0.36623629534565599</v>
      </c>
      <c r="L13" s="17">
        <v>0.40000560743084501</v>
      </c>
      <c r="M13" s="17"/>
      <c r="N13" s="17">
        <v>0.38083221864753902</v>
      </c>
      <c r="O13" s="17">
        <v>0.40265926816705799</v>
      </c>
      <c r="P13" s="17">
        <v>0.32432596855754398</v>
      </c>
      <c r="Q13" s="17">
        <v>0.37748437687400299</v>
      </c>
      <c r="R13" s="17"/>
      <c r="S13" s="17">
        <v>0.41531021274188701</v>
      </c>
      <c r="T13" s="17">
        <v>0.38805857661516202</v>
      </c>
      <c r="U13" s="17">
        <v>0.52349051655119105</v>
      </c>
      <c r="V13" s="17">
        <v>0.36799346914742898</v>
      </c>
      <c r="W13" s="17">
        <v>0.385442959885678</v>
      </c>
      <c r="X13" s="17">
        <v>0.39287486934916399</v>
      </c>
      <c r="Y13" s="17">
        <v>0.30467730582466201</v>
      </c>
      <c r="Z13" s="17">
        <v>0.35123713251104699</v>
      </c>
      <c r="AA13" s="17">
        <v>0.29681941365223602</v>
      </c>
      <c r="AB13" s="17">
        <v>0.26563234860668999</v>
      </c>
      <c r="AC13" s="17">
        <v>0.38667659587768499</v>
      </c>
      <c r="AD13" s="17">
        <v>0.40521188337160602</v>
      </c>
      <c r="AE13" s="17"/>
      <c r="AF13" s="17">
        <v>0.36234017118343098</v>
      </c>
      <c r="AG13" s="17">
        <v>0.35879837846121698</v>
      </c>
      <c r="AH13" s="17">
        <v>0.42358025541323502</v>
      </c>
      <c r="AI13" s="17">
        <v>0.335215655288578</v>
      </c>
      <c r="AJ13" s="17">
        <v>0.39783238812621902</v>
      </c>
      <c r="AK13" s="17">
        <v>0.49585175393397102</v>
      </c>
      <c r="AL13" s="17"/>
      <c r="AM13" s="17">
        <v>0.29150139486335103</v>
      </c>
      <c r="AN13" s="17">
        <v>0.38301839970962198</v>
      </c>
      <c r="AO13" s="17">
        <v>0.40986802909123599</v>
      </c>
      <c r="AP13" s="17">
        <v>0.39577389028570198</v>
      </c>
      <c r="AQ13" s="17">
        <v>0.48181728804787799</v>
      </c>
      <c r="AR13" s="17"/>
      <c r="AS13" s="17">
        <v>0.40724764822624598</v>
      </c>
      <c r="AT13" s="17">
        <v>0.38966280408760501</v>
      </c>
      <c r="AU13" s="17">
        <v>0.33687164485052901</v>
      </c>
      <c r="AV13" s="17">
        <v>0.35073864248299702</v>
      </c>
      <c r="AW13" s="17">
        <v>0.33049966366981998</v>
      </c>
      <c r="AX13" s="17">
        <v>0.41891931539246202</v>
      </c>
      <c r="AY13" s="17"/>
      <c r="AZ13" s="17">
        <v>0.36666722126620099</v>
      </c>
      <c r="BA13" s="17">
        <v>0.33826369182597998</v>
      </c>
      <c r="BB13" s="17">
        <v>0.41977589172565399</v>
      </c>
      <c r="BC13" s="17">
        <v>0.31632036299371402</v>
      </c>
      <c r="BD13" s="17">
        <v>0.39960100117826403</v>
      </c>
      <c r="BE13" s="17"/>
      <c r="BF13" s="17">
        <v>0.36908136460049001</v>
      </c>
      <c r="BG13" s="17"/>
      <c r="BH13" s="17">
        <v>0.35934948973292502</v>
      </c>
      <c r="BI13" s="17"/>
      <c r="BJ13" s="17">
        <v>0.35977237955826602</v>
      </c>
      <c r="BK13" s="17">
        <v>0.404910253863485</v>
      </c>
      <c r="BL13" s="17">
        <v>0.38675110434862098</v>
      </c>
      <c r="BM13" s="17">
        <v>0.29670259938452898</v>
      </c>
      <c r="BN13" s="17">
        <v>0.51307166140679195</v>
      </c>
      <c r="BO13" s="17">
        <v>0.37418288606009897</v>
      </c>
      <c r="BP13" s="17"/>
      <c r="BQ13" s="17">
        <v>0.40257507276266002</v>
      </c>
      <c r="BR13" s="17">
        <v>0.38460087391657499</v>
      </c>
      <c r="BS13" s="17">
        <v>0.37739369290161301</v>
      </c>
      <c r="BT13" s="17"/>
      <c r="BU13" s="17">
        <v>0.43001172456414999</v>
      </c>
      <c r="BV13" s="17">
        <v>0.40293225744341399</v>
      </c>
      <c r="BW13" s="17">
        <v>0.35468811324786997</v>
      </c>
      <c r="BX13" s="17"/>
      <c r="BY13" s="17">
        <v>0.30159483460096997</v>
      </c>
      <c r="BZ13" s="17"/>
      <c r="CA13" s="17">
        <v>0.50952907582946705</v>
      </c>
    </row>
    <row r="14" spans="2:79" x14ac:dyDescent="0.35">
      <c r="B14" s="18" t="s">
        <v>449</v>
      </c>
      <c r="C14" s="17">
        <v>0.29322464418423799</v>
      </c>
      <c r="D14" s="17">
        <v>0.313818767089175</v>
      </c>
      <c r="E14" s="17">
        <v>0.27124293204379601</v>
      </c>
      <c r="F14" s="17"/>
      <c r="G14" s="17">
        <v>0.344899916562251</v>
      </c>
      <c r="H14" s="17">
        <v>0.28314320958872902</v>
      </c>
      <c r="I14" s="17">
        <v>0.33500413904587201</v>
      </c>
      <c r="J14" s="17">
        <v>0.29783952783099998</v>
      </c>
      <c r="K14" s="17">
        <v>0.25960273942802198</v>
      </c>
      <c r="L14" s="17">
        <v>0.25005158212671003</v>
      </c>
      <c r="M14" s="17"/>
      <c r="N14" s="17">
        <v>0.31923951061977901</v>
      </c>
      <c r="O14" s="17">
        <v>0.29232465470188101</v>
      </c>
      <c r="P14" s="17">
        <v>0.30015578775520901</v>
      </c>
      <c r="Q14" s="17">
        <v>0.258039479858304</v>
      </c>
      <c r="R14" s="17"/>
      <c r="S14" s="17">
        <v>0.35687455186433698</v>
      </c>
      <c r="T14" s="17">
        <v>0.29091588447360101</v>
      </c>
      <c r="U14" s="17">
        <v>0.32139486024496</v>
      </c>
      <c r="V14" s="17">
        <v>0.30439579240374098</v>
      </c>
      <c r="W14" s="17">
        <v>0.23875092512830001</v>
      </c>
      <c r="X14" s="17">
        <v>0.40162884805051902</v>
      </c>
      <c r="Y14" s="17">
        <v>0.26519258544117502</v>
      </c>
      <c r="Z14" s="17">
        <v>0.27771830636599198</v>
      </c>
      <c r="AA14" s="17">
        <v>0.249834223600231</v>
      </c>
      <c r="AB14" s="17">
        <v>0.215384787689334</v>
      </c>
      <c r="AC14" s="17">
        <v>0.18423460160639901</v>
      </c>
      <c r="AD14" s="17">
        <v>0.30941650516392499</v>
      </c>
      <c r="AE14" s="17"/>
      <c r="AF14" s="17">
        <v>0.28352486442118802</v>
      </c>
      <c r="AG14" s="17">
        <v>0.26860269885225602</v>
      </c>
      <c r="AH14" s="17">
        <v>0.332546006937461</v>
      </c>
      <c r="AI14" s="17">
        <v>0.29813865358649799</v>
      </c>
      <c r="AJ14" s="17">
        <v>0.35210047301049202</v>
      </c>
      <c r="AK14" s="17">
        <v>0.42265035696745101</v>
      </c>
      <c r="AL14" s="17"/>
      <c r="AM14" s="17">
        <v>0.235580303938626</v>
      </c>
      <c r="AN14" s="17">
        <v>0.29968268877174897</v>
      </c>
      <c r="AO14" s="17">
        <v>0.32606715322966001</v>
      </c>
      <c r="AP14" s="17">
        <v>0.31340199622220699</v>
      </c>
      <c r="AQ14" s="17">
        <v>0.27343737986250299</v>
      </c>
      <c r="AR14" s="17"/>
      <c r="AS14" s="17">
        <v>0.34927307544717401</v>
      </c>
      <c r="AT14" s="17">
        <v>0.31187604021193999</v>
      </c>
      <c r="AU14" s="17">
        <v>0.30873156889537801</v>
      </c>
      <c r="AV14" s="17">
        <v>0.25316515319821897</v>
      </c>
      <c r="AW14" s="17">
        <v>0.21419193599169301</v>
      </c>
      <c r="AX14" s="17">
        <v>0.25950719400988398</v>
      </c>
      <c r="AY14" s="17"/>
      <c r="AZ14" s="17">
        <v>0.24760287237718701</v>
      </c>
      <c r="BA14" s="17">
        <v>0.25045042429536102</v>
      </c>
      <c r="BB14" s="17">
        <v>0.36098918650299999</v>
      </c>
      <c r="BC14" s="17">
        <v>0.26541779791137199</v>
      </c>
      <c r="BD14" s="17">
        <v>0.33333600555182902</v>
      </c>
      <c r="BE14" s="17"/>
      <c r="BF14" s="17">
        <v>0.28555586576803599</v>
      </c>
      <c r="BG14" s="17"/>
      <c r="BH14" s="17">
        <v>0.28317066473938501</v>
      </c>
      <c r="BI14" s="17"/>
      <c r="BJ14" s="17">
        <v>0.331772886488785</v>
      </c>
      <c r="BK14" s="17">
        <v>0.247986441782686</v>
      </c>
      <c r="BL14" s="17">
        <v>0.27371295366757098</v>
      </c>
      <c r="BM14" s="17">
        <v>0.30733290030777399</v>
      </c>
      <c r="BN14" s="17">
        <v>0.421181125341205</v>
      </c>
      <c r="BO14" s="17">
        <v>0.26179681014373701</v>
      </c>
      <c r="BP14" s="17"/>
      <c r="BQ14" s="17">
        <v>0.28662167087837198</v>
      </c>
      <c r="BR14" s="17">
        <v>0.28858323709395201</v>
      </c>
      <c r="BS14" s="17">
        <v>0.30499061200927402</v>
      </c>
      <c r="BT14" s="17"/>
      <c r="BU14" s="17">
        <v>0.33161313957036098</v>
      </c>
      <c r="BV14" s="17">
        <v>0.31881549551302801</v>
      </c>
      <c r="BW14" s="17">
        <v>0.27288985212950501</v>
      </c>
      <c r="BX14" s="17"/>
      <c r="BY14" s="17">
        <v>0.37093773476437603</v>
      </c>
      <c r="BZ14" s="17"/>
      <c r="CA14" s="17">
        <v>0.37261581758641599</v>
      </c>
    </row>
    <row r="15" spans="2:79" x14ac:dyDescent="0.35">
      <c r="B15" s="18" t="s">
        <v>493</v>
      </c>
      <c r="C15" s="17">
        <v>0.20065547382551399</v>
      </c>
      <c r="D15" s="17">
        <v>0.20729107254943699</v>
      </c>
      <c r="E15" s="17">
        <v>0.19385048832992199</v>
      </c>
      <c r="F15" s="17"/>
      <c r="G15" s="17">
        <v>0.28085078955857001</v>
      </c>
      <c r="H15" s="17">
        <v>0.21674778680155901</v>
      </c>
      <c r="I15" s="17">
        <v>0.19031959929734099</v>
      </c>
      <c r="J15" s="17">
        <v>0.21446485745133301</v>
      </c>
      <c r="K15" s="17">
        <v>0.15114098048858701</v>
      </c>
      <c r="L15" s="17">
        <v>0.16159039756153301</v>
      </c>
      <c r="M15" s="17"/>
      <c r="N15" s="17">
        <v>0.243174392141326</v>
      </c>
      <c r="O15" s="17">
        <v>0.20051613657171999</v>
      </c>
      <c r="P15" s="17">
        <v>0.185455855115438</v>
      </c>
      <c r="Q15" s="17">
        <v>0.16930734253527199</v>
      </c>
      <c r="R15" s="17"/>
      <c r="S15" s="17">
        <v>0.26148291560444498</v>
      </c>
      <c r="T15" s="17">
        <v>0.21471171915701801</v>
      </c>
      <c r="U15" s="17">
        <v>0.24718177255521501</v>
      </c>
      <c r="V15" s="17">
        <v>0.174170057168516</v>
      </c>
      <c r="W15" s="17">
        <v>0.157685131452558</v>
      </c>
      <c r="X15" s="17">
        <v>0.25484337929416001</v>
      </c>
      <c r="Y15" s="17">
        <v>0.180261175812962</v>
      </c>
      <c r="Z15" s="17">
        <v>0.19083055721538</v>
      </c>
      <c r="AA15" s="17">
        <v>0.15469637842678</v>
      </c>
      <c r="AB15" s="17">
        <v>0.14929937251925199</v>
      </c>
      <c r="AC15" s="17">
        <v>0.14665710682954999</v>
      </c>
      <c r="AD15" s="17">
        <v>0.18554751160222299</v>
      </c>
      <c r="AE15" s="17"/>
      <c r="AF15" s="17">
        <v>0.20059519120667199</v>
      </c>
      <c r="AG15" s="17">
        <v>0.15715399081991299</v>
      </c>
      <c r="AH15" s="17">
        <v>0.23061341955860501</v>
      </c>
      <c r="AI15" s="17">
        <v>0.245493398104667</v>
      </c>
      <c r="AJ15" s="17">
        <v>0.23491632121206599</v>
      </c>
      <c r="AK15" s="17">
        <v>0.31993596344237302</v>
      </c>
      <c r="AL15" s="17"/>
      <c r="AM15" s="17">
        <v>0.11831742038845899</v>
      </c>
      <c r="AN15" s="17">
        <v>0.20110991834035699</v>
      </c>
      <c r="AO15" s="17">
        <v>0.23835084215007599</v>
      </c>
      <c r="AP15" s="17">
        <v>0.27207628950275398</v>
      </c>
      <c r="AQ15" s="17">
        <v>0.203707039426789</v>
      </c>
      <c r="AR15" s="17"/>
      <c r="AS15" s="17">
        <v>0.25623805147029899</v>
      </c>
      <c r="AT15" s="17">
        <v>0.18601981046538399</v>
      </c>
      <c r="AU15" s="17">
        <v>0.21843660953309099</v>
      </c>
      <c r="AV15" s="17">
        <v>0.19103936590343501</v>
      </c>
      <c r="AW15" s="17">
        <v>0.11685553057316</v>
      </c>
      <c r="AX15" s="17">
        <v>0.20249455373630201</v>
      </c>
      <c r="AY15" s="17"/>
      <c r="AZ15" s="17">
        <v>0.17416555205880699</v>
      </c>
      <c r="BA15" s="17">
        <v>0.16898758862100299</v>
      </c>
      <c r="BB15" s="17">
        <v>0.23265000422679599</v>
      </c>
      <c r="BC15" s="17">
        <v>0.1856789771241</v>
      </c>
      <c r="BD15" s="17">
        <v>0.239923535289262</v>
      </c>
      <c r="BE15" s="17"/>
      <c r="BF15" s="17">
        <v>0.190750217611457</v>
      </c>
      <c r="BG15" s="17"/>
      <c r="BH15" s="17">
        <v>0.18936180899705499</v>
      </c>
      <c r="BI15" s="17"/>
      <c r="BJ15" s="17">
        <v>0.224733979486509</v>
      </c>
      <c r="BK15" s="17">
        <v>0.166382829547502</v>
      </c>
      <c r="BL15" s="17">
        <v>0.19172389078312199</v>
      </c>
      <c r="BM15" s="17">
        <v>0.20885096937438899</v>
      </c>
      <c r="BN15" s="17">
        <v>0.247919776901071</v>
      </c>
      <c r="BO15" s="17">
        <v>0.204591277442849</v>
      </c>
      <c r="BP15" s="17"/>
      <c r="BQ15" s="17">
        <v>0.192965405843599</v>
      </c>
      <c r="BR15" s="17">
        <v>0.220094041400137</v>
      </c>
      <c r="BS15" s="17">
        <v>0.19746211175313999</v>
      </c>
      <c r="BT15" s="17"/>
      <c r="BU15" s="17">
        <v>0.31498712724079397</v>
      </c>
      <c r="BV15" s="17">
        <v>0.21935436577185899</v>
      </c>
      <c r="BW15" s="17">
        <v>0.18295124894047801</v>
      </c>
      <c r="BX15" s="17"/>
      <c r="BY15" s="17">
        <v>0.25083987961999199</v>
      </c>
      <c r="BZ15" s="17"/>
      <c r="CA15" s="17">
        <v>0.26882561779335901</v>
      </c>
    </row>
    <row r="16" spans="2:79" x14ac:dyDescent="0.35">
      <c r="B16" s="18" t="s">
        <v>494</v>
      </c>
      <c r="C16" s="17">
        <v>0.198331635918267</v>
      </c>
      <c r="D16" s="17">
        <v>0.210960488818525</v>
      </c>
      <c r="E16" s="17">
        <v>0.18448855017387999</v>
      </c>
      <c r="F16" s="17"/>
      <c r="G16" s="17">
        <v>0.30092222691306098</v>
      </c>
      <c r="H16" s="17">
        <v>0.193634343804621</v>
      </c>
      <c r="I16" s="17">
        <v>0.16493371504019899</v>
      </c>
      <c r="J16" s="17">
        <v>0.203330835454581</v>
      </c>
      <c r="K16" s="17">
        <v>0.17385775603272099</v>
      </c>
      <c r="L16" s="17">
        <v>0.17124228486628401</v>
      </c>
      <c r="M16" s="17"/>
      <c r="N16" s="17">
        <v>0.20863407246962801</v>
      </c>
      <c r="O16" s="17">
        <v>0.21447335767228401</v>
      </c>
      <c r="P16" s="17">
        <v>0.18774734328913401</v>
      </c>
      <c r="Q16" s="17">
        <v>0.181276406930236</v>
      </c>
      <c r="R16" s="17"/>
      <c r="S16" s="17">
        <v>0.26746352217409503</v>
      </c>
      <c r="T16" s="17">
        <v>0.196333099712489</v>
      </c>
      <c r="U16" s="17">
        <v>0.20301038617317499</v>
      </c>
      <c r="V16" s="17">
        <v>0.15398831862071699</v>
      </c>
      <c r="W16" s="17">
        <v>0.19319635590531101</v>
      </c>
      <c r="X16" s="17">
        <v>0.24496960099941201</v>
      </c>
      <c r="Y16" s="17">
        <v>0.16535443948536599</v>
      </c>
      <c r="Z16" s="17">
        <v>0.18713913604117699</v>
      </c>
      <c r="AA16" s="17">
        <v>0.162951405570883</v>
      </c>
      <c r="AB16" s="17">
        <v>0.159619718917582</v>
      </c>
      <c r="AC16" s="17">
        <v>0.18626774784317299</v>
      </c>
      <c r="AD16" s="17">
        <v>0.213540782557153</v>
      </c>
      <c r="AE16" s="17"/>
      <c r="AF16" s="17">
        <v>0.22548415346391301</v>
      </c>
      <c r="AG16" s="17">
        <v>0.16081682327383401</v>
      </c>
      <c r="AH16" s="17">
        <v>0.21572808059596199</v>
      </c>
      <c r="AI16" s="17">
        <v>0.21656627744614501</v>
      </c>
      <c r="AJ16" s="17">
        <v>0.18257755234411799</v>
      </c>
      <c r="AK16" s="17">
        <v>0.352146153966098</v>
      </c>
      <c r="AL16" s="17"/>
      <c r="AM16" s="17">
        <v>0.167030549110978</v>
      </c>
      <c r="AN16" s="17">
        <v>0.19450317037731099</v>
      </c>
      <c r="AO16" s="17">
        <v>0.22344099829633099</v>
      </c>
      <c r="AP16" s="17">
        <v>0.206571750851401</v>
      </c>
      <c r="AQ16" s="17">
        <v>0.19933818588112501</v>
      </c>
      <c r="AR16" s="17"/>
      <c r="AS16" s="17">
        <v>0.25768901340981998</v>
      </c>
      <c r="AT16" s="17">
        <v>0.19635243140356601</v>
      </c>
      <c r="AU16" s="17">
        <v>0.193994203756853</v>
      </c>
      <c r="AV16" s="17">
        <v>0.16125372206341801</v>
      </c>
      <c r="AW16" s="17">
        <v>0.120904531784245</v>
      </c>
      <c r="AX16" s="17">
        <v>0.24816990979050499</v>
      </c>
      <c r="AY16" s="17"/>
      <c r="AZ16" s="17">
        <v>0.170700593849507</v>
      </c>
      <c r="BA16" s="17">
        <v>0.16913523246923601</v>
      </c>
      <c r="BB16" s="17">
        <v>0.19982902896299501</v>
      </c>
      <c r="BC16" s="17">
        <v>0.19497373708742799</v>
      </c>
      <c r="BD16" s="17">
        <v>0.25112198271722103</v>
      </c>
      <c r="BE16" s="17"/>
      <c r="BF16" s="17">
        <v>0.18884684735513099</v>
      </c>
      <c r="BG16" s="17"/>
      <c r="BH16" s="17">
        <v>0.19215201153499301</v>
      </c>
      <c r="BI16" s="17"/>
      <c r="BJ16" s="17">
        <v>0.22265748866514301</v>
      </c>
      <c r="BK16" s="17">
        <v>0.205511498521535</v>
      </c>
      <c r="BL16" s="17">
        <v>0.189396875921058</v>
      </c>
      <c r="BM16" s="17">
        <v>0.16458751333810701</v>
      </c>
      <c r="BN16" s="17">
        <v>0.19535615441919699</v>
      </c>
      <c r="BO16" s="17">
        <v>0.203381644735387</v>
      </c>
      <c r="BP16" s="17"/>
      <c r="BQ16" s="17">
        <v>0.21216928079644601</v>
      </c>
      <c r="BR16" s="17">
        <v>0.21582070080607901</v>
      </c>
      <c r="BS16" s="17">
        <v>0.193997121723892</v>
      </c>
      <c r="BT16" s="17"/>
      <c r="BU16" s="17">
        <v>0.29031335693371702</v>
      </c>
      <c r="BV16" s="17">
        <v>0.237546354188374</v>
      </c>
      <c r="BW16" s="17">
        <v>0.171272995129617</v>
      </c>
      <c r="BX16" s="17"/>
      <c r="BY16" s="17">
        <v>0.193635513372206</v>
      </c>
      <c r="BZ16" s="17"/>
      <c r="CA16" s="17">
        <v>0.275794366319143</v>
      </c>
    </row>
    <row r="17" spans="2:79" x14ac:dyDescent="0.35">
      <c r="B17" s="18" t="s">
        <v>495</v>
      </c>
      <c r="C17" s="17">
        <v>0.18668990166772401</v>
      </c>
      <c r="D17" s="17">
        <v>0.18995159330912101</v>
      </c>
      <c r="E17" s="17">
        <v>0.181318897056026</v>
      </c>
      <c r="F17" s="17"/>
      <c r="G17" s="17">
        <v>0.25159234265784702</v>
      </c>
      <c r="H17" s="17">
        <v>0.17786622323773699</v>
      </c>
      <c r="I17" s="17">
        <v>0.15175906591479499</v>
      </c>
      <c r="J17" s="17">
        <v>0.21324112934126099</v>
      </c>
      <c r="K17" s="17">
        <v>0.178117179885489</v>
      </c>
      <c r="L17" s="17">
        <v>0.161006112166768</v>
      </c>
      <c r="M17" s="17"/>
      <c r="N17" s="17">
        <v>0.18967684112281399</v>
      </c>
      <c r="O17" s="17">
        <v>0.20742536697955</v>
      </c>
      <c r="P17" s="17">
        <v>0.18039122248867601</v>
      </c>
      <c r="Q17" s="17">
        <v>0.16859274648693001</v>
      </c>
      <c r="R17" s="17"/>
      <c r="S17" s="17">
        <v>0.21639045889134101</v>
      </c>
      <c r="T17" s="17">
        <v>0.17857763971865401</v>
      </c>
      <c r="U17" s="17">
        <v>0.23848661697863699</v>
      </c>
      <c r="V17" s="17">
        <v>0.17181029676588</v>
      </c>
      <c r="W17" s="17">
        <v>0.14560248967261899</v>
      </c>
      <c r="X17" s="17">
        <v>0.18903383999894499</v>
      </c>
      <c r="Y17" s="17">
        <v>0.176367277596257</v>
      </c>
      <c r="Z17" s="17">
        <v>0.208889078287431</v>
      </c>
      <c r="AA17" s="17">
        <v>0.147344853746255</v>
      </c>
      <c r="AB17" s="17">
        <v>0.17750064575237501</v>
      </c>
      <c r="AC17" s="17">
        <v>0.185960135476953</v>
      </c>
      <c r="AD17" s="17">
        <v>0.247740602962297</v>
      </c>
      <c r="AE17" s="17"/>
      <c r="AF17" s="17">
        <v>0.172367962626059</v>
      </c>
      <c r="AG17" s="17">
        <v>0.16238844821197099</v>
      </c>
      <c r="AH17" s="17">
        <v>0.212778290819642</v>
      </c>
      <c r="AI17" s="17">
        <v>0.209366622846866</v>
      </c>
      <c r="AJ17" s="17">
        <v>0.241334469942108</v>
      </c>
      <c r="AK17" s="17">
        <v>0.27211147447098899</v>
      </c>
      <c r="AL17" s="17"/>
      <c r="AM17" s="17">
        <v>0.135281874796605</v>
      </c>
      <c r="AN17" s="17">
        <v>0.18130628442603999</v>
      </c>
      <c r="AO17" s="17">
        <v>0.22210405060895699</v>
      </c>
      <c r="AP17" s="17">
        <v>0.19889656560431501</v>
      </c>
      <c r="AQ17" s="17">
        <v>0.28019731121750702</v>
      </c>
      <c r="AR17" s="17"/>
      <c r="AS17" s="17">
        <v>0.21333895054469201</v>
      </c>
      <c r="AT17" s="17">
        <v>0.19284881501762499</v>
      </c>
      <c r="AU17" s="17">
        <v>0.22011816105433599</v>
      </c>
      <c r="AV17" s="17">
        <v>0.15802690514725501</v>
      </c>
      <c r="AW17" s="17">
        <v>0.11623750262679899</v>
      </c>
      <c r="AX17" s="17">
        <v>0.20698025471779899</v>
      </c>
      <c r="AY17" s="17"/>
      <c r="AZ17" s="17">
        <v>0.17588685010999999</v>
      </c>
      <c r="BA17" s="17">
        <v>0.156524420811363</v>
      </c>
      <c r="BB17" s="17">
        <v>0.224301485199628</v>
      </c>
      <c r="BC17" s="17">
        <v>0.144820332647871</v>
      </c>
      <c r="BD17" s="17">
        <v>0.21502300927036999</v>
      </c>
      <c r="BE17" s="17"/>
      <c r="BF17" s="17">
        <v>0.18256895652374799</v>
      </c>
      <c r="BG17" s="17"/>
      <c r="BH17" s="17">
        <v>0.18881081294142599</v>
      </c>
      <c r="BI17" s="17"/>
      <c r="BJ17" s="17">
        <v>0.18571360742391499</v>
      </c>
      <c r="BK17" s="17">
        <v>0.166721223338331</v>
      </c>
      <c r="BL17" s="17">
        <v>0.19661980346132699</v>
      </c>
      <c r="BM17" s="17">
        <v>0.20107782947608399</v>
      </c>
      <c r="BN17" s="17">
        <v>0.19894638564258699</v>
      </c>
      <c r="BO17" s="17">
        <v>0.21704904521920701</v>
      </c>
      <c r="BP17" s="17"/>
      <c r="BQ17" s="17">
        <v>0.20365881072332201</v>
      </c>
      <c r="BR17" s="17">
        <v>0.210670749275157</v>
      </c>
      <c r="BS17" s="17">
        <v>0.181911113114093</v>
      </c>
      <c r="BT17" s="17"/>
      <c r="BU17" s="17">
        <v>0.234514022111003</v>
      </c>
      <c r="BV17" s="17">
        <v>0.215109383204555</v>
      </c>
      <c r="BW17" s="17">
        <v>0.16891232800543801</v>
      </c>
      <c r="BX17" s="17"/>
      <c r="BY17" s="17">
        <v>0.19130386186258599</v>
      </c>
      <c r="BZ17" s="17"/>
      <c r="CA17" s="17">
        <v>0.254983552802374</v>
      </c>
    </row>
    <row r="18" spans="2:79" ht="29" x14ac:dyDescent="0.35">
      <c r="B18" s="18" t="s">
        <v>496</v>
      </c>
      <c r="C18" s="17">
        <v>9.4452838358155697E-2</v>
      </c>
      <c r="D18" s="17">
        <v>7.7458311406614105E-2</v>
      </c>
      <c r="E18" s="17">
        <v>0.10938392407040499</v>
      </c>
      <c r="F18" s="17"/>
      <c r="G18" s="17">
        <v>6.2577456348360802E-2</v>
      </c>
      <c r="H18" s="17">
        <v>7.92664365807393E-2</v>
      </c>
      <c r="I18" s="17">
        <v>0.10396801641202499</v>
      </c>
      <c r="J18" s="17">
        <v>7.3747490157000301E-2</v>
      </c>
      <c r="K18" s="17">
        <v>8.5329825406114806E-2</v>
      </c>
      <c r="L18" s="17">
        <v>0.14908474577448599</v>
      </c>
      <c r="M18" s="17"/>
      <c r="N18" s="17">
        <v>8.4855854936046304E-2</v>
      </c>
      <c r="O18" s="17">
        <v>9.0591236533000899E-2</v>
      </c>
      <c r="P18" s="17">
        <v>0.102579135063103</v>
      </c>
      <c r="Q18" s="17">
        <v>0.101423445551721</v>
      </c>
      <c r="R18" s="17"/>
      <c r="S18" s="17">
        <v>8.2668963783787103E-2</v>
      </c>
      <c r="T18" s="17">
        <v>6.6539890318429107E-2</v>
      </c>
      <c r="U18" s="17">
        <v>7.2514276657047197E-2</v>
      </c>
      <c r="V18" s="17">
        <v>5.5055250191320598E-2</v>
      </c>
      <c r="W18" s="17">
        <v>0.100960364747168</v>
      </c>
      <c r="X18" s="17">
        <v>0.117381307863657</v>
      </c>
      <c r="Y18" s="17">
        <v>0.11386973327706799</v>
      </c>
      <c r="Z18" s="17">
        <v>0.10141654278864599</v>
      </c>
      <c r="AA18" s="17">
        <v>9.1105502805563607E-2</v>
      </c>
      <c r="AB18" s="17">
        <v>0.18133472452185001</v>
      </c>
      <c r="AC18" s="17">
        <v>7.8742663807494298E-2</v>
      </c>
      <c r="AD18" s="17">
        <v>8.1491272860969202E-2</v>
      </c>
      <c r="AE18" s="17"/>
      <c r="AF18" s="17">
        <v>0.132564111041722</v>
      </c>
      <c r="AG18" s="17">
        <v>0.11947225245917401</v>
      </c>
      <c r="AH18" s="17">
        <v>4.9090156874784199E-2</v>
      </c>
      <c r="AI18" s="17">
        <v>5.90723668944277E-2</v>
      </c>
      <c r="AJ18" s="17">
        <v>5.06035622333098E-2</v>
      </c>
      <c r="AK18" s="17">
        <v>4.5640481065168402E-2</v>
      </c>
      <c r="AL18" s="17"/>
      <c r="AM18" s="17">
        <v>0.122475821372897</v>
      </c>
      <c r="AN18" s="17">
        <v>8.8154003974495895E-2</v>
      </c>
      <c r="AO18" s="17">
        <v>8.6705160627220806E-2</v>
      </c>
      <c r="AP18" s="17">
        <v>5.93528864399194E-2</v>
      </c>
      <c r="AQ18" s="17">
        <v>0.11263019901534201</v>
      </c>
      <c r="AR18" s="17"/>
      <c r="AS18" s="17">
        <v>9.7340927605116603E-2</v>
      </c>
      <c r="AT18" s="17">
        <v>0.108712690786735</v>
      </c>
      <c r="AU18" s="17">
        <v>8.1478511181294094E-2</v>
      </c>
      <c r="AV18" s="17">
        <v>8.7956685214037503E-2</v>
      </c>
      <c r="AW18" s="17">
        <v>9.7577236524212199E-2</v>
      </c>
      <c r="AX18" s="17">
        <v>8.0149659435038795E-2</v>
      </c>
      <c r="AY18" s="17"/>
      <c r="AZ18" s="17">
        <v>7.8330348669941804E-2</v>
      </c>
      <c r="BA18" s="17">
        <v>9.3462294080932901E-2</v>
      </c>
      <c r="BB18" s="17">
        <v>7.4148135864562495E-2</v>
      </c>
      <c r="BC18" s="17">
        <v>0.12533884548914301</v>
      </c>
      <c r="BD18" s="17">
        <v>0.116266709031734</v>
      </c>
      <c r="BE18" s="17"/>
      <c r="BF18" s="17">
        <v>8.8641873740627902E-2</v>
      </c>
      <c r="BG18" s="17"/>
      <c r="BH18" s="17">
        <v>8.3319627793711798E-2</v>
      </c>
      <c r="BI18" s="17"/>
      <c r="BJ18" s="17">
        <v>5.2499063343879597E-2</v>
      </c>
      <c r="BK18" s="17">
        <v>0.138225420416833</v>
      </c>
      <c r="BL18" s="17">
        <v>9.7478341466639806E-2</v>
      </c>
      <c r="BM18" s="17">
        <v>0.110666646121865</v>
      </c>
      <c r="BN18" s="17">
        <v>4.6377551740043002E-2</v>
      </c>
      <c r="BO18" s="17">
        <v>0.108990914628809</v>
      </c>
      <c r="BP18" s="17"/>
      <c r="BQ18" s="17">
        <v>5.9480234840566297E-2</v>
      </c>
      <c r="BR18" s="17">
        <v>7.7377995908104596E-2</v>
      </c>
      <c r="BS18" s="17">
        <v>0.10429860921185399</v>
      </c>
      <c r="BT18" s="17"/>
      <c r="BU18" s="17">
        <v>4.6219972661540203E-2</v>
      </c>
      <c r="BV18" s="17">
        <v>8.2298882645774105E-2</v>
      </c>
      <c r="BW18" s="17">
        <v>0.10010631921719899</v>
      </c>
      <c r="BX18" s="17"/>
      <c r="BY18" s="17">
        <v>8.3863054389031896E-2</v>
      </c>
      <c r="BZ18" s="17"/>
      <c r="CA18" s="17">
        <v>5.6511165854845502E-2</v>
      </c>
    </row>
    <row r="19" spans="2:79" x14ac:dyDescent="0.35">
      <c r="B19" s="18" t="s">
        <v>451</v>
      </c>
      <c r="C19" s="17">
        <v>7.36142526485844E-2</v>
      </c>
      <c r="D19" s="17">
        <v>8.7265869906882496E-2</v>
      </c>
      <c r="E19" s="17">
        <v>5.9565773819299603E-2</v>
      </c>
      <c r="F19" s="17"/>
      <c r="G19" s="17">
        <v>0.158552636223174</v>
      </c>
      <c r="H19" s="17">
        <v>7.2617224272523304E-2</v>
      </c>
      <c r="I19" s="17">
        <v>6.6807504299517095E-2</v>
      </c>
      <c r="J19" s="17">
        <v>6.6365641386161703E-2</v>
      </c>
      <c r="K19" s="17">
        <v>4.5639108556489699E-2</v>
      </c>
      <c r="L19" s="17">
        <v>4.6293882666961203E-2</v>
      </c>
      <c r="M19" s="17"/>
      <c r="N19" s="17">
        <v>7.42399514854548E-2</v>
      </c>
      <c r="O19" s="17">
        <v>9.2511174556511297E-2</v>
      </c>
      <c r="P19" s="17">
        <v>6.0047092453651398E-2</v>
      </c>
      <c r="Q19" s="17">
        <v>6.7278353940863997E-2</v>
      </c>
      <c r="R19" s="17"/>
      <c r="S19" s="17">
        <v>0.101549494362087</v>
      </c>
      <c r="T19" s="17">
        <v>5.82893655704129E-2</v>
      </c>
      <c r="U19" s="17">
        <v>6.6284247022081702E-2</v>
      </c>
      <c r="V19" s="17">
        <v>7.3789292372726897E-2</v>
      </c>
      <c r="W19" s="17">
        <v>7.6603368609021602E-2</v>
      </c>
      <c r="X19" s="17">
        <v>7.1619734240336297E-2</v>
      </c>
      <c r="Y19" s="17">
        <v>7.1072624224876493E-2</v>
      </c>
      <c r="Z19" s="17">
        <v>0.117885882368731</v>
      </c>
      <c r="AA19" s="17">
        <v>4.7361869902998101E-2</v>
      </c>
      <c r="AB19" s="17">
        <v>5.6359955947159597E-2</v>
      </c>
      <c r="AC19" s="17">
        <v>6.3486201224122601E-2</v>
      </c>
      <c r="AD19" s="17">
        <v>0.14409609659884401</v>
      </c>
      <c r="AE19" s="17"/>
      <c r="AF19" s="17">
        <v>7.2301151186894702E-2</v>
      </c>
      <c r="AG19" s="17">
        <v>6.2346173746155399E-2</v>
      </c>
      <c r="AH19" s="17">
        <v>8.3495992296942906E-2</v>
      </c>
      <c r="AI19" s="17">
        <v>5.5071966776574902E-2</v>
      </c>
      <c r="AJ19" s="17">
        <v>7.9619913291230901E-2</v>
      </c>
      <c r="AK19" s="17">
        <v>0.13218527511016201</v>
      </c>
      <c r="AL19" s="17"/>
      <c r="AM19" s="17">
        <v>5.8147627626549202E-2</v>
      </c>
      <c r="AN19" s="17">
        <v>7.1449580115848094E-2</v>
      </c>
      <c r="AO19" s="17">
        <v>6.93882451365508E-2</v>
      </c>
      <c r="AP19" s="17">
        <v>9.9471712489330497E-2</v>
      </c>
      <c r="AQ19" s="17">
        <v>8.4513502716907496E-2</v>
      </c>
      <c r="AR19" s="17"/>
      <c r="AS19" s="17">
        <v>8.9828585391156193E-2</v>
      </c>
      <c r="AT19" s="17">
        <v>7.4130539862759401E-2</v>
      </c>
      <c r="AU19" s="17">
        <v>8.4856378302107294E-2</v>
      </c>
      <c r="AV19" s="17">
        <v>6.5081517806549194E-2</v>
      </c>
      <c r="AW19" s="17">
        <v>3.3762020837990799E-2</v>
      </c>
      <c r="AX19" s="17">
        <v>8.6981152101103701E-2</v>
      </c>
      <c r="AY19" s="17"/>
      <c r="AZ19" s="17">
        <v>6.8412571529548799E-2</v>
      </c>
      <c r="BA19" s="17">
        <v>5.8833211019232397E-2</v>
      </c>
      <c r="BB19" s="17">
        <v>6.4444935429817496E-2</v>
      </c>
      <c r="BC19" s="17">
        <v>9.2663417487188496E-2</v>
      </c>
      <c r="BD19" s="17">
        <v>9.7596054228958007E-2</v>
      </c>
      <c r="BE19" s="17"/>
      <c r="BF19" s="17">
        <v>6.7566731174480504E-2</v>
      </c>
      <c r="BG19" s="17"/>
      <c r="BH19" s="17">
        <v>8.1942786974092796E-2</v>
      </c>
      <c r="BI19" s="17"/>
      <c r="BJ19" s="17">
        <v>9.1635523399064903E-2</v>
      </c>
      <c r="BK19" s="17">
        <v>6.6913719427195401E-2</v>
      </c>
      <c r="BL19" s="17">
        <v>4.8945256088929003E-2</v>
      </c>
      <c r="BM19" s="17">
        <v>7.6907262868218196E-2</v>
      </c>
      <c r="BN19" s="17">
        <v>9.2225339666706305E-2</v>
      </c>
      <c r="BO19" s="17">
        <v>0.165604285387109</v>
      </c>
      <c r="BP19" s="17"/>
      <c r="BQ19" s="17">
        <v>6.9505169289373905E-2</v>
      </c>
      <c r="BR19" s="17">
        <v>8.9084015563377694E-2</v>
      </c>
      <c r="BS19" s="17">
        <v>7.0953200467032407E-2</v>
      </c>
      <c r="BT19" s="17"/>
      <c r="BU19" s="17">
        <v>0.113417763812031</v>
      </c>
      <c r="BV19" s="17">
        <v>7.6438484398134804E-2</v>
      </c>
      <c r="BW19" s="17">
        <v>6.7466528939743101E-2</v>
      </c>
      <c r="BX19" s="17"/>
      <c r="BY19" s="17">
        <v>6.4125719757418195E-2</v>
      </c>
      <c r="BZ19" s="17"/>
      <c r="CA19" s="17">
        <v>0.117320256917268</v>
      </c>
    </row>
    <row r="20" spans="2:79" x14ac:dyDescent="0.35">
      <c r="B20" s="18" t="s">
        <v>104</v>
      </c>
      <c r="C20" s="19">
        <v>6.2723493853105702E-2</v>
      </c>
      <c r="D20" s="19">
        <v>6.4523944672940495E-2</v>
      </c>
      <c r="E20" s="19">
        <v>6.1420863437023097E-2</v>
      </c>
      <c r="F20" s="19"/>
      <c r="G20" s="19">
        <v>5.62433406819886E-2</v>
      </c>
      <c r="H20" s="19">
        <v>8.8376247569852295E-2</v>
      </c>
      <c r="I20" s="19">
        <v>6.7693966938742106E-2</v>
      </c>
      <c r="J20" s="19">
        <v>4.2723751553642698E-2</v>
      </c>
      <c r="K20" s="19">
        <v>5.6503037883116503E-2</v>
      </c>
      <c r="L20" s="19">
        <v>6.1592919939210101E-2</v>
      </c>
      <c r="M20" s="19"/>
      <c r="N20" s="19">
        <v>4.3018891792902997E-2</v>
      </c>
      <c r="O20" s="19">
        <v>4.4580434695805499E-2</v>
      </c>
      <c r="P20" s="19">
        <v>7.7767481629415006E-2</v>
      </c>
      <c r="Q20" s="19">
        <v>8.8657189253298394E-2</v>
      </c>
      <c r="R20" s="19"/>
      <c r="S20" s="19">
        <v>7.5876782322226805E-2</v>
      </c>
      <c r="T20" s="19">
        <v>5.62841162713483E-2</v>
      </c>
      <c r="U20" s="19">
        <v>5.2924601913229397E-2</v>
      </c>
      <c r="V20" s="19">
        <v>6.0898738528802801E-2</v>
      </c>
      <c r="W20" s="19">
        <v>4.65506951520002E-2</v>
      </c>
      <c r="X20" s="19">
        <v>6.9613980892482899E-2</v>
      </c>
      <c r="Y20" s="19">
        <v>3.2058779153128103E-2</v>
      </c>
      <c r="Z20" s="19">
        <v>9.4983568284620304E-2</v>
      </c>
      <c r="AA20" s="19">
        <v>4.1051873757978301E-2</v>
      </c>
      <c r="AB20" s="19">
        <v>7.9332767351879593E-2</v>
      </c>
      <c r="AC20" s="19">
        <v>0.11528703310624699</v>
      </c>
      <c r="AD20" s="19">
        <v>5.9657154954750803E-2</v>
      </c>
      <c r="AE20" s="19"/>
      <c r="AF20" s="19">
        <v>8.6412914286680506E-2</v>
      </c>
      <c r="AG20" s="19">
        <v>4.7761185762663701E-2</v>
      </c>
      <c r="AH20" s="19">
        <v>4.4791711732837698E-2</v>
      </c>
      <c r="AI20" s="19">
        <v>5.3697716405321401E-2</v>
      </c>
      <c r="AJ20" s="19">
        <v>6.2391203153811602E-2</v>
      </c>
      <c r="AK20" s="19">
        <v>3.9460628982307198E-2</v>
      </c>
      <c r="AL20" s="19"/>
      <c r="AM20" s="19">
        <v>8.1979373964726404E-2</v>
      </c>
      <c r="AN20" s="19">
        <v>6.0051858470904003E-2</v>
      </c>
      <c r="AO20" s="19">
        <v>6.1658360973310497E-2</v>
      </c>
      <c r="AP20" s="19">
        <v>3.0588192418668302E-2</v>
      </c>
      <c r="AQ20" s="19">
        <v>0</v>
      </c>
      <c r="AR20" s="19"/>
      <c r="AS20" s="19">
        <v>5.32524291716047E-2</v>
      </c>
      <c r="AT20" s="19">
        <v>5.4233521063445797E-2</v>
      </c>
      <c r="AU20" s="19">
        <v>5.4603976096859998E-2</v>
      </c>
      <c r="AV20" s="19">
        <v>8.8569112068146494E-2</v>
      </c>
      <c r="AW20" s="19">
        <v>7.8817230819889394E-2</v>
      </c>
      <c r="AX20" s="19">
        <v>4.3231972901770797E-2</v>
      </c>
      <c r="AY20" s="19"/>
      <c r="AZ20" s="19">
        <v>6.3172945027700295E-2</v>
      </c>
      <c r="BA20" s="19">
        <v>6.8262546499395296E-2</v>
      </c>
      <c r="BB20" s="19">
        <v>6.1357348363157899E-2</v>
      </c>
      <c r="BC20" s="19">
        <v>7.3182364926443005E-2</v>
      </c>
      <c r="BD20" s="19">
        <v>5.4910612366227497E-2</v>
      </c>
      <c r="BE20" s="19"/>
      <c r="BF20" s="19">
        <v>6.2849213354830097E-2</v>
      </c>
      <c r="BG20" s="19"/>
      <c r="BH20" s="19">
        <v>5.9217047688782699E-2</v>
      </c>
      <c r="BI20" s="19"/>
      <c r="BJ20" s="19">
        <v>7.4866574857203494E-2</v>
      </c>
      <c r="BK20" s="19">
        <v>5.94526011882981E-2</v>
      </c>
      <c r="BL20" s="19">
        <v>5.3376573754281099E-2</v>
      </c>
      <c r="BM20" s="19">
        <v>7.7832563179636799E-2</v>
      </c>
      <c r="BN20" s="19">
        <v>5.8983638359863401E-2</v>
      </c>
      <c r="BO20" s="19">
        <v>2.67377987119479E-2</v>
      </c>
      <c r="BP20" s="19"/>
      <c r="BQ20" s="19">
        <v>6.6748362248827103E-2</v>
      </c>
      <c r="BR20" s="19">
        <v>6.3414442308023303E-2</v>
      </c>
      <c r="BS20" s="19">
        <v>3.72971259544779E-2</v>
      </c>
      <c r="BT20" s="19"/>
      <c r="BU20" s="19">
        <v>2.5216332509493199E-2</v>
      </c>
      <c r="BV20" s="19">
        <v>5.6368273488901798E-2</v>
      </c>
      <c r="BW20" s="19">
        <v>4.3994560009445897E-2</v>
      </c>
      <c r="BX20" s="19"/>
      <c r="BY20" s="19">
        <v>3.4877357541339901E-2</v>
      </c>
      <c r="BZ20" s="19"/>
      <c r="CA20" s="19">
        <v>6.24047918726401E-2</v>
      </c>
    </row>
    <row r="21" spans="2:79" x14ac:dyDescent="0.35">
      <c r="B21" s="16" t="s">
        <v>582</v>
      </c>
    </row>
    <row r="22" spans="2:79" x14ac:dyDescent="0.35">
      <c r="B22" t="s">
        <v>107</v>
      </c>
    </row>
    <row r="23" spans="2:79" x14ac:dyDescent="0.35">
      <c r="B23" t="s">
        <v>108</v>
      </c>
    </row>
    <row r="25" spans="2:79" x14ac:dyDescent="0.35">
      <c r="B25"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A24"/>
  <sheetViews>
    <sheetView showGridLines="0"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499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2004</v>
      </c>
      <c r="D7" s="10">
        <v>941</v>
      </c>
      <c r="E7" s="10">
        <v>1059</v>
      </c>
      <c r="F7" s="10"/>
      <c r="G7" s="10">
        <v>236</v>
      </c>
      <c r="H7" s="10">
        <v>282</v>
      </c>
      <c r="I7" s="10">
        <v>267</v>
      </c>
      <c r="J7" s="10">
        <v>309</v>
      </c>
      <c r="K7" s="10">
        <v>341</v>
      </c>
      <c r="L7" s="10">
        <v>569</v>
      </c>
      <c r="M7" s="10"/>
      <c r="N7" s="10">
        <v>818</v>
      </c>
      <c r="O7" s="10">
        <v>525</v>
      </c>
      <c r="P7" s="10">
        <v>257</v>
      </c>
      <c r="Q7" s="10">
        <v>388</v>
      </c>
      <c r="R7" s="10"/>
      <c r="S7" s="10">
        <v>249</v>
      </c>
      <c r="T7" s="10">
        <v>254</v>
      </c>
      <c r="U7" s="10">
        <v>182</v>
      </c>
      <c r="V7" s="10">
        <v>151</v>
      </c>
      <c r="W7" s="10">
        <v>142</v>
      </c>
      <c r="X7" s="10">
        <v>152</v>
      </c>
      <c r="Y7" s="10">
        <v>179</v>
      </c>
      <c r="Z7" s="10">
        <v>87</v>
      </c>
      <c r="AA7" s="10">
        <v>220</v>
      </c>
      <c r="AB7" s="10">
        <v>196</v>
      </c>
      <c r="AC7" s="10">
        <v>122</v>
      </c>
      <c r="AD7" s="10">
        <v>70</v>
      </c>
      <c r="AE7" s="10"/>
      <c r="AF7" s="10">
        <v>326</v>
      </c>
      <c r="AG7" s="10">
        <v>620</v>
      </c>
      <c r="AH7" s="10">
        <v>377</v>
      </c>
      <c r="AI7" s="10">
        <v>237</v>
      </c>
      <c r="AJ7" s="10">
        <v>122</v>
      </c>
      <c r="AK7" s="10">
        <v>168</v>
      </c>
      <c r="AL7" s="10"/>
      <c r="AM7" s="10">
        <v>392</v>
      </c>
      <c r="AN7" s="10">
        <v>643</v>
      </c>
      <c r="AO7" s="10">
        <v>584</v>
      </c>
      <c r="AP7" s="10">
        <v>281</v>
      </c>
      <c r="AQ7" s="10">
        <v>55</v>
      </c>
      <c r="AR7" s="10"/>
      <c r="AS7" s="10">
        <v>424</v>
      </c>
      <c r="AT7" s="10">
        <v>483</v>
      </c>
      <c r="AU7" s="10">
        <v>292</v>
      </c>
      <c r="AV7" s="10">
        <v>402</v>
      </c>
      <c r="AW7" s="10">
        <v>249</v>
      </c>
      <c r="AX7" s="10">
        <v>152</v>
      </c>
      <c r="AY7" s="10"/>
      <c r="AZ7" s="10">
        <v>466</v>
      </c>
      <c r="BA7" s="10">
        <v>571</v>
      </c>
      <c r="BB7" s="10">
        <v>351</v>
      </c>
      <c r="BC7" s="10">
        <v>187</v>
      </c>
      <c r="BD7" s="10">
        <v>413</v>
      </c>
      <c r="BE7" s="10"/>
      <c r="BF7" s="10">
        <v>1637</v>
      </c>
      <c r="BG7" s="10"/>
      <c r="BH7" s="10">
        <v>1297</v>
      </c>
      <c r="BI7" s="10"/>
      <c r="BJ7" s="10">
        <v>544</v>
      </c>
      <c r="BK7" s="10">
        <v>419</v>
      </c>
      <c r="BL7" s="10">
        <v>692</v>
      </c>
      <c r="BM7" s="10">
        <v>108</v>
      </c>
      <c r="BN7" s="10">
        <v>66</v>
      </c>
      <c r="BO7" s="10">
        <v>51</v>
      </c>
      <c r="BP7" s="10"/>
      <c r="BQ7" s="10">
        <v>294</v>
      </c>
      <c r="BR7" s="10">
        <v>537</v>
      </c>
      <c r="BS7" s="10">
        <v>1026</v>
      </c>
      <c r="BT7" s="10"/>
      <c r="BU7" s="10">
        <v>91</v>
      </c>
      <c r="BV7" s="10">
        <v>612</v>
      </c>
      <c r="BW7" s="10">
        <v>1068</v>
      </c>
      <c r="BX7" s="10"/>
      <c r="BY7" s="10">
        <v>70</v>
      </c>
      <c r="BZ7" s="10"/>
      <c r="CA7" s="10">
        <v>450</v>
      </c>
    </row>
    <row r="8" spans="2:79" ht="30" customHeight="1" x14ac:dyDescent="0.35">
      <c r="B8" s="11" t="s">
        <v>20</v>
      </c>
      <c r="C8" s="11">
        <v>1983</v>
      </c>
      <c r="D8" s="11">
        <v>959</v>
      </c>
      <c r="E8" s="11">
        <v>1018</v>
      </c>
      <c r="F8" s="11"/>
      <c r="G8" s="11">
        <v>277</v>
      </c>
      <c r="H8" s="11">
        <v>317</v>
      </c>
      <c r="I8" s="11">
        <v>340</v>
      </c>
      <c r="J8" s="11">
        <v>334</v>
      </c>
      <c r="K8" s="11">
        <v>264</v>
      </c>
      <c r="L8" s="11">
        <v>451</v>
      </c>
      <c r="M8" s="11"/>
      <c r="N8" s="11">
        <v>547</v>
      </c>
      <c r="O8" s="11">
        <v>508</v>
      </c>
      <c r="P8" s="11">
        <v>427</v>
      </c>
      <c r="Q8" s="11">
        <v>485</v>
      </c>
      <c r="R8" s="11"/>
      <c r="S8" s="11">
        <v>269</v>
      </c>
      <c r="T8" s="11">
        <v>236</v>
      </c>
      <c r="U8" s="11">
        <v>162</v>
      </c>
      <c r="V8" s="11">
        <v>176</v>
      </c>
      <c r="W8" s="11">
        <v>136</v>
      </c>
      <c r="X8" s="11">
        <v>165</v>
      </c>
      <c r="Y8" s="11">
        <v>168</v>
      </c>
      <c r="Z8" s="11">
        <v>89</v>
      </c>
      <c r="AA8" s="11">
        <v>235</v>
      </c>
      <c r="AB8" s="11">
        <v>175</v>
      </c>
      <c r="AC8" s="11">
        <v>110</v>
      </c>
      <c r="AD8" s="11">
        <v>63</v>
      </c>
      <c r="AE8" s="11"/>
      <c r="AF8" s="11">
        <v>350</v>
      </c>
      <c r="AG8" s="11">
        <v>683</v>
      </c>
      <c r="AH8" s="11">
        <v>375</v>
      </c>
      <c r="AI8" s="11">
        <v>221</v>
      </c>
      <c r="AJ8" s="11">
        <v>101</v>
      </c>
      <c r="AK8" s="11">
        <v>111</v>
      </c>
      <c r="AL8" s="11"/>
      <c r="AM8" s="11">
        <v>442</v>
      </c>
      <c r="AN8" s="11">
        <v>679</v>
      </c>
      <c r="AO8" s="11">
        <v>544</v>
      </c>
      <c r="AP8" s="11">
        <v>232</v>
      </c>
      <c r="AQ8" s="11">
        <v>34</v>
      </c>
      <c r="AR8" s="11"/>
      <c r="AS8" s="11">
        <v>429</v>
      </c>
      <c r="AT8" s="11">
        <v>461</v>
      </c>
      <c r="AU8" s="11">
        <v>316</v>
      </c>
      <c r="AV8" s="11">
        <v>410</v>
      </c>
      <c r="AW8" s="11">
        <v>221</v>
      </c>
      <c r="AX8" s="11">
        <v>145</v>
      </c>
      <c r="AY8" s="11"/>
      <c r="AZ8" s="11">
        <v>395</v>
      </c>
      <c r="BA8" s="11">
        <v>604</v>
      </c>
      <c r="BB8" s="11">
        <v>373</v>
      </c>
      <c r="BC8" s="11">
        <v>154</v>
      </c>
      <c r="BD8" s="11">
        <v>443</v>
      </c>
      <c r="BE8" s="11"/>
      <c r="BF8" s="11">
        <v>1568</v>
      </c>
      <c r="BG8" s="11"/>
      <c r="BH8" s="11">
        <v>1212</v>
      </c>
      <c r="BI8" s="11"/>
      <c r="BJ8" s="11">
        <v>584</v>
      </c>
      <c r="BK8" s="11">
        <v>384</v>
      </c>
      <c r="BL8" s="11">
        <v>619</v>
      </c>
      <c r="BM8" s="11">
        <v>118</v>
      </c>
      <c r="BN8" s="11">
        <v>83</v>
      </c>
      <c r="BO8" s="11">
        <v>55</v>
      </c>
      <c r="BP8" s="11"/>
      <c r="BQ8" s="11">
        <v>303</v>
      </c>
      <c r="BR8" s="11">
        <v>527</v>
      </c>
      <c r="BS8" s="11">
        <v>1011</v>
      </c>
      <c r="BT8" s="11"/>
      <c r="BU8" s="11">
        <v>88</v>
      </c>
      <c r="BV8" s="11">
        <v>586</v>
      </c>
      <c r="BW8" s="11">
        <v>1073</v>
      </c>
      <c r="BX8" s="11"/>
      <c r="BY8" s="11">
        <v>78</v>
      </c>
      <c r="BZ8" s="11"/>
      <c r="CA8" s="11">
        <v>418</v>
      </c>
    </row>
    <row r="9" spans="2:79" x14ac:dyDescent="0.35">
      <c r="B9" s="18" t="s">
        <v>488</v>
      </c>
      <c r="C9" s="17">
        <v>0.69817446013755302</v>
      </c>
      <c r="D9" s="17">
        <v>0.70571836482965999</v>
      </c>
      <c r="E9" s="17">
        <v>0.68940785934600901</v>
      </c>
      <c r="F9" s="17"/>
      <c r="G9" s="17">
        <v>0.62531955267023698</v>
      </c>
      <c r="H9" s="17">
        <v>0.653553315487019</v>
      </c>
      <c r="I9" s="17">
        <v>0.68174161644059605</v>
      </c>
      <c r="J9" s="17">
        <v>0.69226168852817904</v>
      </c>
      <c r="K9" s="17">
        <v>0.74346918655010497</v>
      </c>
      <c r="L9" s="17">
        <v>0.76438125696576298</v>
      </c>
      <c r="M9" s="17"/>
      <c r="N9" s="17">
        <v>0.71983359398235902</v>
      </c>
      <c r="O9" s="17">
        <v>0.71595686556634996</v>
      </c>
      <c r="P9" s="17">
        <v>0.66358400531531203</v>
      </c>
      <c r="Q9" s="17">
        <v>0.68142129301045395</v>
      </c>
      <c r="R9" s="17"/>
      <c r="S9" s="17">
        <v>0.70025536237939201</v>
      </c>
      <c r="T9" s="17">
        <v>0.67356787728231204</v>
      </c>
      <c r="U9" s="17">
        <v>0.73632152945148399</v>
      </c>
      <c r="V9" s="17">
        <v>0.733997972850984</v>
      </c>
      <c r="W9" s="17">
        <v>0.72499949351819903</v>
      </c>
      <c r="X9" s="17">
        <v>0.70070745605615503</v>
      </c>
      <c r="Y9" s="17">
        <v>0.68447252015965498</v>
      </c>
      <c r="Z9" s="17">
        <v>0.66187605026043295</v>
      </c>
      <c r="AA9" s="17">
        <v>0.62008560226208698</v>
      </c>
      <c r="AB9" s="17">
        <v>0.72183701761886498</v>
      </c>
      <c r="AC9" s="17">
        <v>0.763004160811943</v>
      </c>
      <c r="AD9" s="17">
        <v>0.71945088240994104</v>
      </c>
      <c r="AE9" s="17"/>
      <c r="AF9" s="17">
        <v>0.65789904647868303</v>
      </c>
      <c r="AG9" s="17">
        <v>0.70628747470929798</v>
      </c>
      <c r="AH9" s="17">
        <v>0.69890716755848603</v>
      </c>
      <c r="AI9" s="17">
        <v>0.70072386069798298</v>
      </c>
      <c r="AJ9" s="17">
        <v>0.78034693318675197</v>
      </c>
      <c r="AK9" s="17">
        <v>0.75048994048522299</v>
      </c>
      <c r="AL9" s="17"/>
      <c r="AM9" s="17">
        <v>0.68802127076545705</v>
      </c>
      <c r="AN9" s="17">
        <v>0.68797906205046999</v>
      </c>
      <c r="AO9" s="17">
        <v>0.75661303428455196</v>
      </c>
      <c r="AP9" s="17">
        <v>0.60610506992222901</v>
      </c>
      <c r="AQ9" s="17">
        <v>0.734312146046597</v>
      </c>
      <c r="AR9" s="17"/>
      <c r="AS9" s="17">
        <v>0.69580594800458195</v>
      </c>
      <c r="AT9" s="17">
        <v>0.70458446022768895</v>
      </c>
      <c r="AU9" s="17">
        <v>0.675574997359494</v>
      </c>
      <c r="AV9" s="17">
        <v>0.71889022377181699</v>
      </c>
      <c r="AW9" s="17">
        <v>0.72954902365630303</v>
      </c>
      <c r="AX9" s="17">
        <v>0.63329656814137503</v>
      </c>
      <c r="AY9" s="17"/>
      <c r="AZ9" s="17">
        <v>0.69194009713099602</v>
      </c>
      <c r="BA9" s="17">
        <v>0.67260194937182305</v>
      </c>
      <c r="BB9" s="17">
        <v>0.70034717371144795</v>
      </c>
      <c r="BC9" s="17">
        <v>0.71507976253822103</v>
      </c>
      <c r="BD9" s="17">
        <v>0.72675343003821702</v>
      </c>
      <c r="BE9" s="17"/>
      <c r="BF9" s="17">
        <v>0.69982422024277702</v>
      </c>
      <c r="BG9" s="17"/>
      <c r="BH9" s="17">
        <v>0.69625527682668498</v>
      </c>
      <c r="BI9" s="17"/>
      <c r="BJ9" s="17">
        <v>0.67207052532216105</v>
      </c>
      <c r="BK9" s="17">
        <v>0.70652629698639302</v>
      </c>
      <c r="BL9" s="17">
        <v>0.74133658657014501</v>
      </c>
      <c r="BM9" s="17">
        <v>0.65027864066332497</v>
      </c>
      <c r="BN9" s="17">
        <v>0.65428331125233097</v>
      </c>
      <c r="BO9" s="17">
        <v>0.72648615960975504</v>
      </c>
      <c r="BP9" s="17"/>
      <c r="BQ9" s="17">
        <v>0.71062600836828604</v>
      </c>
      <c r="BR9" s="17">
        <v>0.72293280726116804</v>
      </c>
      <c r="BS9" s="17">
        <v>0.720347625758048</v>
      </c>
      <c r="BT9" s="17"/>
      <c r="BU9" s="17">
        <v>0.75224471632946699</v>
      </c>
      <c r="BV9" s="17">
        <v>0.72034598641996095</v>
      </c>
      <c r="BW9" s="17">
        <v>0.71076982608078798</v>
      </c>
      <c r="BX9" s="17"/>
      <c r="BY9" s="17">
        <v>0.58620017295373394</v>
      </c>
      <c r="BZ9" s="17"/>
      <c r="CA9" s="17">
        <v>0.72548386092958295</v>
      </c>
    </row>
    <row r="10" spans="2:79" x14ac:dyDescent="0.35">
      <c r="B10" s="18" t="s">
        <v>489</v>
      </c>
      <c r="C10" s="17">
        <v>0.49974196522408498</v>
      </c>
      <c r="D10" s="17">
        <v>0.484609478062071</v>
      </c>
      <c r="E10" s="17">
        <v>0.51401457485573299</v>
      </c>
      <c r="F10" s="17"/>
      <c r="G10" s="17">
        <v>0.46211449032659002</v>
      </c>
      <c r="H10" s="17">
        <v>0.46308737935685601</v>
      </c>
      <c r="I10" s="17">
        <v>0.49523202480718198</v>
      </c>
      <c r="J10" s="17">
        <v>0.50143949804458099</v>
      </c>
      <c r="K10" s="17">
        <v>0.50614446526299095</v>
      </c>
      <c r="L10" s="17">
        <v>0.54693944138244799</v>
      </c>
      <c r="M10" s="17"/>
      <c r="N10" s="17">
        <v>0.53744464775866196</v>
      </c>
      <c r="O10" s="17">
        <v>0.49921994632863398</v>
      </c>
      <c r="P10" s="17">
        <v>0.49823273656612399</v>
      </c>
      <c r="Q10" s="17">
        <v>0.45574264140617399</v>
      </c>
      <c r="R10" s="17"/>
      <c r="S10" s="17">
        <v>0.480778451047435</v>
      </c>
      <c r="T10" s="17">
        <v>0.46077673071846997</v>
      </c>
      <c r="U10" s="17">
        <v>0.56754753285020498</v>
      </c>
      <c r="V10" s="17">
        <v>0.53956525469343097</v>
      </c>
      <c r="W10" s="17">
        <v>0.50898231213563006</v>
      </c>
      <c r="X10" s="17">
        <v>0.53074859890817505</v>
      </c>
      <c r="Y10" s="17">
        <v>0.51760514869988705</v>
      </c>
      <c r="Z10" s="17">
        <v>0.44284872547094001</v>
      </c>
      <c r="AA10" s="17">
        <v>0.43028925914725802</v>
      </c>
      <c r="AB10" s="17">
        <v>0.49094359227293899</v>
      </c>
      <c r="AC10" s="17">
        <v>0.56152986435029395</v>
      </c>
      <c r="AD10" s="17">
        <v>0.54887397532957505</v>
      </c>
      <c r="AE10" s="17"/>
      <c r="AF10" s="17">
        <v>0.438068633799715</v>
      </c>
      <c r="AG10" s="17">
        <v>0.53255455049669498</v>
      </c>
      <c r="AH10" s="17">
        <v>0.50811274726288602</v>
      </c>
      <c r="AI10" s="17">
        <v>0.51515915771445997</v>
      </c>
      <c r="AJ10" s="17">
        <v>0.524142404680907</v>
      </c>
      <c r="AK10" s="17">
        <v>0.48444978499311098</v>
      </c>
      <c r="AL10" s="17"/>
      <c r="AM10" s="17">
        <v>0.43614229191755299</v>
      </c>
      <c r="AN10" s="17">
        <v>0.51562747024910904</v>
      </c>
      <c r="AO10" s="17">
        <v>0.534904516979546</v>
      </c>
      <c r="AP10" s="17">
        <v>0.49707305827753001</v>
      </c>
      <c r="AQ10" s="17">
        <v>0.40969432520170801</v>
      </c>
      <c r="AR10" s="17"/>
      <c r="AS10" s="17">
        <v>0.51423659923184795</v>
      </c>
      <c r="AT10" s="17">
        <v>0.48107940357627299</v>
      </c>
      <c r="AU10" s="17">
        <v>0.43097838553817103</v>
      </c>
      <c r="AV10" s="17">
        <v>0.52832724256986696</v>
      </c>
      <c r="AW10" s="17">
        <v>0.55328631901306402</v>
      </c>
      <c r="AX10" s="17">
        <v>0.50783164446176698</v>
      </c>
      <c r="AY10" s="17"/>
      <c r="AZ10" s="17">
        <v>0.50203459725986599</v>
      </c>
      <c r="BA10" s="17">
        <v>0.48368003940179699</v>
      </c>
      <c r="BB10" s="17">
        <v>0.47611523453036098</v>
      </c>
      <c r="BC10" s="17">
        <v>0.512951787792431</v>
      </c>
      <c r="BD10" s="17">
        <v>0.53406989678640804</v>
      </c>
      <c r="BE10" s="17"/>
      <c r="BF10" s="17">
        <v>0.49103969093578098</v>
      </c>
      <c r="BG10" s="17"/>
      <c r="BH10" s="17">
        <v>0.513578364283653</v>
      </c>
      <c r="BI10" s="17"/>
      <c r="BJ10" s="17">
        <v>0.491235958459314</v>
      </c>
      <c r="BK10" s="17">
        <v>0.48691011068745998</v>
      </c>
      <c r="BL10" s="17">
        <v>0.53735343355522602</v>
      </c>
      <c r="BM10" s="17">
        <v>0.477176369336688</v>
      </c>
      <c r="BN10" s="17">
        <v>0.396096269091742</v>
      </c>
      <c r="BO10" s="17">
        <v>0.49909386979511999</v>
      </c>
      <c r="BP10" s="17"/>
      <c r="BQ10" s="17">
        <v>0.55144013603315101</v>
      </c>
      <c r="BR10" s="17">
        <v>0.49082704471774302</v>
      </c>
      <c r="BS10" s="17">
        <v>0.52701620086513601</v>
      </c>
      <c r="BT10" s="17"/>
      <c r="BU10" s="17">
        <v>0.53866324724371195</v>
      </c>
      <c r="BV10" s="17">
        <v>0.51637385943688896</v>
      </c>
      <c r="BW10" s="17">
        <v>0.50777099804759596</v>
      </c>
      <c r="BX10" s="17"/>
      <c r="BY10" s="17">
        <v>0.495793363716795</v>
      </c>
      <c r="BZ10" s="17"/>
      <c r="CA10" s="17">
        <v>0.57300611727353801</v>
      </c>
    </row>
    <row r="11" spans="2:79" ht="29" x14ac:dyDescent="0.35">
      <c r="B11" s="18" t="s">
        <v>490</v>
      </c>
      <c r="C11" s="17">
        <v>0.45778292367833001</v>
      </c>
      <c r="D11" s="17">
        <v>0.43627173705977401</v>
      </c>
      <c r="E11" s="17">
        <v>0.480566419235333</v>
      </c>
      <c r="F11" s="17"/>
      <c r="G11" s="17">
        <v>0.31373405067100102</v>
      </c>
      <c r="H11" s="17">
        <v>0.33945036446245003</v>
      </c>
      <c r="I11" s="17">
        <v>0.42466217509113502</v>
      </c>
      <c r="J11" s="17">
        <v>0.45191042263697001</v>
      </c>
      <c r="K11" s="17">
        <v>0.55552270317430197</v>
      </c>
      <c r="L11" s="17">
        <v>0.60120620951385295</v>
      </c>
      <c r="M11" s="17"/>
      <c r="N11" s="17">
        <v>0.52297428984447902</v>
      </c>
      <c r="O11" s="17">
        <v>0.46519193263667102</v>
      </c>
      <c r="P11" s="17">
        <v>0.45028539966716802</v>
      </c>
      <c r="Q11" s="17">
        <v>0.37595075084635798</v>
      </c>
      <c r="R11" s="17"/>
      <c r="S11" s="17">
        <v>0.322399636481214</v>
      </c>
      <c r="T11" s="17">
        <v>0.48091095348558399</v>
      </c>
      <c r="U11" s="17">
        <v>0.51903983643537899</v>
      </c>
      <c r="V11" s="17">
        <v>0.55460295028191497</v>
      </c>
      <c r="W11" s="17">
        <v>0.51338608820808895</v>
      </c>
      <c r="X11" s="17">
        <v>0.418063954887686</v>
      </c>
      <c r="Y11" s="17">
        <v>0.48149292084248102</v>
      </c>
      <c r="Z11" s="17">
        <v>0.426076369238235</v>
      </c>
      <c r="AA11" s="17">
        <v>0.378447733957121</v>
      </c>
      <c r="AB11" s="17">
        <v>0.51514348205007399</v>
      </c>
      <c r="AC11" s="17">
        <v>0.53487279335075399</v>
      </c>
      <c r="AD11" s="17">
        <v>0.48843663279099098</v>
      </c>
      <c r="AE11" s="17"/>
      <c r="AF11" s="17">
        <v>0.365091788805051</v>
      </c>
      <c r="AG11" s="17">
        <v>0.45758962074645099</v>
      </c>
      <c r="AH11" s="17">
        <v>0.48833679775781103</v>
      </c>
      <c r="AI11" s="17">
        <v>0.49401675218276597</v>
      </c>
      <c r="AJ11" s="17">
        <v>0.57545737994650603</v>
      </c>
      <c r="AK11" s="17">
        <v>0.49951414538165201</v>
      </c>
      <c r="AL11" s="17"/>
      <c r="AM11" s="17">
        <v>0.43819523074618999</v>
      </c>
      <c r="AN11" s="17">
        <v>0.48192273189599999</v>
      </c>
      <c r="AO11" s="17">
        <v>0.45414808933469197</v>
      </c>
      <c r="AP11" s="17">
        <v>0.45688006699674899</v>
      </c>
      <c r="AQ11" s="17">
        <v>0.36863180313192001</v>
      </c>
      <c r="AR11" s="17"/>
      <c r="AS11" s="17">
        <v>0.31476843920796699</v>
      </c>
      <c r="AT11" s="17">
        <v>0.47899952570350401</v>
      </c>
      <c r="AU11" s="17">
        <v>0.41308984878378802</v>
      </c>
      <c r="AV11" s="17">
        <v>0.51321624510545805</v>
      </c>
      <c r="AW11" s="17">
        <v>0.64053203738893605</v>
      </c>
      <c r="AX11" s="17">
        <v>0.479297448796143</v>
      </c>
      <c r="AY11" s="17"/>
      <c r="AZ11" s="17">
        <v>0.57066912769132405</v>
      </c>
      <c r="BA11" s="17">
        <v>0.53703927507714599</v>
      </c>
      <c r="BB11" s="17">
        <v>0.49661009321021499</v>
      </c>
      <c r="BC11" s="17">
        <v>0.55692672838789503</v>
      </c>
      <c r="BD11" s="17">
        <v>0.17843375958307001</v>
      </c>
      <c r="BE11" s="17"/>
      <c r="BF11" s="17">
        <v>0.57869470780977394</v>
      </c>
      <c r="BG11" s="17"/>
      <c r="BH11" s="17">
        <v>0.55023745424857495</v>
      </c>
      <c r="BI11" s="17"/>
      <c r="BJ11" s="17">
        <v>0.45976556997323298</v>
      </c>
      <c r="BK11" s="17">
        <v>0.43970855166468897</v>
      </c>
      <c r="BL11" s="17">
        <v>0.54565974465292899</v>
      </c>
      <c r="BM11" s="17">
        <v>0.31211248713405598</v>
      </c>
      <c r="BN11" s="17">
        <v>0.34615344134813297</v>
      </c>
      <c r="BO11" s="17">
        <v>0.19755567442541999</v>
      </c>
      <c r="BP11" s="17"/>
      <c r="BQ11" s="17">
        <v>0.49502366358607103</v>
      </c>
      <c r="BR11" s="17">
        <v>0.45814689885860699</v>
      </c>
      <c r="BS11" s="17">
        <v>0.47770107873130202</v>
      </c>
      <c r="BT11" s="17"/>
      <c r="BU11" s="17">
        <v>0.51401531930712296</v>
      </c>
      <c r="BV11" s="17">
        <v>0.49689063572544201</v>
      </c>
      <c r="BW11" s="17">
        <v>0.46378761651580702</v>
      </c>
      <c r="BX11" s="17"/>
      <c r="BY11" s="17">
        <v>0.29713015077206101</v>
      </c>
      <c r="BZ11" s="17"/>
      <c r="CA11" s="17">
        <v>0.50112106278893198</v>
      </c>
    </row>
    <row r="12" spans="2:79" x14ac:dyDescent="0.35">
      <c r="B12" s="18" t="s">
        <v>491</v>
      </c>
      <c r="C12" s="17">
        <v>0.34075896245860499</v>
      </c>
      <c r="D12" s="17">
        <v>0.34790892091498699</v>
      </c>
      <c r="E12" s="17">
        <v>0.33499232210628199</v>
      </c>
      <c r="F12" s="17"/>
      <c r="G12" s="17">
        <v>0.34148516834529102</v>
      </c>
      <c r="H12" s="17">
        <v>0.37019107354915698</v>
      </c>
      <c r="I12" s="17">
        <v>0.35436991953012997</v>
      </c>
      <c r="J12" s="17">
        <v>0.35380759375614002</v>
      </c>
      <c r="K12" s="17">
        <v>0.29498271701909401</v>
      </c>
      <c r="L12" s="17">
        <v>0.32656552696591701</v>
      </c>
      <c r="M12" s="17"/>
      <c r="N12" s="17">
        <v>0.39234294477451898</v>
      </c>
      <c r="O12" s="17">
        <v>0.36218587402085201</v>
      </c>
      <c r="P12" s="17">
        <v>0.26768016827073998</v>
      </c>
      <c r="Q12" s="17">
        <v>0.32069430538153099</v>
      </c>
      <c r="R12" s="17"/>
      <c r="S12" s="17">
        <v>0.41933785137721602</v>
      </c>
      <c r="T12" s="17">
        <v>0.36273624811747301</v>
      </c>
      <c r="U12" s="17">
        <v>0.30875039586919201</v>
      </c>
      <c r="V12" s="17">
        <v>0.35548268806109701</v>
      </c>
      <c r="W12" s="17">
        <v>0.27559106007836998</v>
      </c>
      <c r="X12" s="17">
        <v>0.41575629236609202</v>
      </c>
      <c r="Y12" s="17">
        <v>0.31861115043808902</v>
      </c>
      <c r="Z12" s="17">
        <v>0.34042490901803601</v>
      </c>
      <c r="AA12" s="17">
        <v>0.25414159346815501</v>
      </c>
      <c r="AB12" s="17">
        <v>0.34442589416863401</v>
      </c>
      <c r="AC12" s="17">
        <v>0.30426772597006202</v>
      </c>
      <c r="AD12" s="17">
        <v>0.34537584880531602</v>
      </c>
      <c r="AE12" s="17"/>
      <c r="AF12" s="17">
        <v>0.30980481270981403</v>
      </c>
      <c r="AG12" s="17">
        <v>0.33297415512282003</v>
      </c>
      <c r="AH12" s="17">
        <v>0.341580559496377</v>
      </c>
      <c r="AI12" s="17">
        <v>0.41408871854752499</v>
      </c>
      <c r="AJ12" s="17">
        <v>0.433245032692678</v>
      </c>
      <c r="AK12" s="17">
        <v>0.34886506495693098</v>
      </c>
      <c r="AL12" s="17"/>
      <c r="AM12" s="17">
        <v>0.26840067017047498</v>
      </c>
      <c r="AN12" s="17">
        <v>0.340149888041054</v>
      </c>
      <c r="AO12" s="17">
        <v>0.36684544476430397</v>
      </c>
      <c r="AP12" s="17">
        <v>0.41152901331359198</v>
      </c>
      <c r="AQ12" s="17">
        <v>0.41448350125077099</v>
      </c>
      <c r="AR12" s="17"/>
      <c r="AS12" s="17">
        <v>0.379095720983322</v>
      </c>
      <c r="AT12" s="17">
        <v>0.33679376055007598</v>
      </c>
      <c r="AU12" s="17">
        <v>0.33749663441884997</v>
      </c>
      <c r="AV12" s="17">
        <v>0.33731622878786399</v>
      </c>
      <c r="AW12" s="17">
        <v>0.33093454666266803</v>
      </c>
      <c r="AX12" s="17">
        <v>0.27451204564078402</v>
      </c>
      <c r="AY12" s="17"/>
      <c r="AZ12" s="17">
        <v>0.32183843007865998</v>
      </c>
      <c r="BA12" s="17">
        <v>0.32927654846551802</v>
      </c>
      <c r="BB12" s="17">
        <v>0.341913832748653</v>
      </c>
      <c r="BC12" s="17">
        <v>0.293573524388688</v>
      </c>
      <c r="BD12" s="17">
        <v>0.38079775295709101</v>
      </c>
      <c r="BE12" s="17"/>
      <c r="BF12" s="17">
        <v>0.33058557094249402</v>
      </c>
      <c r="BG12" s="17"/>
      <c r="BH12" s="17">
        <v>0.33663590309053998</v>
      </c>
      <c r="BI12" s="17"/>
      <c r="BJ12" s="17">
        <v>0.32445038329292403</v>
      </c>
      <c r="BK12" s="17">
        <v>0.37731204403541102</v>
      </c>
      <c r="BL12" s="17">
        <v>0.35768982691669299</v>
      </c>
      <c r="BM12" s="17">
        <v>0.28055327272611502</v>
      </c>
      <c r="BN12" s="17">
        <v>0.30696901102612201</v>
      </c>
      <c r="BO12" s="17">
        <v>0.31174986645210701</v>
      </c>
      <c r="BP12" s="17"/>
      <c r="BQ12" s="17">
        <v>0.35953200474771302</v>
      </c>
      <c r="BR12" s="17">
        <v>0.33993222792560901</v>
      </c>
      <c r="BS12" s="17">
        <v>0.34907064350294698</v>
      </c>
      <c r="BT12" s="17"/>
      <c r="BU12" s="17">
        <v>0.36168815132098397</v>
      </c>
      <c r="BV12" s="17">
        <v>0.37976880049770001</v>
      </c>
      <c r="BW12" s="17">
        <v>0.32755026530112602</v>
      </c>
      <c r="BX12" s="17"/>
      <c r="BY12" s="17">
        <v>0.31830860131077798</v>
      </c>
      <c r="BZ12" s="17"/>
      <c r="CA12" s="17">
        <v>0.41342319006565997</v>
      </c>
    </row>
    <row r="13" spans="2:79" ht="29" x14ac:dyDescent="0.35">
      <c r="B13" s="18" t="s">
        <v>492</v>
      </c>
      <c r="C13" s="17">
        <v>0.24595540395398499</v>
      </c>
      <c r="D13" s="17">
        <v>0.26042647825623599</v>
      </c>
      <c r="E13" s="17">
        <v>0.23367279310408001</v>
      </c>
      <c r="F13" s="17"/>
      <c r="G13" s="17">
        <v>0.25767044418218399</v>
      </c>
      <c r="H13" s="17">
        <v>0.32157578980103801</v>
      </c>
      <c r="I13" s="17">
        <v>0.20997581513979699</v>
      </c>
      <c r="J13" s="17">
        <v>0.19583009864894901</v>
      </c>
      <c r="K13" s="17">
        <v>0.23933168447789699</v>
      </c>
      <c r="L13" s="17">
        <v>0.25372642561345798</v>
      </c>
      <c r="M13" s="17"/>
      <c r="N13" s="17">
        <v>0.257407206886066</v>
      </c>
      <c r="O13" s="17">
        <v>0.224947324448624</v>
      </c>
      <c r="P13" s="17">
        <v>0.25632514523864802</v>
      </c>
      <c r="Q13" s="17">
        <v>0.24271663707364299</v>
      </c>
      <c r="R13" s="17"/>
      <c r="S13" s="17">
        <v>0.337582809857354</v>
      </c>
      <c r="T13" s="17">
        <v>0.212494239111264</v>
      </c>
      <c r="U13" s="17">
        <v>0.20586525305525999</v>
      </c>
      <c r="V13" s="17">
        <v>0.25190628442096002</v>
      </c>
      <c r="W13" s="17">
        <v>0.19738846666950899</v>
      </c>
      <c r="X13" s="17">
        <v>0.32897143858359601</v>
      </c>
      <c r="Y13" s="17">
        <v>0.17504896584135399</v>
      </c>
      <c r="Z13" s="17">
        <v>0.26553020373355402</v>
      </c>
      <c r="AA13" s="17">
        <v>0.221916423115949</v>
      </c>
      <c r="AB13" s="17">
        <v>0.21612792753761101</v>
      </c>
      <c r="AC13" s="17">
        <v>0.24088369183271499</v>
      </c>
      <c r="AD13" s="17">
        <v>0.29811452610824202</v>
      </c>
      <c r="AE13" s="17"/>
      <c r="AF13" s="17">
        <v>0.22446099968681699</v>
      </c>
      <c r="AG13" s="17">
        <v>0.26591058092297198</v>
      </c>
      <c r="AH13" s="17">
        <v>0.24781973916368499</v>
      </c>
      <c r="AI13" s="17">
        <v>0.25992036873762703</v>
      </c>
      <c r="AJ13" s="17">
        <v>0.25696265659990702</v>
      </c>
      <c r="AK13" s="17">
        <v>0.25992677379711698</v>
      </c>
      <c r="AL13" s="17"/>
      <c r="AM13" s="17">
        <v>0.16985994506382501</v>
      </c>
      <c r="AN13" s="17">
        <v>0.23636332962814299</v>
      </c>
      <c r="AO13" s="17">
        <v>0.28007772531817698</v>
      </c>
      <c r="AP13" s="17">
        <v>0.30851008066497398</v>
      </c>
      <c r="AQ13" s="17">
        <v>0.22467389333504201</v>
      </c>
      <c r="AR13" s="17"/>
      <c r="AS13" s="17">
        <v>0.299537093182348</v>
      </c>
      <c r="AT13" s="17">
        <v>0.239646629652912</v>
      </c>
      <c r="AU13" s="17">
        <v>0.23059805874005501</v>
      </c>
      <c r="AV13" s="17">
        <v>0.248234194267477</v>
      </c>
      <c r="AW13" s="17">
        <v>0.214195471026252</v>
      </c>
      <c r="AX13" s="17">
        <v>0.18496399105007999</v>
      </c>
      <c r="AY13" s="17"/>
      <c r="AZ13" s="17">
        <v>0.21308158220855999</v>
      </c>
      <c r="BA13" s="17">
        <v>0.25214085307176198</v>
      </c>
      <c r="BB13" s="17">
        <v>0.21696232922800199</v>
      </c>
      <c r="BC13" s="17">
        <v>0.20467767008967899</v>
      </c>
      <c r="BD13" s="17">
        <v>0.30715031183671399</v>
      </c>
      <c r="BE13" s="17"/>
      <c r="BF13" s="17">
        <v>0.23323152709226</v>
      </c>
      <c r="BG13" s="17"/>
      <c r="BH13" s="17">
        <v>0.24583203646753801</v>
      </c>
      <c r="BI13" s="17"/>
      <c r="BJ13" s="17">
        <v>0.23048176899262199</v>
      </c>
      <c r="BK13" s="17">
        <v>0.25059439778620701</v>
      </c>
      <c r="BL13" s="17">
        <v>0.259262597454613</v>
      </c>
      <c r="BM13" s="17">
        <v>0.243283071480384</v>
      </c>
      <c r="BN13" s="17">
        <v>0.17172088559882701</v>
      </c>
      <c r="BO13" s="17">
        <v>0.26829926258985898</v>
      </c>
      <c r="BP13" s="17"/>
      <c r="BQ13" s="17">
        <v>0.228258083392161</v>
      </c>
      <c r="BR13" s="17">
        <v>0.26194395601402998</v>
      </c>
      <c r="BS13" s="17">
        <v>0.25563796709139303</v>
      </c>
      <c r="BT13" s="17"/>
      <c r="BU13" s="17">
        <v>0.33164113838938603</v>
      </c>
      <c r="BV13" s="17">
        <v>0.24121023988142101</v>
      </c>
      <c r="BW13" s="17">
        <v>0.255142108429807</v>
      </c>
      <c r="BX13" s="17"/>
      <c r="BY13" s="17">
        <v>0.22010789303036599</v>
      </c>
      <c r="BZ13" s="17"/>
      <c r="CA13" s="17">
        <v>0.301838184626748</v>
      </c>
    </row>
    <row r="14" spans="2:79" x14ac:dyDescent="0.35">
      <c r="B14" s="18" t="s">
        <v>449</v>
      </c>
      <c r="C14" s="17">
        <v>0.19062327239863899</v>
      </c>
      <c r="D14" s="17">
        <v>0.212772034108969</v>
      </c>
      <c r="E14" s="17">
        <v>0.17080276275606501</v>
      </c>
      <c r="F14" s="17"/>
      <c r="G14" s="17">
        <v>0.20434343604880101</v>
      </c>
      <c r="H14" s="17">
        <v>0.29448230279258197</v>
      </c>
      <c r="I14" s="17">
        <v>0.19011674542749399</v>
      </c>
      <c r="J14" s="17">
        <v>0.17335346221217701</v>
      </c>
      <c r="K14" s="17">
        <v>0.130132478568242</v>
      </c>
      <c r="L14" s="17">
        <v>0.15787852425589</v>
      </c>
      <c r="M14" s="17"/>
      <c r="N14" s="17">
        <v>0.200189815942207</v>
      </c>
      <c r="O14" s="17">
        <v>0.15731297915347101</v>
      </c>
      <c r="P14" s="17">
        <v>0.21111639690435899</v>
      </c>
      <c r="Q14" s="17">
        <v>0.198266607436825</v>
      </c>
      <c r="R14" s="17"/>
      <c r="S14" s="17">
        <v>0.25669310052373401</v>
      </c>
      <c r="T14" s="17">
        <v>0.157394965044171</v>
      </c>
      <c r="U14" s="17">
        <v>0.17806860391721899</v>
      </c>
      <c r="V14" s="17">
        <v>0.164417589050044</v>
      </c>
      <c r="W14" s="17">
        <v>0.152396447124372</v>
      </c>
      <c r="X14" s="17">
        <v>0.22728402090021299</v>
      </c>
      <c r="Y14" s="17">
        <v>0.12556188197148799</v>
      </c>
      <c r="Z14" s="17">
        <v>0.28254667058728999</v>
      </c>
      <c r="AA14" s="17">
        <v>0.199883643064174</v>
      </c>
      <c r="AB14" s="17">
        <v>0.177611055789196</v>
      </c>
      <c r="AC14" s="17">
        <v>0.152748286204787</v>
      </c>
      <c r="AD14" s="17">
        <v>0.23716752779744099</v>
      </c>
      <c r="AE14" s="17"/>
      <c r="AF14" s="17">
        <v>0.157819401968918</v>
      </c>
      <c r="AG14" s="17">
        <v>0.22148918288566699</v>
      </c>
      <c r="AH14" s="17">
        <v>0.17645620719202701</v>
      </c>
      <c r="AI14" s="17">
        <v>0.20593199151974201</v>
      </c>
      <c r="AJ14" s="17">
        <v>0.209923680542039</v>
      </c>
      <c r="AK14" s="17">
        <v>0.240850649210473</v>
      </c>
      <c r="AL14" s="17"/>
      <c r="AM14" s="17">
        <v>0.13522586513774901</v>
      </c>
      <c r="AN14" s="17">
        <v>0.18394973646898699</v>
      </c>
      <c r="AO14" s="17">
        <v>0.203879308367063</v>
      </c>
      <c r="AP14" s="17">
        <v>0.25385366603492998</v>
      </c>
      <c r="AQ14" s="17">
        <v>0.24656919532403401</v>
      </c>
      <c r="AR14" s="17"/>
      <c r="AS14" s="17">
        <v>0.30186206502748397</v>
      </c>
      <c r="AT14" s="17">
        <v>0.16112860535512</v>
      </c>
      <c r="AU14" s="17">
        <v>0.16430046441819399</v>
      </c>
      <c r="AV14" s="17">
        <v>0.143518720753774</v>
      </c>
      <c r="AW14" s="17">
        <v>0.154920355672481</v>
      </c>
      <c r="AX14" s="17">
        <v>0.20187306106960901</v>
      </c>
      <c r="AY14" s="17"/>
      <c r="AZ14" s="17">
        <v>0.164327223535949</v>
      </c>
      <c r="BA14" s="17">
        <v>0.17348759721552001</v>
      </c>
      <c r="BB14" s="17">
        <v>0.18132480799505599</v>
      </c>
      <c r="BC14" s="17">
        <v>0.17352398903789201</v>
      </c>
      <c r="BD14" s="17">
        <v>0.25229300527124399</v>
      </c>
      <c r="BE14" s="17"/>
      <c r="BF14" s="17">
        <v>0.168839043957702</v>
      </c>
      <c r="BG14" s="17"/>
      <c r="BH14" s="17">
        <v>0.18368478319887799</v>
      </c>
      <c r="BI14" s="17"/>
      <c r="BJ14" s="17">
        <v>0.193619482540381</v>
      </c>
      <c r="BK14" s="17">
        <v>0.18999464236172001</v>
      </c>
      <c r="BL14" s="17">
        <v>0.16183535961151499</v>
      </c>
      <c r="BM14" s="17">
        <v>0.19233577765529</v>
      </c>
      <c r="BN14" s="17">
        <v>0.26849272448665601</v>
      </c>
      <c r="BO14" s="17">
        <v>0.25237607687786601</v>
      </c>
      <c r="BP14" s="17"/>
      <c r="BQ14" s="17">
        <v>0.206252207615958</v>
      </c>
      <c r="BR14" s="17">
        <v>0.18974272558060701</v>
      </c>
      <c r="BS14" s="17">
        <v>0.191734701746021</v>
      </c>
      <c r="BT14" s="17"/>
      <c r="BU14" s="17">
        <v>0.25667623136539103</v>
      </c>
      <c r="BV14" s="17">
        <v>0.198012570745976</v>
      </c>
      <c r="BW14" s="17">
        <v>0.18424383966035801</v>
      </c>
      <c r="BX14" s="17"/>
      <c r="BY14" s="17">
        <v>0.24744957342462001</v>
      </c>
      <c r="BZ14" s="17"/>
      <c r="CA14" s="17">
        <v>0.24129300873260401</v>
      </c>
    </row>
    <row r="15" spans="2:79" x14ac:dyDescent="0.35">
      <c r="B15" s="18" t="s">
        <v>493</v>
      </c>
      <c r="C15" s="17">
        <v>0.11381738419590499</v>
      </c>
      <c r="D15" s="17">
        <v>0.122196055137732</v>
      </c>
      <c r="E15" s="17">
        <v>0.10454705250772001</v>
      </c>
      <c r="F15" s="17"/>
      <c r="G15" s="17">
        <v>0.14108023800501299</v>
      </c>
      <c r="H15" s="17">
        <v>0.18605966764203899</v>
      </c>
      <c r="I15" s="17">
        <v>0.13866293420620901</v>
      </c>
      <c r="J15" s="17">
        <v>8.6932853182896605E-2</v>
      </c>
      <c r="K15" s="17">
        <v>7.6050811803343499E-2</v>
      </c>
      <c r="L15" s="17">
        <v>6.9672531172075794E-2</v>
      </c>
      <c r="M15" s="17"/>
      <c r="N15" s="17">
        <v>0.12255311303006899</v>
      </c>
      <c r="O15" s="17">
        <v>9.17118666193662E-2</v>
      </c>
      <c r="P15" s="17">
        <v>0.114257432085919</v>
      </c>
      <c r="Q15" s="17">
        <v>0.128319041262074</v>
      </c>
      <c r="R15" s="17"/>
      <c r="S15" s="17">
        <v>0.12868644387060901</v>
      </c>
      <c r="T15" s="17">
        <v>0.107867825757769</v>
      </c>
      <c r="U15" s="17">
        <v>0.101289031350773</v>
      </c>
      <c r="V15" s="17">
        <v>0.106680795737153</v>
      </c>
      <c r="W15" s="17">
        <v>0.124726685076708</v>
      </c>
      <c r="X15" s="17">
        <v>0.14746634797757099</v>
      </c>
      <c r="Y15" s="17">
        <v>0.100245813487897</v>
      </c>
      <c r="Z15" s="17">
        <v>0.13483016451714899</v>
      </c>
      <c r="AA15" s="17">
        <v>0.13970339673733301</v>
      </c>
      <c r="AB15" s="17">
        <v>6.8954195732988596E-2</v>
      </c>
      <c r="AC15" s="17">
        <v>7.1679026948365004E-2</v>
      </c>
      <c r="AD15" s="17">
        <v>0.12116090747774801</v>
      </c>
      <c r="AE15" s="17"/>
      <c r="AF15" s="17">
        <v>0.118618789188629</v>
      </c>
      <c r="AG15" s="17">
        <v>0.119719522098654</v>
      </c>
      <c r="AH15" s="17">
        <v>0.10065158698523199</v>
      </c>
      <c r="AI15" s="17">
        <v>9.7506889626418E-2</v>
      </c>
      <c r="AJ15" s="17">
        <v>0.14147063418290201</v>
      </c>
      <c r="AK15" s="17">
        <v>0.12842830565499899</v>
      </c>
      <c r="AL15" s="17"/>
      <c r="AM15" s="17">
        <v>8.4447125651890997E-2</v>
      </c>
      <c r="AN15" s="17">
        <v>0.122868813399007</v>
      </c>
      <c r="AO15" s="17">
        <v>0.12336454805752201</v>
      </c>
      <c r="AP15" s="17">
        <v>0.115351751383797</v>
      </c>
      <c r="AQ15" s="17">
        <v>0.133573616985495</v>
      </c>
      <c r="AR15" s="17"/>
      <c r="AS15" s="17">
        <v>0.14922219341675</v>
      </c>
      <c r="AT15" s="17">
        <v>0.13264971340207801</v>
      </c>
      <c r="AU15" s="17">
        <v>0.111595433230716</v>
      </c>
      <c r="AV15" s="17">
        <v>9.3535584820944401E-2</v>
      </c>
      <c r="AW15" s="17">
        <v>6.2139520406688901E-2</v>
      </c>
      <c r="AX15" s="17">
        <v>9.1027036996883498E-2</v>
      </c>
      <c r="AY15" s="17"/>
      <c r="AZ15" s="17">
        <v>9.6348422082565804E-2</v>
      </c>
      <c r="BA15" s="17">
        <v>0.10195859265840899</v>
      </c>
      <c r="BB15" s="17">
        <v>0.112451324833882</v>
      </c>
      <c r="BC15" s="17">
        <v>9.2359264215262193E-2</v>
      </c>
      <c r="BD15" s="17">
        <v>0.15759033825219601</v>
      </c>
      <c r="BE15" s="17"/>
      <c r="BF15" s="17">
        <v>0.100531955710536</v>
      </c>
      <c r="BG15" s="17"/>
      <c r="BH15" s="17">
        <v>0.106023013744283</v>
      </c>
      <c r="BI15" s="17"/>
      <c r="BJ15" s="17">
        <v>0.12604735035619999</v>
      </c>
      <c r="BK15" s="17">
        <v>0.109446033516703</v>
      </c>
      <c r="BL15" s="17">
        <v>9.9370929337240094E-2</v>
      </c>
      <c r="BM15" s="17">
        <v>9.3625203371689905E-2</v>
      </c>
      <c r="BN15" s="17">
        <v>8.1630408767310397E-2</v>
      </c>
      <c r="BO15" s="17">
        <v>0.192235097482893</v>
      </c>
      <c r="BP15" s="17"/>
      <c r="BQ15" s="17">
        <v>0.109377539955684</v>
      </c>
      <c r="BR15" s="17">
        <v>0.105935881923498</v>
      </c>
      <c r="BS15" s="17">
        <v>0.121287110899737</v>
      </c>
      <c r="BT15" s="17"/>
      <c r="BU15" s="17">
        <v>0.16996233770465199</v>
      </c>
      <c r="BV15" s="17">
        <v>0.114591486345683</v>
      </c>
      <c r="BW15" s="17">
        <v>0.115685672306009</v>
      </c>
      <c r="BX15" s="17"/>
      <c r="BY15" s="17">
        <v>0.21165143638367301</v>
      </c>
      <c r="BZ15" s="17"/>
      <c r="CA15" s="17">
        <v>0.14915270946721601</v>
      </c>
    </row>
    <row r="16" spans="2:79" x14ac:dyDescent="0.35">
      <c r="B16" s="18" t="s">
        <v>494</v>
      </c>
      <c r="C16" s="17">
        <v>0.112415950820832</v>
      </c>
      <c r="D16" s="17">
        <v>0.134768409522626</v>
      </c>
      <c r="E16" s="17">
        <v>9.1973686846878094E-2</v>
      </c>
      <c r="F16" s="17"/>
      <c r="G16" s="17">
        <v>0.12567209935700299</v>
      </c>
      <c r="H16" s="17">
        <v>0.17904940457305299</v>
      </c>
      <c r="I16" s="17">
        <v>0.122239692226691</v>
      </c>
      <c r="J16" s="17">
        <v>7.8243092705989004E-2</v>
      </c>
      <c r="K16" s="17">
        <v>0.101237718862424</v>
      </c>
      <c r="L16" s="17">
        <v>8.1921846167787804E-2</v>
      </c>
      <c r="M16" s="17"/>
      <c r="N16" s="17">
        <v>0.107562011718494</v>
      </c>
      <c r="O16" s="17">
        <v>8.9021266340723895E-2</v>
      </c>
      <c r="P16" s="17">
        <v>0.13841023665021299</v>
      </c>
      <c r="Q16" s="17">
        <v>0.121076035478628</v>
      </c>
      <c r="R16" s="17"/>
      <c r="S16" s="17">
        <v>0.12589071885925401</v>
      </c>
      <c r="T16" s="17">
        <v>0.110713809415009</v>
      </c>
      <c r="U16" s="17">
        <v>7.3511323011054799E-2</v>
      </c>
      <c r="V16" s="17">
        <v>0.111303683050163</v>
      </c>
      <c r="W16" s="17">
        <v>0.12618952397135699</v>
      </c>
      <c r="X16" s="17">
        <v>0.15844090217762499</v>
      </c>
      <c r="Y16" s="17">
        <v>0.109418154942584</v>
      </c>
      <c r="Z16" s="17">
        <v>0.143192785029331</v>
      </c>
      <c r="AA16" s="17">
        <v>9.8748581800733107E-2</v>
      </c>
      <c r="AB16" s="17">
        <v>9.6138937784550696E-2</v>
      </c>
      <c r="AC16" s="17">
        <v>8.6777852428399693E-2</v>
      </c>
      <c r="AD16" s="17">
        <v>0.119522765078774</v>
      </c>
      <c r="AE16" s="17"/>
      <c r="AF16" s="17">
        <v>0.13428723395148201</v>
      </c>
      <c r="AG16" s="17">
        <v>0.11346029104256</v>
      </c>
      <c r="AH16" s="17">
        <v>0.114898559636797</v>
      </c>
      <c r="AI16" s="17">
        <v>8.4422908719092707E-2</v>
      </c>
      <c r="AJ16" s="17">
        <v>6.36785536805516E-2</v>
      </c>
      <c r="AK16" s="17">
        <v>0.13726793121800099</v>
      </c>
      <c r="AL16" s="17"/>
      <c r="AM16" s="17">
        <v>4.8380984128028597E-2</v>
      </c>
      <c r="AN16" s="17">
        <v>0.12540027544410701</v>
      </c>
      <c r="AO16" s="17">
        <v>0.12479550734532401</v>
      </c>
      <c r="AP16" s="17">
        <v>0.139730851016832</v>
      </c>
      <c r="AQ16" s="17">
        <v>0.1413552132907</v>
      </c>
      <c r="AR16" s="17"/>
      <c r="AS16" s="17">
        <v>0.13259462982912601</v>
      </c>
      <c r="AT16" s="17">
        <v>0.111806941581175</v>
      </c>
      <c r="AU16" s="17">
        <v>0.146618997012705</v>
      </c>
      <c r="AV16" s="17">
        <v>8.0350635168489504E-2</v>
      </c>
      <c r="AW16" s="17">
        <v>9.3750592228614205E-2</v>
      </c>
      <c r="AX16" s="17">
        <v>0.10000399267447101</v>
      </c>
      <c r="AY16" s="17"/>
      <c r="AZ16" s="17">
        <v>0.123025080405744</v>
      </c>
      <c r="BA16" s="17">
        <v>9.3975982274977901E-2</v>
      </c>
      <c r="BB16" s="17">
        <v>0.117610078467695</v>
      </c>
      <c r="BC16" s="17">
        <v>0.114158053908472</v>
      </c>
      <c r="BD16" s="17">
        <v>0.123591094703384</v>
      </c>
      <c r="BE16" s="17"/>
      <c r="BF16" s="17">
        <v>0.10351894137411</v>
      </c>
      <c r="BG16" s="17"/>
      <c r="BH16" s="17">
        <v>0.10798726124064401</v>
      </c>
      <c r="BI16" s="17"/>
      <c r="BJ16" s="17">
        <v>9.7898532487195697E-2</v>
      </c>
      <c r="BK16" s="17">
        <v>9.37573605623893E-2</v>
      </c>
      <c r="BL16" s="17">
        <v>0.111188261468291</v>
      </c>
      <c r="BM16" s="17">
        <v>0.113369542940676</v>
      </c>
      <c r="BN16" s="17">
        <v>0.15034342925795799</v>
      </c>
      <c r="BO16" s="17">
        <v>0.23941372827903401</v>
      </c>
      <c r="BP16" s="17"/>
      <c r="BQ16" s="17">
        <v>0.14859752724039699</v>
      </c>
      <c r="BR16" s="17">
        <v>0.114628994236806</v>
      </c>
      <c r="BS16" s="17">
        <v>0.103137495881284</v>
      </c>
      <c r="BT16" s="17"/>
      <c r="BU16" s="17">
        <v>0.229527674494863</v>
      </c>
      <c r="BV16" s="17">
        <v>0.105503183536946</v>
      </c>
      <c r="BW16" s="17">
        <v>0.11360338562604599</v>
      </c>
      <c r="BX16" s="17"/>
      <c r="BY16" s="17">
        <v>0.118852779879938</v>
      </c>
      <c r="BZ16" s="17"/>
      <c r="CA16" s="17">
        <v>0.141546911783932</v>
      </c>
    </row>
    <row r="17" spans="2:79" ht="29" x14ac:dyDescent="0.35">
      <c r="B17" s="18" t="s">
        <v>496</v>
      </c>
      <c r="C17" s="17">
        <v>0.10796066129549101</v>
      </c>
      <c r="D17" s="17">
        <v>9.7833030708049495E-2</v>
      </c>
      <c r="E17" s="17">
        <v>0.118096106615487</v>
      </c>
      <c r="F17" s="17"/>
      <c r="G17" s="17">
        <v>0.10153126977006099</v>
      </c>
      <c r="H17" s="17">
        <v>0.10963662319876601</v>
      </c>
      <c r="I17" s="17">
        <v>9.9001358082198704E-2</v>
      </c>
      <c r="J17" s="17">
        <v>9.2792643716225795E-2</v>
      </c>
      <c r="K17" s="17">
        <v>0.116157740729875</v>
      </c>
      <c r="L17" s="17">
        <v>0.123889166640297</v>
      </c>
      <c r="M17" s="17"/>
      <c r="N17" s="17">
        <v>0.11055075262583</v>
      </c>
      <c r="O17" s="17">
        <v>9.4119513328933702E-2</v>
      </c>
      <c r="P17" s="17">
        <v>0.106369121942106</v>
      </c>
      <c r="Q17" s="17">
        <v>0.120555015451493</v>
      </c>
      <c r="R17" s="17"/>
      <c r="S17" s="17">
        <v>0.112776299949117</v>
      </c>
      <c r="T17" s="17">
        <v>8.3830873085334101E-2</v>
      </c>
      <c r="U17" s="17">
        <v>0.123833040932259</v>
      </c>
      <c r="V17" s="17">
        <v>7.2483308766541896E-2</v>
      </c>
      <c r="W17" s="17">
        <v>0.10536492462974099</v>
      </c>
      <c r="X17" s="17">
        <v>7.2125289044247198E-2</v>
      </c>
      <c r="Y17" s="17">
        <v>8.82548969236569E-2</v>
      </c>
      <c r="Z17" s="17">
        <v>0.12751877512951501</v>
      </c>
      <c r="AA17" s="17">
        <v>0.13135756285097999</v>
      </c>
      <c r="AB17" s="17">
        <v>0.15846378071435899</v>
      </c>
      <c r="AC17" s="17">
        <v>9.8395717926819601E-2</v>
      </c>
      <c r="AD17" s="17">
        <v>0.14962587543366199</v>
      </c>
      <c r="AE17" s="17"/>
      <c r="AF17" s="17">
        <v>0.128708591077662</v>
      </c>
      <c r="AG17" s="17">
        <v>8.0319606516964098E-2</v>
      </c>
      <c r="AH17" s="17">
        <v>0.124649723115535</v>
      </c>
      <c r="AI17" s="17">
        <v>0.102538263960053</v>
      </c>
      <c r="AJ17" s="17">
        <v>9.5127032424488597E-2</v>
      </c>
      <c r="AK17" s="17">
        <v>0.103995273278397</v>
      </c>
      <c r="AL17" s="17"/>
      <c r="AM17" s="17">
        <v>0.138299266824876</v>
      </c>
      <c r="AN17" s="17">
        <v>0.106659626740627</v>
      </c>
      <c r="AO17" s="17">
        <v>7.1725026954267995E-2</v>
      </c>
      <c r="AP17" s="17">
        <v>0.127374177473046</v>
      </c>
      <c r="AQ17" s="17">
        <v>0.116950512747722</v>
      </c>
      <c r="AR17" s="17"/>
      <c r="AS17" s="17">
        <v>0.103660958833106</v>
      </c>
      <c r="AT17" s="17">
        <v>0.106896192109503</v>
      </c>
      <c r="AU17" s="17">
        <v>9.8616072031244298E-2</v>
      </c>
      <c r="AV17" s="17">
        <v>0.11366573775498399</v>
      </c>
      <c r="AW17" s="17">
        <v>8.1271318896034395E-2</v>
      </c>
      <c r="AX17" s="17">
        <v>0.16190970981762801</v>
      </c>
      <c r="AY17" s="17"/>
      <c r="AZ17" s="17">
        <v>0.11630544545157601</v>
      </c>
      <c r="BA17" s="17">
        <v>9.4089450583590403E-2</v>
      </c>
      <c r="BB17" s="17">
        <v>0.113300740643099</v>
      </c>
      <c r="BC17" s="17">
        <v>0.13070933298534901</v>
      </c>
      <c r="BD17" s="17">
        <v>0.108648272550508</v>
      </c>
      <c r="BE17" s="17"/>
      <c r="BF17" s="17">
        <v>0.105873407884423</v>
      </c>
      <c r="BG17" s="17"/>
      <c r="BH17" s="17">
        <v>0.10816426688497199</v>
      </c>
      <c r="BI17" s="17"/>
      <c r="BJ17" s="17">
        <v>0.12574907854915701</v>
      </c>
      <c r="BK17" s="17">
        <v>0.120800172801506</v>
      </c>
      <c r="BL17" s="17">
        <v>9.7037580998564396E-2</v>
      </c>
      <c r="BM17" s="17">
        <v>0.102815615645793</v>
      </c>
      <c r="BN17" s="17">
        <v>4.2653772590482801E-2</v>
      </c>
      <c r="BO17" s="17">
        <v>8.8612669305242503E-2</v>
      </c>
      <c r="BP17" s="17"/>
      <c r="BQ17" s="17">
        <v>8.8261720109362896E-2</v>
      </c>
      <c r="BR17" s="17">
        <v>0.106501922034331</v>
      </c>
      <c r="BS17" s="17">
        <v>0.100228896368284</v>
      </c>
      <c r="BT17" s="17"/>
      <c r="BU17" s="17">
        <v>3.85193018036682E-2</v>
      </c>
      <c r="BV17" s="17">
        <v>0.104978567314886</v>
      </c>
      <c r="BW17" s="17">
        <v>0.100042121402884</v>
      </c>
      <c r="BX17" s="17"/>
      <c r="BY17" s="17">
        <v>0.110484114114756</v>
      </c>
      <c r="BZ17" s="17"/>
      <c r="CA17" s="17">
        <v>8.5671924539067204E-2</v>
      </c>
    </row>
    <row r="18" spans="2:79" x14ac:dyDescent="0.35">
      <c r="B18" s="18" t="s">
        <v>495</v>
      </c>
      <c r="C18" s="17">
        <v>9.4240176572064002E-2</v>
      </c>
      <c r="D18" s="17">
        <v>0.108778128228443</v>
      </c>
      <c r="E18" s="17">
        <v>7.9059075700683296E-2</v>
      </c>
      <c r="F18" s="17"/>
      <c r="G18" s="17">
        <v>0.12063648762599399</v>
      </c>
      <c r="H18" s="17">
        <v>0.15476458450944</v>
      </c>
      <c r="I18" s="17">
        <v>6.5392758044007696E-2</v>
      </c>
      <c r="J18" s="17">
        <v>6.2820625266278199E-2</v>
      </c>
      <c r="K18" s="17">
        <v>9.13895243163141E-2</v>
      </c>
      <c r="L18" s="17">
        <v>8.2193619959530603E-2</v>
      </c>
      <c r="M18" s="17"/>
      <c r="N18" s="17">
        <v>0.109334602795872</v>
      </c>
      <c r="O18" s="17">
        <v>6.1343838993752099E-2</v>
      </c>
      <c r="P18" s="17">
        <v>8.9790258622735694E-2</v>
      </c>
      <c r="Q18" s="17">
        <v>0.118701360856239</v>
      </c>
      <c r="R18" s="17"/>
      <c r="S18" s="17">
        <v>0.13825167715685499</v>
      </c>
      <c r="T18" s="17">
        <v>5.0503936006438703E-2</v>
      </c>
      <c r="U18" s="17">
        <v>5.8792929019550702E-2</v>
      </c>
      <c r="V18" s="17">
        <v>6.7912615819221603E-2</v>
      </c>
      <c r="W18" s="17">
        <v>7.1676755974585699E-2</v>
      </c>
      <c r="X18" s="17">
        <v>0.14984579146586199</v>
      </c>
      <c r="Y18" s="17">
        <v>8.9800371277367702E-2</v>
      </c>
      <c r="Z18" s="17">
        <v>0.11891070774512499</v>
      </c>
      <c r="AA18" s="17">
        <v>0.106401961092256</v>
      </c>
      <c r="AB18" s="17">
        <v>7.81936002062701E-2</v>
      </c>
      <c r="AC18" s="17">
        <v>0.10541316469761999</v>
      </c>
      <c r="AD18" s="17">
        <v>9.5053867531755501E-2</v>
      </c>
      <c r="AE18" s="17"/>
      <c r="AF18" s="17">
        <v>9.8581444744756899E-2</v>
      </c>
      <c r="AG18" s="17">
        <v>9.9725874518130905E-2</v>
      </c>
      <c r="AH18" s="17">
        <v>9.2997240055332706E-2</v>
      </c>
      <c r="AI18" s="17">
        <v>8.2830692068673106E-2</v>
      </c>
      <c r="AJ18" s="17">
        <v>6.9935185437437306E-2</v>
      </c>
      <c r="AK18" s="17">
        <v>0.139144048900293</v>
      </c>
      <c r="AL18" s="17"/>
      <c r="AM18" s="17">
        <v>8.4558724458147494E-2</v>
      </c>
      <c r="AN18" s="17">
        <v>8.5801323207513006E-2</v>
      </c>
      <c r="AO18" s="17">
        <v>0.104650422715824</v>
      </c>
      <c r="AP18" s="17">
        <v>9.1547575957979396E-2</v>
      </c>
      <c r="AQ18" s="17">
        <v>0.218745914342725</v>
      </c>
      <c r="AR18" s="17"/>
      <c r="AS18" s="17">
        <v>0.11962586050283899</v>
      </c>
      <c r="AT18" s="17">
        <v>9.1905743407550394E-2</v>
      </c>
      <c r="AU18" s="17">
        <v>0.100982067319886</v>
      </c>
      <c r="AV18" s="17">
        <v>8.2891745101245598E-2</v>
      </c>
      <c r="AW18" s="17">
        <v>7.3101851493123898E-2</v>
      </c>
      <c r="AX18" s="17">
        <v>7.6905427734801204E-2</v>
      </c>
      <c r="AY18" s="17"/>
      <c r="AZ18" s="17">
        <v>0.101068823575056</v>
      </c>
      <c r="BA18" s="17">
        <v>8.2902472535806002E-2</v>
      </c>
      <c r="BB18" s="17">
        <v>8.3076303292915099E-2</v>
      </c>
      <c r="BC18" s="17">
        <v>7.9770243120196094E-2</v>
      </c>
      <c r="BD18" s="17">
        <v>0.12085863510416001</v>
      </c>
      <c r="BE18" s="17"/>
      <c r="BF18" s="17">
        <v>8.9950160990273101E-2</v>
      </c>
      <c r="BG18" s="17"/>
      <c r="BH18" s="17">
        <v>9.4031380927408703E-2</v>
      </c>
      <c r="BI18" s="17"/>
      <c r="BJ18" s="17">
        <v>8.5776516119503501E-2</v>
      </c>
      <c r="BK18" s="17">
        <v>8.9294384450212594E-2</v>
      </c>
      <c r="BL18" s="17">
        <v>9.9092202344701105E-2</v>
      </c>
      <c r="BM18" s="17">
        <v>7.1853601705610504E-2</v>
      </c>
      <c r="BN18" s="17">
        <v>0.17240717220973401</v>
      </c>
      <c r="BO18" s="17">
        <v>6.7724374535259299E-2</v>
      </c>
      <c r="BP18" s="17"/>
      <c r="BQ18" s="17">
        <v>0.117538695127515</v>
      </c>
      <c r="BR18" s="17">
        <v>0.100165011304441</v>
      </c>
      <c r="BS18" s="17">
        <v>8.9568051715951794E-2</v>
      </c>
      <c r="BT18" s="17"/>
      <c r="BU18" s="17">
        <v>0.17079614194456899</v>
      </c>
      <c r="BV18" s="17">
        <v>9.3698287174397904E-2</v>
      </c>
      <c r="BW18" s="17">
        <v>9.8097460168045894E-2</v>
      </c>
      <c r="BX18" s="17"/>
      <c r="BY18" s="17">
        <v>0.119296304261942</v>
      </c>
      <c r="BZ18" s="17"/>
      <c r="CA18" s="17">
        <v>0.12049690248964</v>
      </c>
    </row>
    <row r="19" spans="2:79" x14ac:dyDescent="0.35">
      <c r="B19" s="18" t="s">
        <v>104</v>
      </c>
      <c r="C19" s="19">
        <v>4.9645697258591401E-2</v>
      </c>
      <c r="D19" s="19">
        <v>4.1215678316730099E-2</v>
      </c>
      <c r="E19" s="19">
        <v>5.7861177066175301E-2</v>
      </c>
      <c r="F19" s="19"/>
      <c r="G19" s="19">
        <v>2.52625971909421E-2</v>
      </c>
      <c r="H19" s="19">
        <v>7.15322434192419E-2</v>
      </c>
      <c r="I19" s="19">
        <v>7.1561616625148095E-2</v>
      </c>
      <c r="J19" s="19">
        <v>7.0698743676495701E-2</v>
      </c>
      <c r="K19" s="19">
        <v>2.8987354456014001E-2</v>
      </c>
      <c r="L19" s="19">
        <v>2.9248943168852199E-2</v>
      </c>
      <c r="M19" s="19"/>
      <c r="N19" s="19">
        <v>2.7536189677719002E-2</v>
      </c>
      <c r="O19" s="19">
        <v>6.5432203169244904E-2</v>
      </c>
      <c r="P19" s="19">
        <v>3.8587896459308803E-2</v>
      </c>
      <c r="Q19" s="19">
        <v>6.9392273566803594E-2</v>
      </c>
      <c r="R19" s="19"/>
      <c r="S19" s="19">
        <v>4.4156570359257998E-2</v>
      </c>
      <c r="T19" s="19">
        <v>8.7428873448955294E-2</v>
      </c>
      <c r="U19" s="19">
        <v>4.5356680534280998E-2</v>
      </c>
      <c r="V19" s="19">
        <v>5.0716535874273001E-2</v>
      </c>
      <c r="W19" s="19">
        <v>5.2350907914087801E-2</v>
      </c>
      <c r="X19" s="19">
        <v>5.5548083698240797E-2</v>
      </c>
      <c r="Y19" s="19">
        <v>3.3674760212350698E-2</v>
      </c>
      <c r="Z19" s="19">
        <v>9.5969074523550493E-3</v>
      </c>
      <c r="AA19" s="19">
        <v>6.55848528055855E-2</v>
      </c>
      <c r="AB19" s="19">
        <v>8.8955943282857993E-3</v>
      </c>
      <c r="AC19" s="19">
        <v>6.0114998349687199E-2</v>
      </c>
      <c r="AD19" s="19">
        <v>5.3139570232032501E-2</v>
      </c>
      <c r="AE19" s="19"/>
      <c r="AF19" s="19">
        <v>6.9072336261453496E-2</v>
      </c>
      <c r="AG19" s="19">
        <v>5.7736348555053801E-2</v>
      </c>
      <c r="AH19" s="19">
        <v>3.4967184595756602E-2</v>
      </c>
      <c r="AI19" s="19">
        <v>3.7983915129673002E-2</v>
      </c>
      <c r="AJ19" s="19">
        <v>4.7946852323883897E-2</v>
      </c>
      <c r="AK19" s="19">
        <v>6.3183753639166904E-3</v>
      </c>
      <c r="AL19" s="19"/>
      <c r="AM19" s="19">
        <v>5.6261808606803701E-2</v>
      </c>
      <c r="AN19" s="19">
        <v>5.0919581236735997E-2</v>
      </c>
      <c r="AO19" s="19">
        <v>3.9450850030012398E-2</v>
      </c>
      <c r="AP19" s="19">
        <v>4.2094702687453599E-2</v>
      </c>
      <c r="AQ19" s="19">
        <v>0.106161353964044</v>
      </c>
      <c r="AR19" s="19"/>
      <c r="AS19" s="19">
        <v>5.5584325431066402E-2</v>
      </c>
      <c r="AT19" s="19">
        <v>4.3914754709287199E-2</v>
      </c>
      <c r="AU19" s="19">
        <v>4.7206541191585301E-2</v>
      </c>
      <c r="AV19" s="19">
        <v>6.2360662006143701E-2</v>
      </c>
      <c r="AW19" s="19">
        <v>4.6968252016614101E-2</v>
      </c>
      <c r="AX19" s="19">
        <v>2.4174950605536299E-2</v>
      </c>
      <c r="AY19" s="19"/>
      <c r="AZ19" s="19">
        <v>3.0006111750227198E-2</v>
      </c>
      <c r="BA19" s="19">
        <v>6.5154233357774496E-2</v>
      </c>
      <c r="BB19" s="19">
        <v>7.1232200826667202E-2</v>
      </c>
      <c r="BC19" s="19">
        <v>3.9434759224955603E-2</v>
      </c>
      <c r="BD19" s="19">
        <v>3.1222004892080799E-2</v>
      </c>
      <c r="BE19" s="19"/>
      <c r="BF19" s="19">
        <v>5.2768877414403399E-2</v>
      </c>
      <c r="BG19" s="19"/>
      <c r="BH19" s="19">
        <v>3.8738160914237499E-2</v>
      </c>
      <c r="BI19" s="19"/>
      <c r="BJ19" s="19">
        <v>5.0859532656585799E-2</v>
      </c>
      <c r="BK19" s="19">
        <v>5.1029932563012498E-2</v>
      </c>
      <c r="BL19" s="19">
        <v>3.7881770319917303E-2</v>
      </c>
      <c r="BM19" s="19">
        <v>6.4540701888813501E-2</v>
      </c>
      <c r="BN19" s="19">
        <v>9.0161129975656895E-2</v>
      </c>
      <c r="BO19" s="19">
        <v>3.7196966327822198E-2</v>
      </c>
      <c r="BP19" s="19"/>
      <c r="BQ19" s="19">
        <v>2.99631800295726E-2</v>
      </c>
      <c r="BR19" s="19">
        <v>3.77481324490124E-2</v>
      </c>
      <c r="BS19" s="19">
        <v>3.9556150892130999E-2</v>
      </c>
      <c r="BT19" s="19"/>
      <c r="BU19" s="19">
        <v>1.0544057729037999E-2</v>
      </c>
      <c r="BV19" s="19">
        <v>4.3029324703736001E-2</v>
      </c>
      <c r="BW19" s="19">
        <v>3.0305987019583602E-2</v>
      </c>
      <c r="BX19" s="19"/>
      <c r="BY19" s="19">
        <v>4.06923639261366E-2</v>
      </c>
      <c r="BZ19" s="19"/>
      <c r="CA19" s="19">
        <v>3.8194183505035499E-2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26"/>
  <sheetViews>
    <sheetView showGridLines="0" topLeftCell="A9"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2004</v>
      </c>
      <c r="D7" s="10">
        <v>941</v>
      </c>
      <c r="E7" s="10">
        <v>1059</v>
      </c>
      <c r="F7" s="10"/>
      <c r="G7" s="10">
        <v>236</v>
      </c>
      <c r="H7" s="10">
        <v>282</v>
      </c>
      <c r="I7" s="10">
        <v>267</v>
      </c>
      <c r="J7" s="10">
        <v>309</v>
      </c>
      <c r="K7" s="10">
        <v>341</v>
      </c>
      <c r="L7" s="10">
        <v>569</v>
      </c>
      <c r="M7" s="10"/>
      <c r="N7" s="10">
        <v>818</v>
      </c>
      <c r="O7" s="10">
        <v>525</v>
      </c>
      <c r="P7" s="10">
        <v>257</v>
      </c>
      <c r="Q7" s="10">
        <v>388</v>
      </c>
      <c r="R7" s="10"/>
      <c r="S7" s="10">
        <v>249</v>
      </c>
      <c r="T7" s="10">
        <v>254</v>
      </c>
      <c r="U7" s="10">
        <v>182</v>
      </c>
      <c r="V7" s="10">
        <v>151</v>
      </c>
      <c r="W7" s="10">
        <v>142</v>
      </c>
      <c r="X7" s="10">
        <v>152</v>
      </c>
      <c r="Y7" s="10">
        <v>179</v>
      </c>
      <c r="Z7" s="10">
        <v>87</v>
      </c>
      <c r="AA7" s="10">
        <v>220</v>
      </c>
      <c r="AB7" s="10">
        <v>196</v>
      </c>
      <c r="AC7" s="10">
        <v>122</v>
      </c>
      <c r="AD7" s="10">
        <v>70</v>
      </c>
      <c r="AE7" s="10"/>
      <c r="AF7" s="10">
        <v>326</v>
      </c>
      <c r="AG7" s="10">
        <v>620</v>
      </c>
      <c r="AH7" s="10">
        <v>377</v>
      </c>
      <c r="AI7" s="10">
        <v>237</v>
      </c>
      <c r="AJ7" s="10">
        <v>122</v>
      </c>
      <c r="AK7" s="10">
        <v>168</v>
      </c>
      <c r="AL7" s="10"/>
      <c r="AM7" s="10">
        <v>392</v>
      </c>
      <c r="AN7" s="10">
        <v>643</v>
      </c>
      <c r="AO7" s="10">
        <v>584</v>
      </c>
      <c r="AP7" s="10">
        <v>281</v>
      </c>
      <c r="AQ7" s="10">
        <v>55</v>
      </c>
      <c r="AR7" s="10"/>
      <c r="AS7" s="10">
        <v>424</v>
      </c>
      <c r="AT7" s="10">
        <v>483</v>
      </c>
      <c r="AU7" s="10">
        <v>292</v>
      </c>
      <c r="AV7" s="10">
        <v>402</v>
      </c>
      <c r="AW7" s="10">
        <v>249</v>
      </c>
      <c r="AX7" s="10">
        <v>152</v>
      </c>
      <c r="AY7" s="10"/>
      <c r="AZ7" s="10">
        <v>466</v>
      </c>
      <c r="BA7" s="10">
        <v>571</v>
      </c>
      <c r="BB7" s="10">
        <v>351</v>
      </c>
      <c r="BC7" s="10">
        <v>187</v>
      </c>
      <c r="BD7" s="10">
        <v>413</v>
      </c>
      <c r="BE7" s="10"/>
      <c r="BF7" s="10">
        <v>1637</v>
      </c>
      <c r="BG7" s="10"/>
      <c r="BH7" s="10">
        <v>1297</v>
      </c>
      <c r="BI7" s="10"/>
      <c r="BJ7" s="10">
        <v>544</v>
      </c>
      <c r="BK7" s="10">
        <v>419</v>
      </c>
      <c r="BL7" s="10">
        <v>692</v>
      </c>
      <c r="BM7" s="10">
        <v>108</v>
      </c>
      <c r="BN7" s="10">
        <v>66</v>
      </c>
      <c r="BO7" s="10">
        <v>51</v>
      </c>
      <c r="BP7" s="10"/>
      <c r="BQ7" s="10">
        <v>294</v>
      </c>
      <c r="BR7" s="10">
        <v>537</v>
      </c>
      <c r="BS7" s="10">
        <v>1026</v>
      </c>
      <c r="BT7" s="10"/>
      <c r="BU7" s="10">
        <v>91</v>
      </c>
      <c r="BV7" s="10">
        <v>612</v>
      </c>
      <c r="BW7" s="10">
        <v>1068</v>
      </c>
      <c r="BX7" s="10"/>
      <c r="BY7" s="10">
        <v>70</v>
      </c>
      <c r="BZ7" s="10"/>
      <c r="CA7" s="10">
        <v>450</v>
      </c>
    </row>
    <row r="8" spans="2:79" ht="30" customHeight="1" x14ac:dyDescent="0.35">
      <c r="B8" s="11" t="s">
        <v>20</v>
      </c>
      <c r="C8" s="11">
        <v>1983</v>
      </c>
      <c r="D8" s="11">
        <v>959</v>
      </c>
      <c r="E8" s="11">
        <v>1018</v>
      </c>
      <c r="F8" s="11"/>
      <c r="G8" s="11">
        <v>277</v>
      </c>
      <c r="H8" s="11">
        <v>317</v>
      </c>
      <c r="I8" s="11">
        <v>340</v>
      </c>
      <c r="J8" s="11">
        <v>334</v>
      </c>
      <c r="K8" s="11">
        <v>264</v>
      </c>
      <c r="L8" s="11">
        <v>451</v>
      </c>
      <c r="M8" s="11"/>
      <c r="N8" s="11">
        <v>547</v>
      </c>
      <c r="O8" s="11">
        <v>508</v>
      </c>
      <c r="P8" s="11">
        <v>427</v>
      </c>
      <c r="Q8" s="11">
        <v>485</v>
      </c>
      <c r="R8" s="11"/>
      <c r="S8" s="11">
        <v>269</v>
      </c>
      <c r="T8" s="11">
        <v>236</v>
      </c>
      <c r="U8" s="11">
        <v>162</v>
      </c>
      <c r="V8" s="11">
        <v>176</v>
      </c>
      <c r="W8" s="11">
        <v>136</v>
      </c>
      <c r="X8" s="11">
        <v>165</v>
      </c>
      <c r="Y8" s="11">
        <v>168</v>
      </c>
      <c r="Z8" s="11">
        <v>89</v>
      </c>
      <c r="AA8" s="11">
        <v>235</v>
      </c>
      <c r="AB8" s="11">
        <v>175</v>
      </c>
      <c r="AC8" s="11">
        <v>110</v>
      </c>
      <c r="AD8" s="11">
        <v>63</v>
      </c>
      <c r="AE8" s="11"/>
      <c r="AF8" s="11">
        <v>350</v>
      </c>
      <c r="AG8" s="11">
        <v>683</v>
      </c>
      <c r="AH8" s="11">
        <v>375</v>
      </c>
      <c r="AI8" s="11">
        <v>221</v>
      </c>
      <c r="AJ8" s="11">
        <v>101</v>
      </c>
      <c r="AK8" s="11">
        <v>111</v>
      </c>
      <c r="AL8" s="11"/>
      <c r="AM8" s="11">
        <v>442</v>
      </c>
      <c r="AN8" s="11">
        <v>679</v>
      </c>
      <c r="AO8" s="11">
        <v>544</v>
      </c>
      <c r="AP8" s="11">
        <v>232</v>
      </c>
      <c r="AQ8" s="11">
        <v>34</v>
      </c>
      <c r="AR8" s="11"/>
      <c r="AS8" s="11">
        <v>429</v>
      </c>
      <c r="AT8" s="11">
        <v>461</v>
      </c>
      <c r="AU8" s="11">
        <v>316</v>
      </c>
      <c r="AV8" s="11">
        <v>410</v>
      </c>
      <c r="AW8" s="11">
        <v>221</v>
      </c>
      <c r="AX8" s="11">
        <v>145</v>
      </c>
      <c r="AY8" s="11"/>
      <c r="AZ8" s="11">
        <v>395</v>
      </c>
      <c r="BA8" s="11">
        <v>604</v>
      </c>
      <c r="BB8" s="11">
        <v>373</v>
      </c>
      <c r="BC8" s="11">
        <v>154</v>
      </c>
      <c r="BD8" s="11">
        <v>443</v>
      </c>
      <c r="BE8" s="11"/>
      <c r="BF8" s="11">
        <v>1568</v>
      </c>
      <c r="BG8" s="11"/>
      <c r="BH8" s="11">
        <v>1212</v>
      </c>
      <c r="BI8" s="11"/>
      <c r="BJ8" s="11">
        <v>584</v>
      </c>
      <c r="BK8" s="11">
        <v>384</v>
      </c>
      <c r="BL8" s="11">
        <v>619</v>
      </c>
      <c r="BM8" s="11">
        <v>118</v>
      </c>
      <c r="BN8" s="11">
        <v>83</v>
      </c>
      <c r="BO8" s="11">
        <v>55</v>
      </c>
      <c r="BP8" s="11"/>
      <c r="BQ8" s="11">
        <v>303</v>
      </c>
      <c r="BR8" s="11">
        <v>527</v>
      </c>
      <c r="BS8" s="11">
        <v>1011</v>
      </c>
      <c r="BT8" s="11"/>
      <c r="BU8" s="11">
        <v>88</v>
      </c>
      <c r="BV8" s="11">
        <v>586</v>
      </c>
      <c r="BW8" s="11">
        <v>1073</v>
      </c>
      <c r="BX8" s="11"/>
      <c r="BY8" s="11">
        <v>78</v>
      </c>
      <c r="BZ8" s="11"/>
      <c r="CA8" s="11">
        <v>418</v>
      </c>
    </row>
    <row r="9" spans="2:79" ht="29" x14ac:dyDescent="0.35">
      <c r="B9" s="18" t="s">
        <v>501</v>
      </c>
      <c r="C9" s="17">
        <v>0.42452442610978097</v>
      </c>
      <c r="D9" s="17">
        <v>0.41659655849879501</v>
      </c>
      <c r="E9" s="17">
        <v>0.43083270372468802</v>
      </c>
      <c r="F9" s="17"/>
      <c r="G9" s="17">
        <v>0.36829125855954897</v>
      </c>
      <c r="H9" s="17">
        <v>0.39375855106729502</v>
      </c>
      <c r="I9" s="17">
        <v>0.40461735535695598</v>
      </c>
      <c r="J9" s="17">
        <v>0.425254206513072</v>
      </c>
      <c r="K9" s="17">
        <v>0.46334161506424298</v>
      </c>
      <c r="L9" s="17">
        <v>0.47231127008193702</v>
      </c>
      <c r="M9" s="17"/>
      <c r="N9" s="17">
        <v>0.45041995160396098</v>
      </c>
      <c r="O9" s="17">
        <v>0.43701146493080101</v>
      </c>
      <c r="P9" s="17">
        <v>0.392498184874986</v>
      </c>
      <c r="Q9" s="17">
        <v>0.40506658578268001</v>
      </c>
      <c r="R9" s="17"/>
      <c r="S9" s="17">
        <v>0.36325444302593901</v>
      </c>
      <c r="T9" s="17">
        <v>0.429187759598609</v>
      </c>
      <c r="U9" s="17">
        <v>0.41391456061863102</v>
      </c>
      <c r="V9" s="17">
        <v>0.42771891278965601</v>
      </c>
      <c r="W9" s="17">
        <v>0.50010137110477804</v>
      </c>
      <c r="X9" s="17">
        <v>0.43845049244351703</v>
      </c>
      <c r="Y9" s="17">
        <v>0.40095086665112201</v>
      </c>
      <c r="Z9" s="17">
        <v>0.47940058907924699</v>
      </c>
      <c r="AA9" s="17">
        <v>0.34932806294422503</v>
      </c>
      <c r="AB9" s="17">
        <v>0.46628858953914398</v>
      </c>
      <c r="AC9" s="17">
        <v>0.52339023165918996</v>
      </c>
      <c r="AD9" s="17">
        <v>0.46484193057491102</v>
      </c>
      <c r="AE9" s="17"/>
      <c r="AF9" s="17">
        <v>0.36609107325117102</v>
      </c>
      <c r="AG9" s="17">
        <v>0.434334057730138</v>
      </c>
      <c r="AH9" s="17">
        <v>0.44123491163033302</v>
      </c>
      <c r="AI9" s="17">
        <v>0.46204279575307799</v>
      </c>
      <c r="AJ9" s="17">
        <v>0.44727740376550301</v>
      </c>
      <c r="AK9" s="17">
        <v>0.44561079715900298</v>
      </c>
      <c r="AL9" s="17"/>
      <c r="AM9" s="17">
        <v>0.37817035279139699</v>
      </c>
      <c r="AN9" s="17">
        <v>0.4145224451549</v>
      </c>
      <c r="AO9" s="17">
        <v>0.44890923058395998</v>
      </c>
      <c r="AP9" s="17">
        <v>0.50022797466772095</v>
      </c>
      <c r="AQ9" s="17">
        <v>0.40984982356744898</v>
      </c>
      <c r="AR9" s="17"/>
      <c r="AS9" s="17">
        <v>0.37694935706961202</v>
      </c>
      <c r="AT9" s="17">
        <v>0.44511838269839799</v>
      </c>
      <c r="AU9" s="17">
        <v>0.39821578807984698</v>
      </c>
      <c r="AV9" s="17">
        <v>0.43477566595878803</v>
      </c>
      <c r="AW9" s="17">
        <v>0.48789578365678699</v>
      </c>
      <c r="AX9" s="17">
        <v>0.43496611047540001</v>
      </c>
      <c r="AY9" s="17"/>
      <c r="AZ9" s="17">
        <v>0.42702735547624698</v>
      </c>
      <c r="BA9" s="17">
        <v>0.398686610476014</v>
      </c>
      <c r="BB9" s="17">
        <v>0.47457182189609998</v>
      </c>
      <c r="BC9" s="17">
        <v>0.45977560115354199</v>
      </c>
      <c r="BD9" s="17">
        <v>0.40228785272336898</v>
      </c>
      <c r="BE9" s="17"/>
      <c r="BF9" s="17">
        <v>0.43514325771119799</v>
      </c>
      <c r="BG9" s="17"/>
      <c r="BH9" s="17">
        <v>0.43078617865648999</v>
      </c>
      <c r="BI9" s="17"/>
      <c r="BJ9" s="17">
        <v>0.43158634661220502</v>
      </c>
      <c r="BK9" s="17">
        <v>0.42229032591834298</v>
      </c>
      <c r="BL9" s="17">
        <v>0.45419668731136997</v>
      </c>
      <c r="BM9" s="17">
        <v>0.32403871452996202</v>
      </c>
      <c r="BN9" s="17">
        <v>0.464788260330327</v>
      </c>
      <c r="BO9" s="17">
        <v>0.49180477608907602</v>
      </c>
      <c r="BP9" s="17"/>
      <c r="BQ9" s="17">
        <v>0.488215751641284</v>
      </c>
      <c r="BR9" s="17">
        <v>0.461887541916704</v>
      </c>
      <c r="BS9" s="17">
        <v>0.41386598089336502</v>
      </c>
      <c r="BT9" s="17"/>
      <c r="BU9" s="17">
        <v>0.37635389182943702</v>
      </c>
      <c r="BV9" s="17">
        <v>0.454188334083095</v>
      </c>
      <c r="BW9" s="17">
        <v>0.43074066918168102</v>
      </c>
      <c r="BX9" s="17"/>
      <c r="BY9" s="17">
        <v>0.24689064947334</v>
      </c>
      <c r="BZ9" s="17"/>
      <c r="CA9" s="17">
        <v>0.54127314114148495</v>
      </c>
    </row>
    <row r="10" spans="2:79" ht="29" x14ac:dyDescent="0.35">
      <c r="B10" s="18" t="s">
        <v>502</v>
      </c>
      <c r="C10" s="17">
        <v>0.40414732683266902</v>
      </c>
      <c r="D10" s="17">
        <v>0.42074030786128702</v>
      </c>
      <c r="E10" s="17">
        <v>0.38873328914990102</v>
      </c>
      <c r="F10" s="17"/>
      <c r="G10" s="17">
        <v>0.310590313378378</v>
      </c>
      <c r="H10" s="17">
        <v>0.29453364217106498</v>
      </c>
      <c r="I10" s="17">
        <v>0.36801614964865897</v>
      </c>
      <c r="J10" s="17">
        <v>0.44024256325000599</v>
      </c>
      <c r="K10" s="17">
        <v>0.46172722043244302</v>
      </c>
      <c r="L10" s="17">
        <v>0.50525464930765396</v>
      </c>
      <c r="M10" s="17"/>
      <c r="N10" s="17">
        <v>0.44832752659895198</v>
      </c>
      <c r="O10" s="17">
        <v>0.40575386150055398</v>
      </c>
      <c r="P10" s="17">
        <v>0.39922560583026101</v>
      </c>
      <c r="Q10" s="17">
        <v>0.35621615659356498</v>
      </c>
      <c r="R10" s="17"/>
      <c r="S10" s="17">
        <v>0.34647268329360897</v>
      </c>
      <c r="T10" s="17">
        <v>0.44083765364809202</v>
      </c>
      <c r="U10" s="17">
        <v>0.42209921822740498</v>
      </c>
      <c r="V10" s="17">
        <v>0.42097279735397702</v>
      </c>
      <c r="W10" s="17">
        <v>0.41501546502049502</v>
      </c>
      <c r="X10" s="17">
        <v>0.39290369519872798</v>
      </c>
      <c r="Y10" s="17">
        <v>0.39004404984963298</v>
      </c>
      <c r="Z10" s="17">
        <v>0.40221038720020802</v>
      </c>
      <c r="AA10" s="17">
        <v>0.34461421213256799</v>
      </c>
      <c r="AB10" s="17">
        <v>0.488631110306395</v>
      </c>
      <c r="AC10" s="17">
        <v>0.46485230802691702</v>
      </c>
      <c r="AD10" s="17">
        <v>0.34763608821699499</v>
      </c>
      <c r="AE10" s="17"/>
      <c r="AF10" s="17">
        <v>0.39596944814086199</v>
      </c>
      <c r="AG10" s="17">
        <v>0.41263855602675398</v>
      </c>
      <c r="AH10" s="17">
        <v>0.39177960989816102</v>
      </c>
      <c r="AI10" s="17">
        <v>0.415484796086105</v>
      </c>
      <c r="AJ10" s="17">
        <v>0.42530121292211298</v>
      </c>
      <c r="AK10" s="17">
        <v>0.41902179199110401</v>
      </c>
      <c r="AL10" s="17"/>
      <c r="AM10" s="17">
        <v>0.35285121558670501</v>
      </c>
      <c r="AN10" s="17">
        <v>0.40595480342601298</v>
      </c>
      <c r="AO10" s="17">
        <v>0.44607714383087499</v>
      </c>
      <c r="AP10" s="17">
        <v>0.39384602827378401</v>
      </c>
      <c r="AQ10" s="17">
        <v>0.35114181272607498</v>
      </c>
      <c r="AR10" s="17"/>
      <c r="AS10" s="17">
        <v>0.38154683497987602</v>
      </c>
      <c r="AT10" s="17">
        <v>0.411062475956741</v>
      </c>
      <c r="AU10" s="17">
        <v>0.37745667169247399</v>
      </c>
      <c r="AV10" s="17">
        <v>0.45349178668704498</v>
      </c>
      <c r="AW10" s="17">
        <v>0.407672720632695</v>
      </c>
      <c r="AX10" s="17">
        <v>0.36562805461553499</v>
      </c>
      <c r="AY10" s="17"/>
      <c r="AZ10" s="17">
        <v>0.46294059032276302</v>
      </c>
      <c r="BA10" s="17">
        <v>0.38952395400562001</v>
      </c>
      <c r="BB10" s="17">
        <v>0.39019628184681698</v>
      </c>
      <c r="BC10" s="17">
        <v>0.397218235275693</v>
      </c>
      <c r="BD10" s="17">
        <v>0.382384514884334</v>
      </c>
      <c r="BE10" s="17"/>
      <c r="BF10" s="17">
        <v>0.40984358199694898</v>
      </c>
      <c r="BG10" s="17"/>
      <c r="BH10" s="17">
        <v>0.414861666354301</v>
      </c>
      <c r="BI10" s="17"/>
      <c r="BJ10" s="17">
        <v>0.35269976241356799</v>
      </c>
      <c r="BK10" s="17">
        <v>0.47329024379660101</v>
      </c>
      <c r="BL10" s="17">
        <v>0.43712673481199699</v>
      </c>
      <c r="BM10" s="17">
        <v>0.320635962438581</v>
      </c>
      <c r="BN10" s="17">
        <v>0.46377141421759999</v>
      </c>
      <c r="BO10" s="17">
        <v>0.32420244870284198</v>
      </c>
      <c r="BP10" s="17"/>
      <c r="BQ10" s="17">
        <v>0.41826910293173503</v>
      </c>
      <c r="BR10" s="17">
        <v>0.432543651343966</v>
      </c>
      <c r="BS10" s="17">
        <v>0.40478818184730703</v>
      </c>
      <c r="BT10" s="17"/>
      <c r="BU10" s="17">
        <v>0.40209237320415803</v>
      </c>
      <c r="BV10" s="17">
        <v>0.445733480176224</v>
      </c>
      <c r="BW10" s="17">
        <v>0.40168403458058299</v>
      </c>
      <c r="BX10" s="17"/>
      <c r="BY10" s="17">
        <v>0.26360617136278602</v>
      </c>
      <c r="BZ10" s="17"/>
      <c r="CA10" s="17">
        <v>0.50313845057727902</v>
      </c>
    </row>
    <row r="11" spans="2:79" ht="29" x14ac:dyDescent="0.35">
      <c r="B11" s="18" t="s">
        <v>503</v>
      </c>
      <c r="C11" s="17">
        <v>0.39776957203108299</v>
      </c>
      <c r="D11" s="17">
        <v>0.39172201021705899</v>
      </c>
      <c r="E11" s="17">
        <v>0.40475074958162799</v>
      </c>
      <c r="F11" s="17"/>
      <c r="G11" s="17">
        <v>0.288233741964876</v>
      </c>
      <c r="H11" s="17">
        <v>0.31334901090712702</v>
      </c>
      <c r="I11" s="17">
        <v>0.341053729479321</v>
      </c>
      <c r="J11" s="17">
        <v>0.42683344496076597</v>
      </c>
      <c r="K11" s="17">
        <v>0.47183147555632199</v>
      </c>
      <c r="L11" s="17">
        <v>0.50202802561816395</v>
      </c>
      <c r="M11" s="17"/>
      <c r="N11" s="17">
        <v>0.44902682306894198</v>
      </c>
      <c r="O11" s="17">
        <v>0.40824270013068198</v>
      </c>
      <c r="P11" s="17">
        <v>0.362972860954201</v>
      </c>
      <c r="Q11" s="17">
        <v>0.35782775275307499</v>
      </c>
      <c r="R11" s="17"/>
      <c r="S11" s="17">
        <v>0.41798935872987097</v>
      </c>
      <c r="T11" s="17">
        <v>0.442489364527</v>
      </c>
      <c r="U11" s="17">
        <v>0.38080842766657402</v>
      </c>
      <c r="V11" s="17">
        <v>0.40674978499616998</v>
      </c>
      <c r="W11" s="17">
        <v>0.35562080177268302</v>
      </c>
      <c r="X11" s="17">
        <v>0.37003148252582602</v>
      </c>
      <c r="Y11" s="17">
        <v>0.39974266999057101</v>
      </c>
      <c r="Z11" s="17">
        <v>0.40415631758502402</v>
      </c>
      <c r="AA11" s="17">
        <v>0.328303980956695</v>
      </c>
      <c r="AB11" s="17">
        <v>0.41818166402902701</v>
      </c>
      <c r="AC11" s="17">
        <v>0.46229285923688701</v>
      </c>
      <c r="AD11" s="17">
        <v>0.40220217403290498</v>
      </c>
      <c r="AE11" s="17"/>
      <c r="AF11" s="17">
        <v>0.34454747478935899</v>
      </c>
      <c r="AG11" s="17">
        <v>0.40992297037922099</v>
      </c>
      <c r="AH11" s="17">
        <v>0.41637038294865097</v>
      </c>
      <c r="AI11" s="17">
        <v>0.40658344260884899</v>
      </c>
      <c r="AJ11" s="17">
        <v>0.45765731106494401</v>
      </c>
      <c r="AK11" s="17">
        <v>0.38164877535839697</v>
      </c>
      <c r="AL11" s="17"/>
      <c r="AM11" s="17">
        <v>0.338035051034828</v>
      </c>
      <c r="AN11" s="17">
        <v>0.395383532009635</v>
      </c>
      <c r="AO11" s="17">
        <v>0.43800246105551399</v>
      </c>
      <c r="AP11" s="17">
        <v>0.44109013167356598</v>
      </c>
      <c r="AQ11" s="17">
        <v>0.329889002566779</v>
      </c>
      <c r="AR11" s="17"/>
      <c r="AS11" s="17">
        <v>0.34235973547712101</v>
      </c>
      <c r="AT11" s="17">
        <v>0.43495402727195098</v>
      </c>
      <c r="AU11" s="17">
        <v>0.36673198316970002</v>
      </c>
      <c r="AV11" s="17">
        <v>0.418093991691526</v>
      </c>
      <c r="AW11" s="17">
        <v>0.442134242633133</v>
      </c>
      <c r="AX11" s="17">
        <v>0.38922583354929502</v>
      </c>
      <c r="AY11" s="17"/>
      <c r="AZ11" s="17">
        <v>0.40653693756119502</v>
      </c>
      <c r="BA11" s="17">
        <v>0.38254008211257901</v>
      </c>
      <c r="BB11" s="17">
        <v>0.43854770372055701</v>
      </c>
      <c r="BC11" s="17">
        <v>0.41025088010181299</v>
      </c>
      <c r="BD11" s="17">
        <v>0.36447970820954401</v>
      </c>
      <c r="BE11" s="17"/>
      <c r="BF11" s="17">
        <v>0.412766931693405</v>
      </c>
      <c r="BG11" s="17"/>
      <c r="BH11" s="17">
        <v>0.398866173558035</v>
      </c>
      <c r="BI11" s="17"/>
      <c r="BJ11" s="17">
        <v>0.37452667178337201</v>
      </c>
      <c r="BK11" s="17">
        <v>0.44458604817411901</v>
      </c>
      <c r="BL11" s="17">
        <v>0.43424218067264297</v>
      </c>
      <c r="BM11" s="17">
        <v>0.34147110474966402</v>
      </c>
      <c r="BN11" s="17">
        <v>0.32017872658242902</v>
      </c>
      <c r="BO11" s="17">
        <v>0.33239681560322298</v>
      </c>
      <c r="BP11" s="17"/>
      <c r="BQ11" s="17">
        <v>0.39711414432830899</v>
      </c>
      <c r="BR11" s="17">
        <v>0.43076917143600402</v>
      </c>
      <c r="BS11" s="17">
        <v>0.39894310268703798</v>
      </c>
      <c r="BT11" s="17"/>
      <c r="BU11" s="17">
        <v>0.456820328159872</v>
      </c>
      <c r="BV11" s="17">
        <v>0.44610092696735398</v>
      </c>
      <c r="BW11" s="17">
        <v>0.39091508858151103</v>
      </c>
      <c r="BX11" s="17"/>
      <c r="BY11" s="17">
        <v>0.138140645065955</v>
      </c>
      <c r="BZ11" s="17"/>
      <c r="CA11" s="17">
        <v>0.48547201532703099</v>
      </c>
    </row>
    <row r="12" spans="2:79" x14ac:dyDescent="0.35">
      <c r="B12" s="18" t="s">
        <v>504</v>
      </c>
      <c r="C12" s="17">
        <v>0.38579438052339798</v>
      </c>
      <c r="D12" s="17">
        <v>0.37479710918978798</v>
      </c>
      <c r="E12" s="17">
        <v>0.39278009627376198</v>
      </c>
      <c r="F12" s="17"/>
      <c r="G12" s="17">
        <v>0.41514720621276202</v>
      </c>
      <c r="H12" s="17">
        <v>0.41648978901063299</v>
      </c>
      <c r="I12" s="17">
        <v>0.44769902002770701</v>
      </c>
      <c r="J12" s="17">
        <v>0.40851727177820402</v>
      </c>
      <c r="K12" s="17">
        <v>0.38791225839000898</v>
      </c>
      <c r="L12" s="17">
        <v>0.281566612457613</v>
      </c>
      <c r="M12" s="17"/>
      <c r="N12" s="17">
        <v>0.39828889315025601</v>
      </c>
      <c r="O12" s="17">
        <v>0.400050465571411</v>
      </c>
      <c r="P12" s="17">
        <v>0.36025868801764499</v>
      </c>
      <c r="Q12" s="17">
        <v>0.37439630725640199</v>
      </c>
      <c r="R12" s="17"/>
      <c r="S12" s="17">
        <v>0.44996359934704</v>
      </c>
      <c r="T12" s="17">
        <v>0.39441547354462497</v>
      </c>
      <c r="U12" s="17">
        <v>0.43043373207358099</v>
      </c>
      <c r="V12" s="17">
        <v>0.448367649049841</v>
      </c>
      <c r="W12" s="17">
        <v>0.41712843437324998</v>
      </c>
      <c r="X12" s="17">
        <v>0.34067709030083199</v>
      </c>
      <c r="Y12" s="17">
        <v>0.39107116912859602</v>
      </c>
      <c r="Z12" s="17">
        <v>0.44245411006860802</v>
      </c>
      <c r="AA12" s="17">
        <v>0.33914227371296501</v>
      </c>
      <c r="AB12" s="17">
        <v>0.246828626978393</v>
      </c>
      <c r="AC12" s="17">
        <v>0.363405554964289</v>
      </c>
      <c r="AD12" s="17">
        <v>0.345311092184371</v>
      </c>
      <c r="AE12" s="17"/>
      <c r="AF12" s="17">
        <v>0.36903734706493602</v>
      </c>
      <c r="AG12" s="17">
        <v>0.37398236109437999</v>
      </c>
      <c r="AH12" s="17">
        <v>0.38479274550910197</v>
      </c>
      <c r="AI12" s="17">
        <v>0.40613233181202302</v>
      </c>
      <c r="AJ12" s="17">
        <v>0.43617866038397102</v>
      </c>
      <c r="AK12" s="17">
        <v>0.51500872682298804</v>
      </c>
      <c r="AL12" s="17"/>
      <c r="AM12" s="17">
        <v>0.33883071472551501</v>
      </c>
      <c r="AN12" s="17">
        <v>0.38017786968526301</v>
      </c>
      <c r="AO12" s="17">
        <v>0.43150281580369398</v>
      </c>
      <c r="AP12" s="17">
        <v>0.39347399348757101</v>
      </c>
      <c r="AQ12" s="17">
        <v>0.421601822933096</v>
      </c>
      <c r="AR12" s="17"/>
      <c r="AS12" s="17">
        <v>0.40690814110114498</v>
      </c>
      <c r="AT12" s="17">
        <v>0.37251070310204898</v>
      </c>
      <c r="AU12" s="17">
        <v>0.44517144500367101</v>
      </c>
      <c r="AV12" s="17">
        <v>0.35713973178075897</v>
      </c>
      <c r="AW12" s="17">
        <v>0.37430114587646401</v>
      </c>
      <c r="AX12" s="17">
        <v>0.33761397585839797</v>
      </c>
      <c r="AY12" s="17"/>
      <c r="AZ12" s="17">
        <v>0.42033390354250599</v>
      </c>
      <c r="BA12" s="17">
        <v>0.34747731327977399</v>
      </c>
      <c r="BB12" s="17">
        <v>0.38634420465245101</v>
      </c>
      <c r="BC12" s="17">
        <v>0.34240391840060402</v>
      </c>
      <c r="BD12" s="17">
        <v>0.42549182303951399</v>
      </c>
      <c r="BE12" s="17"/>
      <c r="BF12" s="17">
        <v>0.37200576752251402</v>
      </c>
      <c r="BG12" s="17"/>
      <c r="BH12" s="17">
        <v>0.38311426802523302</v>
      </c>
      <c r="BI12" s="17"/>
      <c r="BJ12" s="17">
        <v>0.39578029121152503</v>
      </c>
      <c r="BK12" s="17">
        <v>0.35585145858302603</v>
      </c>
      <c r="BL12" s="17">
        <v>0.38398175681772501</v>
      </c>
      <c r="BM12" s="17">
        <v>0.41279135058793398</v>
      </c>
      <c r="BN12" s="17">
        <v>0.44837040713202803</v>
      </c>
      <c r="BO12" s="17">
        <v>0.41021664804854102</v>
      </c>
      <c r="BP12" s="17"/>
      <c r="BQ12" s="17">
        <v>0.42563976552354599</v>
      </c>
      <c r="BR12" s="17">
        <v>0.37171104283678802</v>
      </c>
      <c r="BS12" s="17">
        <v>0.401198174130598</v>
      </c>
      <c r="BT12" s="17"/>
      <c r="BU12" s="17">
        <v>0.362542096439253</v>
      </c>
      <c r="BV12" s="17">
        <v>0.38413739153816601</v>
      </c>
      <c r="BW12" s="17">
        <v>0.39603801146678003</v>
      </c>
      <c r="BX12" s="17"/>
      <c r="BY12" s="17">
        <v>0.34568442668836102</v>
      </c>
      <c r="BZ12" s="17"/>
      <c r="CA12" s="17">
        <v>0.48197834326707201</v>
      </c>
    </row>
    <row r="13" spans="2:79" ht="29" x14ac:dyDescent="0.35">
      <c r="B13" s="18" t="s">
        <v>505</v>
      </c>
      <c r="C13" s="17">
        <v>0.360463056346776</v>
      </c>
      <c r="D13" s="17">
        <v>0.358066832203493</v>
      </c>
      <c r="E13" s="17">
        <v>0.364701875806829</v>
      </c>
      <c r="F13" s="17"/>
      <c r="G13" s="17">
        <v>0.29682914944125699</v>
      </c>
      <c r="H13" s="17">
        <v>0.32102143601954403</v>
      </c>
      <c r="I13" s="17">
        <v>0.32891431316486702</v>
      </c>
      <c r="J13" s="17">
        <v>0.37975283932287501</v>
      </c>
      <c r="K13" s="17">
        <v>0.42748085565978799</v>
      </c>
      <c r="L13" s="17">
        <v>0.397395426353151</v>
      </c>
      <c r="M13" s="17"/>
      <c r="N13" s="17">
        <v>0.399311984511735</v>
      </c>
      <c r="O13" s="17">
        <v>0.35064083874188001</v>
      </c>
      <c r="P13" s="17">
        <v>0.353861170326985</v>
      </c>
      <c r="Q13" s="17">
        <v>0.33036102100299503</v>
      </c>
      <c r="R13" s="17"/>
      <c r="S13" s="17">
        <v>0.38370363732101498</v>
      </c>
      <c r="T13" s="17">
        <v>0.333677025428746</v>
      </c>
      <c r="U13" s="17">
        <v>0.36140291974319</v>
      </c>
      <c r="V13" s="17">
        <v>0.424444619771573</v>
      </c>
      <c r="W13" s="17">
        <v>0.40280253495414797</v>
      </c>
      <c r="X13" s="17">
        <v>0.32331814442522899</v>
      </c>
      <c r="Y13" s="17">
        <v>0.34828010414110999</v>
      </c>
      <c r="Z13" s="17">
        <v>0.358647096296139</v>
      </c>
      <c r="AA13" s="17">
        <v>0.28028859446261201</v>
      </c>
      <c r="AB13" s="17">
        <v>0.39191883972513097</v>
      </c>
      <c r="AC13" s="17">
        <v>0.39911052734950597</v>
      </c>
      <c r="AD13" s="17">
        <v>0.36556526388813299</v>
      </c>
      <c r="AE13" s="17"/>
      <c r="AF13" s="17">
        <v>0.351867246484101</v>
      </c>
      <c r="AG13" s="17">
        <v>0.35165551345203599</v>
      </c>
      <c r="AH13" s="17">
        <v>0.35883294559456003</v>
      </c>
      <c r="AI13" s="17">
        <v>0.38237982507190799</v>
      </c>
      <c r="AJ13" s="17">
        <v>0.454072429384272</v>
      </c>
      <c r="AK13" s="17">
        <v>0.427993392895679</v>
      </c>
      <c r="AL13" s="17"/>
      <c r="AM13" s="17">
        <v>0.33442112434947502</v>
      </c>
      <c r="AN13" s="17">
        <v>0.37478146040335297</v>
      </c>
      <c r="AO13" s="17">
        <v>0.36867097447378799</v>
      </c>
      <c r="AP13" s="17">
        <v>0.35149251246957702</v>
      </c>
      <c r="AQ13" s="17">
        <v>0.28264983834033103</v>
      </c>
      <c r="AR13" s="17"/>
      <c r="AS13" s="17">
        <v>0.34484441290296403</v>
      </c>
      <c r="AT13" s="17">
        <v>0.37723185240111001</v>
      </c>
      <c r="AU13" s="17">
        <v>0.348176277084985</v>
      </c>
      <c r="AV13" s="17">
        <v>0.37412291002321402</v>
      </c>
      <c r="AW13" s="17">
        <v>0.377138225659222</v>
      </c>
      <c r="AX13" s="17">
        <v>0.31898763316413498</v>
      </c>
      <c r="AY13" s="17"/>
      <c r="AZ13" s="17">
        <v>0.36266846667929897</v>
      </c>
      <c r="BA13" s="17">
        <v>0.34157216654976202</v>
      </c>
      <c r="BB13" s="17">
        <v>0.371498982984238</v>
      </c>
      <c r="BC13" s="17">
        <v>0.37954049564041997</v>
      </c>
      <c r="BD13" s="17">
        <v>0.36594906263181398</v>
      </c>
      <c r="BE13" s="17"/>
      <c r="BF13" s="17">
        <v>0.36218549180169901</v>
      </c>
      <c r="BG13" s="17"/>
      <c r="BH13" s="17">
        <v>0.35338543885276402</v>
      </c>
      <c r="BI13" s="17"/>
      <c r="BJ13" s="17">
        <v>0.34010085023580799</v>
      </c>
      <c r="BK13" s="17">
        <v>0.38727479589048402</v>
      </c>
      <c r="BL13" s="17">
        <v>0.38946767635847301</v>
      </c>
      <c r="BM13" s="17">
        <v>0.31985002537774998</v>
      </c>
      <c r="BN13" s="17">
        <v>0.284393410170387</v>
      </c>
      <c r="BO13" s="17">
        <v>0.33155178350249198</v>
      </c>
      <c r="BP13" s="17"/>
      <c r="BQ13" s="17">
        <v>0.34278864904384698</v>
      </c>
      <c r="BR13" s="17">
        <v>0.39563450435168002</v>
      </c>
      <c r="BS13" s="17">
        <v>0.36592221515290702</v>
      </c>
      <c r="BT13" s="17"/>
      <c r="BU13" s="17">
        <v>0.35019912030170502</v>
      </c>
      <c r="BV13" s="17">
        <v>0.37003401884710402</v>
      </c>
      <c r="BW13" s="17">
        <v>0.369373032780688</v>
      </c>
      <c r="BX13" s="17"/>
      <c r="BY13" s="17">
        <v>0.23103762023223501</v>
      </c>
      <c r="BZ13" s="17"/>
      <c r="CA13" s="17">
        <v>0.44662035240180697</v>
      </c>
    </row>
    <row r="14" spans="2:79" ht="29" x14ac:dyDescent="0.35">
      <c r="B14" s="18" t="s">
        <v>506</v>
      </c>
      <c r="C14" s="17">
        <v>0.35865298448416399</v>
      </c>
      <c r="D14" s="17">
        <v>0.35374246324174202</v>
      </c>
      <c r="E14" s="17">
        <v>0.36234623436079599</v>
      </c>
      <c r="F14" s="17"/>
      <c r="G14" s="17">
        <v>0.29095563543733999</v>
      </c>
      <c r="H14" s="17">
        <v>0.29280937863129902</v>
      </c>
      <c r="I14" s="17">
        <v>0.31943729978350399</v>
      </c>
      <c r="J14" s="17">
        <v>0.364783930065324</v>
      </c>
      <c r="K14" s="17">
        <v>0.409111530575962</v>
      </c>
      <c r="L14" s="17">
        <v>0.441828920484859</v>
      </c>
      <c r="M14" s="17"/>
      <c r="N14" s="17">
        <v>0.41481672093259098</v>
      </c>
      <c r="O14" s="17">
        <v>0.32963357048414799</v>
      </c>
      <c r="P14" s="17">
        <v>0.340185170350222</v>
      </c>
      <c r="Q14" s="17">
        <v>0.33675796048758799</v>
      </c>
      <c r="R14" s="17"/>
      <c r="S14" s="17">
        <v>0.36691757465353803</v>
      </c>
      <c r="T14" s="17">
        <v>0.36361127926285203</v>
      </c>
      <c r="U14" s="17">
        <v>0.41137083912643602</v>
      </c>
      <c r="V14" s="17">
        <v>0.33772061645957702</v>
      </c>
      <c r="W14" s="17">
        <v>0.40401844785478502</v>
      </c>
      <c r="X14" s="17">
        <v>0.35333152429280901</v>
      </c>
      <c r="Y14" s="17">
        <v>0.30423537464689399</v>
      </c>
      <c r="Z14" s="17">
        <v>0.42667879661580699</v>
      </c>
      <c r="AA14" s="17">
        <v>0.28566888024918502</v>
      </c>
      <c r="AB14" s="17">
        <v>0.38007868982632098</v>
      </c>
      <c r="AC14" s="17">
        <v>0.43422565737152202</v>
      </c>
      <c r="AD14" s="17">
        <v>0.27405292705004902</v>
      </c>
      <c r="AE14" s="17"/>
      <c r="AF14" s="17">
        <v>0.32687918671789801</v>
      </c>
      <c r="AG14" s="17">
        <v>0.37478862971860399</v>
      </c>
      <c r="AH14" s="17">
        <v>0.281317158698906</v>
      </c>
      <c r="AI14" s="17">
        <v>0.49563679712557202</v>
      </c>
      <c r="AJ14" s="17">
        <v>0.411887682284234</v>
      </c>
      <c r="AK14" s="17">
        <v>0.35943389931488201</v>
      </c>
      <c r="AL14" s="17"/>
      <c r="AM14" s="17">
        <v>0.27985437853554601</v>
      </c>
      <c r="AN14" s="17">
        <v>0.36603686110604999</v>
      </c>
      <c r="AO14" s="17">
        <v>0.40847233119460602</v>
      </c>
      <c r="AP14" s="17">
        <v>0.36610108295904897</v>
      </c>
      <c r="AQ14" s="17">
        <v>0.29885366205775798</v>
      </c>
      <c r="AR14" s="17"/>
      <c r="AS14" s="17">
        <v>0.330839623652669</v>
      </c>
      <c r="AT14" s="17">
        <v>0.38869443578172802</v>
      </c>
      <c r="AU14" s="17">
        <v>0.32148304440813502</v>
      </c>
      <c r="AV14" s="17">
        <v>0.36960846740305298</v>
      </c>
      <c r="AW14" s="17">
        <v>0.41799935875629302</v>
      </c>
      <c r="AX14" s="17">
        <v>0.30792238216527701</v>
      </c>
      <c r="AY14" s="17"/>
      <c r="AZ14" s="17">
        <v>0.36665855906668698</v>
      </c>
      <c r="BA14" s="17">
        <v>0.34685478923969398</v>
      </c>
      <c r="BB14" s="17">
        <v>0.37905501401890201</v>
      </c>
      <c r="BC14" s="17">
        <v>0.367100148460205</v>
      </c>
      <c r="BD14" s="17">
        <v>0.34471239602064202</v>
      </c>
      <c r="BE14" s="17"/>
      <c r="BF14" s="17">
        <v>0.369634790311827</v>
      </c>
      <c r="BG14" s="17"/>
      <c r="BH14" s="17">
        <v>0.35919409977063199</v>
      </c>
      <c r="BI14" s="17"/>
      <c r="BJ14" s="17">
        <v>0.32561213962277102</v>
      </c>
      <c r="BK14" s="17">
        <v>0.37410702971173498</v>
      </c>
      <c r="BL14" s="17">
        <v>0.42192094151846299</v>
      </c>
      <c r="BM14" s="17">
        <v>0.31334732536591198</v>
      </c>
      <c r="BN14" s="17">
        <v>0.24376731090635301</v>
      </c>
      <c r="BO14" s="17">
        <v>0.30306359843242497</v>
      </c>
      <c r="BP14" s="17"/>
      <c r="BQ14" s="17">
        <v>0.38603109806072</v>
      </c>
      <c r="BR14" s="17">
        <v>0.369924534462513</v>
      </c>
      <c r="BS14" s="17">
        <v>0.36803939628189303</v>
      </c>
      <c r="BT14" s="17"/>
      <c r="BU14" s="17">
        <v>0.41854741398253797</v>
      </c>
      <c r="BV14" s="17">
        <v>0.40282138431224002</v>
      </c>
      <c r="BW14" s="17">
        <v>0.349244531942347</v>
      </c>
      <c r="BX14" s="17"/>
      <c r="BY14" s="17">
        <v>0.14411454570094601</v>
      </c>
      <c r="BZ14" s="17"/>
      <c r="CA14" s="17">
        <v>0.45752218316276799</v>
      </c>
    </row>
    <row r="15" spans="2:79" ht="29" x14ac:dyDescent="0.35">
      <c r="B15" s="18" t="s">
        <v>507</v>
      </c>
      <c r="C15" s="17">
        <v>0.353614151451276</v>
      </c>
      <c r="D15" s="17">
        <v>0.32995246321626598</v>
      </c>
      <c r="E15" s="17">
        <v>0.37584965387619701</v>
      </c>
      <c r="F15" s="17"/>
      <c r="G15" s="17">
        <v>0.297415635479583</v>
      </c>
      <c r="H15" s="17">
        <v>0.36232380731929198</v>
      </c>
      <c r="I15" s="17">
        <v>0.34770239000613701</v>
      </c>
      <c r="J15" s="17">
        <v>0.38973289881897399</v>
      </c>
      <c r="K15" s="17">
        <v>0.37527673391980199</v>
      </c>
      <c r="L15" s="17">
        <v>0.346993043266631</v>
      </c>
      <c r="M15" s="17"/>
      <c r="N15" s="17">
        <v>0.43136852137548198</v>
      </c>
      <c r="O15" s="17">
        <v>0.33481477440555002</v>
      </c>
      <c r="P15" s="17">
        <v>0.33152955935830303</v>
      </c>
      <c r="Q15" s="17">
        <v>0.30636801950286602</v>
      </c>
      <c r="R15" s="17"/>
      <c r="S15" s="17">
        <v>0.35191596322883401</v>
      </c>
      <c r="T15" s="17">
        <v>0.32531158588064002</v>
      </c>
      <c r="U15" s="17">
        <v>0.36928178377233001</v>
      </c>
      <c r="V15" s="17">
        <v>0.365522339803936</v>
      </c>
      <c r="W15" s="17">
        <v>0.40303337609070999</v>
      </c>
      <c r="X15" s="17">
        <v>0.37533670354795101</v>
      </c>
      <c r="Y15" s="17">
        <v>0.39952050342772799</v>
      </c>
      <c r="Z15" s="17">
        <v>0.358872618858949</v>
      </c>
      <c r="AA15" s="17">
        <v>0.30659983109993599</v>
      </c>
      <c r="AB15" s="17">
        <v>0.317611667119996</v>
      </c>
      <c r="AC15" s="17">
        <v>0.411052763979666</v>
      </c>
      <c r="AD15" s="17">
        <v>0.27471643671573598</v>
      </c>
      <c r="AE15" s="17"/>
      <c r="AF15" s="17">
        <v>0.30675452269089498</v>
      </c>
      <c r="AG15" s="17">
        <v>0.33847785150543203</v>
      </c>
      <c r="AH15" s="17">
        <v>0.34393154821896199</v>
      </c>
      <c r="AI15" s="17">
        <v>0.419998879306691</v>
      </c>
      <c r="AJ15" s="17">
        <v>0.40815771006564</v>
      </c>
      <c r="AK15" s="17">
        <v>0.46655346980275503</v>
      </c>
      <c r="AL15" s="17"/>
      <c r="AM15" s="17">
        <v>0.28084706994454101</v>
      </c>
      <c r="AN15" s="17">
        <v>0.34189314627845901</v>
      </c>
      <c r="AO15" s="17">
        <v>0.40600260974340902</v>
      </c>
      <c r="AP15" s="17">
        <v>0.41976845131240698</v>
      </c>
      <c r="AQ15" s="17">
        <v>0.39951086287024001</v>
      </c>
      <c r="AR15" s="17"/>
      <c r="AS15" s="17">
        <v>0.34894035568898402</v>
      </c>
      <c r="AT15" s="17">
        <v>0.36468560089031199</v>
      </c>
      <c r="AU15" s="17">
        <v>0.35461111990500499</v>
      </c>
      <c r="AV15" s="17">
        <v>0.358129776867327</v>
      </c>
      <c r="AW15" s="17">
        <v>0.37228856996293502</v>
      </c>
      <c r="AX15" s="17">
        <v>0.29164883210628301</v>
      </c>
      <c r="AY15" s="17"/>
      <c r="AZ15" s="17">
        <v>0.36427729267625097</v>
      </c>
      <c r="BA15" s="17">
        <v>0.34261224108412203</v>
      </c>
      <c r="BB15" s="17">
        <v>0.35901782136115101</v>
      </c>
      <c r="BC15" s="17">
        <v>0.37753805508173799</v>
      </c>
      <c r="BD15" s="17">
        <v>0.34490155593594402</v>
      </c>
      <c r="BE15" s="17"/>
      <c r="BF15" s="17">
        <v>0.35379966909217198</v>
      </c>
      <c r="BG15" s="17"/>
      <c r="BH15" s="17">
        <v>0.36186984609010597</v>
      </c>
      <c r="BI15" s="17"/>
      <c r="BJ15" s="17">
        <v>0.339027662220453</v>
      </c>
      <c r="BK15" s="17">
        <v>0.36696455673561301</v>
      </c>
      <c r="BL15" s="17">
        <v>0.37299635189505398</v>
      </c>
      <c r="BM15" s="17">
        <v>0.30664547089733202</v>
      </c>
      <c r="BN15" s="17">
        <v>0.36994322404378599</v>
      </c>
      <c r="BO15" s="17">
        <v>0.31581609305609298</v>
      </c>
      <c r="BP15" s="17"/>
      <c r="BQ15" s="17">
        <v>0.40151998365307001</v>
      </c>
      <c r="BR15" s="17">
        <v>0.386631813377881</v>
      </c>
      <c r="BS15" s="17">
        <v>0.34369801497214603</v>
      </c>
      <c r="BT15" s="17"/>
      <c r="BU15" s="17">
        <v>0.36473963964971701</v>
      </c>
      <c r="BV15" s="17">
        <v>0.39423569350228999</v>
      </c>
      <c r="BW15" s="17">
        <v>0.34229926913381797</v>
      </c>
      <c r="BX15" s="17"/>
      <c r="BY15" s="17">
        <v>0.18161347875553199</v>
      </c>
      <c r="BZ15" s="17"/>
      <c r="CA15" s="17">
        <v>0.479766974791978</v>
      </c>
    </row>
    <row r="16" spans="2:79" ht="43.5" x14ac:dyDescent="0.35">
      <c r="B16" s="18" t="s">
        <v>508</v>
      </c>
      <c r="C16" s="17">
        <v>0.26358001717902202</v>
      </c>
      <c r="D16" s="17">
        <v>0.28587398632443201</v>
      </c>
      <c r="E16" s="17">
        <v>0.24402367232261901</v>
      </c>
      <c r="F16" s="17"/>
      <c r="G16" s="17">
        <v>0.21403960299885</v>
      </c>
      <c r="H16" s="17">
        <v>0.231435793563225</v>
      </c>
      <c r="I16" s="17">
        <v>0.26211820904288702</v>
      </c>
      <c r="J16" s="17">
        <v>0.26203848482018999</v>
      </c>
      <c r="K16" s="17">
        <v>0.26989403827453101</v>
      </c>
      <c r="L16" s="17">
        <v>0.31506460648578399</v>
      </c>
      <c r="M16" s="17"/>
      <c r="N16" s="17">
        <v>0.32081800693441798</v>
      </c>
      <c r="O16" s="17">
        <v>0.24320688036199001</v>
      </c>
      <c r="P16" s="17">
        <v>0.23324050888994399</v>
      </c>
      <c r="Q16" s="17">
        <v>0.249159314051001</v>
      </c>
      <c r="R16" s="17"/>
      <c r="S16" s="17">
        <v>0.28164744192672703</v>
      </c>
      <c r="T16" s="17">
        <v>0.29711742761194398</v>
      </c>
      <c r="U16" s="17">
        <v>0.252001810686454</v>
      </c>
      <c r="V16" s="17">
        <v>0.22763264293719801</v>
      </c>
      <c r="W16" s="17">
        <v>0.24312019433429</v>
      </c>
      <c r="X16" s="17">
        <v>0.28962720509092699</v>
      </c>
      <c r="Y16" s="17">
        <v>0.24498226450906799</v>
      </c>
      <c r="Z16" s="17">
        <v>0.29574881578217099</v>
      </c>
      <c r="AA16" s="17">
        <v>0.22499078129514799</v>
      </c>
      <c r="AB16" s="17">
        <v>0.24912583747085401</v>
      </c>
      <c r="AC16" s="17">
        <v>0.32488110746802001</v>
      </c>
      <c r="AD16" s="17">
        <v>0.248956611169071</v>
      </c>
      <c r="AE16" s="17"/>
      <c r="AF16" s="17">
        <v>0.24579854765730799</v>
      </c>
      <c r="AG16" s="17">
        <v>0.27361432371524602</v>
      </c>
      <c r="AH16" s="17">
        <v>0.246859270126841</v>
      </c>
      <c r="AI16" s="17">
        <v>0.27541463875273198</v>
      </c>
      <c r="AJ16" s="17">
        <v>0.23227042589107899</v>
      </c>
      <c r="AK16" s="17">
        <v>0.384680162704016</v>
      </c>
      <c r="AL16" s="17"/>
      <c r="AM16" s="17">
        <v>0.184158826978009</v>
      </c>
      <c r="AN16" s="17">
        <v>0.26434215417608597</v>
      </c>
      <c r="AO16" s="17">
        <v>0.29611612742436799</v>
      </c>
      <c r="AP16" s="17">
        <v>0.32082132382845002</v>
      </c>
      <c r="AQ16" s="17">
        <v>0.38586184112128702</v>
      </c>
      <c r="AR16" s="17"/>
      <c r="AS16" s="17">
        <v>0.27778718449884798</v>
      </c>
      <c r="AT16" s="17">
        <v>0.25672015472144999</v>
      </c>
      <c r="AU16" s="17">
        <v>0.252502908353612</v>
      </c>
      <c r="AV16" s="17">
        <v>0.25343572507527501</v>
      </c>
      <c r="AW16" s="17">
        <v>0.283164310702061</v>
      </c>
      <c r="AX16" s="17">
        <v>0.26845658510796699</v>
      </c>
      <c r="AY16" s="17"/>
      <c r="AZ16" s="17">
        <v>0.25223242698496001</v>
      </c>
      <c r="BA16" s="17">
        <v>0.244462548762447</v>
      </c>
      <c r="BB16" s="17">
        <v>0.283534879027797</v>
      </c>
      <c r="BC16" s="17">
        <v>0.236794989451137</v>
      </c>
      <c r="BD16" s="17">
        <v>0.289669650802312</v>
      </c>
      <c r="BE16" s="17"/>
      <c r="BF16" s="17">
        <v>0.258572203253705</v>
      </c>
      <c r="BG16" s="17"/>
      <c r="BH16" s="17">
        <v>0.25941716192359099</v>
      </c>
      <c r="BI16" s="17"/>
      <c r="BJ16" s="17">
        <v>0.22976213309356999</v>
      </c>
      <c r="BK16" s="17">
        <v>0.28409321127280202</v>
      </c>
      <c r="BL16" s="17">
        <v>0.265673141203219</v>
      </c>
      <c r="BM16" s="17">
        <v>0.29884432015180801</v>
      </c>
      <c r="BN16" s="17">
        <v>0.34949329638501803</v>
      </c>
      <c r="BO16" s="17">
        <v>0.27760525032620997</v>
      </c>
      <c r="BP16" s="17"/>
      <c r="BQ16" s="17">
        <v>0.30334351158737199</v>
      </c>
      <c r="BR16" s="17">
        <v>0.24454447445816799</v>
      </c>
      <c r="BS16" s="17">
        <v>0.27396734460364802</v>
      </c>
      <c r="BT16" s="17"/>
      <c r="BU16" s="17">
        <v>0.31223502926220997</v>
      </c>
      <c r="BV16" s="17">
        <v>0.288979530734429</v>
      </c>
      <c r="BW16" s="17">
        <v>0.25365444723388603</v>
      </c>
      <c r="BX16" s="17"/>
      <c r="BY16" s="17">
        <v>0.20705417053782299</v>
      </c>
      <c r="BZ16" s="17"/>
      <c r="CA16" s="17">
        <v>0.375801361308927</v>
      </c>
    </row>
    <row r="17" spans="2:79" ht="29" x14ac:dyDescent="0.35">
      <c r="B17" s="18" t="s">
        <v>509</v>
      </c>
      <c r="C17" s="17">
        <v>0.23621990107214699</v>
      </c>
      <c r="D17" s="17">
        <v>0.23677866673995401</v>
      </c>
      <c r="E17" s="17">
        <v>0.23699172713866301</v>
      </c>
      <c r="F17" s="17"/>
      <c r="G17" s="17">
        <v>0.190283711109373</v>
      </c>
      <c r="H17" s="17">
        <v>0.179745513903357</v>
      </c>
      <c r="I17" s="17">
        <v>0.23542210488512899</v>
      </c>
      <c r="J17" s="17">
        <v>0.244036677363905</v>
      </c>
      <c r="K17" s="17">
        <v>0.27616153127411203</v>
      </c>
      <c r="L17" s="17">
        <v>0.27545364167313802</v>
      </c>
      <c r="M17" s="17"/>
      <c r="N17" s="17">
        <v>0.26465497804202798</v>
      </c>
      <c r="O17" s="17">
        <v>0.227671422778535</v>
      </c>
      <c r="P17" s="17">
        <v>0.23534554026613599</v>
      </c>
      <c r="Q17" s="17">
        <v>0.21212218309432701</v>
      </c>
      <c r="R17" s="17"/>
      <c r="S17" s="17">
        <v>0.25488384180895102</v>
      </c>
      <c r="T17" s="17">
        <v>0.25613846535367402</v>
      </c>
      <c r="U17" s="17">
        <v>0.249797933268123</v>
      </c>
      <c r="V17" s="17">
        <v>0.181826970916904</v>
      </c>
      <c r="W17" s="17">
        <v>0.25803422511024898</v>
      </c>
      <c r="X17" s="17">
        <v>0.21380313956401101</v>
      </c>
      <c r="Y17" s="17">
        <v>0.20556175015914899</v>
      </c>
      <c r="Z17" s="17">
        <v>0.36196707186270799</v>
      </c>
      <c r="AA17" s="17">
        <v>0.195011322976714</v>
      </c>
      <c r="AB17" s="17">
        <v>0.18975322122530899</v>
      </c>
      <c r="AC17" s="17">
        <v>0.31938396906552502</v>
      </c>
      <c r="AD17" s="17">
        <v>0.25298585164919501</v>
      </c>
      <c r="AE17" s="17"/>
      <c r="AF17" s="17">
        <v>0.25683626409141702</v>
      </c>
      <c r="AG17" s="17">
        <v>0.223259218982504</v>
      </c>
      <c r="AH17" s="17">
        <v>0.248261726126245</v>
      </c>
      <c r="AI17" s="17">
        <v>0.27030498940158898</v>
      </c>
      <c r="AJ17" s="17">
        <v>0.235313235462907</v>
      </c>
      <c r="AK17" s="17">
        <v>0.23309701547710099</v>
      </c>
      <c r="AL17" s="17"/>
      <c r="AM17" s="17">
        <v>0.203607883259497</v>
      </c>
      <c r="AN17" s="17">
        <v>0.244143374302564</v>
      </c>
      <c r="AO17" s="17">
        <v>0.25682098673526199</v>
      </c>
      <c r="AP17" s="17">
        <v>0.23707528765011701</v>
      </c>
      <c r="AQ17" s="17">
        <v>0.20515793861171</v>
      </c>
      <c r="AR17" s="17"/>
      <c r="AS17" s="17">
        <v>0.24001961678530601</v>
      </c>
      <c r="AT17" s="17">
        <v>0.227013889651767</v>
      </c>
      <c r="AU17" s="17">
        <v>0.23379095882033801</v>
      </c>
      <c r="AV17" s="17">
        <v>0.22884561336560399</v>
      </c>
      <c r="AW17" s="17">
        <v>0.27554865878814599</v>
      </c>
      <c r="AX17" s="17">
        <v>0.22234216400510001</v>
      </c>
      <c r="AY17" s="17"/>
      <c r="AZ17" s="17">
        <v>0.24632638458849501</v>
      </c>
      <c r="BA17" s="17">
        <v>0.233321782015211</v>
      </c>
      <c r="BB17" s="17">
        <v>0.24158691302537899</v>
      </c>
      <c r="BC17" s="17">
        <v>0.23525602959967701</v>
      </c>
      <c r="BD17" s="17">
        <v>0.23052410284184599</v>
      </c>
      <c r="BE17" s="17"/>
      <c r="BF17" s="17">
        <v>0.24252210642706201</v>
      </c>
      <c r="BG17" s="17"/>
      <c r="BH17" s="17">
        <v>0.23546859934740899</v>
      </c>
      <c r="BI17" s="17"/>
      <c r="BJ17" s="17">
        <v>0.21003413174365401</v>
      </c>
      <c r="BK17" s="17">
        <v>0.249904010704845</v>
      </c>
      <c r="BL17" s="17">
        <v>0.24870369588084901</v>
      </c>
      <c r="BM17" s="17">
        <v>0.233729851013352</v>
      </c>
      <c r="BN17" s="17">
        <v>0.309556268196994</v>
      </c>
      <c r="BO17" s="17">
        <v>0.18655627866242999</v>
      </c>
      <c r="BP17" s="17"/>
      <c r="BQ17" s="17">
        <v>0.26971881948959198</v>
      </c>
      <c r="BR17" s="17">
        <v>0.27284962066880197</v>
      </c>
      <c r="BS17" s="17">
        <v>0.22520378781494699</v>
      </c>
      <c r="BT17" s="17"/>
      <c r="BU17" s="17">
        <v>0.27460903229351602</v>
      </c>
      <c r="BV17" s="17">
        <v>0.27093864561404402</v>
      </c>
      <c r="BW17" s="17">
        <v>0.22874319395735701</v>
      </c>
      <c r="BX17" s="17"/>
      <c r="BY17" s="17">
        <v>0.198477662322804</v>
      </c>
      <c r="BZ17" s="17"/>
      <c r="CA17" s="17">
        <v>0.29798861207431998</v>
      </c>
    </row>
    <row r="18" spans="2:79" ht="43.5" x14ac:dyDescent="0.35">
      <c r="B18" s="18" t="s">
        <v>510</v>
      </c>
      <c r="C18" s="17">
        <v>0.122041485147788</v>
      </c>
      <c r="D18" s="17">
        <v>0.13400210274153701</v>
      </c>
      <c r="E18" s="17">
        <v>0.11144314256129099</v>
      </c>
      <c r="F18" s="17"/>
      <c r="G18" s="17">
        <v>0.17620810662309699</v>
      </c>
      <c r="H18" s="17">
        <v>0.139346346335355</v>
      </c>
      <c r="I18" s="17">
        <v>0.146422395557325</v>
      </c>
      <c r="J18" s="17">
        <v>8.6460634433026998E-2</v>
      </c>
      <c r="K18" s="17">
        <v>0.108583254510249</v>
      </c>
      <c r="L18" s="17">
        <v>9.2521846325809606E-2</v>
      </c>
      <c r="M18" s="17"/>
      <c r="N18" s="17">
        <v>0.120992951992533</v>
      </c>
      <c r="O18" s="17">
        <v>0.11457516443700801</v>
      </c>
      <c r="P18" s="17">
        <v>0.13467604163364599</v>
      </c>
      <c r="Q18" s="17">
        <v>0.12394230707373199</v>
      </c>
      <c r="R18" s="17"/>
      <c r="S18" s="17">
        <v>0.144551163932824</v>
      </c>
      <c r="T18" s="17">
        <v>6.8733590078432799E-2</v>
      </c>
      <c r="U18" s="17">
        <v>9.0133895986740806E-2</v>
      </c>
      <c r="V18" s="17">
        <v>9.61983784911771E-2</v>
      </c>
      <c r="W18" s="17">
        <v>0.15138061959811</v>
      </c>
      <c r="X18" s="17">
        <v>0.164522274486613</v>
      </c>
      <c r="Y18" s="17">
        <v>0.103253050120311</v>
      </c>
      <c r="Z18" s="17">
        <v>0.16076671115374</v>
      </c>
      <c r="AA18" s="17">
        <v>0.12524623037191901</v>
      </c>
      <c r="AB18" s="17">
        <v>0.14562237525705601</v>
      </c>
      <c r="AC18" s="17">
        <v>0.115298321634423</v>
      </c>
      <c r="AD18" s="17">
        <v>0.13496834777373301</v>
      </c>
      <c r="AE18" s="17"/>
      <c r="AF18" s="17">
        <v>8.4943425871929296E-2</v>
      </c>
      <c r="AG18" s="17">
        <v>0.14916598188476099</v>
      </c>
      <c r="AH18" s="17">
        <v>0.111322466962353</v>
      </c>
      <c r="AI18" s="17">
        <v>0.153115885654622</v>
      </c>
      <c r="AJ18" s="17">
        <v>8.6056265384513497E-2</v>
      </c>
      <c r="AK18" s="17">
        <v>0.18552875119906201</v>
      </c>
      <c r="AL18" s="17"/>
      <c r="AM18" s="17">
        <v>0.103242005434516</v>
      </c>
      <c r="AN18" s="17">
        <v>0.114199092720098</v>
      </c>
      <c r="AO18" s="17">
        <v>0.12180386986304099</v>
      </c>
      <c r="AP18" s="17">
        <v>0.14741990728332899</v>
      </c>
      <c r="AQ18" s="17">
        <v>0.16790731351319499</v>
      </c>
      <c r="AR18" s="17"/>
      <c r="AS18" s="17">
        <v>0.14663467289909299</v>
      </c>
      <c r="AT18" s="17">
        <v>0.10365108344775099</v>
      </c>
      <c r="AU18" s="17">
        <v>0.13413965430751901</v>
      </c>
      <c r="AV18" s="17">
        <v>0.12503525854303499</v>
      </c>
      <c r="AW18" s="17">
        <v>7.7963427986046302E-2</v>
      </c>
      <c r="AX18" s="17">
        <v>0.14107316172318399</v>
      </c>
      <c r="AY18" s="17"/>
      <c r="AZ18" s="17">
        <v>0.120092875336809</v>
      </c>
      <c r="BA18" s="17">
        <v>0.11427316410355499</v>
      </c>
      <c r="BB18" s="17">
        <v>0.103903761732575</v>
      </c>
      <c r="BC18" s="17">
        <v>8.92528515501195E-2</v>
      </c>
      <c r="BD18" s="17">
        <v>0.16033974341844801</v>
      </c>
      <c r="BE18" s="17"/>
      <c r="BF18" s="17">
        <v>0.10989364167967899</v>
      </c>
      <c r="BG18" s="17"/>
      <c r="BH18" s="17">
        <v>0.11178430086583201</v>
      </c>
      <c r="BI18" s="17"/>
      <c r="BJ18" s="17">
        <v>0.13578575567249401</v>
      </c>
      <c r="BK18" s="17">
        <v>9.8957234773562303E-2</v>
      </c>
      <c r="BL18" s="17">
        <v>0.113367967872245</v>
      </c>
      <c r="BM18" s="17">
        <v>9.8234007521017103E-2</v>
      </c>
      <c r="BN18" s="17">
        <v>0.19898380202542901</v>
      </c>
      <c r="BO18" s="17">
        <v>0.118184111068642</v>
      </c>
      <c r="BP18" s="17"/>
      <c r="BQ18" s="17">
        <v>0.13454343589242801</v>
      </c>
      <c r="BR18" s="17">
        <v>0.108648438601604</v>
      </c>
      <c r="BS18" s="17">
        <v>0.13194651746518099</v>
      </c>
      <c r="BT18" s="17"/>
      <c r="BU18" s="17">
        <v>6.47937171068316E-2</v>
      </c>
      <c r="BV18" s="17">
        <v>9.3123775449650906E-2</v>
      </c>
      <c r="BW18" s="17">
        <v>0.14923739906566599</v>
      </c>
      <c r="BX18" s="17"/>
      <c r="BY18" s="17">
        <v>0.13749402058221999</v>
      </c>
      <c r="BZ18" s="17"/>
      <c r="CA18" s="17">
        <v>0.138499827572336</v>
      </c>
    </row>
    <row r="19" spans="2:79" x14ac:dyDescent="0.35">
      <c r="B19" s="18" t="s">
        <v>136</v>
      </c>
      <c r="C19" s="17">
        <v>0.113574765624097</v>
      </c>
      <c r="D19" s="17">
        <v>9.97680910287429E-2</v>
      </c>
      <c r="E19" s="17">
        <v>0.12720740019027599</v>
      </c>
      <c r="F19" s="17"/>
      <c r="G19" s="17">
        <v>0.108333069139742</v>
      </c>
      <c r="H19" s="17">
        <v>0.105859878885433</v>
      </c>
      <c r="I19" s="17">
        <v>9.88527123736853E-2</v>
      </c>
      <c r="J19" s="17">
        <v>0.10726523562083</v>
      </c>
      <c r="K19" s="17">
        <v>0.108897072201531</v>
      </c>
      <c r="L19" s="17">
        <v>0.140703188408518</v>
      </c>
      <c r="M19" s="17"/>
      <c r="N19" s="17">
        <v>9.3905885832965802E-2</v>
      </c>
      <c r="O19" s="17">
        <v>0.12307790445416</v>
      </c>
      <c r="P19" s="17">
        <v>0.10408778174157</v>
      </c>
      <c r="Q19" s="17">
        <v>0.13177275915019099</v>
      </c>
      <c r="R19" s="17"/>
      <c r="S19" s="17">
        <v>5.2289871194374102E-2</v>
      </c>
      <c r="T19" s="17">
        <v>0.127009106717865</v>
      </c>
      <c r="U19" s="17">
        <v>0.16249158224604199</v>
      </c>
      <c r="V19" s="17">
        <v>0.11984426654135399</v>
      </c>
      <c r="W19" s="17">
        <v>8.8331634800040096E-2</v>
      </c>
      <c r="X19" s="17">
        <v>0.112901314903727</v>
      </c>
      <c r="Y19" s="17">
        <v>7.3854630494258194E-2</v>
      </c>
      <c r="Z19" s="17">
        <v>0.118339849918125</v>
      </c>
      <c r="AA19" s="17">
        <v>0.16506572408841</v>
      </c>
      <c r="AB19" s="17">
        <v>0.118820961114042</v>
      </c>
      <c r="AC19" s="17">
        <v>0.115305690135533</v>
      </c>
      <c r="AD19" s="17">
        <v>0.127773717398524</v>
      </c>
      <c r="AE19" s="17"/>
      <c r="AF19" s="17">
        <v>0.13553788596757901</v>
      </c>
      <c r="AG19" s="17">
        <v>0.122845043365511</v>
      </c>
      <c r="AH19" s="17">
        <v>0.100624770618732</v>
      </c>
      <c r="AI19" s="17">
        <v>7.3599379921762298E-2</v>
      </c>
      <c r="AJ19" s="17">
        <v>0.128581470781582</v>
      </c>
      <c r="AK19" s="17">
        <v>3.5784413248928101E-2</v>
      </c>
      <c r="AL19" s="17"/>
      <c r="AM19" s="17">
        <v>0.15495950878182099</v>
      </c>
      <c r="AN19" s="17">
        <v>0.13244366086378001</v>
      </c>
      <c r="AO19" s="17">
        <v>8.0919246097167302E-2</v>
      </c>
      <c r="AP19" s="17">
        <v>6.9608182400890395E-2</v>
      </c>
      <c r="AQ19" s="17">
        <v>0.123612668183186</v>
      </c>
      <c r="AR19" s="17"/>
      <c r="AS19" s="17">
        <v>0.10053847679686299</v>
      </c>
      <c r="AT19" s="17">
        <v>0.106281939995602</v>
      </c>
      <c r="AU19" s="17">
        <v>0.102802532303571</v>
      </c>
      <c r="AV19" s="17">
        <v>0.121682248066594</v>
      </c>
      <c r="AW19" s="17">
        <v>0.14982436017576001</v>
      </c>
      <c r="AX19" s="17">
        <v>0.11363700831602901</v>
      </c>
      <c r="AY19" s="17"/>
      <c r="AZ19" s="17">
        <v>8.5330065646640502E-2</v>
      </c>
      <c r="BA19" s="17">
        <v>0.13135393808277199</v>
      </c>
      <c r="BB19" s="17">
        <v>0.11268533504837799</v>
      </c>
      <c r="BC19" s="17">
        <v>0.14186487176003801</v>
      </c>
      <c r="BD19" s="17">
        <v>0.10219678506982301</v>
      </c>
      <c r="BE19" s="17"/>
      <c r="BF19" s="17">
        <v>0.11836684781424001</v>
      </c>
      <c r="BG19" s="17"/>
      <c r="BH19" s="17">
        <v>0.10541989275796999</v>
      </c>
      <c r="BI19" s="17"/>
      <c r="BJ19" s="17">
        <v>0.122884022911612</v>
      </c>
      <c r="BK19" s="17">
        <v>0.12097199657131399</v>
      </c>
      <c r="BL19" s="17">
        <v>0.101353132470152</v>
      </c>
      <c r="BM19" s="17">
        <v>8.1538681455705697E-2</v>
      </c>
      <c r="BN19" s="17">
        <v>8.4667810707383703E-2</v>
      </c>
      <c r="BO19" s="17">
        <v>0.152045143584533</v>
      </c>
      <c r="BP19" s="17"/>
      <c r="BQ19" s="17">
        <v>7.3998063761951796E-2</v>
      </c>
      <c r="BR19" s="17">
        <v>9.6948689139188304E-2</v>
      </c>
      <c r="BS19" s="17">
        <v>0.107816468675229</v>
      </c>
      <c r="BT19" s="17"/>
      <c r="BU19" s="17">
        <v>6.1070070434994697E-2</v>
      </c>
      <c r="BV19" s="17">
        <v>8.6764987497265494E-2</v>
      </c>
      <c r="BW19" s="17">
        <v>0.10472707591177199</v>
      </c>
      <c r="BX19" s="17"/>
      <c r="BY19" s="17">
        <v>0.17872138958070899</v>
      </c>
      <c r="BZ19" s="17"/>
      <c r="CA19" s="17">
        <v>8.0972530459922101E-2</v>
      </c>
    </row>
    <row r="20" spans="2:79" ht="43.5" x14ac:dyDescent="0.35">
      <c r="B20" s="18" t="s">
        <v>511</v>
      </c>
      <c r="C20" s="17">
        <v>0.112140127018482</v>
      </c>
      <c r="D20" s="17">
        <v>0.122827440303676</v>
      </c>
      <c r="E20" s="17">
        <v>0.102687051668418</v>
      </c>
      <c r="F20" s="17"/>
      <c r="G20" s="17">
        <v>0.13880478042722499</v>
      </c>
      <c r="H20" s="17">
        <v>9.9757269329960693E-2</v>
      </c>
      <c r="I20" s="17">
        <v>0.125758992281648</v>
      </c>
      <c r="J20" s="17">
        <v>0.108863594379734</v>
      </c>
      <c r="K20" s="17">
        <v>0.11398025384322601</v>
      </c>
      <c r="L20" s="17">
        <v>9.5576663785657101E-2</v>
      </c>
      <c r="M20" s="17"/>
      <c r="N20" s="17">
        <v>0.101916501050052</v>
      </c>
      <c r="O20" s="17">
        <v>0.111154435601514</v>
      </c>
      <c r="P20" s="17">
        <v>0.12713986835059199</v>
      </c>
      <c r="Q20" s="17">
        <v>0.11519223761316</v>
      </c>
      <c r="R20" s="17"/>
      <c r="S20" s="17">
        <v>0.134346119430929</v>
      </c>
      <c r="T20" s="17">
        <v>0.10208287144447201</v>
      </c>
      <c r="U20" s="17">
        <v>8.2431469188748704E-2</v>
      </c>
      <c r="V20" s="17">
        <v>9.0519458854815105E-2</v>
      </c>
      <c r="W20" s="17">
        <v>0.182117602482122</v>
      </c>
      <c r="X20" s="17">
        <v>0.12403290705089801</v>
      </c>
      <c r="Y20" s="17">
        <v>8.6503006887791806E-2</v>
      </c>
      <c r="Z20" s="17">
        <v>0.183204685271951</v>
      </c>
      <c r="AA20" s="17">
        <v>0.105499372677488</v>
      </c>
      <c r="AB20" s="17">
        <v>0.112288065947699</v>
      </c>
      <c r="AC20" s="17">
        <v>7.84975541455286E-2</v>
      </c>
      <c r="AD20" s="17">
        <v>6.0086444957572302E-2</v>
      </c>
      <c r="AE20" s="17"/>
      <c r="AF20" s="17">
        <v>8.3135707115309904E-2</v>
      </c>
      <c r="AG20" s="17">
        <v>0.13570436414797299</v>
      </c>
      <c r="AH20" s="17">
        <v>0.10695150852706201</v>
      </c>
      <c r="AI20" s="17">
        <v>0.129359716306268</v>
      </c>
      <c r="AJ20" s="17">
        <v>0.10374821964450601</v>
      </c>
      <c r="AK20" s="17">
        <v>0.13816876749076101</v>
      </c>
      <c r="AL20" s="17"/>
      <c r="AM20" s="17">
        <v>9.9480261130523301E-2</v>
      </c>
      <c r="AN20" s="17">
        <v>0.10311073127876801</v>
      </c>
      <c r="AO20" s="17">
        <v>0.11801517197385</v>
      </c>
      <c r="AP20" s="17">
        <v>0.13802148634643699</v>
      </c>
      <c r="AQ20" s="17">
        <v>5.4783657512130303E-2</v>
      </c>
      <c r="AR20" s="17"/>
      <c r="AS20" s="17">
        <v>0.148168889200092</v>
      </c>
      <c r="AT20" s="17">
        <v>9.9019967314231599E-2</v>
      </c>
      <c r="AU20" s="17">
        <v>0.107286082476183</v>
      </c>
      <c r="AV20" s="17">
        <v>9.3313611570933902E-2</v>
      </c>
      <c r="AW20" s="17">
        <v>0.126630447161792</v>
      </c>
      <c r="AX20" s="17">
        <v>8.9907117685023699E-2</v>
      </c>
      <c r="AY20" s="17"/>
      <c r="AZ20" s="17">
        <v>9.7325819888471901E-2</v>
      </c>
      <c r="BA20" s="17">
        <v>0.118453489202325</v>
      </c>
      <c r="BB20" s="17">
        <v>9.7593214270567094E-2</v>
      </c>
      <c r="BC20" s="17">
        <v>0.12790817701323701</v>
      </c>
      <c r="BD20" s="17">
        <v>0.11927185990702099</v>
      </c>
      <c r="BE20" s="17"/>
      <c r="BF20" s="17">
        <v>0.10421558450798001</v>
      </c>
      <c r="BG20" s="17"/>
      <c r="BH20" s="17">
        <v>0.105585629033939</v>
      </c>
      <c r="BI20" s="17"/>
      <c r="BJ20" s="17">
        <v>9.2386142372657895E-2</v>
      </c>
      <c r="BK20" s="17">
        <v>0.121255920473016</v>
      </c>
      <c r="BL20" s="17">
        <v>0.111927504529057</v>
      </c>
      <c r="BM20" s="17">
        <v>0.13451193577324799</v>
      </c>
      <c r="BN20" s="17">
        <v>0.150344079292557</v>
      </c>
      <c r="BO20" s="17">
        <v>0.134419447337603</v>
      </c>
      <c r="BP20" s="17"/>
      <c r="BQ20" s="17">
        <v>0.15537066456698501</v>
      </c>
      <c r="BR20" s="17">
        <v>0.105427822519447</v>
      </c>
      <c r="BS20" s="17">
        <v>0.112268386148172</v>
      </c>
      <c r="BT20" s="17"/>
      <c r="BU20" s="17">
        <v>7.7782947335194294E-2</v>
      </c>
      <c r="BV20" s="17">
        <v>0.10695622970690399</v>
      </c>
      <c r="BW20" s="17">
        <v>0.122131539945271</v>
      </c>
      <c r="BX20" s="17"/>
      <c r="BY20" s="17">
        <v>7.6783883410084894E-2</v>
      </c>
      <c r="BZ20" s="17"/>
      <c r="CA20" s="17">
        <v>0.13699851756848799</v>
      </c>
    </row>
    <row r="21" spans="2:79" x14ac:dyDescent="0.35">
      <c r="B21" s="18" t="s">
        <v>512</v>
      </c>
      <c r="C21" s="19">
        <v>5.7081803377760899E-2</v>
      </c>
      <c r="D21" s="19">
        <v>5.4950017274817603E-2</v>
      </c>
      <c r="E21" s="19">
        <v>5.94040632284892E-2</v>
      </c>
      <c r="F21" s="19"/>
      <c r="G21" s="19">
        <v>4.1153485207227301E-2</v>
      </c>
      <c r="H21" s="19">
        <v>4.4801756890100103E-2</v>
      </c>
      <c r="I21" s="19">
        <v>7.23461178550657E-2</v>
      </c>
      <c r="J21" s="19">
        <v>5.1914626670654301E-2</v>
      </c>
      <c r="K21" s="19">
        <v>5.3315058545273603E-2</v>
      </c>
      <c r="L21" s="19">
        <v>7.0001382090334296E-2</v>
      </c>
      <c r="M21" s="19"/>
      <c r="N21" s="19">
        <v>4.9730162367033197E-2</v>
      </c>
      <c r="O21" s="19">
        <v>4.8300911204195003E-2</v>
      </c>
      <c r="P21" s="19">
        <v>5.42506429928276E-2</v>
      </c>
      <c r="Q21" s="19">
        <v>7.8941309804615903E-2</v>
      </c>
      <c r="R21" s="19"/>
      <c r="S21" s="19">
        <v>5.7125870366442497E-2</v>
      </c>
      <c r="T21" s="19">
        <v>2.35515983145539E-2</v>
      </c>
      <c r="U21" s="19">
        <v>6.9404735179772206E-2</v>
      </c>
      <c r="V21" s="19">
        <v>5.2435568303134103E-2</v>
      </c>
      <c r="W21" s="19">
        <v>6.7134454531967896E-2</v>
      </c>
      <c r="X21" s="19">
        <v>5.1953926692547697E-2</v>
      </c>
      <c r="Y21" s="19">
        <v>6.4330470893751907E-2</v>
      </c>
      <c r="Z21" s="19">
        <v>5.1347902615784202E-2</v>
      </c>
      <c r="AA21" s="19">
        <v>4.8450853153106301E-2</v>
      </c>
      <c r="AB21" s="19">
        <v>8.4130295918396505E-2</v>
      </c>
      <c r="AC21" s="19">
        <v>6.9967722649089001E-2</v>
      </c>
      <c r="AD21" s="19">
        <v>7.8834590277215205E-2</v>
      </c>
      <c r="AE21" s="19"/>
      <c r="AF21" s="19">
        <v>7.2790042661266305E-2</v>
      </c>
      <c r="AG21" s="19">
        <v>3.9610187342233399E-2</v>
      </c>
      <c r="AH21" s="19">
        <v>6.8680778818323102E-2</v>
      </c>
      <c r="AI21" s="19">
        <v>2.9414358958779099E-2</v>
      </c>
      <c r="AJ21" s="19">
        <v>7.3022148011546301E-2</v>
      </c>
      <c r="AK21" s="19">
        <v>2.36309915674843E-2</v>
      </c>
      <c r="AL21" s="19"/>
      <c r="AM21" s="19">
        <v>9.4240046043485695E-2</v>
      </c>
      <c r="AN21" s="19">
        <v>4.8908848784240101E-2</v>
      </c>
      <c r="AO21" s="19">
        <v>3.4597064645606301E-2</v>
      </c>
      <c r="AP21" s="19">
        <v>5.5187071534479701E-2</v>
      </c>
      <c r="AQ21" s="19">
        <v>3.9483282412549399E-2</v>
      </c>
      <c r="AR21" s="19"/>
      <c r="AS21" s="19">
        <v>5.9394933650227098E-2</v>
      </c>
      <c r="AT21" s="19">
        <v>6.5041259711468097E-2</v>
      </c>
      <c r="AU21" s="19">
        <v>4.2167130482564298E-2</v>
      </c>
      <c r="AV21" s="19">
        <v>4.9337210180570003E-2</v>
      </c>
      <c r="AW21" s="19">
        <v>7.0514789502273106E-2</v>
      </c>
      <c r="AX21" s="19">
        <v>5.9332381670927199E-2</v>
      </c>
      <c r="AY21" s="19"/>
      <c r="AZ21" s="19">
        <v>5.4100385207634001E-2</v>
      </c>
      <c r="BA21" s="19">
        <v>4.8886734580272297E-2</v>
      </c>
      <c r="BB21" s="19">
        <v>8.8830189923080796E-2</v>
      </c>
      <c r="BC21" s="19">
        <v>4.3033354309905403E-2</v>
      </c>
      <c r="BD21" s="19">
        <v>5.0724230273068799E-2</v>
      </c>
      <c r="BE21" s="19"/>
      <c r="BF21" s="19">
        <v>5.8091779051230301E-2</v>
      </c>
      <c r="BG21" s="19"/>
      <c r="BH21" s="19">
        <v>6.14015502624356E-2</v>
      </c>
      <c r="BI21" s="19"/>
      <c r="BJ21" s="19">
        <v>5.7549123985578397E-2</v>
      </c>
      <c r="BK21" s="19">
        <v>5.6285093383472103E-2</v>
      </c>
      <c r="BL21" s="19">
        <v>5.3066240587912497E-2</v>
      </c>
      <c r="BM21" s="19">
        <v>7.3700899730231501E-2</v>
      </c>
      <c r="BN21" s="19">
        <v>1.3597376168890399E-2</v>
      </c>
      <c r="BO21" s="19">
        <v>5.3231093367406002E-2</v>
      </c>
      <c r="BP21" s="19"/>
      <c r="BQ21" s="19">
        <v>2.24840704048247E-2</v>
      </c>
      <c r="BR21" s="19">
        <v>5.6043191299376502E-2</v>
      </c>
      <c r="BS21" s="19">
        <v>6.0245069839686999E-2</v>
      </c>
      <c r="BT21" s="19"/>
      <c r="BU21" s="19">
        <v>4.4051220098042999E-2</v>
      </c>
      <c r="BV21" s="19">
        <v>7.9079553029386199E-2</v>
      </c>
      <c r="BW21" s="19">
        <v>3.7377936269884997E-2</v>
      </c>
      <c r="BX21" s="19"/>
      <c r="BY21" s="19">
        <v>6.9844385990539395E-2</v>
      </c>
      <c r="BZ21" s="19"/>
      <c r="CA21" s="19">
        <v>2.6227846682634399E-2</v>
      </c>
    </row>
    <row r="22" spans="2:79" x14ac:dyDescent="0.35">
      <c r="B22" s="16" t="s">
        <v>582</v>
      </c>
    </row>
    <row r="23" spans="2:79" x14ac:dyDescent="0.35">
      <c r="B23" t="s">
        <v>107</v>
      </c>
    </row>
    <row r="24" spans="2:79" x14ac:dyDescent="0.35">
      <c r="B24" t="s">
        <v>108</v>
      </c>
    </row>
    <row r="26" spans="2:79" x14ac:dyDescent="0.35">
      <c r="B2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26"/>
  <sheetViews>
    <sheetView showGridLines="0" topLeftCell="A19"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2050</v>
      </c>
      <c r="D7" s="10">
        <v>985</v>
      </c>
      <c r="E7" s="10">
        <v>1055</v>
      </c>
      <c r="F7" s="10"/>
      <c r="G7" s="10">
        <v>245</v>
      </c>
      <c r="H7" s="10">
        <v>317</v>
      </c>
      <c r="I7" s="10">
        <v>266</v>
      </c>
      <c r="J7" s="10">
        <v>329</v>
      </c>
      <c r="K7" s="10">
        <v>392</v>
      </c>
      <c r="L7" s="10">
        <v>501</v>
      </c>
      <c r="M7" s="10"/>
      <c r="N7" s="10">
        <v>784</v>
      </c>
      <c r="O7" s="10">
        <v>554</v>
      </c>
      <c r="P7" s="10">
        <v>271</v>
      </c>
      <c r="Q7" s="10">
        <v>428</v>
      </c>
      <c r="R7" s="10"/>
      <c r="S7" s="10">
        <v>268</v>
      </c>
      <c r="T7" s="10">
        <v>299</v>
      </c>
      <c r="U7" s="10">
        <v>177</v>
      </c>
      <c r="V7" s="10">
        <v>156</v>
      </c>
      <c r="W7" s="10">
        <v>143</v>
      </c>
      <c r="X7" s="10">
        <v>173</v>
      </c>
      <c r="Y7" s="10">
        <v>166</v>
      </c>
      <c r="Z7" s="10">
        <v>73</v>
      </c>
      <c r="AA7" s="10">
        <v>221</v>
      </c>
      <c r="AB7" s="10">
        <v>203</v>
      </c>
      <c r="AC7" s="10">
        <v>108</v>
      </c>
      <c r="AD7" s="10">
        <v>63</v>
      </c>
      <c r="AE7" s="10"/>
      <c r="AF7" s="10">
        <v>345</v>
      </c>
      <c r="AG7" s="10">
        <v>666</v>
      </c>
      <c r="AH7" s="10">
        <v>379</v>
      </c>
      <c r="AI7" s="10">
        <v>224</v>
      </c>
      <c r="AJ7" s="10">
        <v>125</v>
      </c>
      <c r="AK7" s="10">
        <v>162</v>
      </c>
      <c r="AL7" s="10"/>
      <c r="AM7" s="10">
        <v>412</v>
      </c>
      <c r="AN7" s="10">
        <v>668</v>
      </c>
      <c r="AO7" s="10">
        <v>598</v>
      </c>
      <c r="AP7" s="10">
        <v>272</v>
      </c>
      <c r="AQ7" s="10">
        <v>46</v>
      </c>
      <c r="AR7" s="10"/>
      <c r="AS7" s="10">
        <v>449</v>
      </c>
      <c r="AT7" s="10">
        <v>484</v>
      </c>
      <c r="AU7" s="10">
        <v>290</v>
      </c>
      <c r="AV7" s="10">
        <v>393</v>
      </c>
      <c r="AW7" s="10">
        <v>272</v>
      </c>
      <c r="AX7" s="10">
        <v>161</v>
      </c>
      <c r="AY7" s="10"/>
      <c r="AZ7" s="10">
        <v>500</v>
      </c>
      <c r="BA7" s="10">
        <v>538</v>
      </c>
      <c r="BB7" s="10">
        <v>365</v>
      </c>
      <c r="BC7" s="10">
        <v>172</v>
      </c>
      <c r="BD7" s="10">
        <v>466</v>
      </c>
      <c r="BE7" s="10"/>
      <c r="BF7" s="10">
        <v>1632</v>
      </c>
      <c r="BG7" s="10"/>
      <c r="BH7" s="10">
        <v>1309</v>
      </c>
      <c r="BI7" s="10"/>
      <c r="BJ7" s="10">
        <v>566</v>
      </c>
      <c r="BK7" s="10">
        <v>422</v>
      </c>
      <c r="BL7" s="10">
        <v>678</v>
      </c>
      <c r="BM7" s="10">
        <v>163</v>
      </c>
      <c r="BN7" s="10">
        <v>65</v>
      </c>
      <c r="BO7" s="10">
        <v>68</v>
      </c>
      <c r="BP7" s="10"/>
      <c r="BQ7" s="10">
        <v>306</v>
      </c>
      <c r="BR7" s="10">
        <v>552</v>
      </c>
      <c r="BS7" s="10">
        <v>1038</v>
      </c>
      <c r="BT7" s="10"/>
      <c r="BU7" s="10">
        <v>104</v>
      </c>
      <c r="BV7" s="10">
        <v>686</v>
      </c>
      <c r="BW7" s="10">
        <v>1048</v>
      </c>
      <c r="BX7" s="10"/>
      <c r="BY7" s="10">
        <v>73</v>
      </c>
      <c r="BZ7" s="10"/>
      <c r="CA7" s="10">
        <v>512</v>
      </c>
    </row>
    <row r="8" spans="2:79" ht="30" customHeight="1" x14ac:dyDescent="0.35">
      <c r="B8" s="11" t="s">
        <v>20</v>
      </c>
      <c r="C8" s="11">
        <v>2071</v>
      </c>
      <c r="D8" s="11">
        <v>1036</v>
      </c>
      <c r="E8" s="11">
        <v>1027</v>
      </c>
      <c r="F8" s="11"/>
      <c r="G8" s="11">
        <v>291</v>
      </c>
      <c r="H8" s="11">
        <v>374</v>
      </c>
      <c r="I8" s="11">
        <v>348</v>
      </c>
      <c r="J8" s="11">
        <v>355</v>
      </c>
      <c r="K8" s="11">
        <v>305</v>
      </c>
      <c r="L8" s="11">
        <v>398</v>
      </c>
      <c r="M8" s="11"/>
      <c r="N8" s="11">
        <v>540</v>
      </c>
      <c r="O8" s="11">
        <v>538</v>
      </c>
      <c r="P8" s="11">
        <v>459</v>
      </c>
      <c r="Q8" s="11">
        <v>521</v>
      </c>
      <c r="R8" s="11"/>
      <c r="S8" s="11">
        <v>298</v>
      </c>
      <c r="T8" s="11">
        <v>291</v>
      </c>
      <c r="U8" s="11">
        <v>162</v>
      </c>
      <c r="V8" s="11">
        <v>189</v>
      </c>
      <c r="W8" s="11">
        <v>148</v>
      </c>
      <c r="X8" s="11">
        <v>200</v>
      </c>
      <c r="Y8" s="11">
        <v>156</v>
      </c>
      <c r="Z8" s="11">
        <v>73</v>
      </c>
      <c r="AA8" s="11">
        <v>211</v>
      </c>
      <c r="AB8" s="11">
        <v>190</v>
      </c>
      <c r="AC8" s="11">
        <v>93</v>
      </c>
      <c r="AD8" s="11">
        <v>59</v>
      </c>
      <c r="AE8" s="11"/>
      <c r="AF8" s="11">
        <v>356</v>
      </c>
      <c r="AG8" s="11">
        <v>728</v>
      </c>
      <c r="AH8" s="11">
        <v>397</v>
      </c>
      <c r="AI8" s="11">
        <v>217</v>
      </c>
      <c r="AJ8" s="11">
        <v>112</v>
      </c>
      <c r="AK8" s="11">
        <v>109</v>
      </c>
      <c r="AL8" s="11"/>
      <c r="AM8" s="11">
        <v>460</v>
      </c>
      <c r="AN8" s="11">
        <v>726</v>
      </c>
      <c r="AO8" s="11">
        <v>555</v>
      </c>
      <c r="AP8" s="11">
        <v>246</v>
      </c>
      <c r="AQ8" s="11">
        <v>30</v>
      </c>
      <c r="AR8" s="11"/>
      <c r="AS8" s="11">
        <v>475</v>
      </c>
      <c r="AT8" s="11">
        <v>476</v>
      </c>
      <c r="AU8" s="11">
        <v>319</v>
      </c>
      <c r="AV8" s="11">
        <v>390</v>
      </c>
      <c r="AW8" s="11">
        <v>256</v>
      </c>
      <c r="AX8" s="11">
        <v>155</v>
      </c>
      <c r="AY8" s="11"/>
      <c r="AZ8" s="11">
        <v>430</v>
      </c>
      <c r="BA8" s="11">
        <v>575</v>
      </c>
      <c r="BB8" s="11">
        <v>401</v>
      </c>
      <c r="BC8" s="11">
        <v>154</v>
      </c>
      <c r="BD8" s="11">
        <v>503</v>
      </c>
      <c r="BE8" s="11"/>
      <c r="BF8" s="11">
        <v>1607</v>
      </c>
      <c r="BG8" s="11"/>
      <c r="BH8" s="11">
        <v>1240</v>
      </c>
      <c r="BI8" s="11"/>
      <c r="BJ8" s="11">
        <v>613</v>
      </c>
      <c r="BK8" s="11">
        <v>392</v>
      </c>
      <c r="BL8" s="11">
        <v>625</v>
      </c>
      <c r="BM8" s="11">
        <v>198</v>
      </c>
      <c r="BN8" s="11">
        <v>79</v>
      </c>
      <c r="BO8" s="11">
        <v>65</v>
      </c>
      <c r="BP8" s="11"/>
      <c r="BQ8" s="11">
        <v>293</v>
      </c>
      <c r="BR8" s="11">
        <v>561</v>
      </c>
      <c r="BS8" s="11">
        <v>1041</v>
      </c>
      <c r="BT8" s="11"/>
      <c r="BU8" s="11">
        <v>101</v>
      </c>
      <c r="BV8" s="11">
        <v>667</v>
      </c>
      <c r="BW8" s="11">
        <v>1065</v>
      </c>
      <c r="BX8" s="11"/>
      <c r="BY8" s="11">
        <v>90</v>
      </c>
      <c r="BZ8" s="11"/>
      <c r="CA8" s="11">
        <v>501</v>
      </c>
    </row>
    <row r="9" spans="2:79" ht="29" x14ac:dyDescent="0.35">
      <c r="B9" s="18" t="s">
        <v>501</v>
      </c>
      <c r="C9" s="17">
        <v>0.37590341815807898</v>
      </c>
      <c r="D9" s="17">
        <v>0.38607737086152699</v>
      </c>
      <c r="E9" s="17">
        <v>0.36467589136548301</v>
      </c>
      <c r="F9" s="17"/>
      <c r="G9" s="17">
        <v>0.35185789916895999</v>
      </c>
      <c r="H9" s="17">
        <v>0.275699213147304</v>
      </c>
      <c r="I9" s="17">
        <v>0.38689092296585997</v>
      </c>
      <c r="J9" s="17">
        <v>0.40406177951787497</v>
      </c>
      <c r="K9" s="17">
        <v>0.46068727731188402</v>
      </c>
      <c r="L9" s="17">
        <v>0.38799152736375397</v>
      </c>
      <c r="M9" s="17"/>
      <c r="N9" s="17">
        <v>0.40929028588673499</v>
      </c>
      <c r="O9" s="17">
        <v>0.39449140955772</v>
      </c>
      <c r="P9" s="17">
        <v>0.35451723359700898</v>
      </c>
      <c r="Q9" s="17">
        <v>0.342987102750065</v>
      </c>
      <c r="R9" s="17"/>
      <c r="S9" s="17">
        <v>0.38179046699649699</v>
      </c>
      <c r="T9" s="17">
        <v>0.414513474718675</v>
      </c>
      <c r="U9" s="17">
        <v>0.43492744149501</v>
      </c>
      <c r="V9" s="17">
        <v>0.41197816684845801</v>
      </c>
      <c r="W9" s="17">
        <v>0.32841601912088397</v>
      </c>
      <c r="X9" s="17">
        <v>0.33639318429637799</v>
      </c>
      <c r="Y9" s="17">
        <v>0.38461136216995501</v>
      </c>
      <c r="Z9" s="17">
        <v>0.38387155109366</v>
      </c>
      <c r="AA9" s="17">
        <v>0.343175955141793</v>
      </c>
      <c r="AB9" s="17">
        <v>0.31437952164234201</v>
      </c>
      <c r="AC9" s="17">
        <v>0.40543883364884897</v>
      </c>
      <c r="AD9" s="17">
        <v>0.36629260499316002</v>
      </c>
      <c r="AE9" s="17"/>
      <c r="AF9" s="17">
        <v>0.35647794843394798</v>
      </c>
      <c r="AG9" s="17">
        <v>0.35931403628841901</v>
      </c>
      <c r="AH9" s="17">
        <v>0.41185453518597198</v>
      </c>
      <c r="AI9" s="17">
        <v>0.40257830940221601</v>
      </c>
      <c r="AJ9" s="17">
        <v>0.36495880824013399</v>
      </c>
      <c r="AK9" s="17">
        <v>0.462799279381366</v>
      </c>
      <c r="AL9" s="17"/>
      <c r="AM9" s="17">
        <v>0.317072829031047</v>
      </c>
      <c r="AN9" s="17">
        <v>0.36425621895206101</v>
      </c>
      <c r="AO9" s="17">
        <v>0.44036311102953002</v>
      </c>
      <c r="AP9" s="17">
        <v>0.386472943370887</v>
      </c>
      <c r="AQ9" s="17">
        <v>0.42931013258481299</v>
      </c>
      <c r="AR9" s="17"/>
      <c r="AS9" s="17">
        <v>0.32993151182394098</v>
      </c>
      <c r="AT9" s="17">
        <v>0.41362279045161499</v>
      </c>
      <c r="AU9" s="17">
        <v>0.41652594949125998</v>
      </c>
      <c r="AV9" s="17">
        <v>0.34520932122390602</v>
      </c>
      <c r="AW9" s="17">
        <v>0.37821293471574702</v>
      </c>
      <c r="AX9" s="17">
        <v>0.38728384505115798</v>
      </c>
      <c r="AY9" s="17"/>
      <c r="AZ9" s="17">
        <v>0.39256881619783601</v>
      </c>
      <c r="BA9" s="17">
        <v>0.37840649903937601</v>
      </c>
      <c r="BB9" s="17">
        <v>0.38252498837153798</v>
      </c>
      <c r="BC9" s="17">
        <v>0.347924712225609</v>
      </c>
      <c r="BD9" s="17">
        <v>0.36337731137498902</v>
      </c>
      <c r="BE9" s="17"/>
      <c r="BF9" s="17">
        <v>0.39382435027129198</v>
      </c>
      <c r="BG9" s="17"/>
      <c r="BH9" s="17">
        <v>0.39482888008509998</v>
      </c>
      <c r="BI9" s="17"/>
      <c r="BJ9" s="17">
        <v>0.388592889043893</v>
      </c>
      <c r="BK9" s="17">
        <v>0.40824114349205098</v>
      </c>
      <c r="BL9" s="17">
        <v>0.37694274977206899</v>
      </c>
      <c r="BM9" s="17">
        <v>0.25618015010267797</v>
      </c>
      <c r="BN9" s="17">
        <v>0.49265810476695798</v>
      </c>
      <c r="BO9" s="17">
        <v>0.37409383488268999</v>
      </c>
      <c r="BP9" s="17"/>
      <c r="BQ9" s="17">
        <v>0.41910560538917302</v>
      </c>
      <c r="BR9" s="17">
        <v>0.40582805151644502</v>
      </c>
      <c r="BS9" s="17">
        <v>0.363538091286151</v>
      </c>
      <c r="BT9" s="17"/>
      <c r="BU9" s="17">
        <v>0.39548420608915702</v>
      </c>
      <c r="BV9" s="17">
        <v>0.43161283950447799</v>
      </c>
      <c r="BW9" s="17">
        <v>0.35851909942807603</v>
      </c>
      <c r="BX9" s="17"/>
      <c r="BY9" s="17">
        <v>0.29620349836950899</v>
      </c>
      <c r="BZ9" s="17"/>
      <c r="CA9" s="17">
        <v>0.494775041967284</v>
      </c>
    </row>
    <row r="10" spans="2:79" ht="29" x14ac:dyDescent="0.35">
      <c r="B10" s="18" t="s">
        <v>503</v>
      </c>
      <c r="C10" s="17">
        <v>0.36317226309156497</v>
      </c>
      <c r="D10" s="17">
        <v>0.35915386980327102</v>
      </c>
      <c r="E10" s="17">
        <v>0.365869936143283</v>
      </c>
      <c r="F10" s="17"/>
      <c r="G10" s="17">
        <v>0.31324282199707398</v>
      </c>
      <c r="H10" s="17">
        <v>0.233734743226649</v>
      </c>
      <c r="I10" s="17">
        <v>0.36449515543295002</v>
      </c>
      <c r="J10" s="17">
        <v>0.41764340276584599</v>
      </c>
      <c r="K10" s="17">
        <v>0.47781313840160899</v>
      </c>
      <c r="L10" s="17">
        <v>0.38379547673257303</v>
      </c>
      <c r="M10" s="17"/>
      <c r="N10" s="17">
        <v>0.38891198121547399</v>
      </c>
      <c r="O10" s="17">
        <v>0.38842409855662702</v>
      </c>
      <c r="P10" s="17">
        <v>0.37287929144450299</v>
      </c>
      <c r="Q10" s="17">
        <v>0.30576789304574398</v>
      </c>
      <c r="R10" s="17"/>
      <c r="S10" s="17">
        <v>0.32675659667333001</v>
      </c>
      <c r="T10" s="17">
        <v>0.412865776924287</v>
      </c>
      <c r="U10" s="17">
        <v>0.46941185756167902</v>
      </c>
      <c r="V10" s="17">
        <v>0.38935792276929398</v>
      </c>
      <c r="W10" s="17">
        <v>0.340554165784893</v>
      </c>
      <c r="X10" s="17">
        <v>0.30782352013258701</v>
      </c>
      <c r="Y10" s="17">
        <v>0.400361814124088</v>
      </c>
      <c r="Z10" s="17">
        <v>0.27465969155671499</v>
      </c>
      <c r="AA10" s="17">
        <v>0.34617868329669998</v>
      </c>
      <c r="AB10" s="17">
        <v>0.33409920999272302</v>
      </c>
      <c r="AC10" s="17">
        <v>0.34096697453434799</v>
      </c>
      <c r="AD10" s="17">
        <v>0.37149238735491602</v>
      </c>
      <c r="AE10" s="17"/>
      <c r="AF10" s="17">
        <v>0.32281337180794401</v>
      </c>
      <c r="AG10" s="17">
        <v>0.347774458207259</v>
      </c>
      <c r="AH10" s="17">
        <v>0.43799169937589599</v>
      </c>
      <c r="AI10" s="17">
        <v>0.38086281190349103</v>
      </c>
      <c r="AJ10" s="17">
        <v>0.39480939097623402</v>
      </c>
      <c r="AK10" s="17">
        <v>0.427210538616976</v>
      </c>
      <c r="AL10" s="17"/>
      <c r="AM10" s="17">
        <v>0.32738090394811198</v>
      </c>
      <c r="AN10" s="17">
        <v>0.36808507958617598</v>
      </c>
      <c r="AO10" s="17">
        <v>0.40382863960688498</v>
      </c>
      <c r="AP10" s="17">
        <v>0.34121685950492397</v>
      </c>
      <c r="AQ10" s="17">
        <v>0.35517835147743598</v>
      </c>
      <c r="AR10" s="17"/>
      <c r="AS10" s="17">
        <v>0.31963136283896398</v>
      </c>
      <c r="AT10" s="17">
        <v>0.424702391583267</v>
      </c>
      <c r="AU10" s="17">
        <v>0.32752952043267602</v>
      </c>
      <c r="AV10" s="17">
        <v>0.33157539372471201</v>
      </c>
      <c r="AW10" s="17">
        <v>0.38568054612768499</v>
      </c>
      <c r="AX10" s="17">
        <v>0.42539928313612302</v>
      </c>
      <c r="AY10" s="17"/>
      <c r="AZ10" s="17">
        <v>0.39898055772853802</v>
      </c>
      <c r="BA10" s="17">
        <v>0.36631199149650501</v>
      </c>
      <c r="BB10" s="17">
        <v>0.36848690583774102</v>
      </c>
      <c r="BC10" s="17">
        <v>0.381937924309247</v>
      </c>
      <c r="BD10" s="17">
        <v>0.32147958211474598</v>
      </c>
      <c r="BE10" s="17"/>
      <c r="BF10" s="17">
        <v>0.38014271744636402</v>
      </c>
      <c r="BG10" s="17"/>
      <c r="BH10" s="17">
        <v>0.40039293390021602</v>
      </c>
      <c r="BI10" s="17"/>
      <c r="BJ10" s="17">
        <v>0.36183782715597002</v>
      </c>
      <c r="BK10" s="17">
        <v>0.36937344366828001</v>
      </c>
      <c r="BL10" s="17">
        <v>0.41168043318435399</v>
      </c>
      <c r="BM10" s="17">
        <v>0.27844354809259902</v>
      </c>
      <c r="BN10" s="17">
        <v>0.39804396606545001</v>
      </c>
      <c r="BO10" s="17">
        <v>0.27328537724649699</v>
      </c>
      <c r="BP10" s="17"/>
      <c r="BQ10" s="17">
        <v>0.36577182704115602</v>
      </c>
      <c r="BR10" s="17">
        <v>0.40571105452126</v>
      </c>
      <c r="BS10" s="17">
        <v>0.36415385657527299</v>
      </c>
      <c r="BT10" s="17"/>
      <c r="BU10" s="17">
        <v>0.40103501278267201</v>
      </c>
      <c r="BV10" s="17">
        <v>0.38981370619766598</v>
      </c>
      <c r="BW10" s="17">
        <v>0.360760776610904</v>
      </c>
      <c r="BX10" s="17"/>
      <c r="BY10" s="17">
        <v>0.21303820615795299</v>
      </c>
      <c r="BZ10" s="17"/>
      <c r="CA10" s="17">
        <v>0.43137068761277397</v>
      </c>
    </row>
    <row r="11" spans="2:79" ht="29" x14ac:dyDescent="0.35">
      <c r="B11" s="18" t="s">
        <v>502</v>
      </c>
      <c r="C11" s="17">
        <v>0.35598573051657101</v>
      </c>
      <c r="D11" s="17">
        <v>0.37889933897509498</v>
      </c>
      <c r="E11" s="17">
        <v>0.33091828421083502</v>
      </c>
      <c r="F11" s="17"/>
      <c r="G11" s="17">
        <v>0.28280329332141002</v>
      </c>
      <c r="H11" s="17">
        <v>0.26640154376342901</v>
      </c>
      <c r="I11" s="17">
        <v>0.31492343552709801</v>
      </c>
      <c r="J11" s="17">
        <v>0.37676240839574898</v>
      </c>
      <c r="K11" s="17">
        <v>0.43523633515885801</v>
      </c>
      <c r="L11" s="17">
        <v>0.45028202014010299</v>
      </c>
      <c r="M11" s="17"/>
      <c r="N11" s="17">
        <v>0.41545103375032</v>
      </c>
      <c r="O11" s="17">
        <v>0.38285103185312602</v>
      </c>
      <c r="P11" s="17">
        <v>0.335994814424591</v>
      </c>
      <c r="Q11" s="17">
        <v>0.28781241904983601</v>
      </c>
      <c r="R11" s="17"/>
      <c r="S11" s="17">
        <v>0.32946825741785402</v>
      </c>
      <c r="T11" s="17">
        <v>0.43858643449797702</v>
      </c>
      <c r="U11" s="17">
        <v>0.42445518612576799</v>
      </c>
      <c r="V11" s="17">
        <v>0.35686094458978201</v>
      </c>
      <c r="W11" s="17">
        <v>0.37717224086557</v>
      </c>
      <c r="X11" s="17">
        <v>0.340977110981389</v>
      </c>
      <c r="Y11" s="17">
        <v>0.368053566022571</v>
      </c>
      <c r="Z11" s="17">
        <v>0.22048439538629899</v>
      </c>
      <c r="AA11" s="17">
        <v>0.26426405754619298</v>
      </c>
      <c r="AB11" s="17">
        <v>0.36524507919677202</v>
      </c>
      <c r="AC11" s="17">
        <v>0.33173005261480398</v>
      </c>
      <c r="AD11" s="17">
        <v>0.36179822045482701</v>
      </c>
      <c r="AE11" s="17"/>
      <c r="AF11" s="17">
        <v>0.31011137811165101</v>
      </c>
      <c r="AG11" s="17">
        <v>0.33424959426036199</v>
      </c>
      <c r="AH11" s="17">
        <v>0.42990872288203302</v>
      </c>
      <c r="AI11" s="17">
        <v>0.38420493168341802</v>
      </c>
      <c r="AJ11" s="17">
        <v>0.40689495453755298</v>
      </c>
      <c r="AK11" s="17">
        <v>0.39451113423224898</v>
      </c>
      <c r="AL11" s="17"/>
      <c r="AM11" s="17">
        <v>0.29334465674782201</v>
      </c>
      <c r="AN11" s="17">
        <v>0.34526788148082599</v>
      </c>
      <c r="AO11" s="17">
        <v>0.42200865139674498</v>
      </c>
      <c r="AP11" s="17">
        <v>0.38246363486663099</v>
      </c>
      <c r="AQ11" s="17">
        <v>0.32433416446880498</v>
      </c>
      <c r="AR11" s="17"/>
      <c r="AS11" s="17">
        <v>0.33507431486344602</v>
      </c>
      <c r="AT11" s="17">
        <v>0.39005401709919302</v>
      </c>
      <c r="AU11" s="17">
        <v>0.336094828646612</v>
      </c>
      <c r="AV11" s="17">
        <v>0.32681479580775302</v>
      </c>
      <c r="AW11" s="17">
        <v>0.39007961573075101</v>
      </c>
      <c r="AX11" s="17">
        <v>0.37543239391088401</v>
      </c>
      <c r="AY11" s="17"/>
      <c r="AZ11" s="17">
        <v>0.38863071572091101</v>
      </c>
      <c r="BA11" s="17">
        <v>0.34736030743751301</v>
      </c>
      <c r="BB11" s="17">
        <v>0.35319402282809298</v>
      </c>
      <c r="BC11" s="17">
        <v>0.37865076682578702</v>
      </c>
      <c r="BD11" s="17">
        <v>0.33038264697029601</v>
      </c>
      <c r="BE11" s="17"/>
      <c r="BF11" s="17">
        <v>0.37274782627191</v>
      </c>
      <c r="BG11" s="17"/>
      <c r="BH11" s="17">
        <v>0.38745095247264899</v>
      </c>
      <c r="BI11" s="17"/>
      <c r="BJ11" s="17">
        <v>0.36541914485599603</v>
      </c>
      <c r="BK11" s="17">
        <v>0.40501868793503099</v>
      </c>
      <c r="BL11" s="17">
        <v>0.39326861859017198</v>
      </c>
      <c r="BM11" s="17">
        <v>0.19342713297525799</v>
      </c>
      <c r="BN11" s="17">
        <v>0.40866869118680899</v>
      </c>
      <c r="BO11" s="17">
        <v>0.27193214936113103</v>
      </c>
      <c r="BP11" s="17"/>
      <c r="BQ11" s="17">
        <v>0.34263136046963599</v>
      </c>
      <c r="BR11" s="17">
        <v>0.41624791528188698</v>
      </c>
      <c r="BS11" s="17">
        <v>0.35592211258926099</v>
      </c>
      <c r="BT11" s="17"/>
      <c r="BU11" s="17">
        <v>0.43149822379620101</v>
      </c>
      <c r="BV11" s="17">
        <v>0.42844715123692101</v>
      </c>
      <c r="BW11" s="17">
        <v>0.334146645724756</v>
      </c>
      <c r="BX11" s="17"/>
      <c r="BY11" s="17">
        <v>0.208813144006883</v>
      </c>
      <c r="BZ11" s="17"/>
      <c r="CA11" s="17">
        <v>0.404076349223707</v>
      </c>
    </row>
    <row r="12" spans="2:79" x14ac:dyDescent="0.35">
      <c r="B12" s="18" t="s">
        <v>504</v>
      </c>
      <c r="C12" s="17">
        <v>0.34266063726345503</v>
      </c>
      <c r="D12" s="17">
        <v>0.35510042370024902</v>
      </c>
      <c r="E12" s="17">
        <v>0.32920812946069</v>
      </c>
      <c r="F12" s="17"/>
      <c r="G12" s="17">
        <v>0.41773667495230199</v>
      </c>
      <c r="H12" s="17">
        <v>0.32968601196967501</v>
      </c>
      <c r="I12" s="17">
        <v>0.35966054100963801</v>
      </c>
      <c r="J12" s="17">
        <v>0.38576620075483498</v>
      </c>
      <c r="K12" s="17">
        <v>0.36011071117121402</v>
      </c>
      <c r="L12" s="17">
        <v>0.23342942047069401</v>
      </c>
      <c r="M12" s="17"/>
      <c r="N12" s="17">
        <v>0.342495239516457</v>
      </c>
      <c r="O12" s="17">
        <v>0.37142217463976201</v>
      </c>
      <c r="P12" s="17">
        <v>0.33072854905857102</v>
      </c>
      <c r="Q12" s="17">
        <v>0.32827973845179698</v>
      </c>
      <c r="R12" s="17"/>
      <c r="S12" s="17">
        <v>0.37099237379457001</v>
      </c>
      <c r="T12" s="17">
        <v>0.35962142666840302</v>
      </c>
      <c r="U12" s="17">
        <v>0.404583556173014</v>
      </c>
      <c r="V12" s="17">
        <v>0.334275396824189</v>
      </c>
      <c r="W12" s="17">
        <v>0.36979501413002203</v>
      </c>
      <c r="X12" s="17">
        <v>0.30552001013619701</v>
      </c>
      <c r="Y12" s="17">
        <v>0.36105497174429302</v>
      </c>
      <c r="Z12" s="17">
        <v>0.29332890811941498</v>
      </c>
      <c r="AA12" s="17">
        <v>0.382227932793401</v>
      </c>
      <c r="AB12" s="17">
        <v>0.25296369418613102</v>
      </c>
      <c r="AC12" s="17">
        <v>0.304314713024532</v>
      </c>
      <c r="AD12" s="17">
        <v>0.25130736773703899</v>
      </c>
      <c r="AE12" s="17"/>
      <c r="AF12" s="17">
        <v>0.36023771096650298</v>
      </c>
      <c r="AG12" s="17">
        <v>0.30098850995121801</v>
      </c>
      <c r="AH12" s="17">
        <v>0.38951206400689697</v>
      </c>
      <c r="AI12" s="17">
        <v>0.36994043530961501</v>
      </c>
      <c r="AJ12" s="17">
        <v>0.390609350346523</v>
      </c>
      <c r="AK12" s="17">
        <v>0.39158153155534697</v>
      </c>
      <c r="AL12" s="17"/>
      <c r="AM12" s="17">
        <v>0.34898072559198101</v>
      </c>
      <c r="AN12" s="17">
        <v>0.31049177614198498</v>
      </c>
      <c r="AO12" s="17">
        <v>0.36608644786785899</v>
      </c>
      <c r="AP12" s="17">
        <v>0.411990666005358</v>
      </c>
      <c r="AQ12" s="17">
        <v>0.21035211121823499</v>
      </c>
      <c r="AR12" s="17"/>
      <c r="AS12" s="17">
        <v>0.34908902359662702</v>
      </c>
      <c r="AT12" s="17">
        <v>0.33508237856499701</v>
      </c>
      <c r="AU12" s="17">
        <v>0.36147050380316798</v>
      </c>
      <c r="AV12" s="17">
        <v>0.353815450495297</v>
      </c>
      <c r="AW12" s="17">
        <v>0.31480748837128703</v>
      </c>
      <c r="AX12" s="17">
        <v>0.32743663423671898</v>
      </c>
      <c r="AY12" s="17"/>
      <c r="AZ12" s="17">
        <v>0.30672711990666901</v>
      </c>
      <c r="BA12" s="17">
        <v>0.34305308052484301</v>
      </c>
      <c r="BB12" s="17">
        <v>0.36048801575386802</v>
      </c>
      <c r="BC12" s="17">
        <v>0.27794987238187902</v>
      </c>
      <c r="BD12" s="17">
        <v>0.38204485415391598</v>
      </c>
      <c r="BE12" s="17"/>
      <c r="BF12" s="17">
        <v>0.33746621601149301</v>
      </c>
      <c r="BG12" s="17"/>
      <c r="BH12" s="17">
        <v>0.337248093837971</v>
      </c>
      <c r="BI12" s="17"/>
      <c r="BJ12" s="17">
        <v>0.396135911255865</v>
      </c>
      <c r="BK12" s="17">
        <v>0.32014345285426399</v>
      </c>
      <c r="BL12" s="17">
        <v>0.32822168757284098</v>
      </c>
      <c r="BM12" s="17">
        <v>0.25838574233004202</v>
      </c>
      <c r="BN12" s="17">
        <v>0.49707270535638898</v>
      </c>
      <c r="BO12" s="17">
        <v>0.33017028591826197</v>
      </c>
      <c r="BP12" s="17"/>
      <c r="BQ12" s="17">
        <v>0.39432264328590999</v>
      </c>
      <c r="BR12" s="17">
        <v>0.36964175624488799</v>
      </c>
      <c r="BS12" s="17">
        <v>0.32774226252130101</v>
      </c>
      <c r="BT12" s="17"/>
      <c r="BU12" s="17">
        <v>0.35024938380347398</v>
      </c>
      <c r="BV12" s="17">
        <v>0.38791478347061398</v>
      </c>
      <c r="BW12" s="17">
        <v>0.32696564623288299</v>
      </c>
      <c r="BX12" s="17"/>
      <c r="BY12" s="17">
        <v>0.51085531610218804</v>
      </c>
      <c r="BZ12" s="17"/>
      <c r="CA12" s="17">
        <v>0.40135384727206003</v>
      </c>
    </row>
    <row r="13" spans="2:79" ht="29" x14ac:dyDescent="0.35">
      <c r="B13" s="18" t="s">
        <v>506</v>
      </c>
      <c r="C13" s="17">
        <v>0.328632711834554</v>
      </c>
      <c r="D13" s="17">
        <v>0.34209848307975599</v>
      </c>
      <c r="E13" s="17">
        <v>0.31374445504055398</v>
      </c>
      <c r="F13" s="17"/>
      <c r="G13" s="17">
        <v>0.26053529429026201</v>
      </c>
      <c r="H13" s="17">
        <v>0.26357825314611</v>
      </c>
      <c r="I13" s="17">
        <v>0.28356654352126498</v>
      </c>
      <c r="J13" s="17">
        <v>0.330743069583534</v>
      </c>
      <c r="K13" s="17">
        <v>0.420561246791608</v>
      </c>
      <c r="L13" s="17">
        <v>0.40659600549217401</v>
      </c>
      <c r="M13" s="17"/>
      <c r="N13" s="17">
        <v>0.38537618644298399</v>
      </c>
      <c r="O13" s="17">
        <v>0.342122751875791</v>
      </c>
      <c r="P13" s="17">
        <v>0.28725131107414897</v>
      </c>
      <c r="Q13" s="17">
        <v>0.29723918298529001</v>
      </c>
      <c r="R13" s="17"/>
      <c r="S13" s="17">
        <v>0.34833017916660602</v>
      </c>
      <c r="T13" s="17">
        <v>0.346125442289064</v>
      </c>
      <c r="U13" s="17">
        <v>0.40504467134419597</v>
      </c>
      <c r="V13" s="17">
        <v>0.38128300395338399</v>
      </c>
      <c r="W13" s="17">
        <v>0.30715455230251998</v>
      </c>
      <c r="X13" s="17">
        <v>0.307290212447421</v>
      </c>
      <c r="Y13" s="17">
        <v>0.33042674526743498</v>
      </c>
      <c r="Z13" s="17">
        <v>0.316352224339778</v>
      </c>
      <c r="AA13" s="17">
        <v>0.26247589171989899</v>
      </c>
      <c r="AB13" s="17">
        <v>0.305121651176331</v>
      </c>
      <c r="AC13" s="17">
        <v>0.32684122438573998</v>
      </c>
      <c r="AD13" s="17">
        <v>0.21607849786615799</v>
      </c>
      <c r="AE13" s="17"/>
      <c r="AF13" s="17">
        <v>0.29681059541368399</v>
      </c>
      <c r="AG13" s="17">
        <v>0.32389138510834597</v>
      </c>
      <c r="AH13" s="17">
        <v>0.37038139956801802</v>
      </c>
      <c r="AI13" s="17">
        <v>0.35455107298192801</v>
      </c>
      <c r="AJ13" s="17">
        <v>0.35858057125054299</v>
      </c>
      <c r="AK13" s="17">
        <v>0.39294924872192799</v>
      </c>
      <c r="AL13" s="17"/>
      <c r="AM13" s="17">
        <v>0.28223392844050499</v>
      </c>
      <c r="AN13" s="17">
        <v>0.31356147941719698</v>
      </c>
      <c r="AO13" s="17">
        <v>0.36737038111303599</v>
      </c>
      <c r="AP13" s="17">
        <v>0.39377292321974999</v>
      </c>
      <c r="AQ13" s="17">
        <v>0.26290519549749303</v>
      </c>
      <c r="AR13" s="17"/>
      <c r="AS13" s="17">
        <v>0.27912860771866499</v>
      </c>
      <c r="AT13" s="17">
        <v>0.37213789150314402</v>
      </c>
      <c r="AU13" s="17">
        <v>0.32027362165434198</v>
      </c>
      <c r="AV13" s="17">
        <v>0.33222119819745199</v>
      </c>
      <c r="AW13" s="17">
        <v>0.317587478263546</v>
      </c>
      <c r="AX13" s="17">
        <v>0.36941748996621598</v>
      </c>
      <c r="AY13" s="17"/>
      <c r="AZ13" s="17">
        <v>0.34738276494519899</v>
      </c>
      <c r="BA13" s="17">
        <v>0.30274458268080601</v>
      </c>
      <c r="BB13" s="17">
        <v>0.31977576544908998</v>
      </c>
      <c r="BC13" s="17">
        <v>0.42214929615003699</v>
      </c>
      <c r="BD13" s="17">
        <v>0.321215134879905</v>
      </c>
      <c r="BE13" s="17"/>
      <c r="BF13" s="17">
        <v>0.34304502814708299</v>
      </c>
      <c r="BG13" s="17"/>
      <c r="BH13" s="17">
        <v>0.35000252424647099</v>
      </c>
      <c r="BI13" s="17"/>
      <c r="BJ13" s="17">
        <v>0.30210331764121201</v>
      </c>
      <c r="BK13" s="17">
        <v>0.35063819596361301</v>
      </c>
      <c r="BL13" s="17">
        <v>0.402843785535137</v>
      </c>
      <c r="BM13" s="17">
        <v>0.22730696254851901</v>
      </c>
      <c r="BN13" s="17">
        <v>0.36577717324401099</v>
      </c>
      <c r="BO13" s="17">
        <v>0.28531029523059198</v>
      </c>
      <c r="BP13" s="17"/>
      <c r="BQ13" s="17">
        <v>0.38295869149461997</v>
      </c>
      <c r="BR13" s="17">
        <v>0.350301831942467</v>
      </c>
      <c r="BS13" s="17">
        <v>0.32523486918737199</v>
      </c>
      <c r="BT13" s="17"/>
      <c r="BU13" s="17">
        <v>0.42703703659869102</v>
      </c>
      <c r="BV13" s="17">
        <v>0.33931158763491598</v>
      </c>
      <c r="BW13" s="17">
        <v>0.33330581593042702</v>
      </c>
      <c r="BX13" s="17"/>
      <c r="BY13" s="17">
        <v>0.27415181233838498</v>
      </c>
      <c r="BZ13" s="17"/>
      <c r="CA13" s="17">
        <v>0.404883366763782</v>
      </c>
    </row>
    <row r="14" spans="2:79" ht="29" x14ac:dyDescent="0.35">
      <c r="B14" s="18" t="s">
        <v>507</v>
      </c>
      <c r="C14" s="17">
        <v>0.32379591653356998</v>
      </c>
      <c r="D14" s="17">
        <v>0.31926039047604599</v>
      </c>
      <c r="E14" s="17">
        <v>0.32584796831454299</v>
      </c>
      <c r="F14" s="17"/>
      <c r="G14" s="17">
        <v>0.34625426757010602</v>
      </c>
      <c r="H14" s="17">
        <v>0.3169633440979</v>
      </c>
      <c r="I14" s="17">
        <v>0.32906843226389698</v>
      </c>
      <c r="J14" s="17">
        <v>0.33453634610017502</v>
      </c>
      <c r="K14" s="17">
        <v>0.34469454524961501</v>
      </c>
      <c r="L14" s="17">
        <v>0.28364648117698299</v>
      </c>
      <c r="M14" s="17"/>
      <c r="N14" s="17">
        <v>0.37075009163256301</v>
      </c>
      <c r="O14" s="17">
        <v>0.347290900597515</v>
      </c>
      <c r="P14" s="17">
        <v>0.286234393716364</v>
      </c>
      <c r="Q14" s="17">
        <v>0.28584345496077901</v>
      </c>
      <c r="R14" s="17"/>
      <c r="S14" s="17">
        <v>0.39090670744300399</v>
      </c>
      <c r="T14" s="17">
        <v>0.345550273605158</v>
      </c>
      <c r="U14" s="17">
        <v>0.37712540992007298</v>
      </c>
      <c r="V14" s="17">
        <v>0.38682134865111301</v>
      </c>
      <c r="W14" s="17">
        <v>0.27174767049460902</v>
      </c>
      <c r="X14" s="17">
        <v>0.33268707801975</v>
      </c>
      <c r="Y14" s="17">
        <v>0.33913793897828098</v>
      </c>
      <c r="Z14" s="17">
        <v>0.33205275188932498</v>
      </c>
      <c r="AA14" s="17">
        <v>0.25137122710978999</v>
      </c>
      <c r="AB14" s="17">
        <v>0.23312130719780999</v>
      </c>
      <c r="AC14" s="17">
        <v>0.20999083479945299</v>
      </c>
      <c r="AD14" s="17">
        <v>0.30922038220888598</v>
      </c>
      <c r="AE14" s="17"/>
      <c r="AF14" s="17">
        <v>0.269547140793085</v>
      </c>
      <c r="AG14" s="17">
        <v>0.29395005873686603</v>
      </c>
      <c r="AH14" s="17">
        <v>0.38329550839622101</v>
      </c>
      <c r="AI14" s="17">
        <v>0.36294747295797902</v>
      </c>
      <c r="AJ14" s="17">
        <v>0.43867399548171099</v>
      </c>
      <c r="AK14" s="17">
        <v>0.39111623790591798</v>
      </c>
      <c r="AL14" s="17"/>
      <c r="AM14" s="17">
        <v>0.256897743630362</v>
      </c>
      <c r="AN14" s="17">
        <v>0.32212862259630698</v>
      </c>
      <c r="AO14" s="17">
        <v>0.36401177613814201</v>
      </c>
      <c r="AP14" s="17">
        <v>0.37278867052665599</v>
      </c>
      <c r="AQ14" s="17">
        <v>0.41309133743124399</v>
      </c>
      <c r="AR14" s="17"/>
      <c r="AS14" s="17">
        <v>0.35857730682903699</v>
      </c>
      <c r="AT14" s="17">
        <v>0.35247576717375101</v>
      </c>
      <c r="AU14" s="17">
        <v>0.250413675222598</v>
      </c>
      <c r="AV14" s="17">
        <v>0.30364584903768899</v>
      </c>
      <c r="AW14" s="17">
        <v>0.325328066783657</v>
      </c>
      <c r="AX14" s="17">
        <v>0.324279822414065</v>
      </c>
      <c r="AY14" s="17"/>
      <c r="AZ14" s="17">
        <v>0.32057543721386</v>
      </c>
      <c r="BA14" s="17">
        <v>0.308860242376994</v>
      </c>
      <c r="BB14" s="17">
        <v>0.31693122759370201</v>
      </c>
      <c r="BC14" s="17">
        <v>0.31084951124391202</v>
      </c>
      <c r="BD14" s="17">
        <v>0.35346647104881801</v>
      </c>
      <c r="BE14" s="17"/>
      <c r="BF14" s="17">
        <v>0.33180572357315702</v>
      </c>
      <c r="BG14" s="17"/>
      <c r="BH14" s="17">
        <v>0.34259975201808501</v>
      </c>
      <c r="BI14" s="17"/>
      <c r="BJ14" s="17">
        <v>0.33693733809279602</v>
      </c>
      <c r="BK14" s="17">
        <v>0.31467830595100099</v>
      </c>
      <c r="BL14" s="17">
        <v>0.33198076578274599</v>
      </c>
      <c r="BM14" s="17">
        <v>0.21272557500838901</v>
      </c>
      <c r="BN14" s="17">
        <v>0.45948708667507399</v>
      </c>
      <c r="BO14" s="17">
        <v>0.428295439624787</v>
      </c>
      <c r="BP14" s="17"/>
      <c r="BQ14" s="17">
        <v>0.33588325813317799</v>
      </c>
      <c r="BR14" s="17">
        <v>0.39432523990070001</v>
      </c>
      <c r="BS14" s="17">
        <v>0.30011121975618399</v>
      </c>
      <c r="BT14" s="17"/>
      <c r="BU14" s="17">
        <v>0.306048995454275</v>
      </c>
      <c r="BV14" s="17">
        <v>0.376555937577425</v>
      </c>
      <c r="BW14" s="17">
        <v>0.30996129070715001</v>
      </c>
      <c r="BX14" s="17"/>
      <c r="BY14" s="17">
        <v>0.30549778811681899</v>
      </c>
      <c r="BZ14" s="17"/>
      <c r="CA14" s="17">
        <v>0.433405874185816</v>
      </c>
    </row>
    <row r="15" spans="2:79" ht="29" x14ac:dyDescent="0.35">
      <c r="B15" s="18" t="s">
        <v>505</v>
      </c>
      <c r="C15" s="17">
        <v>0.32150341449112702</v>
      </c>
      <c r="D15" s="17">
        <v>0.30916713747559998</v>
      </c>
      <c r="E15" s="17">
        <v>0.33258265312644197</v>
      </c>
      <c r="F15" s="17"/>
      <c r="G15" s="17">
        <v>0.25896823174768502</v>
      </c>
      <c r="H15" s="17">
        <v>0.27524229071176498</v>
      </c>
      <c r="I15" s="17">
        <v>0.30796138242513699</v>
      </c>
      <c r="J15" s="17">
        <v>0.35031968954919301</v>
      </c>
      <c r="K15" s="17">
        <v>0.38270728083261601</v>
      </c>
      <c r="L15" s="17">
        <v>0.34997244815836798</v>
      </c>
      <c r="M15" s="17"/>
      <c r="N15" s="17">
        <v>0.36250245286085397</v>
      </c>
      <c r="O15" s="17">
        <v>0.35113660514957001</v>
      </c>
      <c r="P15" s="17">
        <v>0.29873045164634199</v>
      </c>
      <c r="Q15" s="17">
        <v>0.27659192091784202</v>
      </c>
      <c r="R15" s="17"/>
      <c r="S15" s="17">
        <v>0.31630011538049602</v>
      </c>
      <c r="T15" s="17">
        <v>0.36523951270328398</v>
      </c>
      <c r="U15" s="17">
        <v>0.43763641901310202</v>
      </c>
      <c r="V15" s="17">
        <v>0.28963429900776999</v>
      </c>
      <c r="W15" s="17">
        <v>0.31309894052069898</v>
      </c>
      <c r="X15" s="17">
        <v>0.26747906241710701</v>
      </c>
      <c r="Y15" s="17">
        <v>0.34094521173473802</v>
      </c>
      <c r="Z15" s="17">
        <v>0.28201881678784602</v>
      </c>
      <c r="AA15" s="17">
        <v>0.313623332460579</v>
      </c>
      <c r="AB15" s="17">
        <v>0.28849246445664201</v>
      </c>
      <c r="AC15" s="17">
        <v>0.33383033900486297</v>
      </c>
      <c r="AD15" s="17">
        <v>0.231992772591084</v>
      </c>
      <c r="AE15" s="17"/>
      <c r="AF15" s="17">
        <v>0.278146909233146</v>
      </c>
      <c r="AG15" s="17">
        <v>0.30300141008922199</v>
      </c>
      <c r="AH15" s="17">
        <v>0.36071676402024999</v>
      </c>
      <c r="AI15" s="17">
        <v>0.35468275070238497</v>
      </c>
      <c r="AJ15" s="17">
        <v>0.37574556658082398</v>
      </c>
      <c r="AK15" s="17">
        <v>0.346411554647513</v>
      </c>
      <c r="AL15" s="17"/>
      <c r="AM15" s="17">
        <v>0.27731514116690398</v>
      </c>
      <c r="AN15" s="17">
        <v>0.29981309811868201</v>
      </c>
      <c r="AO15" s="17">
        <v>0.37569884552365601</v>
      </c>
      <c r="AP15" s="17">
        <v>0.35544324383479697</v>
      </c>
      <c r="AQ15" s="17">
        <v>0.29459203186385302</v>
      </c>
      <c r="AR15" s="17"/>
      <c r="AS15" s="17">
        <v>0.30237965802041</v>
      </c>
      <c r="AT15" s="17">
        <v>0.35075813363666503</v>
      </c>
      <c r="AU15" s="17">
        <v>0.36041547746424502</v>
      </c>
      <c r="AV15" s="17">
        <v>0.27234126593160202</v>
      </c>
      <c r="AW15" s="17">
        <v>0.30543820626454099</v>
      </c>
      <c r="AX15" s="17">
        <v>0.35667975990100798</v>
      </c>
      <c r="AY15" s="17"/>
      <c r="AZ15" s="17">
        <v>0.33455573274710898</v>
      </c>
      <c r="BA15" s="17">
        <v>0.33033865301554599</v>
      </c>
      <c r="BB15" s="17">
        <v>0.31679809595139902</v>
      </c>
      <c r="BC15" s="17">
        <v>0.31527357973203401</v>
      </c>
      <c r="BD15" s="17">
        <v>0.307405023423103</v>
      </c>
      <c r="BE15" s="17"/>
      <c r="BF15" s="17">
        <v>0.343204475069604</v>
      </c>
      <c r="BG15" s="17"/>
      <c r="BH15" s="17">
        <v>0.34201387591081001</v>
      </c>
      <c r="BI15" s="17"/>
      <c r="BJ15" s="17">
        <v>0.309589454517537</v>
      </c>
      <c r="BK15" s="17">
        <v>0.35913480922030699</v>
      </c>
      <c r="BL15" s="17">
        <v>0.34183566771719998</v>
      </c>
      <c r="BM15" s="17">
        <v>0.26268184631228603</v>
      </c>
      <c r="BN15" s="17">
        <v>0.32439330718197501</v>
      </c>
      <c r="BO15" s="17">
        <v>0.284817582587716</v>
      </c>
      <c r="BP15" s="17"/>
      <c r="BQ15" s="17">
        <v>0.35213733126737601</v>
      </c>
      <c r="BR15" s="17">
        <v>0.347072607000453</v>
      </c>
      <c r="BS15" s="17">
        <v>0.32653952825232802</v>
      </c>
      <c r="BT15" s="17"/>
      <c r="BU15" s="17">
        <v>0.389918199299426</v>
      </c>
      <c r="BV15" s="17">
        <v>0.37024299978012198</v>
      </c>
      <c r="BW15" s="17">
        <v>0.30767311744716203</v>
      </c>
      <c r="BX15" s="17"/>
      <c r="BY15" s="17">
        <v>0.26050644044061499</v>
      </c>
      <c r="BZ15" s="17"/>
      <c r="CA15" s="17">
        <v>0.39535693022158702</v>
      </c>
    </row>
    <row r="16" spans="2:79" ht="43.5" x14ac:dyDescent="0.35">
      <c r="B16" s="18" t="s">
        <v>508</v>
      </c>
      <c r="C16" s="17">
        <v>0.25861011770216003</v>
      </c>
      <c r="D16" s="17">
        <v>0.27073238795250498</v>
      </c>
      <c r="E16" s="17">
        <v>0.24567089990681201</v>
      </c>
      <c r="F16" s="17"/>
      <c r="G16" s="17">
        <v>0.27306649449436099</v>
      </c>
      <c r="H16" s="17">
        <v>0.20221130410097801</v>
      </c>
      <c r="I16" s="17">
        <v>0.26178222997223199</v>
      </c>
      <c r="J16" s="17">
        <v>0.25184152156968798</v>
      </c>
      <c r="K16" s="17">
        <v>0.32133186340439202</v>
      </c>
      <c r="L16" s="17">
        <v>0.25623848702587998</v>
      </c>
      <c r="M16" s="17"/>
      <c r="N16" s="17">
        <v>0.30318690031346701</v>
      </c>
      <c r="O16" s="17">
        <v>0.278785486005594</v>
      </c>
      <c r="P16" s="17">
        <v>0.24838352278055001</v>
      </c>
      <c r="Q16" s="17">
        <v>0.203694969123943</v>
      </c>
      <c r="R16" s="17"/>
      <c r="S16" s="17">
        <v>0.26700078702205499</v>
      </c>
      <c r="T16" s="17">
        <v>0.29731993634877801</v>
      </c>
      <c r="U16" s="17">
        <v>0.34775991321257599</v>
      </c>
      <c r="V16" s="17">
        <v>0.283343353583415</v>
      </c>
      <c r="W16" s="17">
        <v>0.29640000218858797</v>
      </c>
      <c r="X16" s="17">
        <v>0.25707002567464499</v>
      </c>
      <c r="Y16" s="17">
        <v>0.202578766769128</v>
      </c>
      <c r="Z16" s="17">
        <v>0.16510453473709299</v>
      </c>
      <c r="AA16" s="17">
        <v>0.22273273593409801</v>
      </c>
      <c r="AB16" s="17">
        <v>0.21735001791414499</v>
      </c>
      <c r="AC16" s="17">
        <v>0.22282090223373499</v>
      </c>
      <c r="AD16" s="17">
        <v>0.19300324076167699</v>
      </c>
      <c r="AE16" s="17"/>
      <c r="AF16" s="17">
        <v>0.20818808026448599</v>
      </c>
      <c r="AG16" s="17">
        <v>0.23310675516517301</v>
      </c>
      <c r="AH16" s="17">
        <v>0.32684466952757302</v>
      </c>
      <c r="AI16" s="17">
        <v>0.28767226082061398</v>
      </c>
      <c r="AJ16" s="17">
        <v>0.29844461454860999</v>
      </c>
      <c r="AK16" s="17">
        <v>0.35539958271481598</v>
      </c>
      <c r="AL16" s="17"/>
      <c r="AM16" s="17">
        <v>0.19239381143270501</v>
      </c>
      <c r="AN16" s="17">
        <v>0.24717043332784</v>
      </c>
      <c r="AO16" s="17">
        <v>0.29362989285894697</v>
      </c>
      <c r="AP16" s="17">
        <v>0.32143245171431201</v>
      </c>
      <c r="AQ16" s="17">
        <v>0.313972952027603</v>
      </c>
      <c r="AR16" s="17"/>
      <c r="AS16" s="17">
        <v>0.288178794919278</v>
      </c>
      <c r="AT16" s="17">
        <v>0.27892126408643297</v>
      </c>
      <c r="AU16" s="17">
        <v>0.27240839015574903</v>
      </c>
      <c r="AV16" s="17">
        <v>0.23018706038986</v>
      </c>
      <c r="AW16" s="17">
        <v>0.213386606765162</v>
      </c>
      <c r="AX16" s="17">
        <v>0.219122239737361</v>
      </c>
      <c r="AY16" s="17"/>
      <c r="AZ16" s="17">
        <v>0.25340214656819399</v>
      </c>
      <c r="BA16" s="17">
        <v>0.26846337079135502</v>
      </c>
      <c r="BB16" s="17">
        <v>0.252219298980699</v>
      </c>
      <c r="BC16" s="17">
        <v>0.26539599816286902</v>
      </c>
      <c r="BD16" s="17">
        <v>0.257671159293556</v>
      </c>
      <c r="BE16" s="17"/>
      <c r="BF16" s="17">
        <v>0.26538318141594802</v>
      </c>
      <c r="BG16" s="17"/>
      <c r="BH16" s="17">
        <v>0.27895031903079498</v>
      </c>
      <c r="BI16" s="17"/>
      <c r="BJ16" s="17">
        <v>0.26468994729850098</v>
      </c>
      <c r="BK16" s="17">
        <v>0.24618299576821101</v>
      </c>
      <c r="BL16" s="17">
        <v>0.26894660437210999</v>
      </c>
      <c r="BM16" s="17">
        <v>0.249846485379184</v>
      </c>
      <c r="BN16" s="17">
        <v>0.26795194359137298</v>
      </c>
      <c r="BO16" s="17">
        <v>0.27704218815178899</v>
      </c>
      <c r="BP16" s="17"/>
      <c r="BQ16" s="17">
        <v>0.30676685372344697</v>
      </c>
      <c r="BR16" s="17">
        <v>0.30468545989302498</v>
      </c>
      <c r="BS16" s="17">
        <v>0.241620357240525</v>
      </c>
      <c r="BT16" s="17"/>
      <c r="BU16" s="17">
        <v>0.35740919137955302</v>
      </c>
      <c r="BV16" s="17">
        <v>0.28134841525865201</v>
      </c>
      <c r="BW16" s="17">
        <v>0.25385442058503099</v>
      </c>
      <c r="BX16" s="17"/>
      <c r="BY16" s="17">
        <v>0.182699226285223</v>
      </c>
      <c r="BZ16" s="17"/>
      <c r="CA16" s="17">
        <v>0.34751930757994298</v>
      </c>
    </row>
    <row r="17" spans="2:79" ht="29" x14ac:dyDescent="0.35">
      <c r="B17" s="18" t="s">
        <v>509</v>
      </c>
      <c r="C17" s="17">
        <v>0.224648414980919</v>
      </c>
      <c r="D17" s="17">
        <v>0.23450735996490299</v>
      </c>
      <c r="E17" s="17">
        <v>0.21166330820906801</v>
      </c>
      <c r="F17" s="17"/>
      <c r="G17" s="17">
        <v>0.17780473805071201</v>
      </c>
      <c r="H17" s="17">
        <v>0.19217705091673501</v>
      </c>
      <c r="I17" s="17">
        <v>0.278702710931089</v>
      </c>
      <c r="J17" s="17">
        <v>0.18328562083501701</v>
      </c>
      <c r="K17" s="17">
        <v>0.27910092497857902</v>
      </c>
      <c r="L17" s="17">
        <v>0.23726005391355801</v>
      </c>
      <c r="M17" s="17"/>
      <c r="N17" s="17">
        <v>0.24197969547088799</v>
      </c>
      <c r="O17" s="17">
        <v>0.24298884079096</v>
      </c>
      <c r="P17" s="17">
        <v>0.20466443369345599</v>
      </c>
      <c r="Q17" s="17">
        <v>0.20812257628473099</v>
      </c>
      <c r="R17" s="17"/>
      <c r="S17" s="17">
        <v>0.19201798048179</v>
      </c>
      <c r="T17" s="17">
        <v>0.28095860652816801</v>
      </c>
      <c r="U17" s="17">
        <v>0.28432429345949201</v>
      </c>
      <c r="V17" s="17">
        <v>0.23588204027273299</v>
      </c>
      <c r="W17" s="17">
        <v>0.241190886190773</v>
      </c>
      <c r="X17" s="17">
        <v>0.19874031690294</v>
      </c>
      <c r="Y17" s="17">
        <v>0.27052052110806102</v>
      </c>
      <c r="Z17" s="17">
        <v>0.207568356228054</v>
      </c>
      <c r="AA17" s="17">
        <v>0.17762445603850499</v>
      </c>
      <c r="AB17" s="17">
        <v>0.17707940938557201</v>
      </c>
      <c r="AC17" s="17">
        <v>0.228748927048954</v>
      </c>
      <c r="AD17" s="17">
        <v>0.1733599374542</v>
      </c>
      <c r="AE17" s="17"/>
      <c r="AF17" s="17">
        <v>0.210685240842477</v>
      </c>
      <c r="AG17" s="17">
        <v>0.19975274989139999</v>
      </c>
      <c r="AH17" s="17">
        <v>0.27162303587714298</v>
      </c>
      <c r="AI17" s="17">
        <v>0.234864403271449</v>
      </c>
      <c r="AJ17" s="17">
        <v>0.27376726967466802</v>
      </c>
      <c r="AK17" s="17">
        <v>0.303088478063189</v>
      </c>
      <c r="AL17" s="17"/>
      <c r="AM17" s="17">
        <v>0.176345302988305</v>
      </c>
      <c r="AN17" s="17">
        <v>0.23409305587383999</v>
      </c>
      <c r="AO17" s="17">
        <v>0.24711174583272799</v>
      </c>
      <c r="AP17" s="17">
        <v>0.247542903034629</v>
      </c>
      <c r="AQ17" s="17">
        <v>0.224070938415349</v>
      </c>
      <c r="AR17" s="17"/>
      <c r="AS17" s="17">
        <v>0.20927076913333501</v>
      </c>
      <c r="AT17" s="17">
        <v>0.22909689607119699</v>
      </c>
      <c r="AU17" s="17">
        <v>0.240174325436461</v>
      </c>
      <c r="AV17" s="17">
        <v>0.21740093795720999</v>
      </c>
      <c r="AW17" s="17">
        <v>0.24499204836662999</v>
      </c>
      <c r="AX17" s="17">
        <v>0.20635530056672299</v>
      </c>
      <c r="AY17" s="17"/>
      <c r="AZ17" s="17">
        <v>0.23720265179559699</v>
      </c>
      <c r="BA17" s="17">
        <v>0.226062247639192</v>
      </c>
      <c r="BB17" s="17">
        <v>0.23419030302667701</v>
      </c>
      <c r="BC17" s="17">
        <v>0.20844996886217401</v>
      </c>
      <c r="BD17" s="17">
        <v>0.210446247187378</v>
      </c>
      <c r="BE17" s="17"/>
      <c r="BF17" s="17">
        <v>0.22830739317182899</v>
      </c>
      <c r="BG17" s="17"/>
      <c r="BH17" s="17">
        <v>0.23437780201734401</v>
      </c>
      <c r="BI17" s="17"/>
      <c r="BJ17" s="17">
        <v>0.21495612769611699</v>
      </c>
      <c r="BK17" s="17">
        <v>0.22074766635385101</v>
      </c>
      <c r="BL17" s="17">
        <v>0.24140350942198699</v>
      </c>
      <c r="BM17" s="17">
        <v>0.210493322833432</v>
      </c>
      <c r="BN17" s="17">
        <v>0.33226244358160001</v>
      </c>
      <c r="BO17" s="17">
        <v>0.19260380633497501</v>
      </c>
      <c r="BP17" s="17"/>
      <c r="BQ17" s="17">
        <v>0.26397574027791798</v>
      </c>
      <c r="BR17" s="17">
        <v>0.27503536144135399</v>
      </c>
      <c r="BS17" s="17">
        <v>0.206914063618963</v>
      </c>
      <c r="BT17" s="17"/>
      <c r="BU17" s="17">
        <v>0.33893596397206299</v>
      </c>
      <c r="BV17" s="17">
        <v>0.26605019922718598</v>
      </c>
      <c r="BW17" s="17">
        <v>0.20864997659057399</v>
      </c>
      <c r="BX17" s="17"/>
      <c r="BY17" s="17">
        <v>0.14227070161071501</v>
      </c>
      <c r="BZ17" s="17"/>
      <c r="CA17" s="17">
        <v>0.283325600153436</v>
      </c>
    </row>
    <row r="18" spans="2:79" x14ac:dyDescent="0.35">
      <c r="B18" s="18" t="s">
        <v>136</v>
      </c>
      <c r="C18" s="17">
        <v>0.132849774856685</v>
      </c>
      <c r="D18" s="17">
        <v>0.11470448052830599</v>
      </c>
      <c r="E18" s="17">
        <v>0.1522399325871</v>
      </c>
      <c r="F18" s="17"/>
      <c r="G18" s="17">
        <v>0.10819758886877</v>
      </c>
      <c r="H18" s="17">
        <v>0.140557915465162</v>
      </c>
      <c r="I18" s="17">
        <v>0.110664157509525</v>
      </c>
      <c r="J18" s="17">
        <v>0.155594389150159</v>
      </c>
      <c r="K18" s="17">
        <v>0.11956604243536401</v>
      </c>
      <c r="L18" s="17">
        <v>0.152937569502169</v>
      </c>
      <c r="M18" s="17"/>
      <c r="N18" s="17">
        <v>0.10346836298617899</v>
      </c>
      <c r="O18" s="17">
        <v>0.115663823639278</v>
      </c>
      <c r="P18" s="17">
        <v>0.133990879091968</v>
      </c>
      <c r="Q18" s="17">
        <v>0.174554024192493</v>
      </c>
      <c r="R18" s="17"/>
      <c r="S18" s="17">
        <v>0.10858091725235</v>
      </c>
      <c r="T18" s="17">
        <v>0.12726513324305899</v>
      </c>
      <c r="U18" s="17">
        <v>0.116204252123543</v>
      </c>
      <c r="V18" s="17">
        <v>0.155569150059372</v>
      </c>
      <c r="W18" s="17">
        <v>0.123334521985124</v>
      </c>
      <c r="X18" s="17">
        <v>0.148591077609003</v>
      </c>
      <c r="Y18" s="17">
        <v>0.10537780290518101</v>
      </c>
      <c r="Z18" s="17">
        <v>0.13245266402942199</v>
      </c>
      <c r="AA18" s="17">
        <v>0.14087816331405201</v>
      </c>
      <c r="AB18" s="17">
        <v>0.164109592161751</v>
      </c>
      <c r="AC18" s="17">
        <v>0.16147492680261899</v>
      </c>
      <c r="AD18" s="17">
        <v>0.12474151339584801</v>
      </c>
      <c r="AE18" s="17"/>
      <c r="AF18" s="17">
        <v>0.16948135937454301</v>
      </c>
      <c r="AG18" s="17">
        <v>0.14233524891074401</v>
      </c>
      <c r="AH18" s="17">
        <v>0.111904514270302</v>
      </c>
      <c r="AI18" s="17">
        <v>8.24126783306664E-2</v>
      </c>
      <c r="AJ18" s="17">
        <v>5.8042504644606897E-2</v>
      </c>
      <c r="AK18" s="17">
        <v>8.3057729855361501E-2</v>
      </c>
      <c r="AL18" s="17"/>
      <c r="AM18" s="17">
        <v>0.15500257150263499</v>
      </c>
      <c r="AN18" s="17">
        <v>0.14832568045573299</v>
      </c>
      <c r="AO18" s="17">
        <v>0.115433400615833</v>
      </c>
      <c r="AP18" s="17">
        <v>6.5008777450065794E-2</v>
      </c>
      <c r="AQ18" s="17">
        <v>6.8107064994494704E-2</v>
      </c>
      <c r="AR18" s="17"/>
      <c r="AS18" s="17">
        <v>0.128608339343389</v>
      </c>
      <c r="AT18" s="17">
        <v>0.134974865591487</v>
      </c>
      <c r="AU18" s="17">
        <v>9.2264169930921694E-2</v>
      </c>
      <c r="AV18" s="17">
        <v>0.15197455164274101</v>
      </c>
      <c r="AW18" s="17">
        <v>0.155178980833237</v>
      </c>
      <c r="AX18" s="17">
        <v>0.13853809279817</v>
      </c>
      <c r="AY18" s="17"/>
      <c r="AZ18" s="17">
        <v>0.125863751621168</v>
      </c>
      <c r="BA18" s="17">
        <v>0.13635878193670201</v>
      </c>
      <c r="BB18" s="17">
        <v>0.16777666861947599</v>
      </c>
      <c r="BC18" s="17">
        <v>0.13786006138378101</v>
      </c>
      <c r="BD18" s="17">
        <v>0.10696764607826099</v>
      </c>
      <c r="BE18" s="17"/>
      <c r="BF18" s="17">
        <v>0.13499624497016699</v>
      </c>
      <c r="BG18" s="17"/>
      <c r="BH18" s="17">
        <v>0.123411019451778</v>
      </c>
      <c r="BI18" s="17"/>
      <c r="BJ18" s="17">
        <v>0.14463324941324299</v>
      </c>
      <c r="BK18" s="17">
        <v>0.14883049592304101</v>
      </c>
      <c r="BL18" s="17">
        <v>0.123426878987365</v>
      </c>
      <c r="BM18" s="17">
        <v>0.136403196074179</v>
      </c>
      <c r="BN18" s="17">
        <v>7.6475634151144598E-2</v>
      </c>
      <c r="BO18" s="17">
        <v>5.4770520440892798E-2</v>
      </c>
      <c r="BP18" s="17"/>
      <c r="BQ18" s="17">
        <v>0.112804265553132</v>
      </c>
      <c r="BR18" s="17">
        <v>8.7980416982328599E-2</v>
      </c>
      <c r="BS18" s="17">
        <v>0.12531294751465699</v>
      </c>
      <c r="BT18" s="17"/>
      <c r="BU18" s="17">
        <v>6.1547970825587398E-2</v>
      </c>
      <c r="BV18" s="17">
        <v>9.7219807310153603E-2</v>
      </c>
      <c r="BW18" s="17">
        <v>0.121605182838482</v>
      </c>
      <c r="BX18" s="17"/>
      <c r="BY18" s="17">
        <v>7.2854930118763803E-2</v>
      </c>
      <c r="BZ18" s="17"/>
      <c r="CA18" s="17">
        <v>0.107821430504399</v>
      </c>
    </row>
    <row r="19" spans="2:79" ht="43.5" x14ac:dyDescent="0.35">
      <c r="B19" s="18" t="s">
        <v>510</v>
      </c>
      <c r="C19" s="17">
        <v>0.124944759189305</v>
      </c>
      <c r="D19" s="17">
        <v>0.13167829477215001</v>
      </c>
      <c r="E19" s="17">
        <v>0.11732843581974201</v>
      </c>
      <c r="F19" s="17"/>
      <c r="G19" s="17">
        <v>0.170514908017741</v>
      </c>
      <c r="H19" s="17">
        <v>0.14270318203718499</v>
      </c>
      <c r="I19" s="17">
        <v>0.162851345853923</v>
      </c>
      <c r="J19" s="17">
        <v>0.10650942491807699</v>
      </c>
      <c r="K19" s="17">
        <v>9.4995611022617193E-2</v>
      </c>
      <c r="L19" s="17">
        <v>8.1184372569604493E-2</v>
      </c>
      <c r="M19" s="17"/>
      <c r="N19" s="17">
        <v>0.10455047740156</v>
      </c>
      <c r="O19" s="17">
        <v>0.130524168051876</v>
      </c>
      <c r="P19" s="17">
        <v>0.106672207408501</v>
      </c>
      <c r="Q19" s="17">
        <v>0.15957414029296299</v>
      </c>
      <c r="R19" s="17"/>
      <c r="S19" s="17">
        <v>0.14852752049219201</v>
      </c>
      <c r="T19" s="17">
        <v>0.13074779557774299</v>
      </c>
      <c r="U19" s="17">
        <v>0.12689658562149</v>
      </c>
      <c r="V19" s="17">
        <v>0.183012267043345</v>
      </c>
      <c r="W19" s="17">
        <v>8.5952695019176198E-2</v>
      </c>
      <c r="X19" s="17">
        <v>0.116433617561505</v>
      </c>
      <c r="Y19" s="17">
        <v>8.7212898863019195E-2</v>
      </c>
      <c r="Z19" s="17">
        <v>0.118045413569363</v>
      </c>
      <c r="AA19" s="17">
        <v>9.1834788854531793E-2</v>
      </c>
      <c r="AB19" s="17">
        <v>0.116060726611907</v>
      </c>
      <c r="AC19" s="17">
        <v>0.14531068687187901</v>
      </c>
      <c r="AD19" s="17">
        <v>0.134968416292299</v>
      </c>
      <c r="AE19" s="17"/>
      <c r="AF19" s="17">
        <v>0.111139184070551</v>
      </c>
      <c r="AG19" s="17">
        <v>0.13473033672635201</v>
      </c>
      <c r="AH19" s="17">
        <v>0.13413407965100599</v>
      </c>
      <c r="AI19" s="17">
        <v>0.11631301016416699</v>
      </c>
      <c r="AJ19" s="17">
        <v>0.116754991851146</v>
      </c>
      <c r="AK19" s="17">
        <v>7.17250254253229E-2</v>
      </c>
      <c r="AL19" s="17"/>
      <c r="AM19" s="17">
        <v>0.10934308411715001</v>
      </c>
      <c r="AN19" s="17">
        <v>0.12396196606335801</v>
      </c>
      <c r="AO19" s="17">
        <v>0.117611145078862</v>
      </c>
      <c r="AP19" s="17">
        <v>0.14628125204304801</v>
      </c>
      <c r="AQ19" s="17">
        <v>0.25538566120810902</v>
      </c>
      <c r="AR19" s="17"/>
      <c r="AS19" s="17">
        <v>0.11321485086585401</v>
      </c>
      <c r="AT19" s="17">
        <v>0.136501052427768</v>
      </c>
      <c r="AU19" s="17">
        <v>0.14938946418715701</v>
      </c>
      <c r="AV19" s="17">
        <v>0.14428327793114501</v>
      </c>
      <c r="AW19" s="17">
        <v>9.4649845967442206E-2</v>
      </c>
      <c r="AX19" s="17">
        <v>7.71403361970118E-2</v>
      </c>
      <c r="AY19" s="17"/>
      <c r="AZ19" s="17">
        <v>0.103020221602106</v>
      </c>
      <c r="BA19" s="17">
        <v>0.12849481813077701</v>
      </c>
      <c r="BB19" s="17">
        <v>0.13451464657669601</v>
      </c>
      <c r="BC19" s="17">
        <v>0.125909749483784</v>
      </c>
      <c r="BD19" s="17">
        <v>0.130157565880691</v>
      </c>
      <c r="BE19" s="17"/>
      <c r="BF19" s="17">
        <v>0.11776429709087199</v>
      </c>
      <c r="BG19" s="17"/>
      <c r="BH19" s="17">
        <v>0.12556418812542</v>
      </c>
      <c r="BI19" s="17"/>
      <c r="BJ19" s="17">
        <v>0.13810002019267001</v>
      </c>
      <c r="BK19" s="17">
        <v>0.103570455999204</v>
      </c>
      <c r="BL19" s="17">
        <v>0.114835108674735</v>
      </c>
      <c r="BM19" s="17">
        <v>0.13761407553105501</v>
      </c>
      <c r="BN19" s="17">
        <v>0.16184396710236201</v>
      </c>
      <c r="BO19" s="17">
        <v>0.24084624444076699</v>
      </c>
      <c r="BP19" s="17"/>
      <c r="BQ19" s="17">
        <v>0.13504018938905199</v>
      </c>
      <c r="BR19" s="17">
        <v>0.151104331541834</v>
      </c>
      <c r="BS19" s="17">
        <v>0.117327292908169</v>
      </c>
      <c r="BT19" s="17"/>
      <c r="BU19" s="17">
        <v>0.14593124821731199</v>
      </c>
      <c r="BV19" s="17">
        <v>0.14171970993083699</v>
      </c>
      <c r="BW19" s="17">
        <v>0.12393578517925</v>
      </c>
      <c r="BX19" s="17"/>
      <c r="BY19" s="17">
        <v>0.16393399640645101</v>
      </c>
      <c r="BZ19" s="17"/>
      <c r="CA19" s="17">
        <v>0.16414693752375201</v>
      </c>
    </row>
    <row r="20" spans="2:79" ht="43.5" x14ac:dyDescent="0.35">
      <c r="B20" s="18" t="s">
        <v>511</v>
      </c>
      <c r="C20" s="17">
        <v>0.106621566467843</v>
      </c>
      <c r="D20" s="17">
        <v>0.114592436565271</v>
      </c>
      <c r="E20" s="17">
        <v>9.7599459597236399E-2</v>
      </c>
      <c r="F20" s="17"/>
      <c r="G20" s="17">
        <v>0.16713812386007201</v>
      </c>
      <c r="H20" s="17">
        <v>0.11511360866506699</v>
      </c>
      <c r="I20" s="17">
        <v>9.5275776192320305E-2</v>
      </c>
      <c r="J20" s="17">
        <v>0.102488341105981</v>
      </c>
      <c r="K20" s="17">
        <v>9.5043014835546905E-2</v>
      </c>
      <c r="L20" s="17">
        <v>7.68857421159298E-2</v>
      </c>
      <c r="M20" s="17"/>
      <c r="N20" s="17">
        <v>0.10235310577642499</v>
      </c>
      <c r="O20" s="17">
        <v>0.120386323984528</v>
      </c>
      <c r="P20" s="17">
        <v>8.0517499311724E-2</v>
      </c>
      <c r="Q20" s="17">
        <v>0.122538095770061</v>
      </c>
      <c r="R20" s="17"/>
      <c r="S20" s="17">
        <v>0.13712829102738899</v>
      </c>
      <c r="T20" s="17">
        <v>9.3622299048136196E-2</v>
      </c>
      <c r="U20" s="17">
        <v>9.9274980654110903E-2</v>
      </c>
      <c r="V20" s="17">
        <v>0.14266318667193501</v>
      </c>
      <c r="W20" s="17">
        <v>6.9783294226812606E-2</v>
      </c>
      <c r="X20" s="17">
        <v>0.107677423646281</v>
      </c>
      <c r="Y20" s="17">
        <v>7.4459623372474304E-2</v>
      </c>
      <c r="Z20" s="17">
        <v>9.0797918047895998E-2</v>
      </c>
      <c r="AA20" s="17">
        <v>9.0139624505973098E-2</v>
      </c>
      <c r="AB20" s="17">
        <v>0.131570729475736</v>
      </c>
      <c r="AC20" s="17">
        <v>9.9557746690054405E-2</v>
      </c>
      <c r="AD20" s="17">
        <v>0.10409815282420699</v>
      </c>
      <c r="AE20" s="17"/>
      <c r="AF20" s="17">
        <v>0.117622418671566</v>
      </c>
      <c r="AG20" s="17">
        <v>0.114149069094378</v>
      </c>
      <c r="AH20" s="17">
        <v>8.9183786246650201E-2</v>
      </c>
      <c r="AI20" s="17">
        <v>0.112022855143967</v>
      </c>
      <c r="AJ20" s="17">
        <v>8.7315445147078397E-2</v>
      </c>
      <c r="AK20" s="17">
        <v>0.12608004373339399</v>
      </c>
      <c r="AL20" s="17"/>
      <c r="AM20" s="17">
        <v>9.3605846104803797E-2</v>
      </c>
      <c r="AN20" s="17">
        <v>8.3885381632719899E-2</v>
      </c>
      <c r="AO20" s="17">
        <v>0.10405809734032399</v>
      </c>
      <c r="AP20" s="17">
        <v>0.17933709395411901</v>
      </c>
      <c r="AQ20" s="17">
        <v>0.24317425737509801</v>
      </c>
      <c r="AR20" s="17"/>
      <c r="AS20" s="17">
        <v>0.115816810225419</v>
      </c>
      <c r="AT20" s="17">
        <v>0.108549676846874</v>
      </c>
      <c r="AU20" s="17">
        <v>0.12901168361972701</v>
      </c>
      <c r="AV20" s="17">
        <v>9.9387771326160404E-2</v>
      </c>
      <c r="AW20" s="17">
        <v>7.1990240915310699E-2</v>
      </c>
      <c r="AX20" s="17">
        <v>0.102492835484343</v>
      </c>
      <c r="AY20" s="17"/>
      <c r="AZ20" s="17">
        <v>9.0572942281153396E-2</v>
      </c>
      <c r="BA20" s="17">
        <v>0.111245346653902</v>
      </c>
      <c r="BB20" s="17">
        <v>8.4688844122627296E-2</v>
      </c>
      <c r="BC20" s="17">
        <v>0.13147557398867801</v>
      </c>
      <c r="BD20" s="17">
        <v>0.126631051647663</v>
      </c>
      <c r="BE20" s="17"/>
      <c r="BF20" s="17">
        <v>0.102501282946387</v>
      </c>
      <c r="BG20" s="17"/>
      <c r="BH20" s="17">
        <v>0.11368231112353901</v>
      </c>
      <c r="BI20" s="17"/>
      <c r="BJ20" s="17">
        <v>0.115694794425268</v>
      </c>
      <c r="BK20" s="17">
        <v>9.2858216512485603E-2</v>
      </c>
      <c r="BL20" s="17">
        <v>0.102856429025813</v>
      </c>
      <c r="BM20" s="17">
        <v>9.1080976610936504E-2</v>
      </c>
      <c r="BN20" s="17">
        <v>0.128616672061073</v>
      </c>
      <c r="BO20" s="17">
        <v>0.118025566057299</v>
      </c>
      <c r="BP20" s="17"/>
      <c r="BQ20" s="17">
        <v>0.108119045447627</v>
      </c>
      <c r="BR20" s="17">
        <v>0.12878075754655199</v>
      </c>
      <c r="BS20" s="17">
        <v>0.1057908624756</v>
      </c>
      <c r="BT20" s="17"/>
      <c r="BU20" s="17">
        <v>9.2985239229093505E-2</v>
      </c>
      <c r="BV20" s="17">
        <v>9.5886209668535394E-2</v>
      </c>
      <c r="BW20" s="17">
        <v>0.123659740831184</v>
      </c>
      <c r="BX20" s="17"/>
      <c r="BY20" s="17">
        <v>0.114945875196834</v>
      </c>
      <c r="BZ20" s="17"/>
      <c r="CA20" s="17">
        <v>0.146576327416337</v>
      </c>
    </row>
    <row r="21" spans="2:79" x14ac:dyDescent="0.35">
      <c r="B21" s="18" t="s">
        <v>512</v>
      </c>
      <c r="C21" s="19">
        <v>9.9314477523571004E-2</v>
      </c>
      <c r="D21" s="19">
        <v>8.44507731410645E-2</v>
      </c>
      <c r="E21" s="19">
        <v>0.1142874310368</v>
      </c>
      <c r="F21" s="19"/>
      <c r="G21" s="19">
        <v>3.7002490840946603E-2</v>
      </c>
      <c r="H21" s="19">
        <v>8.6503344734933194E-2</v>
      </c>
      <c r="I21" s="19">
        <v>9.9650116692823101E-2</v>
      </c>
      <c r="J21" s="19">
        <v>0.103446149212824</v>
      </c>
      <c r="K21" s="19">
        <v>0.101211500075801</v>
      </c>
      <c r="L21" s="19">
        <v>0.151444357455122</v>
      </c>
      <c r="M21" s="19"/>
      <c r="N21" s="19">
        <v>9.0021528466454795E-2</v>
      </c>
      <c r="O21" s="19">
        <v>8.1567223221720803E-2</v>
      </c>
      <c r="P21" s="19">
        <v>0.11335377255533501</v>
      </c>
      <c r="Q21" s="19">
        <v>0.117373448806909</v>
      </c>
      <c r="R21" s="19"/>
      <c r="S21" s="19">
        <v>5.89846436423044E-2</v>
      </c>
      <c r="T21" s="19">
        <v>5.9282933728976903E-2</v>
      </c>
      <c r="U21" s="19">
        <v>6.6183150814728295E-2</v>
      </c>
      <c r="V21" s="19">
        <v>5.7907892279461602E-2</v>
      </c>
      <c r="W21" s="19">
        <v>0.109074347676234</v>
      </c>
      <c r="X21" s="19">
        <v>8.9889916035697501E-2</v>
      </c>
      <c r="Y21" s="19">
        <v>0.173191570537433</v>
      </c>
      <c r="Z21" s="19">
        <v>0.142777127236702</v>
      </c>
      <c r="AA21" s="19">
        <v>0.140907400173723</v>
      </c>
      <c r="AB21" s="19">
        <v>0.142484737888803</v>
      </c>
      <c r="AC21" s="19">
        <v>0.14499480649014701</v>
      </c>
      <c r="AD21" s="19">
        <v>0.123242140988955</v>
      </c>
      <c r="AE21" s="19"/>
      <c r="AF21" s="19">
        <v>0.123784514490211</v>
      </c>
      <c r="AG21" s="19">
        <v>0.107020991748352</v>
      </c>
      <c r="AH21" s="19">
        <v>6.5292229538265897E-2</v>
      </c>
      <c r="AI21" s="19">
        <v>0.10171003821456499</v>
      </c>
      <c r="AJ21" s="19">
        <v>5.5251475722335699E-2</v>
      </c>
      <c r="AK21" s="19">
        <v>8.7903791266265893E-2</v>
      </c>
      <c r="AL21" s="19"/>
      <c r="AM21" s="19">
        <v>0.13663030462419501</v>
      </c>
      <c r="AN21" s="19">
        <v>0.10703903416965301</v>
      </c>
      <c r="AO21" s="19">
        <v>7.0115080893822998E-2</v>
      </c>
      <c r="AP21" s="19">
        <v>6.3031185502435999E-2</v>
      </c>
      <c r="AQ21" s="19">
        <v>0.114544555678851</v>
      </c>
      <c r="AR21" s="19"/>
      <c r="AS21" s="19">
        <v>8.4380412937968705E-2</v>
      </c>
      <c r="AT21" s="19">
        <v>9.7543216834630006E-2</v>
      </c>
      <c r="AU21" s="19">
        <v>0.10018299805689999</v>
      </c>
      <c r="AV21" s="19">
        <v>0.10116818351291</v>
      </c>
      <c r="AW21" s="19">
        <v>0.11910243206476399</v>
      </c>
      <c r="AX21" s="19">
        <v>0.111979946756537</v>
      </c>
      <c r="AY21" s="19"/>
      <c r="AZ21" s="19">
        <v>8.3857547273771801E-2</v>
      </c>
      <c r="BA21" s="19">
        <v>0.11297129005812701</v>
      </c>
      <c r="BB21" s="19">
        <v>0.12394188953551701</v>
      </c>
      <c r="BC21" s="19">
        <v>9.9307843584801797E-2</v>
      </c>
      <c r="BD21" s="19">
        <v>7.7590529074482606E-2</v>
      </c>
      <c r="BE21" s="19"/>
      <c r="BF21" s="19">
        <v>0.10026402690426101</v>
      </c>
      <c r="BG21" s="19"/>
      <c r="BH21" s="19">
        <v>9.6871337614710507E-2</v>
      </c>
      <c r="BI21" s="19"/>
      <c r="BJ21" s="19">
        <v>6.9758125859573805E-2</v>
      </c>
      <c r="BK21" s="19">
        <v>0.106569667640909</v>
      </c>
      <c r="BL21" s="19">
        <v>9.6132507379750501E-2</v>
      </c>
      <c r="BM21" s="19">
        <v>0.165295757645293</v>
      </c>
      <c r="BN21" s="19">
        <v>8.8111647397593307E-2</v>
      </c>
      <c r="BO21" s="19">
        <v>0.11916495692802501</v>
      </c>
      <c r="BP21" s="19"/>
      <c r="BQ21" s="19">
        <v>7.2797167006347197E-2</v>
      </c>
      <c r="BR21" s="19">
        <v>9.00174101398524E-2</v>
      </c>
      <c r="BS21" s="19">
        <v>0.10876662935004799</v>
      </c>
      <c r="BT21" s="19"/>
      <c r="BU21" s="19">
        <v>4.3434525277060501E-2</v>
      </c>
      <c r="BV21" s="19">
        <v>7.8882003477544302E-2</v>
      </c>
      <c r="BW21" s="19">
        <v>0.11400424054415401</v>
      </c>
      <c r="BX21" s="19"/>
      <c r="BY21" s="19">
        <v>4.0018047790056299E-2</v>
      </c>
      <c r="BZ21" s="19"/>
      <c r="CA21" s="19">
        <v>5.8805239425504301E-2</v>
      </c>
    </row>
    <row r="22" spans="2:79" x14ac:dyDescent="0.35">
      <c r="B22" s="16" t="s">
        <v>582</v>
      </c>
    </row>
    <row r="23" spans="2:79" x14ac:dyDescent="0.35">
      <c r="B23" t="s">
        <v>107</v>
      </c>
    </row>
    <row r="24" spans="2:79" x14ac:dyDescent="0.35">
      <c r="B24" t="s">
        <v>108</v>
      </c>
    </row>
    <row r="26" spans="2:79" x14ac:dyDescent="0.35">
      <c r="B26"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27"/>
  <sheetViews>
    <sheetView showGridLines="0" topLeftCell="A11"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2004</v>
      </c>
      <c r="D7" s="10">
        <v>941</v>
      </c>
      <c r="E7" s="10">
        <v>1059</v>
      </c>
      <c r="F7" s="10"/>
      <c r="G7" s="10">
        <v>236</v>
      </c>
      <c r="H7" s="10">
        <v>282</v>
      </c>
      <c r="I7" s="10">
        <v>267</v>
      </c>
      <c r="J7" s="10">
        <v>309</v>
      </c>
      <c r="K7" s="10">
        <v>341</v>
      </c>
      <c r="L7" s="10">
        <v>569</v>
      </c>
      <c r="M7" s="10"/>
      <c r="N7" s="10">
        <v>818</v>
      </c>
      <c r="O7" s="10">
        <v>525</v>
      </c>
      <c r="P7" s="10">
        <v>257</v>
      </c>
      <c r="Q7" s="10">
        <v>388</v>
      </c>
      <c r="R7" s="10"/>
      <c r="S7" s="10">
        <v>249</v>
      </c>
      <c r="T7" s="10">
        <v>254</v>
      </c>
      <c r="U7" s="10">
        <v>182</v>
      </c>
      <c r="V7" s="10">
        <v>151</v>
      </c>
      <c r="W7" s="10">
        <v>142</v>
      </c>
      <c r="X7" s="10">
        <v>152</v>
      </c>
      <c r="Y7" s="10">
        <v>179</v>
      </c>
      <c r="Z7" s="10">
        <v>87</v>
      </c>
      <c r="AA7" s="10">
        <v>220</v>
      </c>
      <c r="AB7" s="10">
        <v>196</v>
      </c>
      <c r="AC7" s="10">
        <v>122</v>
      </c>
      <c r="AD7" s="10">
        <v>70</v>
      </c>
      <c r="AE7" s="10"/>
      <c r="AF7" s="10">
        <v>326</v>
      </c>
      <c r="AG7" s="10">
        <v>620</v>
      </c>
      <c r="AH7" s="10">
        <v>377</v>
      </c>
      <c r="AI7" s="10">
        <v>237</v>
      </c>
      <c r="AJ7" s="10">
        <v>122</v>
      </c>
      <c r="AK7" s="10">
        <v>168</v>
      </c>
      <c r="AL7" s="10"/>
      <c r="AM7" s="10">
        <v>392</v>
      </c>
      <c r="AN7" s="10">
        <v>643</v>
      </c>
      <c r="AO7" s="10">
        <v>584</v>
      </c>
      <c r="AP7" s="10">
        <v>281</v>
      </c>
      <c r="AQ7" s="10">
        <v>55</v>
      </c>
      <c r="AR7" s="10"/>
      <c r="AS7" s="10">
        <v>424</v>
      </c>
      <c r="AT7" s="10">
        <v>483</v>
      </c>
      <c r="AU7" s="10">
        <v>292</v>
      </c>
      <c r="AV7" s="10">
        <v>402</v>
      </c>
      <c r="AW7" s="10">
        <v>249</v>
      </c>
      <c r="AX7" s="10">
        <v>152</v>
      </c>
      <c r="AY7" s="10"/>
      <c r="AZ7" s="10">
        <v>466</v>
      </c>
      <c r="BA7" s="10">
        <v>571</v>
      </c>
      <c r="BB7" s="10">
        <v>351</v>
      </c>
      <c r="BC7" s="10">
        <v>187</v>
      </c>
      <c r="BD7" s="10">
        <v>413</v>
      </c>
      <c r="BE7" s="10"/>
      <c r="BF7" s="10">
        <v>1637</v>
      </c>
      <c r="BG7" s="10"/>
      <c r="BH7" s="10">
        <v>1297</v>
      </c>
      <c r="BI7" s="10"/>
      <c r="BJ7" s="10">
        <v>544</v>
      </c>
      <c r="BK7" s="10">
        <v>419</v>
      </c>
      <c r="BL7" s="10">
        <v>692</v>
      </c>
      <c r="BM7" s="10">
        <v>108</v>
      </c>
      <c r="BN7" s="10">
        <v>66</v>
      </c>
      <c r="BO7" s="10">
        <v>51</v>
      </c>
      <c r="BP7" s="10"/>
      <c r="BQ7" s="10">
        <v>294</v>
      </c>
      <c r="BR7" s="10">
        <v>537</v>
      </c>
      <c r="BS7" s="10">
        <v>1026</v>
      </c>
      <c r="BT7" s="10"/>
      <c r="BU7" s="10">
        <v>91</v>
      </c>
      <c r="BV7" s="10">
        <v>612</v>
      </c>
      <c r="BW7" s="10">
        <v>1068</v>
      </c>
      <c r="BX7" s="10"/>
      <c r="BY7" s="10">
        <v>70</v>
      </c>
      <c r="BZ7" s="10"/>
      <c r="CA7" s="10">
        <v>450</v>
      </c>
    </row>
    <row r="8" spans="2:79" ht="30" customHeight="1" x14ac:dyDescent="0.35">
      <c r="B8" s="11" t="s">
        <v>20</v>
      </c>
      <c r="C8" s="11">
        <v>1983</v>
      </c>
      <c r="D8" s="11">
        <v>959</v>
      </c>
      <c r="E8" s="11">
        <v>1018</v>
      </c>
      <c r="F8" s="11"/>
      <c r="G8" s="11">
        <v>277</v>
      </c>
      <c r="H8" s="11">
        <v>317</v>
      </c>
      <c r="I8" s="11">
        <v>340</v>
      </c>
      <c r="J8" s="11">
        <v>334</v>
      </c>
      <c r="K8" s="11">
        <v>264</v>
      </c>
      <c r="L8" s="11">
        <v>451</v>
      </c>
      <c r="M8" s="11"/>
      <c r="N8" s="11">
        <v>547</v>
      </c>
      <c r="O8" s="11">
        <v>508</v>
      </c>
      <c r="P8" s="11">
        <v>427</v>
      </c>
      <c r="Q8" s="11">
        <v>485</v>
      </c>
      <c r="R8" s="11"/>
      <c r="S8" s="11">
        <v>269</v>
      </c>
      <c r="T8" s="11">
        <v>236</v>
      </c>
      <c r="U8" s="11">
        <v>162</v>
      </c>
      <c r="V8" s="11">
        <v>176</v>
      </c>
      <c r="W8" s="11">
        <v>136</v>
      </c>
      <c r="X8" s="11">
        <v>165</v>
      </c>
      <c r="Y8" s="11">
        <v>168</v>
      </c>
      <c r="Z8" s="11">
        <v>89</v>
      </c>
      <c r="AA8" s="11">
        <v>235</v>
      </c>
      <c r="AB8" s="11">
        <v>175</v>
      </c>
      <c r="AC8" s="11">
        <v>110</v>
      </c>
      <c r="AD8" s="11">
        <v>63</v>
      </c>
      <c r="AE8" s="11"/>
      <c r="AF8" s="11">
        <v>350</v>
      </c>
      <c r="AG8" s="11">
        <v>683</v>
      </c>
      <c r="AH8" s="11">
        <v>375</v>
      </c>
      <c r="AI8" s="11">
        <v>221</v>
      </c>
      <c r="AJ8" s="11">
        <v>101</v>
      </c>
      <c r="AK8" s="11">
        <v>111</v>
      </c>
      <c r="AL8" s="11"/>
      <c r="AM8" s="11">
        <v>442</v>
      </c>
      <c r="AN8" s="11">
        <v>679</v>
      </c>
      <c r="AO8" s="11">
        <v>544</v>
      </c>
      <c r="AP8" s="11">
        <v>232</v>
      </c>
      <c r="AQ8" s="11">
        <v>34</v>
      </c>
      <c r="AR8" s="11"/>
      <c r="AS8" s="11">
        <v>429</v>
      </c>
      <c r="AT8" s="11">
        <v>461</v>
      </c>
      <c r="AU8" s="11">
        <v>316</v>
      </c>
      <c r="AV8" s="11">
        <v>410</v>
      </c>
      <c r="AW8" s="11">
        <v>221</v>
      </c>
      <c r="AX8" s="11">
        <v>145</v>
      </c>
      <c r="AY8" s="11"/>
      <c r="AZ8" s="11">
        <v>395</v>
      </c>
      <c r="BA8" s="11">
        <v>604</v>
      </c>
      <c r="BB8" s="11">
        <v>373</v>
      </c>
      <c r="BC8" s="11">
        <v>154</v>
      </c>
      <c r="BD8" s="11">
        <v>443</v>
      </c>
      <c r="BE8" s="11"/>
      <c r="BF8" s="11">
        <v>1568</v>
      </c>
      <c r="BG8" s="11"/>
      <c r="BH8" s="11">
        <v>1212</v>
      </c>
      <c r="BI8" s="11"/>
      <c r="BJ8" s="11">
        <v>584</v>
      </c>
      <c r="BK8" s="11">
        <v>384</v>
      </c>
      <c r="BL8" s="11">
        <v>619</v>
      </c>
      <c r="BM8" s="11">
        <v>118</v>
      </c>
      <c r="BN8" s="11">
        <v>83</v>
      </c>
      <c r="BO8" s="11">
        <v>55</v>
      </c>
      <c r="BP8" s="11"/>
      <c r="BQ8" s="11">
        <v>303</v>
      </c>
      <c r="BR8" s="11">
        <v>527</v>
      </c>
      <c r="BS8" s="11">
        <v>1011</v>
      </c>
      <c r="BT8" s="11"/>
      <c r="BU8" s="11">
        <v>88</v>
      </c>
      <c r="BV8" s="11">
        <v>586</v>
      </c>
      <c r="BW8" s="11">
        <v>1073</v>
      </c>
      <c r="BX8" s="11"/>
      <c r="BY8" s="11">
        <v>78</v>
      </c>
      <c r="BZ8" s="11"/>
      <c r="CA8" s="11">
        <v>418</v>
      </c>
    </row>
    <row r="9" spans="2:79" ht="43.5" x14ac:dyDescent="0.35">
      <c r="B9" s="18" t="s">
        <v>517</v>
      </c>
      <c r="C9" s="17">
        <v>0.46976774993281001</v>
      </c>
      <c r="D9" s="17">
        <v>0.427884719316736</v>
      </c>
      <c r="E9" s="17">
        <v>0.50631503577941905</v>
      </c>
      <c r="F9" s="17"/>
      <c r="G9" s="17">
        <v>0.43878210250124799</v>
      </c>
      <c r="H9" s="17">
        <v>0.41400236396198897</v>
      </c>
      <c r="I9" s="17">
        <v>0.435666693974185</v>
      </c>
      <c r="J9" s="17">
        <v>0.45320569346332201</v>
      </c>
      <c r="K9" s="17">
        <v>0.51058016219788704</v>
      </c>
      <c r="L9" s="17">
        <v>0.54194547658822001</v>
      </c>
      <c r="M9" s="17"/>
      <c r="N9" s="17">
        <v>0.50886915154995505</v>
      </c>
      <c r="O9" s="17">
        <v>0.45331890712516598</v>
      </c>
      <c r="P9" s="17">
        <v>0.442236339980704</v>
      </c>
      <c r="Q9" s="17">
        <v>0.45770866627762902</v>
      </c>
      <c r="R9" s="17"/>
      <c r="S9" s="17">
        <v>0.51407340565775494</v>
      </c>
      <c r="T9" s="17">
        <v>0.46380616789107099</v>
      </c>
      <c r="U9" s="17">
        <v>0.48810441538919802</v>
      </c>
      <c r="V9" s="17">
        <v>0.47720731396324001</v>
      </c>
      <c r="W9" s="17">
        <v>0.45765653863079098</v>
      </c>
      <c r="X9" s="17">
        <v>0.43412891821710398</v>
      </c>
      <c r="Y9" s="17">
        <v>0.43507312735932402</v>
      </c>
      <c r="Z9" s="17">
        <v>0.53378509925629802</v>
      </c>
      <c r="AA9" s="17">
        <v>0.40200371027536702</v>
      </c>
      <c r="AB9" s="17">
        <v>0.492203446009711</v>
      </c>
      <c r="AC9" s="17">
        <v>0.54375481240427703</v>
      </c>
      <c r="AD9" s="17">
        <v>0.418537864223537</v>
      </c>
      <c r="AE9" s="17"/>
      <c r="AF9" s="17">
        <v>0.46799099893077101</v>
      </c>
      <c r="AG9" s="17">
        <v>0.45798812137905698</v>
      </c>
      <c r="AH9" s="17">
        <v>0.42888949589206199</v>
      </c>
      <c r="AI9" s="17">
        <v>0.51645479358150903</v>
      </c>
      <c r="AJ9" s="17">
        <v>0.52520281081157105</v>
      </c>
      <c r="AK9" s="17">
        <v>0.47620914607808801</v>
      </c>
      <c r="AL9" s="17"/>
      <c r="AM9" s="17">
        <v>0.42624345856509199</v>
      </c>
      <c r="AN9" s="17">
        <v>0.476515052927727</v>
      </c>
      <c r="AO9" s="17">
        <v>0.51305284728784695</v>
      </c>
      <c r="AP9" s="17">
        <v>0.44923888414718499</v>
      </c>
      <c r="AQ9" s="17">
        <v>0.42071984765826098</v>
      </c>
      <c r="AR9" s="17"/>
      <c r="AS9" s="17">
        <v>0.44344914265963897</v>
      </c>
      <c r="AT9" s="17">
        <v>0.50721324567589599</v>
      </c>
      <c r="AU9" s="17">
        <v>0.43606131688185501</v>
      </c>
      <c r="AV9" s="17">
        <v>0.47906911640687</v>
      </c>
      <c r="AW9" s="17">
        <v>0.49261530544547499</v>
      </c>
      <c r="AX9" s="17">
        <v>0.44051974273915301</v>
      </c>
      <c r="AY9" s="17"/>
      <c r="AZ9" s="17">
        <v>0.42849674073875699</v>
      </c>
      <c r="BA9" s="17">
        <v>0.433524075031544</v>
      </c>
      <c r="BB9" s="17">
        <v>0.50334884822566495</v>
      </c>
      <c r="BC9" s="17">
        <v>0.51935262194575804</v>
      </c>
      <c r="BD9" s="17">
        <v>0.503547969627266</v>
      </c>
      <c r="BE9" s="17"/>
      <c r="BF9" s="17">
        <v>0.47083031894388999</v>
      </c>
      <c r="BG9" s="17"/>
      <c r="BH9" s="17">
        <v>0.47091678801277698</v>
      </c>
      <c r="BI9" s="17"/>
      <c r="BJ9" s="17">
        <v>0.43128561499517698</v>
      </c>
      <c r="BK9" s="17">
        <v>0.51260690748259996</v>
      </c>
      <c r="BL9" s="17">
        <v>0.49024980268643698</v>
      </c>
      <c r="BM9" s="17">
        <v>0.52284275402603497</v>
      </c>
      <c r="BN9" s="17">
        <v>0.40761375446111298</v>
      </c>
      <c r="BO9" s="17">
        <v>0.53249255766016801</v>
      </c>
      <c r="BP9" s="17"/>
      <c r="BQ9" s="17">
        <v>0.46010637789383202</v>
      </c>
      <c r="BR9" s="17">
        <v>0.48432551768350102</v>
      </c>
      <c r="BS9" s="17">
        <v>0.483028692550318</v>
      </c>
      <c r="BT9" s="17"/>
      <c r="BU9" s="17">
        <v>0.37890592300642201</v>
      </c>
      <c r="BV9" s="17">
        <v>0.47737708100965198</v>
      </c>
      <c r="BW9" s="17">
        <v>0.48928140632413197</v>
      </c>
      <c r="BX9" s="17"/>
      <c r="BY9" s="17">
        <v>0.46955391269985602</v>
      </c>
      <c r="BZ9" s="17"/>
      <c r="CA9" s="17">
        <v>0.50683758465519302</v>
      </c>
    </row>
    <row r="10" spans="2:79" x14ac:dyDescent="0.35">
      <c r="B10" s="18" t="s">
        <v>518</v>
      </c>
      <c r="C10" s="17">
        <v>0.45530691415334401</v>
      </c>
      <c r="D10" s="17">
        <v>0.412616206350994</v>
      </c>
      <c r="E10" s="17">
        <v>0.49712888032446501</v>
      </c>
      <c r="F10" s="17"/>
      <c r="G10" s="17">
        <v>0.45381774372893602</v>
      </c>
      <c r="H10" s="17">
        <v>0.40632099762479601</v>
      </c>
      <c r="I10" s="17">
        <v>0.47636552356508199</v>
      </c>
      <c r="J10" s="17">
        <v>0.44509005374494498</v>
      </c>
      <c r="K10" s="17">
        <v>0.47823446747613302</v>
      </c>
      <c r="L10" s="17">
        <v>0.46887970016278302</v>
      </c>
      <c r="M10" s="17"/>
      <c r="N10" s="17">
        <v>0.50629229013505195</v>
      </c>
      <c r="O10" s="17">
        <v>0.43250990851349602</v>
      </c>
      <c r="P10" s="17">
        <v>0.45059849826466303</v>
      </c>
      <c r="Q10" s="17">
        <v>0.415571983361473</v>
      </c>
      <c r="R10" s="17"/>
      <c r="S10" s="17">
        <v>0.46400302652887399</v>
      </c>
      <c r="T10" s="17">
        <v>0.42502362696265</v>
      </c>
      <c r="U10" s="17">
        <v>0.47267450862727101</v>
      </c>
      <c r="V10" s="17">
        <v>0.54593802813441605</v>
      </c>
      <c r="W10" s="17">
        <v>0.44435821692613198</v>
      </c>
      <c r="X10" s="17">
        <v>0.45877422063276402</v>
      </c>
      <c r="Y10" s="17">
        <v>0.43908431404776499</v>
      </c>
      <c r="Z10" s="17">
        <v>0.41545349807079102</v>
      </c>
      <c r="AA10" s="17">
        <v>0.39959592003156802</v>
      </c>
      <c r="AB10" s="17">
        <v>0.449136989647346</v>
      </c>
      <c r="AC10" s="17">
        <v>0.49784493044024303</v>
      </c>
      <c r="AD10" s="17">
        <v>0.49919759218363902</v>
      </c>
      <c r="AE10" s="17"/>
      <c r="AF10" s="17">
        <v>0.40988318151692499</v>
      </c>
      <c r="AG10" s="17">
        <v>0.44692390081078398</v>
      </c>
      <c r="AH10" s="17">
        <v>0.44357401355637799</v>
      </c>
      <c r="AI10" s="17">
        <v>0.45506508929342199</v>
      </c>
      <c r="AJ10" s="17">
        <v>0.55791641100590295</v>
      </c>
      <c r="AK10" s="17">
        <v>0.56590336949032805</v>
      </c>
      <c r="AL10" s="17"/>
      <c r="AM10" s="17">
        <v>0.43260852479855</v>
      </c>
      <c r="AN10" s="17">
        <v>0.48031925879451098</v>
      </c>
      <c r="AO10" s="17">
        <v>0.45749225540917998</v>
      </c>
      <c r="AP10" s="17">
        <v>0.453718454619846</v>
      </c>
      <c r="AQ10" s="17">
        <v>0.321940752032083</v>
      </c>
      <c r="AR10" s="17"/>
      <c r="AS10" s="17">
        <v>0.41410369119475698</v>
      </c>
      <c r="AT10" s="17">
        <v>0.45619381750905902</v>
      </c>
      <c r="AU10" s="17">
        <v>0.46612294607841698</v>
      </c>
      <c r="AV10" s="17">
        <v>0.47024929234975599</v>
      </c>
      <c r="AW10" s="17">
        <v>0.50884499455240395</v>
      </c>
      <c r="AX10" s="17">
        <v>0.42639646628048899</v>
      </c>
      <c r="AY10" s="17"/>
      <c r="AZ10" s="17">
        <v>0.48145659001069802</v>
      </c>
      <c r="BA10" s="17">
        <v>0.42154579387000302</v>
      </c>
      <c r="BB10" s="17">
        <v>0.49709685963162598</v>
      </c>
      <c r="BC10" s="17">
        <v>0.48985860139710802</v>
      </c>
      <c r="BD10" s="17">
        <v>0.42637758595970798</v>
      </c>
      <c r="BE10" s="17"/>
      <c r="BF10" s="17">
        <v>0.467289879645578</v>
      </c>
      <c r="BG10" s="17"/>
      <c r="BH10" s="17">
        <v>0.46157531536028601</v>
      </c>
      <c r="BI10" s="17"/>
      <c r="BJ10" s="17">
        <v>0.46558684681331303</v>
      </c>
      <c r="BK10" s="17">
        <v>0.42353527871487301</v>
      </c>
      <c r="BL10" s="17">
        <v>0.47464112058351099</v>
      </c>
      <c r="BM10" s="17">
        <v>0.46828353339603901</v>
      </c>
      <c r="BN10" s="17">
        <v>0.43959685593232001</v>
      </c>
      <c r="BO10" s="17">
        <v>0.52738558037737004</v>
      </c>
      <c r="BP10" s="17"/>
      <c r="BQ10" s="17">
        <v>0.46014944135873898</v>
      </c>
      <c r="BR10" s="17">
        <v>0.47504715173606399</v>
      </c>
      <c r="BS10" s="17">
        <v>0.463281705368979</v>
      </c>
      <c r="BT10" s="17"/>
      <c r="BU10" s="17">
        <v>0.44863118484221798</v>
      </c>
      <c r="BV10" s="17">
        <v>0.45763196363873698</v>
      </c>
      <c r="BW10" s="17">
        <v>0.46748904837174898</v>
      </c>
      <c r="BX10" s="17"/>
      <c r="BY10" s="17">
        <v>0.43102506865708301</v>
      </c>
      <c r="BZ10" s="17"/>
      <c r="CA10" s="17">
        <v>0.38167046554859502</v>
      </c>
    </row>
    <row r="11" spans="2:79" ht="29" x14ac:dyDescent="0.35">
      <c r="B11" s="18" t="s">
        <v>519</v>
      </c>
      <c r="C11" s="17">
        <v>0.40458287664857101</v>
      </c>
      <c r="D11" s="17">
        <v>0.41552074956252499</v>
      </c>
      <c r="E11" s="17">
        <v>0.39300656907287101</v>
      </c>
      <c r="F11" s="17"/>
      <c r="G11" s="17">
        <v>0.37884788310596801</v>
      </c>
      <c r="H11" s="17">
        <v>0.38969385191919498</v>
      </c>
      <c r="I11" s="17">
        <v>0.357485113782334</v>
      </c>
      <c r="J11" s="17">
        <v>0.38776586843185701</v>
      </c>
      <c r="K11" s="17">
        <v>0.46192308147556499</v>
      </c>
      <c r="L11" s="17">
        <v>0.44512919501356601</v>
      </c>
      <c r="M11" s="17"/>
      <c r="N11" s="17">
        <v>0.43232613059622899</v>
      </c>
      <c r="O11" s="17">
        <v>0.405617483464771</v>
      </c>
      <c r="P11" s="17">
        <v>0.38899703715088402</v>
      </c>
      <c r="Q11" s="17">
        <v>0.37642297951986298</v>
      </c>
      <c r="R11" s="17"/>
      <c r="S11" s="17">
        <v>0.38640028562716799</v>
      </c>
      <c r="T11" s="17">
        <v>0.41725724459892599</v>
      </c>
      <c r="U11" s="17">
        <v>0.41119053107453901</v>
      </c>
      <c r="V11" s="17">
        <v>0.36433101337637602</v>
      </c>
      <c r="W11" s="17">
        <v>0.36087472516504299</v>
      </c>
      <c r="X11" s="17">
        <v>0.40661813907604799</v>
      </c>
      <c r="Y11" s="17">
        <v>0.40117911149274599</v>
      </c>
      <c r="Z11" s="17">
        <v>0.52290204048633404</v>
      </c>
      <c r="AA11" s="17">
        <v>0.33668194122726602</v>
      </c>
      <c r="AB11" s="17">
        <v>0.47498770453539801</v>
      </c>
      <c r="AC11" s="17">
        <v>0.47767992027351902</v>
      </c>
      <c r="AD11" s="17">
        <v>0.39190326626990102</v>
      </c>
      <c r="AE11" s="17"/>
      <c r="AF11" s="17">
        <v>0.33981924874862102</v>
      </c>
      <c r="AG11" s="17">
        <v>0.42551561537483401</v>
      </c>
      <c r="AH11" s="17">
        <v>0.388054192290962</v>
      </c>
      <c r="AI11" s="17">
        <v>0.437090077195876</v>
      </c>
      <c r="AJ11" s="17">
        <v>0.41786558163145399</v>
      </c>
      <c r="AK11" s="17">
        <v>0.444379908048465</v>
      </c>
      <c r="AL11" s="17"/>
      <c r="AM11" s="17">
        <v>0.38300348027819398</v>
      </c>
      <c r="AN11" s="17">
        <v>0.39138847393386</v>
      </c>
      <c r="AO11" s="17">
        <v>0.41815111711042702</v>
      </c>
      <c r="AP11" s="17">
        <v>0.465428963320068</v>
      </c>
      <c r="AQ11" s="17">
        <v>0.35893883194658899</v>
      </c>
      <c r="AR11" s="17"/>
      <c r="AS11" s="17">
        <v>0.38924722364706299</v>
      </c>
      <c r="AT11" s="17">
        <v>0.412333133524933</v>
      </c>
      <c r="AU11" s="17">
        <v>0.35110103290398598</v>
      </c>
      <c r="AV11" s="17">
        <v>0.42582411682453303</v>
      </c>
      <c r="AW11" s="17">
        <v>0.48549374209580698</v>
      </c>
      <c r="AX11" s="17">
        <v>0.35769514504865202</v>
      </c>
      <c r="AY11" s="17"/>
      <c r="AZ11" s="17">
        <v>0.40372116243312201</v>
      </c>
      <c r="BA11" s="17">
        <v>0.37398184835840198</v>
      </c>
      <c r="BB11" s="17">
        <v>0.402262807865651</v>
      </c>
      <c r="BC11" s="17">
        <v>0.45507850278284301</v>
      </c>
      <c r="BD11" s="17">
        <v>0.43003391252129503</v>
      </c>
      <c r="BE11" s="17"/>
      <c r="BF11" s="17">
        <v>0.40078534802517801</v>
      </c>
      <c r="BG11" s="17"/>
      <c r="BH11" s="17">
        <v>0.40118076150072501</v>
      </c>
      <c r="BI11" s="17"/>
      <c r="BJ11" s="17">
        <v>0.39072230000360603</v>
      </c>
      <c r="BK11" s="17">
        <v>0.45869405268282998</v>
      </c>
      <c r="BL11" s="17">
        <v>0.39133093074875802</v>
      </c>
      <c r="BM11" s="17">
        <v>0.41596591786401699</v>
      </c>
      <c r="BN11" s="17">
        <v>0.36133958758585599</v>
      </c>
      <c r="BO11" s="17">
        <v>0.47743508367322202</v>
      </c>
      <c r="BP11" s="17"/>
      <c r="BQ11" s="17">
        <v>0.46055291778693702</v>
      </c>
      <c r="BR11" s="17">
        <v>0.403888652042941</v>
      </c>
      <c r="BS11" s="17">
        <v>0.41176339811282903</v>
      </c>
      <c r="BT11" s="17"/>
      <c r="BU11" s="17">
        <v>0.39587112214673298</v>
      </c>
      <c r="BV11" s="17">
        <v>0.40194607774098101</v>
      </c>
      <c r="BW11" s="17">
        <v>0.41567804694187099</v>
      </c>
      <c r="BX11" s="17"/>
      <c r="BY11" s="17">
        <v>0.40749123165350398</v>
      </c>
      <c r="BZ11" s="17"/>
      <c r="CA11" s="17">
        <v>0.40419372773675</v>
      </c>
    </row>
    <row r="12" spans="2:79" ht="43.5" x14ac:dyDescent="0.35">
      <c r="B12" s="18" t="s">
        <v>520</v>
      </c>
      <c r="C12" s="17">
        <v>0.35982080628253499</v>
      </c>
      <c r="D12" s="17">
        <v>0.337000564630627</v>
      </c>
      <c r="E12" s="17">
        <v>0.38053476631102301</v>
      </c>
      <c r="F12" s="17"/>
      <c r="G12" s="17">
        <v>0.34713830023443298</v>
      </c>
      <c r="H12" s="17">
        <v>0.32681843072795402</v>
      </c>
      <c r="I12" s="17">
        <v>0.35073499671737501</v>
      </c>
      <c r="J12" s="17">
        <v>0.370304730337085</v>
      </c>
      <c r="K12" s="17">
        <v>0.40385854531646298</v>
      </c>
      <c r="L12" s="17">
        <v>0.36405558460291798</v>
      </c>
      <c r="M12" s="17"/>
      <c r="N12" s="17">
        <v>0.39966831184572099</v>
      </c>
      <c r="O12" s="17">
        <v>0.36537570644761902</v>
      </c>
      <c r="P12" s="17">
        <v>0.32248744026423398</v>
      </c>
      <c r="Q12" s="17">
        <v>0.33053671993446798</v>
      </c>
      <c r="R12" s="17"/>
      <c r="S12" s="17">
        <v>0.41794483896777102</v>
      </c>
      <c r="T12" s="17">
        <v>0.35513676629079599</v>
      </c>
      <c r="U12" s="17">
        <v>0.35981995383223198</v>
      </c>
      <c r="V12" s="17">
        <v>0.30178298171177598</v>
      </c>
      <c r="W12" s="17">
        <v>0.41867715109079701</v>
      </c>
      <c r="X12" s="17">
        <v>0.36488160742777598</v>
      </c>
      <c r="Y12" s="17">
        <v>0.30395128852400699</v>
      </c>
      <c r="Z12" s="17">
        <v>0.423014410193991</v>
      </c>
      <c r="AA12" s="17">
        <v>0.28717709412065801</v>
      </c>
      <c r="AB12" s="17">
        <v>0.36543689462545298</v>
      </c>
      <c r="AC12" s="17">
        <v>0.40107761358179</v>
      </c>
      <c r="AD12" s="17">
        <v>0.39467178898162902</v>
      </c>
      <c r="AE12" s="17"/>
      <c r="AF12" s="17">
        <v>0.28737427852352398</v>
      </c>
      <c r="AG12" s="17">
        <v>0.36946801220569098</v>
      </c>
      <c r="AH12" s="17">
        <v>0.36478394909629103</v>
      </c>
      <c r="AI12" s="17">
        <v>0.39658789177442</v>
      </c>
      <c r="AJ12" s="17">
        <v>0.41604357129113001</v>
      </c>
      <c r="AK12" s="17">
        <v>0.38863243552719401</v>
      </c>
      <c r="AL12" s="17"/>
      <c r="AM12" s="17">
        <v>0.35415368768486599</v>
      </c>
      <c r="AN12" s="17">
        <v>0.35133300871895401</v>
      </c>
      <c r="AO12" s="17">
        <v>0.35501215186879298</v>
      </c>
      <c r="AP12" s="17">
        <v>0.42137687103060001</v>
      </c>
      <c r="AQ12" s="17">
        <v>0.32498938497899299</v>
      </c>
      <c r="AR12" s="17"/>
      <c r="AS12" s="17">
        <v>0.34848978363651001</v>
      </c>
      <c r="AT12" s="17">
        <v>0.38484640716837798</v>
      </c>
      <c r="AU12" s="17">
        <v>0.38233306487813601</v>
      </c>
      <c r="AV12" s="17">
        <v>0.33021066735077198</v>
      </c>
      <c r="AW12" s="17">
        <v>0.37314692388703302</v>
      </c>
      <c r="AX12" s="17">
        <v>0.32669328877928699</v>
      </c>
      <c r="AY12" s="17"/>
      <c r="AZ12" s="17">
        <v>0.331087296541</v>
      </c>
      <c r="BA12" s="17">
        <v>0.33572126467327601</v>
      </c>
      <c r="BB12" s="17">
        <v>0.36081608257657499</v>
      </c>
      <c r="BC12" s="17">
        <v>0.38874937939732301</v>
      </c>
      <c r="BD12" s="17">
        <v>0.40414404255034603</v>
      </c>
      <c r="BE12" s="17"/>
      <c r="BF12" s="17">
        <v>0.35216760111848799</v>
      </c>
      <c r="BG12" s="17"/>
      <c r="BH12" s="17">
        <v>0.35849135764872703</v>
      </c>
      <c r="BI12" s="17"/>
      <c r="BJ12" s="17">
        <v>0.37729490179162201</v>
      </c>
      <c r="BK12" s="17">
        <v>0.36894668552190002</v>
      </c>
      <c r="BL12" s="17">
        <v>0.34081877436697799</v>
      </c>
      <c r="BM12" s="17">
        <v>0.39824444294163402</v>
      </c>
      <c r="BN12" s="17">
        <v>0.32541289017347602</v>
      </c>
      <c r="BO12" s="17">
        <v>0.35606732659983997</v>
      </c>
      <c r="BP12" s="17"/>
      <c r="BQ12" s="17">
        <v>0.368255485160007</v>
      </c>
      <c r="BR12" s="17">
        <v>0.34803097093882401</v>
      </c>
      <c r="BS12" s="17">
        <v>0.37927149909269298</v>
      </c>
      <c r="BT12" s="17"/>
      <c r="BU12" s="17">
        <v>0.28861187950428702</v>
      </c>
      <c r="BV12" s="17">
        <v>0.37626746051177601</v>
      </c>
      <c r="BW12" s="17">
        <v>0.38352584482819402</v>
      </c>
      <c r="BX12" s="17"/>
      <c r="BY12" s="17">
        <v>0.29791883253872498</v>
      </c>
      <c r="BZ12" s="17"/>
      <c r="CA12" s="17">
        <v>0.34188269591398401</v>
      </c>
    </row>
    <row r="13" spans="2:79" x14ac:dyDescent="0.35">
      <c r="B13" s="18" t="s">
        <v>521</v>
      </c>
      <c r="C13" s="17">
        <v>0.35000676005740999</v>
      </c>
      <c r="D13" s="17">
        <v>0.36408498557720098</v>
      </c>
      <c r="E13" s="17">
        <v>0.33866616031407198</v>
      </c>
      <c r="F13" s="17"/>
      <c r="G13" s="17">
        <v>0.32132845475947702</v>
      </c>
      <c r="H13" s="17">
        <v>0.23887175848681799</v>
      </c>
      <c r="I13" s="17">
        <v>0.33754248270192</v>
      </c>
      <c r="J13" s="17">
        <v>0.32767619992020502</v>
      </c>
      <c r="K13" s="17">
        <v>0.40420815767271401</v>
      </c>
      <c r="L13" s="17">
        <v>0.43977674047366999</v>
      </c>
      <c r="M13" s="17"/>
      <c r="N13" s="17">
        <v>0.358141937146637</v>
      </c>
      <c r="O13" s="17">
        <v>0.37838925530038697</v>
      </c>
      <c r="P13" s="17">
        <v>0.32605146272683899</v>
      </c>
      <c r="Q13" s="17">
        <v>0.327871650378326</v>
      </c>
      <c r="R13" s="17"/>
      <c r="S13" s="17">
        <v>0.35817405468278002</v>
      </c>
      <c r="T13" s="17">
        <v>0.33016347212810598</v>
      </c>
      <c r="U13" s="17">
        <v>0.34333920398323797</v>
      </c>
      <c r="V13" s="17">
        <v>0.32319367252722297</v>
      </c>
      <c r="W13" s="17">
        <v>0.39209436916625801</v>
      </c>
      <c r="X13" s="17">
        <v>0.38313202765723398</v>
      </c>
      <c r="Y13" s="17">
        <v>0.34429448592573297</v>
      </c>
      <c r="Z13" s="17">
        <v>0.35631790830937199</v>
      </c>
      <c r="AA13" s="17">
        <v>0.29139979250294201</v>
      </c>
      <c r="AB13" s="17">
        <v>0.38084154793407798</v>
      </c>
      <c r="AC13" s="17">
        <v>0.390675990851513</v>
      </c>
      <c r="AD13" s="17">
        <v>0.37239262401116902</v>
      </c>
      <c r="AE13" s="17"/>
      <c r="AF13" s="17">
        <v>0.319176139139493</v>
      </c>
      <c r="AG13" s="17">
        <v>0.35240768629098501</v>
      </c>
      <c r="AH13" s="17">
        <v>0.39026517523556498</v>
      </c>
      <c r="AI13" s="17">
        <v>0.33499450744492398</v>
      </c>
      <c r="AJ13" s="17">
        <v>0.344900757646323</v>
      </c>
      <c r="AK13" s="17">
        <v>0.301444972522522</v>
      </c>
      <c r="AL13" s="17"/>
      <c r="AM13" s="17">
        <v>0.34913258381938</v>
      </c>
      <c r="AN13" s="17">
        <v>0.36356028842576499</v>
      </c>
      <c r="AO13" s="17">
        <v>0.35350884395313498</v>
      </c>
      <c r="AP13" s="17">
        <v>0.33637706419806401</v>
      </c>
      <c r="AQ13" s="17">
        <v>0.23742977762178399</v>
      </c>
      <c r="AR13" s="17"/>
      <c r="AS13" s="17">
        <v>0.31759485963034501</v>
      </c>
      <c r="AT13" s="17">
        <v>0.34775620939869001</v>
      </c>
      <c r="AU13" s="17">
        <v>0.30834001351991902</v>
      </c>
      <c r="AV13" s="17">
        <v>0.39649430906967098</v>
      </c>
      <c r="AW13" s="17">
        <v>0.39598632830446401</v>
      </c>
      <c r="AX13" s="17">
        <v>0.34110562050967103</v>
      </c>
      <c r="AY13" s="17"/>
      <c r="AZ13" s="17">
        <v>0.38615919660567499</v>
      </c>
      <c r="BA13" s="17">
        <v>0.30923912001559101</v>
      </c>
      <c r="BB13" s="17">
        <v>0.35280026459531499</v>
      </c>
      <c r="BC13" s="17">
        <v>0.452024189651755</v>
      </c>
      <c r="BD13" s="17">
        <v>0.331530342407721</v>
      </c>
      <c r="BE13" s="17"/>
      <c r="BF13" s="17">
        <v>0.35865678350637697</v>
      </c>
      <c r="BG13" s="17"/>
      <c r="BH13" s="17">
        <v>0.36863398586787299</v>
      </c>
      <c r="BI13" s="17"/>
      <c r="BJ13" s="17">
        <v>0.30595381318875198</v>
      </c>
      <c r="BK13" s="17">
        <v>0.39459640956230402</v>
      </c>
      <c r="BL13" s="17">
        <v>0.38096130357055702</v>
      </c>
      <c r="BM13" s="17">
        <v>0.27949221908476801</v>
      </c>
      <c r="BN13" s="17">
        <v>0.373614092932127</v>
      </c>
      <c r="BO13" s="17">
        <v>0.28771450382990699</v>
      </c>
      <c r="BP13" s="17"/>
      <c r="BQ13" s="17">
        <v>0.32627956204883102</v>
      </c>
      <c r="BR13" s="17">
        <v>0.39188986926770703</v>
      </c>
      <c r="BS13" s="17">
        <v>0.35361068176427601</v>
      </c>
      <c r="BT13" s="17"/>
      <c r="BU13" s="17">
        <v>0.30388256608783198</v>
      </c>
      <c r="BV13" s="17">
        <v>0.41333055306412397</v>
      </c>
      <c r="BW13" s="17">
        <v>0.34312783295238503</v>
      </c>
      <c r="BX13" s="17"/>
      <c r="BY13" s="17">
        <v>0.25061674267955097</v>
      </c>
      <c r="BZ13" s="17"/>
      <c r="CA13" s="17">
        <v>0.36227071351705398</v>
      </c>
    </row>
    <row r="14" spans="2:79" ht="43.5" x14ac:dyDescent="0.35">
      <c r="B14" s="18" t="s">
        <v>522</v>
      </c>
      <c r="C14" s="17">
        <v>0.32248263707560298</v>
      </c>
      <c r="D14" s="17">
        <v>0.325970909741916</v>
      </c>
      <c r="E14" s="17">
        <v>0.31930266955393</v>
      </c>
      <c r="F14" s="17"/>
      <c r="G14" s="17">
        <v>0.25271815810119702</v>
      </c>
      <c r="H14" s="17">
        <v>0.271421542582654</v>
      </c>
      <c r="I14" s="17">
        <v>0.311625488011535</v>
      </c>
      <c r="J14" s="17">
        <v>0.30166030105628799</v>
      </c>
      <c r="K14" s="17">
        <v>0.34116470190898701</v>
      </c>
      <c r="L14" s="17">
        <v>0.41374004997466102</v>
      </c>
      <c r="M14" s="17"/>
      <c r="N14" s="17">
        <v>0.36364066810064799</v>
      </c>
      <c r="O14" s="17">
        <v>0.31280410008431803</v>
      </c>
      <c r="P14" s="17">
        <v>0.29437355097373702</v>
      </c>
      <c r="Q14" s="17">
        <v>0.30704125169386798</v>
      </c>
      <c r="R14" s="17"/>
      <c r="S14" s="17">
        <v>0.33129760835462102</v>
      </c>
      <c r="T14" s="17">
        <v>0.28202384278859199</v>
      </c>
      <c r="U14" s="17">
        <v>0.33924122546685898</v>
      </c>
      <c r="V14" s="17">
        <v>0.318974505553966</v>
      </c>
      <c r="W14" s="17">
        <v>0.32482619970210902</v>
      </c>
      <c r="X14" s="17">
        <v>0.36093815390378398</v>
      </c>
      <c r="Y14" s="17">
        <v>0.30344928243274699</v>
      </c>
      <c r="Z14" s="17">
        <v>0.36454292078991901</v>
      </c>
      <c r="AA14" s="17">
        <v>0.25128859642992601</v>
      </c>
      <c r="AB14" s="17">
        <v>0.39403924403901502</v>
      </c>
      <c r="AC14" s="17">
        <v>0.34795827340449298</v>
      </c>
      <c r="AD14" s="17">
        <v>0.31139472603102297</v>
      </c>
      <c r="AE14" s="17"/>
      <c r="AF14" s="17">
        <v>0.296409781118883</v>
      </c>
      <c r="AG14" s="17">
        <v>0.32192417807729801</v>
      </c>
      <c r="AH14" s="17">
        <v>0.27860484355942799</v>
      </c>
      <c r="AI14" s="17">
        <v>0.35674545366896598</v>
      </c>
      <c r="AJ14" s="17">
        <v>0.37800790025551101</v>
      </c>
      <c r="AK14" s="17">
        <v>0.352780720960296</v>
      </c>
      <c r="AL14" s="17"/>
      <c r="AM14" s="17">
        <v>0.26625449827728298</v>
      </c>
      <c r="AN14" s="17">
        <v>0.32787818509705102</v>
      </c>
      <c r="AO14" s="17">
        <v>0.33679683911606101</v>
      </c>
      <c r="AP14" s="17">
        <v>0.39038888867046501</v>
      </c>
      <c r="AQ14" s="17">
        <v>0.26213526871000897</v>
      </c>
      <c r="AR14" s="17"/>
      <c r="AS14" s="17">
        <v>0.31627475677603101</v>
      </c>
      <c r="AT14" s="17">
        <v>0.32343369170856201</v>
      </c>
      <c r="AU14" s="17">
        <v>0.291820035662891</v>
      </c>
      <c r="AV14" s="17">
        <v>0.33865959812723601</v>
      </c>
      <c r="AW14" s="17">
        <v>0.34717536613675998</v>
      </c>
      <c r="AX14" s="17">
        <v>0.31976296019469103</v>
      </c>
      <c r="AY14" s="17"/>
      <c r="AZ14" s="17">
        <v>0.35014108026354801</v>
      </c>
      <c r="BA14" s="17">
        <v>0.29686522905141999</v>
      </c>
      <c r="BB14" s="17">
        <v>0.34135635288031502</v>
      </c>
      <c r="BC14" s="17">
        <v>0.35568350628974499</v>
      </c>
      <c r="BD14" s="17">
        <v>0.30452223258015498</v>
      </c>
      <c r="BE14" s="17"/>
      <c r="BF14" s="17">
        <v>0.32754200344087903</v>
      </c>
      <c r="BG14" s="17"/>
      <c r="BH14" s="17">
        <v>0.34938936163468198</v>
      </c>
      <c r="BI14" s="17"/>
      <c r="BJ14" s="17">
        <v>0.30092220466356201</v>
      </c>
      <c r="BK14" s="17">
        <v>0.35447631270206598</v>
      </c>
      <c r="BL14" s="17">
        <v>0.33705296715422101</v>
      </c>
      <c r="BM14" s="17">
        <v>0.32046160737548002</v>
      </c>
      <c r="BN14" s="17">
        <v>0.33223078151742302</v>
      </c>
      <c r="BO14" s="17">
        <v>0.27823798809337502</v>
      </c>
      <c r="BP14" s="17"/>
      <c r="BQ14" s="17">
        <v>0.345540129208667</v>
      </c>
      <c r="BR14" s="17">
        <v>0.30314052912764999</v>
      </c>
      <c r="BS14" s="17">
        <v>0.345831595957934</v>
      </c>
      <c r="BT14" s="17"/>
      <c r="BU14" s="17">
        <v>0.34975236691010703</v>
      </c>
      <c r="BV14" s="17">
        <v>0.32903709525462699</v>
      </c>
      <c r="BW14" s="17">
        <v>0.33531699374442803</v>
      </c>
      <c r="BX14" s="17"/>
      <c r="BY14" s="17">
        <v>0.111928771041422</v>
      </c>
      <c r="BZ14" s="17"/>
      <c r="CA14" s="17">
        <v>0.33267830816424199</v>
      </c>
    </row>
    <row r="15" spans="2:79" ht="29" x14ac:dyDescent="0.35">
      <c r="B15" s="18" t="s">
        <v>523</v>
      </c>
      <c r="C15" s="17">
        <v>0.31929266150006402</v>
      </c>
      <c r="D15" s="17">
        <v>0.285583982017861</v>
      </c>
      <c r="E15" s="17">
        <v>0.35080563677252502</v>
      </c>
      <c r="F15" s="17"/>
      <c r="G15" s="17">
        <v>0.239480522113688</v>
      </c>
      <c r="H15" s="17">
        <v>0.25837054436018903</v>
      </c>
      <c r="I15" s="17">
        <v>0.29622186803726602</v>
      </c>
      <c r="J15" s="17">
        <v>0.34861807672312201</v>
      </c>
      <c r="K15" s="17">
        <v>0.344062310951539</v>
      </c>
      <c r="L15" s="17">
        <v>0.39217589599338398</v>
      </c>
      <c r="M15" s="17"/>
      <c r="N15" s="17">
        <v>0.37165448140470497</v>
      </c>
      <c r="O15" s="17">
        <v>0.33414543840040101</v>
      </c>
      <c r="P15" s="17">
        <v>0.26221113106191901</v>
      </c>
      <c r="Q15" s="17">
        <v>0.28324243900263202</v>
      </c>
      <c r="R15" s="17"/>
      <c r="S15" s="17">
        <v>0.384847724498181</v>
      </c>
      <c r="T15" s="17">
        <v>0.28612678897936999</v>
      </c>
      <c r="U15" s="17">
        <v>0.32107613234457399</v>
      </c>
      <c r="V15" s="17">
        <v>0.310201280575083</v>
      </c>
      <c r="W15" s="17">
        <v>0.29096706740558098</v>
      </c>
      <c r="X15" s="17">
        <v>0.24675401120767901</v>
      </c>
      <c r="Y15" s="17">
        <v>0.24835117997852699</v>
      </c>
      <c r="Z15" s="17">
        <v>0.371963191273047</v>
      </c>
      <c r="AA15" s="17">
        <v>0.27600878730394401</v>
      </c>
      <c r="AB15" s="17">
        <v>0.38115075294774098</v>
      </c>
      <c r="AC15" s="17">
        <v>0.42227612566428702</v>
      </c>
      <c r="AD15" s="17">
        <v>0.36140342398981401</v>
      </c>
      <c r="AE15" s="17"/>
      <c r="AF15" s="17">
        <v>0.27997290903027799</v>
      </c>
      <c r="AG15" s="17">
        <v>0.312751653927972</v>
      </c>
      <c r="AH15" s="17">
        <v>0.33684487423065301</v>
      </c>
      <c r="AI15" s="17">
        <v>0.29804400607944098</v>
      </c>
      <c r="AJ15" s="17">
        <v>0.38105836142265298</v>
      </c>
      <c r="AK15" s="17">
        <v>0.37679615965890101</v>
      </c>
      <c r="AL15" s="17"/>
      <c r="AM15" s="17">
        <v>0.30196765446690099</v>
      </c>
      <c r="AN15" s="17">
        <v>0.30417751439415303</v>
      </c>
      <c r="AO15" s="17">
        <v>0.349335826947345</v>
      </c>
      <c r="AP15" s="17">
        <v>0.33145655031670601</v>
      </c>
      <c r="AQ15" s="17">
        <v>0.30310158908679702</v>
      </c>
      <c r="AR15" s="17"/>
      <c r="AS15" s="17">
        <v>0.27980283489325197</v>
      </c>
      <c r="AT15" s="17">
        <v>0.336852383937014</v>
      </c>
      <c r="AU15" s="17">
        <v>0.30120015153902102</v>
      </c>
      <c r="AV15" s="17">
        <v>0.32974883513536901</v>
      </c>
      <c r="AW15" s="17">
        <v>0.36000254991684599</v>
      </c>
      <c r="AX15" s="17">
        <v>0.326498277108555</v>
      </c>
      <c r="AY15" s="17"/>
      <c r="AZ15" s="17">
        <v>0.326569199618854</v>
      </c>
      <c r="BA15" s="17">
        <v>0.28643258093455098</v>
      </c>
      <c r="BB15" s="17">
        <v>0.34570851195672903</v>
      </c>
      <c r="BC15" s="17">
        <v>0.37935569584239298</v>
      </c>
      <c r="BD15" s="17">
        <v>0.31221173448661699</v>
      </c>
      <c r="BE15" s="17"/>
      <c r="BF15" s="17">
        <v>0.32058257777842902</v>
      </c>
      <c r="BG15" s="17"/>
      <c r="BH15" s="17">
        <v>0.33724748372744101</v>
      </c>
      <c r="BI15" s="17"/>
      <c r="BJ15" s="17">
        <v>0.29050010197619802</v>
      </c>
      <c r="BK15" s="17">
        <v>0.33222137735926299</v>
      </c>
      <c r="BL15" s="17">
        <v>0.35367978385730697</v>
      </c>
      <c r="BM15" s="17">
        <v>0.31894914781654599</v>
      </c>
      <c r="BN15" s="17">
        <v>0.320659762314289</v>
      </c>
      <c r="BO15" s="17">
        <v>0.19892673100416899</v>
      </c>
      <c r="BP15" s="17"/>
      <c r="BQ15" s="17">
        <v>0.31396969064417901</v>
      </c>
      <c r="BR15" s="17">
        <v>0.31079796004566201</v>
      </c>
      <c r="BS15" s="17">
        <v>0.34436723840151501</v>
      </c>
      <c r="BT15" s="17"/>
      <c r="BU15" s="17">
        <v>0.26133584065359</v>
      </c>
      <c r="BV15" s="17">
        <v>0.342514135547001</v>
      </c>
      <c r="BW15" s="17">
        <v>0.33038628919144197</v>
      </c>
      <c r="BX15" s="17"/>
      <c r="BY15" s="17">
        <v>0.301273619295163</v>
      </c>
      <c r="BZ15" s="17"/>
      <c r="CA15" s="17">
        <v>0.34386686294903701</v>
      </c>
    </row>
    <row r="16" spans="2:79" ht="43.5" x14ac:dyDescent="0.35">
      <c r="B16" s="18" t="s">
        <v>524</v>
      </c>
      <c r="C16" s="17">
        <v>0.24614072874040199</v>
      </c>
      <c r="D16" s="17">
        <v>0.22983989409203501</v>
      </c>
      <c r="E16" s="17">
        <v>0.26102323174534903</v>
      </c>
      <c r="F16" s="17"/>
      <c r="G16" s="17">
        <v>0.23882717676142001</v>
      </c>
      <c r="H16" s="17">
        <v>0.20707161320487399</v>
      </c>
      <c r="I16" s="17">
        <v>0.224291303350064</v>
      </c>
      <c r="J16" s="17">
        <v>0.25183035681174998</v>
      </c>
      <c r="K16" s="17">
        <v>0.279754892680948</v>
      </c>
      <c r="L16" s="17">
        <v>0.27061298775696402</v>
      </c>
      <c r="M16" s="17"/>
      <c r="N16" s="17">
        <v>0.28622373080074198</v>
      </c>
      <c r="O16" s="17">
        <v>0.23255335164872001</v>
      </c>
      <c r="P16" s="17">
        <v>0.20907135124377799</v>
      </c>
      <c r="Q16" s="17">
        <v>0.23784721017320601</v>
      </c>
      <c r="R16" s="17"/>
      <c r="S16" s="17">
        <v>0.262617381063042</v>
      </c>
      <c r="T16" s="17">
        <v>0.250792534825381</v>
      </c>
      <c r="U16" s="17">
        <v>0.236086588141769</v>
      </c>
      <c r="V16" s="17">
        <v>0.24464477052973299</v>
      </c>
      <c r="W16" s="17">
        <v>0.25402831690948802</v>
      </c>
      <c r="X16" s="17">
        <v>0.19759651900356301</v>
      </c>
      <c r="Y16" s="17">
        <v>0.25389206070040499</v>
      </c>
      <c r="Z16" s="17">
        <v>0.214464286726475</v>
      </c>
      <c r="AA16" s="17">
        <v>0.21145282944968399</v>
      </c>
      <c r="AB16" s="17">
        <v>0.28316507247230099</v>
      </c>
      <c r="AC16" s="17">
        <v>0.32834297589488898</v>
      </c>
      <c r="AD16" s="17">
        <v>0.205764628138665</v>
      </c>
      <c r="AE16" s="17"/>
      <c r="AF16" s="17">
        <v>0.20183603771955999</v>
      </c>
      <c r="AG16" s="17">
        <v>0.263043063334508</v>
      </c>
      <c r="AH16" s="17">
        <v>0.26728838305673402</v>
      </c>
      <c r="AI16" s="17">
        <v>0.20566631866454199</v>
      </c>
      <c r="AJ16" s="17">
        <v>0.22948570297816301</v>
      </c>
      <c r="AK16" s="17">
        <v>0.33534801867474001</v>
      </c>
      <c r="AL16" s="17"/>
      <c r="AM16" s="17">
        <v>0.21759807132740999</v>
      </c>
      <c r="AN16" s="17">
        <v>0.22647423503119299</v>
      </c>
      <c r="AO16" s="17">
        <v>0.28091215164803701</v>
      </c>
      <c r="AP16" s="17">
        <v>0.28733576739820799</v>
      </c>
      <c r="AQ16" s="17">
        <v>0.31004794729125001</v>
      </c>
      <c r="AR16" s="17"/>
      <c r="AS16" s="17">
        <v>0.235582338176931</v>
      </c>
      <c r="AT16" s="17">
        <v>0.27910813622366198</v>
      </c>
      <c r="AU16" s="17">
        <v>0.214039102670185</v>
      </c>
      <c r="AV16" s="17">
        <v>0.23521753558578401</v>
      </c>
      <c r="AW16" s="17">
        <v>0.248630211268456</v>
      </c>
      <c r="AX16" s="17">
        <v>0.26741356463808702</v>
      </c>
      <c r="AY16" s="17"/>
      <c r="AZ16" s="17">
        <v>0.26659187862184802</v>
      </c>
      <c r="BA16" s="17">
        <v>0.25130529919731498</v>
      </c>
      <c r="BB16" s="17">
        <v>0.225996887893434</v>
      </c>
      <c r="BC16" s="17">
        <v>0.27498780416858798</v>
      </c>
      <c r="BD16" s="17">
        <v>0.230073244739949</v>
      </c>
      <c r="BE16" s="17"/>
      <c r="BF16" s="17">
        <v>0.243237992776144</v>
      </c>
      <c r="BG16" s="17"/>
      <c r="BH16" s="17">
        <v>0.25379482189159902</v>
      </c>
      <c r="BI16" s="17"/>
      <c r="BJ16" s="17">
        <v>0.21866120055166599</v>
      </c>
      <c r="BK16" s="17">
        <v>0.259567110844106</v>
      </c>
      <c r="BL16" s="17">
        <v>0.28204901224221302</v>
      </c>
      <c r="BM16" s="17">
        <v>0.28872961087783999</v>
      </c>
      <c r="BN16" s="17">
        <v>0.15336908722836001</v>
      </c>
      <c r="BO16" s="17">
        <v>0.22513137870889399</v>
      </c>
      <c r="BP16" s="17"/>
      <c r="BQ16" s="17">
        <v>0.25440965408821598</v>
      </c>
      <c r="BR16" s="17">
        <v>0.25079039246632601</v>
      </c>
      <c r="BS16" s="17">
        <v>0.24744971328182999</v>
      </c>
      <c r="BT16" s="17"/>
      <c r="BU16" s="17">
        <v>0.211785647688358</v>
      </c>
      <c r="BV16" s="17">
        <v>0.238110832371797</v>
      </c>
      <c r="BW16" s="17">
        <v>0.26039016633761503</v>
      </c>
      <c r="BX16" s="17"/>
      <c r="BY16" s="17">
        <v>0.164193211610979</v>
      </c>
      <c r="BZ16" s="17"/>
      <c r="CA16" s="17">
        <v>0.21922544569063501</v>
      </c>
    </row>
    <row r="17" spans="2:79" ht="29" x14ac:dyDescent="0.35">
      <c r="B17" s="18" t="s">
        <v>525</v>
      </c>
      <c r="C17" s="17">
        <v>0.23038527724579499</v>
      </c>
      <c r="D17" s="17">
        <v>0.22958950282401999</v>
      </c>
      <c r="E17" s="17">
        <v>0.23057257890219399</v>
      </c>
      <c r="F17" s="17"/>
      <c r="G17" s="17">
        <v>0.19950822366016999</v>
      </c>
      <c r="H17" s="17">
        <v>0.19797645224684901</v>
      </c>
      <c r="I17" s="17">
        <v>0.25015137308705399</v>
      </c>
      <c r="J17" s="17">
        <v>0.20652604537302099</v>
      </c>
      <c r="K17" s="17">
        <v>0.24773854205172699</v>
      </c>
      <c r="L17" s="17">
        <v>0.264662779464649</v>
      </c>
      <c r="M17" s="17"/>
      <c r="N17" s="17">
        <v>0.22808057907717599</v>
      </c>
      <c r="O17" s="17">
        <v>0.22581569846154301</v>
      </c>
      <c r="P17" s="17">
        <v>0.225488156902969</v>
      </c>
      <c r="Q17" s="17">
        <v>0.23474355739303099</v>
      </c>
      <c r="R17" s="17"/>
      <c r="S17" s="17">
        <v>0.24121238311663301</v>
      </c>
      <c r="T17" s="17">
        <v>0.19721534642815899</v>
      </c>
      <c r="U17" s="17">
        <v>0.188651609378513</v>
      </c>
      <c r="V17" s="17">
        <v>0.25899318495912599</v>
      </c>
      <c r="W17" s="17">
        <v>0.29319558956772401</v>
      </c>
      <c r="X17" s="17">
        <v>0.201735512976526</v>
      </c>
      <c r="Y17" s="17">
        <v>0.20172240515313999</v>
      </c>
      <c r="Z17" s="17">
        <v>0.27566062190416502</v>
      </c>
      <c r="AA17" s="17">
        <v>0.21979041664613799</v>
      </c>
      <c r="AB17" s="17">
        <v>0.238724878905724</v>
      </c>
      <c r="AC17" s="17">
        <v>0.26066289702080597</v>
      </c>
      <c r="AD17" s="17">
        <v>0.251007173403751</v>
      </c>
      <c r="AE17" s="17"/>
      <c r="AF17" s="17">
        <v>0.181648809275231</v>
      </c>
      <c r="AG17" s="17">
        <v>0.222332113602353</v>
      </c>
      <c r="AH17" s="17">
        <v>0.25897263620378502</v>
      </c>
      <c r="AI17" s="17">
        <v>0.30745259685568199</v>
      </c>
      <c r="AJ17" s="17">
        <v>0.17089336565708799</v>
      </c>
      <c r="AK17" s="17">
        <v>0.22032354366165499</v>
      </c>
      <c r="AL17" s="17"/>
      <c r="AM17" s="17">
        <v>0.22371304052095001</v>
      </c>
      <c r="AN17" s="17">
        <v>0.241494245666484</v>
      </c>
      <c r="AO17" s="17">
        <v>0.211252886035144</v>
      </c>
      <c r="AP17" s="17">
        <v>0.27146123429666802</v>
      </c>
      <c r="AQ17" s="17">
        <v>0.12780823190850801</v>
      </c>
      <c r="AR17" s="17"/>
      <c r="AS17" s="17">
        <v>0.22678782040283799</v>
      </c>
      <c r="AT17" s="17">
        <v>0.213978909293809</v>
      </c>
      <c r="AU17" s="17">
        <v>0.14456362148000501</v>
      </c>
      <c r="AV17" s="17">
        <v>0.28129056436062899</v>
      </c>
      <c r="AW17" s="17">
        <v>0.27041465377487001</v>
      </c>
      <c r="AX17" s="17">
        <v>0.27323567865006498</v>
      </c>
      <c r="AY17" s="17"/>
      <c r="AZ17" s="17">
        <v>0.25465053903675</v>
      </c>
      <c r="BA17" s="17">
        <v>0.25159088785984002</v>
      </c>
      <c r="BB17" s="17">
        <v>0.20683489910839301</v>
      </c>
      <c r="BC17" s="17">
        <v>0.22838296994622501</v>
      </c>
      <c r="BD17" s="17">
        <v>0.20001679551852999</v>
      </c>
      <c r="BE17" s="17"/>
      <c r="BF17" s="17">
        <v>0.23406645391242301</v>
      </c>
      <c r="BG17" s="17"/>
      <c r="BH17" s="17">
        <v>0.25028119931776599</v>
      </c>
      <c r="BI17" s="17"/>
      <c r="BJ17" s="17">
        <v>0.23353923248341801</v>
      </c>
      <c r="BK17" s="17">
        <v>0.21182876317371599</v>
      </c>
      <c r="BL17" s="17">
        <v>0.25333768056863498</v>
      </c>
      <c r="BM17" s="17">
        <v>0.23833382167013401</v>
      </c>
      <c r="BN17" s="17">
        <v>0.13850038527751901</v>
      </c>
      <c r="BO17" s="17">
        <v>7.6657226841052001E-2</v>
      </c>
      <c r="BP17" s="17"/>
      <c r="BQ17" s="17">
        <v>0.21440597556573501</v>
      </c>
      <c r="BR17" s="17">
        <v>0.240245927589504</v>
      </c>
      <c r="BS17" s="17">
        <v>0.241436822421912</v>
      </c>
      <c r="BT17" s="17"/>
      <c r="BU17" s="17">
        <v>0.284931862609408</v>
      </c>
      <c r="BV17" s="17">
        <v>0.231840130881106</v>
      </c>
      <c r="BW17" s="17">
        <v>0.23751745669633501</v>
      </c>
      <c r="BX17" s="17"/>
      <c r="BY17" s="17">
        <v>0.23539188906494099</v>
      </c>
      <c r="BZ17" s="17"/>
      <c r="CA17" s="17">
        <v>0.26190938150483001</v>
      </c>
    </row>
    <row r="18" spans="2:79" ht="29" x14ac:dyDescent="0.35">
      <c r="B18" s="18" t="s">
        <v>526</v>
      </c>
      <c r="C18" s="17">
        <v>0.21851441274250499</v>
      </c>
      <c r="D18" s="17">
        <v>0.243696264857137</v>
      </c>
      <c r="E18" s="17">
        <v>0.19432369944838199</v>
      </c>
      <c r="F18" s="17"/>
      <c r="G18" s="17">
        <v>0.196861517073389</v>
      </c>
      <c r="H18" s="17">
        <v>0.166343740210809</v>
      </c>
      <c r="I18" s="17">
        <v>0.221687968160941</v>
      </c>
      <c r="J18" s="17">
        <v>0.20103228357067801</v>
      </c>
      <c r="K18" s="17">
        <v>0.239748260367043</v>
      </c>
      <c r="L18" s="17">
        <v>0.266522765148336</v>
      </c>
      <c r="M18" s="17"/>
      <c r="N18" s="17">
        <v>0.23115365613161701</v>
      </c>
      <c r="O18" s="17">
        <v>0.22709195160773701</v>
      </c>
      <c r="P18" s="17">
        <v>0.16304086033496601</v>
      </c>
      <c r="Q18" s="17">
        <v>0.24533678920236399</v>
      </c>
      <c r="R18" s="17"/>
      <c r="S18" s="17">
        <v>0.23292525005226</v>
      </c>
      <c r="T18" s="17">
        <v>0.19951386903966001</v>
      </c>
      <c r="U18" s="17">
        <v>0.23061562240185099</v>
      </c>
      <c r="V18" s="17">
        <v>0.21082143412863899</v>
      </c>
      <c r="W18" s="17">
        <v>0.17682264059156799</v>
      </c>
      <c r="X18" s="17">
        <v>0.24033128739250501</v>
      </c>
      <c r="Y18" s="17">
        <v>0.18090350110425599</v>
      </c>
      <c r="Z18" s="17">
        <v>0.32386599904482</v>
      </c>
      <c r="AA18" s="17">
        <v>0.16985392704268701</v>
      </c>
      <c r="AB18" s="17">
        <v>0.227468874622653</v>
      </c>
      <c r="AC18" s="17">
        <v>0.283475880571461</v>
      </c>
      <c r="AD18" s="17">
        <v>0.24719858897579799</v>
      </c>
      <c r="AE18" s="17"/>
      <c r="AF18" s="17">
        <v>0.20794033819024099</v>
      </c>
      <c r="AG18" s="17">
        <v>0.23611722709135299</v>
      </c>
      <c r="AH18" s="17">
        <v>0.20376988459062001</v>
      </c>
      <c r="AI18" s="17">
        <v>0.218407498231623</v>
      </c>
      <c r="AJ18" s="17">
        <v>0.20063758881888899</v>
      </c>
      <c r="AK18" s="17">
        <v>0.16098256568837699</v>
      </c>
      <c r="AL18" s="17"/>
      <c r="AM18" s="17">
        <v>0.218125825328576</v>
      </c>
      <c r="AN18" s="17">
        <v>0.22979960305536701</v>
      </c>
      <c r="AO18" s="17">
        <v>0.20072512988628599</v>
      </c>
      <c r="AP18" s="17">
        <v>0.231154067052323</v>
      </c>
      <c r="AQ18" s="17">
        <v>0.238664689170174</v>
      </c>
      <c r="AR18" s="17"/>
      <c r="AS18" s="17">
        <v>0.17106533943222699</v>
      </c>
      <c r="AT18" s="17">
        <v>0.240173170156082</v>
      </c>
      <c r="AU18" s="17">
        <v>0.18341767974221501</v>
      </c>
      <c r="AV18" s="17">
        <v>0.24422206239800401</v>
      </c>
      <c r="AW18" s="17">
        <v>0.265383003462838</v>
      </c>
      <c r="AX18" s="17">
        <v>0.22003759300175399</v>
      </c>
      <c r="AY18" s="17"/>
      <c r="AZ18" s="17">
        <v>0.23625390870441301</v>
      </c>
      <c r="BA18" s="17">
        <v>0.22052731972421</v>
      </c>
      <c r="BB18" s="17">
        <v>0.21420446060015599</v>
      </c>
      <c r="BC18" s="17">
        <v>0.26585216630362402</v>
      </c>
      <c r="BD18" s="17">
        <v>0.18304783076456899</v>
      </c>
      <c r="BE18" s="17"/>
      <c r="BF18" s="17">
        <v>0.22276545129872399</v>
      </c>
      <c r="BG18" s="17"/>
      <c r="BH18" s="17">
        <v>0.22666545770062699</v>
      </c>
      <c r="BI18" s="17"/>
      <c r="BJ18" s="17">
        <v>0.167528036938417</v>
      </c>
      <c r="BK18" s="17">
        <v>0.24075623490901499</v>
      </c>
      <c r="BL18" s="17">
        <v>0.247316323113037</v>
      </c>
      <c r="BM18" s="17">
        <v>0.27590859335847401</v>
      </c>
      <c r="BN18" s="17">
        <v>0.18620063571008899</v>
      </c>
      <c r="BO18" s="17">
        <v>0.31488860376774902</v>
      </c>
      <c r="BP18" s="17"/>
      <c r="BQ18" s="17">
        <v>0.20387211085837401</v>
      </c>
      <c r="BR18" s="17">
        <v>0.23112722086759799</v>
      </c>
      <c r="BS18" s="17">
        <v>0.227339691301645</v>
      </c>
      <c r="BT18" s="17"/>
      <c r="BU18" s="17">
        <v>0.198041878114805</v>
      </c>
      <c r="BV18" s="17">
        <v>0.23714674248359699</v>
      </c>
      <c r="BW18" s="17">
        <v>0.22305125993877301</v>
      </c>
      <c r="BX18" s="17"/>
      <c r="BY18" s="17">
        <v>0.14644426531259899</v>
      </c>
      <c r="BZ18" s="17"/>
      <c r="CA18" s="17">
        <v>0.17048724757245101</v>
      </c>
    </row>
    <row r="19" spans="2:79" ht="29" x14ac:dyDescent="0.35">
      <c r="B19" s="18" t="s">
        <v>527</v>
      </c>
      <c r="C19" s="17">
        <v>0.21709440250183801</v>
      </c>
      <c r="D19" s="17">
        <v>0.20603300447495801</v>
      </c>
      <c r="E19" s="17">
        <v>0.22870943666795701</v>
      </c>
      <c r="F19" s="17"/>
      <c r="G19" s="17">
        <v>0.196084953065432</v>
      </c>
      <c r="H19" s="17">
        <v>0.21378178326987499</v>
      </c>
      <c r="I19" s="17">
        <v>0.19762907450209699</v>
      </c>
      <c r="J19" s="17">
        <v>0.17206497111455199</v>
      </c>
      <c r="K19" s="17">
        <v>0.227120221138913</v>
      </c>
      <c r="L19" s="17">
        <v>0.27439293928942798</v>
      </c>
      <c r="M19" s="17"/>
      <c r="N19" s="17">
        <v>0.21437518790556001</v>
      </c>
      <c r="O19" s="17">
        <v>0.235420086197211</v>
      </c>
      <c r="P19" s="17">
        <v>0.23181576125651501</v>
      </c>
      <c r="Q19" s="17">
        <v>0.18175760791644299</v>
      </c>
      <c r="R19" s="17"/>
      <c r="S19" s="17">
        <v>0.24518401980210699</v>
      </c>
      <c r="T19" s="17">
        <v>0.207721880979746</v>
      </c>
      <c r="U19" s="17">
        <v>0.172033235577745</v>
      </c>
      <c r="V19" s="17">
        <v>0.200248583453423</v>
      </c>
      <c r="W19" s="17">
        <v>0.15554184847798699</v>
      </c>
      <c r="X19" s="17">
        <v>0.20527506890128699</v>
      </c>
      <c r="Y19" s="17">
        <v>0.16258108977994601</v>
      </c>
      <c r="Z19" s="17">
        <v>0.23036513011915399</v>
      </c>
      <c r="AA19" s="17">
        <v>0.23014029779530701</v>
      </c>
      <c r="AB19" s="17">
        <v>0.292236023453529</v>
      </c>
      <c r="AC19" s="17">
        <v>0.29801302860472001</v>
      </c>
      <c r="AD19" s="17">
        <v>0.18796485585296199</v>
      </c>
      <c r="AE19" s="17"/>
      <c r="AF19" s="17">
        <v>0.19083419414672301</v>
      </c>
      <c r="AG19" s="17">
        <v>0.245292586710947</v>
      </c>
      <c r="AH19" s="17">
        <v>0.21077047826072801</v>
      </c>
      <c r="AI19" s="17">
        <v>0.22731911997139401</v>
      </c>
      <c r="AJ19" s="17">
        <v>0.152428724085861</v>
      </c>
      <c r="AK19" s="17">
        <v>0.155180141275193</v>
      </c>
      <c r="AL19" s="17"/>
      <c r="AM19" s="17">
        <v>0.18843632988505099</v>
      </c>
      <c r="AN19" s="17">
        <v>0.21670163212201801</v>
      </c>
      <c r="AO19" s="17">
        <v>0.22504206607614199</v>
      </c>
      <c r="AP19" s="17">
        <v>0.248090567409055</v>
      </c>
      <c r="AQ19" s="17">
        <v>0.255007478606327</v>
      </c>
      <c r="AR19" s="17"/>
      <c r="AS19" s="17">
        <v>0.233884429736162</v>
      </c>
      <c r="AT19" s="17">
        <v>0.23325510704834099</v>
      </c>
      <c r="AU19" s="17">
        <v>0.202488796215817</v>
      </c>
      <c r="AV19" s="17">
        <v>0.200801271935761</v>
      </c>
      <c r="AW19" s="17">
        <v>0.20888165725628599</v>
      </c>
      <c r="AX19" s="17">
        <v>0.204017843469288</v>
      </c>
      <c r="AY19" s="17"/>
      <c r="AZ19" s="17">
        <v>0.23585577455601001</v>
      </c>
      <c r="BA19" s="17">
        <v>0.19635282047023001</v>
      </c>
      <c r="BB19" s="17">
        <v>0.196893156470894</v>
      </c>
      <c r="BC19" s="17">
        <v>0.272699078173892</v>
      </c>
      <c r="BD19" s="17">
        <v>0.22493571632641299</v>
      </c>
      <c r="BE19" s="17"/>
      <c r="BF19" s="17">
        <v>0.220757991309597</v>
      </c>
      <c r="BG19" s="17"/>
      <c r="BH19" s="17">
        <v>0.21758913998148099</v>
      </c>
      <c r="BI19" s="17"/>
      <c r="BJ19" s="17">
        <v>0.19712459750681399</v>
      </c>
      <c r="BK19" s="17">
        <v>0.26513378487134298</v>
      </c>
      <c r="BL19" s="17">
        <v>0.22613851607712601</v>
      </c>
      <c r="BM19" s="17">
        <v>0.16174003261957601</v>
      </c>
      <c r="BN19" s="17">
        <v>0.22713564399304201</v>
      </c>
      <c r="BO19" s="17">
        <v>0.23672588527257099</v>
      </c>
      <c r="BP19" s="17"/>
      <c r="BQ19" s="17">
        <v>0.1918454490333</v>
      </c>
      <c r="BR19" s="17">
        <v>0.220765949746111</v>
      </c>
      <c r="BS19" s="17">
        <v>0.22787037833573301</v>
      </c>
      <c r="BT19" s="17"/>
      <c r="BU19" s="17">
        <v>0.27681147152007102</v>
      </c>
      <c r="BV19" s="17">
        <v>0.21474086943218601</v>
      </c>
      <c r="BW19" s="17">
        <v>0.227336486015008</v>
      </c>
      <c r="BX19" s="17"/>
      <c r="BY19" s="17">
        <v>0.19744889448893499</v>
      </c>
      <c r="BZ19" s="17"/>
      <c r="CA19" s="17">
        <v>0.21109200037995199</v>
      </c>
    </row>
    <row r="20" spans="2:79" ht="29" x14ac:dyDescent="0.35">
      <c r="B20" s="18" t="s">
        <v>528</v>
      </c>
      <c r="C20" s="17">
        <v>0.106516341600182</v>
      </c>
      <c r="D20" s="17">
        <v>0.10867437041844499</v>
      </c>
      <c r="E20" s="17">
        <v>0.105068506349101</v>
      </c>
      <c r="F20" s="17"/>
      <c r="G20" s="17">
        <v>8.8002709463558204E-2</v>
      </c>
      <c r="H20" s="17">
        <v>9.7631733147653693E-2</v>
      </c>
      <c r="I20" s="17">
        <v>0.12700843925650801</v>
      </c>
      <c r="J20" s="17">
        <v>9.4607958187401295E-2</v>
      </c>
      <c r="K20" s="17">
        <v>0.120298038381896</v>
      </c>
      <c r="L20" s="17">
        <v>0.109401323140114</v>
      </c>
      <c r="M20" s="17"/>
      <c r="N20" s="17">
        <v>0.11150820556897501</v>
      </c>
      <c r="O20" s="17">
        <v>8.81276267673924E-2</v>
      </c>
      <c r="P20" s="17">
        <v>0.104217652830067</v>
      </c>
      <c r="Q20" s="17">
        <v>0.12387933464032599</v>
      </c>
      <c r="R20" s="17"/>
      <c r="S20" s="17">
        <v>0.101510782209539</v>
      </c>
      <c r="T20" s="17">
        <v>0.104851846134914</v>
      </c>
      <c r="U20" s="17">
        <v>0.107271267340184</v>
      </c>
      <c r="V20" s="17">
        <v>6.4306269867211399E-2</v>
      </c>
      <c r="W20" s="17">
        <v>0.1017500762033</v>
      </c>
      <c r="X20" s="17">
        <v>0.13777996837796599</v>
      </c>
      <c r="Y20" s="17">
        <v>0.114023091260887</v>
      </c>
      <c r="Z20" s="17">
        <v>7.6855152146041897E-2</v>
      </c>
      <c r="AA20" s="17">
        <v>8.9546056707104096E-2</v>
      </c>
      <c r="AB20" s="17">
        <v>0.13955599186100301</v>
      </c>
      <c r="AC20" s="17">
        <v>0.10008508947036</v>
      </c>
      <c r="AD20" s="17">
        <v>0.18337111486538901</v>
      </c>
      <c r="AE20" s="17"/>
      <c r="AF20" s="17">
        <v>9.1679186799559206E-2</v>
      </c>
      <c r="AG20" s="17">
        <v>0.115383400163003</v>
      </c>
      <c r="AH20" s="17">
        <v>0.101727748860779</v>
      </c>
      <c r="AI20" s="17">
        <v>0.11899954401589199</v>
      </c>
      <c r="AJ20" s="17">
        <v>8.1395624945192396E-2</v>
      </c>
      <c r="AK20" s="17">
        <v>0.10501596351657599</v>
      </c>
      <c r="AL20" s="17"/>
      <c r="AM20" s="17">
        <v>0.100121644521121</v>
      </c>
      <c r="AN20" s="17">
        <v>0.10773178308699401</v>
      </c>
      <c r="AO20" s="17">
        <v>0.106011102913718</v>
      </c>
      <c r="AP20" s="17">
        <v>0.11913722380502099</v>
      </c>
      <c r="AQ20" s="17">
        <v>0.120718880473591</v>
      </c>
      <c r="AR20" s="17"/>
      <c r="AS20" s="17">
        <v>0.10501444122558801</v>
      </c>
      <c r="AT20" s="17">
        <v>0.10009557100779599</v>
      </c>
      <c r="AU20" s="17">
        <v>0.119895125945533</v>
      </c>
      <c r="AV20" s="17">
        <v>9.4320674408488694E-2</v>
      </c>
      <c r="AW20" s="17">
        <v>0.11604005152083401</v>
      </c>
      <c r="AX20" s="17">
        <v>0.118819026330458</v>
      </c>
      <c r="AY20" s="17"/>
      <c r="AZ20" s="17">
        <v>0.11008339739939001</v>
      </c>
      <c r="BA20" s="17">
        <v>0.112367616934997</v>
      </c>
      <c r="BB20" s="17">
        <v>9.5104708512845998E-2</v>
      </c>
      <c r="BC20" s="17">
        <v>9.6824843844473499E-2</v>
      </c>
      <c r="BD20" s="17">
        <v>0.108130663417082</v>
      </c>
      <c r="BE20" s="17"/>
      <c r="BF20" s="17">
        <v>0.101722029406594</v>
      </c>
      <c r="BG20" s="17"/>
      <c r="BH20" s="17">
        <v>0.112514289563118</v>
      </c>
      <c r="BI20" s="17"/>
      <c r="BJ20" s="17">
        <v>8.9717792046261402E-2</v>
      </c>
      <c r="BK20" s="17">
        <v>0.100792516998884</v>
      </c>
      <c r="BL20" s="17">
        <v>0.119427988458638</v>
      </c>
      <c r="BM20" s="17">
        <v>0.13195653241220201</v>
      </c>
      <c r="BN20" s="17">
        <v>0.103074324716399</v>
      </c>
      <c r="BO20" s="17">
        <v>0.105546758751191</v>
      </c>
      <c r="BP20" s="17"/>
      <c r="BQ20" s="17">
        <v>0.148498430683705</v>
      </c>
      <c r="BR20" s="17">
        <v>0.102656014506243</v>
      </c>
      <c r="BS20" s="17">
        <v>0.105282328288889</v>
      </c>
      <c r="BT20" s="17"/>
      <c r="BU20" s="17">
        <v>7.0917767199028606E-2</v>
      </c>
      <c r="BV20" s="17">
        <v>0.122540988439048</v>
      </c>
      <c r="BW20" s="17">
        <v>0.10956784497404901</v>
      </c>
      <c r="BX20" s="17"/>
      <c r="BY20" s="17">
        <v>0.164941140490794</v>
      </c>
      <c r="BZ20" s="17"/>
      <c r="CA20" s="17">
        <v>6.1781723124989897E-2</v>
      </c>
    </row>
    <row r="21" spans="2:79" x14ac:dyDescent="0.35">
      <c r="B21" s="18" t="s">
        <v>136</v>
      </c>
      <c r="C21" s="17">
        <v>0.102101743956411</v>
      </c>
      <c r="D21" s="17">
        <v>9.9625410454145399E-2</v>
      </c>
      <c r="E21" s="17">
        <v>0.104996064216882</v>
      </c>
      <c r="F21" s="17"/>
      <c r="G21" s="17">
        <v>7.84227480324967E-2</v>
      </c>
      <c r="H21" s="17">
        <v>9.4354364417813003E-2</v>
      </c>
      <c r="I21" s="17">
        <v>9.0246815467833197E-2</v>
      </c>
      <c r="J21" s="17">
        <v>0.123677762387868</v>
      </c>
      <c r="K21" s="17">
        <v>0.10012889514361401</v>
      </c>
      <c r="L21" s="17">
        <v>0.116185601291189</v>
      </c>
      <c r="M21" s="17"/>
      <c r="N21" s="17">
        <v>8.0783571230073403E-2</v>
      </c>
      <c r="O21" s="17">
        <v>0.118944162080799</v>
      </c>
      <c r="P21" s="17">
        <v>0.105309158845213</v>
      </c>
      <c r="Q21" s="17">
        <v>0.109023497257178</v>
      </c>
      <c r="R21" s="17"/>
      <c r="S21" s="17">
        <v>6.6873250916554605E-2</v>
      </c>
      <c r="T21" s="17">
        <v>0.12265181174747899</v>
      </c>
      <c r="U21" s="17">
        <v>0.121228379525071</v>
      </c>
      <c r="V21" s="17">
        <v>9.3877530928354797E-2</v>
      </c>
      <c r="W21" s="17">
        <v>7.19708704969763E-2</v>
      </c>
      <c r="X21" s="17">
        <v>0.126789609766356</v>
      </c>
      <c r="Y21" s="17">
        <v>6.6958749304058998E-2</v>
      </c>
      <c r="Z21" s="17">
        <v>8.0566127714130006E-2</v>
      </c>
      <c r="AA21" s="17">
        <v>0.12971403243851401</v>
      </c>
      <c r="AB21" s="17">
        <v>0.127888853114277</v>
      </c>
      <c r="AC21" s="17">
        <v>8.9746433146230098E-2</v>
      </c>
      <c r="AD21" s="17">
        <v>0.12120513446548201</v>
      </c>
      <c r="AE21" s="17"/>
      <c r="AF21" s="17">
        <v>0.104023733853226</v>
      </c>
      <c r="AG21" s="17">
        <v>0.110729246094178</v>
      </c>
      <c r="AH21" s="17">
        <v>8.5913700767506596E-2</v>
      </c>
      <c r="AI21" s="17">
        <v>8.5820005777034303E-2</v>
      </c>
      <c r="AJ21" s="17">
        <v>0.110379124898001</v>
      </c>
      <c r="AK21" s="17">
        <v>4.9859320561836402E-2</v>
      </c>
      <c r="AL21" s="17"/>
      <c r="AM21" s="17">
        <v>0.12418330423190201</v>
      </c>
      <c r="AN21" s="17">
        <v>0.113871393982565</v>
      </c>
      <c r="AO21" s="17">
        <v>6.9552443325811203E-2</v>
      </c>
      <c r="AP21" s="17">
        <v>8.3541006763787701E-2</v>
      </c>
      <c r="AQ21" s="17">
        <v>0.111899516139016</v>
      </c>
      <c r="AR21" s="17"/>
      <c r="AS21" s="17">
        <v>8.4972793972744307E-2</v>
      </c>
      <c r="AT21" s="17">
        <v>9.7601328247885102E-2</v>
      </c>
      <c r="AU21" s="17">
        <v>0.104372073179616</v>
      </c>
      <c r="AV21" s="17">
        <v>0.11944140896920601</v>
      </c>
      <c r="AW21" s="17">
        <v>0.13110930114278699</v>
      </c>
      <c r="AX21" s="17">
        <v>6.5961850380375803E-2</v>
      </c>
      <c r="AY21" s="17"/>
      <c r="AZ21" s="17">
        <v>9.1742705840898095E-2</v>
      </c>
      <c r="BA21" s="17">
        <v>0.115727713730649</v>
      </c>
      <c r="BB21" s="17">
        <v>0.103361658407478</v>
      </c>
      <c r="BC21" s="17">
        <v>9.4268261610760906E-2</v>
      </c>
      <c r="BD21" s="17">
        <v>9.4114007154961196E-2</v>
      </c>
      <c r="BE21" s="17"/>
      <c r="BF21" s="17">
        <v>0.104946879635419</v>
      </c>
      <c r="BG21" s="17"/>
      <c r="BH21" s="17">
        <v>0.10335227960254</v>
      </c>
      <c r="BI21" s="17"/>
      <c r="BJ21" s="17">
        <v>0.106675978231207</v>
      </c>
      <c r="BK21" s="17">
        <v>0.103939702689054</v>
      </c>
      <c r="BL21" s="17">
        <v>0.107580297737179</v>
      </c>
      <c r="BM21" s="17">
        <v>4.0405548676082197E-2</v>
      </c>
      <c r="BN21" s="17">
        <v>7.1400126737626399E-2</v>
      </c>
      <c r="BO21" s="17">
        <v>6.5158919731223106E-2</v>
      </c>
      <c r="BP21" s="17"/>
      <c r="BQ21" s="17">
        <v>7.2040220950959993E-2</v>
      </c>
      <c r="BR21" s="17">
        <v>7.7316356118878701E-2</v>
      </c>
      <c r="BS21" s="17">
        <v>9.3439184376143403E-2</v>
      </c>
      <c r="BT21" s="17"/>
      <c r="BU21" s="17">
        <v>6.8475223573832303E-2</v>
      </c>
      <c r="BV21" s="17">
        <v>7.4017792149389305E-2</v>
      </c>
      <c r="BW21" s="17">
        <v>9.0179203984592504E-2</v>
      </c>
      <c r="BX21" s="17"/>
      <c r="BY21" s="17">
        <v>0.12681611669710599</v>
      </c>
      <c r="BZ21" s="17"/>
      <c r="CA21" s="17">
        <v>9.0799477421627098E-2</v>
      </c>
    </row>
    <row r="22" spans="2:79" x14ac:dyDescent="0.35">
      <c r="B22" s="18" t="s">
        <v>529</v>
      </c>
      <c r="C22" s="19">
        <v>2.4893845108006699E-2</v>
      </c>
      <c r="D22" s="19">
        <v>2.3404064754685899E-2</v>
      </c>
      <c r="E22" s="19">
        <v>2.6434309998087401E-2</v>
      </c>
      <c r="F22" s="19"/>
      <c r="G22" s="19">
        <v>2.13012641635698E-2</v>
      </c>
      <c r="H22" s="19">
        <v>3.1763745506280798E-2</v>
      </c>
      <c r="I22" s="19">
        <v>3.3396846008070503E-2</v>
      </c>
      <c r="J22" s="19">
        <v>1.8992379427506499E-2</v>
      </c>
      <c r="K22" s="19">
        <v>2.1093635003727299E-2</v>
      </c>
      <c r="L22" s="19">
        <v>2.2458717151161701E-2</v>
      </c>
      <c r="M22" s="19"/>
      <c r="N22" s="19">
        <v>2.2531059063839301E-2</v>
      </c>
      <c r="O22" s="19">
        <v>2.3501207613634199E-2</v>
      </c>
      <c r="P22" s="19">
        <v>1.0068089044992E-2</v>
      </c>
      <c r="Q22" s="19">
        <v>4.2875250101305697E-2</v>
      </c>
      <c r="R22" s="19"/>
      <c r="S22" s="19">
        <v>2.77483790878401E-2</v>
      </c>
      <c r="T22" s="19">
        <v>2.4457812132044E-2</v>
      </c>
      <c r="U22" s="19">
        <v>1.89387988363195E-2</v>
      </c>
      <c r="V22" s="19">
        <v>1.54388042801363E-2</v>
      </c>
      <c r="W22" s="19">
        <v>1.3530956051106401E-2</v>
      </c>
      <c r="X22" s="19">
        <v>3.2619984642423903E-2</v>
      </c>
      <c r="Y22" s="19">
        <v>4.8729400024531702E-2</v>
      </c>
      <c r="Z22" s="19">
        <v>2.0956988583447401E-2</v>
      </c>
      <c r="AA22" s="19">
        <v>3.5245664395082199E-2</v>
      </c>
      <c r="AB22" s="19">
        <v>8.1582317666003996E-3</v>
      </c>
      <c r="AC22" s="19">
        <v>3.0707407603827098E-2</v>
      </c>
      <c r="AD22" s="19">
        <v>0</v>
      </c>
      <c r="AE22" s="19"/>
      <c r="AF22" s="19">
        <v>4.63157095334851E-2</v>
      </c>
      <c r="AG22" s="19">
        <v>1.6000332830015E-2</v>
      </c>
      <c r="AH22" s="19">
        <v>2.8739785939950101E-2</v>
      </c>
      <c r="AI22" s="19">
        <v>3.0724746016665299E-3</v>
      </c>
      <c r="AJ22" s="19">
        <v>1.34143468514969E-2</v>
      </c>
      <c r="AK22" s="19">
        <v>2.2023166098775401E-2</v>
      </c>
      <c r="AL22" s="19"/>
      <c r="AM22" s="19">
        <v>3.6081354099039203E-2</v>
      </c>
      <c r="AN22" s="19">
        <v>2.20991855913895E-2</v>
      </c>
      <c r="AO22" s="19">
        <v>1.7460597849559001E-2</v>
      </c>
      <c r="AP22" s="19">
        <v>1.8914159852774701E-2</v>
      </c>
      <c r="AQ22" s="19">
        <v>5.2017464485614999E-2</v>
      </c>
      <c r="AR22" s="19"/>
      <c r="AS22" s="19">
        <v>2.23367924805533E-2</v>
      </c>
      <c r="AT22" s="19">
        <v>3.3123680724270098E-2</v>
      </c>
      <c r="AU22" s="19">
        <v>1.67927428755749E-2</v>
      </c>
      <c r="AV22" s="19">
        <v>2.8665484184483E-2</v>
      </c>
      <c r="AW22" s="19">
        <v>7.5769273686985498E-3</v>
      </c>
      <c r="AX22" s="19">
        <v>3.9883284677965099E-2</v>
      </c>
      <c r="AY22" s="19"/>
      <c r="AZ22" s="19">
        <v>3.5030157597358801E-2</v>
      </c>
      <c r="BA22" s="19">
        <v>1.9136900222213E-2</v>
      </c>
      <c r="BB22" s="19">
        <v>2.81312327001145E-2</v>
      </c>
      <c r="BC22" s="19">
        <v>2.2137001510498799E-2</v>
      </c>
      <c r="BD22" s="19">
        <v>2.2665062726904401E-2</v>
      </c>
      <c r="BE22" s="19"/>
      <c r="BF22" s="19">
        <v>2.5392323691712002E-2</v>
      </c>
      <c r="BG22" s="19"/>
      <c r="BH22" s="19">
        <v>2.5528508634634801E-2</v>
      </c>
      <c r="BI22" s="19"/>
      <c r="BJ22" s="19">
        <v>3.1004894109152598E-2</v>
      </c>
      <c r="BK22" s="19">
        <v>2.1673502225166199E-2</v>
      </c>
      <c r="BL22" s="19">
        <v>2.1598850440807699E-2</v>
      </c>
      <c r="BM22" s="19">
        <v>2.9161538673635998E-2</v>
      </c>
      <c r="BN22" s="19">
        <v>1.2303725203128399E-2</v>
      </c>
      <c r="BO22" s="19">
        <v>4.3723062126129301E-2</v>
      </c>
      <c r="BP22" s="19"/>
      <c r="BQ22" s="19">
        <v>1.6681423669989801E-2</v>
      </c>
      <c r="BR22" s="19">
        <v>3.5561559948969299E-2</v>
      </c>
      <c r="BS22" s="19">
        <v>1.74025198652293E-2</v>
      </c>
      <c r="BT22" s="19"/>
      <c r="BU22" s="19">
        <v>5.0172256541726502E-3</v>
      </c>
      <c r="BV22" s="19">
        <v>3.6133114625823401E-2</v>
      </c>
      <c r="BW22" s="19">
        <v>1.7802648009409699E-2</v>
      </c>
      <c r="BX22" s="19"/>
      <c r="BY22" s="19">
        <v>6.0826324974365903E-3</v>
      </c>
      <c r="BZ22" s="19"/>
      <c r="CA22" s="19">
        <v>1.99947949423676E-2</v>
      </c>
    </row>
    <row r="23" spans="2:79" x14ac:dyDescent="0.35">
      <c r="B23" s="16" t="s">
        <v>582</v>
      </c>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27"/>
  <sheetViews>
    <sheetView showGridLines="0" topLeftCell="A15"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2050</v>
      </c>
      <c r="D7" s="10">
        <v>985</v>
      </c>
      <c r="E7" s="10">
        <v>1055</v>
      </c>
      <c r="F7" s="10"/>
      <c r="G7" s="10">
        <v>245</v>
      </c>
      <c r="H7" s="10">
        <v>317</v>
      </c>
      <c r="I7" s="10">
        <v>266</v>
      </c>
      <c r="J7" s="10">
        <v>329</v>
      </c>
      <c r="K7" s="10">
        <v>392</v>
      </c>
      <c r="L7" s="10">
        <v>501</v>
      </c>
      <c r="M7" s="10"/>
      <c r="N7" s="10">
        <v>784</v>
      </c>
      <c r="O7" s="10">
        <v>554</v>
      </c>
      <c r="P7" s="10">
        <v>271</v>
      </c>
      <c r="Q7" s="10">
        <v>428</v>
      </c>
      <c r="R7" s="10"/>
      <c r="S7" s="10">
        <v>268</v>
      </c>
      <c r="T7" s="10">
        <v>299</v>
      </c>
      <c r="U7" s="10">
        <v>177</v>
      </c>
      <c r="V7" s="10">
        <v>156</v>
      </c>
      <c r="W7" s="10">
        <v>143</v>
      </c>
      <c r="X7" s="10">
        <v>173</v>
      </c>
      <c r="Y7" s="10">
        <v>166</v>
      </c>
      <c r="Z7" s="10">
        <v>73</v>
      </c>
      <c r="AA7" s="10">
        <v>221</v>
      </c>
      <c r="AB7" s="10">
        <v>203</v>
      </c>
      <c r="AC7" s="10">
        <v>108</v>
      </c>
      <c r="AD7" s="10">
        <v>63</v>
      </c>
      <c r="AE7" s="10"/>
      <c r="AF7" s="10">
        <v>345</v>
      </c>
      <c r="AG7" s="10">
        <v>666</v>
      </c>
      <c r="AH7" s="10">
        <v>379</v>
      </c>
      <c r="AI7" s="10">
        <v>224</v>
      </c>
      <c r="AJ7" s="10">
        <v>125</v>
      </c>
      <c r="AK7" s="10">
        <v>162</v>
      </c>
      <c r="AL7" s="10"/>
      <c r="AM7" s="10">
        <v>412</v>
      </c>
      <c r="AN7" s="10">
        <v>668</v>
      </c>
      <c r="AO7" s="10">
        <v>598</v>
      </c>
      <c r="AP7" s="10">
        <v>272</v>
      </c>
      <c r="AQ7" s="10">
        <v>46</v>
      </c>
      <c r="AR7" s="10"/>
      <c r="AS7" s="10">
        <v>449</v>
      </c>
      <c r="AT7" s="10">
        <v>484</v>
      </c>
      <c r="AU7" s="10">
        <v>290</v>
      </c>
      <c r="AV7" s="10">
        <v>393</v>
      </c>
      <c r="AW7" s="10">
        <v>272</v>
      </c>
      <c r="AX7" s="10">
        <v>161</v>
      </c>
      <c r="AY7" s="10"/>
      <c r="AZ7" s="10">
        <v>500</v>
      </c>
      <c r="BA7" s="10">
        <v>538</v>
      </c>
      <c r="BB7" s="10">
        <v>365</v>
      </c>
      <c r="BC7" s="10">
        <v>172</v>
      </c>
      <c r="BD7" s="10">
        <v>466</v>
      </c>
      <c r="BE7" s="10"/>
      <c r="BF7" s="10">
        <v>1632</v>
      </c>
      <c r="BG7" s="10"/>
      <c r="BH7" s="10">
        <v>1309</v>
      </c>
      <c r="BI7" s="10"/>
      <c r="BJ7" s="10">
        <v>566</v>
      </c>
      <c r="BK7" s="10">
        <v>422</v>
      </c>
      <c r="BL7" s="10">
        <v>678</v>
      </c>
      <c r="BM7" s="10">
        <v>163</v>
      </c>
      <c r="BN7" s="10">
        <v>65</v>
      </c>
      <c r="BO7" s="10">
        <v>68</v>
      </c>
      <c r="BP7" s="10"/>
      <c r="BQ7" s="10">
        <v>306</v>
      </c>
      <c r="BR7" s="10">
        <v>552</v>
      </c>
      <c r="BS7" s="10">
        <v>1038</v>
      </c>
      <c r="BT7" s="10"/>
      <c r="BU7" s="10">
        <v>104</v>
      </c>
      <c r="BV7" s="10">
        <v>686</v>
      </c>
      <c r="BW7" s="10">
        <v>1048</v>
      </c>
      <c r="BX7" s="10"/>
      <c r="BY7" s="10">
        <v>73</v>
      </c>
      <c r="BZ7" s="10"/>
      <c r="CA7" s="10">
        <v>512</v>
      </c>
    </row>
    <row r="8" spans="2:79" ht="30" customHeight="1" x14ac:dyDescent="0.35">
      <c r="B8" s="11" t="s">
        <v>20</v>
      </c>
      <c r="C8" s="11">
        <v>2071</v>
      </c>
      <c r="D8" s="11">
        <v>1036</v>
      </c>
      <c r="E8" s="11">
        <v>1027</v>
      </c>
      <c r="F8" s="11"/>
      <c r="G8" s="11">
        <v>291</v>
      </c>
      <c r="H8" s="11">
        <v>374</v>
      </c>
      <c r="I8" s="11">
        <v>348</v>
      </c>
      <c r="J8" s="11">
        <v>355</v>
      </c>
      <c r="K8" s="11">
        <v>305</v>
      </c>
      <c r="L8" s="11">
        <v>398</v>
      </c>
      <c r="M8" s="11"/>
      <c r="N8" s="11">
        <v>540</v>
      </c>
      <c r="O8" s="11">
        <v>538</v>
      </c>
      <c r="P8" s="11">
        <v>459</v>
      </c>
      <c r="Q8" s="11">
        <v>521</v>
      </c>
      <c r="R8" s="11"/>
      <c r="S8" s="11">
        <v>298</v>
      </c>
      <c r="T8" s="11">
        <v>291</v>
      </c>
      <c r="U8" s="11">
        <v>162</v>
      </c>
      <c r="V8" s="11">
        <v>189</v>
      </c>
      <c r="W8" s="11">
        <v>148</v>
      </c>
      <c r="X8" s="11">
        <v>200</v>
      </c>
      <c r="Y8" s="11">
        <v>156</v>
      </c>
      <c r="Z8" s="11">
        <v>73</v>
      </c>
      <c r="AA8" s="11">
        <v>211</v>
      </c>
      <c r="AB8" s="11">
        <v>190</v>
      </c>
      <c r="AC8" s="11">
        <v>93</v>
      </c>
      <c r="AD8" s="11">
        <v>59</v>
      </c>
      <c r="AE8" s="11"/>
      <c r="AF8" s="11">
        <v>356</v>
      </c>
      <c r="AG8" s="11">
        <v>728</v>
      </c>
      <c r="AH8" s="11">
        <v>397</v>
      </c>
      <c r="AI8" s="11">
        <v>217</v>
      </c>
      <c r="AJ8" s="11">
        <v>112</v>
      </c>
      <c r="AK8" s="11">
        <v>109</v>
      </c>
      <c r="AL8" s="11"/>
      <c r="AM8" s="11">
        <v>460</v>
      </c>
      <c r="AN8" s="11">
        <v>726</v>
      </c>
      <c r="AO8" s="11">
        <v>555</v>
      </c>
      <c r="AP8" s="11">
        <v>246</v>
      </c>
      <c r="AQ8" s="11">
        <v>30</v>
      </c>
      <c r="AR8" s="11"/>
      <c r="AS8" s="11">
        <v>475</v>
      </c>
      <c r="AT8" s="11">
        <v>476</v>
      </c>
      <c r="AU8" s="11">
        <v>319</v>
      </c>
      <c r="AV8" s="11">
        <v>390</v>
      </c>
      <c r="AW8" s="11">
        <v>256</v>
      </c>
      <c r="AX8" s="11">
        <v>155</v>
      </c>
      <c r="AY8" s="11"/>
      <c r="AZ8" s="11">
        <v>430</v>
      </c>
      <c r="BA8" s="11">
        <v>575</v>
      </c>
      <c r="BB8" s="11">
        <v>401</v>
      </c>
      <c r="BC8" s="11">
        <v>154</v>
      </c>
      <c r="BD8" s="11">
        <v>503</v>
      </c>
      <c r="BE8" s="11"/>
      <c r="BF8" s="11">
        <v>1607</v>
      </c>
      <c r="BG8" s="11"/>
      <c r="BH8" s="11">
        <v>1240</v>
      </c>
      <c r="BI8" s="11"/>
      <c r="BJ8" s="11">
        <v>613</v>
      </c>
      <c r="BK8" s="11">
        <v>392</v>
      </c>
      <c r="BL8" s="11">
        <v>625</v>
      </c>
      <c r="BM8" s="11">
        <v>198</v>
      </c>
      <c r="BN8" s="11">
        <v>79</v>
      </c>
      <c r="BO8" s="11">
        <v>65</v>
      </c>
      <c r="BP8" s="11"/>
      <c r="BQ8" s="11">
        <v>293</v>
      </c>
      <c r="BR8" s="11">
        <v>561</v>
      </c>
      <c r="BS8" s="11">
        <v>1041</v>
      </c>
      <c r="BT8" s="11"/>
      <c r="BU8" s="11">
        <v>101</v>
      </c>
      <c r="BV8" s="11">
        <v>667</v>
      </c>
      <c r="BW8" s="11">
        <v>1065</v>
      </c>
      <c r="BX8" s="11"/>
      <c r="BY8" s="11">
        <v>90</v>
      </c>
      <c r="BZ8" s="11"/>
      <c r="CA8" s="11">
        <v>501</v>
      </c>
    </row>
    <row r="9" spans="2:79" ht="43.5" x14ac:dyDescent="0.35">
      <c r="B9" s="18" t="s">
        <v>517</v>
      </c>
      <c r="C9" s="17">
        <v>0.47278379362004402</v>
      </c>
      <c r="D9" s="17">
        <v>0.45036458422671499</v>
      </c>
      <c r="E9" s="17">
        <v>0.49225935632239298</v>
      </c>
      <c r="F9" s="17"/>
      <c r="G9" s="17">
        <v>0.39719435872664499</v>
      </c>
      <c r="H9" s="17">
        <v>0.39420795693864102</v>
      </c>
      <c r="I9" s="17">
        <v>0.41835583028821199</v>
      </c>
      <c r="J9" s="17">
        <v>0.497863867900327</v>
      </c>
      <c r="K9" s="17">
        <v>0.56744802717188303</v>
      </c>
      <c r="L9" s="17">
        <v>0.55456066074500399</v>
      </c>
      <c r="M9" s="17"/>
      <c r="N9" s="17">
        <v>0.51164520447816197</v>
      </c>
      <c r="O9" s="17">
        <v>0.48595051429316199</v>
      </c>
      <c r="P9" s="17">
        <v>0.44848199649631298</v>
      </c>
      <c r="Q9" s="17">
        <v>0.44393075491509498</v>
      </c>
      <c r="R9" s="17"/>
      <c r="S9" s="17">
        <v>0.402116508753528</v>
      </c>
      <c r="T9" s="17">
        <v>0.54300586292889197</v>
      </c>
      <c r="U9" s="17">
        <v>0.54374273125337402</v>
      </c>
      <c r="V9" s="17">
        <v>0.50580225577365401</v>
      </c>
      <c r="W9" s="17">
        <v>0.41076210328989199</v>
      </c>
      <c r="X9" s="17">
        <v>0.44023653243405197</v>
      </c>
      <c r="Y9" s="17">
        <v>0.42593704897490198</v>
      </c>
      <c r="Z9" s="17">
        <v>0.39849015155165302</v>
      </c>
      <c r="AA9" s="17">
        <v>0.50501639061924997</v>
      </c>
      <c r="AB9" s="17">
        <v>0.497020011333836</v>
      </c>
      <c r="AC9" s="17">
        <v>0.47750978959951601</v>
      </c>
      <c r="AD9" s="17">
        <v>0.46306698979299599</v>
      </c>
      <c r="AE9" s="17"/>
      <c r="AF9" s="17">
        <v>0.41507147414649198</v>
      </c>
      <c r="AG9" s="17">
        <v>0.45248883321366801</v>
      </c>
      <c r="AH9" s="17">
        <v>0.52403237671730396</v>
      </c>
      <c r="AI9" s="17">
        <v>0.51453075623248101</v>
      </c>
      <c r="AJ9" s="17">
        <v>0.460188034879284</v>
      </c>
      <c r="AK9" s="17">
        <v>0.54465543025075502</v>
      </c>
      <c r="AL9" s="17"/>
      <c r="AM9" s="17">
        <v>0.406486487431302</v>
      </c>
      <c r="AN9" s="17">
        <v>0.50554185063665302</v>
      </c>
      <c r="AO9" s="17">
        <v>0.498027046122478</v>
      </c>
      <c r="AP9" s="17">
        <v>0.45131212570611601</v>
      </c>
      <c r="AQ9" s="17">
        <v>0.47214648296772499</v>
      </c>
      <c r="AR9" s="17"/>
      <c r="AS9" s="17">
        <v>0.437335695279362</v>
      </c>
      <c r="AT9" s="17">
        <v>0.499550477706382</v>
      </c>
      <c r="AU9" s="17">
        <v>0.45819257477055297</v>
      </c>
      <c r="AV9" s="17">
        <v>0.48406529949168697</v>
      </c>
      <c r="AW9" s="17">
        <v>0.47300107336709002</v>
      </c>
      <c r="AX9" s="17">
        <v>0.49753880531248201</v>
      </c>
      <c r="AY9" s="17"/>
      <c r="AZ9" s="17">
        <v>0.48054534903337498</v>
      </c>
      <c r="BA9" s="17">
        <v>0.44005488333815101</v>
      </c>
      <c r="BB9" s="17">
        <v>0.50321142819275699</v>
      </c>
      <c r="BC9" s="17">
        <v>0.48629879425410699</v>
      </c>
      <c r="BD9" s="17">
        <v>0.47850752247009198</v>
      </c>
      <c r="BE9" s="17"/>
      <c r="BF9" s="17">
        <v>0.47889011481433402</v>
      </c>
      <c r="BG9" s="17"/>
      <c r="BH9" s="17">
        <v>0.47231183821765499</v>
      </c>
      <c r="BI9" s="17"/>
      <c r="BJ9" s="17">
        <v>0.46542189646242299</v>
      </c>
      <c r="BK9" s="17">
        <v>0.48767669858166401</v>
      </c>
      <c r="BL9" s="17">
        <v>0.49538893074739798</v>
      </c>
      <c r="BM9" s="17">
        <v>0.39909103015028602</v>
      </c>
      <c r="BN9" s="17">
        <v>0.54650097678274701</v>
      </c>
      <c r="BO9" s="17">
        <v>0.46748272095893201</v>
      </c>
      <c r="BP9" s="17"/>
      <c r="BQ9" s="17">
        <v>0.485292914550153</v>
      </c>
      <c r="BR9" s="17">
        <v>0.481007617433235</v>
      </c>
      <c r="BS9" s="17">
        <v>0.495154740497525</v>
      </c>
      <c r="BT9" s="17"/>
      <c r="BU9" s="17">
        <v>0.48018768282728302</v>
      </c>
      <c r="BV9" s="17">
        <v>0.47871107170539201</v>
      </c>
      <c r="BW9" s="17">
        <v>0.488258789873115</v>
      </c>
      <c r="BX9" s="17"/>
      <c r="BY9" s="17">
        <v>0.392465239350688</v>
      </c>
      <c r="BZ9" s="17"/>
      <c r="CA9" s="17">
        <v>0.48900006347713498</v>
      </c>
    </row>
    <row r="10" spans="2:79" x14ac:dyDescent="0.35">
      <c r="B10" s="18" t="s">
        <v>518</v>
      </c>
      <c r="C10" s="17">
        <v>0.44419672415019301</v>
      </c>
      <c r="D10" s="17">
        <v>0.42205284336158599</v>
      </c>
      <c r="E10" s="17">
        <v>0.46500770928467799</v>
      </c>
      <c r="F10" s="17"/>
      <c r="G10" s="17">
        <v>0.37189496773195202</v>
      </c>
      <c r="H10" s="17">
        <v>0.40249634651293797</v>
      </c>
      <c r="I10" s="17">
        <v>0.40700744536505501</v>
      </c>
      <c r="J10" s="17">
        <v>0.46199702895807399</v>
      </c>
      <c r="K10" s="17">
        <v>0.52172729714594701</v>
      </c>
      <c r="L10" s="17">
        <v>0.49348857125940399</v>
      </c>
      <c r="M10" s="17"/>
      <c r="N10" s="17">
        <v>0.447281689024499</v>
      </c>
      <c r="O10" s="17">
        <v>0.46992871348887699</v>
      </c>
      <c r="P10" s="17">
        <v>0.44017991529984302</v>
      </c>
      <c r="Q10" s="17">
        <v>0.41902741457477399</v>
      </c>
      <c r="R10" s="17"/>
      <c r="S10" s="17">
        <v>0.38770305283318002</v>
      </c>
      <c r="T10" s="17">
        <v>0.48702094966811799</v>
      </c>
      <c r="U10" s="17">
        <v>0.43627121987240902</v>
      </c>
      <c r="V10" s="17">
        <v>0.49366159418452499</v>
      </c>
      <c r="W10" s="17">
        <v>0.41946468582069801</v>
      </c>
      <c r="X10" s="17">
        <v>0.42149205402577999</v>
      </c>
      <c r="Y10" s="17">
        <v>0.455864560830956</v>
      </c>
      <c r="Z10" s="17">
        <v>0.45266498006380701</v>
      </c>
      <c r="AA10" s="17">
        <v>0.48138912218404001</v>
      </c>
      <c r="AB10" s="17">
        <v>0.44589162785391501</v>
      </c>
      <c r="AC10" s="17">
        <v>0.42824670124500902</v>
      </c>
      <c r="AD10" s="17">
        <v>0.36649185838665799</v>
      </c>
      <c r="AE10" s="17"/>
      <c r="AF10" s="17">
        <v>0.44136696762623701</v>
      </c>
      <c r="AG10" s="17">
        <v>0.43015355744653</v>
      </c>
      <c r="AH10" s="17">
        <v>0.47639898669013497</v>
      </c>
      <c r="AI10" s="17">
        <v>0.42428215012179399</v>
      </c>
      <c r="AJ10" s="17">
        <v>0.43350051745076501</v>
      </c>
      <c r="AK10" s="17">
        <v>0.45067944210135502</v>
      </c>
      <c r="AL10" s="17"/>
      <c r="AM10" s="17">
        <v>0.40147966633076698</v>
      </c>
      <c r="AN10" s="17">
        <v>0.47382078275080802</v>
      </c>
      <c r="AO10" s="17">
        <v>0.44234323450646701</v>
      </c>
      <c r="AP10" s="17">
        <v>0.44160689063227598</v>
      </c>
      <c r="AQ10" s="17">
        <v>0.45790677642751698</v>
      </c>
      <c r="AR10" s="17"/>
      <c r="AS10" s="17">
        <v>0.40463837562525001</v>
      </c>
      <c r="AT10" s="17">
        <v>0.47687180466819201</v>
      </c>
      <c r="AU10" s="17">
        <v>0.42365384386016097</v>
      </c>
      <c r="AV10" s="17">
        <v>0.45141325393454501</v>
      </c>
      <c r="AW10" s="17">
        <v>0.47608210102890203</v>
      </c>
      <c r="AX10" s="17">
        <v>0.43328158475633299</v>
      </c>
      <c r="AY10" s="17"/>
      <c r="AZ10" s="17">
        <v>0.43609088736581503</v>
      </c>
      <c r="BA10" s="17">
        <v>0.440861180004264</v>
      </c>
      <c r="BB10" s="17">
        <v>0.44281292758462698</v>
      </c>
      <c r="BC10" s="17">
        <v>0.50854818895100096</v>
      </c>
      <c r="BD10" s="17">
        <v>0.44142781169331802</v>
      </c>
      <c r="BE10" s="17"/>
      <c r="BF10" s="17">
        <v>0.44890512109855002</v>
      </c>
      <c r="BG10" s="17"/>
      <c r="BH10" s="17">
        <v>0.43911474782565202</v>
      </c>
      <c r="BI10" s="17"/>
      <c r="BJ10" s="17">
        <v>0.45338542120366099</v>
      </c>
      <c r="BK10" s="17">
        <v>0.47800461738351302</v>
      </c>
      <c r="BL10" s="17">
        <v>0.44161061876268898</v>
      </c>
      <c r="BM10" s="17">
        <v>0.35298085241850202</v>
      </c>
      <c r="BN10" s="17">
        <v>0.39834163970029202</v>
      </c>
      <c r="BO10" s="17">
        <v>0.56468506297032905</v>
      </c>
      <c r="BP10" s="17"/>
      <c r="BQ10" s="17">
        <v>0.50238904697342002</v>
      </c>
      <c r="BR10" s="17">
        <v>0.45648608171379701</v>
      </c>
      <c r="BS10" s="17">
        <v>0.45095329681281499</v>
      </c>
      <c r="BT10" s="17"/>
      <c r="BU10" s="17">
        <v>0.53058882349146896</v>
      </c>
      <c r="BV10" s="17">
        <v>0.47661398136759597</v>
      </c>
      <c r="BW10" s="17">
        <v>0.43811224926217501</v>
      </c>
      <c r="BX10" s="17"/>
      <c r="BY10" s="17">
        <v>0.32934971819562697</v>
      </c>
      <c r="BZ10" s="17"/>
      <c r="CA10" s="17">
        <v>0.44773287891374602</v>
      </c>
    </row>
    <row r="11" spans="2:79" ht="29" x14ac:dyDescent="0.35">
      <c r="B11" s="18" t="s">
        <v>519</v>
      </c>
      <c r="C11" s="17">
        <v>0.39004782060279802</v>
      </c>
      <c r="D11" s="17">
        <v>0.36050955660400402</v>
      </c>
      <c r="E11" s="17">
        <v>0.41958775275518101</v>
      </c>
      <c r="F11" s="17"/>
      <c r="G11" s="17">
        <v>0.30912976215476101</v>
      </c>
      <c r="H11" s="17">
        <v>0.29748708142348901</v>
      </c>
      <c r="I11" s="17">
        <v>0.36568333843918099</v>
      </c>
      <c r="J11" s="17">
        <v>0.406792633251577</v>
      </c>
      <c r="K11" s="17">
        <v>0.46705376638581902</v>
      </c>
      <c r="L11" s="17">
        <v>0.48350631523424897</v>
      </c>
      <c r="M11" s="17"/>
      <c r="N11" s="17">
        <v>0.409574583062084</v>
      </c>
      <c r="O11" s="17">
        <v>0.42129886235298802</v>
      </c>
      <c r="P11" s="17">
        <v>0.35806425226659899</v>
      </c>
      <c r="Q11" s="17">
        <v>0.36881214835916798</v>
      </c>
      <c r="R11" s="17"/>
      <c r="S11" s="17">
        <v>0.29302258691927502</v>
      </c>
      <c r="T11" s="17">
        <v>0.44473820588984603</v>
      </c>
      <c r="U11" s="17">
        <v>0.42632118374737898</v>
      </c>
      <c r="V11" s="17">
        <v>0.39265319601346699</v>
      </c>
      <c r="W11" s="17">
        <v>0.46715454613422502</v>
      </c>
      <c r="X11" s="17">
        <v>0.34703349637807701</v>
      </c>
      <c r="Y11" s="17">
        <v>0.33316580534165002</v>
      </c>
      <c r="Z11" s="17">
        <v>0.30735062817856901</v>
      </c>
      <c r="AA11" s="17">
        <v>0.459046315506354</v>
      </c>
      <c r="AB11" s="17">
        <v>0.42476258047095899</v>
      </c>
      <c r="AC11" s="17">
        <v>0.34569241384825899</v>
      </c>
      <c r="AD11" s="17">
        <v>0.41961670985195998</v>
      </c>
      <c r="AE11" s="17"/>
      <c r="AF11" s="17">
        <v>0.33363483032378799</v>
      </c>
      <c r="AG11" s="17">
        <v>0.37979726177710699</v>
      </c>
      <c r="AH11" s="17">
        <v>0.45884886091428101</v>
      </c>
      <c r="AI11" s="17">
        <v>0.41360227512933501</v>
      </c>
      <c r="AJ11" s="17">
        <v>0.33865143928493202</v>
      </c>
      <c r="AK11" s="17">
        <v>0.42206153631540999</v>
      </c>
      <c r="AL11" s="17"/>
      <c r="AM11" s="17">
        <v>0.35916066736057201</v>
      </c>
      <c r="AN11" s="17">
        <v>0.39810237740822602</v>
      </c>
      <c r="AO11" s="17">
        <v>0.409379436937298</v>
      </c>
      <c r="AP11" s="17">
        <v>0.36305598959993601</v>
      </c>
      <c r="AQ11" s="17">
        <v>0.497432068471994</v>
      </c>
      <c r="AR11" s="17"/>
      <c r="AS11" s="17">
        <v>0.34394789170185702</v>
      </c>
      <c r="AT11" s="17">
        <v>0.41552749386521898</v>
      </c>
      <c r="AU11" s="17">
        <v>0.37946966864963</v>
      </c>
      <c r="AV11" s="17">
        <v>0.368381078462652</v>
      </c>
      <c r="AW11" s="17">
        <v>0.42199743332705197</v>
      </c>
      <c r="AX11" s="17">
        <v>0.47327346601769799</v>
      </c>
      <c r="AY11" s="17"/>
      <c r="AZ11" s="17">
        <v>0.40614778666968798</v>
      </c>
      <c r="BA11" s="17">
        <v>0.35527101244623199</v>
      </c>
      <c r="BB11" s="17">
        <v>0.42420111836069102</v>
      </c>
      <c r="BC11" s="17">
        <v>0.42837737651900698</v>
      </c>
      <c r="BD11" s="17">
        <v>0.37614600621832101</v>
      </c>
      <c r="BE11" s="17"/>
      <c r="BF11" s="17">
        <v>0.396740188233414</v>
      </c>
      <c r="BG11" s="17"/>
      <c r="BH11" s="17">
        <v>0.39911337840981798</v>
      </c>
      <c r="BI11" s="17"/>
      <c r="BJ11" s="17">
        <v>0.37610074381323499</v>
      </c>
      <c r="BK11" s="17">
        <v>0.44160662550261198</v>
      </c>
      <c r="BL11" s="17">
        <v>0.41076191206891099</v>
      </c>
      <c r="BM11" s="17">
        <v>0.27204744327286201</v>
      </c>
      <c r="BN11" s="17">
        <v>0.52221689397786297</v>
      </c>
      <c r="BO11" s="17">
        <v>0.374086656972345</v>
      </c>
      <c r="BP11" s="17"/>
      <c r="BQ11" s="17">
        <v>0.41110383687591601</v>
      </c>
      <c r="BR11" s="17">
        <v>0.39794608251318703</v>
      </c>
      <c r="BS11" s="17">
        <v>0.40243159595873801</v>
      </c>
      <c r="BT11" s="17"/>
      <c r="BU11" s="17">
        <v>0.412260775485911</v>
      </c>
      <c r="BV11" s="17">
        <v>0.41263968422360298</v>
      </c>
      <c r="BW11" s="17">
        <v>0.39855166687684301</v>
      </c>
      <c r="BX11" s="17"/>
      <c r="BY11" s="17">
        <v>0.25527207257072299</v>
      </c>
      <c r="BZ11" s="17"/>
      <c r="CA11" s="17">
        <v>0.38461488687345102</v>
      </c>
    </row>
    <row r="12" spans="2:79" ht="29" x14ac:dyDescent="0.35">
      <c r="B12" s="18" t="s">
        <v>523</v>
      </c>
      <c r="C12" s="17">
        <v>0.366770571332379</v>
      </c>
      <c r="D12" s="17">
        <v>0.31435236180311898</v>
      </c>
      <c r="E12" s="17">
        <v>0.42007940162389601</v>
      </c>
      <c r="F12" s="17"/>
      <c r="G12" s="17">
        <v>0.29944946797942101</v>
      </c>
      <c r="H12" s="17">
        <v>0.27325372012593202</v>
      </c>
      <c r="I12" s="17">
        <v>0.37249502558408398</v>
      </c>
      <c r="J12" s="17">
        <v>0.37734184065463799</v>
      </c>
      <c r="K12" s="17">
        <v>0.38239419035745797</v>
      </c>
      <c r="L12" s="17">
        <v>0.47736628312436902</v>
      </c>
      <c r="M12" s="17"/>
      <c r="N12" s="17">
        <v>0.410026345870455</v>
      </c>
      <c r="O12" s="17">
        <v>0.36649047442285798</v>
      </c>
      <c r="P12" s="17">
        <v>0.37743291599053902</v>
      </c>
      <c r="Q12" s="17">
        <v>0.31756052668750401</v>
      </c>
      <c r="R12" s="17"/>
      <c r="S12" s="17">
        <v>0.32050823074624801</v>
      </c>
      <c r="T12" s="17">
        <v>0.40146818425708197</v>
      </c>
      <c r="U12" s="17">
        <v>0.44860479997825398</v>
      </c>
      <c r="V12" s="17">
        <v>0.33016475838738801</v>
      </c>
      <c r="W12" s="17">
        <v>0.35404252023403998</v>
      </c>
      <c r="X12" s="17">
        <v>0.29718002815750699</v>
      </c>
      <c r="Y12" s="17">
        <v>0.37564653146265897</v>
      </c>
      <c r="Z12" s="17">
        <v>0.28960602682973002</v>
      </c>
      <c r="AA12" s="17">
        <v>0.41221146717500901</v>
      </c>
      <c r="AB12" s="17">
        <v>0.41673749529362902</v>
      </c>
      <c r="AC12" s="17">
        <v>0.32407190915788398</v>
      </c>
      <c r="AD12" s="17">
        <v>0.405946384546228</v>
      </c>
      <c r="AE12" s="17"/>
      <c r="AF12" s="17">
        <v>0.33779523355034802</v>
      </c>
      <c r="AG12" s="17">
        <v>0.365700052014854</v>
      </c>
      <c r="AH12" s="17">
        <v>0.41269344352806497</v>
      </c>
      <c r="AI12" s="17">
        <v>0.37496908232938198</v>
      </c>
      <c r="AJ12" s="17">
        <v>0.26862750238662803</v>
      </c>
      <c r="AK12" s="17">
        <v>0.42860653566497497</v>
      </c>
      <c r="AL12" s="17"/>
      <c r="AM12" s="17">
        <v>0.32512958872904402</v>
      </c>
      <c r="AN12" s="17">
        <v>0.38557960899633398</v>
      </c>
      <c r="AO12" s="17">
        <v>0.40775378089680903</v>
      </c>
      <c r="AP12" s="17">
        <v>0.30112349686237799</v>
      </c>
      <c r="AQ12" s="17">
        <v>0.42403231756062598</v>
      </c>
      <c r="AR12" s="17"/>
      <c r="AS12" s="17">
        <v>0.319835995137566</v>
      </c>
      <c r="AT12" s="17">
        <v>0.39989256709647097</v>
      </c>
      <c r="AU12" s="17">
        <v>0.34407178099254698</v>
      </c>
      <c r="AV12" s="17">
        <v>0.38804614804334697</v>
      </c>
      <c r="AW12" s="17">
        <v>0.376500459386646</v>
      </c>
      <c r="AX12" s="17">
        <v>0.38239642777570398</v>
      </c>
      <c r="AY12" s="17"/>
      <c r="AZ12" s="17">
        <v>0.39055038055975</v>
      </c>
      <c r="BA12" s="17">
        <v>0.35920379308752198</v>
      </c>
      <c r="BB12" s="17">
        <v>0.36023729491064599</v>
      </c>
      <c r="BC12" s="17">
        <v>0.36099279898101999</v>
      </c>
      <c r="BD12" s="17">
        <v>0.360841895415766</v>
      </c>
      <c r="BE12" s="17"/>
      <c r="BF12" s="17">
        <v>0.37301808667596298</v>
      </c>
      <c r="BG12" s="17"/>
      <c r="BH12" s="17">
        <v>0.38124873603729098</v>
      </c>
      <c r="BI12" s="17"/>
      <c r="BJ12" s="17">
        <v>0.34263950342119698</v>
      </c>
      <c r="BK12" s="17">
        <v>0.40152633254333098</v>
      </c>
      <c r="BL12" s="17">
        <v>0.39035478691126002</v>
      </c>
      <c r="BM12" s="17">
        <v>0.29295376169929899</v>
      </c>
      <c r="BN12" s="17">
        <v>0.37297956779956798</v>
      </c>
      <c r="BO12" s="17">
        <v>0.37300976851567702</v>
      </c>
      <c r="BP12" s="17"/>
      <c r="BQ12" s="17">
        <v>0.36208197736122599</v>
      </c>
      <c r="BR12" s="17">
        <v>0.37788287048480301</v>
      </c>
      <c r="BS12" s="17">
        <v>0.38560198190723399</v>
      </c>
      <c r="BT12" s="17"/>
      <c r="BU12" s="17">
        <v>0.35885938786819699</v>
      </c>
      <c r="BV12" s="17">
        <v>0.37657026744375499</v>
      </c>
      <c r="BW12" s="17">
        <v>0.38767467931147198</v>
      </c>
      <c r="BX12" s="17"/>
      <c r="BY12" s="17">
        <v>0.22948993941097401</v>
      </c>
      <c r="BZ12" s="17"/>
      <c r="CA12" s="17">
        <v>0.362891115641299</v>
      </c>
    </row>
    <row r="13" spans="2:79" ht="43.5" x14ac:dyDescent="0.35">
      <c r="B13" s="18" t="s">
        <v>520</v>
      </c>
      <c r="C13" s="17">
        <v>0.34432937886051901</v>
      </c>
      <c r="D13" s="17">
        <v>0.34006696941100101</v>
      </c>
      <c r="E13" s="17">
        <v>0.34716733716165299</v>
      </c>
      <c r="F13" s="17"/>
      <c r="G13" s="17">
        <v>0.31729644008770702</v>
      </c>
      <c r="H13" s="17">
        <v>0.32815331744193299</v>
      </c>
      <c r="I13" s="17">
        <v>0.33266407061861802</v>
      </c>
      <c r="J13" s="17">
        <v>0.33291482602192801</v>
      </c>
      <c r="K13" s="17">
        <v>0.38949672037285199</v>
      </c>
      <c r="L13" s="17">
        <v>0.36504829178748799</v>
      </c>
      <c r="M13" s="17"/>
      <c r="N13" s="17">
        <v>0.342542525624559</v>
      </c>
      <c r="O13" s="17">
        <v>0.337000636565848</v>
      </c>
      <c r="P13" s="17">
        <v>0.328261680863419</v>
      </c>
      <c r="Q13" s="17">
        <v>0.36807902647334501</v>
      </c>
      <c r="R13" s="17"/>
      <c r="S13" s="17">
        <v>0.35721596409107298</v>
      </c>
      <c r="T13" s="17">
        <v>0.34918184385261503</v>
      </c>
      <c r="U13" s="17">
        <v>0.38973549718214701</v>
      </c>
      <c r="V13" s="17">
        <v>0.410985275444539</v>
      </c>
      <c r="W13" s="17">
        <v>0.38866117343745799</v>
      </c>
      <c r="X13" s="17">
        <v>0.27055715221226501</v>
      </c>
      <c r="Y13" s="17">
        <v>0.24036136364730901</v>
      </c>
      <c r="Z13" s="17">
        <v>0.213085593063461</v>
      </c>
      <c r="AA13" s="17">
        <v>0.369187869055283</v>
      </c>
      <c r="AB13" s="17">
        <v>0.368949285453266</v>
      </c>
      <c r="AC13" s="17">
        <v>0.315667763927798</v>
      </c>
      <c r="AD13" s="17">
        <v>0.37008988264857301</v>
      </c>
      <c r="AE13" s="17"/>
      <c r="AF13" s="17">
        <v>0.36368264614794699</v>
      </c>
      <c r="AG13" s="17">
        <v>0.312354691995824</v>
      </c>
      <c r="AH13" s="17">
        <v>0.40774736373795001</v>
      </c>
      <c r="AI13" s="17">
        <v>0.31534698750279699</v>
      </c>
      <c r="AJ13" s="17">
        <v>0.34034740266867503</v>
      </c>
      <c r="AK13" s="17">
        <v>0.40894175341776401</v>
      </c>
      <c r="AL13" s="17"/>
      <c r="AM13" s="17">
        <v>0.29603828907261398</v>
      </c>
      <c r="AN13" s="17">
        <v>0.33625350558836598</v>
      </c>
      <c r="AO13" s="17">
        <v>0.35816179295425099</v>
      </c>
      <c r="AP13" s="17">
        <v>0.39054194588271901</v>
      </c>
      <c r="AQ13" s="17">
        <v>0.52800292443646402</v>
      </c>
      <c r="AR13" s="17"/>
      <c r="AS13" s="17">
        <v>0.35346646989934599</v>
      </c>
      <c r="AT13" s="17">
        <v>0.35070523693417499</v>
      </c>
      <c r="AU13" s="17">
        <v>0.362143512925377</v>
      </c>
      <c r="AV13" s="17">
        <v>0.33290905706885798</v>
      </c>
      <c r="AW13" s="17">
        <v>0.32615106680105699</v>
      </c>
      <c r="AX13" s="17">
        <v>0.31507318480013102</v>
      </c>
      <c r="AY13" s="17"/>
      <c r="AZ13" s="17">
        <v>0.33356273225142002</v>
      </c>
      <c r="BA13" s="17">
        <v>0.30580724865485598</v>
      </c>
      <c r="BB13" s="17">
        <v>0.36461006837677201</v>
      </c>
      <c r="BC13" s="17">
        <v>0.357660040642162</v>
      </c>
      <c r="BD13" s="17">
        <v>0.38079230116017099</v>
      </c>
      <c r="BE13" s="17"/>
      <c r="BF13" s="17">
        <v>0.34332987674051202</v>
      </c>
      <c r="BG13" s="17"/>
      <c r="BH13" s="17">
        <v>0.33639022701277999</v>
      </c>
      <c r="BI13" s="17"/>
      <c r="BJ13" s="17">
        <v>0.31388378531505401</v>
      </c>
      <c r="BK13" s="17">
        <v>0.39119378944675698</v>
      </c>
      <c r="BL13" s="17">
        <v>0.34912216145274799</v>
      </c>
      <c r="BM13" s="17">
        <v>0.33520365636850602</v>
      </c>
      <c r="BN13" s="17">
        <v>0.36684812726704302</v>
      </c>
      <c r="BO13" s="17">
        <v>0.38010399209016699</v>
      </c>
      <c r="BP13" s="17"/>
      <c r="BQ13" s="17">
        <v>0.376300143850132</v>
      </c>
      <c r="BR13" s="17">
        <v>0.36401546151318498</v>
      </c>
      <c r="BS13" s="17">
        <v>0.34573213647788598</v>
      </c>
      <c r="BT13" s="17"/>
      <c r="BU13" s="17">
        <v>0.37208731042113502</v>
      </c>
      <c r="BV13" s="17">
        <v>0.32773626337302197</v>
      </c>
      <c r="BW13" s="17">
        <v>0.37023667846444303</v>
      </c>
      <c r="BX13" s="17"/>
      <c r="BY13" s="17">
        <v>0.305518470017344</v>
      </c>
      <c r="BZ13" s="17"/>
      <c r="CA13" s="17">
        <v>0.33524342625402098</v>
      </c>
    </row>
    <row r="14" spans="2:79" x14ac:dyDescent="0.35">
      <c r="B14" s="18" t="s">
        <v>521</v>
      </c>
      <c r="C14" s="17">
        <v>0.329912260200665</v>
      </c>
      <c r="D14" s="17">
        <v>0.33305216716936398</v>
      </c>
      <c r="E14" s="17">
        <v>0.325117284946214</v>
      </c>
      <c r="F14" s="17"/>
      <c r="G14" s="17">
        <v>0.25797899590357598</v>
      </c>
      <c r="H14" s="17">
        <v>0.21315281596324201</v>
      </c>
      <c r="I14" s="17">
        <v>0.29208084549780799</v>
      </c>
      <c r="J14" s="17">
        <v>0.39465374415214799</v>
      </c>
      <c r="K14" s="17">
        <v>0.38837752629097599</v>
      </c>
      <c r="L14" s="17">
        <v>0.42276715028961198</v>
      </c>
      <c r="M14" s="17"/>
      <c r="N14" s="17">
        <v>0.35145204698138</v>
      </c>
      <c r="O14" s="17">
        <v>0.33541752376356099</v>
      </c>
      <c r="P14" s="17">
        <v>0.309059956847624</v>
      </c>
      <c r="Q14" s="17">
        <v>0.324101900102584</v>
      </c>
      <c r="R14" s="17"/>
      <c r="S14" s="17">
        <v>0.254764810680085</v>
      </c>
      <c r="T14" s="17">
        <v>0.41823556034576997</v>
      </c>
      <c r="U14" s="17">
        <v>0.35219250591086199</v>
      </c>
      <c r="V14" s="17">
        <v>0.39952959889508599</v>
      </c>
      <c r="W14" s="17">
        <v>0.32951507705259597</v>
      </c>
      <c r="X14" s="17">
        <v>0.263560335382163</v>
      </c>
      <c r="Y14" s="17">
        <v>0.29353771208985002</v>
      </c>
      <c r="Z14" s="17">
        <v>0.259316985876752</v>
      </c>
      <c r="AA14" s="17">
        <v>0.36022359316994401</v>
      </c>
      <c r="AB14" s="17">
        <v>0.35322101050779298</v>
      </c>
      <c r="AC14" s="17">
        <v>0.29888818380357002</v>
      </c>
      <c r="AD14" s="17">
        <v>0.26505581733938</v>
      </c>
      <c r="AE14" s="17"/>
      <c r="AF14" s="17">
        <v>0.356560238800532</v>
      </c>
      <c r="AG14" s="17">
        <v>0.30667859058458802</v>
      </c>
      <c r="AH14" s="17">
        <v>0.38079701503327801</v>
      </c>
      <c r="AI14" s="17">
        <v>0.30449683815197398</v>
      </c>
      <c r="AJ14" s="17">
        <v>0.33196356544485001</v>
      </c>
      <c r="AK14" s="17">
        <v>0.32280270852572601</v>
      </c>
      <c r="AL14" s="17"/>
      <c r="AM14" s="17">
        <v>0.326739520341781</v>
      </c>
      <c r="AN14" s="17">
        <v>0.33196546460894899</v>
      </c>
      <c r="AO14" s="17">
        <v>0.33274280969657699</v>
      </c>
      <c r="AP14" s="17">
        <v>0.28716897975448202</v>
      </c>
      <c r="AQ14" s="17">
        <v>0.39542918941274602</v>
      </c>
      <c r="AR14" s="17"/>
      <c r="AS14" s="17">
        <v>0.29386387212099802</v>
      </c>
      <c r="AT14" s="17">
        <v>0.34122227964180202</v>
      </c>
      <c r="AU14" s="17">
        <v>0.31731459702753501</v>
      </c>
      <c r="AV14" s="17">
        <v>0.33543293482973602</v>
      </c>
      <c r="AW14" s="17">
        <v>0.39606691722554499</v>
      </c>
      <c r="AX14" s="17">
        <v>0.30448958397402398</v>
      </c>
      <c r="AY14" s="17"/>
      <c r="AZ14" s="17">
        <v>0.33539155371500601</v>
      </c>
      <c r="BA14" s="17">
        <v>0.32421067022741101</v>
      </c>
      <c r="BB14" s="17">
        <v>0.37578872175744099</v>
      </c>
      <c r="BC14" s="17">
        <v>0.38073169552063302</v>
      </c>
      <c r="BD14" s="17">
        <v>0.27927322065654397</v>
      </c>
      <c r="BE14" s="17"/>
      <c r="BF14" s="17">
        <v>0.34973109298321398</v>
      </c>
      <c r="BG14" s="17"/>
      <c r="BH14" s="17">
        <v>0.34493872075195597</v>
      </c>
      <c r="BI14" s="17"/>
      <c r="BJ14" s="17">
        <v>0.32001299403029798</v>
      </c>
      <c r="BK14" s="17">
        <v>0.33730317911142099</v>
      </c>
      <c r="BL14" s="17">
        <v>0.36552249643438001</v>
      </c>
      <c r="BM14" s="17">
        <v>0.27029847236007198</v>
      </c>
      <c r="BN14" s="17">
        <v>0.38442648606875901</v>
      </c>
      <c r="BO14" s="17">
        <v>0.40786770826804303</v>
      </c>
      <c r="BP14" s="17"/>
      <c r="BQ14" s="17">
        <v>0.406696180740583</v>
      </c>
      <c r="BR14" s="17">
        <v>0.34011172041772603</v>
      </c>
      <c r="BS14" s="17">
        <v>0.325917171903715</v>
      </c>
      <c r="BT14" s="17"/>
      <c r="BU14" s="17">
        <v>0.43678759453501598</v>
      </c>
      <c r="BV14" s="17">
        <v>0.36679103684835501</v>
      </c>
      <c r="BW14" s="17">
        <v>0.31668722472493399</v>
      </c>
      <c r="BX14" s="17"/>
      <c r="BY14" s="17">
        <v>0.24080742523195001</v>
      </c>
      <c r="BZ14" s="17"/>
      <c r="CA14" s="17">
        <v>0.30268366827332299</v>
      </c>
    </row>
    <row r="15" spans="2:79" ht="43.5" x14ac:dyDescent="0.35">
      <c r="B15" s="18" t="s">
        <v>522</v>
      </c>
      <c r="C15" s="17">
        <v>0.32700822606979002</v>
      </c>
      <c r="D15" s="17">
        <v>0.303959482476717</v>
      </c>
      <c r="E15" s="17">
        <v>0.34777264964246302</v>
      </c>
      <c r="F15" s="17"/>
      <c r="G15" s="17">
        <v>0.248032395544939</v>
      </c>
      <c r="H15" s="17">
        <v>0.26801319956633202</v>
      </c>
      <c r="I15" s="17">
        <v>0.349364136906474</v>
      </c>
      <c r="J15" s="17">
        <v>0.34398515541396502</v>
      </c>
      <c r="K15" s="17">
        <v>0.35423559556475498</v>
      </c>
      <c r="L15" s="17">
        <v>0.38461024466251698</v>
      </c>
      <c r="M15" s="17"/>
      <c r="N15" s="17">
        <v>0.37640891889516398</v>
      </c>
      <c r="O15" s="17">
        <v>0.34285812808002097</v>
      </c>
      <c r="P15" s="17">
        <v>0.31769046847865201</v>
      </c>
      <c r="Q15" s="17">
        <v>0.26957044189408602</v>
      </c>
      <c r="R15" s="17"/>
      <c r="S15" s="17">
        <v>0.34524367753865198</v>
      </c>
      <c r="T15" s="17">
        <v>0.411050442336093</v>
      </c>
      <c r="U15" s="17">
        <v>0.39485481148434098</v>
      </c>
      <c r="V15" s="17">
        <v>0.32664216743811902</v>
      </c>
      <c r="W15" s="17">
        <v>0.26674969365586598</v>
      </c>
      <c r="X15" s="17">
        <v>0.26794563893281598</v>
      </c>
      <c r="Y15" s="17">
        <v>0.28144450949213401</v>
      </c>
      <c r="Z15" s="17">
        <v>0.23814943227746499</v>
      </c>
      <c r="AA15" s="17">
        <v>0.33651567161831197</v>
      </c>
      <c r="AB15" s="17">
        <v>0.305599416074045</v>
      </c>
      <c r="AC15" s="17">
        <v>0.31267407612293002</v>
      </c>
      <c r="AD15" s="17">
        <v>0.27396635027768501</v>
      </c>
      <c r="AE15" s="17"/>
      <c r="AF15" s="17">
        <v>0.29409467889507901</v>
      </c>
      <c r="AG15" s="17">
        <v>0.30673559063349798</v>
      </c>
      <c r="AH15" s="17">
        <v>0.36666030522223297</v>
      </c>
      <c r="AI15" s="17">
        <v>0.29957093216098202</v>
      </c>
      <c r="AJ15" s="17">
        <v>0.34993213953674202</v>
      </c>
      <c r="AK15" s="17">
        <v>0.44512990194239499</v>
      </c>
      <c r="AL15" s="17"/>
      <c r="AM15" s="17">
        <v>0.25923105751008901</v>
      </c>
      <c r="AN15" s="17">
        <v>0.32248171575739898</v>
      </c>
      <c r="AO15" s="17">
        <v>0.349267633475558</v>
      </c>
      <c r="AP15" s="17">
        <v>0.39767438594875198</v>
      </c>
      <c r="AQ15" s="17">
        <v>0.41530048096167499</v>
      </c>
      <c r="AR15" s="17"/>
      <c r="AS15" s="17">
        <v>0.31116050224441699</v>
      </c>
      <c r="AT15" s="17">
        <v>0.33961234100036902</v>
      </c>
      <c r="AU15" s="17">
        <v>0.34152302361237702</v>
      </c>
      <c r="AV15" s="17">
        <v>0.29748044344001301</v>
      </c>
      <c r="AW15" s="17">
        <v>0.35144294680518501</v>
      </c>
      <c r="AX15" s="17">
        <v>0.33711704989840502</v>
      </c>
      <c r="AY15" s="17"/>
      <c r="AZ15" s="17">
        <v>0.34506022153205601</v>
      </c>
      <c r="BA15" s="17">
        <v>0.29698030988611701</v>
      </c>
      <c r="BB15" s="17">
        <v>0.36190989676155599</v>
      </c>
      <c r="BC15" s="17">
        <v>0.37138935579983801</v>
      </c>
      <c r="BD15" s="17">
        <v>0.30976598664348398</v>
      </c>
      <c r="BE15" s="17"/>
      <c r="BF15" s="17">
        <v>0.33629430982825598</v>
      </c>
      <c r="BG15" s="17"/>
      <c r="BH15" s="17">
        <v>0.32943672465743101</v>
      </c>
      <c r="BI15" s="17"/>
      <c r="BJ15" s="17">
        <v>0.33694135840148798</v>
      </c>
      <c r="BK15" s="17">
        <v>0.34080001520998598</v>
      </c>
      <c r="BL15" s="17">
        <v>0.33045611493328197</v>
      </c>
      <c r="BM15" s="17">
        <v>0.256357139778156</v>
      </c>
      <c r="BN15" s="17">
        <v>0.33759007507137301</v>
      </c>
      <c r="BO15" s="17">
        <v>0.39305818012941102</v>
      </c>
      <c r="BP15" s="17"/>
      <c r="BQ15" s="17">
        <v>0.31555086395745902</v>
      </c>
      <c r="BR15" s="17">
        <v>0.36292049411098298</v>
      </c>
      <c r="BS15" s="17">
        <v>0.334173239978171</v>
      </c>
      <c r="BT15" s="17"/>
      <c r="BU15" s="17">
        <v>0.39522121434552898</v>
      </c>
      <c r="BV15" s="17">
        <v>0.32682252807474999</v>
      </c>
      <c r="BW15" s="17">
        <v>0.33752446084922</v>
      </c>
      <c r="BX15" s="17"/>
      <c r="BY15" s="17">
        <v>0.25410448784255302</v>
      </c>
      <c r="BZ15" s="17"/>
      <c r="CA15" s="17">
        <v>0.33875349990308601</v>
      </c>
    </row>
    <row r="16" spans="2:79" ht="43.5" x14ac:dyDescent="0.35">
      <c r="B16" s="18" t="s">
        <v>524</v>
      </c>
      <c r="C16" s="17">
        <v>0.242131776194599</v>
      </c>
      <c r="D16" s="17">
        <v>0.240582064358171</v>
      </c>
      <c r="E16" s="17">
        <v>0.24183010015026399</v>
      </c>
      <c r="F16" s="17"/>
      <c r="G16" s="17">
        <v>0.229507912157845</v>
      </c>
      <c r="H16" s="17">
        <v>0.18701592495491801</v>
      </c>
      <c r="I16" s="17">
        <v>0.26265008819302699</v>
      </c>
      <c r="J16" s="17">
        <v>0.23658719083190799</v>
      </c>
      <c r="K16" s="17">
        <v>0.24730529191247999</v>
      </c>
      <c r="L16" s="17">
        <v>0.28613289492021798</v>
      </c>
      <c r="M16" s="17"/>
      <c r="N16" s="17">
        <v>0.30607183845783398</v>
      </c>
      <c r="O16" s="17">
        <v>0.24759988743685199</v>
      </c>
      <c r="P16" s="17">
        <v>0.197825836690944</v>
      </c>
      <c r="Q16" s="17">
        <v>0.209060872358064</v>
      </c>
      <c r="R16" s="17"/>
      <c r="S16" s="17">
        <v>0.216500109164878</v>
      </c>
      <c r="T16" s="17">
        <v>0.24985989663507799</v>
      </c>
      <c r="U16" s="17">
        <v>0.29438621941468801</v>
      </c>
      <c r="V16" s="17">
        <v>0.232692941739017</v>
      </c>
      <c r="W16" s="17">
        <v>0.24491501986289199</v>
      </c>
      <c r="X16" s="17">
        <v>0.250877428625498</v>
      </c>
      <c r="Y16" s="17">
        <v>0.246417442609034</v>
      </c>
      <c r="Z16" s="17">
        <v>0.25108852945765497</v>
      </c>
      <c r="AA16" s="17">
        <v>0.228307271764422</v>
      </c>
      <c r="AB16" s="17">
        <v>0.24354574630337</v>
      </c>
      <c r="AC16" s="17">
        <v>0.20353774393469901</v>
      </c>
      <c r="AD16" s="17">
        <v>0.26702294962824702</v>
      </c>
      <c r="AE16" s="17"/>
      <c r="AF16" s="17">
        <v>0.212564053700461</v>
      </c>
      <c r="AG16" s="17">
        <v>0.23512477021123601</v>
      </c>
      <c r="AH16" s="17">
        <v>0.28578627256404199</v>
      </c>
      <c r="AI16" s="17">
        <v>0.208882142816286</v>
      </c>
      <c r="AJ16" s="17">
        <v>0.30097977010857802</v>
      </c>
      <c r="AK16" s="17">
        <v>0.29151788737721401</v>
      </c>
      <c r="AL16" s="17"/>
      <c r="AM16" s="17">
        <v>0.20227291491719601</v>
      </c>
      <c r="AN16" s="17">
        <v>0.23751780168658501</v>
      </c>
      <c r="AO16" s="17">
        <v>0.26957820485304901</v>
      </c>
      <c r="AP16" s="17">
        <v>0.25146703906144902</v>
      </c>
      <c r="AQ16" s="17">
        <v>0.44298952578364298</v>
      </c>
      <c r="AR16" s="17"/>
      <c r="AS16" s="17">
        <v>0.21910762310666099</v>
      </c>
      <c r="AT16" s="17">
        <v>0.27441343829465498</v>
      </c>
      <c r="AU16" s="17">
        <v>0.28208221450862803</v>
      </c>
      <c r="AV16" s="17">
        <v>0.210167633921129</v>
      </c>
      <c r="AW16" s="17">
        <v>0.22707913061253099</v>
      </c>
      <c r="AX16" s="17">
        <v>0.23802959900302101</v>
      </c>
      <c r="AY16" s="17"/>
      <c r="AZ16" s="17">
        <v>0.25590639513117502</v>
      </c>
      <c r="BA16" s="17">
        <v>0.241725021650748</v>
      </c>
      <c r="BB16" s="17">
        <v>0.22643596180686601</v>
      </c>
      <c r="BC16" s="17">
        <v>0.25518309509729797</v>
      </c>
      <c r="BD16" s="17">
        <v>0.239731576106824</v>
      </c>
      <c r="BE16" s="17"/>
      <c r="BF16" s="17">
        <v>0.243168723431298</v>
      </c>
      <c r="BG16" s="17"/>
      <c r="BH16" s="17">
        <v>0.25013820280978599</v>
      </c>
      <c r="BI16" s="17"/>
      <c r="BJ16" s="17">
        <v>0.23308364361791101</v>
      </c>
      <c r="BK16" s="17">
        <v>0.264172247675314</v>
      </c>
      <c r="BL16" s="17">
        <v>0.24804192624818899</v>
      </c>
      <c r="BM16" s="17">
        <v>0.21470096850012199</v>
      </c>
      <c r="BN16" s="17">
        <v>0.279457713068337</v>
      </c>
      <c r="BO16" s="17">
        <v>0.26711343286524702</v>
      </c>
      <c r="BP16" s="17"/>
      <c r="BQ16" s="17">
        <v>0.262000355244844</v>
      </c>
      <c r="BR16" s="17">
        <v>0.24864489812933799</v>
      </c>
      <c r="BS16" s="17">
        <v>0.245601259215564</v>
      </c>
      <c r="BT16" s="17"/>
      <c r="BU16" s="17">
        <v>0.27184025809863199</v>
      </c>
      <c r="BV16" s="17">
        <v>0.250222222807154</v>
      </c>
      <c r="BW16" s="17">
        <v>0.24780249634903601</v>
      </c>
      <c r="BX16" s="17"/>
      <c r="BY16" s="17">
        <v>0.31739624260404398</v>
      </c>
      <c r="BZ16" s="17"/>
      <c r="CA16" s="17">
        <v>0.20707529369750599</v>
      </c>
    </row>
    <row r="17" spans="2:79" ht="29" x14ac:dyDescent="0.35">
      <c r="B17" s="18" t="s">
        <v>525</v>
      </c>
      <c r="C17" s="17">
        <v>0.209916216237545</v>
      </c>
      <c r="D17" s="17">
        <v>0.21578591446411599</v>
      </c>
      <c r="E17" s="17">
        <v>0.20268151016456601</v>
      </c>
      <c r="F17" s="17"/>
      <c r="G17" s="17">
        <v>0.206810977038446</v>
      </c>
      <c r="H17" s="17">
        <v>0.151778473814453</v>
      </c>
      <c r="I17" s="17">
        <v>0.243510518016406</v>
      </c>
      <c r="J17" s="17">
        <v>0.19686171488506901</v>
      </c>
      <c r="K17" s="17">
        <v>0.23029958082531399</v>
      </c>
      <c r="L17" s="17">
        <v>0.23341849083549601</v>
      </c>
      <c r="M17" s="17"/>
      <c r="N17" s="17">
        <v>0.21243738838887599</v>
      </c>
      <c r="O17" s="17">
        <v>0.17565170794669699</v>
      </c>
      <c r="P17" s="17">
        <v>0.25403286720532398</v>
      </c>
      <c r="Q17" s="17">
        <v>0.207453803020998</v>
      </c>
      <c r="R17" s="17"/>
      <c r="S17" s="17">
        <v>0.17248506667458999</v>
      </c>
      <c r="T17" s="17">
        <v>0.229849996874853</v>
      </c>
      <c r="U17" s="17">
        <v>0.20432717156895699</v>
      </c>
      <c r="V17" s="17">
        <v>0.25262299354191398</v>
      </c>
      <c r="W17" s="17">
        <v>0.217451600669197</v>
      </c>
      <c r="X17" s="17">
        <v>0.189205005325598</v>
      </c>
      <c r="Y17" s="17">
        <v>0.15396890613957501</v>
      </c>
      <c r="Z17" s="17">
        <v>0.17361232490530201</v>
      </c>
      <c r="AA17" s="17">
        <v>0.25734639623379901</v>
      </c>
      <c r="AB17" s="17">
        <v>0.23482319352980799</v>
      </c>
      <c r="AC17" s="17">
        <v>0.15046206795608</v>
      </c>
      <c r="AD17" s="17">
        <v>0.26740642382614799</v>
      </c>
      <c r="AE17" s="17"/>
      <c r="AF17" s="17">
        <v>0.21658772690924</v>
      </c>
      <c r="AG17" s="17">
        <v>0.18399637012578299</v>
      </c>
      <c r="AH17" s="17">
        <v>0.26456965365024399</v>
      </c>
      <c r="AI17" s="17">
        <v>0.25076071961978802</v>
      </c>
      <c r="AJ17" s="17">
        <v>0.24822429675385799</v>
      </c>
      <c r="AK17" s="17">
        <v>0.166113042127013</v>
      </c>
      <c r="AL17" s="17"/>
      <c r="AM17" s="17">
        <v>0.185658877833633</v>
      </c>
      <c r="AN17" s="17">
        <v>0.23885868845168301</v>
      </c>
      <c r="AO17" s="17">
        <v>0.187332707721754</v>
      </c>
      <c r="AP17" s="17">
        <v>0.21929258606598501</v>
      </c>
      <c r="AQ17" s="17">
        <v>0.30774193773958203</v>
      </c>
      <c r="AR17" s="17"/>
      <c r="AS17" s="17">
        <v>0.18201970966102801</v>
      </c>
      <c r="AT17" s="17">
        <v>0.21803035637465401</v>
      </c>
      <c r="AU17" s="17">
        <v>0.24191782558875799</v>
      </c>
      <c r="AV17" s="17">
        <v>0.218546496422725</v>
      </c>
      <c r="AW17" s="17">
        <v>0.198035160281675</v>
      </c>
      <c r="AX17" s="17">
        <v>0.19809881699109499</v>
      </c>
      <c r="AY17" s="17"/>
      <c r="AZ17" s="17">
        <v>0.214975907471392</v>
      </c>
      <c r="BA17" s="17">
        <v>0.17924006676732601</v>
      </c>
      <c r="BB17" s="17">
        <v>0.23305926836940899</v>
      </c>
      <c r="BC17" s="17">
        <v>0.25920001480673199</v>
      </c>
      <c r="BD17" s="17">
        <v>0.20894875033929999</v>
      </c>
      <c r="BE17" s="17"/>
      <c r="BF17" s="17">
        <v>0.21212140085814499</v>
      </c>
      <c r="BG17" s="17"/>
      <c r="BH17" s="17">
        <v>0.21895352102165699</v>
      </c>
      <c r="BI17" s="17"/>
      <c r="BJ17" s="17">
        <v>0.218393284537405</v>
      </c>
      <c r="BK17" s="17">
        <v>0.19930500367590601</v>
      </c>
      <c r="BL17" s="17">
        <v>0.20936185840204299</v>
      </c>
      <c r="BM17" s="17">
        <v>0.19561724729195301</v>
      </c>
      <c r="BN17" s="17">
        <v>0.24598873892709699</v>
      </c>
      <c r="BO17" s="17">
        <v>0.25527717652989801</v>
      </c>
      <c r="BP17" s="17"/>
      <c r="BQ17" s="17">
        <v>0.205034320701033</v>
      </c>
      <c r="BR17" s="17">
        <v>0.24053586199298199</v>
      </c>
      <c r="BS17" s="17">
        <v>0.21782542254022899</v>
      </c>
      <c r="BT17" s="17"/>
      <c r="BU17" s="17">
        <v>0.20909181937410201</v>
      </c>
      <c r="BV17" s="17">
        <v>0.23772090701554999</v>
      </c>
      <c r="BW17" s="17">
        <v>0.21541561821428901</v>
      </c>
      <c r="BX17" s="17"/>
      <c r="BY17" s="17">
        <v>0.212007438974299</v>
      </c>
      <c r="BZ17" s="17"/>
      <c r="CA17" s="17">
        <v>0.21045248383243001</v>
      </c>
    </row>
    <row r="18" spans="2:79" ht="29" x14ac:dyDescent="0.35">
      <c r="B18" s="18" t="s">
        <v>526</v>
      </c>
      <c r="C18" s="17">
        <v>0.209679601019295</v>
      </c>
      <c r="D18" s="17">
        <v>0.21569249144729599</v>
      </c>
      <c r="E18" s="17">
        <v>0.20323842136077799</v>
      </c>
      <c r="F18" s="17"/>
      <c r="G18" s="17">
        <v>0.14782419557158999</v>
      </c>
      <c r="H18" s="17">
        <v>0.15678732876433699</v>
      </c>
      <c r="I18" s="17">
        <v>0.18176184876371801</v>
      </c>
      <c r="J18" s="17">
        <v>0.21445237511715601</v>
      </c>
      <c r="K18" s="17">
        <v>0.23985460117549101</v>
      </c>
      <c r="L18" s="17">
        <v>0.30156965315717399</v>
      </c>
      <c r="M18" s="17"/>
      <c r="N18" s="17">
        <v>0.23509942921563601</v>
      </c>
      <c r="O18" s="17">
        <v>0.195886738471237</v>
      </c>
      <c r="P18" s="17">
        <v>0.17568133083492499</v>
      </c>
      <c r="Q18" s="17">
        <v>0.22790286518952299</v>
      </c>
      <c r="R18" s="17"/>
      <c r="S18" s="17">
        <v>0.23194423344835399</v>
      </c>
      <c r="T18" s="17">
        <v>0.19867943664214999</v>
      </c>
      <c r="U18" s="17">
        <v>0.21908683465710899</v>
      </c>
      <c r="V18" s="17">
        <v>0.17097677031542899</v>
      </c>
      <c r="W18" s="17">
        <v>0.164229943000196</v>
      </c>
      <c r="X18" s="17">
        <v>0.21951224252043899</v>
      </c>
      <c r="Y18" s="17">
        <v>0.23620320218659399</v>
      </c>
      <c r="Z18" s="17">
        <v>0.21609719908558001</v>
      </c>
      <c r="AA18" s="17">
        <v>0.19875344749347501</v>
      </c>
      <c r="AB18" s="17">
        <v>0.25695868068823002</v>
      </c>
      <c r="AC18" s="17">
        <v>0.19971771773007499</v>
      </c>
      <c r="AD18" s="17">
        <v>0.15477164008722499</v>
      </c>
      <c r="AE18" s="17"/>
      <c r="AF18" s="17">
        <v>0.23510875859369501</v>
      </c>
      <c r="AG18" s="17">
        <v>0.205585923725499</v>
      </c>
      <c r="AH18" s="17">
        <v>0.21926261387500601</v>
      </c>
      <c r="AI18" s="17">
        <v>0.21104566938442201</v>
      </c>
      <c r="AJ18" s="17">
        <v>0.22151262957093901</v>
      </c>
      <c r="AK18" s="17">
        <v>0.18731554347520299</v>
      </c>
      <c r="AL18" s="17"/>
      <c r="AM18" s="17">
        <v>0.168403202749564</v>
      </c>
      <c r="AN18" s="17">
        <v>0.21605881813219999</v>
      </c>
      <c r="AO18" s="17">
        <v>0.217547079578055</v>
      </c>
      <c r="AP18" s="17">
        <v>0.23574237632752301</v>
      </c>
      <c r="AQ18" s="17">
        <v>0.27965405518132302</v>
      </c>
      <c r="AR18" s="17"/>
      <c r="AS18" s="17">
        <v>0.171644945949042</v>
      </c>
      <c r="AT18" s="17">
        <v>0.21816008521402699</v>
      </c>
      <c r="AU18" s="17">
        <v>0.24014876453308601</v>
      </c>
      <c r="AV18" s="17">
        <v>0.232647004799554</v>
      </c>
      <c r="AW18" s="17">
        <v>0.20556452202018499</v>
      </c>
      <c r="AX18" s="17">
        <v>0.18772197720726699</v>
      </c>
      <c r="AY18" s="17"/>
      <c r="AZ18" s="17">
        <v>0.22394597620366499</v>
      </c>
      <c r="BA18" s="17">
        <v>0.18982655601658999</v>
      </c>
      <c r="BB18" s="17">
        <v>0.224824957647101</v>
      </c>
      <c r="BC18" s="17">
        <v>0.21633743326819299</v>
      </c>
      <c r="BD18" s="17">
        <v>0.20945692008580299</v>
      </c>
      <c r="BE18" s="17"/>
      <c r="BF18" s="17">
        <v>0.22074168586158999</v>
      </c>
      <c r="BG18" s="17"/>
      <c r="BH18" s="17">
        <v>0.216520746298688</v>
      </c>
      <c r="BI18" s="17"/>
      <c r="BJ18" s="17">
        <v>0.169143169187535</v>
      </c>
      <c r="BK18" s="17">
        <v>0.253417903910239</v>
      </c>
      <c r="BL18" s="17">
        <v>0.24059141786510399</v>
      </c>
      <c r="BM18" s="17">
        <v>0.21072452629970101</v>
      </c>
      <c r="BN18" s="17">
        <v>0.16792774198942501</v>
      </c>
      <c r="BO18" s="17">
        <v>0.215735251052836</v>
      </c>
      <c r="BP18" s="17"/>
      <c r="BQ18" s="17">
        <v>0.24872758090920899</v>
      </c>
      <c r="BR18" s="17">
        <v>0.214656357664222</v>
      </c>
      <c r="BS18" s="17">
        <v>0.21006083827962399</v>
      </c>
      <c r="BT18" s="17"/>
      <c r="BU18" s="17">
        <v>0.22436407487924201</v>
      </c>
      <c r="BV18" s="17">
        <v>0.23126844312594899</v>
      </c>
      <c r="BW18" s="17">
        <v>0.213267204612304</v>
      </c>
      <c r="BX18" s="17"/>
      <c r="BY18" s="17">
        <v>0.19186420141645499</v>
      </c>
      <c r="BZ18" s="17"/>
      <c r="CA18" s="17">
        <v>0.177670098983473</v>
      </c>
    </row>
    <row r="19" spans="2:79" ht="29" x14ac:dyDescent="0.35">
      <c r="B19" s="18" t="s">
        <v>527</v>
      </c>
      <c r="C19" s="17">
        <v>0.20556242043949499</v>
      </c>
      <c r="D19" s="17">
        <v>0.19149566102492099</v>
      </c>
      <c r="E19" s="17">
        <v>0.21827253783787701</v>
      </c>
      <c r="F19" s="17"/>
      <c r="G19" s="17">
        <v>0.17394519109149401</v>
      </c>
      <c r="H19" s="17">
        <v>0.15389972590769199</v>
      </c>
      <c r="I19" s="17">
        <v>0.20645360376102001</v>
      </c>
      <c r="J19" s="17">
        <v>0.18806905136207999</v>
      </c>
      <c r="K19" s="17">
        <v>0.219590007378444</v>
      </c>
      <c r="L19" s="17">
        <v>0.28120290307267898</v>
      </c>
      <c r="M19" s="17"/>
      <c r="N19" s="17">
        <v>0.245733198658702</v>
      </c>
      <c r="O19" s="17">
        <v>0.20843660023501301</v>
      </c>
      <c r="P19" s="17">
        <v>0.20576055071638599</v>
      </c>
      <c r="Q19" s="17">
        <v>0.163050620433036</v>
      </c>
      <c r="R19" s="17"/>
      <c r="S19" s="17">
        <v>0.17422057112725101</v>
      </c>
      <c r="T19" s="17">
        <v>0.22352590797329799</v>
      </c>
      <c r="U19" s="17">
        <v>0.232763961464031</v>
      </c>
      <c r="V19" s="17">
        <v>0.30312241027686898</v>
      </c>
      <c r="W19" s="17">
        <v>0.118708607456607</v>
      </c>
      <c r="X19" s="17">
        <v>0.19102755088217599</v>
      </c>
      <c r="Y19" s="17">
        <v>0.160881578403056</v>
      </c>
      <c r="Z19" s="17">
        <v>0.182375309236842</v>
      </c>
      <c r="AA19" s="17">
        <v>0.23881882337688201</v>
      </c>
      <c r="AB19" s="17">
        <v>0.21450747902270301</v>
      </c>
      <c r="AC19" s="17">
        <v>0.17716716344214201</v>
      </c>
      <c r="AD19" s="17">
        <v>0.198476918867347</v>
      </c>
      <c r="AE19" s="17"/>
      <c r="AF19" s="17">
        <v>0.20276066292397399</v>
      </c>
      <c r="AG19" s="17">
        <v>0.199725977624957</v>
      </c>
      <c r="AH19" s="17">
        <v>0.22577239189779899</v>
      </c>
      <c r="AI19" s="17">
        <v>0.186190309974891</v>
      </c>
      <c r="AJ19" s="17">
        <v>0.18263232741504801</v>
      </c>
      <c r="AK19" s="17">
        <v>0.29945529476587401</v>
      </c>
      <c r="AL19" s="17"/>
      <c r="AM19" s="17">
        <v>0.152819737008103</v>
      </c>
      <c r="AN19" s="17">
        <v>0.22434580796877199</v>
      </c>
      <c r="AO19" s="17">
        <v>0.21103526575116799</v>
      </c>
      <c r="AP19" s="17">
        <v>0.212696893303296</v>
      </c>
      <c r="AQ19" s="17">
        <v>0.29801819322986201</v>
      </c>
      <c r="AR19" s="17"/>
      <c r="AS19" s="17">
        <v>0.19066964608798601</v>
      </c>
      <c r="AT19" s="17">
        <v>0.22792291377610899</v>
      </c>
      <c r="AU19" s="17">
        <v>0.182254123719162</v>
      </c>
      <c r="AV19" s="17">
        <v>0.19489351358009799</v>
      </c>
      <c r="AW19" s="17">
        <v>0.22985676878820499</v>
      </c>
      <c r="AX19" s="17">
        <v>0.21833612696926599</v>
      </c>
      <c r="AY19" s="17"/>
      <c r="AZ19" s="17">
        <v>0.24142646262864301</v>
      </c>
      <c r="BA19" s="17">
        <v>0.18991388859818101</v>
      </c>
      <c r="BB19" s="17">
        <v>0.220003733766439</v>
      </c>
      <c r="BC19" s="17">
        <v>0.19537486504661</v>
      </c>
      <c r="BD19" s="17">
        <v>0.18551020943726501</v>
      </c>
      <c r="BE19" s="17"/>
      <c r="BF19" s="17">
        <v>0.215771369598101</v>
      </c>
      <c r="BG19" s="17"/>
      <c r="BH19" s="17">
        <v>0.20902526241222</v>
      </c>
      <c r="BI19" s="17"/>
      <c r="BJ19" s="17">
        <v>0.19240893800902301</v>
      </c>
      <c r="BK19" s="17">
        <v>0.23850097848862001</v>
      </c>
      <c r="BL19" s="17">
        <v>0.22566555819776801</v>
      </c>
      <c r="BM19" s="17">
        <v>0.12587499575579</v>
      </c>
      <c r="BN19" s="17">
        <v>0.19867589596916799</v>
      </c>
      <c r="BO19" s="17">
        <v>0.20117174809833099</v>
      </c>
      <c r="BP19" s="17"/>
      <c r="BQ19" s="17">
        <v>0.24918492836110001</v>
      </c>
      <c r="BR19" s="17">
        <v>0.20383408447715001</v>
      </c>
      <c r="BS19" s="17">
        <v>0.20285077058266601</v>
      </c>
      <c r="BT19" s="17"/>
      <c r="BU19" s="17">
        <v>0.33227632388214001</v>
      </c>
      <c r="BV19" s="17">
        <v>0.201996605827543</v>
      </c>
      <c r="BW19" s="17">
        <v>0.20471748276997001</v>
      </c>
      <c r="BX19" s="17"/>
      <c r="BY19" s="17">
        <v>0.13516680294817199</v>
      </c>
      <c r="BZ19" s="17"/>
      <c r="CA19" s="17">
        <v>0.24267132058466001</v>
      </c>
    </row>
    <row r="20" spans="2:79" ht="29" x14ac:dyDescent="0.35">
      <c r="B20" s="18" t="s">
        <v>528</v>
      </c>
      <c r="C20" s="17">
        <v>0.122130252167473</v>
      </c>
      <c r="D20" s="17">
        <v>0.123640276887839</v>
      </c>
      <c r="E20" s="17">
        <v>0.12063301593442</v>
      </c>
      <c r="F20" s="17"/>
      <c r="G20" s="17">
        <v>0.170538213383674</v>
      </c>
      <c r="H20" s="17">
        <v>0.101174641496882</v>
      </c>
      <c r="I20" s="17">
        <v>0.12813536601168901</v>
      </c>
      <c r="J20" s="17">
        <v>9.5200691317353606E-2</v>
      </c>
      <c r="K20" s="17">
        <v>0.117860908918919</v>
      </c>
      <c r="L20" s="17">
        <v>0.12841020921204399</v>
      </c>
      <c r="M20" s="17"/>
      <c r="N20" s="17">
        <v>0.118791470916112</v>
      </c>
      <c r="O20" s="17">
        <v>0.107681116590278</v>
      </c>
      <c r="P20" s="17">
        <v>0.13246265781156399</v>
      </c>
      <c r="Q20" s="17">
        <v>0.134457111615125</v>
      </c>
      <c r="R20" s="17"/>
      <c r="S20" s="17">
        <v>0.13295563752479</v>
      </c>
      <c r="T20" s="17">
        <v>0.13157505376103701</v>
      </c>
      <c r="U20" s="17">
        <v>8.2249352035060203E-2</v>
      </c>
      <c r="V20" s="17">
        <v>0.12720220267096499</v>
      </c>
      <c r="W20" s="17">
        <v>9.3127670746294702E-2</v>
      </c>
      <c r="X20" s="17">
        <v>0.12815603575637899</v>
      </c>
      <c r="Y20" s="17">
        <v>0.13905796022552999</v>
      </c>
      <c r="Z20" s="17">
        <v>6.7599544063181902E-2</v>
      </c>
      <c r="AA20" s="17">
        <v>0.12635689131934499</v>
      </c>
      <c r="AB20" s="17">
        <v>0.13041133279581099</v>
      </c>
      <c r="AC20" s="17">
        <v>0.14909482420728701</v>
      </c>
      <c r="AD20" s="17">
        <v>0.104743360604616</v>
      </c>
      <c r="AE20" s="17"/>
      <c r="AF20" s="17">
        <v>0.127897246582481</v>
      </c>
      <c r="AG20" s="17">
        <v>0.12321018909862801</v>
      </c>
      <c r="AH20" s="17">
        <v>0.11524235755022399</v>
      </c>
      <c r="AI20" s="17">
        <v>0.107037095193112</v>
      </c>
      <c r="AJ20" s="17">
        <v>0.179005415429209</v>
      </c>
      <c r="AK20" s="17">
        <v>0.128207764087272</v>
      </c>
      <c r="AL20" s="17"/>
      <c r="AM20" s="17">
        <v>0.12848378848177</v>
      </c>
      <c r="AN20" s="17">
        <v>0.127235324896811</v>
      </c>
      <c r="AO20" s="17">
        <v>0.10870662319520499</v>
      </c>
      <c r="AP20" s="17">
        <v>0.120456731076529</v>
      </c>
      <c r="AQ20" s="17">
        <v>0.170119127984866</v>
      </c>
      <c r="AR20" s="17"/>
      <c r="AS20" s="17">
        <v>0.13679626479152199</v>
      </c>
      <c r="AT20" s="17">
        <v>0.109014072708035</v>
      </c>
      <c r="AU20" s="17">
        <v>0.136373415862268</v>
      </c>
      <c r="AV20" s="17">
        <v>0.12849707416908299</v>
      </c>
      <c r="AW20" s="17">
        <v>9.9408402240793295E-2</v>
      </c>
      <c r="AX20" s="17">
        <v>0.110379874872527</v>
      </c>
      <c r="AY20" s="17"/>
      <c r="AZ20" s="17">
        <v>0.120047138610565</v>
      </c>
      <c r="BA20" s="17">
        <v>0.109750962209272</v>
      </c>
      <c r="BB20" s="17">
        <v>0.11296686924162</v>
      </c>
      <c r="BC20" s="17">
        <v>0.114988076818968</v>
      </c>
      <c r="BD20" s="17">
        <v>0.14951919075782499</v>
      </c>
      <c r="BE20" s="17"/>
      <c r="BF20" s="17">
        <v>0.118715424254144</v>
      </c>
      <c r="BG20" s="17"/>
      <c r="BH20" s="17">
        <v>0.118432525383459</v>
      </c>
      <c r="BI20" s="17"/>
      <c r="BJ20" s="17">
        <v>0.12405899576391601</v>
      </c>
      <c r="BK20" s="17">
        <v>0.10848737466246</v>
      </c>
      <c r="BL20" s="17">
        <v>0.119037919764284</v>
      </c>
      <c r="BM20" s="17">
        <v>0.13013993140803901</v>
      </c>
      <c r="BN20" s="17">
        <v>7.3990742272555393E-2</v>
      </c>
      <c r="BO20" s="17">
        <v>0.259900229788188</v>
      </c>
      <c r="BP20" s="17"/>
      <c r="BQ20" s="17">
        <v>0.138330125011809</v>
      </c>
      <c r="BR20" s="17">
        <v>0.13091427919773699</v>
      </c>
      <c r="BS20" s="17">
        <v>0.11938974516145601</v>
      </c>
      <c r="BT20" s="17"/>
      <c r="BU20" s="17">
        <v>0.12813842761446201</v>
      </c>
      <c r="BV20" s="17">
        <v>0.10316611867894</v>
      </c>
      <c r="BW20" s="17">
        <v>0.14385134570814501</v>
      </c>
      <c r="BX20" s="17"/>
      <c r="BY20" s="17">
        <v>0.24957912354464601</v>
      </c>
      <c r="BZ20" s="17"/>
      <c r="CA20" s="17">
        <v>8.8796627800547007E-2</v>
      </c>
    </row>
    <row r="21" spans="2:79" x14ac:dyDescent="0.35">
      <c r="B21" s="18" t="s">
        <v>136</v>
      </c>
      <c r="C21" s="17">
        <v>0.11089141972365101</v>
      </c>
      <c r="D21" s="17">
        <v>0.104877878833238</v>
      </c>
      <c r="E21" s="17">
        <v>0.117864848694956</v>
      </c>
      <c r="F21" s="17"/>
      <c r="G21" s="17">
        <v>8.62430222731497E-2</v>
      </c>
      <c r="H21" s="17">
        <v>0.14968937614977801</v>
      </c>
      <c r="I21" s="17">
        <v>7.6383193497722005E-2</v>
      </c>
      <c r="J21" s="17">
        <v>0.112389513299679</v>
      </c>
      <c r="K21" s="17">
        <v>0.108301285385065</v>
      </c>
      <c r="L21" s="17">
        <v>0.12328339263742</v>
      </c>
      <c r="M21" s="17"/>
      <c r="N21" s="17">
        <v>9.0927826520400504E-2</v>
      </c>
      <c r="O21" s="17">
        <v>0.101518653518452</v>
      </c>
      <c r="P21" s="17">
        <v>0.10927295618129</v>
      </c>
      <c r="Q21" s="17">
        <v>0.13665481775469701</v>
      </c>
      <c r="R21" s="17"/>
      <c r="S21" s="17">
        <v>0.11800703459998201</v>
      </c>
      <c r="T21" s="17">
        <v>0.104490503128066</v>
      </c>
      <c r="U21" s="17">
        <v>0.132259466854007</v>
      </c>
      <c r="V21" s="17">
        <v>3.1838740220076697E-2</v>
      </c>
      <c r="W21" s="17">
        <v>9.2927375199186701E-2</v>
      </c>
      <c r="X21" s="17">
        <v>0.146444991101505</v>
      </c>
      <c r="Y21" s="17">
        <v>0.10080928705950799</v>
      </c>
      <c r="Z21" s="17">
        <v>0.19259498265257799</v>
      </c>
      <c r="AA21" s="17">
        <v>8.1398172286983803E-2</v>
      </c>
      <c r="AB21" s="17">
        <v>0.15283045554501401</v>
      </c>
      <c r="AC21" s="17">
        <v>0.11583658249284499</v>
      </c>
      <c r="AD21" s="17">
        <v>0.113396775965179</v>
      </c>
      <c r="AE21" s="17"/>
      <c r="AF21" s="17">
        <v>0.13680062440270299</v>
      </c>
      <c r="AG21" s="17">
        <v>0.11389389484677501</v>
      </c>
      <c r="AH21" s="17">
        <v>7.0825335648824095E-2</v>
      </c>
      <c r="AI21" s="17">
        <v>7.7574268845640101E-2</v>
      </c>
      <c r="AJ21" s="17">
        <v>6.0397103973509503E-2</v>
      </c>
      <c r="AK21" s="17">
        <v>8.5599029135058499E-2</v>
      </c>
      <c r="AL21" s="17"/>
      <c r="AM21" s="17">
        <v>0.144583633649078</v>
      </c>
      <c r="AN21" s="17">
        <v>0.109186951574463</v>
      </c>
      <c r="AO21" s="17">
        <v>9.9404280285194602E-2</v>
      </c>
      <c r="AP21" s="17">
        <v>7.2661017848873993E-2</v>
      </c>
      <c r="AQ21" s="17">
        <v>4.52298499008685E-2</v>
      </c>
      <c r="AR21" s="17"/>
      <c r="AS21" s="17">
        <v>0.10554900140515799</v>
      </c>
      <c r="AT21" s="17">
        <v>0.11655484563443499</v>
      </c>
      <c r="AU21" s="17">
        <v>7.0025944761613806E-2</v>
      </c>
      <c r="AV21" s="17">
        <v>0.12954912327864199</v>
      </c>
      <c r="AW21" s="17">
        <v>0.130831700047946</v>
      </c>
      <c r="AX21" s="17">
        <v>0.114652671098481</v>
      </c>
      <c r="AY21" s="17"/>
      <c r="AZ21" s="17">
        <v>9.7746911371043105E-2</v>
      </c>
      <c r="BA21" s="17">
        <v>0.114494110542131</v>
      </c>
      <c r="BB21" s="17">
        <v>0.13793905509459101</v>
      </c>
      <c r="BC21" s="17">
        <v>0.110279354339248</v>
      </c>
      <c r="BD21" s="17">
        <v>9.7809516405720304E-2</v>
      </c>
      <c r="BE21" s="17"/>
      <c r="BF21" s="17">
        <v>0.104409982742766</v>
      </c>
      <c r="BG21" s="17"/>
      <c r="BH21" s="17">
        <v>9.87239925916783E-2</v>
      </c>
      <c r="BI21" s="17"/>
      <c r="BJ21" s="17">
        <v>0.107813569687296</v>
      </c>
      <c r="BK21" s="17">
        <v>0.14345721382473201</v>
      </c>
      <c r="BL21" s="17">
        <v>9.7348768323004903E-2</v>
      </c>
      <c r="BM21" s="17">
        <v>0.12619462488382199</v>
      </c>
      <c r="BN21" s="17">
        <v>9.0259007950932696E-2</v>
      </c>
      <c r="BO21" s="17">
        <v>3.1174819722940301E-2</v>
      </c>
      <c r="BP21" s="17"/>
      <c r="BQ21" s="17">
        <v>8.0963740168121398E-2</v>
      </c>
      <c r="BR21" s="17">
        <v>9.0734128664103006E-2</v>
      </c>
      <c r="BS21" s="17">
        <v>9.3693504642777398E-2</v>
      </c>
      <c r="BT21" s="17"/>
      <c r="BU21" s="17">
        <v>2.0561417961108702E-2</v>
      </c>
      <c r="BV21" s="17">
        <v>8.3841927318520498E-2</v>
      </c>
      <c r="BW21" s="17">
        <v>9.5146478888613703E-2</v>
      </c>
      <c r="BX21" s="17"/>
      <c r="BY21" s="17">
        <v>4.3360181580743298E-2</v>
      </c>
      <c r="BZ21" s="17"/>
      <c r="CA21" s="17">
        <v>9.2813066219204696E-2</v>
      </c>
    </row>
    <row r="22" spans="2:79" x14ac:dyDescent="0.35">
      <c r="B22" s="18" t="s">
        <v>529</v>
      </c>
      <c r="C22" s="19">
        <v>2.0030805108788401E-2</v>
      </c>
      <c r="D22" s="19">
        <v>1.8920261331358199E-2</v>
      </c>
      <c r="E22" s="19">
        <v>2.1314948396720101E-2</v>
      </c>
      <c r="F22" s="19"/>
      <c r="G22" s="19">
        <v>2.38022809439845E-2</v>
      </c>
      <c r="H22" s="19">
        <v>2.4528196659758601E-2</v>
      </c>
      <c r="I22" s="19">
        <v>2.3518942824350599E-2</v>
      </c>
      <c r="J22" s="19">
        <v>1.4409841731271E-2</v>
      </c>
      <c r="K22" s="19">
        <v>1.9415999046526598E-2</v>
      </c>
      <c r="L22" s="19">
        <v>1.5478290658845401E-2</v>
      </c>
      <c r="M22" s="19"/>
      <c r="N22" s="19">
        <v>2.26111043152241E-2</v>
      </c>
      <c r="O22" s="19">
        <v>2.07046261411214E-2</v>
      </c>
      <c r="P22" s="19">
        <v>1.7933358992515101E-2</v>
      </c>
      <c r="Q22" s="19">
        <v>1.9014081621439E-2</v>
      </c>
      <c r="R22" s="19"/>
      <c r="S22" s="19">
        <v>2.1890949448174699E-2</v>
      </c>
      <c r="T22" s="19">
        <v>7.73197419749601E-3</v>
      </c>
      <c r="U22" s="19">
        <v>6.2706444539400701E-3</v>
      </c>
      <c r="V22" s="19">
        <v>2.34555521802992E-2</v>
      </c>
      <c r="W22" s="19">
        <v>4.1083855965607902E-2</v>
      </c>
      <c r="X22" s="19">
        <v>1.6058456027610701E-2</v>
      </c>
      <c r="Y22" s="19">
        <v>4.8216729022320701E-2</v>
      </c>
      <c r="Z22" s="19">
        <v>2.0651758752418301E-2</v>
      </c>
      <c r="AA22" s="19">
        <v>1.9951270678914002E-2</v>
      </c>
      <c r="AB22" s="19">
        <v>1.4710540532472401E-2</v>
      </c>
      <c r="AC22" s="19">
        <v>1.43140872590396E-2</v>
      </c>
      <c r="AD22" s="19">
        <v>1.0349309993098301E-2</v>
      </c>
      <c r="AE22" s="19"/>
      <c r="AF22" s="19">
        <v>2.3629479190084599E-2</v>
      </c>
      <c r="AG22" s="19">
        <v>1.87743931419279E-2</v>
      </c>
      <c r="AH22" s="19">
        <v>1.33309722863061E-2</v>
      </c>
      <c r="AI22" s="19">
        <v>3.3254327968792803E-2</v>
      </c>
      <c r="AJ22" s="19">
        <v>1.27668371691425E-2</v>
      </c>
      <c r="AK22" s="19">
        <v>1.99149888380128E-2</v>
      </c>
      <c r="AL22" s="19"/>
      <c r="AM22" s="19">
        <v>2.5359157645322001E-2</v>
      </c>
      <c r="AN22" s="19">
        <v>1.7210749798579301E-2</v>
      </c>
      <c r="AO22" s="19">
        <v>1.95727347386064E-2</v>
      </c>
      <c r="AP22" s="19">
        <v>2.2882726934611401E-2</v>
      </c>
      <c r="AQ22" s="19">
        <v>8.9701327384388505E-3</v>
      </c>
      <c r="AR22" s="19"/>
      <c r="AS22" s="19">
        <v>3.9860181363540199E-2</v>
      </c>
      <c r="AT22" s="19">
        <v>1.05336149826138E-2</v>
      </c>
      <c r="AU22" s="19">
        <v>1.1740710150551999E-2</v>
      </c>
      <c r="AV22" s="19">
        <v>1.87155973708985E-2</v>
      </c>
      <c r="AW22" s="19">
        <v>1.22070589924853E-2</v>
      </c>
      <c r="AX22" s="19">
        <v>2.1827862191613499E-2</v>
      </c>
      <c r="AY22" s="19"/>
      <c r="AZ22" s="19">
        <v>2.1019729215141E-2</v>
      </c>
      <c r="BA22" s="19">
        <v>1.5649317840770699E-2</v>
      </c>
      <c r="BB22" s="19">
        <v>2.06643520928587E-2</v>
      </c>
      <c r="BC22" s="19">
        <v>3.3142733394993198E-2</v>
      </c>
      <c r="BD22" s="19">
        <v>1.9988601403778401E-2</v>
      </c>
      <c r="BE22" s="19"/>
      <c r="BF22" s="19">
        <v>1.7748905916284401E-2</v>
      </c>
      <c r="BG22" s="19"/>
      <c r="BH22" s="19">
        <v>1.9295675285541498E-2</v>
      </c>
      <c r="BI22" s="19"/>
      <c r="BJ22" s="19">
        <v>1.2067135263582199E-2</v>
      </c>
      <c r="BK22" s="19">
        <v>1.24057336815055E-2</v>
      </c>
      <c r="BL22" s="19">
        <v>2.75659020238775E-2</v>
      </c>
      <c r="BM22" s="19">
        <v>3.4837761321386301E-2</v>
      </c>
      <c r="BN22" s="19">
        <v>0</v>
      </c>
      <c r="BO22" s="19">
        <v>4.4263479532776699E-2</v>
      </c>
      <c r="BP22" s="19"/>
      <c r="BQ22" s="19">
        <v>9.2765394377470004E-3</v>
      </c>
      <c r="BR22" s="19">
        <v>1.42481821893601E-2</v>
      </c>
      <c r="BS22" s="19">
        <v>1.7521229716032701E-2</v>
      </c>
      <c r="BT22" s="19"/>
      <c r="BU22" s="19">
        <v>0</v>
      </c>
      <c r="BV22" s="19">
        <v>1.44758851781159E-2</v>
      </c>
      <c r="BW22" s="19">
        <v>2.1247207969493299E-2</v>
      </c>
      <c r="BX22" s="19"/>
      <c r="BY22" s="19">
        <v>4.78149572603652E-2</v>
      </c>
      <c r="BZ22" s="19"/>
      <c r="CA22" s="19">
        <v>2.21850554238468E-2</v>
      </c>
    </row>
    <row r="23" spans="2:79" x14ac:dyDescent="0.35">
      <c r="B23" s="16" t="s">
        <v>582</v>
      </c>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24"/>
  <sheetViews>
    <sheetView showGridLines="0"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1999</v>
      </c>
      <c r="D7" s="10">
        <v>957</v>
      </c>
      <c r="E7" s="10">
        <v>1035</v>
      </c>
      <c r="F7" s="10"/>
      <c r="G7" s="10">
        <v>236</v>
      </c>
      <c r="H7" s="10">
        <v>274</v>
      </c>
      <c r="I7" s="10">
        <v>266</v>
      </c>
      <c r="J7" s="10">
        <v>341</v>
      </c>
      <c r="K7" s="10">
        <v>370</v>
      </c>
      <c r="L7" s="10">
        <v>512</v>
      </c>
      <c r="M7" s="10"/>
      <c r="N7" s="10">
        <v>769</v>
      </c>
      <c r="O7" s="10">
        <v>543</v>
      </c>
      <c r="P7" s="10">
        <v>248</v>
      </c>
      <c r="Q7" s="10">
        <v>419</v>
      </c>
      <c r="R7" s="10"/>
      <c r="S7" s="10">
        <v>249</v>
      </c>
      <c r="T7" s="10">
        <v>280</v>
      </c>
      <c r="U7" s="10">
        <v>181</v>
      </c>
      <c r="V7" s="10">
        <v>156</v>
      </c>
      <c r="W7" s="10">
        <v>135</v>
      </c>
      <c r="X7" s="10">
        <v>157</v>
      </c>
      <c r="Y7" s="10">
        <v>172</v>
      </c>
      <c r="Z7" s="10">
        <v>79</v>
      </c>
      <c r="AA7" s="10">
        <v>200</v>
      </c>
      <c r="AB7" s="10">
        <v>215</v>
      </c>
      <c r="AC7" s="10">
        <v>108</v>
      </c>
      <c r="AD7" s="10">
        <v>67</v>
      </c>
      <c r="AE7" s="10"/>
      <c r="AF7" s="10">
        <v>350</v>
      </c>
      <c r="AG7" s="10">
        <v>627</v>
      </c>
      <c r="AH7" s="10">
        <v>363</v>
      </c>
      <c r="AI7" s="10">
        <v>217</v>
      </c>
      <c r="AJ7" s="10">
        <v>127</v>
      </c>
      <c r="AK7" s="10">
        <v>159</v>
      </c>
      <c r="AL7" s="10"/>
      <c r="AM7" s="10">
        <v>399</v>
      </c>
      <c r="AN7" s="10">
        <v>662</v>
      </c>
      <c r="AO7" s="10">
        <v>579</v>
      </c>
      <c r="AP7" s="10">
        <v>260</v>
      </c>
      <c r="AQ7" s="10">
        <v>47</v>
      </c>
      <c r="AR7" s="10"/>
      <c r="AS7" s="10">
        <v>418</v>
      </c>
      <c r="AT7" s="10">
        <v>500</v>
      </c>
      <c r="AU7" s="10">
        <v>271</v>
      </c>
      <c r="AV7" s="10">
        <v>400</v>
      </c>
      <c r="AW7" s="10">
        <v>248</v>
      </c>
      <c r="AX7" s="10">
        <v>160</v>
      </c>
      <c r="AY7" s="10"/>
      <c r="AZ7" s="10">
        <v>496</v>
      </c>
      <c r="BA7" s="10">
        <v>534</v>
      </c>
      <c r="BB7" s="10">
        <v>350</v>
      </c>
      <c r="BC7" s="10">
        <v>168</v>
      </c>
      <c r="BD7" s="10">
        <v>435</v>
      </c>
      <c r="BE7" s="10"/>
      <c r="BF7" s="10">
        <v>1594</v>
      </c>
      <c r="BG7" s="10"/>
      <c r="BH7" s="10">
        <v>1302</v>
      </c>
      <c r="BI7" s="10"/>
      <c r="BJ7" s="10">
        <v>544</v>
      </c>
      <c r="BK7" s="10">
        <v>427</v>
      </c>
      <c r="BL7" s="10">
        <v>672</v>
      </c>
      <c r="BM7" s="10">
        <v>134</v>
      </c>
      <c r="BN7" s="10">
        <v>61</v>
      </c>
      <c r="BO7" s="10">
        <v>60</v>
      </c>
      <c r="BP7" s="10"/>
      <c r="BQ7" s="10">
        <v>304</v>
      </c>
      <c r="BR7" s="10">
        <v>522</v>
      </c>
      <c r="BS7" s="10">
        <v>1025</v>
      </c>
      <c r="BT7" s="10"/>
      <c r="BU7" s="10">
        <v>103</v>
      </c>
      <c r="BV7" s="10">
        <v>635</v>
      </c>
      <c r="BW7" s="10">
        <v>1054</v>
      </c>
      <c r="BX7" s="10"/>
      <c r="BY7" s="10">
        <v>63</v>
      </c>
      <c r="BZ7" s="10"/>
      <c r="CA7" s="10">
        <v>476</v>
      </c>
    </row>
    <row r="8" spans="2:79" ht="30" customHeight="1" x14ac:dyDescent="0.35">
      <c r="B8" s="11" t="s">
        <v>20</v>
      </c>
      <c r="C8" s="11">
        <v>1990</v>
      </c>
      <c r="D8" s="11">
        <v>987</v>
      </c>
      <c r="E8" s="11">
        <v>996</v>
      </c>
      <c r="F8" s="11"/>
      <c r="G8" s="11">
        <v>275</v>
      </c>
      <c r="H8" s="11">
        <v>313</v>
      </c>
      <c r="I8" s="11">
        <v>339</v>
      </c>
      <c r="J8" s="11">
        <v>376</v>
      </c>
      <c r="K8" s="11">
        <v>290</v>
      </c>
      <c r="L8" s="11">
        <v>397</v>
      </c>
      <c r="M8" s="11"/>
      <c r="N8" s="11">
        <v>519</v>
      </c>
      <c r="O8" s="11">
        <v>529</v>
      </c>
      <c r="P8" s="11">
        <v>421</v>
      </c>
      <c r="Q8" s="11">
        <v>502</v>
      </c>
      <c r="R8" s="11"/>
      <c r="S8" s="11">
        <v>267</v>
      </c>
      <c r="T8" s="11">
        <v>263</v>
      </c>
      <c r="U8" s="11">
        <v>164</v>
      </c>
      <c r="V8" s="11">
        <v>192</v>
      </c>
      <c r="W8" s="11">
        <v>135</v>
      </c>
      <c r="X8" s="11">
        <v>176</v>
      </c>
      <c r="Y8" s="11">
        <v>167</v>
      </c>
      <c r="Z8" s="11">
        <v>82</v>
      </c>
      <c r="AA8" s="11">
        <v>196</v>
      </c>
      <c r="AB8" s="11">
        <v>194</v>
      </c>
      <c r="AC8" s="11">
        <v>93</v>
      </c>
      <c r="AD8" s="11">
        <v>60</v>
      </c>
      <c r="AE8" s="11"/>
      <c r="AF8" s="11">
        <v>359</v>
      </c>
      <c r="AG8" s="11">
        <v>691</v>
      </c>
      <c r="AH8" s="11">
        <v>375</v>
      </c>
      <c r="AI8" s="11">
        <v>206</v>
      </c>
      <c r="AJ8" s="11">
        <v>104</v>
      </c>
      <c r="AK8" s="11">
        <v>102</v>
      </c>
      <c r="AL8" s="11"/>
      <c r="AM8" s="11">
        <v>453</v>
      </c>
      <c r="AN8" s="11">
        <v>697</v>
      </c>
      <c r="AO8" s="11">
        <v>538</v>
      </c>
      <c r="AP8" s="11">
        <v>228</v>
      </c>
      <c r="AQ8" s="11">
        <v>26</v>
      </c>
      <c r="AR8" s="11"/>
      <c r="AS8" s="11">
        <v>431</v>
      </c>
      <c r="AT8" s="11">
        <v>479</v>
      </c>
      <c r="AU8" s="11">
        <v>288</v>
      </c>
      <c r="AV8" s="11">
        <v>403</v>
      </c>
      <c r="AW8" s="11">
        <v>232</v>
      </c>
      <c r="AX8" s="11">
        <v>156</v>
      </c>
      <c r="AY8" s="11"/>
      <c r="AZ8" s="11">
        <v>425</v>
      </c>
      <c r="BA8" s="11">
        <v>584</v>
      </c>
      <c r="BB8" s="11">
        <v>368</v>
      </c>
      <c r="BC8" s="11">
        <v>143</v>
      </c>
      <c r="BD8" s="11">
        <v>456</v>
      </c>
      <c r="BE8" s="11"/>
      <c r="BF8" s="11">
        <v>1550</v>
      </c>
      <c r="BG8" s="11"/>
      <c r="BH8" s="11">
        <v>1250</v>
      </c>
      <c r="BI8" s="11"/>
      <c r="BJ8" s="11">
        <v>596</v>
      </c>
      <c r="BK8" s="11">
        <v>393</v>
      </c>
      <c r="BL8" s="11">
        <v>605</v>
      </c>
      <c r="BM8" s="11">
        <v>153</v>
      </c>
      <c r="BN8" s="11">
        <v>70</v>
      </c>
      <c r="BO8" s="11">
        <v>58</v>
      </c>
      <c r="BP8" s="11"/>
      <c r="BQ8" s="11">
        <v>308</v>
      </c>
      <c r="BR8" s="11">
        <v>520</v>
      </c>
      <c r="BS8" s="11">
        <v>1015</v>
      </c>
      <c r="BT8" s="11"/>
      <c r="BU8" s="11">
        <v>94</v>
      </c>
      <c r="BV8" s="11">
        <v>621</v>
      </c>
      <c r="BW8" s="11">
        <v>1055</v>
      </c>
      <c r="BX8" s="11"/>
      <c r="BY8" s="11">
        <v>78</v>
      </c>
      <c r="BZ8" s="11"/>
      <c r="CA8" s="11">
        <v>451</v>
      </c>
    </row>
    <row r="9" spans="2:79" x14ac:dyDescent="0.35">
      <c r="B9" s="18" t="s">
        <v>488</v>
      </c>
      <c r="C9" s="17">
        <v>0.74742545419042095</v>
      </c>
      <c r="D9" s="17">
        <v>0.75538274499525504</v>
      </c>
      <c r="E9" s="17">
        <v>0.73975182019185104</v>
      </c>
      <c r="F9" s="17"/>
      <c r="G9" s="17">
        <v>0.62864739022953497</v>
      </c>
      <c r="H9" s="17">
        <v>0.62050094538705702</v>
      </c>
      <c r="I9" s="17">
        <v>0.75685687773695298</v>
      </c>
      <c r="J9" s="17">
        <v>0.81241869597875704</v>
      </c>
      <c r="K9" s="17">
        <v>0.81475567817376404</v>
      </c>
      <c r="L9" s="17">
        <v>0.81092845930937396</v>
      </c>
      <c r="M9" s="17"/>
      <c r="N9" s="17">
        <v>0.77790168711845398</v>
      </c>
      <c r="O9" s="17">
        <v>0.75437423387472602</v>
      </c>
      <c r="P9" s="17">
        <v>0.725197503681549</v>
      </c>
      <c r="Q9" s="17">
        <v>0.72297011784962995</v>
      </c>
      <c r="R9" s="17"/>
      <c r="S9" s="17">
        <v>0.66245518837139805</v>
      </c>
      <c r="T9" s="17">
        <v>0.82528231695587595</v>
      </c>
      <c r="U9" s="17">
        <v>0.80598665140190795</v>
      </c>
      <c r="V9" s="17">
        <v>0.76753119181741403</v>
      </c>
      <c r="W9" s="17">
        <v>0.80500435145302596</v>
      </c>
      <c r="X9" s="17">
        <v>0.68747329500877996</v>
      </c>
      <c r="Y9" s="17">
        <v>0.68775201372110895</v>
      </c>
      <c r="Z9" s="17">
        <v>0.72219700871866399</v>
      </c>
      <c r="AA9" s="17">
        <v>0.75654557981622494</v>
      </c>
      <c r="AB9" s="17">
        <v>0.72228982284391496</v>
      </c>
      <c r="AC9" s="17">
        <v>0.77200588524453795</v>
      </c>
      <c r="AD9" s="17">
        <v>0.82027273520045296</v>
      </c>
      <c r="AE9" s="17"/>
      <c r="AF9" s="17">
        <v>0.73224439809967301</v>
      </c>
      <c r="AG9" s="17">
        <v>0.72128316645156398</v>
      </c>
      <c r="AH9" s="17">
        <v>0.79482979429497003</v>
      </c>
      <c r="AI9" s="17">
        <v>0.81474596830817303</v>
      </c>
      <c r="AJ9" s="17">
        <v>0.75644409066426099</v>
      </c>
      <c r="AK9" s="17">
        <v>0.82609881393083295</v>
      </c>
      <c r="AL9" s="17"/>
      <c r="AM9" s="17">
        <v>0.72527437927834904</v>
      </c>
      <c r="AN9" s="17">
        <v>0.74579406427954598</v>
      </c>
      <c r="AO9" s="17">
        <v>0.770838498202158</v>
      </c>
      <c r="AP9" s="17">
        <v>0.73915177526227704</v>
      </c>
      <c r="AQ9" s="17">
        <v>0.76796904886994499</v>
      </c>
      <c r="AR9" s="17"/>
      <c r="AS9" s="17">
        <v>0.69465634130542198</v>
      </c>
      <c r="AT9" s="17">
        <v>0.74667843997432704</v>
      </c>
      <c r="AU9" s="17">
        <v>0.72337467229969399</v>
      </c>
      <c r="AV9" s="17">
        <v>0.78653611032687998</v>
      </c>
      <c r="AW9" s="17">
        <v>0.81131863794839798</v>
      </c>
      <c r="AX9" s="17">
        <v>0.74592976784957399</v>
      </c>
      <c r="AY9" s="17"/>
      <c r="AZ9" s="17">
        <v>0.75956731393786603</v>
      </c>
      <c r="BA9" s="17">
        <v>0.73940400378847404</v>
      </c>
      <c r="BB9" s="17">
        <v>0.77645890742169899</v>
      </c>
      <c r="BC9" s="17">
        <v>0.75183755462427704</v>
      </c>
      <c r="BD9" s="17">
        <v>0.72022438018652801</v>
      </c>
      <c r="BE9" s="17"/>
      <c r="BF9" s="17">
        <v>0.75489879528892601</v>
      </c>
      <c r="BG9" s="17"/>
      <c r="BH9" s="17">
        <v>0.75831799481413498</v>
      </c>
      <c r="BI9" s="17"/>
      <c r="BJ9" s="17">
        <v>0.73658580419877095</v>
      </c>
      <c r="BK9" s="17">
        <v>0.78034892411959</v>
      </c>
      <c r="BL9" s="17">
        <v>0.777224853819937</v>
      </c>
      <c r="BM9" s="17">
        <v>0.71595161954264697</v>
      </c>
      <c r="BN9" s="17">
        <v>0.72354853891006998</v>
      </c>
      <c r="BO9" s="17">
        <v>0.63247679429328296</v>
      </c>
      <c r="BP9" s="17"/>
      <c r="BQ9" s="17">
        <v>0.76366268747830102</v>
      </c>
      <c r="BR9" s="17">
        <v>0.75824361065016799</v>
      </c>
      <c r="BS9" s="17">
        <v>0.76339669686844003</v>
      </c>
      <c r="BT9" s="17"/>
      <c r="BU9" s="17">
        <v>0.70198302687366199</v>
      </c>
      <c r="BV9" s="17">
        <v>0.78617955224979497</v>
      </c>
      <c r="BW9" s="17">
        <v>0.75919479581386395</v>
      </c>
      <c r="BX9" s="17"/>
      <c r="BY9" s="17">
        <v>0.50029496849240596</v>
      </c>
      <c r="BZ9" s="17"/>
      <c r="CA9" s="17">
        <v>0.78667798559420099</v>
      </c>
    </row>
    <row r="10" spans="2:79" x14ac:dyDescent="0.35">
      <c r="B10" s="18" t="s">
        <v>489</v>
      </c>
      <c r="C10" s="17">
        <v>0.65853598603441199</v>
      </c>
      <c r="D10" s="17">
        <v>0.65330869857540796</v>
      </c>
      <c r="E10" s="17">
        <v>0.66329694466687805</v>
      </c>
      <c r="F10" s="17"/>
      <c r="G10" s="17">
        <v>0.59566063981293704</v>
      </c>
      <c r="H10" s="17">
        <v>0.58107844804707498</v>
      </c>
      <c r="I10" s="17">
        <v>0.66400703568964203</v>
      </c>
      <c r="J10" s="17">
        <v>0.67085149224506802</v>
      </c>
      <c r="K10" s="17">
        <v>0.69932256879430998</v>
      </c>
      <c r="L10" s="17">
        <v>0.71703990835957199</v>
      </c>
      <c r="M10" s="17"/>
      <c r="N10" s="17">
        <v>0.67157668833142803</v>
      </c>
      <c r="O10" s="17">
        <v>0.64533048038473595</v>
      </c>
      <c r="P10" s="17">
        <v>0.61918485373252896</v>
      </c>
      <c r="Q10" s="17">
        <v>0.68699587140705298</v>
      </c>
      <c r="R10" s="17"/>
      <c r="S10" s="17">
        <v>0.65190661294727204</v>
      </c>
      <c r="T10" s="17">
        <v>0.72440816371320704</v>
      </c>
      <c r="U10" s="17">
        <v>0.69480381004588598</v>
      </c>
      <c r="V10" s="17">
        <v>0.68678753808815196</v>
      </c>
      <c r="W10" s="17">
        <v>0.68385326396698298</v>
      </c>
      <c r="X10" s="17">
        <v>0.62865346926196897</v>
      </c>
      <c r="Y10" s="17">
        <v>0.55956091078382098</v>
      </c>
      <c r="Z10" s="17">
        <v>0.61417296239011498</v>
      </c>
      <c r="AA10" s="17">
        <v>0.63377912268928704</v>
      </c>
      <c r="AB10" s="17">
        <v>0.60913895737929202</v>
      </c>
      <c r="AC10" s="17">
        <v>0.69715165558438796</v>
      </c>
      <c r="AD10" s="17">
        <v>0.75667659603772996</v>
      </c>
      <c r="AE10" s="17"/>
      <c r="AF10" s="17">
        <v>0.65369366692641095</v>
      </c>
      <c r="AG10" s="17">
        <v>0.63664031115687003</v>
      </c>
      <c r="AH10" s="17">
        <v>0.69630338009570703</v>
      </c>
      <c r="AI10" s="17">
        <v>0.690499771041027</v>
      </c>
      <c r="AJ10" s="17">
        <v>0.61606311800878999</v>
      </c>
      <c r="AK10" s="17">
        <v>0.76371912755626403</v>
      </c>
      <c r="AL10" s="17"/>
      <c r="AM10" s="17">
        <v>0.62937504890684604</v>
      </c>
      <c r="AN10" s="17">
        <v>0.65618130441080902</v>
      </c>
      <c r="AO10" s="17">
        <v>0.68222087916977503</v>
      </c>
      <c r="AP10" s="17">
        <v>0.66366758221312305</v>
      </c>
      <c r="AQ10" s="17">
        <v>0.57962020101280198</v>
      </c>
      <c r="AR10" s="17"/>
      <c r="AS10" s="17">
        <v>0.63872819655076296</v>
      </c>
      <c r="AT10" s="17">
        <v>0.635448721611798</v>
      </c>
      <c r="AU10" s="17">
        <v>0.62851597911664803</v>
      </c>
      <c r="AV10" s="17">
        <v>0.69577634788387299</v>
      </c>
      <c r="AW10" s="17">
        <v>0.70359526384940196</v>
      </c>
      <c r="AX10" s="17">
        <v>0.67394965676571705</v>
      </c>
      <c r="AY10" s="17"/>
      <c r="AZ10" s="17">
        <v>0.63169105914440704</v>
      </c>
      <c r="BA10" s="17">
        <v>0.63314787290290897</v>
      </c>
      <c r="BB10" s="17">
        <v>0.70726641742924901</v>
      </c>
      <c r="BC10" s="17">
        <v>0.67645822405706602</v>
      </c>
      <c r="BD10" s="17">
        <v>0.66373489169562905</v>
      </c>
      <c r="BE10" s="17"/>
      <c r="BF10" s="17">
        <v>0.65602562483979598</v>
      </c>
      <c r="BG10" s="17"/>
      <c r="BH10" s="17">
        <v>0.65898294646895506</v>
      </c>
      <c r="BI10" s="17"/>
      <c r="BJ10" s="17">
        <v>0.64847083191183996</v>
      </c>
      <c r="BK10" s="17">
        <v>0.67711831587018301</v>
      </c>
      <c r="BL10" s="17">
        <v>0.68486863819997101</v>
      </c>
      <c r="BM10" s="17">
        <v>0.65343388860138596</v>
      </c>
      <c r="BN10" s="17">
        <v>0.68985060897202699</v>
      </c>
      <c r="BO10" s="17">
        <v>0.62446637567126595</v>
      </c>
      <c r="BP10" s="17"/>
      <c r="BQ10" s="17">
        <v>0.67510553264879902</v>
      </c>
      <c r="BR10" s="17">
        <v>0.66275383928230203</v>
      </c>
      <c r="BS10" s="17">
        <v>0.68395891432008704</v>
      </c>
      <c r="BT10" s="17"/>
      <c r="BU10" s="17">
        <v>0.584986761378811</v>
      </c>
      <c r="BV10" s="17">
        <v>0.67855567926661597</v>
      </c>
      <c r="BW10" s="17">
        <v>0.67394945908241699</v>
      </c>
      <c r="BX10" s="17"/>
      <c r="BY10" s="17">
        <v>0.43017647879297399</v>
      </c>
      <c r="BZ10" s="17"/>
      <c r="CA10" s="17">
        <v>0.72599865640752104</v>
      </c>
    </row>
    <row r="11" spans="2:79" ht="29" x14ac:dyDescent="0.35">
      <c r="B11" s="18" t="s">
        <v>490</v>
      </c>
      <c r="C11" s="17">
        <v>0.55488076143989795</v>
      </c>
      <c r="D11" s="17">
        <v>0.54817263148116002</v>
      </c>
      <c r="E11" s="17">
        <v>0.56319733641003999</v>
      </c>
      <c r="F11" s="17"/>
      <c r="G11" s="17">
        <v>0.371437422668285</v>
      </c>
      <c r="H11" s="17">
        <v>0.34048552842320501</v>
      </c>
      <c r="I11" s="17">
        <v>0.51956182184522803</v>
      </c>
      <c r="J11" s="17">
        <v>0.61067530046089802</v>
      </c>
      <c r="K11" s="17">
        <v>0.71117142590734805</v>
      </c>
      <c r="L11" s="17">
        <v>0.71419289437466404</v>
      </c>
      <c r="M11" s="17"/>
      <c r="N11" s="17">
        <v>0.632544071461</v>
      </c>
      <c r="O11" s="17">
        <v>0.521390076531414</v>
      </c>
      <c r="P11" s="17">
        <v>0.54493253246790996</v>
      </c>
      <c r="Q11" s="17">
        <v>0.51115704026865005</v>
      </c>
      <c r="R11" s="17"/>
      <c r="S11" s="17">
        <v>0.34952753051726099</v>
      </c>
      <c r="T11" s="17">
        <v>0.61647475096581195</v>
      </c>
      <c r="U11" s="17">
        <v>0.609649793098472</v>
      </c>
      <c r="V11" s="17">
        <v>0.68083629845861005</v>
      </c>
      <c r="W11" s="17">
        <v>0.68151643625770397</v>
      </c>
      <c r="X11" s="17">
        <v>0.505527417004352</v>
      </c>
      <c r="Y11" s="17">
        <v>0.51343138621883999</v>
      </c>
      <c r="Z11" s="17">
        <v>0.47450966650264398</v>
      </c>
      <c r="AA11" s="17">
        <v>0.55997248126667898</v>
      </c>
      <c r="AB11" s="17">
        <v>0.566919338881815</v>
      </c>
      <c r="AC11" s="17">
        <v>0.57208375765257902</v>
      </c>
      <c r="AD11" s="17">
        <v>0.64937833477180196</v>
      </c>
      <c r="AE11" s="17"/>
      <c r="AF11" s="17">
        <v>0.468496952960613</v>
      </c>
      <c r="AG11" s="17">
        <v>0.52088217064369202</v>
      </c>
      <c r="AH11" s="17">
        <v>0.66340345722996397</v>
      </c>
      <c r="AI11" s="17">
        <v>0.64595697759901904</v>
      </c>
      <c r="AJ11" s="17">
        <v>0.60011762195835705</v>
      </c>
      <c r="AK11" s="17">
        <v>0.61867279023011701</v>
      </c>
      <c r="AL11" s="17"/>
      <c r="AM11" s="17">
        <v>0.56145494569244203</v>
      </c>
      <c r="AN11" s="17">
        <v>0.59356546533458898</v>
      </c>
      <c r="AO11" s="17">
        <v>0.54811993837903195</v>
      </c>
      <c r="AP11" s="17">
        <v>0.45078237218042799</v>
      </c>
      <c r="AQ11" s="17">
        <v>0.49609737003852</v>
      </c>
      <c r="AR11" s="17"/>
      <c r="AS11" s="17">
        <v>0.34158567003468698</v>
      </c>
      <c r="AT11" s="17">
        <v>0.62373000965602499</v>
      </c>
      <c r="AU11" s="17">
        <v>0.49631143127320898</v>
      </c>
      <c r="AV11" s="17">
        <v>0.62003950408366404</v>
      </c>
      <c r="AW11" s="17">
        <v>0.68814914474255395</v>
      </c>
      <c r="AX11" s="17">
        <v>0.67103667176550197</v>
      </c>
      <c r="AY11" s="17"/>
      <c r="AZ11" s="17">
        <v>0.67556870234976596</v>
      </c>
      <c r="BA11" s="17">
        <v>0.65891757031477705</v>
      </c>
      <c r="BB11" s="17">
        <v>0.670683650893102</v>
      </c>
      <c r="BC11" s="17">
        <v>0.67201810440481302</v>
      </c>
      <c r="BD11" s="17">
        <v>0.178616730138737</v>
      </c>
      <c r="BE11" s="17"/>
      <c r="BF11" s="17">
        <v>0.71241164721277705</v>
      </c>
      <c r="BG11" s="17"/>
      <c r="BH11" s="17">
        <v>0.66450231797341897</v>
      </c>
      <c r="BI11" s="17"/>
      <c r="BJ11" s="17">
        <v>0.613642910577194</v>
      </c>
      <c r="BK11" s="17">
        <v>0.49703657247640998</v>
      </c>
      <c r="BL11" s="17">
        <v>0.62517341597680398</v>
      </c>
      <c r="BM11" s="17">
        <v>0.45087548897658197</v>
      </c>
      <c r="BN11" s="17">
        <v>0.356961522028655</v>
      </c>
      <c r="BO11" s="17">
        <v>0.31640129314361398</v>
      </c>
      <c r="BP11" s="17"/>
      <c r="BQ11" s="17">
        <v>0.56392398014534295</v>
      </c>
      <c r="BR11" s="17">
        <v>0.57360526801058398</v>
      </c>
      <c r="BS11" s="17">
        <v>0.57485693353517897</v>
      </c>
      <c r="BT11" s="17"/>
      <c r="BU11" s="17">
        <v>0.52628993455538797</v>
      </c>
      <c r="BV11" s="17">
        <v>0.59676742586014797</v>
      </c>
      <c r="BW11" s="17">
        <v>0.55795915415060504</v>
      </c>
      <c r="BX11" s="17"/>
      <c r="BY11" s="17">
        <v>0.28211516388702002</v>
      </c>
      <c r="BZ11" s="17"/>
      <c r="CA11" s="17">
        <v>0.60630070146093196</v>
      </c>
    </row>
    <row r="12" spans="2:79" x14ac:dyDescent="0.35">
      <c r="B12" s="18" t="s">
        <v>491</v>
      </c>
      <c r="C12" s="17">
        <v>0.49028345377076898</v>
      </c>
      <c r="D12" s="17">
        <v>0.491644478622635</v>
      </c>
      <c r="E12" s="17">
        <v>0.48524510379042601</v>
      </c>
      <c r="F12" s="17"/>
      <c r="G12" s="17">
        <v>0.50296288928696697</v>
      </c>
      <c r="H12" s="17">
        <v>0.49606219776905103</v>
      </c>
      <c r="I12" s="17">
        <v>0.52068082146162198</v>
      </c>
      <c r="J12" s="17">
        <v>0.53366096867927004</v>
      </c>
      <c r="K12" s="17">
        <v>0.48380505089411902</v>
      </c>
      <c r="L12" s="17">
        <v>0.41448543333237298</v>
      </c>
      <c r="M12" s="17"/>
      <c r="N12" s="17">
        <v>0.51830196678844198</v>
      </c>
      <c r="O12" s="17">
        <v>0.497564806664132</v>
      </c>
      <c r="P12" s="17">
        <v>0.46567558986496199</v>
      </c>
      <c r="Q12" s="17">
        <v>0.46769681085072701</v>
      </c>
      <c r="R12" s="17"/>
      <c r="S12" s="17">
        <v>0.55014074957071901</v>
      </c>
      <c r="T12" s="17">
        <v>0.593191494019631</v>
      </c>
      <c r="U12" s="17">
        <v>0.510733846591645</v>
      </c>
      <c r="V12" s="17">
        <v>0.492021297025523</v>
      </c>
      <c r="W12" s="17">
        <v>0.55244265147060301</v>
      </c>
      <c r="X12" s="17">
        <v>0.48160749951857001</v>
      </c>
      <c r="Y12" s="17">
        <v>0.41539808288365299</v>
      </c>
      <c r="Z12" s="17">
        <v>0.41594709898342302</v>
      </c>
      <c r="AA12" s="17">
        <v>0.432228424454706</v>
      </c>
      <c r="AB12" s="17">
        <v>0.40141674172719899</v>
      </c>
      <c r="AC12" s="17">
        <v>0.41721940022835302</v>
      </c>
      <c r="AD12" s="17">
        <v>0.49760772886149801</v>
      </c>
      <c r="AE12" s="17"/>
      <c r="AF12" s="17">
        <v>0.47945961127019698</v>
      </c>
      <c r="AG12" s="17">
        <v>0.45014737042108099</v>
      </c>
      <c r="AH12" s="17">
        <v>0.54487175202292804</v>
      </c>
      <c r="AI12" s="17">
        <v>0.50196797059163201</v>
      </c>
      <c r="AJ12" s="17">
        <v>0.51978291163520995</v>
      </c>
      <c r="AK12" s="17">
        <v>0.61102335802797803</v>
      </c>
      <c r="AL12" s="17"/>
      <c r="AM12" s="17">
        <v>0.40405484160414701</v>
      </c>
      <c r="AN12" s="17">
        <v>0.500227157498223</v>
      </c>
      <c r="AO12" s="17">
        <v>0.54054943636085495</v>
      </c>
      <c r="AP12" s="17">
        <v>0.53504911627907403</v>
      </c>
      <c r="AQ12" s="17">
        <v>0.600844414489761</v>
      </c>
      <c r="AR12" s="17"/>
      <c r="AS12" s="17">
        <v>0.52218268941024604</v>
      </c>
      <c r="AT12" s="17">
        <v>0.47243526152731002</v>
      </c>
      <c r="AU12" s="17">
        <v>0.46466204720357801</v>
      </c>
      <c r="AV12" s="17">
        <v>0.50579330302470304</v>
      </c>
      <c r="AW12" s="17">
        <v>0.48059839310605301</v>
      </c>
      <c r="AX12" s="17">
        <v>0.47875753371867802</v>
      </c>
      <c r="AY12" s="17"/>
      <c r="AZ12" s="17">
        <v>0.42751350138796601</v>
      </c>
      <c r="BA12" s="17">
        <v>0.472841342610823</v>
      </c>
      <c r="BB12" s="17">
        <v>0.54020992196087103</v>
      </c>
      <c r="BC12" s="17">
        <v>0.45099531810533999</v>
      </c>
      <c r="BD12" s="17">
        <v>0.538343790855625</v>
      </c>
      <c r="BE12" s="17"/>
      <c r="BF12" s="17">
        <v>0.47091668169707601</v>
      </c>
      <c r="BG12" s="17"/>
      <c r="BH12" s="17">
        <v>0.476202182206592</v>
      </c>
      <c r="BI12" s="17"/>
      <c r="BJ12" s="17">
        <v>0.50085767413795901</v>
      </c>
      <c r="BK12" s="17">
        <v>0.50704826735408404</v>
      </c>
      <c r="BL12" s="17">
        <v>0.470160767330568</v>
      </c>
      <c r="BM12" s="17">
        <v>0.47074469175168399</v>
      </c>
      <c r="BN12" s="17">
        <v>0.61329127248283</v>
      </c>
      <c r="BO12" s="17">
        <v>0.571686282724997</v>
      </c>
      <c r="BP12" s="17"/>
      <c r="BQ12" s="17">
        <v>0.50969202243442502</v>
      </c>
      <c r="BR12" s="17">
        <v>0.50191292388799802</v>
      </c>
      <c r="BS12" s="17">
        <v>0.49810902347324099</v>
      </c>
      <c r="BT12" s="17"/>
      <c r="BU12" s="17">
        <v>0.47486102969777699</v>
      </c>
      <c r="BV12" s="17">
        <v>0.53567104878845395</v>
      </c>
      <c r="BW12" s="17">
        <v>0.48075971955833502</v>
      </c>
      <c r="BX12" s="17"/>
      <c r="BY12" s="17">
        <v>0.39934763133544299</v>
      </c>
      <c r="BZ12" s="17"/>
      <c r="CA12" s="17">
        <v>0.56527001373103702</v>
      </c>
    </row>
    <row r="13" spans="2:79" ht="29" x14ac:dyDescent="0.35">
      <c r="B13" s="18" t="s">
        <v>492</v>
      </c>
      <c r="C13" s="17">
        <v>0.42540302417115999</v>
      </c>
      <c r="D13" s="17">
        <v>0.44278284444348298</v>
      </c>
      <c r="E13" s="17">
        <v>0.407980926467088</v>
      </c>
      <c r="F13" s="17"/>
      <c r="G13" s="17">
        <v>0.42183191482871402</v>
      </c>
      <c r="H13" s="17">
        <v>0.40296807714072103</v>
      </c>
      <c r="I13" s="17">
        <v>0.42510169441001799</v>
      </c>
      <c r="J13" s="17">
        <v>0.42718433765180702</v>
      </c>
      <c r="K13" s="17">
        <v>0.47064712926977398</v>
      </c>
      <c r="L13" s="17">
        <v>0.41105292096666202</v>
      </c>
      <c r="M13" s="17"/>
      <c r="N13" s="17">
        <v>0.45810982814867901</v>
      </c>
      <c r="O13" s="17">
        <v>0.43788204482602999</v>
      </c>
      <c r="P13" s="17">
        <v>0.36920732921945798</v>
      </c>
      <c r="Q13" s="17">
        <v>0.42773113967208698</v>
      </c>
      <c r="R13" s="17"/>
      <c r="S13" s="17">
        <v>0.47265593263143402</v>
      </c>
      <c r="T13" s="17">
        <v>0.42179431383560001</v>
      </c>
      <c r="U13" s="17">
        <v>0.44061181958087198</v>
      </c>
      <c r="V13" s="17">
        <v>0.48708727658962198</v>
      </c>
      <c r="W13" s="17">
        <v>0.36862197216782899</v>
      </c>
      <c r="X13" s="17">
        <v>0.44250643707102699</v>
      </c>
      <c r="Y13" s="17">
        <v>0.41646967069357399</v>
      </c>
      <c r="Z13" s="17">
        <v>0.45466975843372098</v>
      </c>
      <c r="AA13" s="17">
        <v>0.34838698552498598</v>
      </c>
      <c r="AB13" s="17">
        <v>0.35592021030361998</v>
      </c>
      <c r="AC13" s="17">
        <v>0.451217151845553</v>
      </c>
      <c r="AD13" s="17">
        <v>0.48895731073923299</v>
      </c>
      <c r="AE13" s="17"/>
      <c r="AF13" s="17">
        <v>0.41417824191172198</v>
      </c>
      <c r="AG13" s="17">
        <v>0.40811111798539701</v>
      </c>
      <c r="AH13" s="17">
        <v>0.44428338141274298</v>
      </c>
      <c r="AI13" s="17">
        <v>0.44266866350399697</v>
      </c>
      <c r="AJ13" s="17">
        <v>0.39370446105281098</v>
      </c>
      <c r="AK13" s="17">
        <v>0.56364978704246604</v>
      </c>
      <c r="AL13" s="17"/>
      <c r="AM13" s="17">
        <v>0.36632914160335101</v>
      </c>
      <c r="AN13" s="17">
        <v>0.392041023527187</v>
      </c>
      <c r="AO13" s="17">
        <v>0.50039292263159396</v>
      </c>
      <c r="AP13" s="17">
        <v>0.46578097145823399</v>
      </c>
      <c r="AQ13" s="17">
        <v>0.44544291795638102</v>
      </c>
      <c r="AR13" s="17"/>
      <c r="AS13" s="17">
        <v>0.47715009489897697</v>
      </c>
      <c r="AT13" s="17">
        <v>0.44556490273441701</v>
      </c>
      <c r="AU13" s="17">
        <v>0.36743384693138798</v>
      </c>
      <c r="AV13" s="17">
        <v>0.39111761492014002</v>
      </c>
      <c r="AW13" s="17">
        <v>0.42240174846723499</v>
      </c>
      <c r="AX13" s="17">
        <v>0.42365500679889401</v>
      </c>
      <c r="AY13" s="17"/>
      <c r="AZ13" s="17">
        <v>0.39543608540566499</v>
      </c>
      <c r="BA13" s="17">
        <v>0.37149969803253602</v>
      </c>
      <c r="BB13" s="17">
        <v>0.45178194328698501</v>
      </c>
      <c r="BC13" s="17">
        <v>0.39608245755849503</v>
      </c>
      <c r="BD13" s="17">
        <v>0.51084236605726896</v>
      </c>
      <c r="BE13" s="17"/>
      <c r="BF13" s="17">
        <v>0.40871569232592803</v>
      </c>
      <c r="BG13" s="17"/>
      <c r="BH13" s="17">
        <v>0.40804700093442398</v>
      </c>
      <c r="BI13" s="17"/>
      <c r="BJ13" s="17">
        <v>0.378705781420343</v>
      </c>
      <c r="BK13" s="17">
        <v>0.46466898073782797</v>
      </c>
      <c r="BL13" s="17">
        <v>0.44541640218989897</v>
      </c>
      <c r="BM13" s="17">
        <v>0.45423675453551299</v>
      </c>
      <c r="BN13" s="17">
        <v>0.419619125277292</v>
      </c>
      <c r="BO13" s="17">
        <v>0.40850658875381901</v>
      </c>
      <c r="BP13" s="17"/>
      <c r="BQ13" s="17">
        <v>0.41676400767286498</v>
      </c>
      <c r="BR13" s="17">
        <v>0.44307515926886998</v>
      </c>
      <c r="BS13" s="17">
        <v>0.43773135789382001</v>
      </c>
      <c r="BT13" s="17"/>
      <c r="BU13" s="17">
        <v>0.39554770620642099</v>
      </c>
      <c r="BV13" s="17">
        <v>0.44464543916696297</v>
      </c>
      <c r="BW13" s="17">
        <v>0.43521884619272699</v>
      </c>
      <c r="BX13" s="17"/>
      <c r="BY13" s="17">
        <v>0.40096271335793499</v>
      </c>
      <c r="BZ13" s="17"/>
      <c r="CA13" s="17">
        <v>0.55767512450432499</v>
      </c>
    </row>
    <row r="14" spans="2:79" x14ac:dyDescent="0.35">
      <c r="B14" s="18" t="s">
        <v>449</v>
      </c>
      <c r="C14" s="17">
        <v>0.35464968526003898</v>
      </c>
      <c r="D14" s="17">
        <v>0.37227194854989298</v>
      </c>
      <c r="E14" s="17">
        <v>0.33581364452150197</v>
      </c>
      <c r="F14" s="17"/>
      <c r="G14" s="17">
        <v>0.36353501791238402</v>
      </c>
      <c r="H14" s="17">
        <v>0.41266245616567399</v>
      </c>
      <c r="I14" s="17">
        <v>0.404544866600209</v>
      </c>
      <c r="J14" s="17">
        <v>0.37911592441648001</v>
      </c>
      <c r="K14" s="17">
        <v>0.31477716511227699</v>
      </c>
      <c r="L14" s="17">
        <v>0.26598916817095702</v>
      </c>
      <c r="M14" s="17"/>
      <c r="N14" s="17">
        <v>0.38023881500698298</v>
      </c>
      <c r="O14" s="17">
        <v>0.347875631761147</v>
      </c>
      <c r="P14" s="17">
        <v>0.35804437133325601</v>
      </c>
      <c r="Q14" s="17">
        <v>0.336073028074513</v>
      </c>
      <c r="R14" s="17"/>
      <c r="S14" s="17">
        <v>0.42310648290935199</v>
      </c>
      <c r="T14" s="17">
        <v>0.41254132169267099</v>
      </c>
      <c r="U14" s="17">
        <v>0.38418511306774999</v>
      </c>
      <c r="V14" s="17">
        <v>0.41542782626270303</v>
      </c>
      <c r="W14" s="17">
        <v>0.331891163298694</v>
      </c>
      <c r="X14" s="17">
        <v>0.33400408266114001</v>
      </c>
      <c r="Y14" s="17">
        <v>0.31365012627870398</v>
      </c>
      <c r="Z14" s="17">
        <v>0.31185071931723302</v>
      </c>
      <c r="AA14" s="17">
        <v>0.27618350575964201</v>
      </c>
      <c r="AB14" s="17">
        <v>0.25529500894111801</v>
      </c>
      <c r="AC14" s="17">
        <v>0.29713193871744098</v>
      </c>
      <c r="AD14" s="17">
        <v>0.47083555834958801</v>
      </c>
      <c r="AE14" s="17"/>
      <c r="AF14" s="17">
        <v>0.34762823687848199</v>
      </c>
      <c r="AG14" s="17">
        <v>0.332356151331126</v>
      </c>
      <c r="AH14" s="17">
        <v>0.363699832179603</v>
      </c>
      <c r="AI14" s="17">
        <v>0.38480045602491703</v>
      </c>
      <c r="AJ14" s="17">
        <v>0.37651844963613601</v>
      </c>
      <c r="AK14" s="17">
        <v>0.52615860430567996</v>
      </c>
      <c r="AL14" s="17"/>
      <c r="AM14" s="17">
        <v>0.27006554622467699</v>
      </c>
      <c r="AN14" s="17">
        <v>0.352484099594844</v>
      </c>
      <c r="AO14" s="17">
        <v>0.40666690225297197</v>
      </c>
      <c r="AP14" s="17">
        <v>0.40047457586826002</v>
      </c>
      <c r="AQ14" s="17">
        <v>0.47934332691160098</v>
      </c>
      <c r="AR14" s="17"/>
      <c r="AS14" s="17">
        <v>0.42894737887867501</v>
      </c>
      <c r="AT14" s="17">
        <v>0.31933859533400999</v>
      </c>
      <c r="AU14" s="17">
        <v>0.33815499065492299</v>
      </c>
      <c r="AV14" s="17">
        <v>0.33366630660052099</v>
      </c>
      <c r="AW14" s="17">
        <v>0.32955884211701603</v>
      </c>
      <c r="AX14" s="17">
        <v>0.382460373678008</v>
      </c>
      <c r="AY14" s="17"/>
      <c r="AZ14" s="17">
        <v>0.32624777281748701</v>
      </c>
      <c r="BA14" s="17">
        <v>0.30590026361581601</v>
      </c>
      <c r="BB14" s="17">
        <v>0.375518983389594</v>
      </c>
      <c r="BC14" s="17">
        <v>0.346586357081267</v>
      </c>
      <c r="BD14" s="17">
        <v>0.42812572032743101</v>
      </c>
      <c r="BE14" s="17"/>
      <c r="BF14" s="17">
        <v>0.34219619716049599</v>
      </c>
      <c r="BG14" s="17"/>
      <c r="BH14" s="17">
        <v>0.34876404519729998</v>
      </c>
      <c r="BI14" s="17"/>
      <c r="BJ14" s="17">
        <v>0.36323874092651798</v>
      </c>
      <c r="BK14" s="17">
        <v>0.33905425409714302</v>
      </c>
      <c r="BL14" s="17">
        <v>0.34537727638190002</v>
      </c>
      <c r="BM14" s="17">
        <v>0.37103166090019002</v>
      </c>
      <c r="BN14" s="17">
        <v>0.475308987619596</v>
      </c>
      <c r="BO14" s="17">
        <v>0.39892386326984097</v>
      </c>
      <c r="BP14" s="17"/>
      <c r="BQ14" s="17">
        <v>0.35895399992447802</v>
      </c>
      <c r="BR14" s="17">
        <v>0.389418693873891</v>
      </c>
      <c r="BS14" s="17">
        <v>0.348501779625635</v>
      </c>
      <c r="BT14" s="17"/>
      <c r="BU14" s="17">
        <v>0.42184989594303901</v>
      </c>
      <c r="BV14" s="17">
        <v>0.36733833163221202</v>
      </c>
      <c r="BW14" s="17">
        <v>0.35380990837522802</v>
      </c>
      <c r="BX14" s="17"/>
      <c r="BY14" s="17">
        <v>0.30934832787397898</v>
      </c>
      <c r="BZ14" s="17"/>
      <c r="CA14" s="17">
        <v>0.44761855403055201</v>
      </c>
    </row>
    <row r="15" spans="2:79" x14ac:dyDescent="0.35">
      <c r="B15" s="18" t="s">
        <v>494</v>
      </c>
      <c r="C15" s="17">
        <v>0.28222922673871098</v>
      </c>
      <c r="D15" s="17">
        <v>0.32352719082850601</v>
      </c>
      <c r="E15" s="17">
        <v>0.240046668899245</v>
      </c>
      <c r="F15" s="17"/>
      <c r="G15" s="17">
        <v>0.317208974660941</v>
      </c>
      <c r="H15" s="17">
        <v>0.34263496012511202</v>
      </c>
      <c r="I15" s="17">
        <v>0.30880193406266299</v>
      </c>
      <c r="J15" s="17">
        <v>0.25084871902676398</v>
      </c>
      <c r="K15" s="17">
        <v>0.28928982650655999</v>
      </c>
      <c r="L15" s="17">
        <v>0.21221680115538699</v>
      </c>
      <c r="M15" s="17"/>
      <c r="N15" s="17">
        <v>0.29361110159905102</v>
      </c>
      <c r="O15" s="17">
        <v>0.28102681496297499</v>
      </c>
      <c r="P15" s="17">
        <v>0.264662959882218</v>
      </c>
      <c r="Q15" s="17">
        <v>0.291090416210595</v>
      </c>
      <c r="R15" s="17"/>
      <c r="S15" s="17">
        <v>0.36988266834366601</v>
      </c>
      <c r="T15" s="17">
        <v>0.29150174782002197</v>
      </c>
      <c r="U15" s="17">
        <v>0.246751344700262</v>
      </c>
      <c r="V15" s="17">
        <v>0.32541986242976401</v>
      </c>
      <c r="W15" s="17">
        <v>0.27725445274485599</v>
      </c>
      <c r="X15" s="17">
        <v>0.30419667941201101</v>
      </c>
      <c r="Y15" s="17">
        <v>0.22958381360813401</v>
      </c>
      <c r="Z15" s="17">
        <v>0.32304950670212301</v>
      </c>
      <c r="AA15" s="17">
        <v>0.24048241907440299</v>
      </c>
      <c r="AB15" s="17">
        <v>0.22871418933778001</v>
      </c>
      <c r="AC15" s="17">
        <v>0.233239185901019</v>
      </c>
      <c r="AD15" s="17">
        <v>0.23256297381933499</v>
      </c>
      <c r="AE15" s="17"/>
      <c r="AF15" s="17">
        <v>0.29655109350633502</v>
      </c>
      <c r="AG15" s="17">
        <v>0.271652119877626</v>
      </c>
      <c r="AH15" s="17">
        <v>0.265666732745932</v>
      </c>
      <c r="AI15" s="17">
        <v>0.30586706453411</v>
      </c>
      <c r="AJ15" s="17">
        <v>0.27176068428422401</v>
      </c>
      <c r="AK15" s="17">
        <v>0.41102765855513301</v>
      </c>
      <c r="AL15" s="17"/>
      <c r="AM15" s="17">
        <v>0.226450316289595</v>
      </c>
      <c r="AN15" s="17">
        <v>0.270242476849199</v>
      </c>
      <c r="AO15" s="17">
        <v>0.321936212409278</v>
      </c>
      <c r="AP15" s="17">
        <v>0.32404053250660603</v>
      </c>
      <c r="AQ15" s="17">
        <v>0.32310686760868201</v>
      </c>
      <c r="AR15" s="17"/>
      <c r="AS15" s="17">
        <v>0.35224054953976802</v>
      </c>
      <c r="AT15" s="17">
        <v>0.25549809581907901</v>
      </c>
      <c r="AU15" s="17">
        <v>0.251385197374632</v>
      </c>
      <c r="AV15" s="17">
        <v>0.25939774099399898</v>
      </c>
      <c r="AW15" s="17">
        <v>0.293483465526861</v>
      </c>
      <c r="AX15" s="17">
        <v>0.272217183923182</v>
      </c>
      <c r="AY15" s="17"/>
      <c r="AZ15" s="17">
        <v>0.25295732447931102</v>
      </c>
      <c r="BA15" s="17">
        <v>0.23755807248146099</v>
      </c>
      <c r="BB15" s="17">
        <v>0.30356248607217001</v>
      </c>
      <c r="BC15" s="17">
        <v>0.25417059864301</v>
      </c>
      <c r="BD15" s="17">
        <v>0.36112780505081699</v>
      </c>
      <c r="BE15" s="17"/>
      <c r="BF15" s="17">
        <v>0.26358507470891201</v>
      </c>
      <c r="BG15" s="17"/>
      <c r="BH15" s="17">
        <v>0.26318240483848698</v>
      </c>
      <c r="BI15" s="17"/>
      <c r="BJ15" s="17">
        <v>0.27730303170239701</v>
      </c>
      <c r="BK15" s="17">
        <v>0.24729156339189901</v>
      </c>
      <c r="BL15" s="17">
        <v>0.28684232575172403</v>
      </c>
      <c r="BM15" s="17">
        <v>0.34424343453317602</v>
      </c>
      <c r="BN15" s="17">
        <v>0.32748814566198597</v>
      </c>
      <c r="BO15" s="17">
        <v>0.34207904139087397</v>
      </c>
      <c r="BP15" s="17"/>
      <c r="BQ15" s="17">
        <v>0.26512024043620103</v>
      </c>
      <c r="BR15" s="17">
        <v>0.28028957389708697</v>
      </c>
      <c r="BS15" s="17">
        <v>0.29393127643038303</v>
      </c>
      <c r="BT15" s="17"/>
      <c r="BU15" s="17">
        <v>0.40427741111681398</v>
      </c>
      <c r="BV15" s="17">
        <v>0.29206239475647</v>
      </c>
      <c r="BW15" s="17">
        <v>0.27343780795101802</v>
      </c>
      <c r="BX15" s="17"/>
      <c r="BY15" s="17">
        <v>0.26839345489858901</v>
      </c>
      <c r="BZ15" s="17"/>
      <c r="CA15" s="17">
        <v>0.37685081604328002</v>
      </c>
    </row>
    <row r="16" spans="2:79" x14ac:dyDescent="0.35">
      <c r="B16" s="18" t="s">
        <v>493</v>
      </c>
      <c r="C16" s="17">
        <v>0.26861998167312201</v>
      </c>
      <c r="D16" s="17">
        <v>0.30206366350902703</v>
      </c>
      <c r="E16" s="17">
        <v>0.23547738433413901</v>
      </c>
      <c r="F16" s="17"/>
      <c r="G16" s="17">
        <v>0.30333904705306203</v>
      </c>
      <c r="H16" s="17">
        <v>0.34725715661562701</v>
      </c>
      <c r="I16" s="17">
        <v>0.32314974537021601</v>
      </c>
      <c r="J16" s="17">
        <v>0.22965164275677599</v>
      </c>
      <c r="K16" s="17">
        <v>0.24437931070084701</v>
      </c>
      <c r="L16" s="17">
        <v>0.19058191758916501</v>
      </c>
      <c r="M16" s="17"/>
      <c r="N16" s="17">
        <v>0.307063509276575</v>
      </c>
      <c r="O16" s="17">
        <v>0.264478572468902</v>
      </c>
      <c r="P16" s="17">
        <v>0.256360213704659</v>
      </c>
      <c r="Q16" s="17">
        <v>0.24531745563267701</v>
      </c>
      <c r="R16" s="17"/>
      <c r="S16" s="17">
        <v>0.327437114052122</v>
      </c>
      <c r="T16" s="17">
        <v>0.26435278034871001</v>
      </c>
      <c r="U16" s="17">
        <v>0.27228936317049501</v>
      </c>
      <c r="V16" s="17">
        <v>0.29218004606023801</v>
      </c>
      <c r="W16" s="17">
        <v>0.24704316793363501</v>
      </c>
      <c r="X16" s="17">
        <v>0.26738556954942799</v>
      </c>
      <c r="Y16" s="17">
        <v>0.24187384594634001</v>
      </c>
      <c r="Z16" s="17">
        <v>0.38226501814309299</v>
      </c>
      <c r="AA16" s="17">
        <v>0.26084638181797398</v>
      </c>
      <c r="AB16" s="17">
        <v>0.178946603362961</v>
      </c>
      <c r="AC16" s="17">
        <v>0.23758491984510299</v>
      </c>
      <c r="AD16" s="17">
        <v>0.27391003589637303</v>
      </c>
      <c r="AE16" s="17"/>
      <c r="AF16" s="17">
        <v>0.244949841629169</v>
      </c>
      <c r="AG16" s="17">
        <v>0.26328686851165201</v>
      </c>
      <c r="AH16" s="17">
        <v>0.265722912657259</v>
      </c>
      <c r="AI16" s="17">
        <v>0.29744233812256499</v>
      </c>
      <c r="AJ16" s="17">
        <v>0.29106179819869299</v>
      </c>
      <c r="AK16" s="17">
        <v>0.40880086196826099</v>
      </c>
      <c r="AL16" s="17"/>
      <c r="AM16" s="17">
        <v>0.185977842848321</v>
      </c>
      <c r="AN16" s="17">
        <v>0.26839188066657199</v>
      </c>
      <c r="AO16" s="17">
        <v>0.31872038143706399</v>
      </c>
      <c r="AP16" s="17">
        <v>0.30585859708053198</v>
      </c>
      <c r="AQ16" s="17">
        <v>0.42128484894519203</v>
      </c>
      <c r="AR16" s="17"/>
      <c r="AS16" s="17">
        <v>0.36131252646922901</v>
      </c>
      <c r="AT16" s="17">
        <v>0.262846383690374</v>
      </c>
      <c r="AU16" s="17">
        <v>0.240701044987225</v>
      </c>
      <c r="AV16" s="17">
        <v>0.22210727957879001</v>
      </c>
      <c r="AW16" s="17">
        <v>0.230134516888094</v>
      </c>
      <c r="AX16" s="17">
        <v>0.26114289787142397</v>
      </c>
      <c r="AY16" s="17"/>
      <c r="AZ16" s="17">
        <v>0.237240953015323</v>
      </c>
      <c r="BA16" s="17">
        <v>0.22832587822053699</v>
      </c>
      <c r="BB16" s="17">
        <v>0.29672586784511401</v>
      </c>
      <c r="BC16" s="17">
        <v>0.30103474457811102</v>
      </c>
      <c r="BD16" s="17">
        <v>0.31938331045331803</v>
      </c>
      <c r="BE16" s="17"/>
      <c r="BF16" s="17">
        <v>0.25338984085238703</v>
      </c>
      <c r="BG16" s="17"/>
      <c r="BH16" s="17">
        <v>0.25649226941502901</v>
      </c>
      <c r="BI16" s="17"/>
      <c r="BJ16" s="17">
        <v>0.28063285929179099</v>
      </c>
      <c r="BK16" s="17">
        <v>0.25036904490751599</v>
      </c>
      <c r="BL16" s="17">
        <v>0.26533065565445402</v>
      </c>
      <c r="BM16" s="17">
        <v>0.29121446775078402</v>
      </c>
      <c r="BN16" s="17">
        <v>0.33953958395135198</v>
      </c>
      <c r="BO16" s="17">
        <v>0.20024671142185399</v>
      </c>
      <c r="BP16" s="17"/>
      <c r="BQ16" s="17">
        <v>0.23959264922360399</v>
      </c>
      <c r="BR16" s="17">
        <v>0.29401177547883001</v>
      </c>
      <c r="BS16" s="17">
        <v>0.26991418195724198</v>
      </c>
      <c r="BT16" s="17"/>
      <c r="BU16" s="17">
        <v>0.40954890700630397</v>
      </c>
      <c r="BV16" s="17">
        <v>0.274706912294223</v>
      </c>
      <c r="BW16" s="17">
        <v>0.25807473265587899</v>
      </c>
      <c r="BX16" s="17"/>
      <c r="BY16" s="17">
        <v>0.200200578389791</v>
      </c>
      <c r="BZ16" s="17"/>
      <c r="CA16" s="17">
        <v>0.36988078831853</v>
      </c>
    </row>
    <row r="17" spans="2:79" x14ac:dyDescent="0.35">
      <c r="B17" s="18" t="s">
        <v>495</v>
      </c>
      <c r="C17" s="17">
        <v>0.26230628109989301</v>
      </c>
      <c r="D17" s="17">
        <v>0.292071243850894</v>
      </c>
      <c r="E17" s="17">
        <v>0.23176229934363399</v>
      </c>
      <c r="F17" s="17"/>
      <c r="G17" s="17">
        <v>0.27222935842412399</v>
      </c>
      <c r="H17" s="17">
        <v>0.31641287778372901</v>
      </c>
      <c r="I17" s="17">
        <v>0.306028992912251</v>
      </c>
      <c r="J17" s="17">
        <v>0.24205111524124201</v>
      </c>
      <c r="K17" s="17">
        <v>0.22712893290314501</v>
      </c>
      <c r="L17" s="17">
        <v>0.22029812941047799</v>
      </c>
      <c r="M17" s="17"/>
      <c r="N17" s="17">
        <v>0.26447870872300999</v>
      </c>
      <c r="O17" s="17">
        <v>0.27661042532508001</v>
      </c>
      <c r="P17" s="17">
        <v>0.26787551400420401</v>
      </c>
      <c r="Q17" s="17">
        <v>0.24380217987174799</v>
      </c>
      <c r="R17" s="17"/>
      <c r="S17" s="17">
        <v>0.36046822040637799</v>
      </c>
      <c r="T17" s="17">
        <v>0.27268560868525898</v>
      </c>
      <c r="U17" s="17">
        <v>0.22689644822591601</v>
      </c>
      <c r="V17" s="17">
        <v>0.27734740208209302</v>
      </c>
      <c r="W17" s="17">
        <v>0.24471088140719899</v>
      </c>
      <c r="X17" s="17">
        <v>0.25599714684749397</v>
      </c>
      <c r="Y17" s="17">
        <v>0.26042225384714701</v>
      </c>
      <c r="Z17" s="17">
        <v>0.26324113258902698</v>
      </c>
      <c r="AA17" s="17">
        <v>0.22043802998616699</v>
      </c>
      <c r="AB17" s="17">
        <v>0.20350619637852299</v>
      </c>
      <c r="AC17" s="17">
        <v>0.225226063387964</v>
      </c>
      <c r="AD17" s="17">
        <v>0.27449148233494303</v>
      </c>
      <c r="AE17" s="17"/>
      <c r="AF17" s="17">
        <v>0.24728287931484899</v>
      </c>
      <c r="AG17" s="17">
        <v>0.26529715478535298</v>
      </c>
      <c r="AH17" s="17">
        <v>0.248080946831813</v>
      </c>
      <c r="AI17" s="17">
        <v>0.26285770372894801</v>
      </c>
      <c r="AJ17" s="17">
        <v>0.26207559177701401</v>
      </c>
      <c r="AK17" s="17">
        <v>0.427622891543947</v>
      </c>
      <c r="AL17" s="17"/>
      <c r="AM17" s="17">
        <v>0.166799477289202</v>
      </c>
      <c r="AN17" s="17">
        <v>0.25912155065686099</v>
      </c>
      <c r="AO17" s="17">
        <v>0.324596558566008</v>
      </c>
      <c r="AP17" s="17">
        <v>0.30433981756150602</v>
      </c>
      <c r="AQ17" s="17">
        <v>0.412327411313609</v>
      </c>
      <c r="AR17" s="17"/>
      <c r="AS17" s="17">
        <v>0.32343258265042701</v>
      </c>
      <c r="AT17" s="17">
        <v>0.23634192558387199</v>
      </c>
      <c r="AU17" s="17">
        <v>0.22698589935485</v>
      </c>
      <c r="AV17" s="17">
        <v>0.228925687603561</v>
      </c>
      <c r="AW17" s="17">
        <v>0.274344258044461</v>
      </c>
      <c r="AX17" s="17">
        <v>0.30868299309868003</v>
      </c>
      <c r="AY17" s="17"/>
      <c r="AZ17" s="17">
        <v>0.25820640905818398</v>
      </c>
      <c r="BA17" s="17">
        <v>0.208173971876358</v>
      </c>
      <c r="BB17" s="17">
        <v>0.28673625309440698</v>
      </c>
      <c r="BC17" s="17">
        <v>0.23647156363573499</v>
      </c>
      <c r="BD17" s="17">
        <v>0.32357923911610298</v>
      </c>
      <c r="BE17" s="17"/>
      <c r="BF17" s="17">
        <v>0.245791329633927</v>
      </c>
      <c r="BG17" s="17"/>
      <c r="BH17" s="17">
        <v>0.245232703046077</v>
      </c>
      <c r="BI17" s="17"/>
      <c r="BJ17" s="17">
        <v>0.240257485417427</v>
      </c>
      <c r="BK17" s="17">
        <v>0.27662533871635903</v>
      </c>
      <c r="BL17" s="17">
        <v>0.26503744650126299</v>
      </c>
      <c r="BM17" s="17">
        <v>0.26363874235640899</v>
      </c>
      <c r="BN17" s="17">
        <v>0.32820459778545702</v>
      </c>
      <c r="BO17" s="17">
        <v>0.30564849516682002</v>
      </c>
      <c r="BP17" s="17"/>
      <c r="BQ17" s="17">
        <v>0.235177917253302</v>
      </c>
      <c r="BR17" s="17">
        <v>0.28017900017553998</v>
      </c>
      <c r="BS17" s="17">
        <v>0.26461868541546701</v>
      </c>
      <c r="BT17" s="17"/>
      <c r="BU17" s="17">
        <v>0.22932322852982501</v>
      </c>
      <c r="BV17" s="17">
        <v>0.26552117237734102</v>
      </c>
      <c r="BW17" s="17">
        <v>0.26456690880828299</v>
      </c>
      <c r="BX17" s="17"/>
      <c r="BY17" s="17">
        <v>0.17345483276475401</v>
      </c>
      <c r="BZ17" s="17"/>
      <c r="CA17" s="17">
        <v>0.35447565278899301</v>
      </c>
    </row>
    <row r="18" spans="2:79" ht="29" x14ac:dyDescent="0.35">
      <c r="B18" s="18" t="s">
        <v>496</v>
      </c>
      <c r="C18" s="17">
        <v>4.91635510125999E-2</v>
      </c>
      <c r="D18" s="17">
        <v>4.7400052224466201E-2</v>
      </c>
      <c r="E18" s="17">
        <v>5.12685193401324E-2</v>
      </c>
      <c r="F18" s="17"/>
      <c r="G18" s="17">
        <v>4.4150759982194601E-2</v>
      </c>
      <c r="H18" s="17">
        <v>3.9411394164868802E-2</v>
      </c>
      <c r="I18" s="17">
        <v>4.9831299858178697E-2</v>
      </c>
      <c r="J18" s="17">
        <v>5.0085672780008597E-2</v>
      </c>
      <c r="K18" s="17">
        <v>3.8199804891683301E-2</v>
      </c>
      <c r="L18" s="17">
        <v>6.6900062258540602E-2</v>
      </c>
      <c r="M18" s="17"/>
      <c r="N18" s="17">
        <v>4.2484091055229503E-2</v>
      </c>
      <c r="O18" s="17">
        <v>5.0007642693508401E-2</v>
      </c>
      <c r="P18" s="17">
        <v>4.02396130696605E-2</v>
      </c>
      <c r="Q18" s="17">
        <v>6.4546709215922093E-2</v>
      </c>
      <c r="R18" s="17"/>
      <c r="S18" s="17">
        <v>4.3122138849469402E-2</v>
      </c>
      <c r="T18" s="17">
        <v>1.83254473258142E-2</v>
      </c>
      <c r="U18" s="17">
        <v>4.96040970411303E-2</v>
      </c>
      <c r="V18" s="17">
        <v>3.2840139111685797E-2</v>
      </c>
      <c r="W18" s="17">
        <v>5.4424792228758997E-2</v>
      </c>
      <c r="X18" s="17">
        <v>3.9434658959540597E-2</v>
      </c>
      <c r="Y18" s="17">
        <v>8.8250866369159395E-2</v>
      </c>
      <c r="Z18" s="17">
        <v>4.0898669617926799E-2</v>
      </c>
      <c r="AA18" s="17">
        <v>6.8808594129603995E-2</v>
      </c>
      <c r="AB18" s="17">
        <v>5.9849957737741703E-2</v>
      </c>
      <c r="AC18" s="17">
        <v>6.1834699473352898E-2</v>
      </c>
      <c r="AD18" s="17">
        <v>6.3461941828268906E-2</v>
      </c>
      <c r="AE18" s="17"/>
      <c r="AF18" s="17">
        <v>6.2596342002963601E-2</v>
      </c>
      <c r="AG18" s="17">
        <v>4.5393256665482301E-2</v>
      </c>
      <c r="AH18" s="17">
        <v>4.09887789329016E-2</v>
      </c>
      <c r="AI18" s="17">
        <v>3.0129002407616099E-2</v>
      </c>
      <c r="AJ18" s="17">
        <v>4.77482121823967E-2</v>
      </c>
      <c r="AK18" s="17">
        <v>1.8887195728108E-2</v>
      </c>
      <c r="AL18" s="17"/>
      <c r="AM18" s="17">
        <v>8.3181119166388803E-2</v>
      </c>
      <c r="AN18" s="17">
        <v>4.3808804939908901E-2</v>
      </c>
      <c r="AO18" s="17">
        <v>3.7993429482987097E-2</v>
      </c>
      <c r="AP18" s="17">
        <v>1.17565874647041E-2</v>
      </c>
      <c r="AQ18" s="17">
        <v>2.4362355121549301E-2</v>
      </c>
      <c r="AR18" s="17"/>
      <c r="AS18" s="17">
        <v>4.9137305600194699E-2</v>
      </c>
      <c r="AT18" s="17">
        <v>5.3225870079123203E-2</v>
      </c>
      <c r="AU18" s="17">
        <v>4.7521526089894801E-2</v>
      </c>
      <c r="AV18" s="17">
        <v>3.3734031877654301E-2</v>
      </c>
      <c r="AW18" s="17">
        <v>7.0909883686232897E-2</v>
      </c>
      <c r="AX18" s="17">
        <v>4.76693895472039E-2</v>
      </c>
      <c r="AY18" s="17"/>
      <c r="AZ18" s="17">
        <v>4.6904167281588298E-2</v>
      </c>
      <c r="BA18" s="17">
        <v>5.0587760840761699E-2</v>
      </c>
      <c r="BB18" s="17">
        <v>3.72771534732615E-2</v>
      </c>
      <c r="BC18" s="17">
        <v>6.3289518603257794E-2</v>
      </c>
      <c r="BD18" s="17">
        <v>5.6144551735207902E-2</v>
      </c>
      <c r="BE18" s="17"/>
      <c r="BF18" s="17">
        <v>4.9016366766828003E-2</v>
      </c>
      <c r="BG18" s="17"/>
      <c r="BH18" s="17">
        <v>4.9836773255850897E-2</v>
      </c>
      <c r="BI18" s="17"/>
      <c r="BJ18" s="17">
        <v>4.7012377121235301E-2</v>
      </c>
      <c r="BK18" s="17">
        <v>4.7238037072816097E-2</v>
      </c>
      <c r="BL18" s="17">
        <v>5.3016973806576502E-2</v>
      </c>
      <c r="BM18" s="17">
        <v>3.6813878193088602E-2</v>
      </c>
      <c r="BN18" s="17">
        <v>5.9146591404382401E-3</v>
      </c>
      <c r="BO18" s="17">
        <v>6.8717850991854401E-2</v>
      </c>
      <c r="BP18" s="17"/>
      <c r="BQ18" s="17">
        <v>5.4429931515377901E-2</v>
      </c>
      <c r="BR18" s="17">
        <v>3.8558598739260097E-2</v>
      </c>
      <c r="BS18" s="17">
        <v>5.1045343115460197E-2</v>
      </c>
      <c r="BT18" s="17"/>
      <c r="BU18" s="17">
        <v>1.8649618425316199E-2</v>
      </c>
      <c r="BV18" s="17">
        <v>4.3782041560423597E-2</v>
      </c>
      <c r="BW18" s="17">
        <v>4.9272400230398701E-2</v>
      </c>
      <c r="BX18" s="17"/>
      <c r="BY18" s="17">
        <v>7.9099841100459603E-2</v>
      </c>
      <c r="BZ18" s="17"/>
      <c r="CA18" s="17">
        <v>1.7552063541814902E-2</v>
      </c>
    </row>
    <row r="19" spans="2:79" x14ac:dyDescent="0.35">
      <c r="B19" s="18" t="s">
        <v>104</v>
      </c>
      <c r="C19" s="19">
        <v>3.3463613198940798E-2</v>
      </c>
      <c r="D19" s="19">
        <v>2.9089361979530701E-2</v>
      </c>
      <c r="E19" s="19">
        <v>3.8044584957769301E-2</v>
      </c>
      <c r="F19" s="19"/>
      <c r="G19" s="19">
        <v>3.2621319338060902E-2</v>
      </c>
      <c r="H19" s="19">
        <v>6.6588843275426607E-2</v>
      </c>
      <c r="I19" s="19">
        <v>3.9114458377908098E-2</v>
      </c>
      <c r="J19" s="19">
        <v>2.97105923953025E-2</v>
      </c>
      <c r="K19" s="19">
        <v>1.46456769235898E-2</v>
      </c>
      <c r="L19" s="19">
        <v>2.04208347288788E-2</v>
      </c>
      <c r="M19" s="19"/>
      <c r="N19" s="19">
        <v>2.1564456659398702E-2</v>
      </c>
      <c r="O19" s="19">
        <v>4.2177473503533298E-2</v>
      </c>
      <c r="P19" s="19">
        <v>3.0468559124447799E-2</v>
      </c>
      <c r="Q19" s="19">
        <v>3.8797138142660399E-2</v>
      </c>
      <c r="R19" s="19"/>
      <c r="S19" s="19">
        <v>2.6138909385858299E-2</v>
      </c>
      <c r="T19" s="19">
        <v>1.8012958167606698E-2</v>
      </c>
      <c r="U19" s="19">
        <v>4.28498431549484E-2</v>
      </c>
      <c r="V19" s="19">
        <v>1.0293497643161301E-2</v>
      </c>
      <c r="W19" s="19">
        <v>1.0153355019284001E-2</v>
      </c>
      <c r="X19" s="19">
        <v>9.5901890366584502E-2</v>
      </c>
      <c r="Y19" s="19">
        <v>4.5344398614560702E-2</v>
      </c>
      <c r="Z19" s="19">
        <v>1.99557798749085E-2</v>
      </c>
      <c r="AA19" s="19">
        <v>3.4674353007108999E-2</v>
      </c>
      <c r="AB19" s="19">
        <v>3.7086080748678599E-2</v>
      </c>
      <c r="AC19" s="19">
        <v>3.9344476956972699E-2</v>
      </c>
      <c r="AD19" s="19">
        <v>1.21354829306834E-2</v>
      </c>
      <c r="AE19" s="19"/>
      <c r="AF19" s="19">
        <v>3.86011282665591E-2</v>
      </c>
      <c r="AG19" s="19">
        <v>4.5437032749442101E-2</v>
      </c>
      <c r="AH19" s="19">
        <v>1.41867005101802E-2</v>
      </c>
      <c r="AI19" s="19">
        <v>1.16668617790452E-2</v>
      </c>
      <c r="AJ19" s="19">
        <v>7.6602918907568204E-3</v>
      </c>
      <c r="AK19" s="19">
        <v>0</v>
      </c>
      <c r="AL19" s="19"/>
      <c r="AM19" s="19">
        <v>3.36034410278057E-2</v>
      </c>
      <c r="AN19" s="19">
        <v>3.7469653031933003E-2</v>
      </c>
      <c r="AO19" s="19">
        <v>3.04515486473966E-2</v>
      </c>
      <c r="AP19" s="19">
        <v>2.3064525105022101E-2</v>
      </c>
      <c r="AQ19" s="19">
        <v>0</v>
      </c>
      <c r="AR19" s="19"/>
      <c r="AS19" s="19">
        <v>3.7582074270409903E-2</v>
      </c>
      <c r="AT19" s="19">
        <v>3.9117695269863403E-2</v>
      </c>
      <c r="AU19" s="19">
        <v>2.7433664364835901E-2</v>
      </c>
      <c r="AV19" s="19">
        <v>3.6603361404233002E-2</v>
      </c>
      <c r="AW19" s="19">
        <v>2.4953197809496799E-2</v>
      </c>
      <c r="AX19" s="19">
        <v>2.06317077088135E-2</v>
      </c>
      <c r="AY19" s="19"/>
      <c r="AZ19" s="19">
        <v>3.3666731873835599E-2</v>
      </c>
      <c r="BA19" s="19">
        <v>3.05341556733131E-2</v>
      </c>
      <c r="BB19" s="19">
        <v>4.6130787533739899E-2</v>
      </c>
      <c r="BC19" s="19">
        <v>2.55850796080643E-2</v>
      </c>
      <c r="BD19" s="19">
        <v>2.8727204061307798E-2</v>
      </c>
      <c r="BE19" s="19"/>
      <c r="BF19" s="19">
        <v>3.3177867559112902E-2</v>
      </c>
      <c r="BG19" s="19"/>
      <c r="BH19" s="19">
        <v>2.8993394407494499E-2</v>
      </c>
      <c r="BI19" s="19"/>
      <c r="BJ19" s="19">
        <v>4.1437460057409399E-2</v>
      </c>
      <c r="BK19" s="19">
        <v>3.81786096546676E-2</v>
      </c>
      <c r="BL19" s="19">
        <v>2.0402307492493901E-2</v>
      </c>
      <c r="BM19" s="19">
        <v>2.31212744991692E-2</v>
      </c>
      <c r="BN19" s="19">
        <v>4.5277276245159197E-2</v>
      </c>
      <c r="BO19" s="19">
        <v>2.8444967979079101E-2</v>
      </c>
      <c r="BP19" s="19"/>
      <c r="BQ19" s="19">
        <v>2.0074828514830299E-2</v>
      </c>
      <c r="BR19" s="19">
        <v>1.8127340609803401E-2</v>
      </c>
      <c r="BS19" s="19">
        <v>2.6173477796445601E-2</v>
      </c>
      <c r="BT19" s="19"/>
      <c r="BU19" s="19">
        <v>9.8167705385945603E-3</v>
      </c>
      <c r="BV19" s="19">
        <v>2.81756907973751E-2</v>
      </c>
      <c r="BW19" s="19">
        <v>2.3982613361231E-2</v>
      </c>
      <c r="BX19" s="19"/>
      <c r="BY19" s="19">
        <v>2.9537565472848901E-2</v>
      </c>
      <c r="BZ19" s="19"/>
      <c r="CA19" s="19">
        <v>2.3561041932297699E-2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A24"/>
  <sheetViews>
    <sheetView showGridLines="0"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2055</v>
      </c>
      <c r="D7" s="10">
        <v>969</v>
      </c>
      <c r="E7" s="10">
        <v>1079</v>
      </c>
      <c r="F7" s="10"/>
      <c r="G7" s="10">
        <v>245</v>
      </c>
      <c r="H7" s="10">
        <v>325</v>
      </c>
      <c r="I7" s="10">
        <v>267</v>
      </c>
      <c r="J7" s="10">
        <v>297</v>
      </c>
      <c r="K7" s="10">
        <v>363</v>
      </c>
      <c r="L7" s="10">
        <v>558</v>
      </c>
      <c r="M7" s="10"/>
      <c r="N7" s="10">
        <v>833</v>
      </c>
      <c r="O7" s="10">
        <v>536</v>
      </c>
      <c r="P7" s="10">
        <v>280</v>
      </c>
      <c r="Q7" s="10">
        <v>397</v>
      </c>
      <c r="R7" s="10"/>
      <c r="S7" s="10">
        <v>268</v>
      </c>
      <c r="T7" s="10">
        <v>273</v>
      </c>
      <c r="U7" s="10">
        <v>178</v>
      </c>
      <c r="V7" s="10">
        <v>151</v>
      </c>
      <c r="W7" s="10">
        <v>150</v>
      </c>
      <c r="X7" s="10">
        <v>168</v>
      </c>
      <c r="Y7" s="10">
        <v>173</v>
      </c>
      <c r="Z7" s="10">
        <v>81</v>
      </c>
      <c r="AA7" s="10">
        <v>241</v>
      </c>
      <c r="AB7" s="10">
        <v>184</v>
      </c>
      <c r="AC7" s="10">
        <v>122</v>
      </c>
      <c r="AD7" s="10">
        <v>66</v>
      </c>
      <c r="AE7" s="10"/>
      <c r="AF7" s="10">
        <v>321</v>
      </c>
      <c r="AG7" s="10">
        <v>659</v>
      </c>
      <c r="AH7" s="10">
        <v>393</v>
      </c>
      <c r="AI7" s="10">
        <v>244</v>
      </c>
      <c r="AJ7" s="10">
        <v>120</v>
      </c>
      <c r="AK7" s="10">
        <v>171</v>
      </c>
      <c r="AL7" s="10"/>
      <c r="AM7" s="10">
        <v>405</v>
      </c>
      <c r="AN7" s="10">
        <v>649</v>
      </c>
      <c r="AO7" s="10">
        <v>603</v>
      </c>
      <c r="AP7" s="10">
        <v>293</v>
      </c>
      <c r="AQ7" s="10">
        <v>54</v>
      </c>
      <c r="AR7" s="10"/>
      <c r="AS7" s="10">
        <v>455</v>
      </c>
      <c r="AT7" s="10">
        <v>467</v>
      </c>
      <c r="AU7" s="10">
        <v>311</v>
      </c>
      <c r="AV7" s="10">
        <v>395</v>
      </c>
      <c r="AW7" s="10">
        <v>273</v>
      </c>
      <c r="AX7" s="10">
        <v>153</v>
      </c>
      <c r="AY7" s="10"/>
      <c r="AZ7" s="10">
        <v>470</v>
      </c>
      <c r="BA7" s="10">
        <v>575</v>
      </c>
      <c r="BB7" s="10">
        <v>366</v>
      </c>
      <c r="BC7" s="10">
        <v>191</v>
      </c>
      <c r="BD7" s="10">
        <v>444</v>
      </c>
      <c r="BE7" s="10"/>
      <c r="BF7" s="10">
        <v>1675</v>
      </c>
      <c r="BG7" s="10"/>
      <c r="BH7" s="10">
        <v>1304</v>
      </c>
      <c r="BI7" s="10"/>
      <c r="BJ7" s="10">
        <v>566</v>
      </c>
      <c r="BK7" s="10">
        <v>414</v>
      </c>
      <c r="BL7" s="10">
        <v>698</v>
      </c>
      <c r="BM7" s="10">
        <v>137</v>
      </c>
      <c r="BN7" s="10">
        <v>70</v>
      </c>
      <c r="BO7" s="10">
        <v>59</v>
      </c>
      <c r="BP7" s="10"/>
      <c r="BQ7" s="10">
        <v>296</v>
      </c>
      <c r="BR7" s="10">
        <v>567</v>
      </c>
      <c r="BS7" s="10">
        <v>1039</v>
      </c>
      <c r="BT7" s="10"/>
      <c r="BU7" s="10">
        <v>92</v>
      </c>
      <c r="BV7" s="10">
        <v>663</v>
      </c>
      <c r="BW7" s="10">
        <v>1062</v>
      </c>
      <c r="BX7" s="10"/>
      <c r="BY7" s="10">
        <v>80</v>
      </c>
      <c r="BZ7" s="10"/>
      <c r="CA7" s="10">
        <v>486</v>
      </c>
    </row>
    <row r="8" spans="2:79" ht="30" customHeight="1" x14ac:dyDescent="0.35">
      <c r="B8" s="11" t="s">
        <v>20</v>
      </c>
      <c r="C8" s="11">
        <v>2064</v>
      </c>
      <c r="D8" s="11">
        <v>1008</v>
      </c>
      <c r="E8" s="11">
        <v>1049</v>
      </c>
      <c r="F8" s="11"/>
      <c r="G8" s="11">
        <v>293</v>
      </c>
      <c r="H8" s="11">
        <v>378</v>
      </c>
      <c r="I8" s="11">
        <v>349</v>
      </c>
      <c r="J8" s="11">
        <v>312</v>
      </c>
      <c r="K8" s="11">
        <v>279</v>
      </c>
      <c r="L8" s="11">
        <v>453</v>
      </c>
      <c r="M8" s="11"/>
      <c r="N8" s="11">
        <v>568</v>
      </c>
      <c r="O8" s="11">
        <v>517</v>
      </c>
      <c r="P8" s="11">
        <v>465</v>
      </c>
      <c r="Q8" s="11">
        <v>504</v>
      </c>
      <c r="R8" s="11"/>
      <c r="S8" s="11">
        <v>300</v>
      </c>
      <c r="T8" s="11">
        <v>264</v>
      </c>
      <c r="U8" s="11">
        <v>160</v>
      </c>
      <c r="V8" s="11">
        <v>173</v>
      </c>
      <c r="W8" s="11">
        <v>149</v>
      </c>
      <c r="X8" s="11">
        <v>189</v>
      </c>
      <c r="Y8" s="11">
        <v>157</v>
      </c>
      <c r="Z8" s="11">
        <v>80</v>
      </c>
      <c r="AA8" s="11">
        <v>250</v>
      </c>
      <c r="AB8" s="11">
        <v>171</v>
      </c>
      <c r="AC8" s="11">
        <v>110</v>
      </c>
      <c r="AD8" s="11">
        <v>62</v>
      </c>
      <c r="AE8" s="11"/>
      <c r="AF8" s="11">
        <v>348</v>
      </c>
      <c r="AG8" s="11">
        <v>720</v>
      </c>
      <c r="AH8" s="11">
        <v>397</v>
      </c>
      <c r="AI8" s="11">
        <v>232</v>
      </c>
      <c r="AJ8" s="11">
        <v>109</v>
      </c>
      <c r="AK8" s="11">
        <v>118</v>
      </c>
      <c r="AL8" s="11"/>
      <c r="AM8" s="11">
        <v>449</v>
      </c>
      <c r="AN8" s="11">
        <v>708</v>
      </c>
      <c r="AO8" s="11">
        <v>562</v>
      </c>
      <c r="AP8" s="11">
        <v>251</v>
      </c>
      <c r="AQ8" s="11">
        <v>38</v>
      </c>
      <c r="AR8" s="11"/>
      <c r="AS8" s="11">
        <v>473</v>
      </c>
      <c r="AT8" s="11">
        <v>458</v>
      </c>
      <c r="AU8" s="11">
        <v>347</v>
      </c>
      <c r="AV8" s="11">
        <v>397</v>
      </c>
      <c r="AW8" s="11">
        <v>245</v>
      </c>
      <c r="AX8" s="11">
        <v>144</v>
      </c>
      <c r="AY8" s="11"/>
      <c r="AZ8" s="11">
        <v>400</v>
      </c>
      <c r="BA8" s="11">
        <v>595</v>
      </c>
      <c r="BB8" s="11">
        <v>406</v>
      </c>
      <c r="BC8" s="11">
        <v>166</v>
      </c>
      <c r="BD8" s="11">
        <v>490</v>
      </c>
      <c r="BE8" s="11"/>
      <c r="BF8" s="11">
        <v>1625</v>
      </c>
      <c r="BG8" s="11"/>
      <c r="BH8" s="11">
        <v>1203</v>
      </c>
      <c r="BI8" s="11"/>
      <c r="BJ8" s="11">
        <v>601</v>
      </c>
      <c r="BK8" s="11">
        <v>383</v>
      </c>
      <c r="BL8" s="11">
        <v>639</v>
      </c>
      <c r="BM8" s="11">
        <v>163</v>
      </c>
      <c r="BN8" s="11">
        <v>92</v>
      </c>
      <c r="BO8" s="11">
        <v>63</v>
      </c>
      <c r="BP8" s="11"/>
      <c r="BQ8" s="11">
        <v>288</v>
      </c>
      <c r="BR8" s="11">
        <v>569</v>
      </c>
      <c r="BS8" s="11">
        <v>1037</v>
      </c>
      <c r="BT8" s="11"/>
      <c r="BU8" s="11">
        <v>95</v>
      </c>
      <c r="BV8" s="11">
        <v>631</v>
      </c>
      <c r="BW8" s="11">
        <v>1084</v>
      </c>
      <c r="BX8" s="11"/>
      <c r="BY8" s="11">
        <v>90</v>
      </c>
      <c r="BZ8" s="11"/>
      <c r="CA8" s="11">
        <v>467</v>
      </c>
    </row>
    <row r="9" spans="2:79" x14ac:dyDescent="0.35">
      <c r="B9" s="18" t="s">
        <v>488</v>
      </c>
      <c r="C9" s="17">
        <v>0.71091553176544697</v>
      </c>
      <c r="D9" s="17">
        <v>0.71002160347700705</v>
      </c>
      <c r="E9" s="17">
        <v>0.71145599193060605</v>
      </c>
      <c r="F9" s="17"/>
      <c r="G9" s="17">
        <v>0.620205058352995</v>
      </c>
      <c r="H9" s="17">
        <v>0.614623360875171</v>
      </c>
      <c r="I9" s="17">
        <v>0.71749085132465396</v>
      </c>
      <c r="J9" s="17">
        <v>0.71297229658875105</v>
      </c>
      <c r="K9" s="17">
        <v>0.79395292848543897</v>
      </c>
      <c r="L9" s="17">
        <v>0.79218770372294101</v>
      </c>
      <c r="M9" s="17"/>
      <c r="N9" s="17">
        <v>0.74710869673186298</v>
      </c>
      <c r="O9" s="17">
        <v>0.73950622369102403</v>
      </c>
      <c r="P9" s="17">
        <v>0.66985034855665604</v>
      </c>
      <c r="Q9" s="17">
        <v>0.675116155420449</v>
      </c>
      <c r="R9" s="17"/>
      <c r="S9" s="17">
        <v>0.64545794026526204</v>
      </c>
      <c r="T9" s="17">
        <v>0.69487660853371902</v>
      </c>
      <c r="U9" s="17">
        <v>0.79400040998640598</v>
      </c>
      <c r="V9" s="17">
        <v>0.74356943307319001</v>
      </c>
      <c r="W9" s="17">
        <v>0.71079463352273797</v>
      </c>
      <c r="X9" s="17">
        <v>0.75594883386743705</v>
      </c>
      <c r="Y9" s="17">
        <v>0.68511732453800001</v>
      </c>
      <c r="Z9" s="17">
        <v>0.68171169924900199</v>
      </c>
      <c r="AA9" s="17">
        <v>0.68273038716539403</v>
      </c>
      <c r="AB9" s="17">
        <v>0.70280545849500098</v>
      </c>
      <c r="AC9" s="17">
        <v>0.78386189055190103</v>
      </c>
      <c r="AD9" s="17">
        <v>0.76336230937244798</v>
      </c>
      <c r="AE9" s="17"/>
      <c r="AF9" s="17">
        <v>0.64952595252215695</v>
      </c>
      <c r="AG9" s="17">
        <v>0.71970997330891096</v>
      </c>
      <c r="AH9" s="17">
        <v>0.74275804091596198</v>
      </c>
      <c r="AI9" s="17">
        <v>0.71752250718703203</v>
      </c>
      <c r="AJ9" s="17">
        <v>0.73524137883346796</v>
      </c>
      <c r="AK9" s="17">
        <v>0.72986617597522097</v>
      </c>
      <c r="AL9" s="17"/>
      <c r="AM9" s="17">
        <v>0.70447671705308001</v>
      </c>
      <c r="AN9" s="17">
        <v>0.70505950881554402</v>
      </c>
      <c r="AO9" s="17">
        <v>0.72996970240617298</v>
      </c>
      <c r="AP9" s="17">
        <v>0.72172163893435604</v>
      </c>
      <c r="AQ9" s="17">
        <v>0.62321077432604799</v>
      </c>
      <c r="AR9" s="17"/>
      <c r="AS9" s="17">
        <v>0.66762395505755401</v>
      </c>
      <c r="AT9" s="17">
        <v>0.72557289056036001</v>
      </c>
      <c r="AU9" s="17">
        <v>0.71482488502450603</v>
      </c>
      <c r="AV9" s="17">
        <v>0.703218839271604</v>
      </c>
      <c r="AW9" s="17">
        <v>0.77083252657655399</v>
      </c>
      <c r="AX9" s="17">
        <v>0.71450307910709099</v>
      </c>
      <c r="AY9" s="17"/>
      <c r="AZ9" s="17">
        <v>0.73559664871532404</v>
      </c>
      <c r="BA9" s="17">
        <v>0.68191315038301004</v>
      </c>
      <c r="BB9" s="17">
        <v>0.72717363258531897</v>
      </c>
      <c r="BC9" s="17">
        <v>0.74174860870702597</v>
      </c>
      <c r="BD9" s="17">
        <v>0.70306311779873598</v>
      </c>
      <c r="BE9" s="17"/>
      <c r="BF9" s="17">
        <v>0.72114725769784904</v>
      </c>
      <c r="BG9" s="17"/>
      <c r="BH9" s="17">
        <v>0.73126355445173796</v>
      </c>
      <c r="BI9" s="17"/>
      <c r="BJ9" s="17">
        <v>0.68367176785924599</v>
      </c>
      <c r="BK9" s="17">
        <v>0.74640896856934702</v>
      </c>
      <c r="BL9" s="17">
        <v>0.77030933299233695</v>
      </c>
      <c r="BM9" s="17">
        <v>0.54756669076976805</v>
      </c>
      <c r="BN9" s="17">
        <v>0.748284458275292</v>
      </c>
      <c r="BO9" s="17">
        <v>0.62486451360557005</v>
      </c>
      <c r="BP9" s="17"/>
      <c r="BQ9" s="17">
        <v>0.74706379900531295</v>
      </c>
      <c r="BR9" s="17">
        <v>0.72953470768002004</v>
      </c>
      <c r="BS9" s="17">
        <v>0.72475812312204302</v>
      </c>
      <c r="BT9" s="17"/>
      <c r="BU9" s="17">
        <v>0.63601859851859799</v>
      </c>
      <c r="BV9" s="17">
        <v>0.75296496275284297</v>
      </c>
      <c r="BW9" s="17">
        <v>0.72738864519635005</v>
      </c>
      <c r="BX9" s="17"/>
      <c r="BY9" s="17">
        <v>0.68128600071205803</v>
      </c>
      <c r="BZ9" s="17"/>
      <c r="CA9" s="17">
        <v>0.74858243721104401</v>
      </c>
    </row>
    <row r="10" spans="2:79" x14ac:dyDescent="0.35">
      <c r="B10" s="18" t="s">
        <v>489</v>
      </c>
      <c r="C10" s="17">
        <v>0.58684916064951198</v>
      </c>
      <c r="D10" s="17">
        <v>0.55830119477448203</v>
      </c>
      <c r="E10" s="17">
        <v>0.61428855973321395</v>
      </c>
      <c r="F10" s="17"/>
      <c r="G10" s="17">
        <v>0.537809660906306</v>
      </c>
      <c r="H10" s="17">
        <v>0.52397619895306902</v>
      </c>
      <c r="I10" s="17">
        <v>0.56826892286938802</v>
      </c>
      <c r="J10" s="17">
        <v>0.59435129306297596</v>
      </c>
      <c r="K10" s="17">
        <v>0.63593601393931498</v>
      </c>
      <c r="L10" s="17">
        <v>0.649861943984129</v>
      </c>
      <c r="M10" s="17"/>
      <c r="N10" s="17">
        <v>0.62345424450220699</v>
      </c>
      <c r="O10" s="17">
        <v>0.61438587243010701</v>
      </c>
      <c r="P10" s="17">
        <v>0.536388266680762</v>
      </c>
      <c r="Q10" s="17">
        <v>0.55948785325108497</v>
      </c>
      <c r="R10" s="17"/>
      <c r="S10" s="17">
        <v>0.56941197079215999</v>
      </c>
      <c r="T10" s="17">
        <v>0.59907600219204704</v>
      </c>
      <c r="U10" s="17">
        <v>0.66579209821546903</v>
      </c>
      <c r="V10" s="17">
        <v>0.600454533709738</v>
      </c>
      <c r="W10" s="17">
        <v>0.60914306056490997</v>
      </c>
      <c r="X10" s="17">
        <v>0.59915603929956196</v>
      </c>
      <c r="Y10" s="17">
        <v>0.64749892775141504</v>
      </c>
      <c r="Z10" s="17">
        <v>0.532772724944784</v>
      </c>
      <c r="AA10" s="17">
        <v>0.51636256207497799</v>
      </c>
      <c r="AB10" s="17">
        <v>0.55023279585807905</v>
      </c>
      <c r="AC10" s="17">
        <v>0.57495988909209605</v>
      </c>
      <c r="AD10" s="17">
        <v>0.60850303360453994</v>
      </c>
      <c r="AE10" s="17"/>
      <c r="AF10" s="17">
        <v>0.56815705881996104</v>
      </c>
      <c r="AG10" s="17">
        <v>0.58667163091117602</v>
      </c>
      <c r="AH10" s="17">
        <v>0.60692698155942204</v>
      </c>
      <c r="AI10" s="17">
        <v>0.58995100413003099</v>
      </c>
      <c r="AJ10" s="17">
        <v>0.60010673884604704</v>
      </c>
      <c r="AK10" s="17">
        <v>0.63370105406642296</v>
      </c>
      <c r="AL10" s="17"/>
      <c r="AM10" s="17">
        <v>0.54404966319738501</v>
      </c>
      <c r="AN10" s="17">
        <v>0.58421854444528398</v>
      </c>
      <c r="AO10" s="17">
        <v>0.61508399627648702</v>
      </c>
      <c r="AP10" s="17">
        <v>0.61287587831216195</v>
      </c>
      <c r="AQ10" s="17">
        <v>0.61733967722976801</v>
      </c>
      <c r="AR10" s="17"/>
      <c r="AS10" s="17">
        <v>0.57906504632779598</v>
      </c>
      <c r="AT10" s="17">
        <v>0.60049666946727998</v>
      </c>
      <c r="AU10" s="17">
        <v>0.55854294874492105</v>
      </c>
      <c r="AV10" s="17">
        <v>0.56444417441177197</v>
      </c>
      <c r="AW10" s="17">
        <v>0.67102386118929902</v>
      </c>
      <c r="AX10" s="17">
        <v>0.55302352326275195</v>
      </c>
      <c r="AY10" s="17"/>
      <c r="AZ10" s="17">
        <v>0.61543599302040897</v>
      </c>
      <c r="BA10" s="17">
        <v>0.55041651219152399</v>
      </c>
      <c r="BB10" s="17">
        <v>0.59709644456422495</v>
      </c>
      <c r="BC10" s="17">
        <v>0.65272662701991002</v>
      </c>
      <c r="BD10" s="17">
        <v>0.57769686372227602</v>
      </c>
      <c r="BE10" s="17"/>
      <c r="BF10" s="17">
        <v>0.58798211492418395</v>
      </c>
      <c r="BG10" s="17"/>
      <c r="BH10" s="17">
        <v>0.60464079083407396</v>
      </c>
      <c r="BI10" s="17"/>
      <c r="BJ10" s="17">
        <v>0.58351400558229705</v>
      </c>
      <c r="BK10" s="17">
        <v>0.60620516916859102</v>
      </c>
      <c r="BL10" s="17">
        <v>0.62331894976978597</v>
      </c>
      <c r="BM10" s="17">
        <v>0.47678798119464399</v>
      </c>
      <c r="BN10" s="17">
        <v>0.62904832355691398</v>
      </c>
      <c r="BO10" s="17">
        <v>0.54317791132944704</v>
      </c>
      <c r="BP10" s="17"/>
      <c r="BQ10" s="17">
        <v>0.60667619850590904</v>
      </c>
      <c r="BR10" s="17">
        <v>0.59339491468462702</v>
      </c>
      <c r="BS10" s="17">
        <v>0.60414199846213001</v>
      </c>
      <c r="BT10" s="17"/>
      <c r="BU10" s="17">
        <v>0.54442145320379898</v>
      </c>
      <c r="BV10" s="17">
        <v>0.62494015390568303</v>
      </c>
      <c r="BW10" s="17">
        <v>0.58425106714789199</v>
      </c>
      <c r="BX10" s="17"/>
      <c r="BY10" s="17">
        <v>0.57145016367263701</v>
      </c>
      <c r="BZ10" s="17"/>
      <c r="CA10" s="17">
        <v>0.670743823687317</v>
      </c>
    </row>
    <row r="11" spans="2:79" ht="29" x14ac:dyDescent="0.35">
      <c r="B11" s="18" t="s">
        <v>490</v>
      </c>
      <c r="C11" s="17">
        <v>0.52614460503663996</v>
      </c>
      <c r="D11" s="17">
        <v>0.51372759697668002</v>
      </c>
      <c r="E11" s="17">
        <v>0.53856581310831197</v>
      </c>
      <c r="F11" s="17"/>
      <c r="G11" s="17">
        <v>0.31047143360184998</v>
      </c>
      <c r="H11" s="17">
        <v>0.37937424446982898</v>
      </c>
      <c r="I11" s="17">
        <v>0.51672648348133798</v>
      </c>
      <c r="J11" s="17">
        <v>0.59669536968892101</v>
      </c>
      <c r="K11" s="17">
        <v>0.66771693054863801</v>
      </c>
      <c r="L11" s="17">
        <v>0.65930108054894199</v>
      </c>
      <c r="M11" s="17"/>
      <c r="N11" s="17">
        <v>0.59312311218763403</v>
      </c>
      <c r="O11" s="17">
        <v>0.52876795566920098</v>
      </c>
      <c r="P11" s="17">
        <v>0.53657453542907096</v>
      </c>
      <c r="Q11" s="17">
        <v>0.43313042895005099</v>
      </c>
      <c r="R11" s="17"/>
      <c r="S11" s="17">
        <v>0.385242893314162</v>
      </c>
      <c r="T11" s="17">
        <v>0.59662821916041797</v>
      </c>
      <c r="U11" s="17">
        <v>0.54564313372070405</v>
      </c>
      <c r="V11" s="17">
        <v>0.65039157376696899</v>
      </c>
      <c r="W11" s="17">
        <v>0.57529651579718399</v>
      </c>
      <c r="X11" s="17">
        <v>0.45821360084955998</v>
      </c>
      <c r="Y11" s="17">
        <v>0.54931206459375304</v>
      </c>
      <c r="Z11" s="17">
        <v>0.46327762121237598</v>
      </c>
      <c r="AA11" s="17">
        <v>0.48308458773950302</v>
      </c>
      <c r="AB11" s="17">
        <v>0.55934971559664104</v>
      </c>
      <c r="AC11" s="17">
        <v>0.57943134946120201</v>
      </c>
      <c r="AD11" s="17">
        <v>0.61013341087019102</v>
      </c>
      <c r="AE11" s="17"/>
      <c r="AF11" s="17">
        <v>0.40847153068271203</v>
      </c>
      <c r="AG11" s="17">
        <v>0.51454827214855203</v>
      </c>
      <c r="AH11" s="17">
        <v>0.557883610302772</v>
      </c>
      <c r="AI11" s="17">
        <v>0.60218245085782895</v>
      </c>
      <c r="AJ11" s="17">
        <v>0.63429546944301496</v>
      </c>
      <c r="AK11" s="17">
        <v>0.57196329378633903</v>
      </c>
      <c r="AL11" s="17"/>
      <c r="AM11" s="17">
        <v>0.49050267196587</v>
      </c>
      <c r="AN11" s="17">
        <v>0.56438593354534605</v>
      </c>
      <c r="AO11" s="17">
        <v>0.51275934262414002</v>
      </c>
      <c r="AP11" s="17">
        <v>0.537803714252299</v>
      </c>
      <c r="AQ11" s="17">
        <v>0.337970342063666</v>
      </c>
      <c r="AR11" s="17"/>
      <c r="AS11" s="17">
        <v>0.37440171053375798</v>
      </c>
      <c r="AT11" s="17">
        <v>0.55078543541124902</v>
      </c>
      <c r="AU11" s="17">
        <v>0.47935088702342299</v>
      </c>
      <c r="AV11" s="17">
        <v>0.56273634977870202</v>
      </c>
      <c r="AW11" s="17">
        <v>0.73092767177371698</v>
      </c>
      <c r="AX11" s="17">
        <v>0.61290550337122796</v>
      </c>
      <c r="AY11" s="17"/>
      <c r="AZ11" s="17">
        <v>0.66824618646304501</v>
      </c>
      <c r="BA11" s="17">
        <v>0.62104961016268501</v>
      </c>
      <c r="BB11" s="17">
        <v>0.60851805757720201</v>
      </c>
      <c r="BC11" s="17">
        <v>0.645565148768252</v>
      </c>
      <c r="BD11" s="17">
        <v>0.18677379296188601</v>
      </c>
      <c r="BE11" s="17"/>
      <c r="BF11" s="17">
        <v>0.66824504658328199</v>
      </c>
      <c r="BG11" s="17"/>
      <c r="BH11" s="17">
        <v>0.62057448754821098</v>
      </c>
      <c r="BI11" s="17"/>
      <c r="BJ11" s="17">
        <v>0.55797337988502704</v>
      </c>
      <c r="BK11" s="17">
        <v>0.50250491628026805</v>
      </c>
      <c r="BL11" s="17">
        <v>0.63123365688223698</v>
      </c>
      <c r="BM11" s="17">
        <v>0.327911726108923</v>
      </c>
      <c r="BN11" s="17">
        <v>0.34866204016855201</v>
      </c>
      <c r="BO11" s="17">
        <v>0.276629184910133</v>
      </c>
      <c r="BP11" s="17"/>
      <c r="BQ11" s="17">
        <v>0.55879836926209103</v>
      </c>
      <c r="BR11" s="17">
        <v>0.55598994171284499</v>
      </c>
      <c r="BS11" s="17">
        <v>0.55032111547294504</v>
      </c>
      <c r="BT11" s="17"/>
      <c r="BU11" s="17">
        <v>0.60516232302505102</v>
      </c>
      <c r="BV11" s="17">
        <v>0.58247304468015304</v>
      </c>
      <c r="BW11" s="17">
        <v>0.53058250200586199</v>
      </c>
      <c r="BX11" s="17"/>
      <c r="BY11" s="17">
        <v>0.295717122257249</v>
      </c>
      <c r="BZ11" s="17"/>
      <c r="CA11" s="17">
        <v>0.57040920643776805</v>
      </c>
    </row>
    <row r="12" spans="2:79" x14ac:dyDescent="0.35">
      <c r="B12" s="18" t="s">
        <v>491</v>
      </c>
      <c r="C12" s="17">
        <v>0.44742275069256698</v>
      </c>
      <c r="D12" s="17">
        <v>0.46302908719156</v>
      </c>
      <c r="E12" s="17">
        <v>0.43041472659468499</v>
      </c>
      <c r="F12" s="17"/>
      <c r="G12" s="17">
        <v>0.48198500382271198</v>
      </c>
      <c r="H12" s="17">
        <v>0.42059393539900097</v>
      </c>
      <c r="I12" s="17">
        <v>0.47615504954676202</v>
      </c>
      <c r="J12" s="17">
        <v>0.46055709422195901</v>
      </c>
      <c r="K12" s="17">
        <v>0.44462268969063401</v>
      </c>
      <c r="L12" s="17">
        <v>0.41808220019206599</v>
      </c>
      <c r="M12" s="17"/>
      <c r="N12" s="17">
        <v>0.46738436263211802</v>
      </c>
      <c r="O12" s="17">
        <v>0.467772684817509</v>
      </c>
      <c r="P12" s="17">
        <v>0.45010674668412698</v>
      </c>
      <c r="Q12" s="17">
        <v>0.40044368261729502</v>
      </c>
      <c r="R12" s="17"/>
      <c r="S12" s="17">
        <v>0.48146432884912399</v>
      </c>
      <c r="T12" s="17">
        <v>0.44369092636410701</v>
      </c>
      <c r="U12" s="17">
        <v>0.49155934959247199</v>
      </c>
      <c r="V12" s="17">
        <v>0.44747638296432601</v>
      </c>
      <c r="W12" s="17">
        <v>0.43817405909590101</v>
      </c>
      <c r="X12" s="17">
        <v>0.51223527894779997</v>
      </c>
      <c r="Y12" s="17">
        <v>0.47681778682035098</v>
      </c>
      <c r="Z12" s="17">
        <v>0.41414312296056799</v>
      </c>
      <c r="AA12" s="17">
        <v>0.378223390774583</v>
      </c>
      <c r="AB12" s="17">
        <v>0.42267959913654302</v>
      </c>
      <c r="AC12" s="17">
        <v>0.42477980294655698</v>
      </c>
      <c r="AD12" s="17">
        <v>0.36471196107277898</v>
      </c>
      <c r="AE12" s="17"/>
      <c r="AF12" s="17">
        <v>0.38867194892628198</v>
      </c>
      <c r="AG12" s="17">
        <v>0.42840573733232101</v>
      </c>
      <c r="AH12" s="17">
        <v>0.494663530302622</v>
      </c>
      <c r="AI12" s="17">
        <v>0.50982713353951004</v>
      </c>
      <c r="AJ12" s="17">
        <v>0.52405275058256295</v>
      </c>
      <c r="AK12" s="17">
        <v>0.52008504183356397</v>
      </c>
      <c r="AL12" s="17"/>
      <c r="AM12" s="17">
        <v>0.357789679973885</v>
      </c>
      <c r="AN12" s="17">
        <v>0.45517118675607598</v>
      </c>
      <c r="AO12" s="17">
        <v>0.48758184035018898</v>
      </c>
      <c r="AP12" s="17">
        <v>0.51293223067243598</v>
      </c>
      <c r="AQ12" s="17">
        <v>0.40486657287869798</v>
      </c>
      <c r="AR12" s="17"/>
      <c r="AS12" s="17">
        <v>0.46236279732548802</v>
      </c>
      <c r="AT12" s="17">
        <v>0.44205566417803199</v>
      </c>
      <c r="AU12" s="17">
        <v>0.47362506916115499</v>
      </c>
      <c r="AV12" s="17">
        <v>0.44288179383558102</v>
      </c>
      <c r="AW12" s="17">
        <v>0.42260779982439201</v>
      </c>
      <c r="AX12" s="17">
        <v>0.40354369385681399</v>
      </c>
      <c r="AY12" s="17"/>
      <c r="AZ12" s="17">
        <v>0.45357824705497901</v>
      </c>
      <c r="BA12" s="17">
        <v>0.42215258452868298</v>
      </c>
      <c r="BB12" s="17">
        <v>0.458658102724394</v>
      </c>
      <c r="BC12" s="17">
        <v>0.39883458212100698</v>
      </c>
      <c r="BD12" s="17">
        <v>0.47884628716507699</v>
      </c>
      <c r="BE12" s="17"/>
      <c r="BF12" s="17">
        <v>0.43653692426956597</v>
      </c>
      <c r="BG12" s="17"/>
      <c r="BH12" s="17">
        <v>0.44135875453284401</v>
      </c>
      <c r="BI12" s="17"/>
      <c r="BJ12" s="17">
        <v>0.46446040227267099</v>
      </c>
      <c r="BK12" s="17">
        <v>0.447891921050657</v>
      </c>
      <c r="BL12" s="17">
        <v>0.456501854980225</v>
      </c>
      <c r="BM12" s="17">
        <v>0.36258117896971997</v>
      </c>
      <c r="BN12" s="17">
        <v>0.506331725311293</v>
      </c>
      <c r="BO12" s="17">
        <v>0.41758318252424398</v>
      </c>
      <c r="BP12" s="17"/>
      <c r="BQ12" s="17">
        <v>0.45351839780880598</v>
      </c>
      <c r="BR12" s="17">
        <v>0.46461362857019101</v>
      </c>
      <c r="BS12" s="17">
        <v>0.46197572517094299</v>
      </c>
      <c r="BT12" s="17"/>
      <c r="BU12" s="17">
        <v>0.44403349710950502</v>
      </c>
      <c r="BV12" s="17">
        <v>0.49027143699584302</v>
      </c>
      <c r="BW12" s="17">
        <v>0.43820574916559701</v>
      </c>
      <c r="BX12" s="17"/>
      <c r="BY12" s="17">
        <v>0.486927571532416</v>
      </c>
      <c r="BZ12" s="17"/>
      <c r="CA12" s="17">
        <v>0.54506487136759596</v>
      </c>
    </row>
    <row r="13" spans="2:79" ht="29" x14ac:dyDescent="0.35">
      <c r="B13" s="18" t="s">
        <v>492</v>
      </c>
      <c r="C13" s="17">
        <v>0.35091448650449297</v>
      </c>
      <c r="D13" s="17">
        <v>0.35407118883167199</v>
      </c>
      <c r="E13" s="17">
        <v>0.34638635862966299</v>
      </c>
      <c r="F13" s="17"/>
      <c r="G13" s="17">
        <v>0.42521710022589798</v>
      </c>
      <c r="H13" s="17">
        <v>0.32165999852031002</v>
      </c>
      <c r="I13" s="17">
        <v>0.32645658268507599</v>
      </c>
      <c r="J13" s="17">
        <v>0.30209907712911099</v>
      </c>
      <c r="K13" s="17">
        <v>0.36113697742251</v>
      </c>
      <c r="L13" s="17">
        <v>0.37348374579549598</v>
      </c>
      <c r="M13" s="17"/>
      <c r="N13" s="17">
        <v>0.356612615561608</v>
      </c>
      <c r="O13" s="17">
        <v>0.38383367873430002</v>
      </c>
      <c r="P13" s="17">
        <v>0.35718449633846899</v>
      </c>
      <c r="Q13" s="17">
        <v>0.29985620951507502</v>
      </c>
      <c r="R13" s="17"/>
      <c r="S13" s="17">
        <v>0.35882868243291499</v>
      </c>
      <c r="T13" s="17">
        <v>0.36424642367903898</v>
      </c>
      <c r="U13" s="17">
        <v>0.35494188213970301</v>
      </c>
      <c r="V13" s="17">
        <v>0.41909603084316499</v>
      </c>
      <c r="W13" s="17">
        <v>0.35846371322978499</v>
      </c>
      <c r="X13" s="17">
        <v>0.46976312336519899</v>
      </c>
      <c r="Y13" s="17">
        <v>0.33743525739729802</v>
      </c>
      <c r="Z13" s="17">
        <v>0.35990512337060299</v>
      </c>
      <c r="AA13" s="17">
        <v>0.27069683736276701</v>
      </c>
      <c r="AB13" s="17">
        <v>0.27137506479893098</v>
      </c>
      <c r="AC13" s="17">
        <v>0.309963185732543</v>
      </c>
      <c r="AD13" s="17">
        <v>0.31361247251304503</v>
      </c>
      <c r="AE13" s="17"/>
      <c r="AF13" s="17">
        <v>0.313433106520972</v>
      </c>
      <c r="AG13" s="17">
        <v>0.35248295009081498</v>
      </c>
      <c r="AH13" s="17">
        <v>0.40716811907869099</v>
      </c>
      <c r="AI13" s="17">
        <v>0.31811362614376798</v>
      </c>
      <c r="AJ13" s="17">
        <v>0.32426791180162601</v>
      </c>
      <c r="AK13" s="17">
        <v>0.42379599578911198</v>
      </c>
      <c r="AL13" s="17"/>
      <c r="AM13" s="17">
        <v>0.29535700264118298</v>
      </c>
      <c r="AN13" s="17">
        <v>0.34446120315846301</v>
      </c>
      <c r="AO13" s="17">
        <v>0.37757810700445699</v>
      </c>
      <c r="AP13" s="17">
        <v>0.40025564668489499</v>
      </c>
      <c r="AQ13" s="17">
        <v>0.32841799756302797</v>
      </c>
      <c r="AR13" s="17"/>
      <c r="AS13" s="17">
        <v>0.38900952239715503</v>
      </c>
      <c r="AT13" s="17">
        <v>0.36520313014864197</v>
      </c>
      <c r="AU13" s="17">
        <v>0.33372620490640498</v>
      </c>
      <c r="AV13" s="17">
        <v>0.30928208422143699</v>
      </c>
      <c r="AW13" s="17">
        <v>0.347858347308306</v>
      </c>
      <c r="AX13" s="17">
        <v>0.337675682360351</v>
      </c>
      <c r="AY13" s="17"/>
      <c r="AZ13" s="17">
        <v>0.36244505303422703</v>
      </c>
      <c r="BA13" s="17">
        <v>0.333365595805518</v>
      </c>
      <c r="BB13" s="17">
        <v>0.346680086097303</v>
      </c>
      <c r="BC13" s="17">
        <v>0.31838681514806599</v>
      </c>
      <c r="BD13" s="17">
        <v>0.37612680663743903</v>
      </c>
      <c r="BE13" s="17"/>
      <c r="BF13" s="17">
        <v>0.346418467779886</v>
      </c>
      <c r="BG13" s="17"/>
      <c r="BH13" s="17">
        <v>0.35300777659795401</v>
      </c>
      <c r="BI13" s="17"/>
      <c r="BJ13" s="17">
        <v>0.36348857246170102</v>
      </c>
      <c r="BK13" s="17">
        <v>0.34244177398791598</v>
      </c>
      <c r="BL13" s="17">
        <v>0.35420872274467302</v>
      </c>
      <c r="BM13" s="17">
        <v>0.24570945653935</v>
      </c>
      <c r="BN13" s="17">
        <v>0.47659259220905298</v>
      </c>
      <c r="BO13" s="17">
        <v>0.41420458506965802</v>
      </c>
      <c r="BP13" s="17"/>
      <c r="BQ13" s="17">
        <v>0.35276163421954398</v>
      </c>
      <c r="BR13" s="17">
        <v>0.34271923592238501</v>
      </c>
      <c r="BS13" s="17">
        <v>0.36728742643941598</v>
      </c>
      <c r="BT13" s="17"/>
      <c r="BU13" s="17">
        <v>0.372162243991285</v>
      </c>
      <c r="BV13" s="17">
        <v>0.36669343378131602</v>
      </c>
      <c r="BW13" s="17">
        <v>0.34845313050709797</v>
      </c>
      <c r="BX13" s="17"/>
      <c r="BY13" s="17">
        <v>0.36458370266003298</v>
      </c>
      <c r="BZ13" s="17"/>
      <c r="CA13" s="17">
        <v>0.419798131317215</v>
      </c>
    </row>
    <row r="14" spans="2:79" x14ac:dyDescent="0.35">
      <c r="B14" s="18" t="s">
        <v>449</v>
      </c>
      <c r="C14" s="17">
        <v>0.30477845894468097</v>
      </c>
      <c r="D14" s="17">
        <v>0.33280429794286098</v>
      </c>
      <c r="E14" s="17">
        <v>0.27812869248087202</v>
      </c>
      <c r="F14" s="17"/>
      <c r="G14" s="17">
        <v>0.377105514421055</v>
      </c>
      <c r="H14" s="17">
        <v>0.35002617830796001</v>
      </c>
      <c r="I14" s="17">
        <v>0.35864036392153398</v>
      </c>
      <c r="J14" s="17">
        <v>0.29876044431522197</v>
      </c>
      <c r="K14" s="17">
        <v>0.249941368062748</v>
      </c>
      <c r="L14" s="17">
        <v>0.21681945349231199</v>
      </c>
      <c r="M14" s="17"/>
      <c r="N14" s="17">
        <v>0.32050748067559298</v>
      </c>
      <c r="O14" s="17">
        <v>0.31498013392740498</v>
      </c>
      <c r="P14" s="17">
        <v>0.31818217029060197</v>
      </c>
      <c r="Q14" s="17">
        <v>0.26026287587230801</v>
      </c>
      <c r="R14" s="17"/>
      <c r="S14" s="17">
        <v>0.38289506430811099</v>
      </c>
      <c r="T14" s="17">
        <v>0.25545755539112402</v>
      </c>
      <c r="U14" s="17">
        <v>0.254720875852465</v>
      </c>
      <c r="V14" s="17">
        <v>0.36918764231470802</v>
      </c>
      <c r="W14" s="17">
        <v>0.29183350088249699</v>
      </c>
      <c r="X14" s="17">
        <v>0.41302706876548501</v>
      </c>
      <c r="Y14" s="17">
        <v>0.24016764370507801</v>
      </c>
      <c r="Z14" s="17">
        <v>0.33377127531535999</v>
      </c>
      <c r="AA14" s="17">
        <v>0.279973997691502</v>
      </c>
      <c r="AB14" s="17">
        <v>0.28250151257759398</v>
      </c>
      <c r="AC14" s="17">
        <v>0.18408303242823901</v>
      </c>
      <c r="AD14" s="17">
        <v>0.29010530550843799</v>
      </c>
      <c r="AE14" s="17"/>
      <c r="AF14" s="17">
        <v>0.25947389270189802</v>
      </c>
      <c r="AG14" s="17">
        <v>0.28877835807686603</v>
      </c>
      <c r="AH14" s="17">
        <v>0.34614275427561503</v>
      </c>
      <c r="AI14" s="17">
        <v>0.31882834164933299</v>
      </c>
      <c r="AJ14" s="17">
        <v>0.35546493655999301</v>
      </c>
      <c r="AK14" s="17">
        <v>0.45100945952599603</v>
      </c>
      <c r="AL14" s="17"/>
      <c r="AM14" s="17">
        <v>0.24095796847526499</v>
      </c>
      <c r="AN14" s="17">
        <v>0.27183167751346499</v>
      </c>
      <c r="AO14" s="17">
        <v>0.35157457003458398</v>
      </c>
      <c r="AP14" s="17">
        <v>0.41726113760629802</v>
      </c>
      <c r="AQ14" s="17">
        <v>0.242649640132615</v>
      </c>
      <c r="AR14" s="17"/>
      <c r="AS14" s="17">
        <v>0.374135696113021</v>
      </c>
      <c r="AT14" s="17">
        <v>0.29025825361913998</v>
      </c>
      <c r="AU14" s="17">
        <v>0.32810870334637698</v>
      </c>
      <c r="AV14" s="17">
        <v>0.26030372121288697</v>
      </c>
      <c r="AW14" s="17">
        <v>0.22495785630138501</v>
      </c>
      <c r="AX14" s="17">
        <v>0.321153858007868</v>
      </c>
      <c r="AY14" s="17"/>
      <c r="AZ14" s="17">
        <v>0.28775915945369501</v>
      </c>
      <c r="BA14" s="17">
        <v>0.29143218699465201</v>
      </c>
      <c r="BB14" s="17">
        <v>0.29561429093472902</v>
      </c>
      <c r="BC14" s="17">
        <v>0.28209561448131598</v>
      </c>
      <c r="BD14" s="17">
        <v>0.35251430827996499</v>
      </c>
      <c r="BE14" s="17"/>
      <c r="BF14" s="17">
        <v>0.29249239738881699</v>
      </c>
      <c r="BG14" s="17"/>
      <c r="BH14" s="17">
        <v>0.30782744639994902</v>
      </c>
      <c r="BI14" s="17"/>
      <c r="BJ14" s="17">
        <v>0.36649309873174701</v>
      </c>
      <c r="BK14" s="17">
        <v>0.24419994206377699</v>
      </c>
      <c r="BL14" s="17">
        <v>0.25970182874132303</v>
      </c>
      <c r="BM14" s="17">
        <v>0.25756426285025102</v>
      </c>
      <c r="BN14" s="17">
        <v>0.44725574025288301</v>
      </c>
      <c r="BO14" s="17">
        <v>0.358757545538329</v>
      </c>
      <c r="BP14" s="17"/>
      <c r="BQ14" s="17">
        <v>0.33464706603377098</v>
      </c>
      <c r="BR14" s="17">
        <v>0.273859226915243</v>
      </c>
      <c r="BS14" s="17">
        <v>0.33553642393458299</v>
      </c>
      <c r="BT14" s="17"/>
      <c r="BU14" s="17">
        <v>0.38376972207815901</v>
      </c>
      <c r="BV14" s="17">
        <v>0.32058424762239202</v>
      </c>
      <c r="BW14" s="17">
        <v>0.30816004925790902</v>
      </c>
      <c r="BX14" s="17"/>
      <c r="BY14" s="17">
        <v>0.411759227140857</v>
      </c>
      <c r="BZ14" s="17"/>
      <c r="CA14" s="17">
        <v>0.38051119550167001</v>
      </c>
    </row>
    <row r="15" spans="2:79" x14ac:dyDescent="0.35">
      <c r="B15" s="18" t="s">
        <v>494</v>
      </c>
      <c r="C15" s="17">
        <v>0.22109168535153301</v>
      </c>
      <c r="D15" s="17">
        <v>0.25343200265253701</v>
      </c>
      <c r="E15" s="17">
        <v>0.18832534996749101</v>
      </c>
      <c r="F15" s="17"/>
      <c r="G15" s="17">
        <v>0.35565356074372201</v>
      </c>
      <c r="H15" s="17">
        <v>0.25510351852892099</v>
      </c>
      <c r="I15" s="17">
        <v>0.22015544051014099</v>
      </c>
      <c r="J15" s="17">
        <v>0.17010263816323501</v>
      </c>
      <c r="K15" s="17">
        <v>0.18678416684098501</v>
      </c>
      <c r="L15" s="17">
        <v>0.16279721809935399</v>
      </c>
      <c r="M15" s="17"/>
      <c r="N15" s="17">
        <v>0.23453202319793101</v>
      </c>
      <c r="O15" s="17">
        <v>0.23569739318459501</v>
      </c>
      <c r="P15" s="17">
        <v>0.23930764777129501</v>
      </c>
      <c r="Q15" s="17">
        <v>0.173522568159684</v>
      </c>
      <c r="R15" s="17"/>
      <c r="S15" s="17">
        <v>0.26438441768163601</v>
      </c>
      <c r="T15" s="17">
        <v>0.19615932175079201</v>
      </c>
      <c r="U15" s="17">
        <v>0.227848898315682</v>
      </c>
      <c r="V15" s="17">
        <v>0.267891888668503</v>
      </c>
      <c r="W15" s="17">
        <v>0.20873542807346801</v>
      </c>
      <c r="X15" s="17">
        <v>0.343823870882007</v>
      </c>
      <c r="Y15" s="17">
        <v>0.2021468223608</v>
      </c>
      <c r="Z15" s="17">
        <v>0.19837545998987499</v>
      </c>
      <c r="AA15" s="17">
        <v>0.17911680755839701</v>
      </c>
      <c r="AB15" s="17">
        <v>0.16133630905202201</v>
      </c>
      <c r="AC15" s="17">
        <v>0.15040324423909901</v>
      </c>
      <c r="AD15" s="17">
        <v>0.16222426904241299</v>
      </c>
      <c r="AE15" s="17"/>
      <c r="AF15" s="17">
        <v>0.232426029398629</v>
      </c>
      <c r="AG15" s="17">
        <v>0.197184012132467</v>
      </c>
      <c r="AH15" s="17">
        <v>0.231898776673086</v>
      </c>
      <c r="AI15" s="17">
        <v>0.22892852339915801</v>
      </c>
      <c r="AJ15" s="17">
        <v>0.237384519880662</v>
      </c>
      <c r="AK15" s="17">
        <v>0.35698786523319698</v>
      </c>
      <c r="AL15" s="17"/>
      <c r="AM15" s="17">
        <v>0.156006361106651</v>
      </c>
      <c r="AN15" s="17">
        <v>0.21231892476129099</v>
      </c>
      <c r="AO15" s="17">
        <v>0.25634754770873502</v>
      </c>
      <c r="AP15" s="17">
        <v>0.26804212933021199</v>
      </c>
      <c r="AQ15" s="17">
        <v>0.188588454252926</v>
      </c>
      <c r="AR15" s="17"/>
      <c r="AS15" s="17">
        <v>0.24547524216755101</v>
      </c>
      <c r="AT15" s="17">
        <v>0.21552714827590799</v>
      </c>
      <c r="AU15" s="17">
        <v>0.22466217601581401</v>
      </c>
      <c r="AV15" s="17">
        <v>0.20336919649822699</v>
      </c>
      <c r="AW15" s="17">
        <v>0.17530436231126401</v>
      </c>
      <c r="AX15" s="17">
        <v>0.27838219068306203</v>
      </c>
      <c r="AY15" s="17"/>
      <c r="AZ15" s="17">
        <v>0.22309690355616901</v>
      </c>
      <c r="BA15" s="17">
        <v>0.19743300926479501</v>
      </c>
      <c r="BB15" s="17">
        <v>0.2086249383363</v>
      </c>
      <c r="BC15" s="17">
        <v>0.206588950491017</v>
      </c>
      <c r="BD15" s="17">
        <v>0.262962352721828</v>
      </c>
      <c r="BE15" s="17"/>
      <c r="BF15" s="17">
        <v>0.214954430621971</v>
      </c>
      <c r="BG15" s="17"/>
      <c r="BH15" s="17">
        <v>0.23105882281353499</v>
      </c>
      <c r="BI15" s="17"/>
      <c r="BJ15" s="17">
        <v>0.243180179375034</v>
      </c>
      <c r="BK15" s="17">
        <v>0.182629880506014</v>
      </c>
      <c r="BL15" s="17">
        <v>0.18617551191260301</v>
      </c>
      <c r="BM15" s="17">
        <v>0.252528827730165</v>
      </c>
      <c r="BN15" s="17">
        <v>0.252058637248118</v>
      </c>
      <c r="BO15" s="17">
        <v>0.42735805704182001</v>
      </c>
      <c r="BP15" s="17"/>
      <c r="BQ15" s="17">
        <v>0.27665911674482202</v>
      </c>
      <c r="BR15" s="17">
        <v>0.20610516480013499</v>
      </c>
      <c r="BS15" s="17">
        <v>0.22776854869702801</v>
      </c>
      <c r="BT15" s="17"/>
      <c r="BU15" s="17">
        <v>0.33528685757140703</v>
      </c>
      <c r="BV15" s="17">
        <v>0.22914242555450601</v>
      </c>
      <c r="BW15" s="17">
        <v>0.21234795794026301</v>
      </c>
      <c r="BX15" s="17"/>
      <c r="BY15" s="17">
        <v>0.336034133621193</v>
      </c>
      <c r="BZ15" s="17"/>
      <c r="CA15" s="17">
        <v>0.28562127694793599</v>
      </c>
    </row>
    <row r="16" spans="2:79" x14ac:dyDescent="0.35">
      <c r="B16" s="18" t="s">
        <v>493</v>
      </c>
      <c r="C16" s="17">
        <v>0.208802724388476</v>
      </c>
      <c r="D16" s="17">
        <v>0.23161069022877401</v>
      </c>
      <c r="E16" s="17">
        <v>0.186540881557127</v>
      </c>
      <c r="F16" s="17"/>
      <c r="G16" s="17">
        <v>0.29233828718932497</v>
      </c>
      <c r="H16" s="17">
        <v>0.25989428043239998</v>
      </c>
      <c r="I16" s="17">
        <v>0.25746557960912803</v>
      </c>
      <c r="J16" s="17">
        <v>0.134123533250008</v>
      </c>
      <c r="K16" s="17">
        <v>0.15985478868613501</v>
      </c>
      <c r="L16" s="17">
        <v>0.15635967314113899</v>
      </c>
      <c r="M16" s="17"/>
      <c r="N16" s="17">
        <v>0.24822198305996401</v>
      </c>
      <c r="O16" s="17">
        <v>0.22201428493999101</v>
      </c>
      <c r="P16" s="17">
        <v>0.16270727379288699</v>
      </c>
      <c r="Q16" s="17">
        <v>0.190392795045458</v>
      </c>
      <c r="R16" s="17"/>
      <c r="S16" s="17">
        <v>0.277665846234943</v>
      </c>
      <c r="T16" s="17">
        <v>0.180524411406883</v>
      </c>
      <c r="U16" s="17">
        <v>0.191326663516519</v>
      </c>
      <c r="V16" s="17">
        <v>0.27050325436136302</v>
      </c>
      <c r="W16" s="17">
        <v>0.127984635475622</v>
      </c>
      <c r="X16" s="17">
        <v>0.29653436755871099</v>
      </c>
      <c r="Y16" s="17">
        <v>0.16420293127883601</v>
      </c>
      <c r="Z16" s="17">
        <v>0.18419348190002199</v>
      </c>
      <c r="AA16" s="17">
        <v>0.21162436697159401</v>
      </c>
      <c r="AB16" s="17">
        <v>0.16530577249871201</v>
      </c>
      <c r="AC16" s="17">
        <v>0.13509964775577801</v>
      </c>
      <c r="AD16" s="17">
        <v>0.18048629464063101</v>
      </c>
      <c r="AE16" s="17"/>
      <c r="AF16" s="17">
        <v>0.184008061868419</v>
      </c>
      <c r="AG16" s="17">
        <v>0.19722291525386301</v>
      </c>
      <c r="AH16" s="17">
        <v>0.24740361108616599</v>
      </c>
      <c r="AI16" s="17">
        <v>0.20555712837375201</v>
      </c>
      <c r="AJ16" s="17">
        <v>0.22673198469440001</v>
      </c>
      <c r="AK16" s="17">
        <v>0.33067998363971302</v>
      </c>
      <c r="AL16" s="17"/>
      <c r="AM16" s="17">
        <v>0.15027385339551999</v>
      </c>
      <c r="AN16" s="17">
        <v>0.18947209028600601</v>
      </c>
      <c r="AO16" s="17">
        <v>0.25793399435747599</v>
      </c>
      <c r="AP16" s="17">
        <v>0.26889559342734598</v>
      </c>
      <c r="AQ16" s="17">
        <v>0.20874079040811599</v>
      </c>
      <c r="AR16" s="17"/>
      <c r="AS16" s="17">
        <v>0.25356839201867098</v>
      </c>
      <c r="AT16" s="17">
        <v>0.21366183822159199</v>
      </c>
      <c r="AU16" s="17">
        <v>0.199456329515908</v>
      </c>
      <c r="AV16" s="17">
        <v>0.17745536407811199</v>
      </c>
      <c r="AW16" s="17">
        <v>0.166564393429008</v>
      </c>
      <c r="AX16" s="17">
        <v>0.22845268272383701</v>
      </c>
      <c r="AY16" s="17"/>
      <c r="AZ16" s="17">
        <v>0.180703951092344</v>
      </c>
      <c r="BA16" s="17">
        <v>0.17585166175892999</v>
      </c>
      <c r="BB16" s="17">
        <v>0.219732086879557</v>
      </c>
      <c r="BC16" s="17">
        <v>0.188810875634153</v>
      </c>
      <c r="BD16" s="17">
        <v>0.27039281368456503</v>
      </c>
      <c r="BE16" s="17"/>
      <c r="BF16" s="17">
        <v>0.19165412250925201</v>
      </c>
      <c r="BG16" s="17"/>
      <c r="BH16" s="17">
        <v>0.20342605451210899</v>
      </c>
      <c r="BI16" s="17"/>
      <c r="BJ16" s="17">
        <v>0.22831338500433099</v>
      </c>
      <c r="BK16" s="17">
        <v>0.147063973697175</v>
      </c>
      <c r="BL16" s="17">
        <v>0.191587383964817</v>
      </c>
      <c r="BM16" s="17">
        <v>0.218197124683355</v>
      </c>
      <c r="BN16" s="17">
        <v>0.293201317089407</v>
      </c>
      <c r="BO16" s="17">
        <v>0.39416529129064398</v>
      </c>
      <c r="BP16" s="17"/>
      <c r="BQ16" s="17">
        <v>0.238704357764081</v>
      </c>
      <c r="BR16" s="17">
        <v>0.18985168450878201</v>
      </c>
      <c r="BS16" s="17">
        <v>0.21763817687699699</v>
      </c>
      <c r="BT16" s="17"/>
      <c r="BU16" s="17">
        <v>0.21576595862057399</v>
      </c>
      <c r="BV16" s="17">
        <v>0.22608181495608001</v>
      </c>
      <c r="BW16" s="17">
        <v>0.19696206572025499</v>
      </c>
      <c r="BX16" s="17"/>
      <c r="BY16" s="17">
        <v>0.33560730667607203</v>
      </c>
      <c r="BZ16" s="17"/>
      <c r="CA16" s="17">
        <v>0.2860990921055</v>
      </c>
    </row>
    <row r="17" spans="2:79" x14ac:dyDescent="0.35">
      <c r="B17" s="18" t="s">
        <v>495</v>
      </c>
      <c r="C17" s="17">
        <v>0.208112759751479</v>
      </c>
      <c r="D17" s="17">
        <v>0.245057168816428</v>
      </c>
      <c r="E17" s="17">
        <v>0.17227423028316199</v>
      </c>
      <c r="F17" s="17"/>
      <c r="G17" s="17">
        <v>0.31692982937258601</v>
      </c>
      <c r="H17" s="17">
        <v>0.22780328796691399</v>
      </c>
      <c r="I17" s="17">
        <v>0.237928264359793</v>
      </c>
      <c r="J17" s="17">
        <v>0.18771093374210299</v>
      </c>
      <c r="K17" s="17">
        <v>0.15693979413180101</v>
      </c>
      <c r="L17" s="17">
        <v>0.14407486554603099</v>
      </c>
      <c r="M17" s="17"/>
      <c r="N17" s="17">
        <v>0.22174948444780401</v>
      </c>
      <c r="O17" s="17">
        <v>0.22314175199116501</v>
      </c>
      <c r="P17" s="17">
        <v>0.206358389715801</v>
      </c>
      <c r="Q17" s="17">
        <v>0.18009260119098899</v>
      </c>
      <c r="R17" s="17"/>
      <c r="S17" s="17">
        <v>0.20717521102736899</v>
      </c>
      <c r="T17" s="17">
        <v>0.184052434493609</v>
      </c>
      <c r="U17" s="17">
        <v>0.24357993329970301</v>
      </c>
      <c r="V17" s="17">
        <v>0.26977281674070103</v>
      </c>
      <c r="W17" s="17">
        <v>0.21269975859125601</v>
      </c>
      <c r="X17" s="17">
        <v>0.30547964347430501</v>
      </c>
      <c r="Y17" s="17">
        <v>0.20802420459093801</v>
      </c>
      <c r="Z17" s="17">
        <v>0.16167571069164799</v>
      </c>
      <c r="AA17" s="17">
        <v>0.18805166505040899</v>
      </c>
      <c r="AB17" s="17">
        <v>0.15969664017890101</v>
      </c>
      <c r="AC17" s="17">
        <v>0.140085982771255</v>
      </c>
      <c r="AD17" s="17">
        <v>0.138400688101011</v>
      </c>
      <c r="AE17" s="17"/>
      <c r="AF17" s="17">
        <v>0.20167370830841799</v>
      </c>
      <c r="AG17" s="17">
        <v>0.19435561013816499</v>
      </c>
      <c r="AH17" s="17">
        <v>0.22662382534075801</v>
      </c>
      <c r="AI17" s="17">
        <v>0.203487950420803</v>
      </c>
      <c r="AJ17" s="17">
        <v>0.23938005432561299</v>
      </c>
      <c r="AK17" s="17">
        <v>0.32540086488153702</v>
      </c>
      <c r="AL17" s="17"/>
      <c r="AM17" s="17">
        <v>0.153502143854614</v>
      </c>
      <c r="AN17" s="17">
        <v>0.19834389192850799</v>
      </c>
      <c r="AO17" s="17">
        <v>0.24313743311783301</v>
      </c>
      <c r="AP17" s="17">
        <v>0.244749280463746</v>
      </c>
      <c r="AQ17" s="17">
        <v>0.206557356914011</v>
      </c>
      <c r="AR17" s="17"/>
      <c r="AS17" s="17">
        <v>0.22274698377716401</v>
      </c>
      <c r="AT17" s="17">
        <v>0.21067559564705299</v>
      </c>
      <c r="AU17" s="17">
        <v>0.22152999676225801</v>
      </c>
      <c r="AV17" s="17">
        <v>0.174346401630013</v>
      </c>
      <c r="AW17" s="17">
        <v>0.19828885762731999</v>
      </c>
      <c r="AX17" s="17">
        <v>0.230650398941286</v>
      </c>
      <c r="AY17" s="17"/>
      <c r="AZ17" s="17">
        <v>0.222840887300637</v>
      </c>
      <c r="BA17" s="17">
        <v>0.175403108549197</v>
      </c>
      <c r="BB17" s="17">
        <v>0.18200832832612199</v>
      </c>
      <c r="BC17" s="17">
        <v>0.20322354505037199</v>
      </c>
      <c r="BD17" s="17">
        <v>0.260002693606324</v>
      </c>
      <c r="BE17" s="17"/>
      <c r="BF17" s="17">
        <v>0.195794338932371</v>
      </c>
      <c r="BG17" s="17"/>
      <c r="BH17" s="17">
        <v>0.21558254675740199</v>
      </c>
      <c r="BI17" s="17"/>
      <c r="BJ17" s="17">
        <v>0.212781040812212</v>
      </c>
      <c r="BK17" s="17">
        <v>0.170390478296475</v>
      </c>
      <c r="BL17" s="17">
        <v>0.19063653398781299</v>
      </c>
      <c r="BM17" s="17">
        <v>0.24714136657105901</v>
      </c>
      <c r="BN17" s="17">
        <v>0.242393731683443</v>
      </c>
      <c r="BO17" s="17">
        <v>0.35520960120794098</v>
      </c>
      <c r="BP17" s="17"/>
      <c r="BQ17" s="17">
        <v>0.24504495175507099</v>
      </c>
      <c r="BR17" s="17">
        <v>0.20081541806598299</v>
      </c>
      <c r="BS17" s="17">
        <v>0.209579496706261</v>
      </c>
      <c r="BT17" s="17"/>
      <c r="BU17" s="17">
        <v>0.21614215202936801</v>
      </c>
      <c r="BV17" s="17">
        <v>0.25047761870813001</v>
      </c>
      <c r="BW17" s="17">
        <v>0.188342514120141</v>
      </c>
      <c r="BX17" s="17"/>
      <c r="BY17" s="17">
        <v>0.22253177353064699</v>
      </c>
      <c r="BZ17" s="17"/>
      <c r="CA17" s="17">
        <v>0.265660729201388</v>
      </c>
    </row>
    <row r="18" spans="2:79" ht="29" x14ac:dyDescent="0.35">
      <c r="B18" s="18" t="s">
        <v>496</v>
      </c>
      <c r="C18" s="17">
        <v>6.3665598053930295E-2</v>
      </c>
      <c r="D18" s="17">
        <v>5.3666380240224902E-2</v>
      </c>
      <c r="E18" s="17">
        <v>7.2863322707467204E-2</v>
      </c>
      <c r="F18" s="17"/>
      <c r="G18" s="17">
        <v>2.9305937911949399E-2</v>
      </c>
      <c r="H18" s="17">
        <v>5.3313471233842599E-2</v>
      </c>
      <c r="I18" s="17">
        <v>6.1569406961773598E-2</v>
      </c>
      <c r="J18" s="17">
        <v>6.7815219778674607E-2</v>
      </c>
      <c r="K18" s="17">
        <v>7.2758959512612895E-2</v>
      </c>
      <c r="L18" s="17">
        <v>8.76396093975437E-2</v>
      </c>
      <c r="M18" s="17"/>
      <c r="N18" s="17">
        <v>5.8394056204115398E-2</v>
      </c>
      <c r="O18" s="17">
        <v>6.4816861360117106E-2</v>
      </c>
      <c r="P18" s="17">
        <v>7.7939934989095003E-2</v>
      </c>
      <c r="Q18" s="17">
        <v>5.6511461832543498E-2</v>
      </c>
      <c r="R18" s="17"/>
      <c r="S18" s="17">
        <v>6.4355859860744005E-2</v>
      </c>
      <c r="T18" s="17">
        <v>3.7049137926401701E-2</v>
      </c>
      <c r="U18" s="17">
        <v>6.6525333735617795E-2</v>
      </c>
      <c r="V18" s="17">
        <v>3.7762985178835598E-2</v>
      </c>
      <c r="W18" s="17">
        <v>4.5620895405092197E-2</v>
      </c>
      <c r="X18" s="17">
        <v>5.0323920177638898E-2</v>
      </c>
      <c r="Y18" s="17">
        <v>6.2325078752717103E-2</v>
      </c>
      <c r="Z18" s="17">
        <v>0.113543060694555</v>
      </c>
      <c r="AA18" s="17">
        <v>7.7968680725532105E-2</v>
      </c>
      <c r="AB18" s="17">
        <v>0.127158352070187</v>
      </c>
      <c r="AC18" s="17">
        <v>6.4572813831373005E-2</v>
      </c>
      <c r="AD18" s="17">
        <v>2.7158006707258299E-2</v>
      </c>
      <c r="AE18" s="17"/>
      <c r="AF18" s="17">
        <v>9.5354464483264706E-2</v>
      </c>
      <c r="AG18" s="17">
        <v>6.1715276101148603E-2</v>
      </c>
      <c r="AH18" s="17">
        <v>4.3062809903609202E-2</v>
      </c>
      <c r="AI18" s="17">
        <v>4.3232175344924399E-2</v>
      </c>
      <c r="AJ18" s="17">
        <v>7.5804713845757196E-2</v>
      </c>
      <c r="AK18" s="17">
        <v>6.2955960306899594E-2</v>
      </c>
      <c r="AL18" s="17"/>
      <c r="AM18" s="17">
        <v>9.7516155543327598E-2</v>
      </c>
      <c r="AN18" s="17">
        <v>5.44353032712745E-2</v>
      </c>
      <c r="AO18" s="17">
        <v>4.91566200364464E-2</v>
      </c>
      <c r="AP18" s="17">
        <v>4.3033739532749998E-2</v>
      </c>
      <c r="AQ18" s="17">
        <v>0.16518036859794599</v>
      </c>
      <c r="AR18" s="17"/>
      <c r="AS18" s="17">
        <v>5.8526558423090499E-2</v>
      </c>
      <c r="AT18" s="17">
        <v>7.3247842035900401E-2</v>
      </c>
      <c r="AU18" s="17">
        <v>5.8198342636693802E-2</v>
      </c>
      <c r="AV18" s="17">
        <v>6.3350337465723494E-2</v>
      </c>
      <c r="AW18" s="17">
        <v>5.5371526860518001E-2</v>
      </c>
      <c r="AX18" s="17">
        <v>7.8668222781279704E-2</v>
      </c>
      <c r="AY18" s="17"/>
      <c r="AZ18" s="17">
        <v>4.68140617387377E-2</v>
      </c>
      <c r="BA18" s="17">
        <v>6.2366668091511701E-2</v>
      </c>
      <c r="BB18" s="17">
        <v>7.4777202864711095E-2</v>
      </c>
      <c r="BC18" s="17">
        <v>4.7563060638960097E-2</v>
      </c>
      <c r="BD18" s="17">
        <v>7.4431275762950305E-2</v>
      </c>
      <c r="BE18" s="17"/>
      <c r="BF18" s="17">
        <v>6.1386260346542501E-2</v>
      </c>
      <c r="BG18" s="17"/>
      <c r="BH18" s="17">
        <v>5.6126712198058197E-2</v>
      </c>
      <c r="BI18" s="17"/>
      <c r="BJ18" s="17">
        <v>5.2877410527489198E-2</v>
      </c>
      <c r="BK18" s="17">
        <v>8.2547259903081802E-2</v>
      </c>
      <c r="BL18" s="17">
        <v>5.63530109683665E-2</v>
      </c>
      <c r="BM18" s="17">
        <v>0.10456196800555401</v>
      </c>
      <c r="BN18" s="17">
        <v>1.11955534655262E-2</v>
      </c>
      <c r="BO18" s="17">
        <v>6.1665966046166303E-2</v>
      </c>
      <c r="BP18" s="17"/>
      <c r="BQ18" s="17">
        <v>4.9033920083902199E-2</v>
      </c>
      <c r="BR18" s="17">
        <v>5.2622114863316499E-2</v>
      </c>
      <c r="BS18" s="17">
        <v>6.2055141991113102E-2</v>
      </c>
      <c r="BT18" s="17"/>
      <c r="BU18" s="17">
        <v>4.4086567910244102E-2</v>
      </c>
      <c r="BV18" s="17">
        <v>6.5067448708594405E-2</v>
      </c>
      <c r="BW18" s="17">
        <v>6.0736502207167503E-2</v>
      </c>
      <c r="BX18" s="17"/>
      <c r="BY18" s="17">
        <v>3.2615746106797301E-2</v>
      </c>
      <c r="BZ18" s="17"/>
      <c r="CA18" s="17">
        <v>3.06507298628842E-2</v>
      </c>
    </row>
    <row r="19" spans="2:79" x14ac:dyDescent="0.35">
      <c r="B19" s="18" t="s">
        <v>104</v>
      </c>
      <c r="C19" s="19">
        <v>4.9616012304506803E-2</v>
      </c>
      <c r="D19" s="19">
        <v>3.9990302953736102E-2</v>
      </c>
      <c r="E19" s="19">
        <v>5.8438941880828502E-2</v>
      </c>
      <c r="F19" s="19"/>
      <c r="G19" s="19">
        <v>7.2907982626177106E-2</v>
      </c>
      <c r="H19" s="19">
        <v>7.1931765307144901E-2</v>
      </c>
      <c r="I19" s="19">
        <v>4.7650804563135703E-2</v>
      </c>
      <c r="J19" s="19">
        <v>5.2604161972051401E-2</v>
      </c>
      <c r="K19" s="19">
        <v>2.6306941575453401E-2</v>
      </c>
      <c r="L19" s="19">
        <v>2.9776764034182501E-2</v>
      </c>
      <c r="M19" s="19"/>
      <c r="N19" s="19">
        <v>3.1732803441715397E-2</v>
      </c>
      <c r="O19" s="19">
        <v>4.3081100556914997E-2</v>
      </c>
      <c r="P19" s="19">
        <v>4.8745882970609597E-2</v>
      </c>
      <c r="Q19" s="19">
        <v>7.8212810819671102E-2</v>
      </c>
      <c r="R19" s="19"/>
      <c r="S19" s="19">
        <v>6.78673389731861E-2</v>
      </c>
      <c r="T19" s="19">
        <v>7.3112807368374E-2</v>
      </c>
      <c r="U19" s="19">
        <v>3.0140886918279802E-2</v>
      </c>
      <c r="V19" s="19">
        <v>5.3059624974256897E-2</v>
      </c>
      <c r="W19" s="19">
        <v>4.2800695431169197E-2</v>
      </c>
      <c r="X19" s="19">
        <v>4.3110046497949299E-2</v>
      </c>
      <c r="Y19" s="19">
        <v>2.7037182007046402E-2</v>
      </c>
      <c r="Z19" s="19">
        <v>9.6583305680311399E-2</v>
      </c>
      <c r="AA19" s="19">
        <v>5.1236628178511101E-2</v>
      </c>
      <c r="AB19" s="19">
        <v>1.8059379145295502E-2</v>
      </c>
      <c r="AC19" s="19">
        <v>3.9152162432891997E-2</v>
      </c>
      <c r="AD19" s="19">
        <v>3.4161252037303601E-2</v>
      </c>
      <c r="AE19" s="19"/>
      <c r="AF19" s="19">
        <v>6.7061137987983202E-2</v>
      </c>
      <c r="AG19" s="19">
        <v>3.9099136450944302E-2</v>
      </c>
      <c r="AH19" s="19">
        <v>4.3746640612242003E-2</v>
      </c>
      <c r="AI19" s="19">
        <v>5.1198258607439803E-2</v>
      </c>
      <c r="AJ19" s="19">
        <v>3.6372049597721799E-2</v>
      </c>
      <c r="AK19" s="19">
        <v>3.1278810707981802E-2</v>
      </c>
      <c r="AL19" s="19"/>
      <c r="AM19" s="19">
        <v>4.1867066361819603E-2</v>
      </c>
      <c r="AN19" s="19">
        <v>5.2857940136227799E-2</v>
      </c>
      <c r="AO19" s="19">
        <v>5.5984909010376602E-2</v>
      </c>
      <c r="AP19" s="19">
        <v>2.6610912279214E-2</v>
      </c>
      <c r="AQ19" s="19">
        <v>9.5681357468518302E-2</v>
      </c>
      <c r="AR19" s="19"/>
      <c r="AS19" s="19">
        <v>5.8643546822991298E-2</v>
      </c>
      <c r="AT19" s="19">
        <v>4.3242697366576398E-2</v>
      </c>
      <c r="AU19" s="19">
        <v>4.11638310364736E-2</v>
      </c>
      <c r="AV19" s="19">
        <v>6.5707611642010902E-2</v>
      </c>
      <c r="AW19" s="19">
        <v>3.67762036916447E-2</v>
      </c>
      <c r="AX19" s="19">
        <v>3.8403381392095599E-2</v>
      </c>
      <c r="AY19" s="19"/>
      <c r="AZ19" s="19">
        <v>2.86558650534358E-2</v>
      </c>
      <c r="BA19" s="19">
        <v>5.2415580000307598E-2</v>
      </c>
      <c r="BB19" s="19">
        <v>6.7828154713450398E-2</v>
      </c>
      <c r="BC19" s="19">
        <v>4.2543603211921403E-2</v>
      </c>
      <c r="BD19" s="19">
        <v>4.7837119104996099E-2</v>
      </c>
      <c r="BE19" s="19"/>
      <c r="BF19" s="19">
        <v>4.6498823385451499E-2</v>
      </c>
      <c r="BG19" s="19"/>
      <c r="BH19" s="19">
        <v>3.54465069831695E-2</v>
      </c>
      <c r="BI19" s="19"/>
      <c r="BJ19" s="19">
        <v>6.4412989217680294E-2</v>
      </c>
      <c r="BK19" s="19">
        <v>3.9036257022576799E-2</v>
      </c>
      <c r="BL19" s="19">
        <v>3.1686670625663799E-2</v>
      </c>
      <c r="BM19" s="19">
        <v>0.10024915368274299</v>
      </c>
      <c r="BN19" s="19">
        <v>3.7612971437703702E-2</v>
      </c>
      <c r="BO19" s="19">
        <v>3.5217574404280097E-2</v>
      </c>
      <c r="BP19" s="19"/>
      <c r="BQ19" s="19">
        <v>2.9465858744544E-2</v>
      </c>
      <c r="BR19" s="19">
        <v>3.8786349166996401E-2</v>
      </c>
      <c r="BS19" s="19">
        <v>2.9325447852484001E-2</v>
      </c>
      <c r="BT19" s="19"/>
      <c r="BU19" s="19">
        <v>2.0441529355545902E-2</v>
      </c>
      <c r="BV19" s="19">
        <v>3.3347560822522201E-2</v>
      </c>
      <c r="BW19" s="19">
        <v>2.8563594501285799E-2</v>
      </c>
      <c r="BX19" s="19"/>
      <c r="BY19" s="19">
        <v>2.19336910577984E-2</v>
      </c>
      <c r="BZ19" s="19"/>
      <c r="CA19" s="19">
        <v>4.3489105748932E-2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24"/>
  <sheetViews>
    <sheetView showGridLines="0" topLeftCell="A13"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2055</v>
      </c>
      <c r="D7" s="10">
        <v>969</v>
      </c>
      <c r="E7" s="10">
        <v>1079</v>
      </c>
      <c r="F7" s="10"/>
      <c r="G7" s="10">
        <v>245</v>
      </c>
      <c r="H7" s="10">
        <v>325</v>
      </c>
      <c r="I7" s="10">
        <v>267</v>
      </c>
      <c r="J7" s="10">
        <v>297</v>
      </c>
      <c r="K7" s="10">
        <v>363</v>
      </c>
      <c r="L7" s="10">
        <v>558</v>
      </c>
      <c r="M7" s="10"/>
      <c r="N7" s="10">
        <v>833</v>
      </c>
      <c r="O7" s="10">
        <v>536</v>
      </c>
      <c r="P7" s="10">
        <v>280</v>
      </c>
      <c r="Q7" s="10">
        <v>397</v>
      </c>
      <c r="R7" s="10"/>
      <c r="S7" s="10">
        <v>268</v>
      </c>
      <c r="T7" s="10">
        <v>273</v>
      </c>
      <c r="U7" s="10">
        <v>178</v>
      </c>
      <c r="V7" s="10">
        <v>151</v>
      </c>
      <c r="W7" s="10">
        <v>150</v>
      </c>
      <c r="X7" s="10">
        <v>168</v>
      </c>
      <c r="Y7" s="10">
        <v>173</v>
      </c>
      <c r="Z7" s="10">
        <v>81</v>
      </c>
      <c r="AA7" s="10">
        <v>241</v>
      </c>
      <c r="AB7" s="10">
        <v>184</v>
      </c>
      <c r="AC7" s="10">
        <v>122</v>
      </c>
      <c r="AD7" s="10">
        <v>66</v>
      </c>
      <c r="AE7" s="10"/>
      <c r="AF7" s="10">
        <v>321</v>
      </c>
      <c r="AG7" s="10">
        <v>659</v>
      </c>
      <c r="AH7" s="10">
        <v>393</v>
      </c>
      <c r="AI7" s="10">
        <v>244</v>
      </c>
      <c r="AJ7" s="10">
        <v>120</v>
      </c>
      <c r="AK7" s="10">
        <v>171</v>
      </c>
      <c r="AL7" s="10"/>
      <c r="AM7" s="10">
        <v>405</v>
      </c>
      <c r="AN7" s="10">
        <v>649</v>
      </c>
      <c r="AO7" s="10">
        <v>603</v>
      </c>
      <c r="AP7" s="10">
        <v>293</v>
      </c>
      <c r="AQ7" s="10">
        <v>54</v>
      </c>
      <c r="AR7" s="10"/>
      <c r="AS7" s="10">
        <v>455</v>
      </c>
      <c r="AT7" s="10">
        <v>467</v>
      </c>
      <c r="AU7" s="10">
        <v>311</v>
      </c>
      <c r="AV7" s="10">
        <v>395</v>
      </c>
      <c r="AW7" s="10">
        <v>273</v>
      </c>
      <c r="AX7" s="10">
        <v>153</v>
      </c>
      <c r="AY7" s="10"/>
      <c r="AZ7" s="10">
        <v>470</v>
      </c>
      <c r="BA7" s="10">
        <v>575</v>
      </c>
      <c r="BB7" s="10">
        <v>366</v>
      </c>
      <c r="BC7" s="10">
        <v>191</v>
      </c>
      <c r="BD7" s="10">
        <v>444</v>
      </c>
      <c r="BE7" s="10"/>
      <c r="BF7" s="10">
        <v>1675</v>
      </c>
      <c r="BG7" s="10"/>
      <c r="BH7" s="10">
        <v>1304</v>
      </c>
      <c r="BI7" s="10"/>
      <c r="BJ7" s="10">
        <v>566</v>
      </c>
      <c r="BK7" s="10">
        <v>414</v>
      </c>
      <c r="BL7" s="10">
        <v>698</v>
      </c>
      <c r="BM7" s="10">
        <v>137</v>
      </c>
      <c r="BN7" s="10">
        <v>70</v>
      </c>
      <c r="BO7" s="10">
        <v>59</v>
      </c>
      <c r="BP7" s="10"/>
      <c r="BQ7" s="10">
        <v>296</v>
      </c>
      <c r="BR7" s="10">
        <v>567</v>
      </c>
      <c r="BS7" s="10">
        <v>1039</v>
      </c>
      <c r="BT7" s="10"/>
      <c r="BU7" s="10">
        <v>92</v>
      </c>
      <c r="BV7" s="10">
        <v>663</v>
      </c>
      <c r="BW7" s="10">
        <v>1062</v>
      </c>
      <c r="BX7" s="10"/>
      <c r="BY7" s="10">
        <v>80</v>
      </c>
      <c r="BZ7" s="10"/>
      <c r="CA7" s="10">
        <v>486</v>
      </c>
    </row>
    <row r="8" spans="2:79" ht="30" customHeight="1" x14ac:dyDescent="0.35">
      <c r="B8" s="11" t="s">
        <v>20</v>
      </c>
      <c r="C8" s="11">
        <v>2064</v>
      </c>
      <c r="D8" s="11">
        <v>1008</v>
      </c>
      <c r="E8" s="11">
        <v>1049</v>
      </c>
      <c r="F8" s="11"/>
      <c r="G8" s="11">
        <v>293</v>
      </c>
      <c r="H8" s="11">
        <v>378</v>
      </c>
      <c r="I8" s="11">
        <v>349</v>
      </c>
      <c r="J8" s="11">
        <v>312</v>
      </c>
      <c r="K8" s="11">
        <v>279</v>
      </c>
      <c r="L8" s="11">
        <v>453</v>
      </c>
      <c r="M8" s="11"/>
      <c r="N8" s="11">
        <v>568</v>
      </c>
      <c r="O8" s="11">
        <v>517</v>
      </c>
      <c r="P8" s="11">
        <v>465</v>
      </c>
      <c r="Q8" s="11">
        <v>504</v>
      </c>
      <c r="R8" s="11"/>
      <c r="S8" s="11">
        <v>300</v>
      </c>
      <c r="T8" s="11">
        <v>264</v>
      </c>
      <c r="U8" s="11">
        <v>160</v>
      </c>
      <c r="V8" s="11">
        <v>173</v>
      </c>
      <c r="W8" s="11">
        <v>149</v>
      </c>
      <c r="X8" s="11">
        <v>189</v>
      </c>
      <c r="Y8" s="11">
        <v>157</v>
      </c>
      <c r="Z8" s="11">
        <v>80</v>
      </c>
      <c r="AA8" s="11">
        <v>250</v>
      </c>
      <c r="AB8" s="11">
        <v>171</v>
      </c>
      <c r="AC8" s="11">
        <v>110</v>
      </c>
      <c r="AD8" s="11">
        <v>62</v>
      </c>
      <c r="AE8" s="11"/>
      <c r="AF8" s="11">
        <v>348</v>
      </c>
      <c r="AG8" s="11">
        <v>720</v>
      </c>
      <c r="AH8" s="11">
        <v>397</v>
      </c>
      <c r="AI8" s="11">
        <v>232</v>
      </c>
      <c r="AJ8" s="11">
        <v>109</v>
      </c>
      <c r="AK8" s="11">
        <v>118</v>
      </c>
      <c r="AL8" s="11"/>
      <c r="AM8" s="11">
        <v>449</v>
      </c>
      <c r="AN8" s="11">
        <v>708</v>
      </c>
      <c r="AO8" s="11">
        <v>562</v>
      </c>
      <c r="AP8" s="11">
        <v>251</v>
      </c>
      <c r="AQ8" s="11">
        <v>38</v>
      </c>
      <c r="AR8" s="11"/>
      <c r="AS8" s="11">
        <v>473</v>
      </c>
      <c r="AT8" s="11">
        <v>458</v>
      </c>
      <c r="AU8" s="11">
        <v>347</v>
      </c>
      <c r="AV8" s="11">
        <v>397</v>
      </c>
      <c r="AW8" s="11">
        <v>245</v>
      </c>
      <c r="AX8" s="11">
        <v>144</v>
      </c>
      <c r="AY8" s="11"/>
      <c r="AZ8" s="11">
        <v>400</v>
      </c>
      <c r="BA8" s="11">
        <v>595</v>
      </c>
      <c r="BB8" s="11">
        <v>406</v>
      </c>
      <c r="BC8" s="11">
        <v>166</v>
      </c>
      <c r="BD8" s="11">
        <v>490</v>
      </c>
      <c r="BE8" s="11"/>
      <c r="BF8" s="11">
        <v>1625</v>
      </c>
      <c r="BG8" s="11"/>
      <c r="BH8" s="11">
        <v>1203</v>
      </c>
      <c r="BI8" s="11"/>
      <c r="BJ8" s="11">
        <v>601</v>
      </c>
      <c r="BK8" s="11">
        <v>383</v>
      </c>
      <c r="BL8" s="11">
        <v>639</v>
      </c>
      <c r="BM8" s="11">
        <v>163</v>
      </c>
      <c r="BN8" s="11">
        <v>92</v>
      </c>
      <c r="BO8" s="11">
        <v>63</v>
      </c>
      <c r="BP8" s="11"/>
      <c r="BQ8" s="11">
        <v>288</v>
      </c>
      <c r="BR8" s="11">
        <v>569</v>
      </c>
      <c r="BS8" s="11">
        <v>1037</v>
      </c>
      <c r="BT8" s="11"/>
      <c r="BU8" s="11">
        <v>95</v>
      </c>
      <c r="BV8" s="11">
        <v>631</v>
      </c>
      <c r="BW8" s="11">
        <v>1084</v>
      </c>
      <c r="BX8" s="11"/>
      <c r="BY8" s="11">
        <v>90</v>
      </c>
      <c r="BZ8" s="11"/>
      <c r="CA8" s="11">
        <v>467</v>
      </c>
    </row>
    <row r="9" spans="2:79" ht="29" x14ac:dyDescent="0.35">
      <c r="B9" s="18" t="s">
        <v>501</v>
      </c>
      <c r="C9" s="17">
        <v>0.41250338194913999</v>
      </c>
      <c r="D9" s="17">
        <v>0.40545434652672702</v>
      </c>
      <c r="E9" s="17">
        <v>0.42080103092069998</v>
      </c>
      <c r="F9" s="17"/>
      <c r="G9" s="17">
        <v>0.40015301381506102</v>
      </c>
      <c r="H9" s="17">
        <v>0.37535023382747701</v>
      </c>
      <c r="I9" s="17">
        <v>0.40101909917936601</v>
      </c>
      <c r="J9" s="17">
        <v>0.40436009928223698</v>
      </c>
      <c r="K9" s="17">
        <v>0.46519865030539698</v>
      </c>
      <c r="L9" s="17">
        <v>0.43344488841921502</v>
      </c>
      <c r="M9" s="17"/>
      <c r="N9" s="17">
        <v>0.44844421626888498</v>
      </c>
      <c r="O9" s="17">
        <v>0.41884916088359397</v>
      </c>
      <c r="P9" s="17">
        <v>0.40602309289000799</v>
      </c>
      <c r="Q9" s="17">
        <v>0.367095274936376</v>
      </c>
      <c r="R9" s="17"/>
      <c r="S9" s="17">
        <v>0.41788810428620499</v>
      </c>
      <c r="T9" s="17">
        <v>0.429584443085749</v>
      </c>
      <c r="U9" s="17">
        <v>0.426277541252298</v>
      </c>
      <c r="V9" s="17">
        <v>0.452722671600222</v>
      </c>
      <c r="W9" s="17">
        <v>0.40420524611491898</v>
      </c>
      <c r="X9" s="17">
        <v>0.40593097545755102</v>
      </c>
      <c r="Y9" s="17">
        <v>0.45719917890796402</v>
      </c>
      <c r="Z9" s="17">
        <v>0.37975726575348701</v>
      </c>
      <c r="AA9" s="17">
        <v>0.359569674371154</v>
      </c>
      <c r="AB9" s="17">
        <v>0.40350646229401799</v>
      </c>
      <c r="AC9" s="17">
        <v>0.42445190586157899</v>
      </c>
      <c r="AD9" s="17">
        <v>0.35175722402288701</v>
      </c>
      <c r="AE9" s="17"/>
      <c r="AF9" s="17">
        <v>0.37868855025374898</v>
      </c>
      <c r="AG9" s="17">
        <v>0.409913985133537</v>
      </c>
      <c r="AH9" s="17">
        <v>0.41243877887998898</v>
      </c>
      <c r="AI9" s="17">
        <v>0.48289737462006499</v>
      </c>
      <c r="AJ9" s="17">
        <v>0.45214402656667702</v>
      </c>
      <c r="AK9" s="17">
        <v>0.50916377424467696</v>
      </c>
      <c r="AL9" s="17"/>
      <c r="AM9" s="17">
        <v>0.33552599252849502</v>
      </c>
      <c r="AN9" s="17">
        <v>0.42194634170249801</v>
      </c>
      <c r="AO9" s="17">
        <v>0.43776730754700299</v>
      </c>
      <c r="AP9" s="17">
        <v>0.46987239818468601</v>
      </c>
      <c r="AQ9" s="17">
        <v>0.53146426137935898</v>
      </c>
      <c r="AR9" s="17"/>
      <c r="AS9" s="17">
        <v>0.42709859181827697</v>
      </c>
      <c r="AT9" s="17">
        <v>0.37930999432465401</v>
      </c>
      <c r="AU9" s="17">
        <v>0.42288452038940899</v>
      </c>
      <c r="AV9" s="17">
        <v>0.423009327484764</v>
      </c>
      <c r="AW9" s="17">
        <v>0.43261235510634899</v>
      </c>
      <c r="AX9" s="17">
        <v>0.37823430335117503</v>
      </c>
      <c r="AY9" s="17"/>
      <c r="AZ9" s="17">
        <v>0.41859775164068302</v>
      </c>
      <c r="BA9" s="17">
        <v>0.40068472703852098</v>
      </c>
      <c r="BB9" s="17">
        <v>0.412598228541454</v>
      </c>
      <c r="BC9" s="17">
        <v>0.46151992584694801</v>
      </c>
      <c r="BD9" s="17">
        <v>0.407089476825856</v>
      </c>
      <c r="BE9" s="17"/>
      <c r="BF9" s="17">
        <v>0.41782305235110101</v>
      </c>
      <c r="BG9" s="17"/>
      <c r="BH9" s="17">
        <v>0.42479429457845103</v>
      </c>
      <c r="BI9" s="17"/>
      <c r="BJ9" s="17">
        <v>0.43481469607504802</v>
      </c>
      <c r="BK9" s="17">
        <v>0.39090075357579401</v>
      </c>
      <c r="BL9" s="17">
        <v>0.42104203203559998</v>
      </c>
      <c r="BM9" s="17">
        <v>0.32243562878788901</v>
      </c>
      <c r="BN9" s="17">
        <v>0.52448493532498897</v>
      </c>
      <c r="BO9" s="17">
        <v>0.41785947818198099</v>
      </c>
      <c r="BP9" s="17"/>
      <c r="BQ9" s="17">
        <v>0.419590618724071</v>
      </c>
      <c r="BR9" s="17">
        <v>0.44738674785145</v>
      </c>
      <c r="BS9" s="17">
        <v>0.41370954127757698</v>
      </c>
      <c r="BT9" s="17"/>
      <c r="BU9" s="17">
        <v>0.46624862197355799</v>
      </c>
      <c r="BV9" s="17">
        <v>0.44906537574533201</v>
      </c>
      <c r="BW9" s="17">
        <v>0.401711440171306</v>
      </c>
      <c r="BX9" s="17"/>
      <c r="BY9" s="17">
        <v>0.49806070131971603</v>
      </c>
      <c r="BZ9" s="17"/>
      <c r="CA9" s="17">
        <v>0.55115950389222901</v>
      </c>
    </row>
    <row r="10" spans="2:79" ht="29" x14ac:dyDescent="0.35">
      <c r="B10" s="18" t="s">
        <v>503</v>
      </c>
      <c r="C10" s="17">
        <v>0.411607843443488</v>
      </c>
      <c r="D10" s="17">
        <v>0.41529733028033999</v>
      </c>
      <c r="E10" s="17">
        <v>0.40873518452014601</v>
      </c>
      <c r="F10" s="17"/>
      <c r="G10" s="17">
        <v>0.39303927186323501</v>
      </c>
      <c r="H10" s="17">
        <v>0.31430848701745301</v>
      </c>
      <c r="I10" s="17">
        <v>0.371512047395124</v>
      </c>
      <c r="J10" s="17">
        <v>0.40926063973496601</v>
      </c>
      <c r="K10" s="17">
        <v>0.522383979664506</v>
      </c>
      <c r="L10" s="17">
        <v>0.468989484407559</v>
      </c>
      <c r="M10" s="17"/>
      <c r="N10" s="17">
        <v>0.456145502912014</v>
      </c>
      <c r="O10" s="17">
        <v>0.422714918744931</v>
      </c>
      <c r="P10" s="17">
        <v>0.39633732523842102</v>
      </c>
      <c r="Q10" s="17">
        <v>0.36038699330425999</v>
      </c>
      <c r="R10" s="17"/>
      <c r="S10" s="17">
        <v>0.40483702996995402</v>
      </c>
      <c r="T10" s="17">
        <v>0.40533712785441101</v>
      </c>
      <c r="U10" s="17">
        <v>0.452947930552343</v>
      </c>
      <c r="V10" s="17">
        <v>0.45067488115561199</v>
      </c>
      <c r="W10" s="17">
        <v>0.438927471050788</v>
      </c>
      <c r="X10" s="17">
        <v>0.33931162999164899</v>
      </c>
      <c r="Y10" s="17">
        <v>0.54415484287287696</v>
      </c>
      <c r="Z10" s="17">
        <v>0.39529902755622898</v>
      </c>
      <c r="AA10" s="17">
        <v>0.33788146228172899</v>
      </c>
      <c r="AB10" s="17">
        <v>0.40003154051344397</v>
      </c>
      <c r="AC10" s="17">
        <v>0.43911941155267198</v>
      </c>
      <c r="AD10" s="17">
        <v>0.375057172372806</v>
      </c>
      <c r="AE10" s="17"/>
      <c r="AF10" s="17">
        <v>0.35270623568790799</v>
      </c>
      <c r="AG10" s="17">
        <v>0.39559196173706801</v>
      </c>
      <c r="AH10" s="17">
        <v>0.45699845721265098</v>
      </c>
      <c r="AI10" s="17">
        <v>0.44303278020586201</v>
      </c>
      <c r="AJ10" s="17">
        <v>0.45779451327954002</v>
      </c>
      <c r="AK10" s="17">
        <v>0.42583369111309199</v>
      </c>
      <c r="AL10" s="17"/>
      <c r="AM10" s="17">
        <v>0.36544784611488701</v>
      </c>
      <c r="AN10" s="17">
        <v>0.40390367437507002</v>
      </c>
      <c r="AO10" s="17">
        <v>0.45927041855209699</v>
      </c>
      <c r="AP10" s="17">
        <v>0.44390646319138899</v>
      </c>
      <c r="AQ10" s="17">
        <v>0.36221278101194498</v>
      </c>
      <c r="AR10" s="17"/>
      <c r="AS10" s="17">
        <v>0.38033661458032397</v>
      </c>
      <c r="AT10" s="17">
        <v>0.39503894615787999</v>
      </c>
      <c r="AU10" s="17">
        <v>0.42935859727527598</v>
      </c>
      <c r="AV10" s="17">
        <v>0.45049941750005201</v>
      </c>
      <c r="AW10" s="17">
        <v>0.42011034554774501</v>
      </c>
      <c r="AX10" s="17">
        <v>0.40510356570071898</v>
      </c>
      <c r="AY10" s="17"/>
      <c r="AZ10" s="17">
        <v>0.44099683759306202</v>
      </c>
      <c r="BA10" s="17">
        <v>0.41501730737287201</v>
      </c>
      <c r="BB10" s="17">
        <v>0.40178675147571402</v>
      </c>
      <c r="BC10" s="17">
        <v>0.48423374595852697</v>
      </c>
      <c r="BD10" s="17">
        <v>0.36733746801100797</v>
      </c>
      <c r="BE10" s="17"/>
      <c r="BF10" s="17">
        <v>0.42053893538894499</v>
      </c>
      <c r="BG10" s="17"/>
      <c r="BH10" s="17">
        <v>0.41784181031087397</v>
      </c>
      <c r="BI10" s="17"/>
      <c r="BJ10" s="17">
        <v>0.435223987394951</v>
      </c>
      <c r="BK10" s="17">
        <v>0.42602782404168998</v>
      </c>
      <c r="BL10" s="17">
        <v>0.44750344522881502</v>
      </c>
      <c r="BM10" s="17">
        <v>0.23794438409711</v>
      </c>
      <c r="BN10" s="17">
        <v>0.42360499907532101</v>
      </c>
      <c r="BO10" s="17">
        <v>0.39575923065776197</v>
      </c>
      <c r="BP10" s="17"/>
      <c r="BQ10" s="17">
        <v>0.40941906790224297</v>
      </c>
      <c r="BR10" s="17">
        <v>0.44207682917662899</v>
      </c>
      <c r="BS10" s="17">
        <v>0.42744199085084</v>
      </c>
      <c r="BT10" s="17"/>
      <c r="BU10" s="17">
        <v>0.43809582898759297</v>
      </c>
      <c r="BV10" s="17">
        <v>0.45120575683598901</v>
      </c>
      <c r="BW10" s="17">
        <v>0.408826801816563</v>
      </c>
      <c r="BX10" s="17"/>
      <c r="BY10" s="17">
        <v>0.43473323210897102</v>
      </c>
      <c r="BZ10" s="17"/>
      <c r="CA10" s="17">
        <v>0.48745916137619599</v>
      </c>
    </row>
    <row r="11" spans="2:79" ht="29" x14ac:dyDescent="0.35">
      <c r="B11" s="18" t="s">
        <v>502</v>
      </c>
      <c r="C11" s="17">
        <v>0.39872182192015299</v>
      </c>
      <c r="D11" s="17">
        <v>0.41523801681648298</v>
      </c>
      <c r="E11" s="17">
        <v>0.38167709226832702</v>
      </c>
      <c r="F11" s="17"/>
      <c r="G11" s="17">
        <v>0.33080747561055202</v>
      </c>
      <c r="H11" s="17">
        <v>0.31330287698200099</v>
      </c>
      <c r="I11" s="17">
        <v>0.36404665431109001</v>
      </c>
      <c r="J11" s="17">
        <v>0.45206783987953297</v>
      </c>
      <c r="K11" s="17">
        <v>0.44033527746605</v>
      </c>
      <c r="L11" s="17">
        <v>0.47817725185047899</v>
      </c>
      <c r="M11" s="17"/>
      <c r="N11" s="17">
        <v>0.45640346929500297</v>
      </c>
      <c r="O11" s="17">
        <v>0.42076571647680699</v>
      </c>
      <c r="P11" s="17">
        <v>0.35162939754908001</v>
      </c>
      <c r="Q11" s="17">
        <v>0.35113350684688599</v>
      </c>
      <c r="R11" s="17"/>
      <c r="S11" s="17">
        <v>0.35485530575389701</v>
      </c>
      <c r="T11" s="17">
        <v>0.409204805031325</v>
      </c>
      <c r="U11" s="17">
        <v>0.45193916077845803</v>
      </c>
      <c r="V11" s="17">
        <v>0.47263225780467499</v>
      </c>
      <c r="W11" s="17">
        <v>0.33945717946995502</v>
      </c>
      <c r="X11" s="17">
        <v>0.423117192659618</v>
      </c>
      <c r="Y11" s="17">
        <v>0.44561431114589201</v>
      </c>
      <c r="Z11" s="17">
        <v>0.39243112586581702</v>
      </c>
      <c r="AA11" s="17">
        <v>0.33694043038364302</v>
      </c>
      <c r="AB11" s="17">
        <v>0.43393273092288498</v>
      </c>
      <c r="AC11" s="17">
        <v>0.42579193494567502</v>
      </c>
      <c r="AD11" s="17">
        <v>0.28423347920675401</v>
      </c>
      <c r="AE11" s="17"/>
      <c r="AF11" s="17">
        <v>0.37716603824920603</v>
      </c>
      <c r="AG11" s="17">
        <v>0.37760558328932298</v>
      </c>
      <c r="AH11" s="17">
        <v>0.44152150706572302</v>
      </c>
      <c r="AI11" s="17">
        <v>0.42535313911498002</v>
      </c>
      <c r="AJ11" s="17">
        <v>0.40711088186873701</v>
      </c>
      <c r="AK11" s="17">
        <v>0.47257162267528102</v>
      </c>
      <c r="AL11" s="17"/>
      <c r="AM11" s="17">
        <v>0.31152145292014899</v>
      </c>
      <c r="AN11" s="17">
        <v>0.40066512455543002</v>
      </c>
      <c r="AO11" s="17">
        <v>0.43868101989283498</v>
      </c>
      <c r="AP11" s="17">
        <v>0.47526511648511599</v>
      </c>
      <c r="AQ11" s="17">
        <v>0.32122226643789697</v>
      </c>
      <c r="AR11" s="17"/>
      <c r="AS11" s="17">
        <v>0.36241007264506803</v>
      </c>
      <c r="AT11" s="17">
        <v>0.427413308448855</v>
      </c>
      <c r="AU11" s="17">
        <v>0.36391073086977899</v>
      </c>
      <c r="AV11" s="17">
        <v>0.44605047543644299</v>
      </c>
      <c r="AW11" s="17">
        <v>0.37254197985071102</v>
      </c>
      <c r="AX11" s="17">
        <v>0.427335879158385</v>
      </c>
      <c r="AY11" s="17"/>
      <c r="AZ11" s="17">
        <v>0.44498579539665201</v>
      </c>
      <c r="BA11" s="17">
        <v>0.38222632426123199</v>
      </c>
      <c r="BB11" s="17">
        <v>0.43145120919522101</v>
      </c>
      <c r="BC11" s="17">
        <v>0.39989119864686401</v>
      </c>
      <c r="BD11" s="17">
        <v>0.35467854241375502</v>
      </c>
      <c r="BE11" s="17"/>
      <c r="BF11" s="17">
        <v>0.40674942213898202</v>
      </c>
      <c r="BG11" s="17"/>
      <c r="BH11" s="17">
        <v>0.41546319600766901</v>
      </c>
      <c r="BI11" s="17"/>
      <c r="BJ11" s="17">
        <v>0.37853606017694902</v>
      </c>
      <c r="BK11" s="17">
        <v>0.47001598266454597</v>
      </c>
      <c r="BL11" s="17">
        <v>0.43117986568703798</v>
      </c>
      <c r="BM11" s="17">
        <v>0.28542191084231</v>
      </c>
      <c r="BN11" s="17">
        <v>0.41589273027373203</v>
      </c>
      <c r="BO11" s="17">
        <v>0.25539680430867701</v>
      </c>
      <c r="BP11" s="17"/>
      <c r="BQ11" s="17">
        <v>0.43455145515257898</v>
      </c>
      <c r="BR11" s="17">
        <v>0.41530006084241899</v>
      </c>
      <c r="BS11" s="17">
        <v>0.40768051214261197</v>
      </c>
      <c r="BT11" s="17"/>
      <c r="BU11" s="17">
        <v>0.39263266754315801</v>
      </c>
      <c r="BV11" s="17">
        <v>0.416876557679763</v>
      </c>
      <c r="BW11" s="17">
        <v>0.40751565036003401</v>
      </c>
      <c r="BX11" s="17"/>
      <c r="BY11" s="17">
        <v>0.37919151304711801</v>
      </c>
      <c r="BZ11" s="17"/>
      <c r="CA11" s="17">
        <v>0.49541473353570997</v>
      </c>
    </row>
    <row r="12" spans="2:79" ht="29" x14ac:dyDescent="0.35">
      <c r="B12" s="18" t="s">
        <v>536</v>
      </c>
      <c r="C12" s="17">
        <v>0.37618328596977901</v>
      </c>
      <c r="D12" s="17">
        <v>0.34644432018214</v>
      </c>
      <c r="E12" s="17">
        <v>0.40368145209782202</v>
      </c>
      <c r="F12" s="17"/>
      <c r="G12" s="17">
        <v>0.31911635194539101</v>
      </c>
      <c r="H12" s="17">
        <v>0.33344523919605201</v>
      </c>
      <c r="I12" s="17">
        <v>0.37354957032192398</v>
      </c>
      <c r="J12" s="17">
        <v>0.35588229326204701</v>
      </c>
      <c r="K12" s="17">
        <v>0.39058863338326499</v>
      </c>
      <c r="L12" s="17">
        <v>0.45581914543184898</v>
      </c>
      <c r="M12" s="17"/>
      <c r="N12" s="17">
        <v>0.41194580568609301</v>
      </c>
      <c r="O12" s="17">
        <v>0.39066037551579202</v>
      </c>
      <c r="P12" s="17">
        <v>0.39000085601228202</v>
      </c>
      <c r="Q12" s="17">
        <v>0.30407545579999901</v>
      </c>
      <c r="R12" s="17"/>
      <c r="S12" s="17">
        <v>0.35349530930695799</v>
      </c>
      <c r="T12" s="17">
        <v>0.39216705859833301</v>
      </c>
      <c r="U12" s="17">
        <v>0.41432718580011502</v>
      </c>
      <c r="V12" s="17">
        <v>0.37275875921549001</v>
      </c>
      <c r="W12" s="17">
        <v>0.29542418820591798</v>
      </c>
      <c r="X12" s="17">
        <v>0.37658976752934198</v>
      </c>
      <c r="Y12" s="17">
        <v>0.43049689790991902</v>
      </c>
      <c r="Z12" s="17">
        <v>0.3712158083648</v>
      </c>
      <c r="AA12" s="17">
        <v>0.34037491560615901</v>
      </c>
      <c r="AB12" s="17">
        <v>0.40982183941718398</v>
      </c>
      <c r="AC12" s="17">
        <v>0.42457193088194201</v>
      </c>
      <c r="AD12" s="17">
        <v>0.35708032989133098</v>
      </c>
      <c r="AE12" s="17"/>
      <c r="AF12" s="17">
        <v>0.33393969387821698</v>
      </c>
      <c r="AG12" s="17">
        <v>0.36635785432005002</v>
      </c>
      <c r="AH12" s="17">
        <v>0.38317952549727402</v>
      </c>
      <c r="AI12" s="17">
        <v>0.43249433951858901</v>
      </c>
      <c r="AJ12" s="17">
        <v>0.43290320601723298</v>
      </c>
      <c r="AK12" s="17">
        <v>0.40602096309552199</v>
      </c>
      <c r="AL12" s="17"/>
      <c r="AM12" s="17">
        <v>0.28148112723405</v>
      </c>
      <c r="AN12" s="17">
        <v>0.35640909921114999</v>
      </c>
      <c r="AO12" s="17">
        <v>0.43033673736793598</v>
      </c>
      <c r="AP12" s="17">
        <v>0.46656539982351303</v>
      </c>
      <c r="AQ12" s="17">
        <v>0.35069653924148098</v>
      </c>
      <c r="AR12" s="17"/>
      <c r="AS12" s="17">
        <v>0.37282284596034498</v>
      </c>
      <c r="AT12" s="17">
        <v>0.36761873055817001</v>
      </c>
      <c r="AU12" s="17">
        <v>0.345046039956938</v>
      </c>
      <c r="AV12" s="17">
        <v>0.369338317365559</v>
      </c>
      <c r="AW12" s="17">
        <v>0.46483751947109297</v>
      </c>
      <c r="AX12" s="17">
        <v>0.35966018481107698</v>
      </c>
      <c r="AY12" s="17"/>
      <c r="AZ12" s="17">
        <v>0.43001214332955001</v>
      </c>
      <c r="BA12" s="17">
        <v>0.34814002918829101</v>
      </c>
      <c r="BB12" s="17">
        <v>0.37401687093479402</v>
      </c>
      <c r="BC12" s="17">
        <v>0.45880350484332699</v>
      </c>
      <c r="BD12" s="17">
        <v>0.34150514149700201</v>
      </c>
      <c r="BE12" s="17"/>
      <c r="BF12" s="17">
        <v>0.38490199753544102</v>
      </c>
      <c r="BG12" s="17"/>
      <c r="BH12" s="17">
        <v>0.38105142374073298</v>
      </c>
      <c r="BI12" s="17"/>
      <c r="BJ12" s="17">
        <v>0.36465271301473301</v>
      </c>
      <c r="BK12" s="17">
        <v>0.35097410252654299</v>
      </c>
      <c r="BL12" s="17">
        <v>0.41625014131516003</v>
      </c>
      <c r="BM12" s="17">
        <v>0.305212071749072</v>
      </c>
      <c r="BN12" s="17">
        <v>0.45609406797718099</v>
      </c>
      <c r="BO12" s="17">
        <v>0.36462760094808</v>
      </c>
      <c r="BP12" s="17"/>
      <c r="BQ12" s="17">
        <v>0.387124118400135</v>
      </c>
      <c r="BR12" s="17">
        <v>0.41221420134011599</v>
      </c>
      <c r="BS12" s="17">
        <v>0.36904075074201398</v>
      </c>
      <c r="BT12" s="17"/>
      <c r="BU12" s="17">
        <v>0.31959903017975899</v>
      </c>
      <c r="BV12" s="17">
        <v>0.397726011373286</v>
      </c>
      <c r="BW12" s="17">
        <v>0.38462313314866903</v>
      </c>
      <c r="BX12" s="17"/>
      <c r="BY12" s="17">
        <v>0.29263445094416901</v>
      </c>
      <c r="BZ12" s="17"/>
      <c r="CA12" s="17">
        <v>0.44113592920877098</v>
      </c>
    </row>
    <row r="13" spans="2:79" ht="29" x14ac:dyDescent="0.35">
      <c r="B13" s="18" t="s">
        <v>506</v>
      </c>
      <c r="C13" s="17">
        <v>0.374400608184011</v>
      </c>
      <c r="D13" s="17">
        <v>0.370215893045374</v>
      </c>
      <c r="E13" s="17">
        <v>0.377927603602768</v>
      </c>
      <c r="F13" s="17"/>
      <c r="G13" s="17">
        <v>0.305562672825062</v>
      </c>
      <c r="H13" s="17">
        <v>0.27692202615175199</v>
      </c>
      <c r="I13" s="17">
        <v>0.36113196763696698</v>
      </c>
      <c r="J13" s="17">
        <v>0.38008990142521698</v>
      </c>
      <c r="K13" s="17">
        <v>0.47077318553399</v>
      </c>
      <c r="L13" s="17">
        <v>0.44709042661926102</v>
      </c>
      <c r="M13" s="17"/>
      <c r="N13" s="17">
        <v>0.423879469559302</v>
      </c>
      <c r="O13" s="17">
        <v>0.37105154431036103</v>
      </c>
      <c r="P13" s="17">
        <v>0.36014433715858901</v>
      </c>
      <c r="Q13" s="17">
        <v>0.33475278538967401</v>
      </c>
      <c r="R13" s="17"/>
      <c r="S13" s="17">
        <v>0.36557418418163501</v>
      </c>
      <c r="T13" s="17">
        <v>0.423417049059163</v>
      </c>
      <c r="U13" s="17">
        <v>0.42765985818765001</v>
      </c>
      <c r="V13" s="17">
        <v>0.40047048671611102</v>
      </c>
      <c r="W13" s="17">
        <v>0.305705225694961</v>
      </c>
      <c r="X13" s="17">
        <v>0.32635599692134898</v>
      </c>
      <c r="Y13" s="17">
        <v>0.39984409227100898</v>
      </c>
      <c r="Z13" s="17">
        <v>0.281233932159282</v>
      </c>
      <c r="AA13" s="17">
        <v>0.32332691596980201</v>
      </c>
      <c r="AB13" s="17">
        <v>0.40612289185864398</v>
      </c>
      <c r="AC13" s="17">
        <v>0.45674761683250598</v>
      </c>
      <c r="AD13" s="17">
        <v>0.33775115592982402</v>
      </c>
      <c r="AE13" s="17"/>
      <c r="AF13" s="17">
        <v>0.332271279992776</v>
      </c>
      <c r="AG13" s="17">
        <v>0.37116732773621097</v>
      </c>
      <c r="AH13" s="17">
        <v>0.38179756987952401</v>
      </c>
      <c r="AI13" s="17">
        <v>0.42100774429253401</v>
      </c>
      <c r="AJ13" s="17">
        <v>0.40576599783166201</v>
      </c>
      <c r="AK13" s="17">
        <v>0.40370644429637098</v>
      </c>
      <c r="AL13" s="17"/>
      <c r="AM13" s="17">
        <v>0.30775704167089402</v>
      </c>
      <c r="AN13" s="17">
        <v>0.381558502059061</v>
      </c>
      <c r="AO13" s="17">
        <v>0.42664121421735401</v>
      </c>
      <c r="AP13" s="17">
        <v>0.38555384985361202</v>
      </c>
      <c r="AQ13" s="17">
        <v>0.28265790198285801</v>
      </c>
      <c r="AR13" s="17"/>
      <c r="AS13" s="17">
        <v>0.29571186052601101</v>
      </c>
      <c r="AT13" s="17">
        <v>0.41064787269738101</v>
      </c>
      <c r="AU13" s="17">
        <v>0.379161083085092</v>
      </c>
      <c r="AV13" s="17">
        <v>0.362963672128915</v>
      </c>
      <c r="AW13" s="17">
        <v>0.46372762294518499</v>
      </c>
      <c r="AX13" s="17">
        <v>0.38172486148050999</v>
      </c>
      <c r="AY13" s="17"/>
      <c r="AZ13" s="17">
        <v>0.415958419505569</v>
      </c>
      <c r="BA13" s="17">
        <v>0.350908390815524</v>
      </c>
      <c r="BB13" s="17">
        <v>0.38486793063121399</v>
      </c>
      <c r="BC13" s="17">
        <v>0.41271109071045198</v>
      </c>
      <c r="BD13" s="17">
        <v>0.34701244608422299</v>
      </c>
      <c r="BE13" s="17"/>
      <c r="BF13" s="17">
        <v>0.38196553957665502</v>
      </c>
      <c r="BG13" s="17"/>
      <c r="BH13" s="17">
        <v>0.39068889256515998</v>
      </c>
      <c r="BI13" s="17"/>
      <c r="BJ13" s="17">
        <v>0.33350636047701099</v>
      </c>
      <c r="BK13" s="17">
        <v>0.40051855416805698</v>
      </c>
      <c r="BL13" s="17">
        <v>0.43107576871560799</v>
      </c>
      <c r="BM13" s="17">
        <v>0.28329356683061702</v>
      </c>
      <c r="BN13" s="17">
        <v>0.351923553068963</v>
      </c>
      <c r="BO13" s="17">
        <v>0.39507530238805799</v>
      </c>
      <c r="BP13" s="17"/>
      <c r="BQ13" s="17">
        <v>0.38675338223511402</v>
      </c>
      <c r="BR13" s="17">
        <v>0.398949475892797</v>
      </c>
      <c r="BS13" s="17">
        <v>0.39479472902460899</v>
      </c>
      <c r="BT13" s="17"/>
      <c r="BU13" s="17">
        <v>0.37192026772718101</v>
      </c>
      <c r="BV13" s="17">
        <v>0.39083587807394798</v>
      </c>
      <c r="BW13" s="17">
        <v>0.39514072302035103</v>
      </c>
      <c r="BX13" s="17"/>
      <c r="BY13" s="17">
        <v>0.233040515830262</v>
      </c>
      <c r="BZ13" s="17"/>
      <c r="CA13" s="17">
        <v>0.46804630945667702</v>
      </c>
    </row>
    <row r="14" spans="2:79" ht="29" x14ac:dyDescent="0.35">
      <c r="B14" s="18" t="s">
        <v>507</v>
      </c>
      <c r="C14" s="17">
        <v>0.33894137713031902</v>
      </c>
      <c r="D14" s="17">
        <v>0.32694713578694901</v>
      </c>
      <c r="E14" s="17">
        <v>0.34973650867007799</v>
      </c>
      <c r="F14" s="17"/>
      <c r="G14" s="17">
        <v>0.29851291293612398</v>
      </c>
      <c r="H14" s="17">
        <v>0.37339089790469299</v>
      </c>
      <c r="I14" s="17">
        <v>0.30652508094324399</v>
      </c>
      <c r="J14" s="17">
        <v>0.34495021934611098</v>
      </c>
      <c r="K14" s="17">
        <v>0.36882567729604998</v>
      </c>
      <c r="L14" s="17">
        <v>0.33866826247413101</v>
      </c>
      <c r="M14" s="17"/>
      <c r="N14" s="17">
        <v>0.408721600217894</v>
      </c>
      <c r="O14" s="17">
        <v>0.32733105770188597</v>
      </c>
      <c r="P14" s="17">
        <v>0.32124372178521599</v>
      </c>
      <c r="Q14" s="17">
        <v>0.28618627096453098</v>
      </c>
      <c r="R14" s="17"/>
      <c r="S14" s="17">
        <v>0.384371782710904</v>
      </c>
      <c r="T14" s="17">
        <v>0.31524670827327</v>
      </c>
      <c r="U14" s="17">
        <v>0.36641532476413702</v>
      </c>
      <c r="V14" s="17">
        <v>0.39112973890015401</v>
      </c>
      <c r="W14" s="17">
        <v>0.28091698860653702</v>
      </c>
      <c r="X14" s="17">
        <v>0.31205445004704802</v>
      </c>
      <c r="Y14" s="17">
        <v>0.39122793955700302</v>
      </c>
      <c r="Z14" s="17">
        <v>0.26635645426549098</v>
      </c>
      <c r="AA14" s="17">
        <v>0.293342927902499</v>
      </c>
      <c r="AB14" s="17">
        <v>0.32455296807462802</v>
      </c>
      <c r="AC14" s="17">
        <v>0.39769414572350498</v>
      </c>
      <c r="AD14" s="17">
        <v>0.30518007014680898</v>
      </c>
      <c r="AE14" s="17"/>
      <c r="AF14" s="17">
        <v>0.26376654175828301</v>
      </c>
      <c r="AG14" s="17">
        <v>0.33109825926127001</v>
      </c>
      <c r="AH14" s="17">
        <v>0.34419464190830101</v>
      </c>
      <c r="AI14" s="17">
        <v>0.41271968370143602</v>
      </c>
      <c r="AJ14" s="17">
        <v>0.37616304919993598</v>
      </c>
      <c r="AK14" s="17">
        <v>0.51313870989935895</v>
      </c>
      <c r="AL14" s="17"/>
      <c r="AM14" s="17">
        <v>0.22407754558500501</v>
      </c>
      <c r="AN14" s="17">
        <v>0.328473641715128</v>
      </c>
      <c r="AO14" s="17">
        <v>0.39427507365572401</v>
      </c>
      <c r="AP14" s="17">
        <v>0.441975699285928</v>
      </c>
      <c r="AQ14" s="17">
        <v>0.37432555012569202</v>
      </c>
      <c r="AR14" s="17"/>
      <c r="AS14" s="17">
        <v>0.31553972011263398</v>
      </c>
      <c r="AT14" s="17">
        <v>0.32622672410913001</v>
      </c>
      <c r="AU14" s="17">
        <v>0.34826424028396802</v>
      </c>
      <c r="AV14" s="17">
        <v>0.37448176893245</v>
      </c>
      <c r="AW14" s="17">
        <v>0.329138604782032</v>
      </c>
      <c r="AX14" s="17">
        <v>0.34852347835359199</v>
      </c>
      <c r="AY14" s="17"/>
      <c r="AZ14" s="17">
        <v>0.38378298655974602</v>
      </c>
      <c r="BA14" s="17">
        <v>0.31961195745501703</v>
      </c>
      <c r="BB14" s="17">
        <v>0.35526259038790797</v>
      </c>
      <c r="BC14" s="17">
        <v>0.323163867414618</v>
      </c>
      <c r="BD14" s="17">
        <v>0.32261506376313898</v>
      </c>
      <c r="BE14" s="17"/>
      <c r="BF14" s="17">
        <v>0.34669091032925298</v>
      </c>
      <c r="BG14" s="17"/>
      <c r="BH14" s="17">
        <v>0.35627759177144402</v>
      </c>
      <c r="BI14" s="17"/>
      <c r="BJ14" s="17">
        <v>0.36186298286913499</v>
      </c>
      <c r="BK14" s="17">
        <v>0.28225579038445198</v>
      </c>
      <c r="BL14" s="17">
        <v>0.363025431246147</v>
      </c>
      <c r="BM14" s="17">
        <v>0.26067377515114099</v>
      </c>
      <c r="BN14" s="17">
        <v>0.39548919379934699</v>
      </c>
      <c r="BO14" s="17">
        <v>0.38039384249659203</v>
      </c>
      <c r="BP14" s="17"/>
      <c r="BQ14" s="17">
        <v>0.38367177608915298</v>
      </c>
      <c r="BR14" s="17">
        <v>0.37430368350403298</v>
      </c>
      <c r="BS14" s="17">
        <v>0.33263572335763097</v>
      </c>
      <c r="BT14" s="17"/>
      <c r="BU14" s="17">
        <v>0.44204364398771001</v>
      </c>
      <c r="BV14" s="17">
        <v>0.36066903019299901</v>
      </c>
      <c r="BW14" s="17">
        <v>0.33066956946183901</v>
      </c>
      <c r="BX14" s="17"/>
      <c r="BY14" s="17">
        <v>0.36471008180338099</v>
      </c>
      <c r="BZ14" s="17"/>
      <c r="CA14" s="17">
        <v>0.430399383403401</v>
      </c>
    </row>
    <row r="15" spans="2:79" x14ac:dyDescent="0.35">
      <c r="B15" s="18" t="s">
        <v>504</v>
      </c>
      <c r="C15" s="17">
        <v>0.326705107678748</v>
      </c>
      <c r="D15" s="17">
        <v>0.32409976010685898</v>
      </c>
      <c r="E15" s="17">
        <v>0.33046057072680002</v>
      </c>
      <c r="F15" s="17"/>
      <c r="G15" s="17">
        <v>0.38919905982366598</v>
      </c>
      <c r="H15" s="17">
        <v>0.36503471355898598</v>
      </c>
      <c r="I15" s="17">
        <v>0.38964767203751399</v>
      </c>
      <c r="J15" s="17">
        <v>0.35204314902179601</v>
      </c>
      <c r="K15" s="17">
        <v>0.29238931303585902</v>
      </c>
      <c r="L15" s="17">
        <v>0.20964741531164799</v>
      </c>
      <c r="M15" s="17"/>
      <c r="N15" s="17">
        <v>0.32855815034382801</v>
      </c>
      <c r="O15" s="17">
        <v>0.32840185460975202</v>
      </c>
      <c r="P15" s="17">
        <v>0.29765270672334898</v>
      </c>
      <c r="Q15" s="17">
        <v>0.34740947052958199</v>
      </c>
      <c r="R15" s="17"/>
      <c r="S15" s="17">
        <v>0.31197532449968501</v>
      </c>
      <c r="T15" s="17">
        <v>0.378154552793867</v>
      </c>
      <c r="U15" s="17">
        <v>0.37137329136783398</v>
      </c>
      <c r="V15" s="17">
        <v>0.31914143322571298</v>
      </c>
      <c r="W15" s="17">
        <v>0.37530249018992301</v>
      </c>
      <c r="X15" s="17">
        <v>0.34025180509337299</v>
      </c>
      <c r="Y15" s="17">
        <v>0.41870079557721002</v>
      </c>
      <c r="Z15" s="17">
        <v>0.26283360840020698</v>
      </c>
      <c r="AA15" s="17">
        <v>0.281649535568259</v>
      </c>
      <c r="AB15" s="17">
        <v>0.20522617832092599</v>
      </c>
      <c r="AC15" s="17">
        <v>0.29994118570727801</v>
      </c>
      <c r="AD15" s="17">
        <v>0.339591810926761</v>
      </c>
      <c r="AE15" s="17"/>
      <c r="AF15" s="17">
        <v>0.329538064909498</v>
      </c>
      <c r="AG15" s="17">
        <v>0.29217426468271501</v>
      </c>
      <c r="AH15" s="17">
        <v>0.34988881993647603</v>
      </c>
      <c r="AI15" s="17">
        <v>0.34124071929288402</v>
      </c>
      <c r="AJ15" s="17">
        <v>0.34956434282530502</v>
      </c>
      <c r="AK15" s="17">
        <v>0.46555879280273399</v>
      </c>
      <c r="AL15" s="17"/>
      <c r="AM15" s="17">
        <v>0.29410714245647401</v>
      </c>
      <c r="AN15" s="17">
        <v>0.31946774601671601</v>
      </c>
      <c r="AO15" s="17">
        <v>0.37307173938446198</v>
      </c>
      <c r="AP15" s="17">
        <v>0.32833990730975299</v>
      </c>
      <c r="AQ15" s="17">
        <v>0.29616683196127602</v>
      </c>
      <c r="AR15" s="17"/>
      <c r="AS15" s="17">
        <v>0.356779629379957</v>
      </c>
      <c r="AT15" s="17">
        <v>0.315041299204604</v>
      </c>
      <c r="AU15" s="17">
        <v>0.33120552208683701</v>
      </c>
      <c r="AV15" s="17">
        <v>0.34752776804798002</v>
      </c>
      <c r="AW15" s="17">
        <v>0.27134657748541902</v>
      </c>
      <c r="AX15" s="17">
        <v>0.29297098469909599</v>
      </c>
      <c r="AY15" s="17"/>
      <c r="AZ15" s="17">
        <v>0.35629536758556202</v>
      </c>
      <c r="BA15" s="17">
        <v>0.31840237782080499</v>
      </c>
      <c r="BB15" s="17">
        <v>0.32834162549607299</v>
      </c>
      <c r="BC15" s="17">
        <v>0.26096546779929802</v>
      </c>
      <c r="BD15" s="17">
        <v>0.33353304100715703</v>
      </c>
      <c r="BE15" s="17"/>
      <c r="BF15" s="17">
        <v>0.323696553750767</v>
      </c>
      <c r="BG15" s="17"/>
      <c r="BH15" s="17">
        <v>0.33046501040218801</v>
      </c>
      <c r="BI15" s="17"/>
      <c r="BJ15" s="17">
        <v>0.37521445526029701</v>
      </c>
      <c r="BK15" s="17">
        <v>0.32086520189612899</v>
      </c>
      <c r="BL15" s="17">
        <v>0.295889132853213</v>
      </c>
      <c r="BM15" s="17">
        <v>0.29986602652259498</v>
      </c>
      <c r="BN15" s="17">
        <v>0.48396133687495502</v>
      </c>
      <c r="BO15" s="17">
        <v>0.31055453517406401</v>
      </c>
      <c r="BP15" s="17"/>
      <c r="BQ15" s="17">
        <v>0.341609350408973</v>
      </c>
      <c r="BR15" s="17">
        <v>0.35029476699795797</v>
      </c>
      <c r="BS15" s="17">
        <v>0.33511750391973899</v>
      </c>
      <c r="BT15" s="17"/>
      <c r="BU15" s="17">
        <v>0.218184809277328</v>
      </c>
      <c r="BV15" s="17">
        <v>0.37335667191861599</v>
      </c>
      <c r="BW15" s="17">
        <v>0.32135988080210498</v>
      </c>
      <c r="BX15" s="17"/>
      <c r="BY15" s="17">
        <v>0.37628482547340703</v>
      </c>
      <c r="BZ15" s="17"/>
      <c r="CA15" s="17">
        <v>0.34099555535755299</v>
      </c>
    </row>
    <row r="16" spans="2:79" ht="29" x14ac:dyDescent="0.35">
      <c r="B16" s="18" t="s">
        <v>505</v>
      </c>
      <c r="C16" s="17">
        <v>0.30255759655426101</v>
      </c>
      <c r="D16" s="17">
        <v>0.305229090228609</v>
      </c>
      <c r="E16" s="17">
        <v>0.29965820797859599</v>
      </c>
      <c r="F16" s="17"/>
      <c r="G16" s="17">
        <v>0.25286929433153699</v>
      </c>
      <c r="H16" s="17">
        <v>0.25629697866130602</v>
      </c>
      <c r="I16" s="17">
        <v>0.30601633740767598</v>
      </c>
      <c r="J16" s="17">
        <v>0.31579077497068297</v>
      </c>
      <c r="K16" s="17">
        <v>0.38517627506871999</v>
      </c>
      <c r="L16" s="17">
        <v>0.310546270430552</v>
      </c>
      <c r="M16" s="17"/>
      <c r="N16" s="17">
        <v>0.327562266488238</v>
      </c>
      <c r="O16" s="17">
        <v>0.33133002015482799</v>
      </c>
      <c r="P16" s="17">
        <v>0.31051875010668001</v>
      </c>
      <c r="Q16" s="17">
        <v>0.234688157779078</v>
      </c>
      <c r="R16" s="17"/>
      <c r="S16" s="17">
        <v>0.31126166548010498</v>
      </c>
      <c r="T16" s="17">
        <v>0.36240982704743502</v>
      </c>
      <c r="U16" s="17">
        <v>0.28104807734480097</v>
      </c>
      <c r="V16" s="17">
        <v>0.29351217738651603</v>
      </c>
      <c r="W16" s="17">
        <v>0.32890730255148398</v>
      </c>
      <c r="X16" s="17">
        <v>0.28378044228920901</v>
      </c>
      <c r="Y16" s="17">
        <v>0.34866598894115702</v>
      </c>
      <c r="Z16" s="17">
        <v>0.24133364486397901</v>
      </c>
      <c r="AA16" s="17">
        <v>0.26809474296449898</v>
      </c>
      <c r="AB16" s="17">
        <v>0.23422126151241601</v>
      </c>
      <c r="AC16" s="17">
        <v>0.33735555989909399</v>
      </c>
      <c r="AD16" s="17">
        <v>0.30795041293485798</v>
      </c>
      <c r="AE16" s="17"/>
      <c r="AF16" s="17">
        <v>0.301853015200435</v>
      </c>
      <c r="AG16" s="17">
        <v>0.28678131177238297</v>
      </c>
      <c r="AH16" s="17">
        <v>0.30935578601330499</v>
      </c>
      <c r="AI16" s="17">
        <v>0.30555031840994601</v>
      </c>
      <c r="AJ16" s="17">
        <v>0.353148238618676</v>
      </c>
      <c r="AK16" s="17">
        <v>0.37139086625213802</v>
      </c>
      <c r="AL16" s="17"/>
      <c r="AM16" s="17">
        <v>0.26998957287369002</v>
      </c>
      <c r="AN16" s="17">
        <v>0.27954276274541001</v>
      </c>
      <c r="AO16" s="17">
        <v>0.34250743110140203</v>
      </c>
      <c r="AP16" s="17">
        <v>0.33885374159295301</v>
      </c>
      <c r="AQ16" s="17">
        <v>0.27461738034018701</v>
      </c>
      <c r="AR16" s="17"/>
      <c r="AS16" s="17">
        <v>0.28651511675047098</v>
      </c>
      <c r="AT16" s="17">
        <v>0.32467804667046102</v>
      </c>
      <c r="AU16" s="17">
        <v>0.26840091821731499</v>
      </c>
      <c r="AV16" s="17">
        <v>0.300891947718534</v>
      </c>
      <c r="AW16" s="17">
        <v>0.32687932485229798</v>
      </c>
      <c r="AX16" s="17">
        <v>0.33232592805918598</v>
      </c>
      <c r="AY16" s="17"/>
      <c r="AZ16" s="17">
        <v>0.33886610627448299</v>
      </c>
      <c r="BA16" s="17">
        <v>0.30298110190973898</v>
      </c>
      <c r="BB16" s="17">
        <v>0.29451434923090303</v>
      </c>
      <c r="BC16" s="17">
        <v>0.36298644466352298</v>
      </c>
      <c r="BD16" s="17">
        <v>0.25887606031768901</v>
      </c>
      <c r="BE16" s="17"/>
      <c r="BF16" s="17">
        <v>0.30667408405816998</v>
      </c>
      <c r="BG16" s="17"/>
      <c r="BH16" s="17">
        <v>0.31350944680829301</v>
      </c>
      <c r="BI16" s="17"/>
      <c r="BJ16" s="17">
        <v>0.312815419524408</v>
      </c>
      <c r="BK16" s="17">
        <v>0.324610096660918</v>
      </c>
      <c r="BL16" s="17">
        <v>0.306689862145403</v>
      </c>
      <c r="BM16" s="17">
        <v>0.225279793081268</v>
      </c>
      <c r="BN16" s="17">
        <v>0.224701279689202</v>
      </c>
      <c r="BO16" s="17">
        <v>0.38111966863338098</v>
      </c>
      <c r="BP16" s="17"/>
      <c r="BQ16" s="17">
        <v>0.33325339321074499</v>
      </c>
      <c r="BR16" s="17">
        <v>0.34065094691976999</v>
      </c>
      <c r="BS16" s="17">
        <v>0.301143086809949</v>
      </c>
      <c r="BT16" s="17"/>
      <c r="BU16" s="17">
        <v>0.36325627279082701</v>
      </c>
      <c r="BV16" s="17">
        <v>0.36026371462239498</v>
      </c>
      <c r="BW16" s="17">
        <v>0.28163021142136802</v>
      </c>
      <c r="BX16" s="17"/>
      <c r="BY16" s="17">
        <v>0.33119939779109597</v>
      </c>
      <c r="BZ16" s="17"/>
      <c r="CA16" s="17">
        <v>0.329708977823642</v>
      </c>
    </row>
    <row r="17" spans="2:79" ht="43.5" x14ac:dyDescent="0.35">
      <c r="B17" s="18" t="s">
        <v>537</v>
      </c>
      <c r="C17" s="17">
        <v>0.29439074394776998</v>
      </c>
      <c r="D17" s="17">
        <v>0.30991930878436202</v>
      </c>
      <c r="E17" s="17">
        <v>0.27937445108967102</v>
      </c>
      <c r="F17" s="17"/>
      <c r="G17" s="17">
        <v>0.31363638298616903</v>
      </c>
      <c r="H17" s="17">
        <v>0.287872991192058</v>
      </c>
      <c r="I17" s="17">
        <v>0.29146054379853498</v>
      </c>
      <c r="J17" s="17">
        <v>0.271344614011161</v>
      </c>
      <c r="K17" s="17">
        <v>0.30994823734021398</v>
      </c>
      <c r="L17" s="17">
        <v>0.295933048511269</v>
      </c>
      <c r="M17" s="17"/>
      <c r="N17" s="17">
        <v>0.32246238728503501</v>
      </c>
      <c r="O17" s="17">
        <v>0.32205721010799099</v>
      </c>
      <c r="P17" s="17">
        <v>0.256273632899992</v>
      </c>
      <c r="Q17" s="17">
        <v>0.27107357009020999</v>
      </c>
      <c r="R17" s="17"/>
      <c r="S17" s="17">
        <v>0.30952607730531001</v>
      </c>
      <c r="T17" s="17">
        <v>0.29429178464626099</v>
      </c>
      <c r="U17" s="17">
        <v>0.37600423796256899</v>
      </c>
      <c r="V17" s="17">
        <v>0.29486654359776998</v>
      </c>
      <c r="W17" s="17">
        <v>0.28125934152598803</v>
      </c>
      <c r="X17" s="17">
        <v>0.25546688972019799</v>
      </c>
      <c r="Y17" s="17">
        <v>0.34863874954376101</v>
      </c>
      <c r="Z17" s="17">
        <v>0.211550730707038</v>
      </c>
      <c r="AA17" s="17">
        <v>0.28803182713401698</v>
      </c>
      <c r="AB17" s="17">
        <v>0.24981986440999601</v>
      </c>
      <c r="AC17" s="17">
        <v>0.31785656034637999</v>
      </c>
      <c r="AD17" s="17">
        <v>0.23476864937139699</v>
      </c>
      <c r="AE17" s="17"/>
      <c r="AF17" s="17">
        <v>0.27046847605257701</v>
      </c>
      <c r="AG17" s="17">
        <v>0.28188767223604699</v>
      </c>
      <c r="AH17" s="17">
        <v>0.32646939808748499</v>
      </c>
      <c r="AI17" s="17">
        <v>0.35528327736417897</v>
      </c>
      <c r="AJ17" s="17">
        <v>0.301088764237391</v>
      </c>
      <c r="AK17" s="17">
        <v>0.34959749832904202</v>
      </c>
      <c r="AL17" s="17"/>
      <c r="AM17" s="17">
        <v>0.22241687782271799</v>
      </c>
      <c r="AN17" s="17">
        <v>0.30366296559234401</v>
      </c>
      <c r="AO17" s="17">
        <v>0.32495856689963099</v>
      </c>
      <c r="AP17" s="17">
        <v>0.32381169358370199</v>
      </c>
      <c r="AQ17" s="17">
        <v>0.29339334692743002</v>
      </c>
      <c r="AR17" s="17"/>
      <c r="AS17" s="17">
        <v>0.30304868252501299</v>
      </c>
      <c r="AT17" s="17">
        <v>0.27808461338982399</v>
      </c>
      <c r="AU17" s="17">
        <v>0.27387179945857598</v>
      </c>
      <c r="AV17" s="17">
        <v>0.29047916671636598</v>
      </c>
      <c r="AW17" s="17">
        <v>0.31189769052831401</v>
      </c>
      <c r="AX17" s="17">
        <v>0.34403341137252402</v>
      </c>
      <c r="AY17" s="17"/>
      <c r="AZ17" s="17">
        <v>0.31357719521964</v>
      </c>
      <c r="BA17" s="17">
        <v>0.28706045228933602</v>
      </c>
      <c r="BB17" s="17">
        <v>0.28126548043713001</v>
      </c>
      <c r="BC17" s="17">
        <v>0.32425205557246201</v>
      </c>
      <c r="BD17" s="17">
        <v>0.28698929139764701</v>
      </c>
      <c r="BE17" s="17"/>
      <c r="BF17" s="17">
        <v>0.29795718362534501</v>
      </c>
      <c r="BG17" s="17"/>
      <c r="BH17" s="17">
        <v>0.32022618278466602</v>
      </c>
      <c r="BI17" s="17"/>
      <c r="BJ17" s="17">
        <v>0.28833222996244001</v>
      </c>
      <c r="BK17" s="17">
        <v>0.27682807243989399</v>
      </c>
      <c r="BL17" s="17">
        <v>0.30478342994173202</v>
      </c>
      <c r="BM17" s="17">
        <v>0.29490365054270801</v>
      </c>
      <c r="BN17" s="17">
        <v>0.32446242492347399</v>
      </c>
      <c r="BO17" s="17">
        <v>0.314777559919521</v>
      </c>
      <c r="BP17" s="17"/>
      <c r="BQ17" s="17">
        <v>0.36037968181955399</v>
      </c>
      <c r="BR17" s="17">
        <v>0.315729050801691</v>
      </c>
      <c r="BS17" s="17">
        <v>0.28165039054812602</v>
      </c>
      <c r="BT17" s="17"/>
      <c r="BU17" s="17">
        <v>0.30859478018866199</v>
      </c>
      <c r="BV17" s="17">
        <v>0.32232096801013799</v>
      </c>
      <c r="BW17" s="17">
        <v>0.29287832633518202</v>
      </c>
      <c r="BX17" s="17"/>
      <c r="BY17" s="17">
        <v>0.27953173997478997</v>
      </c>
      <c r="BZ17" s="17"/>
      <c r="CA17" s="17">
        <v>0.35909579207347098</v>
      </c>
    </row>
    <row r="18" spans="2:79" x14ac:dyDescent="0.35">
      <c r="B18" s="18" t="s">
        <v>136</v>
      </c>
      <c r="C18" s="17">
        <v>9.6194483655600294E-2</v>
      </c>
      <c r="D18" s="17">
        <v>8.6656699548907701E-2</v>
      </c>
      <c r="E18" s="17">
        <v>0.105234712520916</v>
      </c>
      <c r="F18" s="17"/>
      <c r="G18" s="17">
        <v>7.7266452933165405E-2</v>
      </c>
      <c r="H18" s="17">
        <v>9.7497901422705299E-2</v>
      </c>
      <c r="I18" s="17">
        <v>7.42901009528983E-2</v>
      </c>
      <c r="J18" s="17">
        <v>0.119776989771123</v>
      </c>
      <c r="K18" s="17">
        <v>9.2127561608930306E-2</v>
      </c>
      <c r="L18" s="17">
        <v>0.110456114022529</v>
      </c>
      <c r="M18" s="17"/>
      <c r="N18" s="17">
        <v>7.5840008706036299E-2</v>
      </c>
      <c r="O18" s="17">
        <v>8.8699425680309099E-2</v>
      </c>
      <c r="P18" s="17">
        <v>9.4552383025310299E-2</v>
      </c>
      <c r="Q18" s="17">
        <v>0.128095247695757</v>
      </c>
      <c r="R18" s="17"/>
      <c r="S18" s="17">
        <v>9.2464006591405301E-2</v>
      </c>
      <c r="T18" s="17">
        <v>9.8489866061019296E-2</v>
      </c>
      <c r="U18" s="17">
        <v>9.5413538717425098E-2</v>
      </c>
      <c r="V18" s="17">
        <v>8.4336035950171195E-2</v>
      </c>
      <c r="W18" s="17">
        <v>7.5948292966916506E-2</v>
      </c>
      <c r="X18" s="17">
        <v>0.122870922224044</v>
      </c>
      <c r="Y18" s="17">
        <v>5.00668505186855E-2</v>
      </c>
      <c r="Z18" s="17">
        <v>0.105158174388748</v>
      </c>
      <c r="AA18" s="17">
        <v>0.116479863006652</v>
      </c>
      <c r="AB18" s="17">
        <v>9.8614357869039299E-2</v>
      </c>
      <c r="AC18" s="17">
        <v>0.12907212742752</v>
      </c>
      <c r="AD18" s="17">
        <v>6.5464727632543698E-2</v>
      </c>
      <c r="AE18" s="17"/>
      <c r="AF18" s="17">
        <v>0.12395776395261</v>
      </c>
      <c r="AG18" s="17">
        <v>0.102671507020706</v>
      </c>
      <c r="AH18" s="17">
        <v>7.72867289550494E-2</v>
      </c>
      <c r="AI18" s="17">
        <v>4.2540801316453401E-2</v>
      </c>
      <c r="AJ18" s="17">
        <v>0.10133371752916499</v>
      </c>
      <c r="AK18" s="17">
        <v>3.4458919404606901E-2</v>
      </c>
      <c r="AL18" s="17"/>
      <c r="AM18" s="17">
        <v>0.13990953838093201</v>
      </c>
      <c r="AN18" s="17">
        <v>0.10335711489845199</v>
      </c>
      <c r="AO18" s="17">
        <v>6.3493458646161599E-2</v>
      </c>
      <c r="AP18" s="17">
        <v>6.3304574127792598E-2</v>
      </c>
      <c r="AQ18" s="17">
        <v>3.1898135156029801E-2</v>
      </c>
      <c r="AR18" s="17"/>
      <c r="AS18" s="17">
        <v>8.91260046283813E-2</v>
      </c>
      <c r="AT18" s="17">
        <v>8.8468217880260006E-2</v>
      </c>
      <c r="AU18" s="17">
        <v>9.2896268640630303E-2</v>
      </c>
      <c r="AV18" s="17">
        <v>0.101194922140681</v>
      </c>
      <c r="AW18" s="17">
        <v>0.13304079786010201</v>
      </c>
      <c r="AX18" s="17">
        <v>7.5950542484930494E-2</v>
      </c>
      <c r="AY18" s="17"/>
      <c r="AZ18" s="17">
        <v>6.2287069160962001E-2</v>
      </c>
      <c r="BA18" s="17">
        <v>0.102286373200249</v>
      </c>
      <c r="BB18" s="17">
        <v>0.14437049058156801</v>
      </c>
      <c r="BC18" s="17">
        <v>9.2069260140603806E-2</v>
      </c>
      <c r="BD18" s="17">
        <v>7.8041082562514699E-2</v>
      </c>
      <c r="BE18" s="17"/>
      <c r="BF18" s="17">
        <v>9.6320022424842999E-2</v>
      </c>
      <c r="BG18" s="17"/>
      <c r="BH18" s="17">
        <v>8.8386166124705498E-2</v>
      </c>
      <c r="BI18" s="17"/>
      <c r="BJ18" s="17">
        <v>9.0418995163924404E-2</v>
      </c>
      <c r="BK18" s="17">
        <v>0.100918971318222</v>
      </c>
      <c r="BL18" s="17">
        <v>9.1930286193216998E-2</v>
      </c>
      <c r="BM18" s="17">
        <v>0.137217544879354</v>
      </c>
      <c r="BN18" s="17">
        <v>6.61250237648736E-2</v>
      </c>
      <c r="BO18" s="17">
        <v>5.7137753040458199E-2</v>
      </c>
      <c r="BP18" s="17"/>
      <c r="BQ18" s="17">
        <v>6.3879809335684296E-2</v>
      </c>
      <c r="BR18" s="17">
        <v>7.7384834025279306E-2</v>
      </c>
      <c r="BS18" s="17">
        <v>8.0272481500037796E-2</v>
      </c>
      <c r="BT18" s="17"/>
      <c r="BU18" s="17">
        <v>2.5638376086886999E-2</v>
      </c>
      <c r="BV18" s="17">
        <v>6.8706388590618395E-2</v>
      </c>
      <c r="BW18" s="17">
        <v>7.2536585908131307E-2</v>
      </c>
      <c r="BX18" s="17"/>
      <c r="BY18" s="17">
        <v>5.8257952035726597E-2</v>
      </c>
      <c r="BZ18" s="17"/>
      <c r="CA18" s="17">
        <v>6.4735371704934402E-2</v>
      </c>
    </row>
    <row r="19" spans="2:79" x14ac:dyDescent="0.35">
      <c r="B19" s="18" t="s">
        <v>512</v>
      </c>
      <c r="C19" s="19">
        <v>5.0489402947477002E-2</v>
      </c>
      <c r="D19" s="19">
        <v>4.0716701364225803E-2</v>
      </c>
      <c r="E19" s="19">
        <v>5.9384302589982702E-2</v>
      </c>
      <c r="F19" s="19"/>
      <c r="G19" s="19">
        <v>2.4411632337623699E-2</v>
      </c>
      <c r="H19" s="19">
        <v>4.7444955473057299E-2</v>
      </c>
      <c r="I19" s="19">
        <v>2.79805260809943E-2</v>
      </c>
      <c r="J19" s="19">
        <v>5.4437891980503798E-2</v>
      </c>
      <c r="K19" s="19">
        <v>5.0337706415093698E-2</v>
      </c>
      <c r="L19" s="19">
        <v>8.4561844123267393E-2</v>
      </c>
      <c r="M19" s="19"/>
      <c r="N19" s="19">
        <v>3.92308181750066E-2</v>
      </c>
      <c r="O19" s="19">
        <v>3.4564394634184203E-2</v>
      </c>
      <c r="P19" s="19">
        <v>6.1405852781870003E-2</v>
      </c>
      <c r="Q19" s="19">
        <v>7.0400140505131797E-2</v>
      </c>
      <c r="R19" s="19"/>
      <c r="S19" s="19">
        <v>4.0980669771973101E-2</v>
      </c>
      <c r="T19" s="19">
        <v>2.2033609020086001E-2</v>
      </c>
      <c r="U19" s="19">
        <v>2.4356451680211201E-2</v>
      </c>
      <c r="V19" s="19">
        <v>3.4285570050107503E-2</v>
      </c>
      <c r="W19" s="19">
        <v>5.5326702306809097E-2</v>
      </c>
      <c r="X19" s="19">
        <v>5.4483417198330303E-2</v>
      </c>
      <c r="Y19" s="19">
        <v>1.6318244531265201E-2</v>
      </c>
      <c r="Z19" s="19">
        <v>0.121704397298998</v>
      </c>
      <c r="AA19" s="19">
        <v>7.8700207053519294E-2</v>
      </c>
      <c r="AB19" s="19">
        <v>7.4169851086183305E-2</v>
      </c>
      <c r="AC19" s="19">
        <v>7.7850587375450697E-2</v>
      </c>
      <c r="AD19" s="19">
        <v>7.4095886916782705E-2</v>
      </c>
      <c r="AE19" s="19"/>
      <c r="AF19" s="19">
        <v>8.0564480451391904E-2</v>
      </c>
      <c r="AG19" s="19">
        <v>4.8393432614074902E-2</v>
      </c>
      <c r="AH19" s="19">
        <v>4.3151495486714597E-2</v>
      </c>
      <c r="AI19" s="19">
        <v>2.0388602166233401E-2</v>
      </c>
      <c r="AJ19" s="19">
        <v>3.8769215830589003E-2</v>
      </c>
      <c r="AK19" s="19">
        <v>4.0367374479890798E-2</v>
      </c>
      <c r="AL19" s="19"/>
      <c r="AM19" s="19">
        <v>6.9119144563585505E-2</v>
      </c>
      <c r="AN19" s="19">
        <v>5.6141171353322E-2</v>
      </c>
      <c r="AO19" s="19">
        <v>2.8473941842781701E-2</v>
      </c>
      <c r="AP19" s="19">
        <v>5.19617909524345E-2</v>
      </c>
      <c r="AQ19" s="19">
        <v>3.6678156455584199E-2</v>
      </c>
      <c r="AR19" s="19"/>
      <c r="AS19" s="19">
        <v>4.37830778894511E-2</v>
      </c>
      <c r="AT19" s="19">
        <v>7.2180567927341496E-2</v>
      </c>
      <c r="AU19" s="19">
        <v>3.7902490021435503E-2</v>
      </c>
      <c r="AV19" s="19">
        <v>4.4835556193819001E-2</v>
      </c>
      <c r="AW19" s="19">
        <v>4.2829709228262701E-2</v>
      </c>
      <c r="AX19" s="19">
        <v>6.28325442750364E-2</v>
      </c>
      <c r="AY19" s="19"/>
      <c r="AZ19" s="19">
        <v>4.0719968674719498E-2</v>
      </c>
      <c r="BA19" s="19">
        <v>4.8584613477853297E-2</v>
      </c>
      <c r="BB19" s="19">
        <v>6.1530385947201498E-2</v>
      </c>
      <c r="BC19" s="19">
        <v>5.7899272070879901E-2</v>
      </c>
      <c r="BD19" s="19">
        <v>4.8122317186234401E-2</v>
      </c>
      <c r="BE19" s="19"/>
      <c r="BF19" s="19">
        <v>5.1872793097641999E-2</v>
      </c>
      <c r="BG19" s="19"/>
      <c r="BH19" s="19">
        <v>5.3057011680343102E-2</v>
      </c>
      <c r="BI19" s="19"/>
      <c r="BJ19" s="19">
        <v>4.77274329647343E-2</v>
      </c>
      <c r="BK19" s="19">
        <v>5.4584424964012099E-2</v>
      </c>
      <c r="BL19" s="19">
        <v>4.0669213780373401E-2</v>
      </c>
      <c r="BM19" s="19">
        <v>7.8239389249036395E-2</v>
      </c>
      <c r="BN19" s="19">
        <v>4.7443864803604401E-2</v>
      </c>
      <c r="BO19" s="19">
        <v>6.1665966046166303E-2</v>
      </c>
      <c r="BP19" s="19"/>
      <c r="BQ19" s="19">
        <v>3.04179841137685E-2</v>
      </c>
      <c r="BR19" s="19">
        <v>4.8484156513968903E-2</v>
      </c>
      <c r="BS19" s="19">
        <v>4.73530609559338E-2</v>
      </c>
      <c r="BT19" s="19"/>
      <c r="BU19" s="19">
        <v>4.0741399479418801E-2</v>
      </c>
      <c r="BV19" s="19">
        <v>5.14048227834496E-2</v>
      </c>
      <c r="BW19" s="19">
        <v>4.7607520212853298E-2</v>
      </c>
      <c r="BX19" s="19"/>
      <c r="BY19" s="19">
        <v>2.09897622527721E-2</v>
      </c>
      <c r="BZ19" s="19"/>
      <c r="CA19" s="19">
        <v>2.45554003568338E-2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24"/>
  <sheetViews>
    <sheetView showGridLines="0" topLeftCell="A16"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1999</v>
      </c>
      <c r="D7" s="10">
        <v>957</v>
      </c>
      <c r="E7" s="10">
        <v>1035</v>
      </c>
      <c r="F7" s="10"/>
      <c r="G7" s="10">
        <v>236</v>
      </c>
      <c r="H7" s="10">
        <v>274</v>
      </c>
      <c r="I7" s="10">
        <v>266</v>
      </c>
      <c r="J7" s="10">
        <v>341</v>
      </c>
      <c r="K7" s="10">
        <v>370</v>
      </c>
      <c r="L7" s="10">
        <v>512</v>
      </c>
      <c r="M7" s="10"/>
      <c r="N7" s="10">
        <v>769</v>
      </c>
      <c r="O7" s="10">
        <v>543</v>
      </c>
      <c r="P7" s="10">
        <v>248</v>
      </c>
      <c r="Q7" s="10">
        <v>419</v>
      </c>
      <c r="R7" s="10"/>
      <c r="S7" s="10">
        <v>249</v>
      </c>
      <c r="T7" s="10">
        <v>280</v>
      </c>
      <c r="U7" s="10">
        <v>181</v>
      </c>
      <c r="V7" s="10">
        <v>156</v>
      </c>
      <c r="W7" s="10">
        <v>135</v>
      </c>
      <c r="X7" s="10">
        <v>157</v>
      </c>
      <c r="Y7" s="10">
        <v>172</v>
      </c>
      <c r="Z7" s="10">
        <v>79</v>
      </c>
      <c r="AA7" s="10">
        <v>200</v>
      </c>
      <c r="AB7" s="10">
        <v>215</v>
      </c>
      <c r="AC7" s="10">
        <v>108</v>
      </c>
      <c r="AD7" s="10">
        <v>67</v>
      </c>
      <c r="AE7" s="10"/>
      <c r="AF7" s="10">
        <v>350</v>
      </c>
      <c r="AG7" s="10">
        <v>627</v>
      </c>
      <c r="AH7" s="10">
        <v>363</v>
      </c>
      <c r="AI7" s="10">
        <v>217</v>
      </c>
      <c r="AJ7" s="10">
        <v>127</v>
      </c>
      <c r="AK7" s="10">
        <v>159</v>
      </c>
      <c r="AL7" s="10"/>
      <c r="AM7" s="10">
        <v>399</v>
      </c>
      <c r="AN7" s="10">
        <v>662</v>
      </c>
      <c r="AO7" s="10">
        <v>579</v>
      </c>
      <c r="AP7" s="10">
        <v>260</v>
      </c>
      <c r="AQ7" s="10">
        <v>47</v>
      </c>
      <c r="AR7" s="10"/>
      <c r="AS7" s="10">
        <v>418</v>
      </c>
      <c r="AT7" s="10">
        <v>500</v>
      </c>
      <c r="AU7" s="10">
        <v>271</v>
      </c>
      <c r="AV7" s="10">
        <v>400</v>
      </c>
      <c r="AW7" s="10">
        <v>248</v>
      </c>
      <c r="AX7" s="10">
        <v>160</v>
      </c>
      <c r="AY7" s="10"/>
      <c r="AZ7" s="10">
        <v>496</v>
      </c>
      <c r="BA7" s="10">
        <v>534</v>
      </c>
      <c r="BB7" s="10">
        <v>350</v>
      </c>
      <c r="BC7" s="10">
        <v>168</v>
      </c>
      <c r="BD7" s="10">
        <v>435</v>
      </c>
      <c r="BE7" s="10"/>
      <c r="BF7" s="10">
        <v>1594</v>
      </c>
      <c r="BG7" s="10"/>
      <c r="BH7" s="10">
        <v>1302</v>
      </c>
      <c r="BI7" s="10"/>
      <c r="BJ7" s="10">
        <v>544</v>
      </c>
      <c r="BK7" s="10">
        <v>427</v>
      </c>
      <c r="BL7" s="10">
        <v>672</v>
      </c>
      <c r="BM7" s="10">
        <v>134</v>
      </c>
      <c r="BN7" s="10">
        <v>61</v>
      </c>
      <c r="BO7" s="10">
        <v>60</v>
      </c>
      <c r="BP7" s="10"/>
      <c r="BQ7" s="10">
        <v>304</v>
      </c>
      <c r="BR7" s="10">
        <v>522</v>
      </c>
      <c r="BS7" s="10">
        <v>1025</v>
      </c>
      <c r="BT7" s="10"/>
      <c r="BU7" s="10">
        <v>103</v>
      </c>
      <c r="BV7" s="10">
        <v>635</v>
      </c>
      <c r="BW7" s="10">
        <v>1054</v>
      </c>
      <c r="BX7" s="10"/>
      <c r="BY7" s="10">
        <v>63</v>
      </c>
      <c r="BZ7" s="10"/>
      <c r="CA7" s="10">
        <v>476</v>
      </c>
    </row>
    <row r="8" spans="2:79" ht="30" customHeight="1" x14ac:dyDescent="0.35">
      <c r="B8" s="11" t="s">
        <v>20</v>
      </c>
      <c r="C8" s="11">
        <v>1990</v>
      </c>
      <c r="D8" s="11">
        <v>987</v>
      </c>
      <c r="E8" s="11">
        <v>996</v>
      </c>
      <c r="F8" s="11"/>
      <c r="G8" s="11">
        <v>275</v>
      </c>
      <c r="H8" s="11">
        <v>313</v>
      </c>
      <c r="I8" s="11">
        <v>339</v>
      </c>
      <c r="J8" s="11">
        <v>376</v>
      </c>
      <c r="K8" s="11">
        <v>290</v>
      </c>
      <c r="L8" s="11">
        <v>397</v>
      </c>
      <c r="M8" s="11"/>
      <c r="N8" s="11">
        <v>519</v>
      </c>
      <c r="O8" s="11">
        <v>529</v>
      </c>
      <c r="P8" s="11">
        <v>421</v>
      </c>
      <c r="Q8" s="11">
        <v>502</v>
      </c>
      <c r="R8" s="11"/>
      <c r="S8" s="11">
        <v>267</v>
      </c>
      <c r="T8" s="11">
        <v>263</v>
      </c>
      <c r="U8" s="11">
        <v>164</v>
      </c>
      <c r="V8" s="11">
        <v>192</v>
      </c>
      <c r="W8" s="11">
        <v>135</v>
      </c>
      <c r="X8" s="11">
        <v>176</v>
      </c>
      <c r="Y8" s="11">
        <v>167</v>
      </c>
      <c r="Z8" s="11">
        <v>82</v>
      </c>
      <c r="AA8" s="11">
        <v>196</v>
      </c>
      <c r="AB8" s="11">
        <v>194</v>
      </c>
      <c r="AC8" s="11">
        <v>93</v>
      </c>
      <c r="AD8" s="11">
        <v>60</v>
      </c>
      <c r="AE8" s="11"/>
      <c r="AF8" s="11">
        <v>359</v>
      </c>
      <c r="AG8" s="11">
        <v>691</v>
      </c>
      <c r="AH8" s="11">
        <v>375</v>
      </c>
      <c r="AI8" s="11">
        <v>206</v>
      </c>
      <c r="AJ8" s="11">
        <v>104</v>
      </c>
      <c r="AK8" s="11">
        <v>102</v>
      </c>
      <c r="AL8" s="11"/>
      <c r="AM8" s="11">
        <v>453</v>
      </c>
      <c r="AN8" s="11">
        <v>697</v>
      </c>
      <c r="AO8" s="11">
        <v>538</v>
      </c>
      <c r="AP8" s="11">
        <v>228</v>
      </c>
      <c r="AQ8" s="11">
        <v>26</v>
      </c>
      <c r="AR8" s="11"/>
      <c r="AS8" s="11">
        <v>431</v>
      </c>
      <c r="AT8" s="11">
        <v>479</v>
      </c>
      <c r="AU8" s="11">
        <v>288</v>
      </c>
      <c r="AV8" s="11">
        <v>403</v>
      </c>
      <c r="AW8" s="11">
        <v>232</v>
      </c>
      <c r="AX8" s="11">
        <v>156</v>
      </c>
      <c r="AY8" s="11"/>
      <c r="AZ8" s="11">
        <v>425</v>
      </c>
      <c r="BA8" s="11">
        <v>584</v>
      </c>
      <c r="BB8" s="11">
        <v>368</v>
      </c>
      <c r="BC8" s="11">
        <v>143</v>
      </c>
      <c r="BD8" s="11">
        <v>456</v>
      </c>
      <c r="BE8" s="11"/>
      <c r="BF8" s="11">
        <v>1550</v>
      </c>
      <c r="BG8" s="11"/>
      <c r="BH8" s="11">
        <v>1250</v>
      </c>
      <c r="BI8" s="11"/>
      <c r="BJ8" s="11">
        <v>596</v>
      </c>
      <c r="BK8" s="11">
        <v>393</v>
      </c>
      <c r="BL8" s="11">
        <v>605</v>
      </c>
      <c r="BM8" s="11">
        <v>153</v>
      </c>
      <c r="BN8" s="11">
        <v>70</v>
      </c>
      <c r="BO8" s="11">
        <v>58</v>
      </c>
      <c r="BP8" s="11"/>
      <c r="BQ8" s="11">
        <v>308</v>
      </c>
      <c r="BR8" s="11">
        <v>520</v>
      </c>
      <c r="BS8" s="11">
        <v>1015</v>
      </c>
      <c r="BT8" s="11"/>
      <c r="BU8" s="11">
        <v>94</v>
      </c>
      <c r="BV8" s="11">
        <v>621</v>
      </c>
      <c r="BW8" s="11">
        <v>1055</v>
      </c>
      <c r="BX8" s="11"/>
      <c r="BY8" s="11">
        <v>78</v>
      </c>
      <c r="BZ8" s="11"/>
      <c r="CA8" s="11">
        <v>451</v>
      </c>
    </row>
    <row r="9" spans="2:79" ht="29" x14ac:dyDescent="0.35">
      <c r="B9" s="18" t="s">
        <v>501</v>
      </c>
      <c r="C9" s="17">
        <v>0.48967573625406802</v>
      </c>
      <c r="D9" s="17">
        <v>0.48948892783564601</v>
      </c>
      <c r="E9" s="17">
        <v>0.489219775600792</v>
      </c>
      <c r="F9" s="17"/>
      <c r="G9" s="17">
        <v>0.40452451912495702</v>
      </c>
      <c r="H9" s="17">
        <v>0.38334126692875098</v>
      </c>
      <c r="I9" s="17">
        <v>0.48517904222824898</v>
      </c>
      <c r="J9" s="17">
        <v>0.54133303085936002</v>
      </c>
      <c r="K9" s="17">
        <v>0.589896833865447</v>
      </c>
      <c r="L9" s="17">
        <v>0.51413653694013495</v>
      </c>
      <c r="M9" s="17"/>
      <c r="N9" s="17">
        <v>0.52067264992231199</v>
      </c>
      <c r="O9" s="17">
        <v>0.478915676347481</v>
      </c>
      <c r="P9" s="17">
        <v>0.44956078375289599</v>
      </c>
      <c r="Q9" s="17">
        <v>0.50150020971839004</v>
      </c>
      <c r="R9" s="17"/>
      <c r="S9" s="17">
        <v>0.45896556031211999</v>
      </c>
      <c r="T9" s="17">
        <v>0.52881091995053298</v>
      </c>
      <c r="U9" s="17">
        <v>0.53267842831244305</v>
      </c>
      <c r="V9" s="17">
        <v>0.54329839801285496</v>
      </c>
      <c r="W9" s="17">
        <v>0.48601807602665897</v>
      </c>
      <c r="X9" s="17">
        <v>0.46240988102011998</v>
      </c>
      <c r="Y9" s="17">
        <v>0.44081402094078098</v>
      </c>
      <c r="Z9" s="17">
        <v>0.48381128268774898</v>
      </c>
      <c r="AA9" s="17">
        <v>0.46116332486440897</v>
      </c>
      <c r="AB9" s="17">
        <v>0.46938434203435098</v>
      </c>
      <c r="AC9" s="17">
        <v>0.52409081463981799</v>
      </c>
      <c r="AD9" s="17">
        <v>0.502932917445579</v>
      </c>
      <c r="AE9" s="17"/>
      <c r="AF9" s="17">
        <v>0.48508297945408002</v>
      </c>
      <c r="AG9" s="17">
        <v>0.46838543610942601</v>
      </c>
      <c r="AH9" s="17">
        <v>0.54005776245644999</v>
      </c>
      <c r="AI9" s="17">
        <v>0.447725090087503</v>
      </c>
      <c r="AJ9" s="17">
        <v>0.58037094088057595</v>
      </c>
      <c r="AK9" s="17">
        <v>0.544842228303697</v>
      </c>
      <c r="AL9" s="17"/>
      <c r="AM9" s="17">
        <v>0.448455600748978</v>
      </c>
      <c r="AN9" s="17">
        <v>0.50067681300802702</v>
      </c>
      <c r="AO9" s="17">
        <v>0.51009723294185805</v>
      </c>
      <c r="AP9" s="17">
        <v>0.48521323049280202</v>
      </c>
      <c r="AQ9" s="17">
        <v>0.53994414306383998</v>
      </c>
      <c r="AR9" s="17"/>
      <c r="AS9" s="17">
        <v>0.43234848377134999</v>
      </c>
      <c r="AT9" s="17">
        <v>0.52016344200718401</v>
      </c>
      <c r="AU9" s="17">
        <v>0.46104529809587302</v>
      </c>
      <c r="AV9" s="17">
        <v>0.47878771729236402</v>
      </c>
      <c r="AW9" s="17">
        <v>0.51703390513873104</v>
      </c>
      <c r="AX9" s="17">
        <v>0.59478363451093197</v>
      </c>
      <c r="AY9" s="17"/>
      <c r="AZ9" s="17">
        <v>0.47137717972239801</v>
      </c>
      <c r="BA9" s="17">
        <v>0.48616625943805603</v>
      </c>
      <c r="BB9" s="17">
        <v>0.56923971396543904</v>
      </c>
      <c r="BC9" s="17">
        <v>0.45865622071470602</v>
      </c>
      <c r="BD9" s="17">
        <v>0.45871685634574899</v>
      </c>
      <c r="BE9" s="17"/>
      <c r="BF9" s="17">
        <v>0.49980552898708103</v>
      </c>
      <c r="BG9" s="17"/>
      <c r="BH9" s="17">
        <v>0.50726671193399697</v>
      </c>
      <c r="BI9" s="17"/>
      <c r="BJ9" s="17">
        <v>0.50313615351905505</v>
      </c>
      <c r="BK9" s="17">
        <v>0.48702658751817302</v>
      </c>
      <c r="BL9" s="17">
        <v>0.52228978561117101</v>
      </c>
      <c r="BM9" s="17">
        <v>0.42443346854193098</v>
      </c>
      <c r="BN9" s="17">
        <v>0.47609965137905502</v>
      </c>
      <c r="BO9" s="17">
        <v>0.40494035367518599</v>
      </c>
      <c r="BP9" s="17"/>
      <c r="BQ9" s="17">
        <v>0.52891341507696998</v>
      </c>
      <c r="BR9" s="17">
        <v>0.534274065185809</v>
      </c>
      <c r="BS9" s="17">
        <v>0.48477398833177598</v>
      </c>
      <c r="BT9" s="17"/>
      <c r="BU9" s="17">
        <v>0.46644375865723597</v>
      </c>
      <c r="BV9" s="17">
        <v>0.54926839488532297</v>
      </c>
      <c r="BW9" s="17">
        <v>0.47840364823935899</v>
      </c>
      <c r="BX9" s="17"/>
      <c r="BY9" s="17">
        <v>0.307288841053524</v>
      </c>
      <c r="BZ9" s="17"/>
      <c r="CA9" s="17">
        <v>0.60628895480889</v>
      </c>
    </row>
    <row r="10" spans="2:79" ht="29" x14ac:dyDescent="0.35">
      <c r="B10" s="18" t="s">
        <v>502</v>
      </c>
      <c r="C10" s="17">
        <v>0.44454049857698602</v>
      </c>
      <c r="D10" s="17">
        <v>0.44059339312027601</v>
      </c>
      <c r="E10" s="17">
        <v>0.44740646647109</v>
      </c>
      <c r="F10" s="17"/>
      <c r="G10" s="17">
        <v>0.34322915078829502</v>
      </c>
      <c r="H10" s="17">
        <v>0.33650528329498602</v>
      </c>
      <c r="I10" s="17">
        <v>0.40976117341432999</v>
      </c>
      <c r="J10" s="17">
        <v>0.50819894747233696</v>
      </c>
      <c r="K10" s="17">
        <v>0.493080740839278</v>
      </c>
      <c r="L10" s="17">
        <v>0.533867541421162</v>
      </c>
      <c r="M10" s="17"/>
      <c r="N10" s="17">
        <v>0.498388557566948</v>
      </c>
      <c r="O10" s="17">
        <v>0.44447318335806402</v>
      </c>
      <c r="P10" s="17">
        <v>0.40248204016184502</v>
      </c>
      <c r="Q10" s="17">
        <v>0.42784353667028702</v>
      </c>
      <c r="R10" s="17"/>
      <c r="S10" s="17">
        <v>0.44715712224147702</v>
      </c>
      <c r="T10" s="17">
        <v>0.46639115684432902</v>
      </c>
      <c r="U10" s="17">
        <v>0.51104121365626098</v>
      </c>
      <c r="V10" s="17">
        <v>0.452430186571673</v>
      </c>
      <c r="W10" s="17">
        <v>0.51277480164818301</v>
      </c>
      <c r="X10" s="17">
        <v>0.38002949202160402</v>
      </c>
      <c r="Y10" s="17">
        <v>0.38234095853951</v>
      </c>
      <c r="Z10" s="17">
        <v>0.44175872493238699</v>
      </c>
      <c r="AA10" s="17">
        <v>0.35466563398948098</v>
      </c>
      <c r="AB10" s="17">
        <v>0.47675269487398603</v>
      </c>
      <c r="AC10" s="17">
        <v>0.47319355571984401</v>
      </c>
      <c r="AD10" s="17">
        <v>0.48791196589145802</v>
      </c>
      <c r="AE10" s="17"/>
      <c r="AF10" s="17">
        <v>0.45960556018367799</v>
      </c>
      <c r="AG10" s="17">
        <v>0.43706771159983399</v>
      </c>
      <c r="AH10" s="17">
        <v>0.45310778125398099</v>
      </c>
      <c r="AI10" s="17">
        <v>0.40496633236260998</v>
      </c>
      <c r="AJ10" s="17">
        <v>0.452450338061125</v>
      </c>
      <c r="AK10" s="17">
        <v>0.60680493780095801</v>
      </c>
      <c r="AL10" s="17"/>
      <c r="AM10" s="17">
        <v>0.36715911306239302</v>
      </c>
      <c r="AN10" s="17">
        <v>0.47513320932309699</v>
      </c>
      <c r="AO10" s="17">
        <v>0.45192366150746199</v>
      </c>
      <c r="AP10" s="17">
        <v>0.44980066971688798</v>
      </c>
      <c r="AQ10" s="17">
        <v>0.53783761869306401</v>
      </c>
      <c r="AR10" s="17"/>
      <c r="AS10" s="17">
        <v>0.42097112338234599</v>
      </c>
      <c r="AT10" s="17">
        <v>0.454921145468413</v>
      </c>
      <c r="AU10" s="17">
        <v>0.41196685525624499</v>
      </c>
      <c r="AV10" s="17">
        <v>0.45361978555931898</v>
      </c>
      <c r="AW10" s="17">
        <v>0.47682447587924598</v>
      </c>
      <c r="AX10" s="17">
        <v>0.469734827283524</v>
      </c>
      <c r="AY10" s="17"/>
      <c r="AZ10" s="17">
        <v>0.43560233449838498</v>
      </c>
      <c r="BA10" s="17">
        <v>0.42095436139021503</v>
      </c>
      <c r="BB10" s="17">
        <v>0.47616037002332601</v>
      </c>
      <c r="BC10" s="17">
        <v>0.47644294867917097</v>
      </c>
      <c r="BD10" s="17">
        <v>0.44945181322503402</v>
      </c>
      <c r="BE10" s="17"/>
      <c r="BF10" s="17">
        <v>0.45600156074797799</v>
      </c>
      <c r="BG10" s="17"/>
      <c r="BH10" s="17">
        <v>0.45622367331815999</v>
      </c>
      <c r="BI10" s="17"/>
      <c r="BJ10" s="17">
        <v>0.42579557326081102</v>
      </c>
      <c r="BK10" s="17">
        <v>0.50874261032430101</v>
      </c>
      <c r="BL10" s="17">
        <v>0.47641272786942002</v>
      </c>
      <c r="BM10" s="17">
        <v>0.34742306161136199</v>
      </c>
      <c r="BN10" s="17">
        <v>0.47793159359319998</v>
      </c>
      <c r="BO10" s="17">
        <v>0.37478386219246201</v>
      </c>
      <c r="BP10" s="17"/>
      <c r="BQ10" s="17">
        <v>0.45880856702478401</v>
      </c>
      <c r="BR10" s="17">
        <v>0.45489153282237299</v>
      </c>
      <c r="BS10" s="17">
        <v>0.44677951488258699</v>
      </c>
      <c r="BT10" s="17"/>
      <c r="BU10" s="17">
        <v>0.52426085929009802</v>
      </c>
      <c r="BV10" s="17">
        <v>0.46680373686534399</v>
      </c>
      <c r="BW10" s="17">
        <v>0.45445466995994399</v>
      </c>
      <c r="BX10" s="17"/>
      <c r="BY10" s="17">
        <v>0.18911713724345999</v>
      </c>
      <c r="BZ10" s="17"/>
      <c r="CA10" s="17">
        <v>0.55534394939532905</v>
      </c>
    </row>
    <row r="11" spans="2:79" ht="29" x14ac:dyDescent="0.35">
      <c r="B11" s="18" t="s">
        <v>503</v>
      </c>
      <c r="C11" s="17">
        <v>0.44259917040917202</v>
      </c>
      <c r="D11" s="17">
        <v>0.44036067737664603</v>
      </c>
      <c r="E11" s="17">
        <v>0.443756315407006</v>
      </c>
      <c r="F11" s="17"/>
      <c r="G11" s="17">
        <v>0.36283851023733399</v>
      </c>
      <c r="H11" s="17">
        <v>0.33102476117185797</v>
      </c>
      <c r="I11" s="17">
        <v>0.33794524139117399</v>
      </c>
      <c r="J11" s="17">
        <v>0.52704270041954304</v>
      </c>
      <c r="K11" s="17">
        <v>0.55931464483570403</v>
      </c>
      <c r="L11" s="17">
        <v>0.50997645653879498</v>
      </c>
      <c r="M11" s="17"/>
      <c r="N11" s="17">
        <v>0.50045556179390305</v>
      </c>
      <c r="O11" s="17">
        <v>0.45251134843519297</v>
      </c>
      <c r="P11" s="17">
        <v>0.41182490248722903</v>
      </c>
      <c r="Q11" s="17">
        <v>0.39630879611966302</v>
      </c>
      <c r="R11" s="17"/>
      <c r="S11" s="17">
        <v>0.376678129248112</v>
      </c>
      <c r="T11" s="17">
        <v>0.46163883799057398</v>
      </c>
      <c r="U11" s="17">
        <v>0.51576730295693296</v>
      </c>
      <c r="V11" s="17">
        <v>0.51603038025871095</v>
      </c>
      <c r="W11" s="17">
        <v>0.48949816004442898</v>
      </c>
      <c r="X11" s="17">
        <v>0.39797729194538201</v>
      </c>
      <c r="Y11" s="17">
        <v>0.353546896545054</v>
      </c>
      <c r="Z11" s="17">
        <v>0.36085337793295802</v>
      </c>
      <c r="AA11" s="17">
        <v>0.455250541147174</v>
      </c>
      <c r="AB11" s="17">
        <v>0.40684435725439499</v>
      </c>
      <c r="AC11" s="17">
        <v>0.54368239566038601</v>
      </c>
      <c r="AD11" s="17">
        <v>0.52048548631897096</v>
      </c>
      <c r="AE11" s="17"/>
      <c r="AF11" s="17">
        <v>0.416903558630905</v>
      </c>
      <c r="AG11" s="17">
        <v>0.42934139599768101</v>
      </c>
      <c r="AH11" s="17">
        <v>0.50205759816330398</v>
      </c>
      <c r="AI11" s="17">
        <v>0.48011235280228998</v>
      </c>
      <c r="AJ11" s="17">
        <v>0.433052068732725</v>
      </c>
      <c r="AK11" s="17">
        <v>0.47514624054177801</v>
      </c>
      <c r="AL11" s="17"/>
      <c r="AM11" s="17">
        <v>0.39270116648050502</v>
      </c>
      <c r="AN11" s="17">
        <v>0.47137388903956101</v>
      </c>
      <c r="AO11" s="17">
        <v>0.47611766529719501</v>
      </c>
      <c r="AP11" s="17">
        <v>0.37605839161750299</v>
      </c>
      <c r="AQ11" s="17">
        <v>0.57055585991061497</v>
      </c>
      <c r="AR11" s="17"/>
      <c r="AS11" s="17">
        <v>0.38493560712297498</v>
      </c>
      <c r="AT11" s="17">
        <v>0.47883024300550697</v>
      </c>
      <c r="AU11" s="17">
        <v>0.391646660822279</v>
      </c>
      <c r="AV11" s="17">
        <v>0.45435593131462498</v>
      </c>
      <c r="AW11" s="17">
        <v>0.52394638323769704</v>
      </c>
      <c r="AX11" s="17">
        <v>0.43310785930885498</v>
      </c>
      <c r="AY11" s="17"/>
      <c r="AZ11" s="17">
        <v>0.45807696005529502</v>
      </c>
      <c r="BA11" s="17">
        <v>0.42030488941998401</v>
      </c>
      <c r="BB11" s="17">
        <v>0.485106903267359</v>
      </c>
      <c r="BC11" s="17">
        <v>0.43034740849497199</v>
      </c>
      <c r="BD11" s="17">
        <v>0.42798842101086099</v>
      </c>
      <c r="BE11" s="17"/>
      <c r="BF11" s="17">
        <v>0.46048404372671498</v>
      </c>
      <c r="BG11" s="17"/>
      <c r="BH11" s="17">
        <v>0.46178125563348199</v>
      </c>
      <c r="BI11" s="17"/>
      <c r="BJ11" s="17">
        <v>0.45532428521908302</v>
      </c>
      <c r="BK11" s="17">
        <v>0.48789210246958298</v>
      </c>
      <c r="BL11" s="17">
        <v>0.47727427395287197</v>
      </c>
      <c r="BM11" s="17">
        <v>0.31117032384772503</v>
      </c>
      <c r="BN11" s="17">
        <v>0.385201737250284</v>
      </c>
      <c r="BO11" s="17">
        <v>0.39458872969432601</v>
      </c>
      <c r="BP11" s="17"/>
      <c r="BQ11" s="17">
        <v>0.52861175370541702</v>
      </c>
      <c r="BR11" s="17">
        <v>0.42564404610536799</v>
      </c>
      <c r="BS11" s="17">
        <v>0.443376368163857</v>
      </c>
      <c r="BT11" s="17"/>
      <c r="BU11" s="17">
        <v>0.436712326641158</v>
      </c>
      <c r="BV11" s="17">
        <v>0.49642621631430101</v>
      </c>
      <c r="BW11" s="17">
        <v>0.43126302074047301</v>
      </c>
      <c r="BX11" s="17"/>
      <c r="BY11" s="17">
        <v>0.17592255437639601</v>
      </c>
      <c r="BZ11" s="17"/>
      <c r="CA11" s="17">
        <v>0.51053653303096103</v>
      </c>
    </row>
    <row r="12" spans="2:79" x14ac:dyDescent="0.35">
      <c r="B12" s="18" t="s">
        <v>504</v>
      </c>
      <c r="C12" s="17">
        <v>0.42745032848612902</v>
      </c>
      <c r="D12" s="17">
        <v>0.452425903452296</v>
      </c>
      <c r="E12" s="17">
        <v>0.40158549319757397</v>
      </c>
      <c r="F12" s="17"/>
      <c r="G12" s="17">
        <v>0.402551983712649</v>
      </c>
      <c r="H12" s="17">
        <v>0.43078120306897499</v>
      </c>
      <c r="I12" s="17">
        <v>0.46190497798572799</v>
      </c>
      <c r="J12" s="17">
        <v>0.47248563007341998</v>
      </c>
      <c r="K12" s="17">
        <v>0.48093171433302501</v>
      </c>
      <c r="L12" s="17">
        <v>0.330774403905293</v>
      </c>
      <c r="M12" s="17"/>
      <c r="N12" s="17">
        <v>0.45805810829226201</v>
      </c>
      <c r="O12" s="17">
        <v>0.42075941795000898</v>
      </c>
      <c r="P12" s="17">
        <v>0.39085949314325702</v>
      </c>
      <c r="Q12" s="17">
        <v>0.43075498925099298</v>
      </c>
      <c r="R12" s="17"/>
      <c r="S12" s="17">
        <v>0.48858233528881001</v>
      </c>
      <c r="T12" s="17">
        <v>0.45124250387995102</v>
      </c>
      <c r="U12" s="17">
        <v>0.46105628454286401</v>
      </c>
      <c r="V12" s="17">
        <v>0.50588402006251898</v>
      </c>
      <c r="W12" s="17">
        <v>0.44145676933827799</v>
      </c>
      <c r="X12" s="17">
        <v>0.40310036320125398</v>
      </c>
      <c r="Y12" s="17">
        <v>0.40444089729107202</v>
      </c>
      <c r="Z12" s="17">
        <v>0.47804280433664098</v>
      </c>
      <c r="AA12" s="17">
        <v>0.38534304065707897</v>
      </c>
      <c r="AB12" s="17">
        <v>0.26692789948082202</v>
      </c>
      <c r="AC12" s="17">
        <v>0.465764708586485</v>
      </c>
      <c r="AD12" s="17">
        <v>0.34048606909432999</v>
      </c>
      <c r="AE12" s="17"/>
      <c r="AF12" s="17">
        <v>0.41192233078137003</v>
      </c>
      <c r="AG12" s="17">
        <v>0.391488353610426</v>
      </c>
      <c r="AH12" s="17">
        <v>0.47219209866964001</v>
      </c>
      <c r="AI12" s="17">
        <v>0.44689528001161399</v>
      </c>
      <c r="AJ12" s="17">
        <v>0.496579056833652</v>
      </c>
      <c r="AK12" s="17">
        <v>0.59066165895464395</v>
      </c>
      <c r="AL12" s="17"/>
      <c r="AM12" s="17">
        <v>0.35851032360131802</v>
      </c>
      <c r="AN12" s="17">
        <v>0.419431702149763</v>
      </c>
      <c r="AO12" s="17">
        <v>0.48504419837745499</v>
      </c>
      <c r="AP12" s="17">
        <v>0.42341684831689702</v>
      </c>
      <c r="AQ12" s="17">
        <v>0.76163680164346603</v>
      </c>
      <c r="AR12" s="17"/>
      <c r="AS12" s="17">
        <v>0.44151750356618902</v>
      </c>
      <c r="AT12" s="17">
        <v>0.42973951538331601</v>
      </c>
      <c r="AU12" s="17">
        <v>0.40838779561834399</v>
      </c>
      <c r="AV12" s="17">
        <v>0.43234191213441198</v>
      </c>
      <c r="AW12" s="17">
        <v>0.41956579022868901</v>
      </c>
      <c r="AX12" s="17">
        <v>0.41898695026201199</v>
      </c>
      <c r="AY12" s="17"/>
      <c r="AZ12" s="17">
        <v>0.47022671040171599</v>
      </c>
      <c r="BA12" s="17">
        <v>0.39932579730359302</v>
      </c>
      <c r="BB12" s="17">
        <v>0.44578823639153498</v>
      </c>
      <c r="BC12" s="17">
        <v>0.35193069605257099</v>
      </c>
      <c r="BD12" s="17">
        <v>0.43681721954135599</v>
      </c>
      <c r="BE12" s="17"/>
      <c r="BF12" s="17">
        <v>0.42480221248706601</v>
      </c>
      <c r="BG12" s="17"/>
      <c r="BH12" s="17">
        <v>0.42685669246493801</v>
      </c>
      <c r="BI12" s="17"/>
      <c r="BJ12" s="17">
        <v>0.48490204108021001</v>
      </c>
      <c r="BK12" s="17">
        <v>0.390344706219448</v>
      </c>
      <c r="BL12" s="17">
        <v>0.391525351596405</v>
      </c>
      <c r="BM12" s="17">
        <v>0.36930080700293499</v>
      </c>
      <c r="BN12" s="17">
        <v>0.51348982522392295</v>
      </c>
      <c r="BO12" s="17">
        <v>0.47818089794607399</v>
      </c>
      <c r="BP12" s="17"/>
      <c r="BQ12" s="17">
        <v>0.47039755396121002</v>
      </c>
      <c r="BR12" s="17">
        <v>0.44860332020558402</v>
      </c>
      <c r="BS12" s="17">
        <v>0.42156383634730699</v>
      </c>
      <c r="BT12" s="17"/>
      <c r="BU12" s="17">
        <v>0.400624859755008</v>
      </c>
      <c r="BV12" s="17">
        <v>0.44052255438952997</v>
      </c>
      <c r="BW12" s="17">
        <v>0.43353760909729899</v>
      </c>
      <c r="BX12" s="17"/>
      <c r="BY12" s="17">
        <v>0.333300093273388</v>
      </c>
      <c r="BZ12" s="17"/>
      <c r="CA12" s="17">
        <v>0.468799309168898</v>
      </c>
    </row>
    <row r="13" spans="2:79" ht="29" x14ac:dyDescent="0.35">
      <c r="B13" s="18" t="s">
        <v>506</v>
      </c>
      <c r="C13" s="17">
        <v>0.40979011282336902</v>
      </c>
      <c r="D13" s="17">
        <v>0.412860548832295</v>
      </c>
      <c r="E13" s="17">
        <v>0.404482989679183</v>
      </c>
      <c r="F13" s="17"/>
      <c r="G13" s="17">
        <v>0.31751603721400701</v>
      </c>
      <c r="H13" s="17">
        <v>0.27654297309682402</v>
      </c>
      <c r="I13" s="17">
        <v>0.36576836997187401</v>
      </c>
      <c r="J13" s="17">
        <v>0.462814098719869</v>
      </c>
      <c r="K13" s="17">
        <v>0.53192394052475001</v>
      </c>
      <c r="L13" s="17">
        <v>0.47691201784970799</v>
      </c>
      <c r="M13" s="17"/>
      <c r="N13" s="17">
        <v>0.45494200186742501</v>
      </c>
      <c r="O13" s="17">
        <v>0.40476683312122502</v>
      </c>
      <c r="P13" s="17">
        <v>0.36245987454731099</v>
      </c>
      <c r="Q13" s="17">
        <v>0.41041150080979799</v>
      </c>
      <c r="R13" s="17"/>
      <c r="S13" s="17">
        <v>0.37834204745627897</v>
      </c>
      <c r="T13" s="17">
        <v>0.44256877261053601</v>
      </c>
      <c r="U13" s="17">
        <v>0.47155205008830697</v>
      </c>
      <c r="V13" s="17">
        <v>0.421453536739122</v>
      </c>
      <c r="W13" s="17">
        <v>0.39753424465421799</v>
      </c>
      <c r="X13" s="17">
        <v>0.43623081846286899</v>
      </c>
      <c r="Y13" s="17">
        <v>0.36971901633410797</v>
      </c>
      <c r="Z13" s="17">
        <v>0.37383467905977902</v>
      </c>
      <c r="AA13" s="17">
        <v>0.35776598505937401</v>
      </c>
      <c r="AB13" s="17">
        <v>0.41459506987843397</v>
      </c>
      <c r="AC13" s="17">
        <v>0.42135606065816</v>
      </c>
      <c r="AD13" s="17">
        <v>0.44657203827865999</v>
      </c>
      <c r="AE13" s="17"/>
      <c r="AF13" s="17">
        <v>0.419144052804788</v>
      </c>
      <c r="AG13" s="17">
        <v>0.37985982950066599</v>
      </c>
      <c r="AH13" s="17">
        <v>0.43952181500979598</v>
      </c>
      <c r="AI13" s="17">
        <v>0.40492220618535002</v>
      </c>
      <c r="AJ13" s="17">
        <v>0.39557291283912299</v>
      </c>
      <c r="AK13" s="17">
        <v>0.49181579154629601</v>
      </c>
      <c r="AL13" s="17"/>
      <c r="AM13" s="17">
        <v>0.355268877671224</v>
      </c>
      <c r="AN13" s="17">
        <v>0.43633290467131702</v>
      </c>
      <c r="AO13" s="17">
        <v>0.41631876070596902</v>
      </c>
      <c r="AP13" s="17">
        <v>0.40589996047860699</v>
      </c>
      <c r="AQ13" s="17">
        <v>0.43022860366361898</v>
      </c>
      <c r="AR13" s="17"/>
      <c r="AS13" s="17">
        <v>0.366710862702118</v>
      </c>
      <c r="AT13" s="17">
        <v>0.42620916454389801</v>
      </c>
      <c r="AU13" s="17">
        <v>0.384475489641177</v>
      </c>
      <c r="AV13" s="17">
        <v>0.39901256518641398</v>
      </c>
      <c r="AW13" s="17">
        <v>0.47675485002824602</v>
      </c>
      <c r="AX13" s="17">
        <v>0.45252735963740998</v>
      </c>
      <c r="AY13" s="17"/>
      <c r="AZ13" s="17">
        <v>0.434606899329674</v>
      </c>
      <c r="BA13" s="17">
        <v>0.39874156233516</v>
      </c>
      <c r="BB13" s="17">
        <v>0.42647839573812801</v>
      </c>
      <c r="BC13" s="17">
        <v>0.39057340652655198</v>
      </c>
      <c r="BD13" s="17">
        <v>0.39213287886388698</v>
      </c>
      <c r="BE13" s="17"/>
      <c r="BF13" s="17">
        <v>0.429064348152015</v>
      </c>
      <c r="BG13" s="17"/>
      <c r="BH13" s="17">
        <v>0.42488046867692197</v>
      </c>
      <c r="BI13" s="17"/>
      <c r="BJ13" s="17">
        <v>0.37732303035922798</v>
      </c>
      <c r="BK13" s="17">
        <v>0.48350917007215499</v>
      </c>
      <c r="BL13" s="17">
        <v>0.43778520855803998</v>
      </c>
      <c r="BM13" s="17">
        <v>0.32533648848201502</v>
      </c>
      <c r="BN13" s="17">
        <v>0.43524970815755099</v>
      </c>
      <c r="BO13" s="17">
        <v>0.358519950710117</v>
      </c>
      <c r="BP13" s="17"/>
      <c r="BQ13" s="17">
        <v>0.48500211486346301</v>
      </c>
      <c r="BR13" s="17">
        <v>0.41033921188565398</v>
      </c>
      <c r="BS13" s="17">
        <v>0.40507791856573599</v>
      </c>
      <c r="BT13" s="17"/>
      <c r="BU13" s="17">
        <v>0.46716589303321898</v>
      </c>
      <c r="BV13" s="17">
        <v>0.45188630969072502</v>
      </c>
      <c r="BW13" s="17">
        <v>0.40163678853673701</v>
      </c>
      <c r="BX13" s="17"/>
      <c r="BY13" s="17">
        <v>0.27902008533343597</v>
      </c>
      <c r="BZ13" s="17"/>
      <c r="CA13" s="17">
        <v>0.49332698494943</v>
      </c>
    </row>
    <row r="14" spans="2:79" ht="29" x14ac:dyDescent="0.35">
      <c r="B14" s="18" t="s">
        <v>536</v>
      </c>
      <c r="C14" s="17">
        <v>0.40776957980575801</v>
      </c>
      <c r="D14" s="17">
        <v>0.394654025767599</v>
      </c>
      <c r="E14" s="17">
        <v>0.41980680705241002</v>
      </c>
      <c r="F14" s="17"/>
      <c r="G14" s="17">
        <v>0.34911902844663401</v>
      </c>
      <c r="H14" s="17">
        <v>0.32615225976554701</v>
      </c>
      <c r="I14" s="17">
        <v>0.43091209058544899</v>
      </c>
      <c r="J14" s="17">
        <v>0.41499687305938898</v>
      </c>
      <c r="K14" s="17">
        <v>0.46630544032937998</v>
      </c>
      <c r="L14" s="17">
        <v>0.443350624291589</v>
      </c>
      <c r="M14" s="17"/>
      <c r="N14" s="17">
        <v>0.47297670571384898</v>
      </c>
      <c r="O14" s="17">
        <v>0.38756925181148699</v>
      </c>
      <c r="P14" s="17">
        <v>0.36551613391986498</v>
      </c>
      <c r="Q14" s="17">
        <v>0.40270409139748897</v>
      </c>
      <c r="R14" s="17"/>
      <c r="S14" s="17">
        <v>0.37794010241291398</v>
      </c>
      <c r="T14" s="17">
        <v>0.44211603098449098</v>
      </c>
      <c r="U14" s="17">
        <v>0.45613131625584902</v>
      </c>
      <c r="V14" s="17">
        <v>0.46571496854905597</v>
      </c>
      <c r="W14" s="17">
        <v>0.46054192132634703</v>
      </c>
      <c r="X14" s="17">
        <v>0.40095270254459497</v>
      </c>
      <c r="Y14" s="17">
        <v>0.32375735919367499</v>
      </c>
      <c r="Z14" s="17">
        <v>0.45200658915637798</v>
      </c>
      <c r="AA14" s="17">
        <v>0.40188576332020998</v>
      </c>
      <c r="AB14" s="17">
        <v>0.34585306712188801</v>
      </c>
      <c r="AC14" s="17">
        <v>0.395863482668246</v>
      </c>
      <c r="AD14" s="17">
        <v>0.38498088288738702</v>
      </c>
      <c r="AE14" s="17"/>
      <c r="AF14" s="17">
        <v>0.39149424450397902</v>
      </c>
      <c r="AG14" s="17">
        <v>0.36250822525559701</v>
      </c>
      <c r="AH14" s="17">
        <v>0.46278041284181598</v>
      </c>
      <c r="AI14" s="17">
        <v>0.39350670197933602</v>
      </c>
      <c r="AJ14" s="17">
        <v>0.4482929227229</v>
      </c>
      <c r="AK14" s="17">
        <v>0.55296483681101505</v>
      </c>
      <c r="AL14" s="17"/>
      <c r="AM14" s="17">
        <v>0.37438922958570903</v>
      </c>
      <c r="AN14" s="17">
        <v>0.43632029240340497</v>
      </c>
      <c r="AO14" s="17">
        <v>0.409576278273594</v>
      </c>
      <c r="AP14" s="17">
        <v>0.38951925881699601</v>
      </c>
      <c r="AQ14" s="17">
        <v>0.40366977960292699</v>
      </c>
      <c r="AR14" s="17"/>
      <c r="AS14" s="17">
        <v>0.39230770877870602</v>
      </c>
      <c r="AT14" s="17">
        <v>0.403392719952684</v>
      </c>
      <c r="AU14" s="17">
        <v>0.405249953789657</v>
      </c>
      <c r="AV14" s="17">
        <v>0.38721176269276197</v>
      </c>
      <c r="AW14" s="17">
        <v>0.462861319777229</v>
      </c>
      <c r="AX14" s="17">
        <v>0.44279621951356102</v>
      </c>
      <c r="AY14" s="17"/>
      <c r="AZ14" s="17">
        <v>0.42372117083417798</v>
      </c>
      <c r="BA14" s="17">
        <v>0.34770680576998703</v>
      </c>
      <c r="BB14" s="17">
        <v>0.44720465926485398</v>
      </c>
      <c r="BC14" s="17">
        <v>0.46345482765215301</v>
      </c>
      <c r="BD14" s="17">
        <v>0.41986540927750099</v>
      </c>
      <c r="BE14" s="17"/>
      <c r="BF14" s="17">
        <v>0.40966214660741801</v>
      </c>
      <c r="BG14" s="17"/>
      <c r="BH14" s="17">
        <v>0.41455725328786103</v>
      </c>
      <c r="BI14" s="17"/>
      <c r="BJ14" s="17">
        <v>0.41070206434329298</v>
      </c>
      <c r="BK14" s="17">
        <v>0.43208210188600599</v>
      </c>
      <c r="BL14" s="17">
        <v>0.415375989115634</v>
      </c>
      <c r="BM14" s="17">
        <v>0.347288950954588</v>
      </c>
      <c r="BN14" s="17">
        <v>0.37470404617777597</v>
      </c>
      <c r="BO14" s="17">
        <v>0.33698222994997001</v>
      </c>
      <c r="BP14" s="17"/>
      <c r="BQ14" s="17">
        <v>0.43924068038983</v>
      </c>
      <c r="BR14" s="17">
        <v>0.43570810078286398</v>
      </c>
      <c r="BS14" s="17">
        <v>0.40478138608219599</v>
      </c>
      <c r="BT14" s="17"/>
      <c r="BU14" s="17">
        <v>0.41582006961434698</v>
      </c>
      <c r="BV14" s="17">
        <v>0.45439604543494999</v>
      </c>
      <c r="BW14" s="17">
        <v>0.40543521533208099</v>
      </c>
      <c r="BX14" s="17"/>
      <c r="BY14" s="17">
        <v>0.29558342531595999</v>
      </c>
      <c r="BZ14" s="17"/>
      <c r="CA14" s="17">
        <v>0.46968784389750701</v>
      </c>
    </row>
    <row r="15" spans="2:79" ht="29" x14ac:dyDescent="0.35">
      <c r="B15" s="18" t="s">
        <v>507</v>
      </c>
      <c r="C15" s="17">
        <v>0.400662284945629</v>
      </c>
      <c r="D15" s="17">
        <v>0.38380228022121399</v>
      </c>
      <c r="E15" s="17">
        <v>0.416100385389788</v>
      </c>
      <c r="F15" s="17"/>
      <c r="G15" s="17">
        <v>0.42826603048197198</v>
      </c>
      <c r="H15" s="17">
        <v>0.392968657783412</v>
      </c>
      <c r="I15" s="17">
        <v>0.38202451311733199</v>
      </c>
      <c r="J15" s="17">
        <v>0.43487563886157699</v>
      </c>
      <c r="K15" s="17">
        <v>0.430507202169017</v>
      </c>
      <c r="L15" s="17">
        <v>0.34922526715625801</v>
      </c>
      <c r="M15" s="17"/>
      <c r="N15" s="17">
        <v>0.48019664031645498</v>
      </c>
      <c r="O15" s="17">
        <v>0.410693292528587</v>
      </c>
      <c r="P15" s="17">
        <v>0.339783819880912</v>
      </c>
      <c r="Q15" s="17">
        <v>0.36257287027750501</v>
      </c>
      <c r="R15" s="17"/>
      <c r="S15" s="17">
        <v>0.47921556007069199</v>
      </c>
      <c r="T15" s="17">
        <v>0.47081746524795098</v>
      </c>
      <c r="U15" s="17">
        <v>0.39145335943423198</v>
      </c>
      <c r="V15" s="17">
        <v>0.41148279757202899</v>
      </c>
      <c r="W15" s="17">
        <v>0.46806968814593097</v>
      </c>
      <c r="X15" s="17">
        <v>0.40312542181035499</v>
      </c>
      <c r="Y15" s="17">
        <v>0.30784584398288001</v>
      </c>
      <c r="Z15" s="17">
        <v>0.412903638890873</v>
      </c>
      <c r="AA15" s="17">
        <v>0.33356191021808801</v>
      </c>
      <c r="AB15" s="17">
        <v>0.319215795437998</v>
      </c>
      <c r="AC15" s="17">
        <v>0.37775366744801098</v>
      </c>
      <c r="AD15" s="17">
        <v>0.33507412799847103</v>
      </c>
      <c r="AE15" s="17"/>
      <c r="AF15" s="17">
        <v>0.31735906456017199</v>
      </c>
      <c r="AG15" s="17">
        <v>0.39064985764994298</v>
      </c>
      <c r="AH15" s="17">
        <v>0.435677168612148</v>
      </c>
      <c r="AI15" s="17">
        <v>0.41441786511164003</v>
      </c>
      <c r="AJ15" s="17">
        <v>0.46289223111317601</v>
      </c>
      <c r="AK15" s="17">
        <v>0.56171392324133795</v>
      </c>
      <c r="AL15" s="17"/>
      <c r="AM15" s="17">
        <v>0.30466548930704002</v>
      </c>
      <c r="AN15" s="17">
        <v>0.41905225437631399</v>
      </c>
      <c r="AO15" s="17">
        <v>0.42765655996253099</v>
      </c>
      <c r="AP15" s="17">
        <v>0.484511320110246</v>
      </c>
      <c r="AQ15" s="17">
        <v>0.61481733232646496</v>
      </c>
      <c r="AR15" s="17"/>
      <c r="AS15" s="17">
        <v>0.41971144000250399</v>
      </c>
      <c r="AT15" s="17">
        <v>0.41400982504957101</v>
      </c>
      <c r="AU15" s="17">
        <v>0.36731584437597498</v>
      </c>
      <c r="AV15" s="17">
        <v>0.37082831906620101</v>
      </c>
      <c r="AW15" s="17">
        <v>0.42724296371380999</v>
      </c>
      <c r="AX15" s="17">
        <v>0.40907730372155998</v>
      </c>
      <c r="AY15" s="17"/>
      <c r="AZ15" s="17">
        <v>0.420911884149829</v>
      </c>
      <c r="BA15" s="17">
        <v>0.376551286475932</v>
      </c>
      <c r="BB15" s="17">
        <v>0.41587511489677098</v>
      </c>
      <c r="BC15" s="17">
        <v>0.37259749685339999</v>
      </c>
      <c r="BD15" s="17">
        <v>0.41078316018594802</v>
      </c>
      <c r="BE15" s="17"/>
      <c r="BF15" s="17">
        <v>0.40495396048523902</v>
      </c>
      <c r="BG15" s="17"/>
      <c r="BH15" s="17">
        <v>0.40619444554487</v>
      </c>
      <c r="BI15" s="17"/>
      <c r="BJ15" s="17">
        <v>0.430608469513034</v>
      </c>
      <c r="BK15" s="17">
        <v>0.38382041694528202</v>
      </c>
      <c r="BL15" s="17">
        <v>0.38928955849472602</v>
      </c>
      <c r="BM15" s="17">
        <v>0.42266919627854399</v>
      </c>
      <c r="BN15" s="17">
        <v>0.407247474531718</v>
      </c>
      <c r="BO15" s="17">
        <v>0.38573374002665001</v>
      </c>
      <c r="BP15" s="17"/>
      <c r="BQ15" s="17">
        <v>0.41839201451729802</v>
      </c>
      <c r="BR15" s="17">
        <v>0.42172472859403998</v>
      </c>
      <c r="BS15" s="17">
        <v>0.39894893552542299</v>
      </c>
      <c r="BT15" s="17"/>
      <c r="BU15" s="17">
        <v>0.43023359809963402</v>
      </c>
      <c r="BV15" s="17">
        <v>0.42739681419047298</v>
      </c>
      <c r="BW15" s="17">
        <v>0.40391990767497199</v>
      </c>
      <c r="BX15" s="17"/>
      <c r="BY15" s="17">
        <v>0.39870198537773199</v>
      </c>
      <c r="BZ15" s="17"/>
      <c r="CA15" s="17">
        <v>0.52225972920959496</v>
      </c>
    </row>
    <row r="16" spans="2:79" ht="29" x14ac:dyDescent="0.35">
      <c r="B16" s="18" t="s">
        <v>505</v>
      </c>
      <c r="C16" s="17">
        <v>0.398433810445389</v>
      </c>
      <c r="D16" s="17">
        <v>0.41305269747635798</v>
      </c>
      <c r="E16" s="17">
        <v>0.38285603529057199</v>
      </c>
      <c r="F16" s="17"/>
      <c r="G16" s="17">
        <v>0.30191752627367102</v>
      </c>
      <c r="H16" s="17">
        <v>0.31331126879222099</v>
      </c>
      <c r="I16" s="17">
        <v>0.38753966388338001</v>
      </c>
      <c r="J16" s="17">
        <v>0.45301212578335698</v>
      </c>
      <c r="K16" s="17">
        <v>0.47710207158951201</v>
      </c>
      <c r="L16" s="17">
        <v>0.43252115810698499</v>
      </c>
      <c r="M16" s="17"/>
      <c r="N16" s="17">
        <v>0.44037910936679697</v>
      </c>
      <c r="O16" s="17">
        <v>0.39890792753702897</v>
      </c>
      <c r="P16" s="17">
        <v>0.371458513213826</v>
      </c>
      <c r="Q16" s="17">
        <v>0.37892832588299702</v>
      </c>
      <c r="R16" s="17"/>
      <c r="S16" s="17">
        <v>0.37388299235206801</v>
      </c>
      <c r="T16" s="17">
        <v>0.48229475304729402</v>
      </c>
      <c r="U16" s="17">
        <v>0.38819979086997197</v>
      </c>
      <c r="V16" s="17">
        <v>0.48191215610487897</v>
      </c>
      <c r="W16" s="17">
        <v>0.42956823873058297</v>
      </c>
      <c r="X16" s="17">
        <v>0.31098735363403701</v>
      </c>
      <c r="Y16" s="17">
        <v>0.33078050385992003</v>
      </c>
      <c r="Z16" s="17">
        <v>0.47234598499864899</v>
      </c>
      <c r="AA16" s="17">
        <v>0.32299497437754998</v>
      </c>
      <c r="AB16" s="17">
        <v>0.39604694248991601</v>
      </c>
      <c r="AC16" s="17">
        <v>0.45424316180920798</v>
      </c>
      <c r="AD16" s="17">
        <v>0.34167818709133002</v>
      </c>
      <c r="AE16" s="17"/>
      <c r="AF16" s="17">
        <v>0.40229140552361797</v>
      </c>
      <c r="AG16" s="17">
        <v>0.39443573994188202</v>
      </c>
      <c r="AH16" s="17">
        <v>0.43759248230166897</v>
      </c>
      <c r="AI16" s="17">
        <v>0.34931892686544103</v>
      </c>
      <c r="AJ16" s="17">
        <v>0.424617625213568</v>
      </c>
      <c r="AK16" s="17">
        <v>0.511892027699</v>
      </c>
      <c r="AL16" s="17"/>
      <c r="AM16" s="17">
        <v>0.38250187683201398</v>
      </c>
      <c r="AN16" s="17">
        <v>0.39756951762546999</v>
      </c>
      <c r="AO16" s="17">
        <v>0.42874244200731898</v>
      </c>
      <c r="AP16" s="17">
        <v>0.35929752458613901</v>
      </c>
      <c r="AQ16" s="17">
        <v>0.41674411063259797</v>
      </c>
      <c r="AR16" s="17"/>
      <c r="AS16" s="17">
        <v>0.35237715082895599</v>
      </c>
      <c r="AT16" s="17">
        <v>0.41810611868069297</v>
      </c>
      <c r="AU16" s="17">
        <v>0.4292812151141</v>
      </c>
      <c r="AV16" s="17">
        <v>0.35201952269131698</v>
      </c>
      <c r="AW16" s="17">
        <v>0.46336661675576102</v>
      </c>
      <c r="AX16" s="17">
        <v>0.431052802364565</v>
      </c>
      <c r="AY16" s="17"/>
      <c r="AZ16" s="17">
        <v>0.42317806407119901</v>
      </c>
      <c r="BA16" s="17">
        <v>0.38185105060438501</v>
      </c>
      <c r="BB16" s="17">
        <v>0.427113901375757</v>
      </c>
      <c r="BC16" s="17">
        <v>0.38990332800986699</v>
      </c>
      <c r="BD16" s="17">
        <v>0.37367512703863598</v>
      </c>
      <c r="BE16" s="17"/>
      <c r="BF16" s="17">
        <v>0.41664002688419699</v>
      </c>
      <c r="BG16" s="17"/>
      <c r="BH16" s="17">
        <v>0.42515236861412098</v>
      </c>
      <c r="BI16" s="17"/>
      <c r="BJ16" s="17">
        <v>0.40541770915851399</v>
      </c>
      <c r="BK16" s="17">
        <v>0.42246513766883698</v>
      </c>
      <c r="BL16" s="17">
        <v>0.43105481845288102</v>
      </c>
      <c r="BM16" s="17">
        <v>0.313643547599607</v>
      </c>
      <c r="BN16" s="17">
        <v>0.33200002577374899</v>
      </c>
      <c r="BO16" s="17">
        <v>0.34545651501162</v>
      </c>
      <c r="BP16" s="17"/>
      <c r="BQ16" s="17">
        <v>0.41294937939070803</v>
      </c>
      <c r="BR16" s="17">
        <v>0.42585846631569602</v>
      </c>
      <c r="BS16" s="17">
        <v>0.40169246829247302</v>
      </c>
      <c r="BT16" s="17"/>
      <c r="BU16" s="17">
        <v>0.37682586669838303</v>
      </c>
      <c r="BV16" s="17">
        <v>0.44666295940769302</v>
      </c>
      <c r="BW16" s="17">
        <v>0.395548092160736</v>
      </c>
      <c r="BX16" s="17"/>
      <c r="BY16" s="17">
        <v>0.246797162434224</v>
      </c>
      <c r="BZ16" s="17"/>
      <c r="CA16" s="17">
        <v>0.50517042624348496</v>
      </c>
    </row>
    <row r="17" spans="2:79" ht="43.5" x14ac:dyDescent="0.35">
      <c r="B17" s="18" t="s">
        <v>537</v>
      </c>
      <c r="C17" s="17">
        <v>0.31042253986074803</v>
      </c>
      <c r="D17" s="17">
        <v>0.31752084433244698</v>
      </c>
      <c r="E17" s="17">
        <v>0.29973964958989502</v>
      </c>
      <c r="F17" s="17"/>
      <c r="G17" s="17">
        <v>0.331761120925047</v>
      </c>
      <c r="H17" s="17">
        <v>0.27270659642121398</v>
      </c>
      <c r="I17" s="17">
        <v>0.31014111842089198</v>
      </c>
      <c r="J17" s="17">
        <v>0.32017598840033801</v>
      </c>
      <c r="K17" s="17">
        <v>0.32213492977389502</v>
      </c>
      <c r="L17" s="17">
        <v>0.307765798112282</v>
      </c>
      <c r="M17" s="17"/>
      <c r="N17" s="17">
        <v>0.35426126861687202</v>
      </c>
      <c r="O17" s="17">
        <v>0.271920337969766</v>
      </c>
      <c r="P17" s="17">
        <v>0.27549025821789103</v>
      </c>
      <c r="Q17" s="17">
        <v>0.33101274236930101</v>
      </c>
      <c r="R17" s="17"/>
      <c r="S17" s="17">
        <v>0.33463971694934902</v>
      </c>
      <c r="T17" s="17">
        <v>0.324489966666686</v>
      </c>
      <c r="U17" s="17">
        <v>0.34574145079242302</v>
      </c>
      <c r="V17" s="17">
        <v>0.35490179092430202</v>
      </c>
      <c r="W17" s="17">
        <v>0.30584469450047103</v>
      </c>
      <c r="X17" s="17">
        <v>0.33422388845579998</v>
      </c>
      <c r="Y17" s="17">
        <v>0.29417998614198199</v>
      </c>
      <c r="Z17" s="17">
        <v>0.28415902458952702</v>
      </c>
      <c r="AA17" s="17">
        <v>0.26157539764406401</v>
      </c>
      <c r="AB17" s="17">
        <v>0.27456525765418799</v>
      </c>
      <c r="AC17" s="17">
        <v>0.24150862673920501</v>
      </c>
      <c r="AD17" s="17">
        <v>0.30591625696966002</v>
      </c>
      <c r="AE17" s="17"/>
      <c r="AF17" s="17">
        <v>0.302249448205547</v>
      </c>
      <c r="AG17" s="17">
        <v>0.31911294075517699</v>
      </c>
      <c r="AH17" s="17">
        <v>0.298129651492471</v>
      </c>
      <c r="AI17" s="17">
        <v>0.28183155880951499</v>
      </c>
      <c r="AJ17" s="17">
        <v>0.30241229360861199</v>
      </c>
      <c r="AK17" s="17">
        <v>0.45958854732414001</v>
      </c>
      <c r="AL17" s="17"/>
      <c r="AM17" s="17">
        <v>0.25733446935680498</v>
      </c>
      <c r="AN17" s="17">
        <v>0.313695690170051</v>
      </c>
      <c r="AO17" s="17">
        <v>0.32503999215780199</v>
      </c>
      <c r="AP17" s="17">
        <v>0.34969094837516701</v>
      </c>
      <c r="AQ17" s="17">
        <v>0.40535876323044601</v>
      </c>
      <c r="AR17" s="17"/>
      <c r="AS17" s="17">
        <v>0.33909470825402299</v>
      </c>
      <c r="AT17" s="17">
        <v>0.30188090412158602</v>
      </c>
      <c r="AU17" s="17">
        <v>0.282052088641701</v>
      </c>
      <c r="AV17" s="17">
        <v>0.30375750000658402</v>
      </c>
      <c r="AW17" s="17">
        <v>0.304939490908407</v>
      </c>
      <c r="AX17" s="17">
        <v>0.33749190515927202</v>
      </c>
      <c r="AY17" s="17"/>
      <c r="AZ17" s="17">
        <v>0.33857581301287198</v>
      </c>
      <c r="BA17" s="17">
        <v>0.28637150664044703</v>
      </c>
      <c r="BB17" s="17">
        <v>0.32663516262179298</v>
      </c>
      <c r="BC17" s="17">
        <v>0.31591892684032102</v>
      </c>
      <c r="BD17" s="17">
        <v>0.30203568364219402</v>
      </c>
      <c r="BE17" s="17"/>
      <c r="BF17" s="17">
        <v>0.32008335832534202</v>
      </c>
      <c r="BG17" s="17"/>
      <c r="BH17" s="17">
        <v>0.32315271956737401</v>
      </c>
      <c r="BI17" s="17"/>
      <c r="BJ17" s="17">
        <v>0.31356167710580402</v>
      </c>
      <c r="BK17" s="17">
        <v>0.296454525254565</v>
      </c>
      <c r="BL17" s="17">
        <v>0.323228564398089</v>
      </c>
      <c r="BM17" s="17">
        <v>0.29330254066329398</v>
      </c>
      <c r="BN17" s="17">
        <v>0.254410311522068</v>
      </c>
      <c r="BO17" s="17">
        <v>0.38050050610131803</v>
      </c>
      <c r="BP17" s="17"/>
      <c r="BQ17" s="17">
        <v>0.37251200819246499</v>
      </c>
      <c r="BR17" s="17">
        <v>0.31597380641217199</v>
      </c>
      <c r="BS17" s="17">
        <v>0.30682916318765402</v>
      </c>
      <c r="BT17" s="17"/>
      <c r="BU17" s="17">
        <v>0.43004790874460502</v>
      </c>
      <c r="BV17" s="17">
        <v>0.34817002186456297</v>
      </c>
      <c r="BW17" s="17">
        <v>0.29553078344594702</v>
      </c>
      <c r="BX17" s="17"/>
      <c r="BY17" s="17">
        <v>0.26591206009396201</v>
      </c>
      <c r="BZ17" s="17"/>
      <c r="CA17" s="17">
        <v>0.40853627249980301</v>
      </c>
    </row>
    <row r="18" spans="2:79" x14ac:dyDescent="0.35">
      <c r="B18" s="18" t="s">
        <v>136</v>
      </c>
      <c r="C18" s="17">
        <v>7.6716947698879601E-2</v>
      </c>
      <c r="D18" s="17">
        <v>5.7969651147802302E-2</v>
      </c>
      <c r="E18" s="17">
        <v>9.5867549682299297E-2</v>
      </c>
      <c r="F18" s="17"/>
      <c r="G18" s="17">
        <v>7.9381376963657296E-2</v>
      </c>
      <c r="H18" s="17">
        <v>9.3189525256212893E-2</v>
      </c>
      <c r="I18" s="17">
        <v>7.7823626281514596E-2</v>
      </c>
      <c r="J18" s="17">
        <v>7.31706281842191E-2</v>
      </c>
      <c r="K18" s="17">
        <v>6.3341218811597502E-2</v>
      </c>
      <c r="L18" s="17">
        <v>7.4081080553924594E-2</v>
      </c>
      <c r="M18" s="17"/>
      <c r="N18" s="17">
        <v>3.9670228990661603E-2</v>
      </c>
      <c r="O18" s="17">
        <v>8.1989382239625597E-2</v>
      </c>
      <c r="P18" s="17">
        <v>7.8628771564288699E-2</v>
      </c>
      <c r="Q18" s="17">
        <v>0.105952514847982</v>
      </c>
      <c r="R18" s="17"/>
      <c r="S18" s="17">
        <v>5.7234519539523E-2</v>
      </c>
      <c r="T18" s="17">
        <v>8.5433927519472999E-2</v>
      </c>
      <c r="U18" s="17">
        <v>7.6170974418613105E-2</v>
      </c>
      <c r="V18" s="17">
        <v>4.0703843462411099E-2</v>
      </c>
      <c r="W18" s="17">
        <v>7.3250976543242405E-2</v>
      </c>
      <c r="X18" s="17">
        <v>0.124755990424393</v>
      </c>
      <c r="Y18" s="17">
        <v>8.5374650865050306E-2</v>
      </c>
      <c r="Z18" s="17">
        <v>5.6949208936495202E-2</v>
      </c>
      <c r="AA18" s="17">
        <v>6.9418871204447202E-2</v>
      </c>
      <c r="AB18" s="17">
        <v>0.1059488023415</v>
      </c>
      <c r="AC18" s="17">
        <v>6.3940089973828496E-2</v>
      </c>
      <c r="AD18" s="17">
        <v>6.0892367524956602E-2</v>
      </c>
      <c r="AE18" s="17"/>
      <c r="AF18" s="17">
        <v>8.9369070469715498E-2</v>
      </c>
      <c r="AG18" s="17">
        <v>9.6449754035531493E-2</v>
      </c>
      <c r="AH18" s="17">
        <v>3.6668111041349802E-2</v>
      </c>
      <c r="AI18" s="17">
        <v>5.64061331733944E-2</v>
      </c>
      <c r="AJ18" s="17">
        <v>1.41232983142841E-2</v>
      </c>
      <c r="AK18" s="17">
        <v>2.6459751050346698E-3</v>
      </c>
      <c r="AL18" s="17"/>
      <c r="AM18" s="17">
        <v>0.10133421962938199</v>
      </c>
      <c r="AN18" s="17">
        <v>7.9369100760354194E-2</v>
      </c>
      <c r="AO18" s="17">
        <v>7.4270209523176006E-2</v>
      </c>
      <c r="AP18" s="17">
        <v>3.7462294820846502E-2</v>
      </c>
      <c r="AQ18" s="17">
        <v>9.2461909920369106E-3</v>
      </c>
      <c r="AR18" s="17"/>
      <c r="AS18" s="17">
        <v>8.4372169799519794E-2</v>
      </c>
      <c r="AT18" s="17">
        <v>7.1495762405258401E-2</v>
      </c>
      <c r="AU18" s="17">
        <v>8.0743310430117399E-2</v>
      </c>
      <c r="AV18" s="17">
        <v>7.4690545114054499E-2</v>
      </c>
      <c r="AW18" s="17">
        <v>8.4317770343193293E-2</v>
      </c>
      <c r="AX18" s="17">
        <v>5.8679411131921697E-2</v>
      </c>
      <c r="AY18" s="17"/>
      <c r="AZ18" s="17">
        <v>7.5723240934170599E-2</v>
      </c>
      <c r="BA18" s="17">
        <v>8.5905316929821104E-2</v>
      </c>
      <c r="BB18" s="17">
        <v>6.4168057820779903E-2</v>
      </c>
      <c r="BC18" s="17">
        <v>9.5991973149430698E-2</v>
      </c>
      <c r="BD18" s="17">
        <v>7.2334983622099405E-2</v>
      </c>
      <c r="BE18" s="17"/>
      <c r="BF18" s="17">
        <v>7.2188745147156494E-2</v>
      </c>
      <c r="BG18" s="17"/>
      <c r="BH18" s="17">
        <v>6.8509514774467997E-2</v>
      </c>
      <c r="BI18" s="17"/>
      <c r="BJ18" s="17">
        <v>7.5275931166461502E-2</v>
      </c>
      <c r="BK18" s="17">
        <v>9.80019400728811E-2</v>
      </c>
      <c r="BL18" s="17">
        <v>7.3984297312731304E-2</v>
      </c>
      <c r="BM18" s="17">
        <v>6.9674609242048394E-2</v>
      </c>
      <c r="BN18" s="17">
        <v>4.5277276245159197E-2</v>
      </c>
      <c r="BO18" s="17">
        <v>1.6037232100338399E-2</v>
      </c>
      <c r="BP18" s="17"/>
      <c r="BQ18" s="17">
        <v>2.8514104711703899E-2</v>
      </c>
      <c r="BR18" s="17">
        <v>6.8234267538537202E-2</v>
      </c>
      <c r="BS18" s="17">
        <v>7.0569639767311898E-2</v>
      </c>
      <c r="BT18" s="17"/>
      <c r="BU18" s="17">
        <v>8.0718384962304296E-2</v>
      </c>
      <c r="BV18" s="17">
        <v>4.9871841878540303E-2</v>
      </c>
      <c r="BW18" s="17">
        <v>6.1990560376894099E-2</v>
      </c>
      <c r="BX18" s="17"/>
      <c r="BY18" s="17">
        <v>0.12875812861126601</v>
      </c>
      <c r="BZ18" s="17"/>
      <c r="CA18" s="17">
        <v>4.6655135282927501E-2</v>
      </c>
    </row>
    <row r="19" spans="2:79" x14ac:dyDescent="0.35">
      <c r="B19" s="18" t="s">
        <v>512</v>
      </c>
      <c r="C19" s="19">
        <v>4.3657721833867E-2</v>
      </c>
      <c r="D19" s="19">
        <v>4.2641462999199999E-2</v>
      </c>
      <c r="E19" s="19">
        <v>4.49816611040623E-2</v>
      </c>
      <c r="F19" s="19"/>
      <c r="G19" s="19">
        <v>2.8842165091258198E-2</v>
      </c>
      <c r="H19" s="19">
        <v>4.1412801257839797E-2</v>
      </c>
      <c r="I19" s="19">
        <v>4.8307459182276101E-2</v>
      </c>
      <c r="J19" s="19">
        <v>2.0873724357278901E-2</v>
      </c>
      <c r="K19" s="19">
        <v>3.3903826532997401E-2</v>
      </c>
      <c r="L19" s="19">
        <v>8.0486433722172596E-2</v>
      </c>
      <c r="M19" s="19"/>
      <c r="N19" s="19">
        <v>3.56294376040453E-2</v>
      </c>
      <c r="O19" s="19">
        <v>4.9920219373218597E-2</v>
      </c>
      <c r="P19" s="19">
        <v>3.98453477294307E-2</v>
      </c>
      <c r="Q19" s="19">
        <v>5.02208525545274E-2</v>
      </c>
      <c r="R19" s="19"/>
      <c r="S19" s="19">
        <v>3.5356822289557097E-2</v>
      </c>
      <c r="T19" s="19">
        <v>1.9986152638811702E-2</v>
      </c>
      <c r="U19" s="19">
        <v>3.5363384011064397E-2</v>
      </c>
      <c r="V19" s="19">
        <v>2.35360239769043E-2</v>
      </c>
      <c r="W19" s="19">
        <v>1.49937775794161E-2</v>
      </c>
      <c r="X19" s="19">
        <v>1.8222753738373901E-2</v>
      </c>
      <c r="Y19" s="19">
        <v>0.102941389239252</v>
      </c>
      <c r="Z19" s="19">
        <v>4.8645020421062703E-2</v>
      </c>
      <c r="AA19" s="19">
        <v>5.9477343643402902E-2</v>
      </c>
      <c r="AB19" s="19">
        <v>7.7211275191980205E-2</v>
      </c>
      <c r="AC19" s="19">
        <v>5.2976248658758801E-2</v>
      </c>
      <c r="AD19" s="19">
        <v>6.4052467970609497E-2</v>
      </c>
      <c r="AE19" s="19"/>
      <c r="AF19" s="19">
        <v>7.2463209387079106E-2</v>
      </c>
      <c r="AG19" s="19">
        <v>4.1343180193720797E-2</v>
      </c>
      <c r="AH19" s="19">
        <v>3.3625965053948603E-2</v>
      </c>
      <c r="AI19" s="19">
        <v>2.6078187212260299E-2</v>
      </c>
      <c r="AJ19" s="19">
        <v>2.5924103906572901E-2</v>
      </c>
      <c r="AK19" s="19">
        <v>2.4783274065871899E-2</v>
      </c>
      <c r="AL19" s="19"/>
      <c r="AM19" s="19">
        <v>7.1611304522530103E-2</v>
      </c>
      <c r="AN19" s="19">
        <v>3.7291165320190903E-2</v>
      </c>
      <c r="AO19" s="19">
        <v>2.5426888756896599E-2</v>
      </c>
      <c r="AP19" s="19">
        <v>3.3084644764694797E-2</v>
      </c>
      <c r="AQ19" s="19">
        <v>2.4362355121549301E-2</v>
      </c>
      <c r="AR19" s="19"/>
      <c r="AS19" s="19">
        <v>3.7038176416175198E-2</v>
      </c>
      <c r="AT19" s="19">
        <v>6.6380887993818999E-2</v>
      </c>
      <c r="AU19" s="19">
        <v>2.4743082776415602E-2</v>
      </c>
      <c r="AV19" s="19">
        <v>2.6986889811052201E-2</v>
      </c>
      <c r="AW19" s="19">
        <v>4.5207695655663398E-2</v>
      </c>
      <c r="AX19" s="19">
        <v>6.8111121400958E-2</v>
      </c>
      <c r="AY19" s="19"/>
      <c r="AZ19" s="19">
        <v>4.5767518644672697E-2</v>
      </c>
      <c r="BA19" s="19">
        <v>4.67946104036236E-2</v>
      </c>
      <c r="BB19" s="19">
        <v>4.1760504500880501E-2</v>
      </c>
      <c r="BC19" s="19">
        <v>3.5760858300894899E-2</v>
      </c>
      <c r="BD19" s="19">
        <v>3.9918417782426101E-2</v>
      </c>
      <c r="BE19" s="19"/>
      <c r="BF19" s="19">
        <v>4.2974823433402698E-2</v>
      </c>
      <c r="BG19" s="19"/>
      <c r="BH19" s="19">
        <v>4.52760021677951E-2</v>
      </c>
      <c r="BI19" s="19"/>
      <c r="BJ19" s="19">
        <v>2.82823387892919E-2</v>
      </c>
      <c r="BK19" s="19">
        <v>5.0059431165203602E-2</v>
      </c>
      <c r="BL19" s="19">
        <v>4.7907048502639701E-2</v>
      </c>
      <c r="BM19" s="19">
        <v>5.3605008982512498E-2</v>
      </c>
      <c r="BN19" s="19">
        <v>2.1809844342390201E-2</v>
      </c>
      <c r="BO19" s="19">
        <v>6.7198946301434206E-2</v>
      </c>
      <c r="BP19" s="19"/>
      <c r="BQ19" s="19">
        <v>4.0312887815599503E-2</v>
      </c>
      <c r="BR19" s="19">
        <v>3.9017693223998597E-2</v>
      </c>
      <c r="BS19" s="19">
        <v>4.1269220871025802E-2</v>
      </c>
      <c r="BT19" s="19"/>
      <c r="BU19" s="19">
        <v>1.0044257143330499E-2</v>
      </c>
      <c r="BV19" s="19">
        <v>4.9062534441441999E-2</v>
      </c>
      <c r="BW19" s="19">
        <v>3.7117240820094197E-2</v>
      </c>
      <c r="BX19" s="19"/>
      <c r="BY19" s="19">
        <v>1.9383969295122701E-2</v>
      </c>
      <c r="BZ19" s="19"/>
      <c r="CA19" s="19">
        <v>2.21348336807589E-2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A27"/>
  <sheetViews>
    <sheetView showGridLines="0" topLeftCell="A12"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1999</v>
      </c>
      <c r="D7" s="10">
        <v>957</v>
      </c>
      <c r="E7" s="10">
        <v>1035</v>
      </c>
      <c r="F7" s="10"/>
      <c r="G7" s="10">
        <v>236</v>
      </c>
      <c r="H7" s="10">
        <v>274</v>
      </c>
      <c r="I7" s="10">
        <v>266</v>
      </c>
      <c r="J7" s="10">
        <v>341</v>
      </c>
      <c r="K7" s="10">
        <v>370</v>
      </c>
      <c r="L7" s="10">
        <v>512</v>
      </c>
      <c r="M7" s="10"/>
      <c r="N7" s="10">
        <v>769</v>
      </c>
      <c r="O7" s="10">
        <v>543</v>
      </c>
      <c r="P7" s="10">
        <v>248</v>
      </c>
      <c r="Q7" s="10">
        <v>419</v>
      </c>
      <c r="R7" s="10"/>
      <c r="S7" s="10">
        <v>249</v>
      </c>
      <c r="T7" s="10">
        <v>280</v>
      </c>
      <c r="U7" s="10">
        <v>181</v>
      </c>
      <c r="V7" s="10">
        <v>156</v>
      </c>
      <c r="W7" s="10">
        <v>135</v>
      </c>
      <c r="X7" s="10">
        <v>157</v>
      </c>
      <c r="Y7" s="10">
        <v>172</v>
      </c>
      <c r="Z7" s="10">
        <v>79</v>
      </c>
      <c r="AA7" s="10">
        <v>200</v>
      </c>
      <c r="AB7" s="10">
        <v>215</v>
      </c>
      <c r="AC7" s="10">
        <v>108</v>
      </c>
      <c r="AD7" s="10">
        <v>67</v>
      </c>
      <c r="AE7" s="10"/>
      <c r="AF7" s="10">
        <v>350</v>
      </c>
      <c r="AG7" s="10">
        <v>627</v>
      </c>
      <c r="AH7" s="10">
        <v>363</v>
      </c>
      <c r="AI7" s="10">
        <v>217</v>
      </c>
      <c r="AJ7" s="10">
        <v>127</v>
      </c>
      <c r="AK7" s="10">
        <v>159</v>
      </c>
      <c r="AL7" s="10"/>
      <c r="AM7" s="10">
        <v>399</v>
      </c>
      <c r="AN7" s="10">
        <v>662</v>
      </c>
      <c r="AO7" s="10">
        <v>579</v>
      </c>
      <c r="AP7" s="10">
        <v>260</v>
      </c>
      <c r="AQ7" s="10">
        <v>47</v>
      </c>
      <c r="AR7" s="10"/>
      <c r="AS7" s="10">
        <v>418</v>
      </c>
      <c r="AT7" s="10">
        <v>500</v>
      </c>
      <c r="AU7" s="10">
        <v>271</v>
      </c>
      <c r="AV7" s="10">
        <v>400</v>
      </c>
      <c r="AW7" s="10">
        <v>248</v>
      </c>
      <c r="AX7" s="10">
        <v>160</v>
      </c>
      <c r="AY7" s="10"/>
      <c r="AZ7" s="10">
        <v>496</v>
      </c>
      <c r="BA7" s="10">
        <v>534</v>
      </c>
      <c r="BB7" s="10">
        <v>350</v>
      </c>
      <c r="BC7" s="10">
        <v>168</v>
      </c>
      <c r="BD7" s="10">
        <v>435</v>
      </c>
      <c r="BE7" s="10"/>
      <c r="BF7" s="10">
        <v>1594</v>
      </c>
      <c r="BG7" s="10"/>
      <c r="BH7" s="10">
        <v>1302</v>
      </c>
      <c r="BI7" s="10"/>
      <c r="BJ7" s="10">
        <v>544</v>
      </c>
      <c r="BK7" s="10">
        <v>427</v>
      </c>
      <c r="BL7" s="10">
        <v>672</v>
      </c>
      <c r="BM7" s="10">
        <v>134</v>
      </c>
      <c r="BN7" s="10">
        <v>61</v>
      </c>
      <c r="BO7" s="10">
        <v>60</v>
      </c>
      <c r="BP7" s="10"/>
      <c r="BQ7" s="10">
        <v>304</v>
      </c>
      <c r="BR7" s="10">
        <v>522</v>
      </c>
      <c r="BS7" s="10">
        <v>1025</v>
      </c>
      <c r="BT7" s="10"/>
      <c r="BU7" s="10">
        <v>103</v>
      </c>
      <c r="BV7" s="10">
        <v>635</v>
      </c>
      <c r="BW7" s="10">
        <v>1054</v>
      </c>
      <c r="BX7" s="10"/>
      <c r="BY7" s="10">
        <v>63</v>
      </c>
      <c r="BZ7" s="10"/>
      <c r="CA7" s="10">
        <v>476</v>
      </c>
    </row>
    <row r="8" spans="2:79" ht="30" customHeight="1" x14ac:dyDescent="0.35">
      <c r="B8" s="11" t="s">
        <v>20</v>
      </c>
      <c r="C8" s="11">
        <v>1990</v>
      </c>
      <c r="D8" s="11">
        <v>987</v>
      </c>
      <c r="E8" s="11">
        <v>996</v>
      </c>
      <c r="F8" s="11"/>
      <c r="G8" s="11">
        <v>275</v>
      </c>
      <c r="H8" s="11">
        <v>313</v>
      </c>
      <c r="I8" s="11">
        <v>339</v>
      </c>
      <c r="J8" s="11">
        <v>376</v>
      </c>
      <c r="K8" s="11">
        <v>290</v>
      </c>
      <c r="L8" s="11">
        <v>397</v>
      </c>
      <c r="M8" s="11"/>
      <c r="N8" s="11">
        <v>519</v>
      </c>
      <c r="O8" s="11">
        <v>529</v>
      </c>
      <c r="P8" s="11">
        <v>421</v>
      </c>
      <c r="Q8" s="11">
        <v>502</v>
      </c>
      <c r="R8" s="11"/>
      <c r="S8" s="11">
        <v>267</v>
      </c>
      <c r="T8" s="11">
        <v>263</v>
      </c>
      <c r="U8" s="11">
        <v>164</v>
      </c>
      <c r="V8" s="11">
        <v>192</v>
      </c>
      <c r="W8" s="11">
        <v>135</v>
      </c>
      <c r="X8" s="11">
        <v>176</v>
      </c>
      <c r="Y8" s="11">
        <v>167</v>
      </c>
      <c r="Z8" s="11">
        <v>82</v>
      </c>
      <c r="AA8" s="11">
        <v>196</v>
      </c>
      <c r="AB8" s="11">
        <v>194</v>
      </c>
      <c r="AC8" s="11">
        <v>93</v>
      </c>
      <c r="AD8" s="11">
        <v>60</v>
      </c>
      <c r="AE8" s="11"/>
      <c r="AF8" s="11">
        <v>359</v>
      </c>
      <c r="AG8" s="11">
        <v>691</v>
      </c>
      <c r="AH8" s="11">
        <v>375</v>
      </c>
      <c r="AI8" s="11">
        <v>206</v>
      </c>
      <c r="AJ8" s="11">
        <v>104</v>
      </c>
      <c r="AK8" s="11">
        <v>102</v>
      </c>
      <c r="AL8" s="11"/>
      <c r="AM8" s="11">
        <v>453</v>
      </c>
      <c r="AN8" s="11">
        <v>697</v>
      </c>
      <c r="AO8" s="11">
        <v>538</v>
      </c>
      <c r="AP8" s="11">
        <v>228</v>
      </c>
      <c r="AQ8" s="11">
        <v>26</v>
      </c>
      <c r="AR8" s="11"/>
      <c r="AS8" s="11">
        <v>431</v>
      </c>
      <c r="AT8" s="11">
        <v>479</v>
      </c>
      <c r="AU8" s="11">
        <v>288</v>
      </c>
      <c r="AV8" s="11">
        <v>403</v>
      </c>
      <c r="AW8" s="11">
        <v>232</v>
      </c>
      <c r="AX8" s="11">
        <v>156</v>
      </c>
      <c r="AY8" s="11"/>
      <c r="AZ8" s="11">
        <v>425</v>
      </c>
      <c r="BA8" s="11">
        <v>584</v>
      </c>
      <c r="BB8" s="11">
        <v>368</v>
      </c>
      <c r="BC8" s="11">
        <v>143</v>
      </c>
      <c r="BD8" s="11">
        <v>456</v>
      </c>
      <c r="BE8" s="11"/>
      <c r="BF8" s="11">
        <v>1550</v>
      </c>
      <c r="BG8" s="11"/>
      <c r="BH8" s="11">
        <v>1250</v>
      </c>
      <c r="BI8" s="11"/>
      <c r="BJ8" s="11">
        <v>596</v>
      </c>
      <c r="BK8" s="11">
        <v>393</v>
      </c>
      <c r="BL8" s="11">
        <v>605</v>
      </c>
      <c r="BM8" s="11">
        <v>153</v>
      </c>
      <c r="BN8" s="11">
        <v>70</v>
      </c>
      <c r="BO8" s="11">
        <v>58</v>
      </c>
      <c r="BP8" s="11"/>
      <c r="BQ8" s="11">
        <v>308</v>
      </c>
      <c r="BR8" s="11">
        <v>520</v>
      </c>
      <c r="BS8" s="11">
        <v>1015</v>
      </c>
      <c r="BT8" s="11"/>
      <c r="BU8" s="11">
        <v>94</v>
      </c>
      <c r="BV8" s="11">
        <v>621</v>
      </c>
      <c r="BW8" s="11">
        <v>1055</v>
      </c>
      <c r="BX8" s="11"/>
      <c r="BY8" s="11">
        <v>78</v>
      </c>
      <c r="BZ8" s="11"/>
      <c r="CA8" s="11">
        <v>451</v>
      </c>
    </row>
    <row r="9" spans="2:79" ht="43.5" x14ac:dyDescent="0.35">
      <c r="B9" s="18" t="s">
        <v>542</v>
      </c>
      <c r="C9" s="17">
        <v>0.39861998682854199</v>
      </c>
      <c r="D9" s="17">
        <v>0.35096837532947001</v>
      </c>
      <c r="E9" s="17">
        <v>0.44471402429416801</v>
      </c>
      <c r="F9" s="17"/>
      <c r="G9" s="17">
        <v>0.37751128594660599</v>
      </c>
      <c r="H9" s="17">
        <v>0.34127981390308298</v>
      </c>
      <c r="I9" s="17">
        <v>0.35942986951297401</v>
      </c>
      <c r="J9" s="17">
        <v>0.41948648626497198</v>
      </c>
      <c r="K9" s="17">
        <v>0.41731545981279</v>
      </c>
      <c r="L9" s="17">
        <v>0.45853244182696901</v>
      </c>
      <c r="M9" s="17"/>
      <c r="N9" s="17">
        <v>0.40427379345328701</v>
      </c>
      <c r="O9" s="17">
        <v>0.40612052797196802</v>
      </c>
      <c r="P9" s="17">
        <v>0.36279384696440897</v>
      </c>
      <c r="Q9" s="17">
        <v>0.41373047998576101</v>
      </c>
      <c r="R9" s="17"/>
      <c r="S9" s="17">
        <v>0.38930578831258</v>
      </c>
      <c r="T9" s="17">
        <v>0.43573933857738001</v>
      </c>
      <c r="U9" s="17">
        <v>0.47780339607611</v>
      </c>
      <c r="V9" s="17">
        <v>0.41217094106924501</v>
      </c>
      <c r="W9" s="17">
        <v>0.38004934295752402</v>
      </c>
      <c r="X9" s="17">
        <v>0.35325027897926098</v>
      </c>
      <c r="Y9" s="17">
        <v>0.35452292508391298</v>
      </c>
      <c r="Z9" s="17">
        <v>0.32398967020955499</v>
      </c>
      <c r="AA9" s="17">
        <v>0.42767201083579998</v>
      </c>
      <c r="AB9" s="17">
        <v>0.40316698699855502</v>
      </c>
      <c r="AC9" s="17">
        <v>0.34403535417320402</v>
      </c>
      <c r="AD9" s="17">
        <v>0.39310565456469199</v>
      </c>
      <c r="AE9" s="17"/>
      <c r="AF9" s="17">
        <v>0.40480770986864201</v>
      </c>
      <c r="AG9" s="17">
        <v>0.37845026847917002</v>
      </c>
      <c r="AH9" s="17">
        <v>0.39702825250159002</v>
      </c>
      <c r="AI9" s="17">
        <v>0.42073398226637498</v>
      </c>
      <c r="AJ9" s="17">
        <v>0.36772710759477201</v>
      </c>
      <c r="AK9" s="17">
        <v>0.45010483586378203</v>
      </c>
      <c r="AL9" s="17"/>
      <c r="AM9" s="17">
        <v>0.375804135062068</v>
      </c>
      <c r="AN9" s="17">
        <v>0.412659806713985</v>
      </c>
      <c r="AO9" s="17">
        <v>0.40928212019681298</v>
      </c>
      <c r="AP9" s="17">
        <v>0.37304504392489202</v>
      </c>
      <c r="AQ9" s="17">
        <v>0.369454544994123</v>
      </c>
      <c r="AR9" s="17"/>
      <c r="AS9" s="17">
        <v>0.37546417059186998</v>
      </c>
      <c r="AT9" s="17">
        <v>0.40231266940370197</v>
      </c>
      <c r="AU9" s="17">
        <v>0.410524883769883</v>
      </c>
      <c r="AV9" s="17">
        <v>0.41304549665091</v>
      </c>
      <c r="AW9" s="17">
        <v>0.37585577737021097</v>
      </c>
      <c r="AX9" s="17">
        <v>0.421412448754382</v>
      </c>
      <c r="AY9" s="17"/>
      <c r="AZ9" s="17">
        <v>0.381430043132927</v>
      </c>
      <c r="BA9" s="17">
        <v>0.36314313581667701</v>
      </c>
      <c r="BB9" s="17">
        <v>0.451243709822297</v>
      </c>
      <c r="BC9" s="17">
        <v>0.38917549073714403</v>
      </c>
      <c r="BD9" s="17">
        <v>0.42328024993478203</v>
      </c>
      <c r="BE9" s="17"/>
      <c r="BF9" s="17">
        <v>0.39534755325298299</v>
      </c>
      <c r="BG9" s="17"/>
      <c r="BH9" s="17">
        <v>0.389776346594367</v>
      </c>
      <c r="BI9" s="17"/>
      <c r="BJ9" s="17">
        <v>0.40003915182078797</v>
      </c>
      <c r="BK9" s="17">
        <v>0.40202851156578701</v>
      </c>
      <c r="BL9" s="17">
        <v>0.38398032215906802</v>
      </c>
      <c r="BM9" s="17">
        <v>0.40655793041822502</v>
      </c>
      <c r="BN9" s="17">
        <v>0.41122656514921702</v>
      </c>
      <c r="BO9" s="17">
        <v>0.439252778281709</v>
      </c>
      <c r="BP9" s="17"/>
      <c r="BQ9" s="17">
        <v>0.440635006996762</v>
      </c>
      <c r="BR9" s="17">
        <v>0.40203486741309502</v>
      </c>
      <c r="BS9" s="17">
        <v>0.40509608337117498</v>
      </c>
      <c r="BT9" s="17"/>
      <c r="BU9" s="17">
        <v>0.401039227698266</v>
      </c>
      <c r="BV9" s="17">
        <v>0.386990512864331</v>
      </c>
      <c r="BW9" s="17">
        <v>0.42549362986744699</v>
      </c>
      <c r="BX9" s="17"/>
      <c r="BY9" s="17">
        <v>0.28873944631346099</v>
      </c>
      <c r="BZ9" s="17"/>
      <c r="CA9" s="17">
        <v>0.39815492486424298</v>
      </c>
    </row>
    <row r="10" spans="2:79" ht="29" x14ac:dyDescent="0.35">
      <c r="B10" s="18" t="s">
        <v>519</v>
      </c>
      <c r="C10" s="17">
        <v>0.387846452597293</v>
      </c>
      <c r="D10" s="17">
        <v>0.36983521983502399</v>
      </c>
      <c r="E10" s="17">
        <v>0.404581121657686</v>
      </c>
      <c r="F10" s="17"/>
      <c r="G10" s="17">
        <v>0.34639350731119001</v>
      </c>
      <c r="H10" s="17">
        <v>0.322952369809617</v>
      </c>
      <c r="I10" s="17">
        <v>0.36902216814199801</v>
      </c>
      <c r="J10" s="17">
        <v>0.394258894004618</v>
      </c>
      <c r="K10" s="17">
        <v>0.43789372529668102</v>
      </c>
      <c r="L10" s="17">
        <v>0.441200073244505</v>
      </c>
      <c r="M10" s="17"/>
      <c r="N10" s="17">
        <v>0.41930374927116598</v>
      </c>
      <c r="O10" s="17">
        <v>0.37205858931355201</v>
      </c>
      <c r="P10" s="17">
        <v>0.389264831895896</v>
      </c>
      <c r="Q10" s="17">
        <v>0.36915702840112202</v>
      </c>
      <c r="R10" s="17"/>
      <c r="S10" s="17">
        <v>0.30924712714285002</v>
      </c>
      <c r="T10" s="17">
        <v>0.43638255157271999</v>
      </c>
      <c r="U10" s="17">
        <v>0.45768857921110401</v>
      </c>
      <c r="V10" s="17">
        <v>0.44569766894924701</v>
      </c>
      <c r="W10" s="17">
        <v>0.401810764151035</v>
      </c>
      <c r="X10" s="17">
        <v>0.34336045383199398</v>
      </c>
      <c r="Y10" s="17">
        <v>0.31873921003364503</v>
      </c>
      <c r="Z10" s="17">
        <v>0.29903523339986698</v>
      </c>
      <c r="AA10" s="17">
        <v>0.39812719480442599</v>
      </c>
      <c r="AB10" s="17">
        <v>0.36754163508843302</v>
      </c>
      <c r="AC10" s="17">
        <v>0.42889610932990302</v>
      </c>
      <c r="AD10" s="17">
        <v>0.529745346155307</v>
      </c>
      <c r="AE10" s="17"/>
      <c r="AF10" s="17">
        <v>0.37079873535129998</v>
      </c>
      <c r="AG10" s="17">
        <v>0.36375817095750901</v>
      </c>
      <c r="AH10" s="17">
        <v>0.41165256400809003</v>
      </c>
      <c r="AI10" s="17">
        <v>0.44688416272466702</v>
      </c>
      <c r="AJ10" s="17">
        <v>0.40624170695759998</v>
      </c>
      <c r="AK10" s="17">
        <v>0.41225886194681199</v>
      </c>
      <c r="AL10" s="17"/>
      <c r="AM10" s="17">
        <v>0.34659627768527201</v>
      </c>
      <c r="AN10" s="17">
        <v>0.39633903344534999</v>
      </c>
      <c r="AO10" s="17">
        <v>0.41846858912364199</v>
      </c>
      <c r="AP10" s="17">
        <v>0.35635488157775302</v>
      </c>
      <c r="AQ10" s="17">
        <v>0.397684203122394</v>
      </c>
      <c r="AR10" s="17"/>
      <c r="AS10" s="17">
        <v>0.360500088958223</v>
      </c>
      <c r="AT10" s="17">
        <v>0.38159419671684802</v>
      </c>
      <c r="AU10" s="17">
        <v>0.35727665663743702</v>
      </c>
      <c r="AV10" s="17">
        <v>0.392385446244231</v>
      </c>
      <c r="AW10" s="17">
        <v>0.43907453281129999</v>
      </c>
      <c r="AX10" s="17">
        <v>0.44665777750635</v>
      </c>
      <c r="AY10" s="17"/>
      <c r="AZ10" s="17">
        <v>0.37264458905514503</v>
      </c>
      <c r="BA10" s="17">
        <v>0.40825690762267502</v>
      </c>
      <c r="BB10" s="17">
        <v>0.37717907001584999</v>
      </c>
      <c r="BC10" s="17">
        <v>0.36732051512071101</v>
      </c>
      <c r="BD10" s="17">
        <v>0.38717004168924402</v>
      </c>
      <c r="BE10" s="17"/>
      <c r="BF10" s="17">
        <v>0.38981615882332699</v>
      </c>
      <c r="BG10" s="17"/>
      <c r="BH10" s="17">
        <v>0.39632763366407298</v>
      </c>
      <c r="BI10" s="17"/>
      <c r="BJ10" s="17">
        <v>0.38019012066258401</v>
      </c>
      <c r="BK10" s="17">
        <v>0.34168033288758698</v>
      </c>
      <c r="BL10" s="17">
        <v>0.43293764352894898</v>
      </c>
      <c r="BM10" s="17">
        <v>0.35748655104861099</v>
      </c>
      <c r="BN10" s="17">
        <v>0.44696647558258001</v>
      </c>
      <c r="BO10" s="17">
        <v>0.47372356478298899</v>
      </c>
      <c r="BP10" s="17"/>
      <c r="BQ10" s="17">
        <v>0.41881383671332401</v>
      </c>
      <c r="BR10" s="17">
        <v>0.375281036280737</v>
      </c>
      <c r="BS10" s="17">
        <v>0.399116743270226</v>
      </c>
      <c r="BT10" s="17"/>
      <c r="BU10" s="17">
        <v>0.42227428886767499</v>
      </c>
      <c r="BV10" s="17">
        <v>0.429534977013032</v>
      </c>
      <c r="BW10" s="17">
        <v>0.38561547957289199</v>
      </c>
      <c r="BX10" s="17"/>
      <c r="BY10" s="17">
        <v>0.28336745580285899</v>
      </c>
      <c r="BZ10" s="17"/>
      <c r="CA10" s="17">
        <v>0.37238708610006599</v>
      </c>
    </row>
    <row r="11" spans="2:79" x14ac:dyDescent="0.35">
      <c r="B11" s="18" t="s">
        <v>518</v>
      </c>
      <c r="C11" s="17">
        <v>0.38610821033812898</v>
      </c>
      <c r="D11" s="17">
        <v>0.35771939010543002</v>
      </c>
      <c r="E11" s="17">
        <v>0.41412847150744297</v>
      </c>
      <c r="F11" s="17"/>
      <c r="G11" s="17">
        <v>0.29680712939918402</v>
      </c>
      <c r="H11" s="17">
        <v>0.38968026009275702</v>
      </c>
      <c r="I11" s="17">
        <v>0.38298773661636898</v>
      </c>
      <c r="J11" s="17">
        <v>0.44961663026915699</v>
      </c>
      <c r="K11" s="17">
        <v>0.37790127803002999</v>
      </c>
      <c r="L11" s="17">
        <v>0.39366279069551902</v>
      </c>
      <c r="M11" s="17"/>
      <c r="N11" s="17">
        <v>0.41738433299330602</v>
      </c>
      <c r="O11" s="17">
        <v>0.38014526597550402</v>
      </c>
      <c r="P11" s="17">
        <v>0.388598701242793</v>
      </c>
      <c r="Q11" s="17">
        <v>0.36008820129259</v>
      </c>
      <c r="R11" s="17"/>
      <c r="S11" s="17">
        <v>0.38562885523232798</v>
      </c>
      <c r="T11" s="17">
        <v>0.41731914777956902</v>
      </c>
      <c r="U11" s="17">
        <v>0.47406352889902498</v>
      </c>
      <c r="V11" s="17">
        <v>0.40785628314325301</v>
      </c>
      <c r="W11" s="17">
        <v>0.39283682576071299</v>
      </c>
      <c r="X11" s="17">
        <v>0.30877804459311797</v>
      </c>
      <c r="Y11" s="17">
        <v>0.348610197082171</v>
      </c>
      <c r="Z11" s="17">
        <v>0.35812824308209001</v>
      </c>
      <c r="AA11" s="17">
        <v>0.41376860935739401</v>
      </c>
      <c r="AB11" s="17">
        <v>0.35846291103491201</v>
      </c>
      <c r="AC11" s="17">
        <v>0.35528426601277902</v>
      </c>
      <c r="AD11" s="17">
        <v>0.34385428051552203</v>
      </c>
      <c r="AE11" s="17"/>
      <c r="AF11" s="17">
        <v>0.37812687325575001</v>
      </c>
      <c r="AG11" s="17">
        <v>0.35971810756519601</v>
      </c>
      <c r="AH11" s="17">
        <v>0.40833195234097103</v>
      </c>
      <c r="AI11" s="17">
        <v>0.46879594720199402</v>
      </c>
      <c r="AJ11" s="17">
        <v>0.38598599488496499</v>
      </c>
      <c r="AK11" s="17">
        <v>0.48349322230283298</v>
      </c>
      <c r="AL11" s="17"/>
      <c r="AM11" s="17">
        <v>0.38137266744704201</v>
      </c>
      <c r="AN11" s="17">
        <v>0.396092585858216</v>
      </c>
      <c r="AO11" s="17">
        <v>0.36806964165292599</v>
      </c>
      <c r="AP11" s="17">
        <v>0.42347293750350601</v>
      </c>
      <c r="AQ11" s="17">
        <v>0.33281724865684797</v>
      </c>
      <c r="AR11" s="17"/>
      <c r="AS11" s="17">
        <v>0.35838524279377598</v>
      </c>
      <c r="AT11" s="17">
        <v>0.409199854427376</v>
      </c>
      <c r="AU11" s="17">
        <v>0.39932922137663202</v>
      </c>
      <c r="AV11" s="17">
        <v>0.380478891187223</v>
      </c>
      <c r="AW11" s="17">
        <v>0.411110371367223</v>
      </c>
      <c r="AX11" s="17">
        <v>0.34404268660193199</v>
      </c>
      <c r="AY11" s="17"/>
      <c r="AZ11" s="17">
        <v>0.36549469844148202</v>
      </c>
      <c r="BA11" s="17">
        <v>0.41902793763303198</v>
      </c>
      <c r="BB11" s="17">
        <v>0.378021944862513</v>
      </c>
      <c r="BC11" s="17">
        <v>0.427290647569527</v>
      </c>
      <c r="BD11" s="17">
        <v>0.35789249495666797</v>
      </c>
      <c r="BE11" s="17"/>
      <c r="BF11" s="17">
        <v>0.39853134317106198</v>
      </c>
      <c r="BG11" s="17"/>
      <c r="BH11" s="17">
        <v>0.39888003842953501</v>
      </c>
      <c r="BI11" s="17"/>
      <c r="BJ11" s="17">
        <v>0.40841800754700702</v>
      </c>
      <c r="BK11" s="17">
        <v>0.39350409644402001</v>
      </c>
      <c r="BL11" s="17">
        <v>0.35619519096132501</v>
      </c>
      <c r="BM11" s="17">
        <v>0.38701952318001898</v>
      </c>
      <c r="BN11" s="17">
        <v>0.37492413473725</v>
      </c>
      <c r="BO11" s="17">
        <v>0.36406173768254602</v>
      </c>
      <c r="BP11" s="17"/>
      <c r="BQ11" s="17">
        <v>0.41321991961319998</v>
      </c>
      <c r="BR11" s="17">
        <v>0.41110016513526798</v>
      </c>
      <c r="BS11" s="17">
        <v>0.38308718951054199</v>
      </c>
      <c r="BT11" s="17"/>
      <c r="BU11" s="17">
        <v>0.38873482198265702</v>
      </c>
      <c r="BV11" s="17">
        <v>0.405975785269995</v>
      </c>
      <c r="BW11" s="17">
        <v>0.39175736792129201</v>
      </c>
      <c r="BX11" s="17"/>
      <c r="BY11" s="17">
        <v>0.20856271172179</v>
      </c>
      <c r="BZ11" s="17"/>
      <c r="CA11" s="17">
        <v>0.35405234475460001</v>
      </c>
    </row>
    <row r="12" spans="2:79" ht="43.5" x14ac:dyDescent="0.35">
      <c r="B12" s="18" t="s">
        <v>543</v>
      </c>
      <c r="C12" s="17">
        <v>0.38042363355981701</v>
      </c>
      <c r="D12" s="17">
        <v>0.36664546475187398</v>
      </c>
      <c r="E12" s="17">
        <v>0.39300154599711001</v>
      </c>
      <c r="F12" s="17"/>
      <c r="G12" s="17">
        <v>0.34038903986513103</v>
      </c>
      <c r="H12" s="17">
        <v>0.324955677740703</v>
      </c>
      <c r="I12" s="17">
        <v>0.39580534941589202</v>
      </c>
      <c r="J12" s="17">
        <v>0.38815748845679598</v>
      </c>
      <c r="K12" s="17">
        <v>0.39599645612796902</v>
      </c>
      <c r="L12" s="17">
        <v>0.420045049720005</v>
      </c>
      <c r="M12" s="17"/>
      <c r="N12" s="17">
        <v>0.43249408900976699</v>
      </c>
      <c r="O12" s="17">
        <v>0.38188955973718403</v>
      </c>
      <c r="P12" s="17">
        <v>0.33865921607066901</v>
      </c>
      <c r="Q12" s="17">
        <v>0.35959082134611903</v>
      </c>
      <c r="R12" s="17"/>
      <c r="S12" s="17">
        <v>0.39065539312658998</v>
      </c>
      <c r="T12" s="17">
        <v>0.47255704690029898</v>
      </c>
      <c r="U12" s="17">
        <v>0.42634028588337503</v>
      </c>
      <c r="V12" s="17">
        <v>0.444696929360055</v>
      </c>
      <c r="W12" s="17">
        <v>0.38355485787342097</v>
      </c>
      <c r="X12" s="17">
        <v>0.315470422614687</v>
      </c>
      <c r="Y12" s="17">
        <v>0.32438772673633098</v>
      </c>
      <c r="Z12" s="17">
        <v>0.31792824704515699</v>
      </c>
      <c r="AA12" s="17">
        <v>0.33910656695139202</v>
      </c>
      <c r="AB12" s="17">
        <v>0.29990033148046902</v>
      </c>
      <c r="AC12" s="17">
        <v>0.40042185827642701</v>
      </c>
      <c r="AD12" s="17">
        <v>0.38909211337704203</v>
      </c>
      <c r="AE12" s="17"/>
      <c r="AF12" s="17">
        <v>0.33811743248543202</v>
      </c>
      <c r="AG12" s="17">
        <v>0.346744461081546</v>
      </c>
      <c r="AH12" s="17">
        <v>0.43392750436401401</v>
      </c>
      <c r="AI12" s="17">
        <v>0.42157718824920698</v>
      </c>
      <c r="AJ12" s="17">
        <v>0.406793432769332</v>
      </c>
      <c r="AK12" s="17">
        <v>0.46359739358667701</v>
      </c>
      <c r="AL12" s="17"/>
      <c r="AM12" s="17">
        <v>0.316189906120736</v>
      </c>
      <c r="AN12" s="17">
        <v>0.38484189731389101</v>
      </c>
      <c r="AO12" s="17">
        <v>0.42567411731438398</v>
      </c>
      <c r="AP12" s="17">
        <v>0.37450862312991201</v>
      </c>
      <c r="AQ12" s="17">
        <v>0.50284350088305296</v>
      </c>
      <c r="AR12" s="17"/>
      <c r="AS12" s="17">
        <v>0.37218958381234801</v>
      </c>
      <c r="AT12" s="17">
        <v>0.38764480261471301</v>
      </c>
      <c r="AU12" s="17">
        <v>0.38347197466363098</v>
      </c>
      <c r="AV12" s="17">
        <v>0.36370788690100198</v>
      </c>
      <c r="AW12" s="17">
        <v>0.42154361738601298</v>
      </c>
      <c r="AX12" s="17">
        <v>0.35282573704442999</v>
      </c>
      <c r="AY12" s="17"/>
      <c r="AZ12" s="17">
        <v>0.399512850170131</v>
      </c>
      <c r="BA12" s="17">
        <v>0.36687167185797298</v>
      </c>
      <c r="BB12" s="17">
        <v>0.40158509511206503</v>
      </c>
      <c r="BC12" s="17">
        <v>0.30570283134272602</v>
      </c>
      <c r="BD12" s="17">
        <v>0.38387685367895003</v>
      </c>
      <c r="BE12" s="17"/>
      <c r="BF12" s="17">
        <v>0.38875296931921599</v>
      </c>
      <c r="BG12" s="17"/>
      <c r="BH12" s="17">
        <v>0.39104460123409901</v>
      </c>
      <c r="BI12" s="17"/>
      <c r="BJ12" s="17">
        <v>0.392099165826789</v>
      </c>
      <c r="BK12" s="17">
        <v>0.403599236245204</v>
      </c>
      <c r="BL12" s="17">
        <v>0.36036639356646499</v>
      </c>
      <c r="BM12" s="17">
        <v>0.35292932923069598</v>
      </c>
      <c r="BN12" s="17">
        <v>0.41276640523591202</v>
      </c>
      <c r="BO12" s="17">
        <v>0.380632334557786</v>
      </c>
      <c r="BP12" s="17"/>
      <c r="BQ12" s="17">
        <v>0.42603631245055701</v>
      </c>
      <c r="BR12" s="17">
        <v>0.39066084589854</v>
      </c>
      <c r="BS12" s="17">
        <v>0.37442543675685203</v>
      </c>
      <c r="BT12" s="17"/>
      <c r="BU12" s="17">
        <v>0.49139517572480401</v>
      </c>
      <c r="BV12" s="17">
        <v>0.42118791480402701</v>
      </c>
      <c r="BW12" s="17">
        <v>0.35550000842378399</v>
      </c>
      <c r="BX12" s="17"/>
      <c r="BY12" s="17">
        <v>0.26773646173325399</v>
      </c>
      <c r="BZ12" s="17"/>
      <c r="CA12" s="17">
        <v>0.44274777893227901</v>
      </c>
    </row>
    <row r="13" spans="2:79" x14ac:dyDescent="0.35">
      <c r="B13" s="18" t="s">
        <v>521</v>
      </c>
      <c r="C13" s="17">
        <v>0.35419548231213999</v>
      </c>
      <c r="D13" s="17">
        <v>0.36654804849123002</v>
      </c>
      <c r="E13" s="17">
        <v>0.34058317562047202</v>
      </c>
      <c r="F13" s="17"/>
      <c r="G13" s="17">
        <v>0.25099122284460801</v>
      </c>
      <c r="H13" s="17">
        <v>0.277583543774228</v>
      </c>
      <c r="I13" s="17">
        <v>0.36496367506405902</v>
      </c>
      <c r="J13" s="17">
        <v>0.35889964428976201</v>
      </c>
      <c r="K13" s="17">
        <v>0.39504437790614899</v>
      </c>
      <c r="L13" s="17">
        <v>0.44266644103113401</v>
      </c>
      <c r="M13" s="17"/>
      <c r="N13" s="17">
        <v>0.37981600796810799</v>
      </c>
      <c r="O13" s="17">
        <v>0.37548813638352802</v>
      </c>
      <c r="P13" s="17">
        <v>0.31243859951810599</v>
      </c>
      <c r="Q13" s="17">
        <v>0.34099991030645299</v>
      </c>
      <c r="R13" s="17"/>
      <c r="S13" s="17">
        <v>0.32772091967433298</v>
      </c>
      <c r="T13" s="17">
        <v>0.36559319363999998</v>
      </c>
      <c r="U13" s="17">
        <v>0.38096845058641099</v>
      </c>
      <c r="V13" s="17">
        <v>0.42197723070551502</v>
      </c>
      <c r="W13" s="17">
        <v>0.419606709390072</v>
      </c>
      <c r="X13" s="17">
        <v>0.33377048691060801</v>
      </c>
      <c r="Y13" s="17">
        <v>0.24135065266909</v>
      </c>
      <c r="Z13" s="17">
        <v>0.41364840624947502</v>
      </c>
      <c r="AA13" s="17">
        <v>0.29059154379600999</v>
      </c>
      <c r="AB13" s="17">
        <v>0.37090367257456103</v>
      </c>
      <c r="AC13" s="17">
        <v>0.45292503497926401</v>
      </c>
      <c r="AD13" s="17">
        <v>0.27829917149391398</v>
      </c>
      <c r="AE13" s="17"/>
      <c r="AF13" s="17">
        <v>0.33434014011409502</v>
      </c>
      <c r="AG13" s="17">
        <v>0.35424650750071102</v>
      </c>
      <c r="AH13" s="17">
        <v>0.38831464690075101</v>
      </c>
      <c r="AI13" s="17">
        <v>0.42912517741287498</v>
      </c>
      <c r="AJ13" s="17">
        <v>0.34452438599916102</v>
      </c>
      <c r="AK13" s="17">
        <v>0.27924242501549401</v>
      </c>
      <c r="AL13" s="17"/>
      <c r="AM13" s="17">
        <v>0.33140136075480803</v>
      </c>
      <c r="AN13" s="17">
        <v>0.36191169519530603</v>
      </c>
      <c r="AO13" s="17">
        <v>0.34958856732307803</v>
      </c>
      <c r="AP13" s="17">
        <v>0.361589087786088</v>
      </c>
      <c r="AQ13" s="17">
        <v>0.375703448144522</v>
      </c>
      <c r="AR13" s="17"/>
      <c r="AS13" s="17">
        <v>0.32055547056693001</v>
      </c>
      <c r="AT13" s="17">
        <v>0.36505758129411497</v>
      </c>
      <c r="AU13" s="17">
        <v>0.32156505057707002</v>
      </c>
      <c r="AV13" s="17">
        <v>0.39651715502750701</v>
      </c>
      <c r="AW13" s="17">
        <v>0.37542025327058398</v>
      </c>
      <c r="AX13" s="17">
        <v>0.33575567268706102</v>
      </c>
      <c r="AY13" s="17"/>
      <c r="AZ13" s="17">
        <v>0.36241841778999101</v>
      </c>
      <c r="BA13" s="17">
        <v>0.33910484768572302</v>
      </c>
      <c r="BB13" s="17">
        <v>0.34779222520372099</v>
      </c>
      <c r="BC13" s="17">
        <v>0.34764790132181</v>
      </c>
      <c r="BD13" s="17">
        <v>0.37321968163635399</v>
      </c>
      <c r="BE13" s="17"/>
      <c r="BF13" s="17">
        <v>0.35975290640984098</v>
      </c>
      <c r="BG13" s="17"/>
      <c r="BH13" s="17">
        <v>0.36354262571520202</v>
      </c>
      <c r="BI13" s="17"/>
      <c r="BJ13" s="17">
        <v>0.31420128735375102</v>
      </c>
      <c r="BK13" s="17">
        <v>0.36047839942151699</v>
      </c>
      <c r="BL13" s="17">
        <v>0.399511152466895</v>
      </c>
      <c r="BM13" s="17">
        <v>0.30777890380004402</v>
      </c>
      <c r="BN13" s="17">
        <v>0.40926431967427301</v>
      </c>
      <c r="BO13" s="17">
        <v>0.30840078587841402</v>
      </c>
      <c r="BP13" s="17"/>
      <c r="BQ13" s="17">
        <v>0.35397248733229802</v>
      </c>
      <c r="BR13" s="17">
        <v>0.35811371562795802</v>
      </c>
      <c r="BS13" s="17">
        <v>0.36258293896314397</v>
      </c>
      <c r="BT13" s="17"/>
      <c r="BU13" s="17">
        <v>0.47317189801609599</v>
      </c>
      <c r="BV13" s="17">
        <v>0.39674159900866202</v>
      </c>
      <c r="BW13" s="17">
        <v>0.33300665774524701</v>
      </c>
      <c r="BX13" s="17"/>
      <c r="BY13" s="17">
        <v>0.28720004287332401</v>
      </c>
      <c r="BZ13" s="17"/>
      <c r="CA13" s="17">
        <v>0.30212589058753297</v>
      </c>
    </row>
    <row r="14" spans="2:79" ht="43.5" x14ac:dyDescent="0.35">
      <c r="B14" s="18" t="s">
        <v>522</v>
      </c>
      <c r="C14" s="17">
        <v>0.29193653073883602</v>
      </c>
      <c r="D14" s="17">
        <v>0.27679639134371598</v>
      </c>
      <c r="E14" s="17">
        <v>0.30522508456007102</v>
      </c>
      <c r="F14" s="17"/>
      <c r="G14" s="17">
        <v>0.25056993347039902</v>
      </c>
      <c r="H14" s="17">
        <v>0.21780225153055799</v>
      </c>
      <c r="I14" s="17">
        <v>0.27891543294099502</v>
      </c>
      <c r="J14" s="17">
        <v>0.310691109885671</v>
      </c>
      <c r="K14" s="17">
        <v>0.30458642194795699</v>
      </c>
      <c r="L14" s="17">
        <v>0.36317901208897901</v>
      </c>
      <c r="M14" s="17"/>
      <c r="N14" s="17">
        <v>0.33407759675225401</v>
      </c>
      <c r="O14" s="17">
        <v>0.27106683666556702</v>
      </c>
      <c r="P14" s="17">
        <v>0.24168875270912499</v>
      </c>
      <c r="Q14" s="17">
        <v>0.31640012747072399</v>
      </c>
      <c r="R14" s="17"/>
      <c r="S14" s="17">
        <v>0.25377248432633998</v>
      </c>
      <c r="T14" s="17">
        <v>0.27565133256873797</v>
      </c>
      <c r="U14" s="17">
        <v>0.36338576463261901</v>
      </c>
      <c r="V14" s="17">
        <v>0.28955131524857602</v>
      </c>
      <c r="W14" s="17">
        <v>0.31504715660507498</v>
      </c>
      <c r="X14" s="17">
        <v>0.387233993424414</v>
      </c>
      <c r="Y14" s="17">
        <v>0.239951388140555</v>
      </c>
      <c r="Z14" s="17">
        <v>0.291043524777094</v>
      </c>
      <c r="AA14" s="17">
        <v>0.27040870125919197</v>
      </c>
      <c r="AB14" s="17">
        <v>0.27526317995655503</v>
      </c>
      <c r="AC14" s="17">
        <v>0.274677122583593</v>
      </c>
      <c r="AD14" s="17">
        <v>0.31069879530546501</v>
      </c>
      <c r="AE14" s="17"/>
      <c r="AF14" s="17">
        <v>0.28087879032094598</v>
      </c>
      <c r="AG14" s="17">
        <v>0.29653658939255101</v>
      </c>
      <c r="AH14" s="17">
        <v>0.29946030568681697</v>
      </c>
      <c r="AI14" s="17">
        <v>0.308458494233537</v>
      </c>
      <c r="AJ14" s="17">
        <v>0.28035502142734497</v>
      </c>
      <c r="AK14" s="17">
        <v>0.323699193584842</v>
      </c>
      <c r="AL14" s="17"/>
      <c r="AM14" s="17">
        <v>0.25478939937463402</v>
      </c>
      <c r="AN14" s="17">
        <v>0.30048414003957302</v>
      </c>
      <c r="AO14" s="17">
        <v>0.30227177386783799</v>
      </c>
      <c r="AP14" s="17">
        <v>0.335938804935005</v>
      </c>
      <c r="AQ14" s="17">
        <v>0.162987357396014</v>
      </c>
      <c r="AR14" s="17"/>
      <c r="AS14" s="17">
        <v>0.28123963118291401</v>
      </c>
      <c r="AT14" s="17">
        <v>0.30392961270291902</v>
      </c>
      <c r="AU14" s="17">
        <v>0.27347797055098699</v>
      </c>
      <c r="AV14" s="17">
        <v>0.28509386087368599</v>
      </c>
      <c r="AW14" s="17">
        <v>0.32558009825315498</v>
      </c>
      <c r="AX14" s="17">
        <v>0.288526663095938</v>
      </c>
      <c r="AY14" s="17"/>
      <c r="AZ14" s="17">
        <v>0.31025582241694399</v>
      </c>
      <c r="BA14" s="17">
        <v>0.27472586409112898</v>
      </c>
      <c r="BB14" s="17">
        <v>0.30946403570680098</v>
      </c>
      <c r="BC14" s="17">
        <v>0.28374539385430297</v>
      </c>
      <c r="BD14" s="17">
        <v>0.28887126397951202</v>
      </c>
      <c r="BE14" s="17"/>
      <c r="BF14" s="17">
        <v>0.30039524354220798</v>
      </c>
      <c r="BG14" s="17"/>
      <c r="BH14" s="17">
        <v>0.30130422846148802</v>
      </c>
      <c r="BI14" s="17"/>
      <c r="BJ14" s="17">
        <v>0.26421528161490598</v>
      </c>
      <c r="BK14" s="17">
        <v>0.286045775459215</v>
      </c>
      <c r="BL14" s="17">
        <v>0.312317782384886</v>
      </c>
      <c r="BM14" s="17">
        <v>0.32366703039365102</v>
      </c>
      <c r="BN14" s="17">
        <v>0.34399866580595201</v>
      </c>
      <c r="BO14" s="17">
        <v>0.25886529485364201</v>
      </c>
      <c r="BP14" s="17"/>
      <c r="BQ14" s="17">
        <v>0.30017792876642901</v>
      </c>
      <c r="BR14" s="17">
        <v>0.28324055268591503</v>
      </c>
      <c r="BS14" s="17">
        <v>0.30320202653873402</v>
      </c>
      <c r="BT14" s="17"/>
      <c r="BU14" s="17">
        <v>0.27146264404308301</v>
      </c>
      <c r="BV14" s="17">
        <v>0.31116020427437902</v>
      </c>
      <c r="BW14" s="17">
        <v>0.30248227346288598</v>
      </c>
      <c r="BX14" s="17"/>
      <c r="BY14" s="17">
        <v>0.25588322459234197</v>
      </c>
      <c r="BZ14" s="17"/>
      <c r="CA14" s="17">
        <v>0.300223904822017</v>
      </c>
    </row>
    <row r="15" spans="2:79" ht="29" x14ac:dyDescent="0.35">
      <c r="B15" s="18" t="s">
        <v>523</v>
      </c>
      <c r="C15" s="17">
        <v>0.286275266238329</v>
      </c>
      <c r="D15" s="17">
        <v>0.248427131518938</v>
      </c>
      <c r="E15" s="17">
        <v>0.323879148568953</v>
      </c>
      <c r="F15" s="17"/>
      <c r="G15" s="17">
        <v>0.186468920374635</v>
      </c>
      <c r="H15" s="17">
        <v>0.20513570941293499</v>
      </c>
      <c r="I15" s="17">
        <v>0.25669768775494201</v>
      </c>
      <c r="J15" s="17">
        <v>0.29387420280138299</v>
      </c>
      <c r="K15" s="17">
        <v>0.34774649205946401</v>
      </c>
      <c r="L15" s="17">
        <v>0.39265499483209898</v>
      </c>
      <c r="M15" s="17"/>
      <c r="N15" s="17">
        <v>0.33060880457066599</v>
      </c>
      <c r="O15" s="17">
        <v>0.30268311372725298</v>
      </c>
      <c r="P15" s="17">
        <v>0.234310108064407</v>
      </c>
      <c r="Q15" s="17">
        <v>0.26781519634088302</v>
      </c>
      <c r="R15" s="17"/>
      <c r="S15" s="17">
        <v>0.26162295184868101</v>
      </c>
      <c r="T15" s="17">
        <v>0.32479232008351</v>
      </c>
      <c r="U15" s="17">
        <v>0.31032009424665402</v>
      </c>
      <c r="V15" s="17">
        <v>0.29177418602515298</v>
      </c>
      <c r="W15" s="17">
        <v>0.293406849009274</v>
      </c>
      <c r="X15" s="17">
        <v>0.25783369136795897</v>
      </c>
      <c r="Y15" s="17">
        <v>0.23695748079437001</v>
      </c>
      <c r="Z15" s="17">
        <v>0.24240819444547801</v>
      </c>
      <c r="AA15" s="17">
        <v>0.25504657444843298</v>
      </c>
      <c r="AB15" s="17">
        <v>0.35366781576053002</v>
      </c>
      <c r="AC15" s="17">
        <v>0.28489418695082902</v>
      </c>
      <c r="AD15" s="17">
        <v>0.29474451015194703</v>
      </c>
      <c r="AE15" s="17"/>
      <c r="AF15" s="17">
        <v>0.30581249887053302</v>
      </c>
      <c r="AG15" s="17">
        <v>0.265744944742898</v>
      </c>
      <c r="AH15" s="17">
        <v>0.32139662075346198</v>
      </c>
      <c r="AI15" s="17">
        <v>0.261674084278958</v>
      </c>
      <c r="AJ15" s="17">
        <v>0.30400953311530399</v>
      </c>
      <c r="AK15" s="17">
        <v>0.36675932565325298</v>
      </c>
      <c r="AL15" s="17"/>
      <c r="AM15" s="17">
        <v>0.267100962836468</v>
      </c>
      <c r="AN15" s="17">
        <v>0.28466456478388502</v>
      </c>
      <c r="AO15" s="17">
        <v>0.292830064703959</v>
      </c>
      <c r="AP15" s="17">
        <v>0.29915319316773797</v>
      </c>
      <c r="AQ15" s="17">
        <v>0.32753480854049</v>
      </c>
      <c r="AR15" s="17"/>
      <c r="AS15" s="17">
        <v>0.276495333733287</v>
      </c>
      <c r="AT15" s="17">
        <v>0.28881666754858398</v>
      </c>
      <c r="AU15" s="17">
        <v>0.26661306175533001</v>
      </c>
      <c r="AV15" s="17">
        <v>0.29480191671495998</v>
      </c>
      <c r="AW15" s="17">
        <v>0.32775505657398801</v>
      </c>
      <c r="AX15" s="17">
        <v>0.26021463631060499</v>
      </c>
      <c r="AY15" s="17"/>
      <c r="AZ15" s="17">
        <v>0.28634162526606799</v>
      </c>
      <c r="BA15" s="17">
        <v>0.26718092103186403</v>
      </c>
      <c r="BB15" s="17">
        <v>0.30564295572501399</v>
      </c>
      <c r="BC15" s="17">
        <v>0.276236360199548</v>
      </c>
      <c r="BD15" s="17">
        <v>0.30023972388005998</v>
      </c>
      <c r="BE15" s="17"/>
      <c r="BF15" s="17">
        <v>0.29113617204234599</v>
      </c>
      <c r="BG15" s="17"/>
      <c r="BH15" s="17">
        <v>0.28345513813628298</v>
      </c>
      <c r="BI15" s="17"/>
      <c r="BJ15" s="17">
        <v>0.243951345695506</v>
      </c>
      <c r="BK15" s="17">
        <v>0.31658259300789598</v>
      </c>
      <c r="BL15" s="17">
        <v>0.33078192698393899</v>
      </c>
      <c r="BM15" s="17">
        <v>0.18110032720990499</v>
      </c>
      <c r="BN15" s="17">
        <v>0.27415006274577097</v>
      </c>
      <c r="BO15" s="17">
        <v>0.30369924010976801</v>
      </c>
      <c r="BP15" s="17"/>
      <c r="BQ15" s="17">
        <v>0.311426701550229</v>
      </c>
      <c r="BR15" s="17">
        <v>0.30075560180591299</v>
      </c>
      <c r="BS15" s="17">
        <v>0.28158870108398598</v>
      </c>
      <c r="BT15" s="17"/>
      <c r="BU15" s="17">
        <v>0.33118695614816801</v>
      </c>
      <c r="BV15" s="17">
        <v>0.31041323746850802</v>
      </c>
      <c r="BW15" s="17">
        <v>0.27689709516524103</v>
      </c>
      <c r="BX15" s="17"/>
      <c r="BY15" s="17">
        <v>0.30329705403289903</v>
      </c>
      <c r="BZ15" s="17"/>
      <c r="CA15" s="17">
        <v>0.25837603018624</v>
      </c>
    </row>
    <row r="16" spans="2:79" ht="43.5" x14ac:dyDescent="0.35">
      <c r="B16" s="18" t="s">
        <v>520</v>
      </c>
      <c r="C16" s="17">
        <v>0.25124551579763899</v>
      </c>
      <c r="D16" s="17">
        <v>0.231323012203455</v>
      </c>
      <c r="E16" s="17">
        <v>0.26886433370107699</v>
      </c>
      <c r="F16" s="17"/>
      <c r="G16" s="17">
        <v>0.210852410407708</v>
      </c>
      <c r="H16" s="17">
        <v>0.29818336285871</v>
      </c>
      <c r="I16" s="17">
        <v>0.25579092832184003</v>
      </c>
      <c r="J16" s="17">
        <v>0.24818852829490401</v>
      </c>
      <c r="K16" s="17">
        <v>0.25359456533070801</v>
      </c>
      <c r="L16" s="17">
        <v>0.239570646406081</v>
      </c>
      <c r="M16" s="17"/>
      <c r="N16" s="17">
        <v>0.24713042715252401</v>
      </c>
      <c r="O16" s="17">
        <v>0.26383198698943999</v>
      </c>
      <c r="P16" s="17">
        <v>0.22955707935682601</v>
      </c>
      <c r="Q16" s="17">
        <v>0.26069839866015898</v>
      </c>
      <c r="R16" s="17"/>
      <c r="S16" s="17">
        <v>0.24046120431762799</v>
      </c>
      <c r="T16" s="17">
        <v>0.25043606548752201</v>
      </c>
      <c r="U16" s="17">
        <v>0.27923141529001699</v>
      </c>
      <c r="V16" s="17">
        <v>0.25648509462372698</v>
      </c>
      <c r="W16" s="17">
        <v>0.25210953137078601</v>
      </c>
      <c r="X16" s="17">
        <v>0.30523709615849398</v>
      </c>
      <c r="Y16" s="17">
        <v>0.230290702406621</v>
      </c>
      <c r="Z16" s="17">
        <v>0.24403881509441899</v>
      </c>
      <c r="AA16" s="17">
        <v>0.25938638428190802</v>
      </c>
      <c r="AB16" s="17">
        <v>0.246100930341212</v>
      </c>
      <c r="AC16" s="17">
        <v>0.18975897197813399</v>
      </c>
      <c r="AD16" s="17">
        <v>0.20309932990005899</v>
      </c>
      <c r="AE16" s="17"/>
      <c r="AF16" s="17">
        <v>0.274584992419312</v>
      </c>
      <c r="AG16" s="17">
        <v>0.22680587486249701</v>
      </c>
      <c r="AH16" s="17">
        <v>0.28252628846133099</v>
      </c>
      <c r="AI16" s="17">
        <v>0.29954212904774702</v>
      </c>
      <c r="AJ16" s="17">
        <v>0.219094723249245</v>
      </c>
      <c r="AK16" s="17">
        <v>0.264218882697422</v>
      </c>
      <c r="AL16" s="17"/>
      <c r="AM16" s="17">
        <v>0.247507791438942</v>
      </c>
      <c r="AN16" s="17">
        <v>0.26831451818767499</v>
      </c>
      <c r="AO16" s="17">
        <v>0.233105169239748</v>
      </c>
      <c r="AP16" s="17">
        <v>0.24616550786383301</v>
      </c>
      <c r="AQ16" s="17">
        <v>0.249972110886273</v>
      </c>
      <c r="AR16" s="17"/>
      <c r="AS16" s="17">
        <v>0.26682266430153201</v>
      </c>
      <c r="AT16" s="17">
        <v>0.27567220262380698</v>
      </c>
      <c r="AU16" s="17">
        <v>0.23595147909012901</v>
      </c>
      <c r="AV16" s="17">
        <v>0.239071045198292</v>
      </c>
      <c r="AW16" s="17">
        <v>0.24313605432292101</v>
      </c>
      <c r="AX16" s="17">
        <v>0.20322692957949101</v>
      </c>
      <c r="AY16" s="17"/>
      <c r="AZ16" s="17">
        <v>0.25026301388099897</v>
      </c>
      <c r="BA16" s="17">
        <v>0.239302211004527</v>
      </c>
      <c r="BB16" s="17">
        <v>0.24820597644391901</v>
      </c>
      <c r="BC16" s="17">
        <v>0.23990880520129401</v>
      </c>
      <c r="BD16" s="17">
        <v>0.27227519136364597</v>
      </c>
      <c r="BE16" s="17"/>
      <c r="BF16" s="17">
        <v>0.24973181490088101</v>
      </c>
      <c r="BG16" s="17"/>
      <c r="BH16" s="17">
        <v>0.25753799591998899</v>
      </c>
      <c r="BI16" s="17"/>
      <c r="BJ16" s="17">
        <v>0.26124081273037802</v>
      </c>
      <c r="BK16" s="17">
        <v>0.21107671820464899</v>
      </c>
      <c r="BL16" s="17">
        <v>0.24875147597483199</v>
      </c>
      <c r="BM16" s="17">
        <v>0.26563475924376501</v>
      </c>
      <c r="BN16" s="17">
        <v>0.32592562968884498</v>
      </c>
      <c r="BO16" s="17">
        <v>0.36961928190186399</v>
      </c>
      <c r="BP16" s="17"/>
      <c r="BQ16" s="17">
        <v>0.29466586208488299</v>
      </c>
      <c r="BR16" s="17">
        <v>0.24529886873788601</v>
      </c>
      <c r="BS16" s="17">
        <v>0.25107564474333899</v>
      </c>
      <c r="BT16" s="17"/>
      <c r="BU16" s="17">
        <v>0.299092264802368</v>
      </c>
      <c r="BV16" s="17">
        <v>0.24560685549099601</v>
      </c>
      <c r="BW16" s="17">
        <v>0.257539670961413</v>
      </c>
      <c r="BX16" s="17"/>
      <c r="BY16" s="17">
        <v>0.22649831625529299</v>
      </c>
      <c r="BZ16" s="17"/>
      <c r="CA16" s="17">
        <v>0.22114111590299201</v>
      </c>
    </row>
    <row r="17" spans="2:79" ht="29" x14ac:dyDescent="0.35">
      <c r="B17" s="18" t="s">
        <v>525</v>
      </c>
      <c r="C17" s="17">
        <v>0.19594222265967701</v>
      </c>
      <c r="D17" s="17">
        <v>0.20628674482928999</v>
      </c>
      <c r="E17" s="17">
        <v>0.18313895222004301</v>
      </c>
      <c r="F17" s="17"/>
      <c r="G17" s="17">
        <v>0.193035479140445</v>
      </c>
      <c r="H17" s="17">
        <v>0.197254551553914</v>
      </c>
      <c r="I17" s="17">
        <v>0.184517349824006</v>
      </c>
      <c r="J17" s="17">
        <v>0.18463876244664901</v>
      </c>
      <c r="K17" s="17">
        <v>0.20696228512051701</v>
      </c>
      <c r="L17" s="17">
        <v>0.20937152204199599</v>
      </c>
      <c r="M17" s="17"/>
      <c r="N17" s="17">
        <v>0.19424805823149999</v>
      </c>
      <c r="O17" s="17">
        <v>0.20096332849541301</v>
      </c>
      <c r="P17" s="17">
        <v>0.18372745200047499</v>
      </c>
      <c r="Q17" s="17">
        <v>0.203010061586923</v>
      </c>
      <c r="R17" s="17"/>
      <c r="S17" s="17">
        <v>0.23249160876178801</v>
      </c>
      <c r="T17" s="17">
        <v>0.17524074202401499</v>
      </c>
      <c r="U17" s="17">
        <v>0.16793162416905599</v>
      </c>
      <c r="V17" s="17">
        <v>0.187165643971654</v>
      </c>
      <c r="W17" s="17">
        <v>0.22909859651629899</v>
      </c>
      <c r="X17" s="17">
        <v>0.193875566255475</v>
      </c>
      <c r="Y17" s="17">
        <v>0.15729436417811599</v>
      </c>
      <c r="Z17" s="17">
        <v>0.16521112239253599</v>
      </c>
      <c r="AA17" s="17">
        <v>0.18333177863955299</v>
      </c>
      <c r="AB17" s="17">
        <v>0.20922461319411101</v>
      </c>
      <c r="AC17" s="17">
        <v>0.25889786170717999</v>
      </c>
      <c r="AD17" s="17">
        <v>0.210547188673122</v>
      </c>
      <c r="AE17" s="17"/>
      <c r="AF17" s="17">
        <v>0.164588167273887</v>
      </c>
      <c r="AG17" s="17">
        <v>0.195628488121834</v>
      </c>
      <c r="AH17" s="17">
        <v>0.21710076186433699</v>
      </c>
      <c r="AI17" s="17">
        <v>0.21231586202000499</v>
      </c>
      <c r="AJ17" s="17">
        <v>0.21962639938333101</v>
      </c>
      <c r="AK17" s="17">
        <v>0.25808157265039999</v>
      </c>
      <c r="AL17" s="17"/>
      <c r="AM17" s="17">
        <v>0.19510840379421601</v>
      </c>
      <c r="AN17" s="17">
        <v>0.195126641408507</v>
      </c>
      <c r="AO17" s="17">
        <v>0.199554249282135</v>
      </c>
      <c r="AP17" s="17">
        <v>0.15902225204093601</v>
      </c>
      <c r="AQ17" s="17">
        <v>0.30009879761860198</v>
      </c>
      <c r="AR17" s="17"/>
      <c r="AS17" s="17">
        <v>0.197100980897115</v>
      </c>
      <c r="AT17" s="17">
        <v>0.20961484120702101</v>
      </c>
      <c r="AU17" s="17">
        <v>0.18108821800341601</v>
      </c>
      <c r="AV17" s="17">
        <v>0.192872367963876</v>
      </c>
      <c r="AW17" s="17">
        <v>0.184669199447383</v>
      </c>
      <c r="AX17" s="17">
        <v>0.20428052846105699</v>
      </c>
      <c r="AY17" s="17"/>
      <c r="AZ17" s="17">
        <v>0.217198520453973</v>
      </c>
      <c r="BA17" s="17">
        <v>0.168042061387708</v>
      </c>
      <c r="BB17" s="17">
        <v>0.18292175830155799</v>
      </c>
      <c r="BC17" s="17">
        <v>0.187125923497027</v>
      </c>
      <c r="BD17" s="17">
        <v>0.221951681866462</v>
      </c>
      <c r="BE17" s="17"/>
      <c r="BF17" s="17">
        <v>0.186488984233497</v>
      </c>
      <c r="BG17" s="17"/>
      <c r="BH17" s="17">
        <v>0.196837103371994</v>
      </c>
      <c r="BI17" s="17"/>
      <c r="BJ17" s="17">
        <v>0.21699531502653699</v>
      </c>
      <c r="BK17" s="17">
        <v>0.158007294164281</v>
      </c>
      <c r="BL17" s="17">
        <v>0.22014686957636001</v>
      </c>
      <c r="BM17" s="17">
        <v>0.162926610766366</v>
      </c>
      <c r="BN17" s="17">
        <v>0.17324511701754799</v>
      </c>
      <c r="BO17" s="17">
        <v>0.20344313557435501</v>
      </c>
      <c r="BP17" s="17"/>
      <c r="BQ17" s="17">
        <v>0.21125003591578101</v>
      </c>
      <c r="BR17" s="17">
        <v>0.22829407888838901</v>
      </c>
      <c r="BS17" s="17">
        <v>0.18441841526182301</v>
      </c>
      <c r="BT17" s="17"/>
      <c r="BU17" s="17">
        <v>0.186160055967105</v>
      </c>
      <c r="BV17" s="17">
        <v>0.21210401112705299</v>
      </c>
      <c r="BW17" s="17">
        <v>0.194946326469462</v>
      </c>
      <c r="BX17" s="17"/>
      <c r="BY17" s="17">
        <v>0.14216998480259099</v>
      </c>
      <c r="BZ17" s="17"/>
      <c r="CA17" s="17">
        <v>0.18073067846930499</v>
      </c>
    </row>
    <row r="18" spans="2:79" ht="29" x14ac:dyDescent="0.35">
      <c r="B18" s="18" t="s">
        <v>526</v>
      </c>
      <c r="C18" s="17">
        <v>0.19221663504400999</v>
      </c>
      <c r="D18" s="17">
        <v>0.214377450067984</v>
      </c>
      <c r="E18" s="17">
        <v>0.169616932208011</v>
      </c>
      <c r="F18" s="17"/>
      <c r="G18" s="17">
        <v>0.179321905977083</v>
      </c>
      <c r="H18" s="17">
        <v>0.12877203202560999</v>
      </c>
      <c r="I18" s="17">
        <v>0.14433706742154601</v>
      </c>
      <c r="J18" s="17">
        <v>0.19098069380233901</v>
      </c>
      <c r="K18" s="17">
        <v>0.23886472333660899</v>
      </c>
      <c r="L18" s="17">
        <v>0.25921518186009801</v>
      </c>
      <c r="M18" s="17"/>
      <c r="N18" s="17">
        <v>0.20448854285104101</v>
      </c>
      <c r="O18" s="17">
        <v>0.17568541810945201</v>
      </c>
      <c r="P18" s="17">
        <v>0.180667099171546</v>
      </c>
      <c r="Q18" s="17">
        <v>0.208240937563618</v>
      </c>
      <c r="R18" s="17"/>
      <c r="S18" s="17">
        <v>0.16269460569962499</v>
      </c>
      <c r="T18" s="17">
        <v>0.20727274828869799</v>
      </c>
      <c r="U18" s="17">
        <v>0.16298385777472399</v>
      </c>
      <c r="V18" s="17">
        <v>0.18740696180661301</v>
      </c>
      <c r="W18" s="17">
        <v>0.173048361816831</v>
      </c>
      <c r="X18" s="17">
        <v>0.20265080950356401</v>
      </c>
      <c r="Y18" s="17">
        <v>0.16017510981205299</v>
      </c>
      <c r="Z18" s="17">
        <v>0.30691952550759899</v>
      </c>
      <c r="AA18" s="17">
        <v>0.17532465390013399</v>
      </c>
      <c r="AB18" s="17">
        <v>0.22619568941875901</v>
      </c>
      <c r="AC18" s="17">
        <v>0.19431055843518499</v>
      </c>
      <c r="AD18" s="17">
        <v>0.23816357258972001</v>
      </c>
      <c r="AE18" s="17"/>
      <c r="AF18" s="17">
        <v>0.23364478834336999</v>
      </c>
      <c r="AG18" s="17">
        <v>0.20301695129960101</v>
      </c>
      <c r="AH18" s="17">
        <v>0.18200757366373499</v>
      </c>
      <c r="AI18" s="17">
        <v>0.19405721352322799</v>
      </c>
      <c r="AJ18" s="17">
        <v>0.12142426044318499</v>
      </c>
      <c r="AK18" s="17">
        <v>0.16837069218207401</v>
      </c>
      <c r="AL18" s="17"/>
      <c r="AM18" s="17">
        <v>0.21162617610099099</v>
      </c>
      <c r="AN18" s="17">
        <v>0.204626902481095</v>
      </c>
      <c r="AO18" s="17">
        <v>0.15514650466111099</v>
      </c>
      <c r="AP18" s="17">
        <v>0.199122380175217</v>
      </c>
      <c r="AQ18" s="17">
        <v>5.48579796383038E-2</v>
      </c>
      <c r="AR18" s="17"/>
      <c r="AS18" s="17">
        <v>0.18008638652697201</v>
      </c>
      <c r="AT18" s="17">
        <v>0.22164252299446399</v>
      </c>
      <c r="AU18" s="17">
        <v>0.17535614952810799</v>
      </c>
      <c r="AV18" s="17">
        <v>0.19125194209912799</v>
      </c>
      <c r="AW18" s="17">
        <v>0.172833209611884</v>
      </c>
      <c r="AX18" s="17">
        <v>0.19177563870445899</v>
      </c>
      <c r="AY18" s="17"/>
      <c r="AZ18" s="17">
        <v>0.175902395005502</v>
      </c>
      <c r="BA18" s="17">
        <v>0.17254219271405399</v>
      </c>
      <c r="BB18" s="17">
        <v>0.21297054616681901</v>
      </c>
      <c r="BC18" s="17">
        <v>0.222015660195964</v>
      </c>
      <c r="BD18" s="17">
        <v>0.205318425794148</v>
      </c>
      <c r="BE18" s="17"/>
      <c r="BF18" s="17">
        <v>0.19736113299899499</v>
      </c>
      <c r="BG18" s="17"/>
      <c r="BH18" s="17">
        <v>0.19450303631827301</v>
      </c>
      <c r="BI18" s="17"/>
      <c r="BJ18" s="17">
        <v>0.17422591331829099</v>
      </c>
      <c r="BK18" s="17">
        <v>0.21971401019234801</v>
      </c>
      <c r="BL18" s="17">
        <v>0.19455433815817899</v>
      </c>
      <c r="BM18" s="17">
        <v>0.18746867325407099</v>
      </c>
      <c r="BN18" s="17">
        <v>0.20746286415183601</v>
      </c>
      <c r="BO18" s="17">
        <v>0.18534717826890701</v>
      </c>
      <c r="BP18" s="17"/>
      <c r="BQ18" s="17">
        <v>0.19436961665419999</v>
      </c>
      <c r="BR18" s="17">
        <v>0.19438534621440701</v>
      </c>
      <c r="BS18" s="17">
        <v>0.19869405249475</v>
      </c>
      <c r="BT18" s="17"/>
      <c r="BU18" s="17">
        <v>0.18510251792357399</v>
      </c>
      <c r="BV18" s="17">
        <v>0.21018842709772401</v>
      </c>
      <c r="BW18" s="17">
        <v>0.19388644675524899</v>
      </c>
      <c r="BX18" s="17"/>
      <c r="BY18" s="17">
        <v>0.18998626914299199</v>
      </c>
      <c r="BZ18" s="17"/>
      <c r="CA18" s="17">
        <v>0.160995348911742</v>
      </c>
    </row>
    <row r="19" spans="2:79" ht="29" x14ac:dyDescent="0.35">
      <c r="B19" s="18" t="s">
        <v>527</v>
      </c>
      <c r="C19" s="17">
        <v>0.17162033612953601</v>
      </c>
      <c r="D19" s="17">
        <v>0.16008222092323701</v>
      </c>
      <c r="E19" s="17">
        <v>0.18295910474543001</v>
      </c>
      <c r="F19" s="17"/>
      <c r="G19" s="17">
        <v>0.13664983434057401</v>
      </c>
      <c r="H19" s="17">
        <v>0.124133380611523</v>
      </c>
      <c r="I19" s="17">
        <v>0.18545763528984399</v>
      </c>
      <c r="J19" s="17">
        <v>0.140960530811227</v>
      </c>
      <c r="K19" s="17">
        <v>0.190856110652525</v>
      </c>
      <c r="L19" s="17">
        <v>0.23651795971424999</v>
      </c>
      <c r="M19" s="17"/>
      <c r="N19" s="17">
        <v>0.188893017447088</v>
      </c>
      <c r="O19" s="17">
        <v>0.18307965741607801</v>
      </c>
      <c r="P19" s="17">
        <v>0.12660362985172599</v>
      </c>
      <c r="Q19" s="17">
        <v>0.17496209341107799</v>
      </c>
      <c r="R19" s="17"/>
      <c r="S19" s="17">
        <v>0.15804417751146299</v>
      </c>
      <c r="T19" s="17">
        <v>0.17345382527932901</v>
      </c>
      <c r="U19" s="17">
        <v>0.14922614977005</v>
      </c>
      <c r="V19" s="17">
        <v>0.19396728144421299</v>
      </c>
      <c r="W19" s="17">
        <v>0.117559815750681</v>
      </c>
      <c r="X19" s="17">
        <v>0.20085597743072101</v>
      </c>
      <c r="Y19" s="17">
        <v>0.13185477290646899</v>
      </c>
      <c r="Z19" s="17">
        <v>0.170706117155247</v>
      </c>
      <c r="AA19" s="17">
        <v>0.17110646581217601</v>
      </c>
      <c r="AB19" s="17">
        <v>0.223370912173641</v>
      </c>
      <c r="AC19" s="17">
        <v>0.18328621015928001</v>
      </c>
      <c r="AD19" s="17">
        <v>0.176839237312267</v>
      </c>
      <c r="AE19" s="17"/>
      <c r="AF19" s="17">
        <v>0.14116212473826301</v>
      </c>
      <c r="AG19" s="17">
        <v>0.177291839195891</v>
      </c>
      <c r="AH19" s="17">
        <v>0.20587769079836199</v>
      </c>
      <c r="AI19" s="17">
        <v>0.180730676374567</v>
      </c>
      <c r="AJ19" s="17">
        <v>0.177305001656931</v>
      </c>
      <c r="AK19" s="17">
        <v>0.12680585677016201</v>
      </c>
      <c r="AL19" s="17"/>
      <c r="AM19" s="17">
        <v>0.158322360421734</v>
      </c>
      <c r="AN19" s="17">
        <v>0.17807434028374899</v>
      </c>
      <c r="AO19" s="17">
        <v>0.17336033585066801</v>
      </c>
      <c r="AP19" s="17">
        <v>0.16352819923807399</v>
      </c>
      <c r="AQ19" s="17">
        <v>0.18374900726608701</v>
      </c>
      <c r="AR19" s="17"/>
      <c r="AS19" s="17">
        <v>0.142140970065219</v>
      </c>
      <c r="AT19" s="17">
        <v>0.21460893595781499</v>
      </c>
      <c r="AU19" s="17">
        <v>0.18957342858106399</v>
      </c>
      <c r="AV19" s="17">
        <v>0.14424440757513399</v>
      </c>
      <c r="AW19" s="17">
        <v>0.177515093941638</v>
      </c>
      <c r="AX19" s="17">
        <v>0.15101890909382901</v>
      </c>
      <c r="AY19" s="17"/>
      <c r="AZ19" s="17">
        <v>0.18443396479733401</v>
      </c>
      <c r="BA19" s="17">
        <v>0.16836190615937099</v>
      </c>
      <c r="BB19" s="17">
        <v>0.17121051688865799</v>
      </c>
      <c r="BC19" s="17">
        <v>0.19161631093276699</v>
      </c>
      <c r="BD19" s="17">
        <v>0.160136049111085</v>
      </c>
      <c r="BE19" s="17"/>
      <c r="BF19" s="17">
        <v>0.17237966704761301</v>
      </c>
      <c r="BG19" s="17"/>
      <c r="BH19" s="17">
        <v>0.18691684864095401</v>
      </c>
      <c r="BI19" s="17"/>
      <c r="BJ19" s="17">
        <v>0.147758261438031</v>
      </c>
      <c r="BK19" s="17">
        <v>0.18005684358031801</v>
      </c>
      <c r="BL19" s="17">
        <v>0.204002026682848</v>
      </c>
      <c r="BM19" s="17">
        <v>0.144404206956675</v>
      </c>
      <c r="BN19" s="17">
        <v>0.15195876011142301</v>
      </c>
      <c r="BO19" s="17">
        <v>0.16212783185360999</v>
      </c>
      <c r="BP19" s="17"/>
      <c r="BQ19" s="17">
        <v>0.195190817342316</v>
      </c>
      <c r="BR19" s="17">
        <v>0.17520838985165901</v>
      </c>
      <c r="BS19" s="17">
        <v>0.17194167392441501</v>
      </c>
      <c r="BT19" s="17"/>
      <c r="BU19" s="17">
        <v>0.221725230388675</v>
      </c>
      <c r="BV19" s="17">
        <v>0.181129961134436</v>
      </c>
      <c r="BW19" s="17">
        <v>0.17362878170226401</v>
      </c>
      <c r="BX19" s="17"/>
      <c r="BY19" s="17">
        <v>0.160766564482799</v>
      </c>
      <c r="BZ19" s="17"/>
      <c r="CA19" s="17">
        <v>0.16280920472520399</v>
      </c>
    </row>
    <row r="20" spans="2:79" ht="29" x14ac:dyDescent="0.35">
      <c r="B20" s="18" t="s">
        <v>544</v>
      </c>
      <c r="C20" s="17">
        <v>0.13852724205852099</v>
      </c>
      <c r="D20" s="17">
        <v>0.131534055671362</v>
      </c>
      <c r="E20" s="17">
        <v>0.14455267582617601</v>
      </c>
      <c r="F20" s="17"/>
      <c r="G20" s="17">
        <v>0.16180632513601401</v>
      </c>
      <c r="H20" s="17">
        <v>0.13580226287269601</v>
      </c>
      <c r="I20" s="17">
        <v>0.15075282112410601</v>
      </c>
      <c r="J20" s="17">
        <v>0.12959389683339001</v>
      </c>
      <c r="K20" s="17">
        <v>0.14765451864350801</v>
      </c>
      <c r="L20" s="17">
        <v>0.115863280877941</v>
      </c>
      <c r="M20" s="17"/>
      <c r="N20" s="17">
        <v>0.118272047945849</v>
      </c>
      <c r="O20" s="17">
        <v>0.14863953602840199</v>
      </c>
      <c r="P20" s="17">
        <v>0.15400990807765999</v>
      </c>
      <c r="Q20" s="17">
        <v>0.13739243553870301</v>
      </c>
      <c r="R20" s="17"/>
      <c r="S20" s="17">
        <v>0.15100777858056399</v>
      </c>
      <c r="T20" s="17">
        <v>0.162384119216928</v>
      </c>
      <c r="U20" s="17">
        <v>0.157382603878302</v>
      </c>
      <c r="V20" s="17">
        <v>0.117841175795426</v>
      </c>
      <c r="W20" s="17">
        <v>0.105431930045899</v>
      </c>
      <c r="X20" s="17">
        <v>8.7338382379920906E-2</v>
      </c>
      <c r="Y20" s="17">
        <v>0.154606389888226</v>
      </c>
      <c r="Z20" s="17">
        <v>0.12180255012703101</v>
      </c>
      <c r="AA20" s="17">
        <v>0.15046114915532299</v>
      </c>
      <c r="AB20" s="17">
        <v>0.10287782477280701</v>
      </c>
      <c r="AC20" s="17">
        <v>0.203752667289784</v>
      </c>
      <c r="AD20" s="17">
        <v>0.170887754015631</v>
      </c>
      <c r="AE20" s="17"/>
      <c r="AF20" s="17">
        <v>0.11586543570926</v>
      </c>
      <c r="AG20" s="17">
        <v>0.186967123015336</v>
      </c>
      <c r="AH20" s="17">
        <v>0.114499484070539</v>
      </c>
      <c r="AI20" s="17">
        <v>9.84275255924216E-2</v>
      </c>
      <c r="AJ20" s="17">
        <v>0.123191244185682</v>
      </c>
      <c r="AK20" s="17">
        <v>7.1385691262050896E-2</v>
      </c>
      <c r="AL20" s="17"/>
      <c r="AM20" s="17">
        <v>0.12856286668980199</v>
      </c>
      <c r="AN20" s="17">
        <v>0.135709820078873</v>
      </c>
      <c r="AO20" s="17">
        <v>0.16042146694110501</v>
      </c>
      <c r="AP20" s="17">
        <v>0.13400325188387899</v>
      </c>
      <c r="AQ20" s="17">
        <v>3.6921097373560599E-2</v>
      </c>
      <c r="AR20" s="17"/>
      <c r="AS20" s="17">
        <v>0.16141664099088601</v>
      </c>
      <c r="AT20" s="17">
        <v>0.136357207670736</v>
      </c>
      <c r="AU20" s="17">
        <v>0.169481359966386</v>
      </c>
      <c r="AV20" s="17">
        <v>0.132787276263899</v>
      </c>
      <c r="AW20" s="17">
        <v>9.5749489394253096E-2</v>
      </c>
      <c r="AX20" s="17">
        <v>0.104247286851882</v>
      </c>
      <c r="AY20" s="17"/>
      <c r="AZ20" s="17">
        <v>6.3131601536960499E-2</v>
      </c>
      <c r="BA20" s="17">
        <v>0.10757390770275101</v>
      </c>
      <c r="BB20" s="17">
        <v>0.13072074787798299</v>
      </c>
      <c r="BC20" s="17">
        <v>8.84001921554778E-2</v>
      </c>
      <c r="BD20" s="17">
        <v>0.26482329574397001</v>
      </c>
      <c r="BE20" s="17"/>
      <c r="BF20" s="17">
        <v>0.105397349802373</v>
      </c>
      <c r="BG20" s="17"/>
      <c r="BH20" s="17">
        <v>0.10258794242137401</v>
      </c>
      <c r="BI20" s="17"/>
      <c r="BJ20" s="17">
        <v>0.120278858439528</v>
      </c>
      <c r="BK20" s="17">
        <v>0.18425154155533099</v>
      </c>
      <c r="BL20" s="17">
        <v>0.126577522663815</v>
      </c>
      <c r="BM20" s="17">
        <v>0.118912608224628</v>
      </c>
      <c r="BN20" s="17">
        <v>0.163902127030357</v>
      </c>
      <c r="BO20" s="17">
        <v>0.19339808189757399</v>
      </c>
      <c r="BP20" s="17"/>
      <c r="BQ20" s="17">
        <v>0.147175642488974</v>
      </c>
      <c r="BR20" s="17">
        <v>0.14870857416571301</v>
      </c>
      <c r="BS20" s="17">
        <v>0.13299876946932901</v>
      </c>
      <c r="BT20" s="17"/>
      <c r="BU20" s="17">
        <v>0.176358754821485</v>
      </c>
      <c r="BV20" s="17">
        <v>0.13075598191068799</v>
      </c>
      <c r="BW20" s="17">
        <v>0.142597231318386</v>
      </c>
      <c r="BX20" s="17"/>
      <c r="BY20" s="17">
        <v>6.8171786691383102E-2</v>
      </c>
      <c r="BZ20" s="17"/>
      <c r="CA20" s="17">
        <v>0.14100511370278401</v>
      </c>
    </row>
    <row r="21" spans="2:79" x14ac:dyDescent="0.35">
      <c r="B21" s="18" t="s">
        <v>136</v>
      </c>
      <c r="C21" s="17">
        <v>8.6819741179486098E-2</v>
      </c>
      <c r="D21" s="17">
        <v>7.3754299871035697E-2</v>
      </c>
      <c r="E21" s="17">
        <v>0.100407606757227</v>
      </c>
      <c r="F21" s="17"/>
      <c r="G21" s="17">
        <v>7.6669280430180203E-2</v>
      </c>
      <c r="H21" s="17">
        <v>0.119825266234241</v>
      </c>
      <c r="I21" s="17">
        <v>8.6126797568038593E-2</v>
      </c>
      <c r="J21" s="17">
        <v>7.2572211598563904E-2</v>
      </c>
      <c r="K21" s="17">
        <v>8.45301115446635E-2</v>
      </c>
      <c r="L21" s="17">
        <v>8.3634588587651104E-2</v>
      </c>
      <c r="M21" s="17"/>
      <c r="N21" s="17">
        <v>6.8976778046706502E-2</v>
      </c>
      <c r="O21" s="17">
        <v>0.102610097017131</v>
      </c>
      <c r="P21" s="17">
        <v>8.2642600493138402E-2</v>
      </c>
      <c r="Q21" s="17">
        <v>9.1588255635118604E-2</v>
      </c>
      <c r="R21" s="17"/>
      <c r="S21" s="17">
        <v>7.8452409357416403E-2</v>
      </c>
      <c r="T21" s="17">
        <v>7.3967502915469496E-2</v>
      </c>
      <c r="U21" s="17">
        <v>9.0400020554837299E-2</v>
      </c>
      <c r="V21" s="17">
        <v>5.2266347110526197E-2</v>
      </c>
      <c r="W21" s="17">
        <v>6.5831315450939398E-2</v>
      </c>
      <c r="X21" s="17">
        <v>0.14296423035003</v>
      </c>
      <c r="Y21" s="17">
        <v>7.3412147080329296E-2</v>
      </c>
      <c r="Z21" s="17">
        <v>0.101855730990647</v>
      </c>
      <c r="AA21" s="17">
        <v>7.8993883044263302E-2</v>
      </c>
      <c r="AB21" s="17">
        <v>0.14551491170252701</v>
      </c>
      <c r="AC21" s="17">
        <v>5.5027034375201199E-2</v>
      </c>
      <c r="AD21" s="17">
        <v>6.5267417855264506E-2</v>
      </c>
      <c r="AE21" s="17"/>
      <c r="AF21" s="17">
        <v>8.2923455041680694E-2</v>
      </c>
      <c r="AG21" s="17">
        <v>9.5829987094365202E-2</v>
      </c>
      <c r="AH21" s="17">
        <v>5.9560141433377997E-2</v>
      </c>
      <c r="AI21" s="17">
        <v>5.2040290660081499E-2</v>
      </c>
      <c r="AJ21" s="17">
        <v>6.2879421530151094E-2</v>
      </c>
      <c r="AK21" s="17">
        <v>4.2963032068306102E-2</v>
      </c>
      <c r="AL21" s="17"/>
      <c r="AM21" s="17">
        <v>9.5098898628780001E-2</v>
      </c>
      <c r="AN21" s="17">
        <v>9.1511693439059599E-2</v>
      </c>
      <c r="AO21" s="17">
        <v>8.6985002828499094E-2</v>
      </c>
      <c r="AP21" s="17">
        <v>6.1529507100990401E-2</v>
      </c>
      <c r="AQ21" s="17">
        <v>3.2902684135540101E-2</v>
      </c>
      <c r="AR21" s="17"/>
      <c r="AS21" s="17">
        <v>7.7402173679135503E-2</v>
      </c>
      <c r="AT21" s="17">
        <v>9.5891004245159298E-2</v>
      </c>
      <c r="AU21" s="17">
        <v>7.9475296344303198E-2</v>
      </c>
      <c r="AV21" s="17">
        <v>9.28747073448567E-2</v>
      </c>
      <c r="AW21" s="17">
        <v>7.7499334688308705E-2</v>
      </c>
      <c r="AX21" s="17">
        <v>9.7378998818996004E-2</v>
      </c>
      <c r="AY21" s="17"/>
      <c r="AZ21" s="17">
        <v>8.8164486400035894E-2</v>
      </c>
      <c r="BA21" s="17">
        <v>8.4599467125005795E-2</v>
      </c>
      <c r="BB21" s="17">
        <v>0.10018218820057601</v>
      </c>
      <c r="BC21" s="17">
        <v>9.9300448024582696E-2</v>
      </c>
      <c r="BD21" s="17">
        <v>7.4820974602907306E-2</v>
      </c>
      <c r="BE21" s="17"/>
      <c r="BF21" s="17">
        <v>8.5714449002190607E-2</v>
      </c>
      <c r="BG21" s="17"/>
      <c r="BH21" s="17">
        <v>7.9078199398689195E-2</v>
      </c>
      <c r="BI21" s="17"/>
      <c r="BJ21" s="17">
        <v>8.7601378880944394E-2</v>
      </c>
      <c r="BK21" s="17">
        <v>0.110529416060979</v>
      </c>
      <c r="BL21" s="17">
        <v>8.3778680964249605E-2</v>
      </c>
      <c r="BM21" s="17">
        <v>6.3055239531921894E-2</v>
      </c>
      <c r="BN21" s="17">
        <v>4.5277276245159197E-2</v>
      </c>
      <c r="BO21" s="17">
        <v>1.6037232100338399E-2</v>
      </c>
      <c r="BP21" s="17"/>
      <c r="BQ21" s="17">
        <v>6.14415889814693E-2</v>
      </c>
      <c r="BR21" s="17">
        <v>7.3950269254849904E-2</v>
      </c>
      <c r="BS21" s="17">
        <v>7.1012440842985899E-2</v>
      </c>
      <c r="BT21" s="17"/>
      <c r="BU21" s="17">
        <v>6.3901505616120902E-2</v>
      </c>
      <c r="BV21" s="17">
        <v>6.7420725023136494E-2</v>
      </c>
      <c r="BW21" s="17">
        <v>7.1054657241638494E-2</v>
      </c>
      <c r="BX21" s="17"/>
      <c r="BY21" s="17">
        <v>6.3207661928627201E-2</v>
      </c>
      <c r="BZ21" s="17"/>
      <c r="CA21" s="17">
        <v>7.6227050602749105E-2</v>
      </c>
    </row>
    <row r="22" spans="2:79" x14ac:dyDescent="0.35">
      <c r="B22" s="18" t="s">
        <v>529</v>
      </c>
      <c r="C22" s="19">
        <v>4.4499923963941701E-2</v>
      </c>
      <c r="D22" s="19">
        <v>4.9469944300602503E-2</v>
      </c>
      <c r="E22" s="19">
        <v>3.9892157927253098E-2</v>
      </c>
      <c r="F22" s="19"/>
      <c r="G22" s="19">
        <v>2.5827715470521099E-2</v>
      </c>
      <c r="H22" s="19">
        <v>3.5154501529242897E-2</v>
      </c>
      <c r="I22" s="19">
        <v>3.2134624823934498E-2</v>
      </c>
      <c r="J22" s="19">
        <v>4.7606850187059499E-2</v>
      </c>
      <c r="K22" s="19">
        <v>7.0322099039213604E-2</v>
      </c>
      <c r="L22" s="19">
        <v>5.3577096163456503E-2</v>
      </c>
      <c r="M22" s="19"/>
      <c r="N22" s="19">
        <v>4.5954312256209898E-2</v>
      </c>
      <c r="O22" s="19">
        <v>5.2573237990745203E-2</v>
      </c>
      <c r="P22" s="19">
        <v>3.7494950788792898E-2</v>
      </c>
      <c r="Q22" s="19">
        <v>4.2043741984826202E-2</v>
      </c>
      <c r="R22" s="19"/>
      <c r="S22" s="19">
        <v>4.8579069142466999E-2</v>
      </c>
      <c r="T22" s="19">
        <v>3.8256078279358501E-2</v>
      </c>
      <c r="U22" s="19">
        <v>5.2288524371981601E-2</v>
      </c>
      <c r="V22" s="19">
        <v>2.64159911315885E-2</v>
      </c>
      <c r="W22" s="19">
        <v>2.99603218388006E-2</v>
      </c>
      <c r="X22" s="19">
        <v>5.4305820353281603E-2</v>
      </c>
      <c r="Y22" s="19">
        <v>5.6740419198633499E-2</v>
      </c>
      <c r="Z22" s="19">
        <v>3.6153785060198701E-2</v>
      </c>
      <c r="AA22" s="19">
        <v>5.0591816272461301E-2</v>
      </c>
      <c r="AB22" s="19">
        <v>4.3598399217896398E-2</v>
      </c>
      <c r="AC22" s="19">
        <v>5.6299539210660998E-2</v>
      </c>
      <c r="AD22" s="19">
        <v>3.6417815724543903E-2</v>
      </c>
      <c r="AE22" s="19"/>
      <c r="AF22" s="19">
        <v>6.3866690400985193E-2</v>
      </c>
      <c r="AG22" s="19">
        <v>3.5563939528313902E-2</v>
      </c>
      <c r="AH22" s="19">
        <v>5.83695007219431E-2</v>
      </c>
      <c r="AI22" s="19">
        <v>3.64240531918366E-2</v>
      </c>
      <c r="AJ22" s="19">
        <v>2.45111045823081E-2</v>
      </c>
      <c r="AK22" s="19">
        <v>5.2877996436015803E-2</v>
      </c>
      <c r="AL22" s="19"/>
      <c r="AM22" s="19">
        <v>5.1957124315792497E-2</v>
      </c>
      <c r="AN22" s="19">
        <v>4.3590435063352299E-2</v>
      </c>
      <c r="AO22" s="19">
        <v>4.2374237347500503E-2</v>
      </c>
      <c r="AP22" s="19">
        <v>3.8224490365792403E-2</v>
      </c>
      <c r="AQ22" s="19">
        <v>6.8590980736688095E-2</v>
      </c>
      <c r="AR22" s="19"/>
      <c r="AS22" s="19">
        <v>3.9627942246355199E-2</v>
      </c>
      <c r="AT22" s="19">
        <v>5.2743039607051997E-2</v>
      </c>
      <c r="AU22" s="19">
        <v>3.0302552287344499E-2</v>
      </c>
      <c r="AV22" s="19">
        <v>3.0214461623833899E-2</v>
      </c>
      <c r="AW22" s="19">
        <v>5.66989163462766E-2</v>
      </c>
      <c r="AX22" s="19">
        <v>7.7929445372320799E-2</v>
      </c>
      <c r="AY22" s="19"/>
      <c r="AZ22" s="19">
        <v>5.4525265247619602E-2</v>
      </c>
      <c r="BA22" s="19">
        <v>4.8330658962786599E-2</v>
      </c>
      <c r="BB22" s="19">
        <v>5.1175719134303799E-2</v>
      </c>
      <c r="BC22" s="19">
        <v>6.1689679227619199E-2</v>
      </c>
      <c r="BD22" s="19">
        <v>1.9447829316977999E-2</v>
      </c>
      <c r="BE22" s="19"/>
      <c r="BF22" s="19">
        <v>4.8544482218263199E-2</v>
      </c>
      <c r="BG22" s="19"/>
      <c r="BH22" s="19">
        <v>4.8793671317566997E-2</v>
      </c>
      <c r="BI22" s="19"/>
      <c r="BJ22" s="19">
        <v>3.85600307172249E-2</v>
      </c>
      <c r="BK22" s="19">
        <v>5.8212888796225999E-2</v>
      </c>
      <c r="BL22" s="19">
        <v>4.77608555875743E-2</v>
      </c>
      <c r="BM22" s="19">
        <v>5.6821185968044398E-2</v>
      </c>
      <c r="BN22" s="19">
        <v>5.1228269227849704E-3</v>
      </c>
      <c r="BO22" s="19">
        <v>5.9974719041812598E-2</v>
      </c>
      <c r="BP22" s="19"/>
      <c r="BQ22" s="19">
        <v>4.7395255377634803E-2</v>
      </c>
      <c r="BR22" s="19">
        <v>5.1309580085589598E-2</v>
      </c>
      <c r="BS22" s="19">
        <v>3.9992133997158598E-2</v>
      </c>
      <c r="BT22" s="19"/>
      <c r="BU22" s="19">
        <v>4.6711573715801698E-3</v>
      </c>
      <c r="BV22" s="19">
        <v>4.8018621844722602E-2</v>
      </c>
      <c r="BW22" s="19">
        <v>4.47160926079909E-2</v>
      </c>
      <c r="BX22" s="19"/>
      <c r="BY22" s="19">
        <v>3.7639321623435001E-2</v>
      </c>
      <c r="BZ22" s="19"/>
      <c r="CA22" s="19">
        <v>5.9667634093067801E-2</v>
      </c>
    </row>
    <row r="23" spans="2:79" x14ac:dyDescent="0.35">
      <c r="B23" s="16" t="s">
        <v>582</v>
      </c>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A27"/>
  <sheetViews>
    <sheetView showGridLines="0" topLeftCell="A17"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2055</v>
      </c>
      <c r="D7" s="10">
        <v>969</v>
      </c>
      <c r="E7" s="10">
        <v>1079</v>
      </c>
      <c r="F7" s="10"/>
      <c r="G7" s="10">
        <v>245</v>
      </c>
      <c r="H7" s="10">
        <v>325</v>
      </c>
      <c r="I7" s="10">
        <v>267</v>
      </c>
      <c r="J7" s="10">
        <v>297</v>
      </c>
      <c r="K7" s="10">
        <v>363</v>
      </c>
      <c r="L7" s="10">
        <v>558</v>
      </c>
      <c r="M7" s="10"/>
      <c r="N7" s="10">
        <v>833</v>
      </c>
      <c r="O7" s="10">
        <v>536</v>
      </c>
      <c r="P7" s="10">
        <v>280</v>
      </c>
      <c r="Q7" s="10">
        <v>397</v>
      </c>
      <c r="R7" s="10"/>
      <c r="S7" s="10">
        <v>268</v>
      </c>
      <c r="T7" s="10">
        <v>273</v>
      </c>
      <c r="U7" s="10">
        <v>178</v>
      </c>
      <c r="V7" s="10">
        <v>151</v>
      </c>
      <c r="W7" s="10">
        <v>150</v>
      </c>
      <c r="X7" s="10">
        <v>168</v>
      </c>
      <c r="Y7" s="10">
        <v>173</v>
      </c>
      <c r="Z7" s="10">
        <v>81</v>
      </c>
      <c r="AA7" s="10">
        <v>241</v>
      </c>
      <c r="AB7" s="10">
        <v>184</v>
      </c>
      <c r="AC7" s="10">
        <v>122</v>
      </c>
      <c r="AD7" s="10">
        <v>66</v>
      </c>
      <c r="AE7" s="10"/>
      <c r="AF7" s="10">
        <v>321</v>
      </c>
      <c r="AG7" s="10">
        <v>659</v>
      </c>
      <c r="AH7" s="10">
        <v>393</v>
      </c>
      <c r="AI7" s="10">
        <v>244</v>
      </c>
      <c r="AJ7" s="10">
        <v>120</v>
      </c>
      <c r="AK7" s="10">
        <v>171</v>
      </c>
      <c r="AL7" s="10"/>
      <c r="AM7" s="10">
        <v>405</v>
      </c>
      <c r="AN7" s="10">
        <v>649</v>
      </c>
      <c r="AO7" s="10">
        <v>603</v>
      </c>
      <c r="AP7" s="10">
        <v>293</v>
      </c>
      <c r="AQ7" s="10">
        <v>54</v>
      </c>
      <c r="AR7" s="10"/>
      <c r="AS7" s="10">
        <v>455</v>
      </c>
      <c r="AT7" s="10">
        <v>467</v>
      </c>
      <c r="AU7" s="10">
        <v>311</v>
      </c>
      <c r="AV7" s="10">
        <v>395</v>
      </c>
      <c r="AW7" s="10">
        <v>273</v>
      </c>
      <c r="AX7" s="10">
        <v>153</v>
      </c>
      <c r="AY7" s="10"/>
      <c r="AZ7" s="10">
        <v>470</v>
      </c>
      <c r="BA7" s="10">
        <v>575</v>
      </c>
      <c r="BB7" s="10">
        <v>366</v>
      </c>
      <c r="BC7" s="10">
        <v>191</v>
      </c>
      <c r="BD7" s="10">
        <v>444</v>
      </c>
      <c r="BE7" s="10"/>
      <c r="BF7" s="10">
        <v>1675</v>
      </c>
      <c r="BG7" s="10"/>
      <c r="BH7" s="10">
        <v>1304</v>
      </c>
      <c r="BI7" s="10"/>
      <c r="BJ7" s="10">
        <v>566</v>
      </c>
      <c r="BK7" s="10">
        <v>414</v>
      </c>
      <c r="BL7" s="10">
        <v>698</v>
      </c>
      <c r="BM7" s="10">
        <v>137</v>
      </c>
      <c r="BN7" s="10">
        <v>70</v>
      </c>
      <c r="BO7" s="10">
        <v>59</v>
      </c>
      <c r="BP7" s="10"/>
      <c r="BQ7" s="10">
        <v>296</v>
      </c>
      <c r="BR7" s="10">
        <v>567</v>
      </c>
      <c r="BS7" s="10">
        <v>1039</v>
      </c>
      <c r="BT7" s="10"/>
      <c r="BU7" s="10">
        <v>92</v>
      </c>
      <c r="BV7" s="10">
        <v>663</v>
      </c>
      <c r="BW7" s="10">
        <v>1062</v>
      </c>
      <c r="BX7" s="10"/>
      <c r="BY7" s="10">
        <v>80</v>
      </c>
      <c r="BZ7" s="10"/>
      <c r="CA7" s="10">
        <v>486</v>
      </c>
    </row>
    <row r="8" spans="2:79" ht="30" customHeight="1" x14ac:dyDescent="0.35">
      <c r="B8" s="11" t="s">
        <v>20</v>
      </c>
      <c r="C8" s="11">
        <v>2064</v>
      </c>
      <c r="D8" s="11">
        <v>1008</v>
      </c>
      <c r="E8" s="11">
        <v>1049</v>
      </c>
      <c r="F8" s="11"/>
      <c r="G8" s="11">
        <v>293</v>
      </c>
      <c r="H8" s="11">
        <v>378</v>
      </c>
      <c r="I8" s="11">
        <v>349</v>
      </c>
      <c r="J8" s="11">
        <v>312</v>
      </c>
      <c r="K8" s="11">
        <v>279</v>
      </c>
      <c r="L8" s="11">
        <v>453</v>
      </c>
      <c r="M8" s="11"/>
      <c r="N8" s="11">
        <v>568</v>
      </c>
      <c r="O8" s="11">
        <v>517</v>
      </c>
      <c r="P8" s="11">
        <v>465</v>
      </c>
      <c r="Q8" s="11">
        <v>504</v>
      </c>
      <c r="R8" s="11"/>
      <c r="S8" s="11">
        <v>300</v>
      </c>
      <c r="T8" s="11">
        <v>264</v>
      </c>
      <c r="U8" s="11">
        <v>160</v>
      </c>
      <c r="V8" s="11">
        <v>173</v>
      </c>
      <c r="W8" s="11">
        <v>149</v>
      </c>
      <c r="X8" s="11">
        <v>189</v>
      </c>
      <c r="Y8" s="11">
        <v>157</v>
      </c>
      <c r="Z8" s="11">
        <v>80</v>
      </c>
      <c r="AA8" s="11">
        <v>250</v>
      </c>
      <c r="AB8" s="11">
        <v>171</v>
      </c>
      <c r="AC8" s="11">
        <v>110</v>
      </c>
      <c r="AD8" s="11">
        <v>62</v>
      </c>
      <c r="AE8" s="11"/>
      <c r="AF8" s="11">
        <v>348</v>
      </c>
      <c r="AG8" s="11">
        <v>720</v>
      </c>
      <c r="AH8" s="11">
        <v>397</v>
      </c>
      <c r="AI8" s="11">
        <v>232</v>
      </c>
      <c r="AJ8" s="11">
        <v>109</v>
      </c>
      <c r="AK8" s="11">
        <v>118</v>
      </c>
      <c r="AL8" s="11"/>
      <c r="AM8" s="11">
        <v>449</v>
      </c>
      <c r="AN8" s="11">
        <v>708</v>
      </c>
      <c r="AO8" s="11">
        <v>562</v>
      </c>
      <c r="AP8" s="11">
        <v>251</v>
      </c>
      <c r="AQ8" s="11">
        <v>38</v>
      </c>
      <c r="AR8" s="11"/>
      <c r="AS8" s="11">
        <v>473</v>
      </c>
      <c r="AT8" s="11">
        <v>458</v>
      </c>
      <c r="AU8" s="11">
        <v>347</v>
      </c>
      <c r="AV8" s="11">
        <v>397</v>
      </c>
      <c r="AW8" s="11">
        <v>245</v>
      </c>
      <c r="AX8" s="11">
        <v>144</v>
      </c>
      <c r="AY8" s="11"/>
      <c r="AZ8" s="11">
        <v>400</v>
      </c>
      <c r="BA8" s="11">
        <v>595</v>
      </c>
      <c r="BB8" s="11">
        <v>406</v>
      </c>
      <c r="BC8" s="11">
        <v>166</v>
      </c>
      <c r="BD8" s="11">
        <v>490</v>
      </c>
      <c r="BE8" s="11"/>
      <c r="BF8" s="11">
        <v>1625</v>
      </c>
      <c r="BG8" s="11"/>
      <c r="BH8" s="11">
        <v>1203</v>
      </c>
      <c r="BI8" s="11"/>
      <c r="BJ8" s="11">
        <v>601</v>
      </c>
      <c r="BK8" s="11">
        <v>383</v>
      </c>
      <c r="BL8" s="11">
        <v>639</v>
      </c>
      <c r="BM8" s="11">
        <v>163</v>
      </c>
      <c r="BN8" s="11">
        <v>92</v>
      </c>
      <c r="BO8" s="11">
        <v>63</v>
      </c>
      <c r="BP8" s="11"/>
      <c r="BQ8" s="11">
        <v>288</v>
      </c>
      <c r="BR8" s="11">
        <v>569</v>
      </c>
      <c r="BS8" s="11">
        <v>1037</v>
      </c>
      <c r="BT8" s="11"/>
      <c r="BU8" s="11">
        <v>95</v>
      </c>
      <c r="BV8" s="11">
        <v>631</v>
      </c>
      <c r="BW8" s="11">
        <v>1084</v>
      </c>
      <c r="BX8" s="11"/>
      <c r="BY8" s="11">
        <v>90</v>
      </c>
      <c r="BZ8" s="11"/>
      <c r="CA8" s="11">
        <v>467</v>
      </c>
    </row>
    <row r="9" spans="2:79" x14ac:dyDescent="0.35">
      <c r="B9" s="18" t="s">
        <v>518</v>
      </c>
      <c r="C9" s="17">
        <v>0.42423582602066601</v>
      </c>
      <c r="D9" s="17">
        <v>0.39190465068149999</v>
      </c>
      <c r="E9" s="17">
        <v>0.45521314625444198</v>
      </c>
      <c r="F9" s="17"/>
      <c r="G9" s="17">
        <v>0.32624872615234801</v>
      </c>
      <c r="H9" s="17">
        <v>0.40330431560736602</v>
      </c>
      <c r="I9" s="17">
        <v>0.36822046071966902</v>
      </c>
      <c r="J9" s="17">
        <v>0.43524730415239299</v>
      </c>
      <c r="K9" s="17">
        <v>0.47113025808092301</v>
      </c>
      <c r="L9" s="17">
        <v>0.51157933774088404</v>
      </c>
      <c r="M9" s="17"/>
      <c r="N9" s="17">
        <v>0.45988206190557701</v>
      </c>
      <c r="O9" s="17">
        <v>0.45800077658203098</v>
      </c>
      <c r="P9" s="17">
        <v>0.36792685847124801</v>
      </c>
      <c r="Q9" s="17">
        <v>0.39898602918683901</v>
      </c>
      <c r="R9" s="17"/>
      <c r="S9" s="17">
        <v>0.38090078568000202</v>
      </c>
      <c r="T9" s="17">
        <v>0.370618328078968</v>
      </c>
      <c r="U9" s="17">
        <v>0.39893310320465702</v>
      </c>
      <c r="V9" s="17">
        <v>0.45331693871738599</v>
      </c>
      <c r="W9" s="17">
        <v>0.444102737606696</v>
      </c>
      <c r="X9" s="17">
        <v>0.37362514410158398</v>
      </c>
      <c r="Y9" s="17">
        <v>0.43951144178860402</v>
      </c>
      <c r="Z9" s="17">
        <v>0.41137753947219002</v>
      </c>
      <c r="AA9" s="17">
        <v>0.46383257804726602</v>
      </c>
      <c r="AB9" s="17">
        <v>0.50899020509176096</v>
      </c>
      <c r="AC9" s="17">
        <v>0.49973841914099199</v>
      </c>
      <c r="AD9" s="17">
        <v>0.40272336306282103</v>
      </c>
      <c r="AE9" s="17"/>
      <c r="AF9" s="17">
        <v>0.36130639644187801</v>
      </c>
      <c r="AG9" s="17">
        <v>0.45160213262506899</v>
      </c>
      <c r="AH9" s="17">
        <v>0.379495601307139</v>
      </c>
      <c r="AI9" s="17">
        <v>0.44944860498801198</v>
      </c>
      <c r="AJ9" s="17">
        <v>0.46898802430965097</v>
      </c>
      <c r="AK9" s="17">
        <v>0.42917387428621501</v>
      </c>
      <c r="AL9" s="17"/>
      <c r="AM9" s="17">
        <v>0.39518134179362802</v>
      </c>
      <c r="AN9" s="17">
        <v>0.43817900804481202</v>
      </c>
      <c r="AO9" s="17">
        <v>0.434486377384178</v>
      </c>
      <c r="AP9" s="17">
        <v>0.42443655930197299</v>
      </c>
      <c r="AQ9" s="17">
        <v>0.42955466488348298</v>
      </c>
      <c r="AR9" s="17"/>
      <c r="AS9" s="17">
        <v>0.41152009975166298</v>
      </c>
      <c r="AT9" s="17">
        <v>0.41486041665527601</v>
      </c>
      <c r="AU9" s="17">
        <v>0.45905300866379001</v>
      </c>
      <c r="AV9" s="17">
        <v>0.39626575530227098</v>
      </c>
      <c r="AW9" s="17">
        <v>0.50785631947893894</v>
      </c>
      <c r="AX9" s="17">
        <v>0.342858035490758</v>
      </c>
      <c r="AY9" s="17"/>
      <c r="AZ9" s="17">
        <v>0.45658321338663499</v>
      </c>
      <c r="BA9" s="17">
        <v>0.39244756101408002</v>
      </c>
      <c r="BB9" s="17">
        <v>0.45298581277830602</v>
      </c>
      <c r="BC9" s="17">
        <v>0.43993785845747302</v>
      </c>
      <c r="BD9" s="17">
        <v>0.40717744140538698</v>
      </c>
      <c r="BE9" s="17"/>
      <c r="BF9" s="17">
        <v>0.42711226894074</v>
      </c>
      <c r="BG9" s="17"/>
      <c r="BH9" s="17">
        <v>0.43794570019561302</v>
      </c>
      <c r="BI9" s="17"/>
      <c r="BJ9" s="17">
        <v>0.38513728261813002</v>
      </c>
      <c r="BK9" s="17">
        <v>0.43649989176776899</v>
      </c>
      <c r="BL9" s="17">
        <v>0.46673525323757298</v>
      </c>
      <c r="BM9" s="17">
        <v>0.38096122700401203</v>
      </c>
      <c r="BN9" s="17">
        <v>0.44414161175517503</v>
      </c>
      <c r="BO9" s="17">
        <v>0.53748828964490902</v>
      </c>
      <c r="BP9" s="17"/>
      <c r="BQ9" s="17">
        <v>0.45129757069366</v>
      </c>
      <c r="BR9" s="17">
        <v>0.45393824329216498</v>
      </c>
      <c r="BS9" s="17">
        <v>0.42825155802314702</v>
      </c>
      <c r="BT9" s="17"/>
      <c r="BU9" s="17">
        <v>0.45346273540668502</v>
      </c>
      <c r="BV9" s="17">
        <v>0.39705364342127403</v>
      </c>
      <c r="BW9" s="17">
        <v>0.46142890753165999</v>
      </c>
      <c r="BX9" s="17"/>
      <c r="BY9" s="17">
        <v>0.37946768050570401</v>
      </c>
      <c r="BZ9" s="17"/>
      <c r="CA9" s="17">
        <v>0.39695505958983901</v>
      </c>
    </row>
    <row r="10" spans="2:79" ht="43.5" x14ac:dyDescent="0.35">
      <c r="B10" s="18" t="s">
        <v>542</v>
      </c>
      <c r="C10" s="17">
        <v>0.39035269579396298</v>
      </c>
      <c r="D10" s="17">
        <v>0.34735505114982501</v>
      </c>
      <c r="E10" s="17">
        <v>0.429279721099877</v>
      </c>
      <c r="F10" s="17"/>
      <c r="G10" s="17">
        <v>0.33041499215325598</v>
      </c>
      <c r="H10" s="17">
        <v>0.35905054017912302</v>
      </c>
      <c r="I10" s="17">
        <v>0.33726279194113101</v>
      </c>
      <c r="J10" s="17">
        <v>0.35053396881971899</v>
      </c>
      <c r="K10" s="17">
        <v>0.44086985309770998</v>
      </c>
      <c r="L10" s="17">
        <v>0.49229153655167401</v>
      </c>
      <c r="M10" s="17"/>
      <c r="N10" s="17">
        <v>0.42918156072004399</v>
      </c>
      <c r="O10" s="17">
        <v>0.413602507035086</v>
      </c>
      <c r="P10" s="17">
        <v>0.32328788427403798</v>
      </c>
      <c r="Q10" s="17">
        <v>0.38162840728431702</v>
      </c>
      <c r="R10" s="17"/>
      <c r="S10" s="17">
        <v>0.39675802207759903</v>
      </c>
      <c r="T10" s="17">
        <v>0.41417676775509799</v>
      </c>
      <c r="U10" s="17">
        <v>0.44257231996935098</v>
      </c>
      <c r="V10" s="17">
        <v>0.390338999931371</v>
      </c>
      <c r="W10" s="17">
        <v>0.38250576453191898</v>
      </c>
      <c r="X10" s="17">
        <v>0.350195117721393</v>
      </c>
      <c r="Y10" s="17">
        <v>0.37997095005814502</v>
      </c>
      <c r="Z10" s="17">
        <v>0.43772295570757203</v>
      </c>
      <c r="AA10" s="17">
        <v>0.335206493732852</v>
      </c>
      <c r="AB10" s="17">
        <v>0.427515861574912</v>
      </c>
      <c r="AC10" s="17">
        <v>0.43369947384620799</v>
      </c>
      <c r="AD10" s="17">
        <v>0.27216246142453798</v>
      </c>
      <c r="AE10" s="17"/>
      <c r="AF10" s="17">
        <v>0.36676739278349002</v>
      </c>
      <c r="AG10" s="17">
        <v>0.42504804042614402</v>
      </c>
      <c r="AH10" s="17">
        <v>0.363369753988741</v>
      </c>
      <c r="AI10" s="17">
        <v>0.37534969124031697</v>
      </c>
      <c r="AJ10" s="17">
        <v>0.29031825388585403</v>
      </c>
      <c r="AK10" s="17">
        <v>0.42779273248470301</v>
      </c>
      <c r="AL10" s="17"/>
      <c r="AM10" s="17">
        <v>0.37127131902335297</v>
      </c>
      <c r="AN10" s="17">
        <v>0.40994656524828998</v>
      </c>
      <c r="AO10" s="17">
        <v>0.41176641273453002</v>
      </c>
      <c r="AP10" s="17">
        <v>0.340347117016634</v>
      </c>
      <c r="AQ10" s="17">
        <v>0.39521225002699301</v>
      </c>
      <c r="AR10" s="17"/>
      <c r="AS10" s="17">
        <v>0.35676888399522899</v>
      </c>
      <c r="AT10" s="17">
        <v>0.42125045298195302</v>
      </c>
      <c r="AU10" s="17">
        <v>0.36351215147731603</v>
      </c>
      <c r="AV10" s="17">
        <v>0.38759117531867499</v>
      </c>
      <c r="AW10" s="17">
        <v>0.45959414481959399</v>
      </c>
      <c r="AX10" s="17">
        <v>0.35297550742377898</v>
      </c>
      <c r="AY10" s="17"/>
      <c r="AZ10" s="17">
        <v>0.40147714745921498</v>
      </c>
      <c r="BA10" s="17">
        <v>0.34520146176199501</v>
      </c>
      <c r="BB10" s="17">
        <v>0.402701606035056</v>
      </c>
      <c r="BC10" s="17">
        <v>0.48602683395845597</v>
      </c>
      <c r="BD10" s="17">
        <v>0.39130996211207802</v>
      </c>
      <c r="BE10" s="17"/>
      <c r="BF10" s="17">
        <v>0.39637080870762698</v>
      </c>
      <c r="BG10" s="17"/>
      <c r="BH10" s="17">
        <v>0.39988638355189499</v>
      </c>
      <c r="BI10" s="17"/>
      <c r="BJ10" s="17">
        <v>0.35684759712830599</v>
      </c>
      <c r="BK10" s="17">
        <v>0.46849934168995599</v>
      </c>
      <c r="BL10" s="17">
        <v>0.39929854066352199</v>
      </c>
      <c r="BM10" s="17">
        <v>0.33859126955864399</v>
      </c>
      <c r="BN10" s="17">
        <v>0.39643603891449197</v>
      </c>
      <c r="BO10" s="17">
        <v>0.38737902086179099</v>
      </c>
      <c r="BP10" s="17"/>
      <c r="BQ10" s="17">
        <v>0.37766375726741203</v>
      </c>
      <c r="BR10" s="17">
        <v>0.39965981069015</v>
      </c>
      <c r="BS10" s="17">
        <v>0.40467309097718301</v>
      </c>
      <c r="BT10" s="17"/>
      <c r="BU10" s="17">
        <v>0.44249744407262198</v>
      </c>
      <c r="BV10" s="17">
        <v>0.39330519949429399</v>
      </c>
      <c r="BW10" s="17">
        <v>0.40508413920633601</v>
      </c>
      <c r="BX10" s="17"/>
      <c r="BY10" s="17">
        <v>0.232310291075075</v>
      </c>
      <c r="BZ10" s="17"/>
      <c r="CA10" s="17">
        <v>0.40004009631117698</v>
      </c>
    </row>
    <row r="11" spans="2:79" ht="29" x14ac:dyDescent="0.35">
      <c r="B11" s="18" t="s">
        <v>519</v>
      </c>
      <c r="C11" s="17">
        <v>0.38127704710705801</v>
      </c>
      <c r="D11" s="17">
        <v>0.37532640168534698</v>
      </c>
      <c r="E11" s="17">
        <v>0.38487464823807299</v>
      </c>
      <c r="F11" s="17"/>
      <c r="G11" s="17">
        <v>0.22730775562299199</v>
      </c>
      <c r="H11" s="17">
        <v>0.330176075217682</v>
      </c>
      <c r="I11" s="17">
        <v>0.37072540010545202</v>
      </c>
      <c r="J11" s="17">
        <v>0.34461696852471901</v>
      </c>
      <c r="K11" s="17">
        <v>0.46507863056763099</v>
      </c>
      <c r="L11" s="17">
        <v>0.50502170904521004</v>
      </c>
      <c r="M11" s="17"/>
      <c r="N11" s="17">
        <v>0.43491619485378602</v>
      </c>
      <c r="O11" s="17">
        <v>0.39100546357980998</v>
      </c>
      <c r="P11" s="17">
        <v>0.33817291791323201</v>
      </c>
      <c r="Q11" s="17">
        <v>0.34564136680245799</v>
      </c>
      <c r="R11" s="17"/>
      <c r="S11" s="17">
        <v>0.360471378884125</v>
      </c>
      <c r="T11" s="17">
        <v>0.34523879621790898</v>
      </c>
      <c r="U11" s="17">
        <v>0.42418321532598002</v>
      </c>
      <c r="V11" s="17">
        <v>0.35013259689531201</v>
      </c>
      <c r="W11" s="17">
        <v>0.39435026061450201</v>
      </c>
      <c r="X11" s="17">
        <v>0.377338877936578</v>
      </c>
      <c r="Y11" s="17">
        <v>0.38598180068908899</v>
      </c>
      <c r="Z11" s="17">
        <v>0.341191241970075</v>
      </c>
      <c r="AA11" s="17">
        <v>0.33947288997370501</v>
      </c>
      <c r="AB11" s="17">
        <v>0.43928703252902401</v>
      </c>
      <c r="AC11" s="17">
        <v>0.51395263603533003</v>
      </c>
      <c r="AD11" s="17">
        <v>0.40492477924585502</v>
      </c>
      <c r="AE11" s="17"/>
      <c r="AF11" s="17">
        <v>0.33912691328510303</v>
      </c>
      <c r="AG11" s="17">
        <v>0.37226769954514699</v>
      </c>
      <c r="AH11" s="17">
        <v>0.387821151201099</v>
      </c>
      <c r="AI11" s="17">
        <v>0.410085521608895</v>
      </c>
      <c r="AJ11" s="17">
        <v>0.402859614692678</v>
      </c>
      <c r="AK11" s="17">
        <v>0.443487286529261</v>
      </c>
      <c r="AL11" s="17"/>
      <c r="AM11" s="17">
        <v>0.33209406331324098</v>
      </c>
      <c r="AN11" s="17">
        <v>0.37296627746469502</v>
      </c>
      <c r="AO11" s="17">
        <v>0.42293370604174302</v>
      </c>
      <c r="AP11" s="17">
        <v>0.39575174049429002</v>
      </c>
      <c r="AQ11" s="17">
        <v>0.45307759947972898</v>
      </c>
      <c r="AR11" s="17"/>
      <c r="AS11" s="17">
        <v>0.33360358134810802</v>
      </c>
      <c r="AT11" s="17">
        <v>0.39896112633061998</v>
      </c>
      <c r="AU11" s="17">
        <v>0.367383333239653</v>
      </c>
      <c r="AV11" s="17">
        <v>0.42491288423257501</v>
      </c>
      <c r="AW11" s="17">
        <v>0.44041429475466098</v>
      </c>
      <c r="AX11" s="17">
        <v>0.29017712051532701</v>
      </c>
      <c r="AY11" s="17"/>
      <c r="AZ11" s="17">
        <v>0.44765806151848497</v>
      </c>
      <c r="BA11" s="17">
        <v>0.34833921459672701</v>
      </c>
      <c r="BB11" s="17">
        <v>0.40749995624826602</v>
      </c>
      <c r="BC11" s="17">
        <v>0.40894080210289202</v>
      </c>
      <c r="BD11" s="17">
        <v>0.338279528326482</v>
      </c>
      <c r="BE11" s="17"/>
      <c r="BF11" s="17">
        <v>0.39444741883017898</v>
      </c>
      <c r="BG11" s="17"/>
      <c r="BH11" s="17">
        <v>0.41071754392362902</v>
      </c>
      <c r="BI11" s="17"/>
      <c r="BJ11" s="17">
        <v>0.36179265697978902</v>
      </c>
      <c r="BK11" s="17">
        <v>0.43302625867267902</v>
      </c>
      <c r="BL11" s="17">
        <v>0.40752936794278899</v>
      </c>
      <c r="BM11" s="17">
        <v>0.292934796613464</v>
      </c>
      <c r="BN11" s="17">
        <v>0.41632501968760199</v>
      </c>
      <c r="BO11" s="17">
        <v>0.34118340465227698</v>
      </c>
      <c r="BP11" s="17"/>
      <c r="BQ11" s="17">
        <v>0.40549451551842902</v>
      </c>
      <c r="BR11" s="17">
        <v>0.38630601281330001</v>
      </c>
      <c r="BS11" s="17">
        <v>0.39666670299705997</v>
      </c>
      <c r="BT11" s="17"/>
      <c r="BU11" s="17">
        <v>0.37900987134060599</v>
      </c>
      <c r="BV11" s="17">
        <v>0.380782770807507</v>
      </c>
      <c r="BW11" s="17">
        <v>0.40767525318060499</v>
      </c>
      <c r="BX11" s="17"/>
      <c r="BY11" s="17">
        <v>0.310066648894191</v>
      </c>
      <c r="BZ11" s="17"/>
      <c r="CA11" s="17">
        <v>0.40374155659816502</v>
      </c>
    </row>
    <row r="12" spans="2:79" x14ac:dyDescent="0.35">
      <c r="B12" s="18" t="s">
        <v>521</v>
      </c>
      <c r="C12" s="17">
        <v>0.35029881091618298</v>
      </c>
      <c r="D12" s="17">
        <v>0.34703052629849801</v>
      </c>
      <c r="E12" s="17">
        <v>0.354028787120171</v>
      </c>
      <c r="F12" s="17"/>
      <c r="G12" s="17">
        <v>0.231211814977033</v>
      </c>
      <c r="H12" s="17">
        <v>0.27607864866327297</v>
      </c>
      <c r="I12" s="17">
        <v>0.32174522686406198</v>
      </c>
      <c r="J12" s="17">
        <v>0.34196849493968701</v>
      </c>
      <c r="K12" s="17">
        <v>0.37815531817757703</v>
      </c>
      <c r="L12" s="17">
        <v>0.499665720554127</v>
      </c>
      <c r="M12" s="17"/>
      <c r="N12" s="17">
        <v>0.37667404169066598</v>
      </c>
      <c r="O12" s="17">
        <v>0.36852300709611302</v>
      </c>
      <c r="P12" s="17">
        <v>0.316021095706286</v>
      </c>
      <c r="Q12" s="17">
        <v>0.32489198512914103</v>
      </c>
      <c r="R12" s="17"/>
      <c r="S12" s="17">
        <v>0.34422587822974599</v>
      </c>
      <c r="T12" s="17">
        <v>0.35399377733137899</v>
      </c>
      <c r="U12" s="17">
        <v>0.34810101972167001</v>
      </c>
      <c r="V12" s="17">
        <v>0.36568557727631901</v>
      </c>
      <c r="W12" s="17">
        <v>0.337949862991762</v>
      </c>
      <c r="X12" s="17">
        <v>0.31414421968539602</v>
      </c>
      <c r="Y12" s="17">
        <v>0.36050408634673198</v>
      </c>
      <c r="Z12" s="17">
        <v>0.25591679133495898</v>
      </c>
      <c r="AA12" s="17">
        <v>0.31750763074994798</v>
      </c>
      <c r="AB12" s="17">
        <v>0.46401305707963098</v>
      </c>
      <c r="AC12" s="17">
        <v>0.37787729737567599</v>
      </c>
      <c r="AD12" s="17">
        <v>0.33172426232003599</v>
      </c>
      <c r="AE12" s="17"/>
      <c r="AF12" s="17">
        <v>0.32345027431478701</v>
      </c>
      <c r="AG12" s="17">
        <v>0.35813653063728401</v>
      </c>
      <c r="AH12" s="17">
        <v>0.371270184027785</v>
      </c>
      <c r="AI12" s="17">
        <v>0.34701396848435601</v>
      </c>
      <c r="AJ12" s="17">
        <v>0.380377175610704</v>
      </c>
      <c r="AK12" s="17">
        <v>0.31658735926450499</v>
      </c>
      <c r="AL12" s="17"/>
      <c r="AM12" s="17">
        <v>0.330965417911747</v>
      </c>
      <c r="AN12" s="17">
        <v>0.36130224158632801</v>
      </c>
      <c r="AO12" s="17">
        <v>0.36709920634698601</v>
      </c>
      <c r="AP12" s="17">
        <v>0.31378999999225898</v>
      </c>
      <c r="AQ12" s="17">
        <v>0.36387969557850303</v>
      </c>
      <c r="AR12" s="17"/>
      <c r="AS12" s="17">
        <v>0.29014479243962599</v>
      </c>
      <c r="AT12" s="17">
        <v>0.37009452116120201</v>
      </c>
      <c r="AU12" s="17">
        <v>0.34263120377057299</v>
      </c>
      <c r="AV12" s="17">
        <v>0.38812612783241501</v>
      </c>
      <c r="AW12" s="17">
        <v>0.392836831156124</v>
      </c>
      <c r="AX12" s="17">
        <v>0.32271241342978801</v>
      </c>
      <c r="AY12" s="17"/>
      <c r="AZ12" s="17">
        <v>0.36288347057991799</v>
      </c>
      <c r="BA12" s="17">
        <v>0.33514038633676102</v>
      </c>
      <c r="BB12" s="17">
        <v>0.34172647389038602</v>
      </c>
      <c r="BC12" s="17">
        <v>0.45790287791099299</v>
      </c>
      <c r="BD12" s="17">
        <v>0.332747120536448</v>
      </c>
      <c r="BE12" s="17"/>
      <c r="BF12" s="17">
        <v>0.35805662903448499</v>
      </c>
      <c r="BG12" s="17"/>
      <c r="BH12" s="17">
        <v>0.35748488113056498</v>
      </c>
      <c r="BI12" s="17"/>
      <c r="BJ12" s="17">
        <v>0.28641658899091599</v>
      </c>
      <c r="BK12" s="17">
        <v>0.424861513788171</v>
      </c>
      <c r="BL12" s="17">
        <v>0.40466395386874998</v>
      </c>
      <c r="BM12" s="17">
        <v>0.20607424193752599</v>
      </c>
      <c r="BN12" s="17">
        <v>0.37425491397631599</v>
      </c>
      <c r="BO12" s="17">
        <v>0.35937817011127998</v>
      </c>
      <c r="BP12" s="17"/>
      <c r="BQ12" s="17">
        <v>0.34952711185416802</v>
      </c>
      <c r="BR12" s="17">
        <v>0.39186433754576</v>
      </c>
      <c r="BS12" s="17">
        <v>0.35852418511151801</v>
      </c>
      <c r="BT12" s="17"/>
      <c r="BU12" s="17">
        <v>0.34113611936062999</v>
      </c>
      <c r="BV12" s="17">
        <v>0.392049517080652</v>
      </c>
      <c r="BW12" s="17">
        <v>0.35393501052331899</v>
      </c>
      <c r="BX12" s="17"/>
      <c r="BY12" s="17">
        <v>0.21986415175593099</v>
      </c>
      <c r="BZ12" s="17"/>
      <c r="CA12" s="17">
        <v>0.33096312810071798</v>
      </c>
    </row>
    <row r="13" spans="2:79" ht="43.5" x14ac:dyDescent="0.35">
      <c r="B13" s="18" t="s">
        <v>543</v>
      </c>
      <c r="C13" s="17">
        <v>0.33963931450142498</v>
      </c>
      <c r="D13" s="17">
        <v>0.31486425451031202</v>
      </c>
      <c r="E13" s="17">
        <v>0.36453086781015098</v>
      </c>
      <c r="F13" s="17"/>
      <c r="G13" s="17">
        <v>0.31751226726814002</v>
      </c>
      <c r="H13" s="17">
        <v>0.26623805661351602</v>
      </c>
      <c r="I13" s="17">
        <v>0.306344816010864</v>
      </c>
      <c r="J13" s="17">
        <v>0.32062740986464999</v>
      </c>
      <c r="K13" s="17">
        <v>0.38173660945620602</v>
      </c>
      <c r="L13" s="17">
        <v>0.42794762995506602</v>
      </c>
      <c r="M13" s="17"/>
      <c r="N13" s="17">
        <v>0.367154962537801</v>
      </c>
      <c r="O13" s="17">
        <v>0.338265406607971</v>
      </c>
      <c r="P13" s="17">
        <v>0.34219445874594101</v>
      </c>
      <c r="Q13" s="17">
        <v>0.30509971956402299</v>
      </c>
      <c r="R13" s="17"/>
      <c r="S13" s="17">
        <v>0.33625346115883697</v>
      </c>
      <c r="T13" s="17">
        <v>0.36445038964338899</v>
      </c>
      <c r="U13" s="17">
        <v>0.33880158107680303</v>
      </c>
      <c r="V13" s="17">
        <v>0.32625282690618301</v>
      </c>
      <c r="W13" s="17">
        <v>0.27835044987596502</v>
      </c>
      <c r="X13" s="17">
        <v>0.32207545857618203</v>
      </c>
      <c r="Y13" s="17">
        <v>0.34352210408834999</v>
      </c>
      <c r="Z13" s="17">
        <v>0.32131550860017899</v>
      </c>
      <c r="AA13" s="17">
        <v>0.30502883912340201</v>
      </c>
      <c r="AB13" s="17">
        <v>0.406130984334517</v>
      </c>
      <c r="AC13" s="17">
        <v>0.41015269132208898</v>
      </c>
      <c r="AD13" s="17">
        <v>0.33628723971714097</v>
      </c>
      <c r="AE13" s="17"/>
      <c r="AF13" s="17">
        <v>0.32415600169586001</v>
      </c>
      <c r="AG13" s="17">
        <v>0.33383139050326199</v>
      </c>
      <c r="AH13" s="17">
        <v>0.34422096022294502</v>
      </c>
      <c r="AI13" s="17">
        <v>0.32181045426224902</v>
      </c>
      <c r="AJ13" s="17">
        <v>0.34461797818061402</v>
      </c>
      <c r="AK13" s="17">
        <v>0.37735939861509499</v>
      </c>
      <c r="AL13" s="17"/>
      <c r="AM13" s="17">
        <v>0.27647447443505102</v>
      </c>
      <c r="AN13" s="17">
        <v>0.35321247838341902</v>
      </c>
      <c r="AO13" s="17">
        <v>0.38686580373166002</v>
      </c>
      <c r="AP13" s="17">
        <v>0.31655790991305999</v>
      </c>
      <c r="AQ13" s="17">
        <v>0.29824018898899302</v>
      </c>
      <c r="AR13" s="17"/>
      <c r="AS13" s="17">
        <v>0.33071744858276902</v>
      </c>
      <c r="AT13" s="17">
        <v>0.33816481543083399</v>
      </c>
      <c r="AU13" s="17">
        <v>0.34158738925279603</v>
      </c>
      <c r="AV13" s="17">
        <v>0.35197818501862799</v>
      </c>
      <c r="AW13" s="17">
        <v>0.38180134485536299</v>
      </c>
      <c r="AX13" s="17">
        <v>0.26504014705990803</v>
      </c>
      <c r="AY13" s="17"/>
      <c r="AZ13" s="17">
        <v>0.34638190973665101</v>
      </c>
      <c r="BA13" s="17">
        <v>0.29365265009512398</v>
      </c>
      <c r="BB13" s="17">
        <v>0.36184588317855099</v>
      </c>
      <c r="BC13" s="17">
        <v>0.41929721197263498</v>
      </c>
      <c r="BD13" s="17">
        <v>0.34592482345813103</v>
      </c>
      <c r="BE13" s="17"/>
      <c r="BF13" s="17">
        <v>0.33697466284650801</v>
      </c>
      <c r="BG13" s="17"/>
      <c r="BH13" s="17">
        <v>0.32746732665731998</v>
      </c>
      <c r="BI13" s="17"/>
      <c r="BJ13" s="17">
        <v>0.30057749036797698</v>
      </c>
      <c r="BK13" s="17">
        <v>0.33061128537812901</v>
      </c>
      <c r="BL13" s="17">
        <v>0.40098589851337502</v>
      </c>
      <c r="BM13" s="17">
        <v>0.296126509598788</v>
      </c>
      <c r="BN13" s="17">
        <v>0.41349206180450998</v>
      </c>
      <c r="BO13" s="17">
        <v>0.34828479315451799</v>
      </c>
      <c r="BP13" s="17"/>
      <c r="BQ13" s="17">
        <v>0.35114333783552998</v>
      </c>
      <c r="BR13" s="17">
        <v>0.35706398231335201</v>
      </c>
      <c r="BS13" s="17">
        <v>0.35479072434595899</v>
      </c>
      <c r="BT13" s="17"/>
      <c r="BU13" s="17">
        <v>0.28391683613037699</v>
      </c>
      <c r="BV13" s="17">
        <v>0.357086081023202</v>
      </c>
      <c r="BW13" s="17">
        <v>0.36333810495332097</v>
      </c>
      <c r="BX13" s="17"/>
      <c r="BY13" s="17">
        <v>0.26290317703580701</v>
      </c>
      <c r="BZ13" s="17"/>
      <c r="CA13" s="17">
        <v>0.332580954378845</v>
      </c>
    </row>
    <row r="14" spans="2:79" ht="29" x14ac:dyDescent="0.35">
      <c r="B14" s="18" t="s">
        <v>523</v>
      </c>
      <c r="C14" s="17">
        <v>0.32803267457619301</v>
      </c>
      <c r="D14" s="17">
        <v>0.28559756216187698</v>
      </c>
      <c r="E14" s="17">
        <v>0.36980423431541598</v>
      </c>
      <c r="F14" s="17"/>
      <c r="G14" s="17">
        <v>0.22462207932115399</v>
      </c>
      <c r="H14" s="17">
        <v>0.28308100852281198</v>
      </c>
      <c r="I14" s="17">
        <v>0.28583006121718202</v>
      </c>
      <c r="J14" s="17">
        <v>0.30420581601954699</v>
      </c>
      <c r="K14" s="17">
        <v>0.37821217779854999</v>
      </c>
      <c r="L14" s="17">
        <v>0.45025405848042399</v>
      </c>
      <c r="M14" s="17"/>
      <c r="N14" s="17">
        <v>0.37383822407343398</v>
      </c>
      <c r="O14" s="17">
        <v>0.31844438603965097</v>
      </c>
      <c r="P14" s="17">
        <v>0.33813898323422498</v>
      </c>
      <c r="Q14" s="17">
        <v>0.27433333584316499</v>
      </c>
      <c r="R14" s="17"/>
      <c r="S14" s="17">
        <v>0.26541026853566702</v>
      </c>
      <c r="T14" s="17">
        <v>0.305690079492906</v>
      </c>
      <c r="U14" s="17">
        <v>0.40182221748083802</v>
      </c>
      <c r="V14" s="17">
        <v>0.32585816241561899</v>
      </c>
      <c r="W14" s="17">
        <v>0.25718240500039102</v>
      </c>
      <c r="X14" s="17">
        <v>0.29753230517975598</v>
      </c>
      <c r="Y14" s="17">
        <v>0.395586059247863</v>
      </c>
      <c r="Z14" s="17">
        <v>0.33685885414473898</v>
      </c>
      <c r="AA14" s="17">
        <v>0.32414505417498601</v>
      </c>
      <c r="AB14" s="17">
        <v>0.39348796742633502</v>
      </c>
      <c r="AC14" s="17">
        <v>0.420646598791725</v>
      </c>
      <c r="AD14" s="17">
        <v>0.29335145948631203</v>
      </c>
      <c r="AE14" s="17"/>
      <c r="AF14" s="17">
        <v>0.291401220980883</v>
      </c>
      <c r="AG14" s="17">
        <v>0.33925898120002301</v>
      </c>
      <c r="AH14" s="17">
        <v>0.341994851448575</v>
      </c>
      <c r="AI14" s="17">
        <v>0.35477481750001</v>
      </c>
      <c r="AJ14" s="17">
        <v>0.249907343130813</v>
      </c>
      <c r="AK14" s="17">
        <v>0.348449635581563</v>
      </c>
      <c r="AL14" s="17"/>
      <c r="AM14" s="17">
        <v>0.30335531938701998</v>
      </c>
      <c r="AN14" s="17">
        <v>0.33534651699780499</v>
      </c>
      <c r="AO14" s="17">
        <v>0.33667764139124901</v>
      </c>
      <c r="AP14" s="17">
        <v>0.35821307818696502</v>
      </c>
      <c r="AQ14" s="17">
        <v>0.30720502059674898</v>
      </c>
      <c r="AR14" s="17"/>
      <c r="AS14" s="17">
        <v>0.23630275094665401</v>
      </c>
      <c r="AT14" s="17">
        <v>0.354329034043455</v>
      </c>
      <c r="AU14" s="17">
        <v>0.298043021699118</v>
      </c>
      <c r="AV14" s="17">
        <v>0.34192436570977702</v>
      </c>
      <c r="AW14" s="17">
        <v>0.435217559402308</v>
      </c>
      <c r="AX14" s="17">
        <v>0.39325416345160003</v>
      </c>
      <c r="AY14" s="17"/>
      <c r="AZ14" s="17">
        <v>0.37635514028306</v>
      </c>
      <c r="BA14" s="17">
        <v>0.31558172254883698</v>
      </c>
      <c r="BB14" s="17">
        <v>0.3059955239271</v>
      </c>
      <c r="BC14" s="17">
        <v>0.387735584723577</v>
      </c>
      <c r="BD14" s="17">
        <v>0.299212560576958</v>
      </c>
      <c r="BE14" s="17"/>
      <c r="BF14" s="17">
        <v>0.34024418238151799</v>
      </c>
      <c r="BG14" s="17"/>
      <c r="BH14" s="17">
        <v>0.33653354877777503</v>
      </c>
      <c r="BI14" s="17"/>
      <c r="BJ14" s="17">
        <v>0.29836456383462701</v>
      </c>
      <c r="BK14" s="17">
        <v>0.379299888331038</v>
      </c>
      <c r="BL14" s="17">
        <v>0.35558734693396998</v>
      </c>
      <c r="BM14" s="17">
        <v>0.26039411112142602</v>
      </c>
      <c r="BN14" s="17">
        <v>0.32004417299413102</v>
      </c>
      <c r="BO14" s="17">
        <v>0.26014443857917102</v>
      </c>
      <c r="BP14" s="17"/>
      <c r="BQ14" s="17">
        <v>0.32846874020648598</v>
      </c>
      <c r="BR14" s="17">
        <v>0.33266996669175403</v>
      </c>
      <c r="BS14" s="17">
        <v>0.351013373798303</v>
      </c>
      <c r="BT14" s="17"/>
      <c r="BU14" s="17">
        <v>0.35237082373011802</v>
      </c>
      <c r="BV14" s="17">
        <v>0.33013261102980301</v>
      </c>
      <c r="BW14" s="17">
        <v>0.34832187210555099</v>
      </c>
      <c r="BX14" s="17"/>
      <c r="BY14" s="17">
        <v>0.34288051647416401</v>
      </c>
      <c r="BZ14" s="17"/>
      <c r="CA14" s="17">
        <v>0.34087729009101397</v>
      </c>
    </row>
    <row r="15" spans="2:79" ht="43.5" x14ac:dyDescent="0.35">
      <c r="B15" s="18" t="s">
        <v>522</v>
      </c>
      <c r="C15" s="17">
        <v>0.30164580770427801</v>
      </c>
      <c r="D15" s="17">
        <v>0.28710137338118602</v>
      </c>
      <c r="E15" s="17">
        <v>0.31445451004948799</v>
      </c>
      <c r="F15" s="17"/>
      <c r="G15" s="17">
        <v>0.232381207039799</v>
      </c>
      <c r="H15" s="17">
        <v>0.25358519962298198</v>
      </c>
      <c r="I15" s="17">
        <v>0.25121612985452202</v>
      </c>
      <c r="J15" s="17">
        <v>0.25933730384567799</v>
      </c>
      <c r="K15" s="17">
        <v>0.35062790100562702</v>
      </c>
      <c r="L15" s="17">
        <v>0.42420815361550301</v>
      </c>
      <c r="M15" s="17"/>
      <c r="N15" s="17">
        <v>0.34423168563109502</v>
      </c>
      <c r="O15" s="17">
        <v>0.32725587477143298</v>
      </c>
      <c r="P15" s="17">
        <v>0.28131092516316403</v>
      </c>
      <c r="Q15" s="17">
        <v>0.24366118588605201</v>
      </c>
      <c r="R15" s="17"/>
      <c r="S15" s="17">
        <v>0.322317211738676</v>
      </c>
      <c r="T15" s="17">
        <v>0.27538875413744202</v>
      </c>
      <c r="U15" s="17">
        <v>0.30716812896770901</v>
      </c>
      <c r="V15" s="17">
        <v>0.25394532712092599</v>
      </c>
      <c r="W15" s="17">
        <v>0.287713616456449</v>
      </c>
      <c r="X15" s="17">
        <v>0.26989888340967699</v>
      </c>
      <c r="Y15" s="17">
        <v>0.30198675047317503</v>
      </c>
      <c r="Z15" s="17">
        <v>0.26764059616478503</v>
      </c>
      <c r="AA15" s="17">
        <v>0.25984011516654099</v>
      </c>
      <c r="AB15" s="17">
        <v>0.39759328285560303</v>
      </c>
      <c r="AC15" s="17">
        <v>0.45002303679465</v>
      </c>
      <c r="AD15" s="17">
        <v>0.245774119594382</v>
      </c>
      <c r="AE15" s="17"/>
      <c r="AF15" s="17">
        <v>0.27389644741696201</v>
      </c>
      <c r="AG15" s="17">
        <v>0.31855929636880598</v>
      </c>
      <c r="AH15" s="17">
        <v>0.32341348114601898</v>
      </c>
      <c r="AI15" s="17">
        <v>0.27945238700513703</v>
      </c>
      <c r="AJ15" s="17">
        <v>0.242279900214626</v>
      </c>
      <c r="AK15" s="17">
        <v>0.34787473838371602</v>
      </c>
      <c r="AL15" s="17"/>
      <c r="AM15" s="17">
        <v>0.24121821720889999</v>
      </c>
      <c r="AN15" s="17">
        <v>0.31137316313107199</v>
      </c>
      <c r="AO15" s="17">
        <v>0.31329029239021999</v>
      </c>
      <c r="AP15" s="17">
        <v>0.37335312761872103</v>
      </c>
      <c r="AQ15" s="17">
        <v>0.22423192589045601</v>
      </c>
      <c r="AR15" s="17"/>
      <c r="AS15" s="17">
        <v>0.27453131359424399</v>
      </c>
      <c r="AT15" s="17">
        <v>0.302143394622994</v>
      </c>
      <c r="AU15" s="17">
        <v>0.30360085822862598</v>
      </c>
      <c r="AV15" s="17">
        <v>0.30465322223078101</v>
      </c>
      <c r="AW15" s="17">
        <v>0.36817409068537299</v>
      </c>
      <c r="AX15" s="17">
        <v>0.264597897035313</v>
      </c>
      <c r="AY15" s="17"/>
      <c r="AZ15" s="17">
        <v>0.33440944842894899</v>
      </c>
      <c r="BA15" s="17">
        <v>0.26574910054931999</v>
      </c>
      <c r="BB15" s="17">
        <v>0.29930803650652898</v>
      </c>
      <c r="BC15" s="17">
        <v>0.41244823593174401</v>
      </c>
      <c r="BD15" s="17">
        <v>0.28581071400014302</v>
      </c>
      <c r="BE15" s="17"/>
      <c r="BF15" s="17">
        <v>0.31201786460505199</v>
      </c>
      <c r="BG15" s="17"/>
      <c r="BH15" s="17">
        <v>0.31925501178282201</v>
      </c>
      <c r="BI15" s="17"/>
      <c r="BJ15" s="17">
        <v>0.28145046116348799</v>
      </c>
      <c r="BK15" s="17">
        <v>0.34079774081042302</v>
      </c>
      <c r="BL15" s="17">
        <v>0.32975938894506002</v>
      </c>
      <c r="BM15" s="17">
        <v>0.26504735241838501</v>
      </c>
      <c r="BN15" s="17">
        <v>0.249279343830312</v>
      </c>
      <c r="BO15" s="17">
        <v>0.27517265477442698</v>
      </c>
      <c r="BP15" s="17"/>
      <c r="BQ15" s="17">
        <v>0.277595857827235</v>
      </c>
      <c r="BR15" s="17">
        <v>0.32163726723573899</v>
      </c>
      <c r="BS15" s="17">
        <v>0.324342328299705</v>
      </c>
      <c r="BT15" s="17"/>
      <c r="BU15" s="17">
        <v>0.30054773623004799</v>
      </c>
      <c r="BV15" s="17">
        <v>0.29303905374798001</v>
      </c>
      <c r="BW15" s="17">
        <v>0.32833684410534902</v>
      </c>
      <c r="BX15" s="17"/>
      <c r="BY15" s="17">
        <v>0.273127889013207</v>
      </c>
      <c r="BZ15" s="17"/>
      <c r="CA15" s="17">
        <v>0.30656259279659698</v>
      </c>
    </row>
    <row r="16" spans="2:79" ht="43.5" x14ac:dyDescent="0.35">
      <c r="B16" s="18" t="s">
        <v>520</v>
      </c>
      <c r="C16" s="17">
        <v>0.26923875027731597</v>
      </c>
      <c r="D16" s="17">
        <v>0.27766580662379298</v>
      </c>
      <c r="E16" s="17">
        <v>0.26121510802236397</v>
      </c>
      <c r="F16" s="17"/>
      <c r="G16" s="17">
        <v>0.20916537519915099</v>
      </c>
      <c r="H16" s="17">
        <v>0.24465643880674801</v>
      </c>
      <c r="I16" s="17">
        <v>0.261516640253663</v>
      </c>
      <c r="J16" s="17">
        <v>0.24950641199606799</v>
      </c>
      <c r="K16" s="17">
        <v>0.30983407250105299</v>
      </c>
      <c r="L16" s="17">
        <v>0.323037676760699</v>
      </c>
      <c r="M16" s="17"/>
      <c r="N16" s="17">
        <v>0.276412501708165</v>
      </c>
      <c r="O16" s="17">
        <v>0.253403496749043</v>
      </c>
      <c r="P16" s="17">
        <v>0.25642809711057801</v>
      </c>
      <c r="Q16" s="17">
        <v>0.28612436322643903</v>
      </c>
      <c r="R16" s="17"/>
      <c r="S16" s="17">
        <v>0.27900217161809199</v>
      </c>
      <c r="T16" s="17">
        <v>0.31256139430554097</v>
      </c>
      <c r="U16" s="17">
        <v>0.27459427971933498</v>
      </c>
      <c r="V16" s="17">
        <v>0.21956575713149001</v>
      </c>
      <c r="W16" s="17">
        <v>0.22571188301428799</v>
      </c>
      <c r="X16" s="17">
        <v>0.18863486972087101</v>
      </c>
      <c r="Y16" s="17">
        <v>0.210557626276794</v>
      </c>
      <c r="Z16" s="17">
        <v>0.31770464788571701</v>
      </c>
      <c r="AA16" s="17">
        <v>0.25174116623190801</v>
      </c>
      <c r="AB16" s="17">
        <v>0.33179198307165497</v>
      </c>
      <c r="AC16" s="17">
        <v>0.38801177240493701</v>
      </c>
      <c r="AD16" s="17">
        <v>0.28684988293587799</v>
      </c>
      <c r="AE16" s="17"/>
      <c r="AF16" s="17">
        <v>0.25258239491914197</v>
      </c>
      <c r="AG16" s="17">
        <v>0.26746682291491602</v>
      </c>
      <c r="AH16" s="17">
        <v>0.26533391609672502</v>
      </c>
      <c r="AI16" s="17">
        <v>0.28863365903173399</v>
      </c>
      <c r="AJ16" s="17">
        <v>0.33305720193709598</v>
      </c>
      <c r="AK16" s="17">
        <v>0.27336076200833598</v>
      </c>
      <c r="AL16" s="17"/>
      <c r="AM16" s="17">
        <v>0.23906495304559899</v>
      </c>
      <c r="AN16" s="17">
        <v>0.27940383359760801</v>
      </c>
      <c r="AO16" s="17">
        <v>0.27652920646902401</v>
      </c>
      <c r="AP16" s="17">
        <v>0.26944384949693001</v>
      </c>
      <c r="AQ16" s="17">
        <v>0.32059959857535197</v>
      </c>
      <c r="AR16" s="17"/>
      <c r="AS16" s="17">
        <v>0.23539670117230599</v>
      </c>
      <c r="AT16" s="17">
        <v>0.28616239800835402</v>
      </c>
      <c r="AU16" s="17">
        <v>0.222240745286052</v>
      </c>
      <c r="AV16" s="17">
        <v>0.29306583331705999</v>
      </c>
      <c r="AW16" s="17">
        <v>0.34324655240906199</v>
      </c>
      <c r="AX16" s="17">
        <v>0.243643346554584</v>
      </c>
      <c r="AY16" s="17"/>
      <c r="AZ16" s="17">
        <v>0.28396161696947803</v>
      </c>
      <c r="BA16" s="17">
        <v>0.27429325504886698</v>
      </c>
      <c r="BB16" s="17">
        <v>0.25084575881770199</v>
      </c>
      <c r="BC16" s="17">
        <v>0.29708494298751198</v>
      </c>
      <c r="BD16" s="17">
        <v>0.25931582255024599</v>
      </c>
      <c r="BE16" s="17"/>
      <c r="BF16" s="17">
        <v>0.27274279318227701</v>
      </c>
      <c r="BG16" s="17"/>
      <c r="BH16" s="17">
        <v>0.29806062875037798</v>
      </c>
      <c r="BI16" s="17"/>
      <c r="BJ16" s="17">
        <v>0.27512907149576499</v>
      </c>
      <c r="BK16" s="17">
        <v>0.28980001738766897</v>
      </c>
      <c r="BL16" s="17">
        <v>0.26765881916941903</v>
      </c>
      <c r="BM16" s="17">
        <v>0.213156471229872</v>
      </c>
      <c r="BN16" s="17">
        <v>0.29134697537617099</v>
      </c>
      <c r="BO16" s="17">
        <v>0.30756262246046401</v>
      </c>
      <c r="BP16" s="17"/>
      <c r="BQ16" s="17">
        <v>0.30078380468368698</v>
      </c>
      <c r="BR16" s="17">
        <v>0.27826686234409298</v>
      </c>
      <c r="BS16" s="17">
        <v>0.280294974998964</v>
      </c>
      <c r="BT16" s="17"/>
      <c r="BU16" s="17">
        <v>0.25005387386297701</v>
      </c>
      <c r="BV16" s="17">
        <v>0.25776220894211699</v>
      </c>
      <c r="BW16" s="17">
        <v>0.29963105584678901</v>
      </c>
      <c r="BX16" s="17"/>
      <c r="BY16" s="17">
        <v>0.20607571878047101</v>
      </c>
      <c r="BZ16" s="17"/>
      <c r="CA16" s="17">
        <v>0.26975414460053099</v>
      </c>
    </row>
    <row r="17" spans="2:79" ht="29" x14ac:dyDescent="0.35">
      <c r="B17" s="18" t="s">
        <v>526</v>
      </c>
      <c r="C17" s="17">
        <v>0.21550401914756701</v>
      </c>
      <c r="D17" s="17">
        <v>0.23012122815897601</v>
      </c>
      <c r="E17" s="17">
        <v>0.201771466837848</v>
      </c>
      <c r="F17" s="17"/>
      <c r="G17" s="17">
        <v>0.14899198515001899</v>
      </c>
      <c r="H17" s="17">
        <v>0.14027263156520201</v>
      </c>
      <c r="I17" s="17">
        <v>0.22283279973712899</v>
      </c>
      <c r="J17" s="17">
        <v>0.168232853564354</v>
      </c>
      <c r="K17" s="17">
        <v>0.28962423894716799</v>
      </c>
      <c r="L17" s="17">
        <v>0.30244440692362501</v>
      </c>
      <c r="M17" s="17"/>
      <c r="N17" s="17">
        <v>0.239098630863393</v>
      </c>
      <c r="O17" s="17">
        <v>0.210754373498864</v>
      </c>
      <c r="P17" s="17">
        <v>0.20508918026716699</v>
      </c>
      <c r="Q17" s="17">
        <v>0.20580730919404799</v>
      </c>
      <c r="R17" s="17"/>
      <c r="S17" s="17">
        <v>0.22389109226020701</v>
      </c>
      <c r="T17" s="17">
        <v>0.166914765277936</v>
      </c>
      <c r="U17" s="17">
        <v>0.20456940280480701</v>
      </c>
      <c r="V17" s="17">
        <v>0.16315903826567299</v>
      </c>
      <c r="W17" s="17">
        <v>0.20901993345803699</v>
      </c>
      <c r="X17" s="17">
        <v>0.198296076499342</v>
      </c>
      <c r="Y17" s="17">
        <v>0.24503562223202899</v>
      </c>
      <c r="Z17" s="17">
        <v>0.23426485427119001</v>
      </c>
      <c r="AA17" s="17">
        <v>0.234545781233717</v>
      </c>
      <c r="AB17" s="17">
        <v>0.25543162387374002</v>
      </c>
      <c r="AC17" s="17">
        <v>0.27194855175055299</v>
      </c>
      <c r="AD17" s="17">
        <v>0.23800307085744801</v>
      </c>
      <c r="AE17" s="17"/>
      <c r="AF17" s="17">
        <v>0.19217999475830699</v>
      </c>
      <c r="AG17" s="17">
        <v>0.20420217538962401</v>
      </c>
      <c r="AH17" s="17">
        <v>0.222057334217279</v>
      </c>
      <c r="AI17" s="17">
        <v>0.25940064273393398</v>
      </c>
      <c r="AJ17" s="17">
        <v>0.20122799351450399</v>
      </c>
      <c r="AK17" s="17">
        <v>0.19524652014082999</v>
      </c>
      <c r="AL17" s="17"/>
      <c r="AM17" s="17">
        <v>0.20314585202484201</v>
      </c>
      <c r="AN17" s="17">
        <v>0.20672163141102601</v>
      </c>
      <c r="AO17" s="17">
        <v>0.23904973692158499</v>
      </c>
      <c r="AP17" s="17">
        <v>0.210659183667019</v>
      </c>
      <c r="AQ17" s="17">
        <v>0.22854450632189399</v>
      </c>
      <c r="AR17" s="17"/>
      <c r="AS17" s="17">
        <v>0.15501636175358399</v>
      </c>
      <c r="AT17" s="17">
        <v>0.23272213379929299</v>
      </c>
      <c r="AU17" s="17">
        <v>0.240260890956672</v>
      </c>
      <c r="AV17" s="17">
        <v>0.207470873145916</v>
      </c>
      <c r="AW17" s="17">
        <v>0.26243620746125401</v>
      </c>
      <c r="AX17" s="17">
        <v>0.243374398586993</v>
      </c>
      <c r="AY17" s="17"/>
      <c r="AZ17" s="17">
        <v>0.249019025474367</v>
      </c>
      <c r="BA17" s="17">
        <v>0.213165722531691</v>
      </c>
      <c r="BB17" s="17">
        <v>0.22328070078609699</v>
      </c>
      <c r="BC17" s="17">
        <v>0.24054673966561199</v>
      </c>
      <c r="BD17" s="17">
        <v>0.17631820421275801</v>
      </c>
      <c r="BE17" s="17"/>
      <c r="BF17" s="17">
        <v>0.222982015303439</v>
      </c>
      <c r="BG17" s="17"/>
      <c r="BH17" s="17">
        <v>0.235490218351114</v>
      </c>
      <c r="BI17" s="17"/>
      <c r="BJ17" s="17">
        <v>0.17372326263700699</v>
      </c>
      <c r="BK17" s="17">
        <v>0.249391795315175</v>
      </c>
      <c r="BL17" s="17">
        <v>0.25703917999723902</v>
      </c>
      <c r="BM17" s="17">
        <v>0.19591391649574699</v>
      </c>
      <c r="BN17" s="17">
        <v>0.18047252238252201</v>
      </c>
      <c r="BO17" s="17">
        <v>0.146303517765902</v>
      </c>
      <c r="BP17" s="17"/>
      <c r="BQ17" s="17">
        <v>0.24942304431721299</v>
      </c>
      <c r="BR17" s="17">
        <v>0.22327532086409099</v>
      </c>
      <c r="BS17" s="17">
        <v>0.22161410012444299</v>
      </c>
      <c r="BT17" s="17"/>
      <c r="BU17" s="17">
        <v>0.139983823642087</v>
      </c>
      <c r="BV17" s="17">
        <v>0.23270092790227001</v>
      </c>
      <c r="BW17" s="17">
        <v>0.22684993337400999</v>
      </c>
      <c r="BX17" s="17"/>
      <c r="BY17" s="17">
        <v>0.15357906049999401</v>
      </c>
      <c r="BZ17" s="17"/>
      <c r="CA17" s="17">
        <v>0.13903718261426601</v>
      </c>
    </row>
    <row r="18" spans="2:79" ht="29" x14ac:dyDescent="0.35">
      <c r="B18" s="18" t="s">
        <v>527</v>
      </c>
      <c r="C18" s="17">
        <v>0.201860781323043</v>
      </c>
      <c r="D18" s="17">
        <v>0.189661050123826</v>
      </c>
      <c r="E18" s="17">
        <v>0.214881153164004</v>
      </c>
      <c r="F18" s="17"/>
      <c r="G18" s="17">
        <v>0.156523398731511</v>
      </c>
      <c r="H18" s="17">
        <v>0.16602424874312499</v>
      </c>
      <c r="I18" s="17">
        <v>0.238239035257756</v>
      </c>
      <c r="J18" s="17">
        <v>0.16711203835381599</v>
      </c>
      <c r="K18" s="17">
        <v>0.223396806862522</v>
      </c>
      <c r="L18" s="17">
        <v>0.24369294554569201</v>
      </c>
      <c r="M18" s="17"/>
      <c r="N18" s="17">
        <v>0.21181043708405201</v>
      </c>
      <c r="O18" s="17">
        <v>0.176685807483215</v>
      </c>
      <c r="P18" s="17">
        <v>0.20891387953778801</v>
      </c>
      <c r="Q18" s="17">
        <v>0.212065651481811</v>
      </c>
      <c r="R18" s="17"/>
      <c r="S18" s="17">
        <v>0.189244852168412</v>
      </c>
      <c r="T18" s="17">
        <v>0.25073631594637003</v>
      </c>
      <c r="U18" s="17">
        <v>0.16401638638704799</v>
      </c>
      <c r="V18" s="17">
        <v>0.128788146213623</v>
      </c>
      <c r="W18" s="17">
        <v>0.14774725693826599</v>
      </c>
      <c r="X18" s="17">
        <v>0.20316238127328301</v>
      </c>
      <c r="Y18" s="17">
        <v>0.20418994157476</v>
      </c>
      <c r="Z18" s="17">
        <v>0.211634034600128</v>
      </c>
      <c r="AA18" s="17">
        <v>0.213107805772138</v>
      </c>
      <c r="AB18" s="17">
        <v>0.25055617736917002</v>
      </c>
      <c r="AC18" s="17">
        <v>0.23354204128474801</v>
      </c>
      <c r="AD18" s="17">
        <v>0.22900295872326301</v>
      </c>
      <c r="AE18" s="17"/>
      <c r="AF18" s="17">
        <v>0.14820033564259999</v>
      </c>
      <c r="AG18" s="17">
        <v>0.21070752410635499</v>
      </c>
      <c r="AH18" s="17">
        <v>0.22258100751738399</v>
      </c>
      <c r="AI18" s="17">
        <v>0.22138358579994899</v>
      </c>
      <c r="AJ18" s="17">
        <v>0.26896088517329197</v>
      </c>
      <c r="AK18" s="17">
        <v>0.15689053166994699</v>
      </c>
      <c r="AL18" s="17"/>
      <c r="AM18" s="17">
        <v>0.20627308587135201</v>
      </c>
      <c r="AN18" s="17">
        <v>0.21079734721891499</v>
      </c>
      <c r="AO18" s="17">
        <v>0.19714571603346701</v>
      </c>
      <c r="AP18" s="17">
        <v>0.18817545908290501</v>
      </c>
      <c r="AQ18" s="17">
        <v>0.25710724212187802</v>
      </c>
      <c r="AR18" s="17"/>
      <c r="AS18" s="17">
        <v>0.17634030691730901</v>
      </c>
      <c r="AT18" s="17">
        <v>0.210220790868623</v>
      </c>
      <c r="AU18" s="17">
        <v>0.21597549575781</v>
      </c>
      <c r="AV18" s="17">
        <v>0.18412081857809701</v>
      </c>
      <c r="AW18" s="17">
        <v>0.248734357931095</v>
      </c>
      <c r="AX18" s="17">
        <v>0.18923330948726999</v>
      </c>
      <c r="AY18" s="17"/>
      <c r="AZ18" s="17">
        <v>0.25452537176743001</v>
      </c>
      <c r="BA18" s="17">
        <v>0.19874743246878199</v>
      </c>
      <c r="BB18" s="17">
        <v>0.17598063530189401</v>
      </c>
      <c r="BC18" s="17">
        <v>0.19803685738288701</v>
      </c>
      <c r="BD18" s="17">
        <v>0.18677743708671399</v>
      </c>
      <c r="BE18" s="17"/>
      <c r="BF18" s="17">
        <v>0.21016995985571199</v>
      </c>
      <c r="BG18" s="17"/>
      <c r="BH18" s="17">
        <v>0.21954653713858299</v>
      </c>
      <c r="BI18" s="17"/>
      <c r="BJ18" s="17">
        <v>0.19221810436030301</v>
      </c>
      <c r="BK18" s="17">
        <v>0.23780827890619199</v>
      </c>
      <c r="BL18" s="17">
        <v>0.205458935795262</v>
      </c>
      <c r="BM18" s="17">
        <v>0.163235548439609</v>
      </c>
      <c r="BN18" s="17">
        <v>0.20298493173625901</v>
      </c>
      <c r="BO18" s="17">
        <v>0.175994746737128</v>
      </c>
      <c r="BP18" s="17"/>
      <c r="BQ18" s="17">
        <v>0.23672483135370101</v>
      </c>
      <c r="BR18" s="17">
        <v>0.21309500437231099</v>
      </c>
      <c r="BS18" s="17">
        <v>0.204475961059914</v>
      </c>
      <c r="BT18" s="17"/>
      <c r="BU18" s="17">
        <v>0.138637142932345</v>
      </c>
      <c r="BV18" s="17">
        <v>0.20324884541299101</v>
      </c>
      <c r="BW18" s="17">
        <v>0.22589084151338501</v>
      </c>
      <c r="BX18" s="17"/>
      <c r="BY18" s="17">
        <v>0.18941811564637401</v>
      </c>
      <c r="BZ18" s="17"/>
      <c r="CA18" s="17">
        <v>0.20914452657518801</v>
      </c>
    </row>
    <row r="19" spans="2:79" ht="29" x14ac:dyDescent="0.35">
      <c r="B19" s="18" t="s">
        <v>525</v>
      </c>
      <c r="C19" s="17">
        <v>0.19472630558361101</v>
      </c>
      <c r="D19" s="17">
        <v>0.199128377637911</v>
      </c>
      <c r="E19" s="17">
        <v>0.190084339607348</v>
      </c>
      <c r="F19" s="17"/>
      <c r="G19" s="17">
        <v>0.14045831310861501</v>
      </c>
      <c r="H19" s="17">
        <v>0.197532680251846</v>
      </c>
      <c r="I19" s="17">
        <v>0.210308598752659</v>
      </c>
      <c r="J19" s="17">
        <v>0.167544778171241</v>
      </c>
      <c r="K19" s="17">
        <v>0.21386439910420299</v>
      </c>
      <c r="L19" s="17">
        <v>0.222338566708605</v>
      </c>
      <c r="M19" s="17"/>
      <c r="N19" s="17">
        <v>0.20832254557157301</v>
      </c>
      <c r="O19" s="17">
        <v>0.197246354425993</v>
      </c>
      <c r="P19" s="17">
        <v>0.18322102670373</v>
      </c>
      <c r="Q19" s="17">
        <v>0.19129059261610701</v>
      </c>
      <c r="R19" s="17"/>
      <c r="S19" s="17">
        <v>0.19932153972160699</v>
      </c>
      <c r="T19" s="17">
        <v>0.18767952695033799</v>
      </c>
      <c r="U19" s="17">
        <v>0.19379610190861599</v>
      </c>
      <c r="V19" s="17">
        <v>0.20255383355916701</v>
      </c>
      <c r="W19" s="17">
        <v>0.206030785392979</v>
      </c>
      <c r="X19" s="17">
        <v>0.15389259578623199</v>
      </c>
      <c r="Y19" s="17">
        <v>0.25445207416211102</v>
      </c>
      <c r="Z19" s="17">
        <v>7.5191970126935403E-2</v>
      </c>
      <c r="AA19" s="17">
        <v>0.166181241042543</v>
      </c>
      <c r="AB19" s="17">
        <v>0.205358081450426</v>
      </c>
      <c r="AC19" s="17">
        <v>0.26006012304993198</v>
      </c>
      <c r="AD19" s="17">
        <v>0.25271600965021401</v>
      </c>
      <c r="AE19" s="17"/>
      <c r="AF19" s="17">
        <v>0.178262756103826</v>
      </c>
      <c r="AG19" s="17">
        <v>0.16685349175189901</v>
      </c>
      <c r="AH19" s="17">
        <v>0.24162018166791399</v>
      </c>
      <c r="AI19" s="17">
        <v>0.250431944775938</v>
      </c>
      <c r="AJ19" s="17">
        <v>0.23761972637604201</v>
      </c>
      <c r="AK19" s="17">
        <v>0.18237251690568601</v>
      </c>
      <c r="AL19" s="17"/>
      <c r="AM19" s="17">
        <v>0.172793143409954</v>
      </c>
      <c r="AN19" s="17">
        <v>0.21045192536660101</v>
      </c>
      <c r="AO19" s="17">
        <v>0.18294086704065399</v>
      </c>
      <c r="AP19" s="17">
        <v>0.210917163944075</v>
      </c>
      <c r="AQ19" s="17">
        <v>0.20838460516104701</v>
      </c>
      <c r="AR19" s="17"/>
      <c r="AS19" s="17">
        <v>0.18123823108249501</v>
      </c>
      <c r="AT19" s="17">
        <v>0.190303100190887</v>
      </c>
      <c r="AU19" s="17">
        <v>0.15988097674735999</v>
      </c>
      <c r="AV19" s="17">
        <v>0.19381486926805</v>
      </c>
      <c r="AW19" s="17">
        <v>0.24640836995542001</v>
      </c>
      <c r="AX19" s="17">
        <v>0.25292084543091298</v>
      </c>
      <c r="AY19" s="17"/>
      <c r="AZ19" s="17">
        <v>0.23339288333481001</v>
      </c>
      <c r="BA19" s="17">
        <v>0.167784532302897</v>
      </c>
      <c r="BB19" s="17">
        <v>0.19539767833542801</v>
      </c>
      <c r="BC19" s="17">
        <v>0.22275228307789599</v>
      </c>
      <c r="BD19" s="17">
        <v>0.18646817036736299</v>
      </c>
      <c r="BE19" s="17"/>
      <c r="BF19" s="17">
        <v>0.198622404070324</v>
      </c>
      <c r="BG19" s="17"/>
      <c r="BH19" s="17">
        <v>0.20872078191128901</v>
      </c>
      <c r="BI19" s="17"/>
      <c r="BJ19" s="17">
        <v>0.16681759887206901</v>
      </c>
      <c r="BK19" s="17">
        <v>0.230920565154282</v>
      </c>
      <c r="BL19" s="17">
        <v>0.20573776167815</v>
      </c>
      <c r="BM19" s="17">
        <v>0.176585134218569</v>
      </c>
      <c r="BN19" s="17">
        <v>0.13225987984227999</v>
      </c>
      <c r="BO19" s="17">
        <v>0.19183027886770401</v>
      </c>
      <c r="BP19" s="17"/>
      <c r="BQ19" s="17">
        <v>0.21877660189426901</v>
      </c>
      <c r="BR19" s="17">
        <v>0.217593372460685</v>
      </c>
      <c r="BS19" s="17">
        <v>0.189533172005657</v>
      </c>
      <c r="BT19" s="17"/>
      <c r="BU19" s="17">
        <v>0.23221926228159701</v>
      </c>
      <c r="BV19" s="17">
        <v>0.20999022768943801</v>
      </c>
      <c r="BW19" s="17">
        <v>0.19226469840374</v>
      </c>
      <c r="BX19" s="17"/>
      <c r="BY19" s="17">
        <v>9.7612966260847506E-2</v>
      </c>
      <c r="BZ19" s="17"/>
      <c r="CA19" s="17">
        <v>0.209191925718962</v>
      </c>
    </row>
    <row r="20" spans="2:79" ht="29" x14ac:dyDescent="0.35">
      <c r="B20" s="18" t="s">
        <v>544</v>
      </c>
      <c r="C20" s="17">
        <v>0.14131022205480001</v>
      </c>
      <c r="D20" s="17">
        <v>0.13635174276312101</v>
      </c>
      <c r="E20" s="17">
        <v>0.14530919477012999</v>
      </c>
      <c r="F20" s="17"/>
      <c r="G20" s="17">
        <v>0.12244086369001</v>
      </c>
      <c r="H20" s="17">
        <v>0.152875637819754</v>
      </c>
      <c r="I20" s="17">
        <v>0.16056544053019101</v>
      </c>
      <c r="J20" s="17">
        <v>0.13842100243613301</v>
      </c>
      <c r="K20" s="17">
        <v>0.13030937111357099</v>
      </c>
      <c r="L20" s="17">
        <v>0.13779218672003801</v>
      </c>
      <c r="M20" s="17"/>
      <c r="N20" s="17">
        <v>0.12127711466206401</v>
      </c>
      <c r="O20" s="17">
        <v>0.15906601941599699</v>
      </c>
      <c r="P20" s="17">
        <v>0.17431859622634699</v>
      </c>
      <c r="Q20" s="17">
        <v>0.11615424040922601</v>
      </c>
      <c r="R20" s="17"/>
      <c r="S20" s="17">
        <v>0.17739187149603</v>
      </c>
      <c r="T20" s="17">
        <v>0.120942798981511</v>
      </c>
      <c r="U20" s="17">
        <v>0.15644459095730301</v>
      </c>
      <c r="V20" s="17">
        <v>0.13705007437361799</v>
      </c>
      <c r="W20" s="17">
        <v>0.103775963974612</v>
      </c>
      <c r="X20" s="17">
        <v>0.1489608984327</v>
      </c>
      <c r="Y20" s="17">
        <v>0.17435104555209899</v>
      </c>
      <c r="Z20" s="17">
        <v>7.1725553465603498E-2</v>
      </c>
      <c r="AA20" s="17">
        <v>0.151443198357745</v>
      </c>
      <c r="AB20" s="17">
        <v>0.14360394450580999</v>
      </c>
      <c r="AC20" s="17">
        <v>0.123524125609137</v>
      </c>
      <c r="AD20" s="17">
        <v>8.2771719497575794E-2</v>
      </c>
      <c r="AE20" s="17"/>
      <c r="AF20" s="17">
        <v>0.13640699914999199</v>
      </c>
      <c r="AG20" s="17">
        <v>0.14500793364376199</v>
      </c>
      <c r="AH20" s="17">
        <v>0.15027097219205501</v>
      </c>
      <c r="AI20" s="17">
        <v>0.145031915783704</v>
      </c>
      <c r="AJ20" s="17">
        <v>0.13102415058164901</v>
      </c>
      <c r="AK20" s="17">
        <v>9.0039757182275706E-2</v>
      </c>
      <c r="AL20" s="17"/>
      <c r="AM20" s="17">
        <v>0.13294684054547701</v>
      </c>
      <c r="AN20" s="17">
        <v>0.14301851333944199</v>
      </c>
      <c r="AO20" s="17">
        <v>0.172324493234461</v>
      </c>
      <c r="AP20" s="17">
        <v>0.108364370370904</v>
      </c>
      <c r="AQ20" s="17">
        <v>0.11375320270848201</v>
      </c>
      <c r="AR20" s="17"/>
      <c r="AS20" s="17">
        <v>0.16272076537054</v>
      </c>
      <c r="AT20" s="17">
        <v>0.114385333721414</v>
      </c>
      <c r="AU20" s="17">
        <v>0.19186842910016999</v>
      </c>
      <c r="AV20" s="17">
        <v>0.13490385025815299</v>
      </c>
      <c r="AW20" s="17">
        <v>0.12505623192664</v>
      </c>
      <c r="AX20" s="17">
        <v>7.4667711929464697E-2</v>
      </c>
      <c r="AY20" s="17"/>
      <c r="AZ20" s="17">
        <v>0.111510675736941</v>
      </c>
      <c r="BA20" s="17">
        <v>0.12801300586550901</v>
      </c>
      <c r="BB20" s="17">
        <v>0.177442275456971</v>
      </c>
      <c r="BC20" s="17">
        <v>7.21250495400306E-2</v>
      </c>
      <c r="BD20" s="17">
        <v>0.17574482502788699</v>
      </c>
      <c r="BE20" s="17"/>
      <c r="BF20" s="17">
        <v>0.12424032672287399</v>
      </c>
      <c r="BG20" s="17"/>
      <c r="BH20" s="17">
        <v>0.112966659267979</v>
      </c>
      <c r="BI20" s="17"/>
      <c r="BJ20" s="17">
        <v>0.123414958924757</v>
      </c>
      <c r="BK20" s="17">
        <v>0.14272085282100899</v>
      </c>
      <c r="BL20" s="17">
        <v>0.1519819982534</v>
      </c>
      <c r="BM20" s="17">
        <v>0.14430775075672</v>
      </c>
      <c r="BN20" s="17">
        <v>0.13967560067170301</v>
      </c>
      <c r="BO20" s="17">
        <v>0.10381873217045701</v>
      </c>
      <c r="BP20" s="17"/>
      <c r="BQ20" s="17">
        <v>0.163673474863022</v>
      </c>
      <c r="BR20" s="17">
        <v>0.14385794829607301</v>
      </c>
      <c r="BS20" s="17">
        <v>0.14706841888783001</v>
      </c>
      <c r="BT20" s="17"/>
      <c r="BU20" s="17">
        <v>0.111437379658041</v>
      </c>
      <c r="BV20" s="17">
        <v>0.13457130683492699</v>
      </c>
      <c r="BW20" s="17">
        <v>0.14777365713534099</v>
      </c>
      <c r="BX20" s="17"/>
      <c r="BY20" s="17">
        <v>0.18983765162684299</v>
      </c>
      <c r="BZ20" s="17"/>
      <c r="CA20" s="17">
        <v>0.163471699091054</v>
      </c>
    </row>
    <row r="21" spans="2:79" x14ac:dyDescent="0.35">
      <c r="B21" s="18" t="s">
        <v>136</v>
      </c>
      <c r="C21" s="17">
        <v>9.09140206820232E-2</v>
      </c>
      <c r="D21" s="17">
        <v>8.2452085193966795E-2</v>
      </c>
      <c r="E21" s="17">
        <v>9.88871365695215E-2</v>
      </c>
      <c r="F21" s="17"/>
      <c r="G21" s="17">
        <v>8.12392645369686E-2</v>
      </c>
      <c r="H21" s="17">
        <v>0.104792909933464</v>
      </c>
      <c r="I21" s="17">
        <v>7.4988065229301806E-2</v>
      </c>
      <c r="J21" s="17">
        <v>0.111819716766941</v>
      </c>
      <c r="K21" s="17">
        <v>8.9541351909690994E-2</v>
      </c>
      <c r="L21" s="17">
        <v>8.4285757215141394E-2</v>
      </c>
      <c r="M21" s="17"/>
      <c r="N21" s="17">
        <v>7.5042039695260604E-2</v>
      </c>
      <c r="O21" s="17">
        <v>8.2354983190608397E-2</v>
      </c>
      <c r="P21" s="17">
        <v>9.0586701728335897E-2</v>
      </c>
      <c r="Q21" s="17">
        <v>0.117544424485583</v>
      </c>
      <c r="R21" s="17"/>
      <c r="S21" s="17">
        <v>9.8217812569361504E-2</v>
      </c>
      <c r="T21" s="17">
        <v>0.121250990561504</v>
      </c>
      <c r="U21" s="17">
        <v>8.5347645114126097E-2</v>
      </c>
      <c r="V21" s="17">
        <v>7.2151179488282105E-2</v>
      </c>
      <c r="W21" s="17">
        <v>7.6204787016199899E-2</v>
      </c>
      <c r="X21" s="17">
        <v>8.2970634186072798E-2</v>
      </c>
      <c r="Y21" s="17">
        <v>7.6471827535912806E-2</v>
      </c>
      <c r="Z21" s="17">
        <v>0.15986772661107801</v>
      </c>
      <c r="AA21" s="17">
        <v>9.6307032733911002E-2</v>
      </c>
      <c r="AB21" s="17">
        <v>7.4238376909369699E-2</v>
      </c>
      <c r="AC21" s="17">
        <v>5.2472915509539503E-2</v>
      </c>
      <c r="AD21" s="17">
        <v>9.3329268700790599E-2</v>
      </c>
      <c r="AE21" s="17"/>
      <c r="AF21" s="17">
        <v>9.5822111662406506E-2</v>
      </c>
      <c r="AG21" s="17">
        <v>8.9732245529652602E-2</v>
      </c>
      <c r="AH21" s="17">
        <v>8.4261266341428304E-2</v>
      </c>
      <c r="AI21" s="17">
        <v>7.3702583190249304E-2</v>
      </c>
      <c r="AJ21" s="17">
        <v>0.11101825846928499</v>
      </c>
      <c r="AK21" s="17">
        <v>4.4065903268630698E-2</v>
      </c>
      <c r="AL21" s="17"/>
      <c r="AM21" s="17">
        <v>0.11331491036508499</v>
      </c>
      <c r="AN21" s="17">
        <v>9.2137151341551607E-2</v>
      </c>
      <c r="AO21" s="17">
        <v>6.7226140641712104E-2</v>
      </c>
      <c r="AP21" s="17">
        <v>8.5363423050205403E-2</v>
      </c>
      <c r="AQ21" s="17">
        <v>0.120834893033225</v>
      </c>
      <c r="AR21" s="17"/>
      <c r="AS21" s="17">
        <v>0.101558766517665</v>
      </c>
      <c r="AT21" s="17">
        <v>8.9727797024418895E-2</v>
      </c>
      <c r="AU21" s="17">
        <v>7.6377337179769494E-2</v>
      </c>
      <c r="AV21" s="17">
        <v>0.104457103766137</v>
      </c>
      <c r="AW21" s="17">
        <v>9.7995330312870596E-2</v>
      </c>
      <c r="AX21" s="17">
        <v>4.5825621389856998E-2</v>
      </c>
      <c r="AY21" s="17"/>
      <c r="AZ21" s="17">
        <v>5.62314039163559E-2</v>
      </c>
      <c r="BA21" s="17">
        <v>9.2971798365178396E-2</v>
      </c>
      <c r="BB21" s="17">
        <v>0.12315001206190899</v>
      </c>
      <c r="BC21" s="17">
        <v>9.5336409511472694E-2</v>
      </c>
      <c r="BD21" s="17">
        <v>8.8365475904720395E-2</v>
      </c>
      <c r="BE21" s="17"/>
      <c r="BF21" s="17">
        <v>8.7686146492910802E-2</v>
      </c>
      <c r="BG21" s="17"/>
      <c r="BH21" s="17">
        <v>7.6374107794723006E-2</v>
      </c>
      <c r="BI21" s="17"/>
      <c r="BJ21" s="17">
        <v>0.10382625742559901</v>
      </c>
      <c r="BK21" s="17">
        <v>9.2375884819693402E-2</v>
      </c>
      <c r="BL21" s="17">
        <v>7.5877343333879299E-2</v>
      </c>
      <c r="BM21" s="17">
        <v>0.13106396853500901</v>
      </c>
      <c r="BN21" s="17">
        <v>5.8411629313505103E-2</v>
      </c>
      <c r="BO21" s="17">
        <v>4.0986504034017601E-2</v>
      </c>
      <c r="BP21" s="17"/>
      <c r="BQ21" s="17">
        <v>5.8028233359583403E-2</v>
      </c>
      <c r="BR21" s="17">
        <v>6.6643899567740403E-2</v>
      </c>
      <c r="BS21" s="17">
        <v>7.2768794296974096E-2</v>
      </c>
      <c r="BT21" s="17"/>
      <c r="BU21" s="17">
        <v>7.33551642104463E-3</v>
      </c>
      <c r="BV21" s="17">
        <v>7.9238751184837405E-2</v>
      </c>
      <c r="BW21" s="17">
        <v>6.1772203323333802E-2</v>
      </c>
      <c r="BX21" s="17"/>
      <c r="BY21" s="17">
        <v>7.8439092040986994E-2</v>
      </c>
      <c r="BZ21" s="17"/>
      <c r="CA21" s="17">
        <v>8.54674816003273E-2</v>
      </c>
    </row>
    <row r="22" spans="2:79" x14ac:dyDescent="0.35">
      <c r="B22" s="18" t="s">
        <v>529</v>
      </c>
      <c r="C22" s="19">
        <v>3.3885758724085703E-2</v>
      </c>
      <c r="D22" s="19">
        <v>3.9089329735775599E-2</v>
      </c>
      <c r="E22" s="19">
        <v>2.91093743982156E-2</v>
      </c>
      <c r="F22" s="19"/>
      <c r="G22" s="19">
        <v>4.0386858392880601E-2</v>
      </c>
      <c r="H22" s="19">
        <v>4.0961108343461498E-2</v>
      </c>
      <c r="I22" s="19">
        <v>3.2093261317532297E-2</v>
      </c>
      <c r="J22" s="19">
        <v>3.5128347734332398E-2</v>
      </c>
      <c r="K22" s="19">
        <v>3.6957704404742997E-2</v>
      </c>
      <c r="L22" s="19">
        <v>2.2412739139001301E-2</v>
      </c>
      <c r="M22" s="19"/>
      <c r="N22" s="19">
        <v>2.74996716875179E-2</v>
      </c>
      <c r="O22" s="19">
        <v>2.1340921261454201E-2</v>
      </c>
      <c r="P22" s="19">
        <v>3.2951961699153397E-2</v>
      </c>
      <c r="Q22" s="19">
        <v>5.5450264678142701E-2</v>
      </c>
      <c r="R22" s="19"/>
      <c r="S22" s="19">
        <v>4.56188119312603E-2</v>
      </c>
      <c r="T22" s="19">
        <v>1.98209739069608E-2</v>
      </c>
      <c r="U22" s="19">
        <v>4.4452252641549103E-3</v>
      </c>
      <c r="V22" s="19">
        <v>6.6169984260433704E-2</v>
      </c>
      <c r="W22" s="19">
        <v>3.7054670846806102E-2</v>
      </c>
      <c r="X22" s="19">
        <v>6.1825955854128901E-2</v>
      </c>
      <c r="Y22" s="19">
        <v>3.9505856778941799E-2</v>
      </c>
      <c r="Z22" s="19">
        <v>4.7497825785214602E-2</v>
      </c>
      <c r="AA22" s="19">
        <v>2.7169968548327001E-2</v>
      </c>
      <c r="AB22" s="19">
        <v>2.2314376478718999E-2</v>
      </c>
      <c r="AC22" s="19">
        <v>9.8719037345741199E-3</v>
      </c>
      <c r="AD22" s="19">
        <v>0</v>
      </c>
      <c r="AE22" s="19"/>
      <c r="AF22" s="19">
        <v>5.76392968256682E-2</v>
      </c>
      <c r="AG22" s="19">
        <v>2.0482654685817499E-2</v>
      </c>
      <c r="AH22" s="19">
        <v>2.9383299328802501E-2</v>
      </c>
      <c r="AI22" s="19">
        <v>3.22629219183104E-2</v>
      </c>
      <c r="AJ22" s="19">
        <v>3.131695513847E-2</v>
      </c>
      <c r="AK22" s="19">
        <v>5.6656777766029197E-2</v>
      </c>
      <c r="AL22" s="19"/>
      <c r="AM22" s="19">
        <v>4.5123598849203798E-2</v>
      </c>
      <c r="AN22" s="19">
        <v>3.2595620708029502E-2</v>
      </c>
      <c r="AO22" s="19">
        <v>1.7786119819410501E-2</v>
      </c>
      <c r="AP22" s="19">
        <v>3.8775301725578401E-2</v>
      </c>
      <c r="AQ22" s="19">
        <v>7.1517897237589306E-2</v>
      </c>
      <c r="AR22" s="19"/>
      <c r="AS22" s="19">
        <v>3.2207854958338902E-2</v>
      </c>
      <c r="AT22" s="19">
        <v>5.7475099201855402E-2</v>
      </c>
      <c r="AU22" s="19">
        <v>1.3114380273343501E-2</v>
      </c>
      <c r="AV22" s="19">
        <v>2.7880707080638299E-2</v>
      </c>
      <c r="AW22" s="19">
        <v>6.3755107691228202E-3</v>
      </c>
      <c r="AX22" s="19">
        <v>7.8147837578912194E-2</v>
      </c>
      <c r="AY22" s="19"/>
      <c r="AZ22" s="19">
        <v>3.6580807749685001E-2</v>
      </c>
      <c r="BA22" s="19">
        <v>3.8851523829427602E-2</v>
      </c>
      <c r="BB22" s="19">
        <v>2.8298839002621499E-2</v>
      </c>
      <c r="BC22" s="19">
        <v>1.52256957319243E-2</v>
      </c>
      <c r="BD22" s="19">
        <v>3.7099069039661703E-2</v>
      </c>
      <c r="BE22" s="19"/>
      <c r="BF22" s="19">
        <v>3.60544933900745E-2</v>
      </c>
      <c r="BG22" s="19"/>
      <c r="BH22" s="19">
        <v>3.7133476028767501E-2</v>
      </c>
      <c r="BI22" s="19"/>
      <c r="BJ22" s="19">
        <v>4.0250843651193399E-2</v>
      </c>
      <c r="BK22" s="19">
        <v>2.9619109261288201E-2</v>
      </c>
      <c r="BL22" s="19">
        <v>2.7560129700917702E-2</v>
      </c>
      <c r="BM22" s="19">
        <v>4.0032504777377402E-2</v>
      </c>
      <c r="BN22" s="19">
        <v>3.0473485885200199E-2</v>
      </c>
      <c r="BO22" s="19">
        <v>5.2619593580420801E-2</v>
      </c>
      <c r="BP22" s="19"/>
      <c r="BQ22" s="19">
        <v>1.8007509886544999E-2</v>
      </c>
      <c r="BR22" s="19">
        <v>3.3866476605361302E-2</v>
      </c>
      <c r="BS22" s="19">
        <v>2.7776178812856999E-2</v>
      </c>
      <c r="BT22" s="19"/>
      <c r="BU22" s="19">
        <v>0</v>
      </c>
      <c r="BV22" s="19">
        <v>4.57308565463862E-2</v>
      </c>
      <c r="BW22" s="19">
        <v>2.1016722440130899E-2</v>
      </c>
      <c r="BX22" s="19"/>
      <c r="BY22" s="19">
        <v>4.3137361996881098E-2</v>
      </c>
      <c r="BZ22" s="19"/>
      <c r="CA22" s="19">
        <v>3.26042297869703E-2</v>
      </c>
    </row>
    <row r="23" spans="2:79" x14ac:dyDescent="0.35">
      <c r="B23" s="16" t="s">
        <v>582</v>
      </c>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25"/>
  <sheetViews>
    <sheetView showGridLines="0" topLeftCell="A14"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488</v>
      </c>
      <c r="C9" s="17">
        <v>0.73595978836224796</v>
      </c>
      <c r="D9" s="17">
        <v>0.71694938267057395</v>
      </c>
      <c r="E9" s="17">
        <v>0.75470394965605903</v>
      </c>
      <c r="F9" s="17"/>
      <c r="G9" s="17">
        <v>0.58546056049930395</v>
      </c>
      <c r="H9" s="17">
        <v>0.625755228348299</v>
      </c>
      <c r="I9" s="17">
        <v>0.729881814381244</v>
      </c>
      <c r="J9" s="17">
        <v>0.77688073663063895</v>
      </c>
      <c r="K9" s="17">
        <v>0.82070378775552899</v>
      </c>
      <c r="L9" s="17">
        <v>0.84111859823138002</v>
      </c>
      <c r="M9" s="17"/>
      <c r="N9" s="17">
        <v>0.77118973125382495</v>
      </c>
      <c r="O9" s="17">
        <v>0.73653408140827303</v>
      </c>
      <c r="P9" s="17">
        <v>0.70388583658642201</v>
      </c>
      <c r="Q9" s="17">
        <v>0.72364668147434896</v>
      </c>
      <c r="R9" s="17"/>
      <c r="S9" s="17">
        <v>0.66467446566042498</v>
      </c>
      <c r="T9" s="17">
        <v>0.76713537261985898</v>
      </c>
      <c r="U9" s="17">
        <v>0.77876783640200897</v>
      </c>
      <c r="V9" s="17">
        <v>0.77723341101198995</v>
      </c>
      <c r="W9" s="17">
        <v>0.76359411342001304</v>
      </c>
      <c r="X9" s="17">
        <v>0.715995138133941</v>
      </c>
      <c r="Y9" s="17">
        <v>0.74480319956959096</v>
      </c>
      <c r="Z9" s="17">
        <v>0.70020638751680297</v>
      </c>
      <c r="AA9" s="17">
        <v>0.71233406687310497</v>
      </c>
      <c r="AB9" s="17">
        <v>0.74359766385502502</v>
      </c>
      <c r="AC9" s="17">
        <v>0.75091244323275197</v>
      </c>
      <c r="AD9" s="17">
        <v>0.75345184542433696</v>
      </c>
      <c r="AE9" s="17"/>
      <c r="AF9" s="17">
        <v>0.70195808830598305</v>
      </c>
      <c r="AG9" s="17">
        <v>0.71583153416937995</v>
      </c>
      <c r="AH9" s="17">
        <v>0.78969228841845096</v>
      </c>
      <c r="AI9" s="17">
        <v>0.76937626440279405</v>
      </c>
      <c r="AJ9" s="17">
        <v>0.79059558713915301</v>
      </c>
      <c r="AK9" s="17">
        <v>0.76127657193042197</v>
      </c>
      <c r="AL9" s="17"/>
      <c r="AM9" s="17">
        <v>0.73006926554269902</v>
      </c>
      <c r="AN9" s="17">
        <v>0.74699517851313102</v>
      </c>
      <c r="AO9" s="17">
        <v>0.73232084725036195</v>
      </c>
      <c r="AP9" s="17">
        <v>0.71779114034106295</v>
      </c>
      <c r="AQ9" s="17">
        <v>0.74266276036019796</v>
      </c>
      <c r="AR9" s="17"/>
      <c r="AS9" s="17">
        <v>0.68341795116989701</v>
      </c>
      <c r="AT9" s="17">
        <v>0.769760089678452</v>
      </c>
      <c r="AU9" s="17">
        <v>0.68941997529646104</v>
      </c>
      <c r="AV9" s="17">
        <v>0.74898732057596495</v>
      </c>
      <c r="AW9" s="17">
        <v>0.80262233634804203</v>
      </c>
      <c r="AX9" s="17">
        <v>0.7446732504354</v>
      </c>
      <c r="AY9" s="17"/>
      <c r="AZ9" s="17">
        <v>0.76436853983627495</v>
      </c>
      <c r="BA9" s="17">
        <v>0.71728242796949604</v>
      </c>
      <c r="BB9" s="17">
        <v>0.76586521752771997</v>
      </c>
      <c r="BC9" s="17">
        <v>0.77591300200064595</v>
      </c>
      <c r="BD9" s="17">
        <v>0.69566203475829802</v>
      </c>
      <c r="BE9" s="17"/>
      <c r="BF9" s="17">
        <v>0.74620265347967396</v>
      </c>
      <c r="BG9" s="17"/>
      <c r="BH9" s="17">
        <v>0.75356128804315203</v>
      </c>
      <c r="BI9" s="17"/>
      <c r="BJ9" s="17">
        <v>0.72351092882203505</v>
      </c>
      <c r="BK9" s="17">
        <v>0.74220648237057396</v>
      </c>
      <c r="BL9" s="17">
        <v>0.795286728952316</v>
      </c>
      <c r="BM9" s="17">
        <v>0.65849542689062301</v>
      </c>
      <c r="BN9" s="17">
        <v>0.64983569190149704</v>
      </c>
      <c r="BO9" s="17">
        <v>0.68977291138067798</v>
      </c>
      <c r="BP9" s="17"/>
      <c r="BQ9" s="17">
        <v>0.75690608719603303</v>
      </c>
      <c r="BR9" s="17">
        <v>0.74114170937679602</v>
      </c>
      <c r="BS9" s="17">
        <v>0.76219772904829797</v>
      </c>
      <c r="BT9" s="17"/>
      <c r="BU9" s="17">
        <v>0.68465870415602204</v>
      </c>
      <c r="BV9" s="17">
        <v>0.75853246000017405</v>
      </c>
      <c r="BW9" s="17">
        <v>0.75092849876780499</v>
      </c>
      <c r="BX9" s="17"/>
      <c r="BY9" s="17">
        <v>0.55625300925779997</v>
      </c>
      <c r="BZ9" s="17"/>
      <c r="CA9" s="17">
        <v>0.78327341092380898</v>
      </c>
    </row>
    <row r="10" spans="2:79" x14ac:dyDescent="0.35">
      <c r="B10" s="18" t="s">
        <v>489</v>
      </c>
      <c r="C10" s="17">
        <v>0.59431421772732496</v>
      </c>
      <c r="D10" s="17">
        <v>0.57281118176055701</v>
      </c>
      <c r="E10" s="17">
        <v>0.613903634137418</v>
      </c>
      <c r="F10" s="17"/>
      <c r="G10" s="17">
        <v>0.52518577257132504</v>
      </c>
      <c r="H10" s="17">
        <v>0.49220779665178399</v>
      </c>
      <c r="I10" s="17">
        <v>0.56508462510453195</v>
      </c>
      <c r="J10" s="17">
        <v>0.62442696737828096</v>
      </c>
      <c r="K10" s="17">
        <v>0.66170925433279304</v>
      </c>
      <c r="L10" s="17">
        <v>0.67764379730810997</v>
      </c>
      <c r="M10" s="17"/>
      <c r="N10" s="17">
        <v>0.60696463383270705</v>
      </c>
      <c r="O10" s="17">
        <v>0.60978333008434304</v>
      </c>
      <c r="P10" s="17">
        <v>0.58159109331145598</v>
      </c>
      <c r="Q10" s="17">
        <v>0.57430329126809698</v>
      </c>
      <c r="R10" s="17"/>
      <c r="S10" s="17">
        <v>0.56849761218400696</v>
      </c>
      <c r="T10" s="17">
        <v>0.61968342056646797</v>
      </c>
      <c r="U10" s="17">
        <v>0.674735884610284</v>
      </c>
      <c r="V10" s="17">
        <v>0.60649205580395704</v>
      </c>
      <c r="W10" s="17">
        <v>0.63142197695927105</v>
      </c>
      <c r="X10" s="17">
        <v>0.54995294596420996</v>
      </c>
      <c r="Y10" s="17">
        <v>0.60248070766411299</v>
      </c>
      <c r="Z10" s="17">
        <v>0.56718409689956295</v>
      </c>
      <c r="AA10" s="17">
        <v>0.51342697996555398</v>
      </c>
      <c r="AB10" s="17">
        <v>0.57412423739998197</v>
      </c>
      <c r="AC10" s="17">
        <v>0.65399400236528105</v>
      </c>
      <c r="AD10" s="17">
        <v>0.67217878711498202</v>
      </c>
      <c r="AE10" s="17"/>
      <c r="AF10" s="17">
        <v>0.58014424433212897</v>
      </c>
      <c r="AG10" s="17">
        <v>0.59207190743462401</v>
      </c>
      <c r="AH10" s="17">
        <v>0.62055196792205303</v>
      </c>
      <c r="AI10" s="17">
        <v>0.61156590383235399</v>
      </c>
      <c r="AJ10" s="17">
        <v>0.58893052793299905</v>
      </c>
      <c r="AK10" s="17">
        <v>0.607388560406529</v>
      </c>
      <c r="AL10" s="17"/>
      <c r="AM10" s="17">
        <v>0.54244467633664895</v>
      </c>
      <c r="AN10" s="17">
        <v>0.61233358962884099</v>
      </c>
      <c r="AO10" s="17">
        <v>0.61253204208587397</v>
      </c>
      <c r="AP10" s="17">
        <v>0.59159778336666302</v>
      </c>
      <c r="AQ10" s="17">
        <v>0.53744615593670597</v>
      </c>
      <c r="AR10" s="17"/>
      <c r="AS10" s="17">
        <v>0.56531680533659601</v>
      </c>
      <c r="AT10" s="17">
        <v>0.60991058640465401</v>
      </c>
      <c r="AU10" s="17">
        <v>0.56076426642521604</v>
      </c>
      <c r="AV10" s="17">
        <v>0.60802801814239704</v>
      </c>
      <c r="AW10" s="17">
        <v>0.63985828224782204</v>
      </c>
      <c r="AX10" s="17">
        <v>0.59426206273994397</v>
      </c>
      <c r="AY10" s="17"/>
      <c r="AZ10" s="17">
        <v>0.60610804961776299</v>
      </c>
      <c r="BA10" s="17">
        <v>0.57319373105544702</v>
      </c>
      <c r="BB10" s="17">
        <v>0.63229278718706505</v>
      </c>
      <c r="BC10" s="17">
        <v>0.61299599225413703</v>
      </c>
      <c r="BD10" s="17">
        <v>0.57451897141417496</v>
      </c>
      <c r="BE10" s="17"/>
      <c r="BF10" s="17">
        <v>0.59923912231755905</v>
      </c>
      <c r="BG10" s="17"/>
      <c r="BH10" s="17">
        <v>0.60383450131369798</v>
      </c>
      <c r="BI10" s="17"/>
      <c r="BJ10" s="17">
        <v>0.59261758980419499</v>
      </c>
      <c r="BK10" s="17">
        <v>0.61218507071924799</v>
      </c>
      <c r="BL10" s="17">
        <v>0.621879097181531</v>
      </c>
      <c r="BM10" s="17">
        <v>0.55057036235475898</v>
      </c>
      <c r="BN10" s="17">
        <v>0.60558551298819996</v>
      </c>
      <c r="BO10" s="17">
        <v>0.47497486081505702</v>
      </c>
      <c r="BP10" s="17"/>
      <c r="BQ10" s="17">
        <v>0.61193182412922598</v>
      </c>
      <c r="BR10" s="17">
        <v>0.60483227881628299</v>
      </c>
      <c r="BS10" s="17">
        <v>0.61418018110394201</v>
      </c>
      <c r="BT10" s="17"/>
      <c r="BU10" s="17">
        <v>0.57261487292443303</v>
      </c>
      <c r="BV10" s="17">
        <v>0.61562578204096197</v>
      </c>
      <c r="BW10" s="17">
        <v>0.60700093550760204</v>
      </c>
      <c r="BX10" s="17"/>
      <c r="BY10" s="17">
        <v>0.44733179348683899</v>
      </c>
      <c r="BZ10" s="17"/>
      <c r="CA10" s="17">
        <v>0.64433447379402897</v>
      </c>
    </row>
    <row r="11" spans="2:79" ht="29" x14ac:dyDescent="0.35">
      <c r="B11" s="18" t="s">
        <v>547</v>
      </c>
      <c r="C11" s="17">
        <v>0.49285695331524199</v>
      </c>
      <c r="D11" s="17">
        <v>0.46916558371921602</v>
      </c>
      <c r="E11" s="17">
        <v>0.516706451741757</v>
      </c>
      <c r="F11" s="17"/>
      <c r="G11" s="17">
        <v>0.28973197266238598</v>
      </c>
      <c r="H11" s="17">
        <v>0.32158716326284698</v>
      </c>
      <c r="I11" s="17">
        <v>0.46065611995401101</v>
      </c>
      <c r="J11" s="17">
        <v>0.52876300393240905</v>
      </c>
      <c r="K11" s="17">
        <v>0.61951627625175498</v>
      </c>
      <c r="L11" s="17">
        <v>0.67995968201352597</v>
      </c>
      <c r="M11" s="17"/>
      <c r="N11" s="17">
        <v>0.56595815590767695</v>
      </c>
      <c r="O11" s="17">
        <v>0.48249257935476098</v>
      </c>
      <c r="P11" s="17">
        <v>0.48115218636892398</v>
      </c>
      <c r="Q11" s="17">
        <v>0.43014661096142598</v>
      </c>
      <c r="R11" s="17"/>
      <c r="S11" s="17">
        <v>0.35409451443668699</v>
      </c>
      <c r="T11" s="17">
        <v>0.53143434078159102</v>
      </c>
      <c r="U11" s="17">
        <v>0.52895364120056398</v>
      </c>
      <c r="V11" s="17">
        <v>0.57662329903797005</v>
      </c>
      <c r="W11" s="17">
        <v>0.56095127486781304</v>
      </c>
      <c r="X11" s="17">
        <v>0.461240368227603</v>
      </c>
      <c r="Y11" s="17">
        <v>0.486620120482679</v>
      </c>
      <c r="Z11" s="17">
        <v>0.44578143989582097</v>
      </c>
      <c r="AA11" s="17">
        <v>0.44570572298403499</v>
      </c>
      <c r="AB11" s="17">
        <v>0.53704537222617299</v>
      </c>
      <c r="AC11" s="17">
        <v>0.56713003801142503</v>
      </c>
      <c r="AD11" s="17">
        <v>0.55637962606630598</v>
      </c>
      <c r="AE11" s="17"/>
      <c r="AF11" s="17">
        <v>0.40724730208471999</v>
      </c>
      <c r="AG11" s="17">
        <v>0.48200521402393598</v>
      </c>
      <c r="AH11" s="17">
        <v>0.539884852569675</v>
      </c>
      <c r="AI11" s="17">
        <v>0.56887930859450497</v>
      </c>
      <c r="AJ11" s="17">
        <v>0.60187212443294402</v>
      </c>
      <c r="AK11" s="17">
        <v>0.52071294943156698</v>
      </c>
      <c r="AL11" s="17"/>
      <c r="AM11" s="17">
        <v>0.47089246738579199</v>
      </c>
      <c r="AN11" s="17">
        <v>0.52663638756340203</v>
      </c>
      <c r="AO11" s="17">
        <v>0.48380120437012197</v>
      </c>
      <c r="AP11" s="17">
        <v>0.45695152375196002</v>
      </c>
      <c r="AQ11" s="17">
        <v>0.422046321242042</v>
      </c>
      <c r="AR11" s="17"/>
      <c r="AS11" s="17">
        <v>0.30614317423679599</v>
      </c>
      <c r="AT11" s="17">
        <v>0.54775898509548504</v>
      </c>
      <c r="AU11" s="17">
        <v>0.45025990352104001</v>
      </c>
      <c r="AV11" s="17">
        <v>0.54507340035420304</v>
      </c>
      <c r="AW11" s="17">
        <v>0.655745811221912</v>
      </c>
      <c r="AX11" s="17">
        <v>0.57547680577718696</v>
      </c>
      <c r="AY11" s="17"/>
      <c r="AZ11" s="17">
        <v>0.62949543441394196</v>
      </c>
      <c r="BA11" s="17">
        <v>0.57298834311440205</v>
      </c>
      <c r="BB11" s="17">
        <v>0.56762371476676798</v>
      </c>
      <c r="BC11" s="17">
        <v>0.63821777192288098</v>
      </c>
      <c r="BD11" s="17">
        <v>0.16556022414466401</v>
      </c>
      <c r="BE11" s="17"/>
      <c r="BF11" s="17">
        <v>0.62929283815554304</v>
      </c>
      <c r="BG11" s="17"/>
      <c r="BH11" s="17">
        <v>0.58967039730307402</v>
      </c>
      <c r="BI11" s="17"/>
      <c r="BJ11" s="17">
        <v>0.52666774667707805</v>
      </c>
      <c r="BK11" s="17">
        <v>0.45365887493308998</v>
      </c>
      <c r="BL11" s="17">
        <v>0.58179484784014301</v>
      </c>
      <c r="BM11" s="17">
        <v>0.38427698510999198</v>
      </c>
      <c r="BN11" s="17">
        <v>0.27402325701532398</v>
      </c>
      <c r="BO11" s="17">
        <v>0.25329821579629602</v>
      </c>
      <c r="BP11" s="17"/>
      <c r="BQ11" s="17">
        <v>0.53848289601379395</v>
      </c>
      <c r="BR11" s="17">
        <v>0.49908253927968699</v>
      </c>
      <c r="BS11" s="17">
        <v>0.51424484840599904</v>
      </c>
      <c r="BT11" s="17"/>
      <c r="BU11" s="17">
        <v>0.52362038206819905</v>
      </c>
      <c r="BV11" s="17">
        <v>0.55669477949170199</v>
      </c>
      <c r="BW11" s="17">
        <v>0.495472044944122</v>
      </c>
      <c r="BX11" s="17"/>
      <c r="BY11" s="17">
        <v>0.27341669591981999</v>
      </c>
      <c r="BZ11" s="17"/>
      <c r="CA11" s="17">
        <v>0.55057399259741402</v>
      </c>
    </row>
    <row r="12" spans="2:79" x14ac:dyDescent="0.35">
      <c r="B12" s="18" t="s">
        <v>491</v>
      </c>
      <c r="C12" s="17">
        <v>0.42835122399617798</v>
      </c>
      <c r="D12" s="17">
        <v>0.43388479971895899</v>
      </c>
      <c r="E12" s="17">
        <v>0.42282390015622201</v>
      </c>
      <c r="F12" s="17"/>
      <c r="G12" s="17">
        <v>0.440718588376178</v>
      </c>
      <c r="H12" s="17">
        <v>0.40414921709155699</v>
      </c>
      <c r="I12" s="17">
        <v>0.460329708475677</v>
      </c>
      <c r="J12" s="17">
        <v>0.46871766950744698</v>
      </c>
      <c r="K12" s="17">
        <v>0.42711955878451202</v>
      </c>
      <c r="L12" s="17">
        <v>0.38199976650397299</v>
      </c>
      <c r="M12" s="17"/>
      <c r="N12" s="17">
        <v>0.448956079613613</v>
      </c>
      <c r="O12" s="17">
        <v>0.43264857890712799</v>
      </c>
      <c r="P12" s="17">
        <v>0.42216687286784399</v>
      </c>
      <c r="Q12" s="17">
        <v>0.404815628001578</v>
      </c>
      <c r="R12" s="17"/>
      <c r="S12" s="17">
        <v>0.45817039410721699</v>
      </c>
      <c r="T12" s="17">
        <v>0.45890174204675299</v>
      </c>
      <c r="U12" s="17">
        <v>0.45258098331312502</v>
      </c>
      <c r="V12" s="17">
        <v>0.46208882096081</v>
      </c>
      <c r="W12" s="17">
        <v>0.49474064356166297</v>
      </c>
      <c r="X12" s="17">
        <v>0.39766854730898699</v>
      </c>
      <c r="Y12" s="17">
        <v>0.40218738181142599</v>
      </c>
      <c r="Z12" s="17">
        <v>0.39910659822826</v>
      </c>
      <c r="AA12" s="17">
        <v>0.36272262218402201</v>
      </c>
      <c r="AB12" s="17">
        <v>0.40245821995301101</v>
      </c>
      <c r="AC12" s="17">
        <v>0.397495000736377</v>
      </c>
      <c r="AD12" s="17">
        <v>0.40680932075727999</v>
      </c>
      <c r="AE12" s="17"/>
      <c r="AF12" s="17">
        <v>0.43050673990667898</v>
      </c>
      <c r="AG12" s="17">
        <v>0.407364102592982</v>
      </c>
      <c r="AH12" s="17">
        <v>0.44351448007773397</v>
      </c>
      <c r="AI12" s="17">
        <v>0.45275560354882899</v>
      </c>
      <c r="AJ12" s="17">
        <v>0.47856025986370099</v>
      </c>
      <c r="AK12" s="17">
        <v>0.49853232180186902</v>
      </c>
      <c r="AL12" s="17"/>
      <c r="AM12" s="17">
        <v>0.370356415969116</v>
      </c>
      <c r="AN12" s="17">
        <v>0.44483712421580901</v>
      </c>
      <c r="AO12" s="17">
        <v>0.43578724157529802</v>
      </c>
      <c r="AP12" s="17">
        <v>0.473635467287428</v>
      </c>
      <c r="AQ12" s="17">
        <v>0.48319477409779898</v>
      </c>
      <c r="AR12" s="17"/>
      <c r="AS12" s="17">
        <v>0.44628377464938401</v>
      </c>
      <c r="AT12" s="17">
        <v>0.42162663297536201</v>
      </c>
      <c r="AU12" s="17">
        <v>0.43150769698757302</v>
      </c>
      <c r="AV12" s="17">
        <v>0.42277266422410298</v>
      </c>
      <c r="AW12" s="17">
        <v>0.41040149239365697</v>
      </c>
      <c r="AX12" s="17">
        <v>0.43020447343416002</v>
      </c>
      <c r="AY12" s="17"/>
      <c r="AZ12" s="17">
        <v>0.44114716521993103</v>
      </c>
      <c r="BA12" s="17">
        <v>0.392716242166466</v>
      </c>
      <c r="BB12" s="17">
        <v>0.44403945459490002</v>
      </c>
      <c r="BC12" s="17">
        <v>0.39556897097120902</v>
      </c>
      <c r="BD12" s="17">
        <v>0.45731997303618599</v>
      </c>
      <c r="BE12" s="17"/>
      <c r="BF12" s="17">
        <v>0.42203940922019301</v>
      </c>
      <c r="BG12" s="17"/>
      <c r="BH12" s="17">
        <v>0.42868811208554902</v>
      </c>
      <c r="BI12" s="17"/>
      <c r="BJ12" s="17">
        <v>0.44860410973042197</v>
      </c>
      <c r="BK12" s="17">
        <v>0.42573082186170602</v>
      </c>
      <c r="BL12" s="17">
        <v>0.42579026929615299</v>
      </c>
      <c r="BM12" s="17">
        <v>0.39036785449218903</v>
      </c>
      <c r="BN12" s="17">
        <v>0.43668002282739399</v>
      </c>
      <c r="BO12" s="17">
        <v>0.41791117277294199</v>
      </c>
      <c r="BP12" s="17"/>
      <c r="BQ12" s="17">
        <v>0.47986894773233801</v>
      </c>
      <c r="BR12" s="17">
        <v>0.45213671796813099</v>
      </c>
      <c r="BS12" s="17">
        <v>0.417760065947617</v>
      </c>
      <c r="BT12" s="17"/>
      <c r="BU12" s="17">
        <v>0.39705722775913899</v>
      </c>
      <c r="BV12" s="17">
        <v>0.47431688796383298</v>
      </c>
      <c r="BW12" s="17">
        <v>0.41639774255947198</v>
      </c>
      <c r="BX12" s="17"/>
      <c r="BY12" s="17">
        <v>0.33273674259714198</v>
      </c>
      <c r="BZ12" s="17"/>
      <c r="CA12" s="17">
        <v>0.52451610565556095</v>
      </c>
    </row>
    <row r="13" spans="2:79" x14ac:dyDescent="0.35">
      <c r="B13" s="18" t="s">
        <v>548</v>
      </c>
      <c r="C13" s="17">
        <v>0.37927212177364</v>
      </c>
      <c r="D13" s="17">
        <v>0.37590196206885002</v>
      </c>
      <c r="E13" s="17">
        <v>0.38109859545420099</v>
      </c>
      <c r="F13" s="17"/>
      <c r="G13" s="17">
        <v>0.41147854382298898</v>
      </c>
      <c r="H13" s="17">
        <v>0.325935466511246</v>
      </c>
      <c r="I13" s="17">
        <v>0.37184510288162298</v>
      </c>
      <c r="J13" s="17">
        <v>0.33756622078845799</v>
      </c>
      <c r="K13" s="17">
        <v>0.40414393126549902</v>
      </c>
      <c r="L13" s="17">
        <v>0.42425089663801602</v>
      </c>
      <c r="M13" s="17"/>
      <c r="N13" s="17">
        <v>0.39201909231438398</v>
      </c>
      <c r="O13" s="17">
        <v>0.38967051082165999</v>
      </c>
      <c r="P13" s="17">
        <v>0.34411086794568202</v>
      </c>
      <c r="Q13" s="17">
        <v>0.38468891582516301</v>
      </c>
      <c r="R13" s="17"/>
      <c r="S13" s="17">
        <v>0.41835425690470501</v>
      </c>
      <c r="T13" s="17">
        <v>0.39177141478628802</v>
      </c>
      <c r="U13" s="17">
        <v>0.40556573390219902</v>
      </c>
      <c r="V13" s="17">
        <v>0.41909981825871501</v>
      </c>
      <c r="W13" s="17">
        <v>0.35735039435369897</v>
      </c>
      <c r="X13" s="17">
        <v>0.36452927240012301</v>
      </c>
      <c r="Y13" s="17">
        <v>0.33205608860396202</v>
      </c>
      <c r="Z13" s="17">
        <v>0.398390047736637</v>
      </c>
      <c r="AA13" s="17">
        <v>0.319527010580616</v>
      </c>
      <c r="AB13" s="17">
        <v>0.33041105494908601</v>
      </c>
      <c r="AC13" s="17">
        <v>0.39595537609324699</v>
      </c>
      <c r="AD13" s="17">
        <v>0.48663614068940397</v>
      </c>
      <c r="AE13" s="17"/>
      <c r="AF13" s="17">
        <v>0.37912393089080698</v>
      </c>
      <c r="AG13" s="17">
        <v>0.37374163450571002</v>
      </c>
      <c r="AH13" s="17">
        <v>0.38354612491776602</v>
      </c>
      <c r="AI13" s="17">
        <v>0.38149100533941799</v>
      </c>
      <c r="AJ13" s="17">
        <v>0.39483172763933899</v>
      </c>
      <c r="AK13" s="17">
        <v>0.46226642288043401</v>
      </c>
      <c r="AL13" s="17"/>
      <c r="AM13" s="17">
        <v>0.35805618428763403</v>
      </c>
      <c r="AN13" s="17">
        <v>0.37458666235615601</v>
      </c>
      <c r="AO13" s="17">
        <v>0.39373537271070302</v>
      </c>
      <c r="AP13" s="17">
        <v>0.377095318185386</v>
      </c>
      <c r="AQ13" s="17">
        <v>0.37908772339091701</v>
      </c>
      <c r="AR13" s="17"/>
      <c r="AS13" s="17">
        <v>0.418442052415963</v>
      </c>
      <c r="AT13" s="17">
        <v>0.39366118964310098</v>
      </c>
      <c r="AU13" s="17">
        <v>0.34843662490515698</v>
      </c>
      <c r="AV13" s="17">
        <v>0.35479641679288298</v>
      </c>
      <c r="AW13" s="17">
        <v>0.35653764841098301</v>
      </c>
      <c r="AX13" s="17">
        <v>0.382591213839724</v>
      </c>
      <c r="AY13" s="17"/>
      <c r="AZ13" s="17">
        <v>0.37191237364766599</v>
      </c>
      <c r="BA13" s="17">
        <v>0.33542488216276101</v>
      </c>
      <c r="BB13" s="17">
        <v>0.39617581998133899</v>
      </c>
      <c r="BC13" s="17">
        <v>0.35962062681985102</v>
      </c>
      <c r="BD13" s="17">
        <v>0.43323136746334401</v>
      </c>
      <c r="BE13" s="17"/>
      <c r="BF13" s="17">
        <v>0.36750728925332798</v>
      </c>
      <c r="BG13" s="17"/>
      <c r="BH13" s="17">
        <v>0.37544400722938798</v>
      </c>
      <c r="BI13" s="17"/>
      <c r="BJ13" s="17">
        <v>0.35129886650608799</v>
      </c>
      <c r="BK13" s="17">
        <v>0.391264539976791</v>
      </c>
      <c r="BL13" s="17">
        <v>0.40076211934577499</v>
      </c>
      <c r="BM13" s="17">
        <v>0.35191273179201199</v>
      </c>
      <c r="BN13" s="17">
        <v>0.43153267389011601</v>
      </c>
      <c r="BO13" s="17">
        <v>0.44899517378654602</v>
      </c>
      <c r="BP13" s="17"/>
      <c r="BQ13" s="17">
        <v>0.41058047987869001</v>
      </c>
      <c r="BR13" s="17">
        <v>0.38902881678372703</v>
      </c>
      <c r="BS13" s="17">
        <v>0.38681582297470601</v>
      </c>
      <c r="BT13" s="17"/>
      <c r="BU13" s="17">
        <v>0.32490871199765298</v>
      </c>
      <c r="BV13" s="17">
        <v>0.398189747413073</v>
      </c>
      <c r="BW13" s="17">
        <v>0.38343751217866801</v>
      </c>
      <c r="BX13" s="17"/>
      <c r="BY13" s="17">
        <v>0.33363319937980801</v>
      </c>
      <c r="BZ13" s="17"/>
      <c r="CA13" s="17">
        <v>0.46305508134050699</v>
      </c>
    </row>
    <row r="14" spans="2:79" x14ac:dyDescent="0.35">
      <c r="B14" s="18" t="s">
        <v>449</v>
      </c>
      <c r="C14" s="17">
        <v>0.27655674150130499</v>
      </c>
      <c r="D14" s="17">
        <v>0.28365892252168301</v>
      </c>
      <c r="E14" s="17">
        <v>0.26970903591129403</v>
      </c>
      <c r="F14" s="17"/>
      <c r="G14" s="17">
        <v>0.36216928266579601</v>
      </c>
      <c r="H14" s="17">
        <v>0.31808077316720801</v>
      </c>
      <c r="I14" s="17">
        <v>0.31499135371940001</v>
      </c>
      <c r="J14" s="17">
        <v>0.246974387222929</v>
      </c>
      <c r="K14" s="17">
        <v>0.230864498596075</v>
      </c>
      <c r="L14" s="17">
        <v>0.209046384551315</v>
      </c>
      <c r="M14" s="17"/>
      <c r="N14" s="17">
        <v>0.28311098760720799</v>
      </c>
      <c r="O14" s="17">
        <v>0.28573258847921401</v>
      </c>
      <c r="P14" s="17">
        <v>0.24799131120298501</v>
      </c>
      <c r="Q14" s="17">
        <v>0.28415115571049399</v>
      </c>
      <c r="R14" s="17"/>
      <c r="S14" s="17">
        <v>0.356393426404924</v>
      </c>
      <c r="T14" s="17">
        <v>0.28224889498198802</v>
      </c>
      <c r="U14" s="17">
        <v>0.31491480552413897</v>
      </c>
      <c r="V14" s="17">
        <v>0.31392186436786801</v>
      </c>
      <c r="W14" s="17">
        <v>0.30340133848904999</v>
      </c>
      <c r="X14" s="17">
        <v>0.26297205532097001</v>
      </c>
      <c r="Y14" s="17">
        <v>0.231707065674046</v>
      </c>
      <c r="Z14" s="17">
        <v>0.29397027487921401</v>
      </c>
      <c r="AA14" s="17">
        <v>0.21628046874575199</v>
      </c>
      <c r="AB14" s="17">
        <v>0.20538843644052501</v>
      </c>
      <c r="AC14" s="17">
        <v>0.22725535105779601</v>
      </c>
      <c r="AD14" s="17">
        <v>0.25670730304542999</v>
      </c>
      <c r="AE14" s="17"/>
      <c r="AF14" s="17">
        <v>0.29220658569765201</v>
      </c>
      <c r="AG14" s="17">
        <v>0.25757260706952601</v>
      </c>
      <c r="AH14" s="17">
        <v>0.26917964803283501</v>
      </c>
      <c r="AI14" s="17">
        <v>0.309920845267111</v>
      </c>
      <c r="AJ14" s="17">
        <v>0.29302893850974998</v>
      </c>
      <c r="AK14" s="17">
        <v>0.38199783769337398</v>
      </c>
      <c r="AL14" s="17"/>
      <c r="AM14" s="17">
        <v>0.23534461830572201</v>
      </c>
      <c r="AN14" s="17">
        <v>0.26482415713969998</v>
      </c>
      <c r="AO14" s="17">
        <v>0.29989087743729997</v>
      </c>
      <c r="AP14" s="17">
        <v>0.31904092839553</v>
      </c>
      <c r="AQ14" s="17">
        <v>0.301675243252852</v>
      </c>
      <c r="AR14" s="17"/>
      <c r="AS14" s="17">
        <v>0.342524842759791</v>
      </c>
      <c r="AT14" s="17">
        <v>0.26007183034474501</v>
      </c>
      <c r="AU14" s="17">
        <v>0.30884631903040499</v>
      </c>
      <c r="AV14" s="17">
        <v>0.24123102956600101</v>
      </c>
      <c r="AW14" s="17">
        <v>0.21496680769293799</v>
      </c>
      <c r="AX14" s="17">
        <v>0.25194908019444301</v>
      </c>
      <c r="AY14" s="17"/>
      <c r="AZ14" s="17">
        <v>0.234050974760902</v>
      </c>
      <c r="BA14" s="17">
        <v>0.249335604908278</v>
      </c>
      <c r="BB14" s="17">
        <v>0.29269485910038801</v>
      </c>
      <c r="BC14" s="17">
        <v>0.248155261380713</v>
      </c>
      <c r="BD14" s="17">
        <v>0.34429882163724601</v>
      </c>
      <c r="BE14" s="17"/>
      <c r="BF14" s="17">
        <v>0.260916491439946</v>
      </c>
      <c r="BG14" s="17"/>
      <c r="BH14" s="17">
        <v>0.26210114656912098</v>
      </c>
      <c r="BI14" s="17"/>
      <c r="BJ14" s="17">
        <v>0.29985056259633902</v>
      </c>
      <c r="BK14" s="17">
        <v>0.24504258352022301</v>
      </c>
      <c r="BL14" s="17">
        <v>0.25571422575178099</v>
      </c>
      <c r="BM14" s="17">
        <v>0.28001105063412701</v>
      </c>
      <c r="BN14" s="17">
        <v>0.36845634498965202</v>
      </c>
      <c r="BO14" s="17">
        <v>0.38221633501027602</v>
      </c>
      <c r="BP14" s="17"/>
      <c r="BQ14" s="17">
        <v>0.29002702152498799</v>
      </c>
      <c r="BR14" s="17">
        <v>0.281912254959928</v>
      </c>
      <c r="BS14" s="17">
        <v>0.283955401942384</v>
      </c>
      <c r="BT14" s="17"/>
      <c r="BU14" s="17">
        <v>0.29585751128784199</v>
      </c>
      <c r="BV14" s="17">
        <v>0.286886081483825</v>
      </c>
      <c r="BW14" s="17">
        <v>0.27677241535757202</v>
      </c>
      <c r="BX14" s="17"/>
      <c r="BY14" s="17">
        <v>0.30566785566126198</v>
      </c>
      <c r="BZ14" s="17"/>
      <c r="CA14" s="17">
        <v>0.366252336300606</v>
      </c>
    </row>
    <row r="15" spans="2:79" x14ac:dyDescent="0.35">
      <c r="B15" s="18" t="s">
        <v>494</v>
      </c>
      <c r="C15" s="17">
        <v>0.205634757713169</v>
      </c>
      <c r="D15" s="17">
        <v>0.229401787305866</v>
      </c>
      <c r="E15" s="17">
        <v>0.180495464722046</v>
      </c>
      <c r="F15" s="17"/>
      <c r="G15" s="17">
        <v>0.315774134542815</v>
      </c>
      <c r="H15" s="17">
        <v>0.271670908179661</v>
      </c>
      <c r="I15" s="17">
        <v>0.214690729919611</v>
      </c>
      <c r="J15" s="17">
        <v>0.17069286949199</v>
      </c>
      <c r="K15" s="17">
        <v>0.15650606136239401</v>
      </c>
      <c r="L15" s="17">
        <v>0.13223807635384799</v>
      </c>
      <c r="M15" s="17"/>
      <c r="N15" s="17">
        <v>0.19585522543602099</v>
      </c>
      <c r="O15" s="17">
        <v>0.203290237018911</v>
      </c>
      <c r="P15" s="17">
        <v>0.21738093129521699</v>
      </c>
      <c r="Q15" s="17">
        <v>0.20731845970233501</v>
      </c>
      <c r="R15" s="17"/>
      <c r="S15" s="17">
        <v>0.248851749040606</v>
      </c>
      <c r="T15" s="17">
        <v>0.20522297412864701</v>
      </c>
      <c r="U15" s="17">
        <v>0.23236649382185701</v>
      </c>
      <c r="V15" s="17">
        <v>0.19926728599810201</v>
      </c>
      <c r="W15" s="17">
        <v>0.20342230735351499</v>
      </c>
      <c r="X15" s="17">
        <v>0.224656128325462</v>
      </c>
      <c r="Y15" s="17">
        <v>0.20648951275726199</v>
      </c>
      <c r="Z15" s="17">
        <v>0.231518463005145</v>
      </c>
      <c r="AA15" s="17">
        <v>0.16963697887170801</v>
      </c>
      <c r="AB15" s="17">
        <v>0.18606279749318</v>
      </c>
      <c r="AC15" s="17">
        <v>0.14139365570746501</v>
      </c>
      <c r="AD15" s="17">
        <v>0.16326552450607101</v>
      </c>
      <c r="AE15" s="17"/>
      <c r="AF15" s="17">
        <v>0.213273419500875</v>
      </c>
      <c r="AG15" s="17">
        <v>0.19870706490874501</v>
      </c>
      <c r="AH15" s="17">
        <v>0.208233165422058</v>
      </c>
      <c r="AI15" s="17">
        <v>0.22245765226240799</v>
      </c>
      <c r="AJ15" s="17">
        <v>0.186170334965889</v>
      </c>
      <c r="AK15" s="17">
        <v>0.236162052767034</v>
      </c>
      <c r="AL15" s="17"/>
      <c r="AM15" s="17">
        <v>0.14780299076468101</v>
      </c>
      <c r="AN15" s="17">
        <v>0.20006399860214999</v>
      </c>
      <c r="AO15" s="17">
        <v>0.230886845595488</v>
      </c>
      <c r="AP15" s="17">
        <v>0.24720704688133499</v>
      </c>
      <c r="AQ15" s="17">
        <v>0.22279411386063699</v>
      </c>
      <c r="AR15" s="17"/>
      <c r="AS15" s="17">
        <v>0.25908354799426903</v>
      </c>
      <c r="AT15" s="17">
        <v>0.19825452253329801</v>
      </c>
      <c r="AU15" s="17">
        <v>0.239037779851068</v>
      </c>
      <c r="AV15" s="17">
        <v>0.16413814529982801</v>
      </c>
      <c r="AW15" s="17">
        <v>0.12765190701798301</v>
      </c>
      <c r="AX15" s="17">
        <v>0.23004478426786601</v>
      </c>
      <c r="AY15" s="17"/>
      <c r="AZ15" s="17">
        <v>0.17436355682941301</v>
      </c>
      <c r="BA15" s="17">
        <v>0.19230525115164299</v>
      </c>
      <c r="BB15" s="17">
        <v>0.21488727590537299</v>
      </c>
      <c r="BC15" s="17">
        <v>0.190253317607916</v>
      </c>
      <c r="BD15" s="17">
        <v>0.25078265547574802</v>
      </c>
      <c r="BE15" s="17"/>
      <c r="BF15" s="17">
        <v>0.189283966502375</v>
      </c>
      <c r="BG15" s="17"/>
      <c r="BH15" s="17">
        <v>0.19549557339401799</v>
      </c>
      <c r="BI15" s="17"/>
      <c r="BJ15" s="17">
        <v>0.228645649650908</v>
      </c>
      <c r="BK15" s="17">
        <v>0.16634636400304201</v>
      </c>
      <c r="BL15" s="17">
        <v>0.17876854203388801</v>
      </c>
      <c r="BM15" s="17">
        <v>0.24273514053738399</v>
      </c>
      <c r="BN15" s="17">
        <v>0.271198135421926</v>
      </c>
      <c r="BO15" s="17">
        <v>0.342098448046399</v>
      </c>
      <c r="BP15" s="17"/>
      <c r="BQ15" s="17">
        <v>0.23842894733977399</v>
      </c>
      <c r="BR15" s="17">
        <v>0.207242898552813</v>
      </c>
      <c r="BS15" s="17">
        <v>0.20486923738768301</v>
      </c>
      <c r="BT15" s="17"/>
      <c r="BU15" s="17">
        <v>0.29016511053943</v>
      </c>
      <c r="BV15" s="17">
        <v>0.207999514336977</v>
      </c>
      <c r="BW15" s="17">
        <v>0.203153493904906</v>
      </c>
      <c r="BX15" s="17"/>
      <c r="BY15" s="17">
        <v>0.237358971404458</v>
      </c>
      <c r="BZ15" s="17"/>
      <c r="CA15" s="17">
        <v>0.27325707504029101</v>
      </c>
    </row>
    <row r="16" spans="2:79" x14ac:dyDescent="0.35">
      <c r="B16" s="18" t="s">
        <v>495</v>
      </c>
      <c r="C16" s="17">
        <v>0.19156957037292099</v>
      </c>
      <c r="D16" s="17">
        <v>0.21357708637161199</v>
      </c>
      <c r="E16" s="17">
        <v>0.16845863671573499</v>
      </c>
      <c r="F16" s="17"/>
      <c r="G16" s="17">
        <v>0.268098029110655</v>
      </c>
      <c r="H16" s="17">
        <v>0.24280383056320701</v>
      </c>
      <c r="I16" s="17">
        <v>0.218708383714146</v>
      </c>
      <c r="J16" s="17">
        <v>0.15008718289351899</v>
      </c>
      <c r="K16" s="17">
        <v>0.16351655909701801</v>
      </c>
      <c r="L16" s="17">
        <v>0.12920074201346601</v>
      </c>
      <c r="M16" s="17"/>
      <c r="N16" s="17">
        <v>0.19820433981525101</v>
      </c>
      <c r="O16" s="17">
        <v>0.19141012387644299</v>
      </c>
      <c r="P16" s="17">
        <v>0.185093696597393</v>
      </c>
      <c r="Q16" s="17">
        <v>0.19123220105456801</v>
      </c>
      <c r="R16" s="17"/>
      <c r="S16" s="17">
        <v>0.288760500084288</v>
      </c>
      <c r="T16" s="17">
        <v>0.150414836260613</v>
      </c>
      <c r="U16" s="17">
        <v>0.18604665251801999</v>
      </c>
      <c r="V16" s="17">
        <v>0.20457085903924499</v>
      </c>
      <c r="W16" s="17">
        <v>0.17253783639648801</v>
      </c>
      <c r="X16" s="17">
        <v>0.22186502907984201</v>
      </c>
      <c r="Y16" s="17">
        <v>0.19463947111180499</v>
      </c>
      <c r="Z16" s="17">
        <v>0.18504850919082699</v>
      </c>
      <c r="AA16" s="17">
        <v>0.15527572375450999</v>
      </c>
      <c r="AB16" s="17">
        <v>0.14620332455444601</v>
      </c>
      <c r="AC16" s="17">
        <v>0.144324683810996</v>
      </c>
      <c r="AD16" s="17">
        <v>0.194604198583682</v>
      </c>
      <c r="AE16" s="17"/>
      <c r="AF16" s="17">
        <v>0.18691025325352101</v>
      </c>
      <c r="AG16" s="17">
        <v>0.19325500680334101</v>
      </c>
      <c r="AH16" s="17">
        <v>0.188875900855934</v>
      </c>
      <c r="AI16" s="17">
        <v>0.200172429503085</v>
      </c>
      <c r="AJ16" s="17">
        <v>0.201039165976519</v>
      </c>
      <c r="AK16" s="17">
        <v>0.270642722179263</v>
      </c>
      <c r="AL16" s="17"/>
      <c r="AM16" s="17">
        <v>0.14774311873762599</v>
      </c>
      <c r="AN16" s="17">
        <v>0.18534127765688899</v>
      </c>
      <c r="AO16" s="17">
        <v>0.19796024321449199</v>
      </c>
      <c r="AP16" s="17">
        <v>0.26621702371078299</v>
      </c>
      <c r="AQ16" s="17">
        <v>0.272522863414009</v>
      </c>
      <c r="AR16" s="17"/>
      <c r="AS16" s="17">
        <v>0.258320597091934</v>
      </c>
      <c r="AT16" s="17">
        <v>0.18253575943321201</v>
      </c>
      <c r="AU16" s="17">
        <v>0.21276698434348101</v>
      </c>
      <c r="AV16" s="17">
        <v>0.16012191757638</v>
      </c>
      <c r="AW16" s="17">
        <v>0.12589638209261</v>
      </c>
      <c r="AX16" s="17">
        <v>0.16331538735341999</v>
      </c>
      <c r="AY16" s="17"/>
      <c r="AZ16" s="17">
        <v>0.180096195581541</v>
      </c>
      <c r="BA16" s="17">
        <v>0.15628000849412199</v>
      </c>
      <c r="BB16" s="17">
        <v>0.230091333851769</v>
      </c>
      <c r="BC16" s="17">
        <v>0.18739677137960001</v>
      </c>
      <c r="BD16" s="17">
        <v>0.21557481956903801</v>
      </c>
      <c r="BE16" s="17"/>
      <c r="BF16" s="17">
        <v>0.179780853708117</v>
      </c>
      <c r="BG16" s="17"/>
      <c r="BH16" s="17">
        <v>0.188479951452414</v>
      </c>
      <c r="BI16" s="17"/>
      <c r="BJ16" s="17">
        <v>0.203175929838224</v>
      </c>
      <c r="BK16" s="17">
        <v>0.16982538311435899</v>
      </c>
      <c r="BL16" s="17">
        <v>0.17631246480989399</v>
      </c>
      <c r="BM16" s="17">
        <v>0.22446584114877099</v>
      </c>
      <c r="BN16" s="17">
        <v>0.22244970617939799</v>
      </c>
      <c r="BO16" s="17">
        <v>0.21762710305656</v>
      </c>
      <c r="BP16" s="17"/>
      <c r="BQ16" s="17">
        <v>0.225509696127311</v>
      </c>
      <c r="BR16" s="17">
        <v>0.18996154710069199</v>
      </c>
      <c r="BS16" s="17">
        <v>0.19228959626130901</v>
      </c>
      <c r="BT16" s="17"/>
      <c r="BU16" s="17">
        <v>0.24180979084752499</v>
      </c>
      <c r="BV16" s="17">
        <v>0.19508664683395399</v>
      </c>
      <c r="BW16" s="17">
        <v>0.19381265329633399</v>
      </c>
      <c r="BX16" s="17"/>
      <c r="BY16" s="17">
        <v>0.21171864878959501</v>
      </c>
      <c r="BZ16" s="17"/>
      <c r="CA16" s="17">
        <v>0.254731519379362</v>
      </c>
    </row>
    <row r="17" spans="2:79" x14ac:dyDescent="0.35">
      <c r="B17" s="18" t="s">
        <v>493</v>
      </c>
      <c r="C17" s="17">
        <v>0.188579146528631</v>
      </c>
      <c r="D17" s="17">
        <v>0.211394310362818</v>
      </c>
      <c r="E17" s="17">
        <v>0.165350415014001</v>
      </c>
      <c r="F17" s="17"/>
      <c r="G17" s="17">
        <v>0.28170524165954303</v>
      </c>
      <c r="H17" s="17">
        <v>0.24452953556634499</v>
      </c>
      <c r="I17" s="17">
        <v>0.21996268798753199</v>
      </c>
      <c r="J17" s="17">
        <v>0.15611295580438</v>
      </c>
      <c r="K17" s="17">
        <v>0.13852183535547</v>
      </c>
      <c r="L17" s="17">
        <v>0.11528871531865401</v>
      </c>
      <c r="M17" s="17"/>
      <c r="N17" s="17">
        <v>0.206695970052235</v>
      </c>
      <c r="O17" s="17">
        <v>0.19186365705277</v>
      </c>
      <c r="P17" s="17">
        <v>0.16623047196153201</v>
      </c>
      <c r="Q17" s="17">
        <v>0.18634571451958101</v>
      </c>
      <c r="R17" s="17"/>
      <c r="S17" s="17">
        <v>0.259926416595674</v>
      </c>
      <c r="T17" s="17">
        <v>0.182338604929839</v>
      </c>
      <c r="U17" s="17">
        <v>0.205061295950587</v>
      </c>
      <c r="V17" s="17">
        <v>0.17722449273537799</v>
      </c>
      <c r="W17" s="17">
        <v>0.19948586882218799</v>
      </c>
      <c r="X17" s="17">
        <v>0.21590794851848499</v>
      </c>
      <c r="Y17" s="17">
        <v>0.18160251801872801</v>
      </c>
      <c r="Z17" s="17">
        <v>0.22943664290141999</v>
      </c>
      <c r="AA17" s="17">
        <v>0.15329068497470599</v>
      </c>
      <c r="AB17" s="17">
        <v>0.138852112364859</v>
      </c>
      <c r="AC17" s="17">
        <v>0.109343880318065</v>
      </c>
      <c r="AD17" s="17">
        <v>0.14088387159065599</v>
      </c>
      <c r="AE17" s="17"/>
      <c r="AF17" s="17">
        <v>0.18275504944353799</v>
      </c>
      <c r="AG17" s="17">
        <v>0.17041837939986601</v>
      </c>
      <c r="AH17" s="17">
        <v>0.19214627150466199</v>
      </c>
      <c r="AI17" s="17">
        <v>0.217230574179931</v>
      </c>
      <c r="AJ17" s="17">
        <v>0.231826878232226</v>
      </c>
      <c r="AK17" s="17">
        <v>0.28332234068879603</v>
      </c>
      <c r="AL17" s="17"/>
      <c r="AM17" s="17">
        <v>0.133011146250469</v>
      </c>
      <c r="AN17" s="17">
        <v>0.18668985741913099</v>
      </c>
      <c r="AO17" s="17">
        <v>0.21938769531063401</v>
      </c>
      <c r="AP17" s="17">
        <v>0.221720569412522</v>
      </c>
      <c r="AQ17" s="17">
        <v>0.219052505732626</v>
      </c>
      <c r="AR17" s="17"/>
      <c r="AS17" s="17">
        <v>0.26976299245204099</v>
      </c>
      <c r="AT17" s="17">
        <v>0.181979578671147</v>
      </c>
      <c r="AU17" s="17">
        <v>0.20682057777172</v>
      </c>
      <c r="AV17" s="17">
        <v>0.16432884449720001</v>
      </c>
      <c r="AW17" s="17">
        <v>8.96601801064668E-2</v>
      </c>
      <c r="AX17" s="17">
        <v>0.14914009854582599</v>
      </c>
      <c r="AY17" s="17"/>
      <c r="AZ17" s="17">
        <v>0.18148952134427401</v>
      </c>
      <c r="BA17" s="17">
        <v>0.163787269629973</v>
      </c>
      <c r="BB17" s="17">
        <v>0.20192726903528799</v>
      </c>
      <c r="BC17" s="17">
        <v>0.14354266045500699</v>
      </c>
      <c r="BD17" s="17">
        <v>0.232989007684135</v>
      </c>
      <c r="BE17" s="17"/>
      <c r="BF17" s="17">
        <v>0.176717103319178</v>
      </c>
      <c r="BG17" s="17"/>
      <c r="BH17" s="17">
        <v>0.176684600054865</v>
      </c>
      <c r="BI17" s="17"/>
      <c r="BJ17" s="17">
        <v>0.21759149741012901</v>
      </c>
      <c r="BK17" s="17">
        <v>0.145450502196314</v>
      </c>
      <c r="BL17" s="17">
        <v>0.16846766370274299</v>
      </c>
      <c r="BM17" s="17">
        <v>0.208727984750608</v>
      </c>
      <c r="BN17" s="17">
        <v>0.24680444841018001</v>
      </c>
      <c r="BO17" s="17">
        <v>0.25691373096338299</v>
      </c>
      <c r="BP17" s="17"/>
      <c r="BQ17" s="17">
        <v>0.20879105583764199</v>
      </c>
      <c r="BR17" s="17">
        <v>0.19318281361408701</v>
      </c>
      <c r="BS17" s="17">
        <v>0.188538287490395</v>
      </c>
      <c r="BT17" s="17"/>
      <c r="BU17" s="17">
        <v>0.24160609184018</v>
      </c>
      <c r="BV17" s="17">
        <v>0.19456686051702901</v>
      </c>
      <c r="BW17" s="17">
        <v>0.18798951166327801</v>
      </c>
      <c r="BX17" s="17"/>
      <c r="BY17" s="17">
        <v>0.239592525651705</v>
      </c>
      <c r="BZ17" s="17"/>
      <c r="CA17" s="17">
        <v>0.24838827330556501</v>
      </c>
    </row>
    <row r="18" spans="2:79" x14ac:dyDescent="0.35">
      <c r="B18" s="18" t="s">
        <v>451</v>
      </c>
      <c r="C18" s="17">
        <v>6.5755509044509594E-2</v>
      </c>
      <c r="D18" s="17">
        <v>7.5378888945159303E-2</v>
      </c>
      <c r="E18" s="17">
        <v>5.5932497124037098E-2</v>
      </c>
      <c r="F18" s="17"/>
      <c r="G18" s="17">
        <v>0.14789170432565399</v>
      </c>
      <c r="H18" s="17">
        <v>9.9899210134309996E-2</v>
      </c>
      <c r="I18" s="17">
        <v>7.7900493563578699E-2</v>
      </c>
      <c r="J18" s="17">
        <v>3.9043032707593003E-2</v>
      </c>
      <c r="K18" s="17">
        <v>2.7956839400034499E-2</v>
      </c>
      <c r="L18" s="17">
        <v>2.0242289362459202E-2</v>
      </c>
      <c r="M18" s="17"/>
      <c r="N18" s="17">
        <v>6.5087419836776794E-2</v>
      </c>
      <c r="O18" s="17">
        <v>6.94448819000065E-2</v>
      </c>
      <c r="P18" s="17">
        <v>5.5005548582084299E-2</v>
      </c>
      <c r="Q18" s="17">
        <v>7.2882379452578694E-2</v>
      </c>
      <c r="R18" s="17"/>
      <c r="S18" s="17">
        <v>9.9234968578368998E-2</v>
      </c>
      <c r="T18" s="17">
        <v>6.3977795473307397E-2</v>
      </c>
      <c r="U18" s="17">
        <v>7.7070782596630097E-2</v>
      </c>
      <c r="V18" s="17">
        <v>6.1079507452139997E-2</v>
      </c>
      <c r="W18" s="17">
        <v>6.6666153893028102E-2</v>
      </c>
      <c r="X18" s="17">
        <v>4.6764733497030003E-2</v>
      </c>
      <c r="Y18" s="17">
        <v>5.6853952696515997E-2</v>
      </c>
      <c r="Z18" s="17">
        <v>0.12056788556074299</v>
      </c>
      <c r="AA18" s="17">
        <v>7.1562113870500904E-2</v>
      </c>
      <c r="AB18" s="17">
        <v>3.3650482515838499E-2</v>
      </c>
      <c r="AC18" s="17">
        <v>4.6258568960987199E-2</v>
      </c>
      <c r="AD18" s="17">
        <v>1.45924251554755E-2</v>
      </c>
      <c r="AE18" s="17"/>
      <c r="AF18" s="17">
        <v>6.9790890979539694E-2</v>
      </c>
      <c r="AG18" s="17">
        <v>6.4843196486143895E-2</v>
      </c>
      <c r="AH18" s="17">
        <v>6.62477650345554E-2</v>
      </c>
      <c r="AI18" s="17">
        <v>6.6065787975900306E-2</v>
      </c>
      <c r="AJ18" s="17">
        <v>6.2471474483801297E-2</v>
      </c>
      <c r="AK18" s="17">
        <v>7.6732670779808901E-2</v>
      </c>
      <c r="AL18" s="17"/>
      <c r="AM18" s="17">
        <v>3.9895533251940903E-2</v>
      </c>
      <c r="AN18" s="17">
        <v>5.7330713404177301E-2</v>
      </c>
      <c r="AO18" s="17">
        <v>8.1756255941760905E-2</v>
      </c>
      <c r="AP18" s="17">
        <v>8.6654998464895702E-2</v>
      </c>
      <c r="AQ18" s="17">
        <v>7.7610272391464105E-2</v>
      </c>
      <c r="AR18" s="17"/>
      <c r="AS18" s="17">
        <v>8.8302779652133401E-2</v>
      </c>
      <c r="AT18" s="17">
        <v>6.4446455648153697E-2</v>
      </c>
      <c r="AU18" s="17">
        <v>8.5758510556561293E-2</v>
      </c>
      <c r="AV18" s="17">
        <v>4.87172712119468E-2</v>
      </c>
      <c r="AW18" s="17">
        <v>2.9499996616189201E-2</v>
      </c>
      <c r="AX18" s="17">
        <v>6.3077912595208702E-2</v>
      </c>
      <c r="AY18" s="17"/>
      <c r="AZ18" s="17">
        <v>5.32441966279096E-2</v>
      </c>
      <c r="BA18" s="17">
        <v>6.0504293644006897E-2</v>
      </c>
      <c r="BB18" s="17">
        <v>6.6108115965041306E-2</v>
      </c>
      <c r="BC18" s="17">
        <v>4.7029298850678899E-2</v>
      </c>
      <c r="BD18" s="17">
        <v>9.05097488104364E-2</v>
      </c>
      <c r="BE18" s="17"/>
      <c r="BF18" s="17">
        <v>5.9914178831518901E-2</v>
      </c>
      <c r="BG18" s="17"/>
      <c r="BH18" s="17">
        <v>6.4399398107593694E-2</v>
      </c>
      <c r="BI18" s="17"/>
      <c r="BJ18" s="17">
        <v>7.7498539022806706E-2</v>
      </c>
      <c r="BK18" s="17">
        <v>5.5896062050076703E-2</v>
      </c>
      <c r="BL18" s="17">
        <v>3.9922732563440998E-2</v>
      </c>
      <c r="BM18" s="17">
        <v>8.9475345993835304E-2</v>
      </c>
      <c r="BN18" s="17">
        <v>0.14224733328422201</v>
      </c>
      <c r="BO18" s="17">
        <v>0.113671635397128</v>
      </c>
      <c r="BP18" s="17"/>
      <c r="BQ18" s="17">
        <v>6.8973134477151393E-2</v>
      </c>
      <c r="BR18" s="17">
        <v>6.5472687978920696E-2</v>
      </c>
      <c r="BS18" s="17">
        <v>6.43353857188389E-2</v>
      </c>
      <c r="BT18" s="17"/>
      <c r="BU18" s="17">
        <v>6.68004475582612E-2</v>
      </c>
      <c r="BV18" s="17">
        <v>5.1926504812026798E-2</v>
      </c>
      <c r="BW18" s="17">
        <v>7.1317593990744804E-2</v>
      </c>
      <c r="BX18" s="17"/>
      <c r="BY18" s="17">
        <v>7.8075596604270506E-2</v>
      </c>
      <c r="BZ18" s="17"/>
      <c r="CA18" s="17">
        <v>9.7967729927256997E-2</v>
      </c>
    </row>
    <row r="19" spans="2:79" ht="29" x14ac:dyDescent="0.35">
      <c r="B19" s="18" t="s">
        <v>549</v>
      </c>
      <c r="C19" s="17">
        <v>4.3665988170236203E-2</v>
      </c>
      <c r="D19" s="17">
        <v>3.8296474086927698E-2</v>
      </c>
      <c r="E19" s="17">
        <v>4.8785174883244797E-2</v>
      </c>
      <c r="F19" s="17"/>
      <c r="G19" s="17">
        <v>3.0469053878913702E-2</v>
      </c>
      <c r="H19" s="17">
        <v>4.443319077822E-2</v>
      </c>
      <c r="I19" s="17">
        <v>4.6177162121754899E-2</v>
      </c>
      <c r="J19" s="17">
        <v>4.70407586490088E-2</v>
      </c>
      <c r="K19" s="17">
        <v>4.3163301852090802E-2</v>
      </c>
      <c r="L19" s="17">
        <v>4.7429942957644203E-2</v>
      </c>
      <c r="M19" s="17"/>
      <c r="N19" s="17">
        <v>4.6405925885164699E-2</v>
      </c>
      <c r="O19" s="17">
        <v>4.27655610522895E-2</v>
      </c>
      <c r="P19" s="17">
        <v>3.26934086952584E-2</v>
      </c>
      <c r="Q19" s="17">
        <v>5.2564152723925998E-2</v>
      </c>
      <c r="R19" s="17"/>
      <c r="S19" s="17">
        <v>4.8899804082027501E-2</v>
      </c>
      <c r="T19" s="17">
        <v>2.6511147392308799E-2</v>
      </c>
      <c r="U19" s="17">
        <v>3.0795539295577101E-2</v>
      </c>
      <c r="V19" s="17">
        <v>1.69452109632631E-2</v>
      </c>
      <c r="W19" s="17">
        <v>4.88997351187501E-2</v>
      </c>
      <c r="X19" s="17">
        <v>4.50252490186124E-2</v>
      </c>
      <c r="Y19" s="17">
        <v>5.3384752520552303E-2</v>
      </c>
      <c r="Z19" s="17">
        <v>5.1430647512476599E-2</v>
      </c>
      <c r="AA19" s="17">
        <v>6.5321471246995499E-2</v>
      </c>
      <c r="AB19" s="17">
        <v>5.8639511654921199E-2</v>
      </c>
      <c r="AC19" s="17">
        <v>5.0054496005343403E-2</v>
      </c>
      <c r="AD19" s="17">
        <v>2.06049303874721E-2</v>
      </c>
      <c r="AE19" s="17"/>
      <c r="AF19" s="17">
        <v>5.5947616356658299E-2</v>
      </c>
      <c r="AG19" s="17">
        <v>4.2876676219311599E-2</v>
      </c>
      <c r="AH19" s="17">
        <v>3.4801473673014997E-2</v>
      </c>
      <c r="AI19" s="17">
        <v>2.98293629146986E-2</v>
      </c>
      <c r="AJ19" s="17">
        <v>3.3317434457618797E-2</v>
      </c>
      <c r="AK19" s="17">
        <v>4.2274021843279899E-2</v>
      </c>
      <c r="AL19" s="17"/>
      <c r="AM19" s="17">
        <v>7.3168848618686999E-2</v>
      </c>
      <c r="AN19" s="17">
        <v>3.1675244289182197E-2</v>
      </c>
      <c r="AO19" s="17">
        <v>3.3792989165684101E-2</v>
      </c>
      <c r="AP19" s="17">
        <v>4.2989389633645902E-2</v>
      </c>
      <c r="AQ19" s="17">
        <v>8.5156503091916899E-2</v>
      </c>
      <c r="AR19" s="17"/>
      <c r="AS19" s="17">
        <v>4.2909307458772299E-2</v>
      </c>
      <c r="AT19" s="17">
        <v>4.1126926567101298E-2</v>
      </c>
      <c r="AU19" s="17">
        <v>4.0172463834034999E-2</v>
      </c>
      <c r="AV19" s="17">
        <v>4.2001488342044202E-2</v>
      </c>
      <c r="AW19" s="17">
        <v>4.4046239079925803E-2</v>
      </c>
      <c r="AX19" s="17">
        <v>6.5428606636641601E-2</v>
      </c>
      <c r="AY19" s="17"/>
      <c r="AZ19" s="17">
        <v>2.8853039013072599E-2</v>
      </c>
      <c r="BA19" s="17">
        <v>4.1656359407643499E-2</v>
      </c>
      <c r="BB19" s="17">
        <v>4.8849876533483903E-2</v>
      </c>
      <c r="BC19" s="17">
        <v>3.4486416508005401E-2</v>
      </c>
      <c r="BD19" s="17">
        <v>5.8825359117385102E-2</v>
      </c>
      <c r="BE19" s="17"/>
      <c r="BF19" s="17">
        <v>3.9974691436422898E-2</v>
      </c>
      <c r="BG19" s="17"/>
      <c r="BH19" s="17">
        <v>4.1572818928434799E-2</v>
      </c>
      <c r="BI19" s="17"/>
      <c r="BJ19" s="17">
        <v>4.3859086713744597E-2</v>
      </c>
      <c r="BK19" s="17">
        <v>5.5631268831751998E-2</v>
      </c>
      <c r="BL19" s="17">
        <v>4.0091696603673697E-2</v>
      </c>
      <c r="BM19" s="17">
        <v>3.10075613002254E-2</v>
      </c>
      <c r="BN19" s="17">
        <v>2.0330936809741899E-2</v>
      </c>
      <c r="BO19" s="17">
        <v>5.4292852134539202E-2</v>
      </c>
      <c r="BP19" s="17"/>
      <c r="BQ19" s="17">
        <v>2.73490284958872E-2</v>
      </c>
      <c r="BR19" s="17">
        <v>4.5340217478792098E-2</v>
      </c>
      <c r="BS19" s="17">
        <v>3.9536548519087597E-2</v>
      </c>
      <c r="BT19" s="17"/>
      <c r="BU19" s="17">
        <v>2.5574683949471499E-2</v>
      </c>
      <c r="BV19" s="17">
        <v>4.0835672982731198E-2</v>
      </c>
      <c r="BW19" s="17">
        <v>4.0539686142818901E-2</v>
      </c>
      <c r="BX19" s="17"/>
      <c r="BY19" s="17">
        <v>5.7542963603340699E-2</v>
      </c>
      <c r="BZ19" s="17"/>
      <c r="CA19" s="17">
        <v>2.5401761252714199E-2</v>
      </c>
    </row>
    <row r="20" spans="2:79" x14ac:dyDescent="0.35">
      <c r="B20" s="18" t="s">
        <v>104</v>
      </c>
      <c r="C20" s="19">
        <v>5.86737849841793E-2</v>
      </c>
      <c r="D20" s="19">
        <v>5.88212415742769E-2</v>
      </c>
      <c r="E20" s="19">
        <v>5.89316585416719E-2</v>
      </c>
      <c r="F20" s="19"/>
      <c r="G20" s="19">
        <v>6.6810025100412299E-2</v>
      </c>
      <c r="H20" s="19">
        <v>8.8449154689086498E-2</v>
      </c>
      <c r="I20" s="19">
        <v>6.2344697330574399E-2</v>
      </c>
      <c r="J20" s="19">
        <v>5.1402637903609098E-2</v>
      </c>
      <c r="K20" s="19">
        <v>5.1268069830948899E-2</v>
      </c>
      <c r="L20" s="19">
        <v>3.6907105840996601E-2</v>
      </c>
      <c r="M20" s="19"/>
      <c r="N20" s="19">
        <v>4.0294900904078702E-2</v>
      </c>
      <c r="O20" s="19">
        <v>6.1732261375595197E-2</v>
      </c>
      <c r="P20" s="19">
        <v>6.0670833604972302E-2</v>
      </c>
      <c r="Q20" s="19">
        <v>7.3472198603483599E-2</v>
      </c>
      <c r="R20" s="19"/>
      <c r="S20" s="19">
        <v>6.24796156218329E-2</v>
      </c>
      <c r="T20" s="19">
        <v>5.7225099323774599E-2</v>
      </c>
      <c r="U20" s="19">
        <v>6.7358306403315901E-2</v>
      </c>
      <c r="V20" s="19">
        <v>4.95281439601837E-2</v>
      </c>
      <c r="W20" s="19">
        <v>4.2843862496086099E-2</v>
      </c>
      <c r="X20" s="19">
        <v>8.724546259358E-2</v>
      </c>
      <c r="Y20" s="19">
        <v>3.5271091014978398E-2</v>
      </c>
      <c r="Z20" s="19">
        <v>8.0742361524451703E-2</v>
      </c>
      <c r="AA20" s="19">
        <v>6.0203297253623202E-2</v>
      </c>
      <c r="AB20" s="19">
        <v>6.6086746241556499E-2</v>
      </c>
      <c r="AC20" s="19">
        <v>4.7054866795907001E-2</v>
      </c>
      <c r="AD20" s="19">
        <v>2.7323118523357001E-2</v>
      </c>
      <c r="AE20" s="19"/>
      <c r="AF20" s="19">
        <v>5.9590314986661203E-2</v>
      </c>
      <c r="AG20" s="19">
        <v>6.4849474501133E-2</v>
      </c>
      <c r="AH20" s="19">
        <v>5.0989096179925301E-2</v>
      </c>
      <c r="AI20" s="19">
        <v>3.30666936226316E-2</v>
      </c>
      <c r="AJ20" s="19">
        <v>3.8525365614730002E-2</v>
      </c>
      <c r="AK20" s="19">
        <v>2.5362098761845302E-2</v>
      </c>
      <c r="AL20" s="19"/>
      <c r="AM20" s="19">
        <v>6.4103103653218793E-2</v>
      </c>
      <c r="AN20" s="19">
        <v>5.8754288624801698E-2</v>
      </c>
      <c r="AO20" s="19">
        <v>5.7028443811379198E-2</v>
      </c>
      <c r="AP20" s="19">
        <v>4.2481178001061701E-2</v>
      </c>
      <c r="AQ20" s="19">
        <v>4.7114232607751903E-2</v>
      </c>
      <c r="AR20" s="19"/>
      <c r="AS20" s="19">
        <v>7.4439845833104895E-2</v>
      </c>
      <c r="AT20" s="19">
        <v>5.6441986757180998E-2</v>
      </c>
      <c r="AU20" s="19">
        <v>4.2902573976578498E-2</v>
      </c>
      <c r="AV20" s="19">
        <v>6.4066248991560895E-2</v>
      </c>
      <c r="AW20" s="19">
        <v>5.7105274445533503E-2</v>
      </c>
      <c r="AX20" s="19">
        <v>4.0020276383626402E-2</v>
      </c>
      <c r="AY20" s="19"/>
      <c r="AZ20" s="19">
        <v>4.4637145448698401E-2</v>
      </c>
      <c r="BA20" s="19">
        <v>6.7916761125432407E-2</v>
      </c>
      <c r="BB20" s="19">
        <v>7.6454525922256794E-2</v>
      </c>
      <c r="BC20" s="19">
        <v>4.5799542017573303E-2</v>
      </c>
      <c r="BD20" s="19">
        <v>4.96088543504856E-2</v>
      </c>
      <c r="BE20" s="19"/>
      <c r="BF20" s="19">
        <v>5.69708838801311E-2</v>
      </c>
      <c r="BG20" s="19"/>
      <c r="BH20" s="19">
        <v>4.6210058476795803E-2</v>
      </c>
      <c r="BI20" s="19"/>
      <c r="BJ20" s="19">
        <v>5.99253328938976E-2</v>
      </c>
      <c r="BK20" s="19">
        <v>6.1794231211251598E-2</v>
      </c>
      <c r="BL20" s="19">
        <v>3.9063196777152101E-2</v>
      </c>
      <c r="BM20" s="19">
        <v>9.74518454917883E-2</v>
      </c>
      <c r="BN20" s="19">
        <v>7.3664000882614697E-2</v>
      </c>
      <c r="BO20" s="19">
        <v>2.7342034239525002E-2</v>
      </c>
      <c r="BP20" s="19"/>
      <c r="BQ20" s="19">
        <v>3.7252454321658399E-2</v>
      </c>
      <c r="BR20" s="19">
        <v>4.1954979745565599E-2</v>
      </c>
      <c r="BS20" s="19">
        <v>4.6032971835193899E-2</v>
      </c>
      <c r="BT20" s="19"/>
      <c r="BU20" s="19">
        <v>2.61713970996868E-2</v>
      </c>
      <c r="BV20" s="19">
        <v>4.43799831603452E-2</v>
      </c>
      <c r="BW20" s="19">
        <v>4.2536183522161097E-2</v>
      </c>
      <c r="BX20" s="19"/>
      <c r="BY20" s="19">
        <v>7.1150698008373994E-2</v>
      </c>
      <c r="BZ20" s="19"/>
      <c r="CA20" s="19">
        <v>4.5683002098060803E-2</v>
      </c>
    </row>
    <row r="21" spans="2:79" x14ac:dyDescent="0.35">
      <c r="B21" s="16" t="s">
        <v>582</v>
      </c>
    </row>
    <row r="22" spans="2:79" x14ac:dyDescent="0.35">
      <c r="B22" t="s">
        <v>107</v>
      </c>
    </row>
    <row r="23" spans="2:79" x14ac:dyDescent="0.35">
      <c r="B23" t="s">
        <v>108</v>
      </c>
    </row>
    <row r="25" spans="2:79" x14ac:dyDescent="0.35">
      <c r="B25"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K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11" width="20.7265625" customWidth="1"/>
  </cols>
  <sheetData>
    <row r="2" spans="2:11" ht="40" customHeight="1" x14ac:dyDescent="0.35">
      <c r="D2" s="32" t="s">
        <v>553</v>
      </c>
      <c r="E2" s="28"/>
      <c r="F2" s="28"/>
      <c r="G2" s="28"/>
      <c r="H2" s="28"/>
      <c r="I2" s="28"/>
      <c r="J2" s="28"/>
      <c r="K2" s="28"/>
    </row>
    <row r="6" spans="2:11" ht="50" customHeight="1" x14ac:dyDescent="0.35">
      <c r="B6" s="20" t="s">
        <v>15</v>
      </c>
      <c r="C6" s="20" t="s">
        <v>364</v>
      </c>
      <c r="D6" s="20" t="s">
        <v>357</v>
      </c>
      <c r="E6" s="20" t="s">
        <v>361</v>
      </c>
      <c r="F6" s="20" t="s">
        <v>363</v>
      </c>
      <c r="G6" s="20" t="s">
        <v>359</v>
      </c>
      <c r="H6" s="20" t="s">
        <v>360</v>
      </c>
      <c r="I6" s="20" t="s">
        <v>552</v>
      </c>
      <c r="J6" s="20" t="s">
        <v>362</v>
      </c>
    </row>
    <row r="7" spans="2:11" x14ac:dyDescent="0.35">
      <c r="B7" s="18" t="s">
        <v>365</v>
      </c>
      <c r="C7" s="17">
        <v>0.113478832366277</v>
      </c>
      <c r="D7" s="17">
        <v>0.100144790267663</v>
      </c>
      <c r="E7" s="17">
        <v>0.12571583043927101</v>
      </c>
      <c r="F7" s="17">
        <v>0.14380498172995601</v>
      </c>
      <c r="G7" s="17">
        <v>9.7182386141673197E-2</v>
      </c>
      <c r="H7" s="17">
        <v>0.123187606671449</v>
      </c>
      <c r="I7" s="17">
        <v>6.1330516814165001E-2</v>
      </c>
      <c r="J7" s="17">
        <v>0.104072878937942</v>
      </c>
    </row>
    <row r="8" spans="2:11" x14ac:dyDescent="0.35">
      <c r="B8" s="18" t="s">
        <v>366</v>
      </c>
      <c r="C8" s="17">
        <v>0.44734920552684099</v>
      </c>
      <c r="D8" s="17">
        <v>0.36470790898674199</v>
      </c>
      <c r="E8" s="17">
        <v>0.36486170139167801</v>
      </c>
      <c r="F8" s="17">
        <v>0.44152831978655499</v>
      </c>
      <c r="G8" s="17">
        <v>0.342765756627956</v>
      </c>
      <c r="H8" s="17">
        <v>0.421113181428873</v>
      </c>
      <c r="I8" s="17">
        <v>0.283894068488662</v>
      </c>
      <c r="J8" s="17">
        <v>0.38458603622582499</v>
      </c>
    </row>
    <row r="9" spans="2:11" x14ac:dyDescent="0.35">
      <c r="B9" s="18" t="s">
        <v>367</v>
      </c>
      <c r="C9" s="17">
        <v>0.25114476467276398</v>
      </c>
      <c r="D9" s="17">
        <v>0.316643491799391</v>
      </c>
      <c r="E9" s="17">
        <v>0.31262330369859698</v>
      </c>
      <c r="F9" s="17">
        <v>0.26582489121518998</v>
      </c>
      <c r="G9" s="17">
        <v>0.3215195450469</v>
      </c>
      <c r="H9" s="17">
        <v>0.25814191255163199</v>
      </c>
      <c r="I9" s="17">
        <v>0.37495813481313001</v>
      </c>
      <c r="J9" s="17">
        <v>0.289293942814348</v>
      </c>
    </row>
    <row r="10" spans="2:11" x14ac:dyDescent="0.35">
      <c r="B10" s="18" t="s">
        <v>368</v>
      </c>
      <c r="C10" s="17">
        <v>0.142299380039898</v>
      </c>
      <c r="D10" s="17">
        <v>0.16311420257126599</v>
      </c>
      <c r="E10" s="17">
        <v>0.15895134025994101</v>
      </c>
      <c r="F10" s="17">
        <v>0.115738494100594</v>
      </c>
      <c r="G10" s="17">
        <v>0.17438601310415699</v>
      </c>
      <c r="H10" s="17">
        <v>0.15736605293252701</v>
      </c>
      <c r="I10" s="17">
        <v>0.21825912753602</v>
      </c>
      <c r="J10" s="17">
        <v>0.17183335892108401</v>
      </c>
    </row>
    <row r="11" spans="2:11" x14ac:dyDescent="0.35">
      <c r="B11" s="18" t="s">
        <v>369</v>
      </c>
      <c r="C11" s="17">
        <v>4.5727817394219598E-2</v>
      </c>
      <c r="D11" s="17">
        <v>5.5389606374939303E-2</v>
      </c>
      <c r="E11" s="17">
        <v>3.7847824210512901E-2</v>
      </c>
      <c r="F11" s="17">
        <v>3.3103313167704901E-2</v>
      </c>
      <c r="G11" s="17">
        <v>6.4146299079314795E-2</v>
      </c>
      <c r="H11" s="17">
        <v>4.0191246415518397E-2</v>
      </c>
      <c r="I11" s="17">
        <v>6.1558152348022498E-2</v>
      </c>
      <c r="J11" s="17">
        <v>5.02137831008014E-2</v>
      </c>
    </row>
    <row r="12" spans="2:11" x14ac:dyDescent="0.35">
      <c r="B12" s="16"/>
      <c r="C12" s="16"/>
      <c r="D12" s="16"/>
      <c r="E12" s="16"/>
      <c r="F12" s="16"/>
      <c r="G12" s="16"/>
      <c r="H12" s="16"/>
      <c r="I12" s="16"/>
      <c r="J12" s="16"/>
    </row>
    <row r="13" spans="2:11" x14ac:dyDescent="0.35">
      <c r="B13" t="s">
        <v>107</v>
      </c>
    </row>
    <row r="14" spans="2:11" x14ac:dyDescent="0.35">
      <c r="B14" t="s">
        <v>108</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0.113478832366277</v>
      </c>
      <c r="D9" s="17">
        <v>0.12248640845610601</v>
      </c>
      <c r="E9" s="17">
        <v>0.104490123938778</v>
      </c>
      <c r="F9" s="17"/>
      <c r="G9" s="17">
        <v>0.12436028191752301</v>
      </c>
      <c r="H9" s="17">
        <v>0.14468154713265499</v>
      </c>
      <c r="I9" s="17">
        <v>0.13274118396191101</v>
      </c>
      <c r="J9" s="17">
        <v>9.5779514107868405E-2</v>
      </c>
      <c r="K9" s="17">
        <v>9.8389197381236707E-2</v>
      </c>
      <c r="L9" s="17">
        <v>8.9688174608012303E-2</v>
      </c>
      <c r="M9" s="17"/>
      <c r="N9" s="17">
        <v>0.11509138806457</v>
      </c>
      <c r="O9" s="17">
        <v>0.11175654220435299</v>
      </c>
      <c r="P9" s="17">
        <v>9.8781576617263403E-2</v>
      </c>
      <c r="Q9" s="17">
        <v>0.125923770663082</v>
      </c>
      <c r="R9" s="17"/>
      <c r="S9" s="17">
        <v>0.16098823742450699</v>
      </c>
      <c r="T9" s="17">
        <v>0.134334120118378</v>
      </c>
      <c r="U9" s="17">
        <v>0.122616232892635</v>
      </c>
      <c r="V9" s="17">
        <v>0.108673175729148</v>
      </c>
      <c r="W9" s="17">
        <v>0.123065772774235</v>
      </c>
      <c r="X9" s="17">
        <v>9.0295564879057502E-2</v>
      </c>
      <c r="Y9" s="17">
        <v>9.5393884890971503E-2</v>
      </c>
      <c r="Z9" s="17">
        <v>0.12845610032456001</v>
      </c>
      <c r="AA9" s="17">
        <v>0.103579161378392</v>
      </c>
      <c r="AB9" s="17">
        <v>7.0978870257912899E-2</v>
      </c>
      <c r="AC9" s="17">
        <v>8.3218949795044406E-2</v>
      </c>
      <c r="AD9" s="17">
        <v>8.1572004509932405E-2</v>
      </c>
      <c r="AE9" s="17"/>
      <c r="AF9" s="17">
        <v>0.107368123622599</v>
      </c>
      <c r="AG9" s="17">
        <v>0.11197768307294501</v>
      </c>
      <c r="AH9" s="17">
        <v>0.129539025586734</v>
      </c>
      <c r="AI9" s="17">
        <v>8.9663049188594607E-2</v>
      </c>
      <c r="AJ9" s="17">
        <v>0.141590938834147</v>
      </c>
      <c r="AK9" s="17">
        <v>0.185872652564396</v>
      </c>
      <c r="AL9" s="17"/>
      <c r="AM9" s="17">
        <v>9.2988986385686798E-2</v>
      </c>
      <c r="AN9" s="17">
        <v>0.105311204360776</v>
      </c>
      <c r="AO9" s="17">
        <v>0.13111364282516499</v>
      </c>
      <c r="AP9" s="17">
        <v>0.14208704094583699</v>
      </c>
      <c r="AQ9" s="17">
        <v>9.1034647257651799E-2</v>
      </c>
      <c r="AR9" s="17"/>
      <c r="AS9" s="17">
        <v>0.16296440779066701</v>
      </c>
      <c r="AT9" s="17">
        <v>0.106112489114942</v>
      </c>
      <c r="AU9" s="17">
        <v>0.10835558451938999</v>
      </c>
      <c r="AV9" s="17">
        <v>9.5178483117048407E-2</v>
      </c>
      <c r="AW9" s="17">
        <v>8.5328921465037802E-2</v>
      </c>
      <c r="AX9" s="17">
        <v>9.2517556982988899E-2</v>
      </c>
      <c r="AY9" s="17"/>
      <c r="AZ9" s="17">
        <v>9.9253899399974602E-2</v>
      </c>
      <c r="BA9" s="17">
        <v>0.104341539800595</v>
      </c>
      <c r="BB9" s="17">
        <v>0.12167883974208001</v>
      </c>
      <c r="BC9" s="17">
        <v>0.13692266206237599</v>
      </c>
      <c r="BD9" s="17">
        <v>0.12409821409724101</v>
      </c>
      <c r="BE9" s="17"/>
      <c r="BF9" s="17">
        <v>0.10870781911977299</v>
      </c>
      <c r="BG9" s="17"/>
      <c r="BH9" s="17">
        <v>0.105089543376665</v>
      </c>
      <c r="BI9" s="17"/>
      <c r="BJ9" s="17">
        <v>0.123187787435077</v>
      </c>
      <c r="BK9" s="17">
        <v>0.104853059614438</v>
      </c>
      <c r="BL9" s="17">
        <v>0.107033885653338</v>
      </c>
      <c r="BM9" s="17">
        <v>0.103877525754265</v>
      </c>
      <c r="BN9" s="17">
        <v>0.170997309929806</v>
      </c>
      <c r="BO9" s="17">
        <v>8.9605150750637505E-2</v>
      </c>
      <c r="BP9" s="17"/>
      <c r="BQ9" s="17">
        <v>0.11861343722102</v>
      </c>
      <c r="BR9" s="17">
        <v>0.124230476440534</v>
      </c>
      <c r="BS9" s="17">
        <v>0.106504886633098</v>
      </c>
      <c r="BT9" s="17"/>
      <c r="BU9" s="17">
        <v>0.17993043682311399</v>
      </c>
      <c r="BV9" s="17">
        <v>0.109653737614739</v>
      </c>
      <c r="BW9" s="17">
        <v>0.10877725497763099</v>
      </c>
      <c r="BX9" s="17"/>
      <c r="BY9" s="17">
        <v>0.11766017506973001</v>
      </c>
      <c r="BZ9" s="17"/>
      <c r="CA9" s="17">
        <v>0.13866052625497199</v>
      </c>
    </row>
    <row r="10" spans="2:79" x14ac:dyDescent="0.35">
      <c r="B10" s="18" t="s">
        <v>366</v>
      </c>
      <c r="C10" s="17">
        <v>0.44734920552684099</v>
      </c>
      <c r="D10" s="17">
        <v>0.44487536541301897</v>
      </c>
      <c r="E10" s="17">
        <v>0.44803108531473401</v>
      </c>
      <c r="F10" s="17"/>
      <c r="G10" s="17">
        <v>0.38957630972269702</v>
      </c>
      <c r="H10" s="17">
        <v>0.39256254559945603</v>
      </c>
      <c r="I10" s="17">
        <v>0.43015036809761598</v>
      </c>
      <c r="J10" s="17">
        <v>0.47830189144726598</v>
      </c>
      <c r="K10" s="17">
        <v>0.49747408944610999</v>
      </c>
      <c r="L10" s="17">
        <v>0.48576630403745302</v>
      </c>
      <c r="M10" s="17"/>
      <c r="N10" s="17">
        <v>0.47100979878950699</v>
      </c>
      <c r="O10" s="17">
        <v>0.47620995725295701</v>
      </c>
      <c r="P10" s="17">
        <v>0.430612119804968</v>
      </c>
      <c r="Q10" s="17">
        <v>0.404216072658376</v>
      </c>
      <c r="R10" s="17"/>
      <c r="S10" s="17">
        <v>0.40798171941539302</v>
      </c>
      <c r="T10" s="17">
        <v>0.46791355247961902</v>
      </c>
      <c r="U10" s="17">
        <v>0.45607668416066599</v>
      </c>
      <c r="V10" s="17">
        <v>0.49444313458189598</v>
      </c>
      <c r="W10" s="17">
        <v>0.47220168295120601</v>
      </c>
      <c r="X10" s="17">
        <v>0.417475461721807</v>
      </c>
      <c r="Y10" s="17">
        <v>0.46446481375385901</v>
      </c>
      <c r="Z10" s="17">
        <v>0.37479999251895302</v>
      </c>
      <c r="AA10" s="17">
        <v>0.41928626619707798</v>
      </c>
      <c r="AB10" s="17">
        <v>0.44965251445710203</v>
      </c>
      <c r="AC10" s="17">
        <v>0.49591215009865802</v>
      </c>
      <c r="AD10" s="17">
        <v>0.47470564680279598</v>
      </c>
      <c r="AE10" s="17"/>
      <c r="AF10" s="17">
        <v>0.396133686575942</v>
      </c>
      <c r="AG10" s="17">
        <v>0.43577152980259898</v>
      </c>
      <c r="AH10" s="17">
        <v>0.47664396299177197</v>
      </c>
      <c r="AI10" s="17">
        <v>0.50739244451723797</v>
      </c>
      <c r="AJ10" s="17">
        <v>0.49719534117669201</v>
      </c>
      <c r="AK10" s="17">
        <v>0.46478421549686</v>
      </c>
      <c r="AL10" s="17"/>
      <c r="AM10" s="17">
        <v>0.42261938596695497</v>
      </c>
      <c r="AN10" s="17">
        <v>0.46189217880937899</v>
      </c>
      <c r="AO10" s="17">
        <v>0.45931796648093798</v>
      </c>
      <c r="AP10" s="17">
        <v>0.44781797435971699</v>
      </c>
      <c r="AQ10" s="17">
        <v>0.46290083805696303</v>
      </c>
      <c r="AR10" s="17"/>
      <c r="AS10" s="17">
        <v>0.40032110030696799</v>
      </c>
      <c r="AT10" s="17">
        <v>0.436207225066369</v>
      </c>
      <c r="AU10" s="17">
        <v>0.44350664324913502</v>
      </c>
      <c r="AV10" s="17">
        <v>0.46924034306867302</v>
      </c>
      <c r="AW10" s="17">
        <v>0.47684216180662098</v>
      </c>
      <c r="AX10" s="17">
        <v>0.52693926252729795</v>
      </c>
      <c r="AY10" s="17"/>
      <c r="AZ10" s="17">
        <v>0.47933271729264598</v>
      </c>
      <c r="BA10" s="17">
        <v>0.43443049255333399</v>
      </c>
      <c r="BB10" s="17">
        <v>0.45694402357533898</v>
      </c>
      <c r="BC10" s="17">
        <v>0.41587715540245002</v>
      </c>
      <c r="BD10" s="17">
        <v>0.437976271987981</v>
      </c>
      <c r="BE10" s="17"/>
      <c r="BF10" s="17">
        <v>0.455685070713574</v>
      </c>
      <c r="BG10" s="17"/>
      <c r="BH10" s="17">
        <v>0.458886925041738</v>
      </c>
      <c r="BI10" s="17"/>
      <c r="BJ10" s="17">
        <v>0.44894321833100997</v>
      </c>
      <c r="BK10" s="17">
        <v>0.46552911670661101</v>
      </c>
      <c r="BL10" s="17">
        <v>0.48349472633949198</v>
      </c>
      <c r="BM10" s="17">
        <v>0.34057902631329501</v>
      </c>
      <c r="BN10" s="17">
        <v>0.37420446945330299</v>
      </c>
      <c r="BO10" s="17">
        <v>0.50017558693585296</v>
      </c>
      <c r="BP10" s="17"/>
      <c r="BQ10" s="17">
        <v>0.48537521654254101</v>
      </c>
      <c r="BR10" s="17">
        <v>0.43433087066557102</v>
      </c>
      <c r="BS10" s="17">
        <v>0.461870483966904</v>
      </c>
      <c r="BT10" s="17"/>
      <c r="BU10" s="17">
        <v>0.49222823089867102</v>
      </c>
      <c r="BV10" s="17">
        <v>0.47412193528056901</v>
      </c>
      <c r="BW10" s="17">
        <v>0.44590840297218198</v>
      </c>
      <c r="BX10" s="17"/>
      <c r="BY10" s="17">
        <v>0.346349129588782</v>
      </c>
      <c r="BZ10" s="17"/>
      <c r="CA10" s="17">
        <v>0.48972304564941699</v>
      </c>
    </row>
    <row r="11" spans="2:79" x14ac:dyDescent="0.35">
      <c r="B11" s="18" t="s">
        <v>367</v>
      </c>
      <c r="C11" s="17">
        <v>0.25114476467276398</v>
      </c>
      <c r="D11" s="17">
        <v>0.23506739531727999</v>
      </c>
      <c r="E11" s="17">
        <v>0.26838193712969399</v>
      </c>
      <c r="F11" s="17"/>
      <c r="G11" s="17">
        <v>0.19517585413560201</v>
      </c>
      <c r="H11" s="17">
        <v>0.24867750402659899</v>
      </c>
      <c r="I11" s="17">
        <v>0.23260821890844799</v>
      </c>
      <c r="J11" s="17">
        <v>0.27566840304513202</v>
      </c>
      <c r="K11" s="17">
        <v>0.27125568282356699</v>
      </c>
      <c r="L11" s="17">
        <v>0.27221784343722699</v>
      </c>
      <c r="M11" s="17"/>
      <c r="N11" s="17">
        <v>0.25877936708562899</v>
      </c>
      <c r="O11" s="17">
        <v>0.241176199849297</v>
      </c>
      <c r="P11" s="17">
        <v>0.24674993184000901</v>
      </c>
      <c r="Q11" s="17">
        <v>0.25845722939410398</v>
      </c>
      <c r="R11" s="17"/>
      <c r="S11" s="17">
        <v>0.22707856505865301</v>
      </c>
      <c r="T11" s="17">
        <v>0.237521547459039</v>
      </c>
      <c r="U11" s="17">
        <v>0.23477191983430301</v>
      </c>
      <c r="V11" s="17">
        <v>0.25771436600020498</v>
      </c>
      <c r="W11" s="17">
        <v>0.20524742847892799</v>
      </c>
      <c r="X11" s="17">
        <v>0.282708131975481</v>
      </c>
      <c r="Y11" s="17">
        <v>0.250913451683132</v>
      </c>
      <c r="Z11" s="17">
        <v>0.250637487001169</v>
      </c>
      <c r="AA11" s="17">
        <v>0.28325824285927098</v>
      </c>
      <c r="AB11" s="17">
        <v>0.28156168189990799</v>
      </c>
      <c r="AC11" s="17">
        <v>0.25053846083562797</v>
      </c>
      <c r="AD11" s="17">
        <v>0.25197914107324199</v>
      </c>
      <c r="AE11" s="17"/>
      <c r="AF11" s="17">
        <v>0.25939367973528499</v>
      </c>
      <c r="AG11" s="17">
        <v>0.25929454714096101</v>
      </c>
      <c r="AH11" s="17">
        <v>0.250401097708357</v>
      </c>
      <c r="AI11" s="17">
        <v>0.22443954997901699</v>
      </c>
      <c r="AJ11" s="17">
        <v>0.208313291999007</v>
      </c>
      <c r="AK11" s="17">
        <v>0.19157977232180501</v>
      </c>
      <c r="AL11" s="17"/>
      <c r="AM11" s="17">
        <v>0.27179257791900802</v>
      </c>
      <c r="AN11" s="17">
        <v>0.244160577360684</v>
      </c>
      <c r="AO11" s="17">
        <v>0.260003260675085</v>
      </c>
      <c r="AP11" s="17">
        <v>0.21523928645895701</v>
      </c>
      <c r="AQ11" s="17">
        <v>0.22417420005677599</v>
      </c>
      <c r="AR11" s="17"/>
      <c r="AS11" s="17">
        <v>0.245037435681044</v>
      </c>
      <c r="AT11" s="17">
        <v>0.26591799707862102</v>
      </c>
      <c r="AU11" s="17">
        <v>0.23437919027020401</v>
      </c>
      <c r="AV11" s="17">
        <v>0.25757081143840599</v>
      </c>
      <c r="AW11" s="17">
        <v>0.27095276504501198</v>
      </c>
      <c r="AX11" s="17">
        <v>0.209886682181638</v>
      </c>
      <c r="AY11" s="17"/>
      <c r="AZ11" s="17">
        <v>0.253122826722121</v>
      </c>
      <c r="BA11" s="17">
        <v>0.26593234700778201</v>
      </c>
      <c r="BB11" s="17">
        <v>0.26263127873362302</v>
      </c>
      <c r="BC11" s="17">
        <v>0.25602607490388701</v>
      </c>
      <c r="BD11" s="17">
        <v>0.21993005150825801</v>
      </c>
      <c r="BE11" s="17"/>
      <c r="BF11" s="17">
        <v>0.25459891743775998</v>
      </c>
      <c r="BG11" s="17"/>
      <c r="BH11" s="17">
        <v>0.25132472946128398</v>
      </c>
      <c r="BI11" s="17"/>
      <c r="BJ11" s="17">
        <v>0.22554750299708601</v>
      </c>
      <c r="BK11" s="17">
        <v>0.28249805846231302</v>
      </c>
      <c r="BL11" s="17">
        <v>0.26045461820615901</v>
      </c>
      <c r="BM11" s="17">
        <v>0.256478513588554</v>
      </c>
      <c r="BN11" s="17">
        <v>0.25584254867079997</v>
      </c>
      <c r="BO11" s="17">
        <v>0.17562025403487599</v>
      </c>
      <c r="BP11" s="17"/>
      <c r="BQ11" s="17">
        <v>0.20333326504416099</v>
      </c>
      <c r="BR11" s="17">
        <v>0.26144171243537601</v>
      </c>
      <c r="BS11" s="17">
        <v>0.24012805462647499</v>
      </c>
      <c r="BT11" s="17"/>
      <c r="BU11" s="17">
        <v>0.17146603085308901</v>
      </c>
      <c r="BV11" s="17">
        <v>0.24949974844184</v>
      </c>
      <c r="BW11" s="17">
        <v>0.23938219638230601</v>
      </c>
      <c r="BX11" s="17"/>
      <c r="BY11" s="17">
        <v>0.24085831108519901</v>
      </c>
      <c r="BZ11" s="17"/>
      <c r="CA11" s="17">
        <v>0.21185924942978199</v>
      </c>
    </row>
    <row r="12" spans="2:79" x14ac:dyDescent="0.35">
      <c r="B12" s="18" t="s">
        <v>368</v>
      </c>
      <c r="C12" s="17">
        <v>0.142299380039898</v>
      </c>
      <c r="D12" s="17">
        <v>0.15028507817062101</v>
      </c>
      <c r="E12" s="17">
        <v>0.13499397598356999</v>
      </c>
      <c r="F12" s="17"/>
      <c r="G12" s="17">
        <v>0.25138122872082003</v>
      </c>
      <c r="H12" s="17">
        <v>0.179493616840526</v>
      </c>
      <c r="I12" s="17">
        <v>0.145095192773148</v>
      </c>
      <c r="J12" s="17">
        <v>9.9117476654308506E-2</v>
      </c>
      <c r="K12" s="17">
        <v>9.13829756108539E-2</v>
      </c>
      <c r="L12" s="17">
        <v>0.10600134325123001</v>
      </c>
      <c r="M12" s="17"/>
      <c r="N12" s="17">
        <v>0.11836349310109499</v>
      </c>
      <c r="O12" s="17">
        <v>0.13692802005340499</v>
      </c>
      <c r="P12" s="17">
        <v>0.17914628711237099</v>
      </c>
      <c r="Q12" s="17">
        <v>0.144328359339505</v>
      </c>
      <c r="R12" s="17"/>
      <c r="S12" s="17">
        <v>0.154313468525208</v>
      </c>
      <c r="T12" s="17">
        <v>0.128493485727356</v>
      </c>
      <c r="U12" s="17">
        <v>0.14024183912301399</v>
      </c>
      <c r="V12" s="17">
        <v>0.10239707931762899</v>
      </c>
      <c r="W12" s="17">
        <v>0.16289810067219501</v>
      </c>
      <c r="X12" s="17">
        <v>0.164848663082208</v>
      </c>
      <c r="Y12" s="17">
        <v>0.14381147714553499</v>
      </c>
      <c r="Z12" s="17">
        <v>0.18155730353885199</v>
      </c>
      <c r="AA12" s="17">
        <v>0.14590053263491901</v>
      </c>
      <c r="AB12" s="17">
        <v>0.13319507497307101</v>
      </c>
      <c r="AC12" s="17">
        <v>0.133418797229506</v>
      </c>
      <c r="AD12" s="17">
        <v>0.128234132782445</v>
      </c>
      <c r="AE12" s="17"/>
      <c r="AF12" s="17">
        <v>0.15952948773117701</v>
      </c>
      <c r="AG12" s="17">
        <v>0.144322572375437</v>
      </c>
      <c r="AH12" s="17">
        <v>0.113218031437645</v>
      </c>
      <c r="AI12" s="17">
        <v>0.16062668244491199</v>
      </c>
      <c r="AJ12" s="17">
        <v>0.114950723730434</v>
      </c>
      <c r="AK12" s="17">
        <v>0.120321553556188</v>
      </c>
      <c r="AL12" s="17"/>
      <c r="AM12" s="17">
        <v>0.16129853205782799</v>
      </c>
      <c r="AN12" s="17">
        <v>0.142097966151252</v>
      </c>
      <c r="AO12" s="17">
        <v>0.11731129859978701</v>
      </c>
      <c r="AP12" s="17">
        <v>0.14945359083956999</v>
      </c>
      <c r="AQ12" s="17">
        <v>0.19443329030340001</v>
      </c>
      <c r="AR12" s="17"/>
      <c r="AS12" s="17">
        <v>0.152052280476732</v>
      </c>
      <c r="AT12" s="17">
        <v>0.134075394938444</v>
      </c>
      <c r="AU12" s="17">
        <v>0.16580725095548501</v>
      </c>
      <c r="AV12" s="17">
        <v>0.14196477178389899</v>
      </c>
      <c r="AW12" s="17">
        <v>0.12329997096158</v>
      </c>
      <c r="AX12" s="17">
        <v>0.11906409093813</v>
      </c>
      <c r="AY12" s="17"/>
      <c r="AZ12" s="17">
        <v>0.12316336007319401</v>
      </c>
      <c r="BA12" s="17">
        <v>0.14768647619539599</v>
      </c>
      <c r="BB12" s="17">
        <v>0.12494641865836199</v>
      </c>
      <c r="BC12" s="17">
        <v>0.147342910316584</v>
      </c>
      <c r="BD12" s="17">
        <v>0.16341705974492399</v>
      </c>
      <c r="BE12" s="17"/>
      <c r="BF12" s="17">
        <v>0.135086506780488</v>
      </c>
      <c r="BG12" s="17"/>
      <c r="BH12" s="17">
        <v>0.13477449574169001</v>
      </c>
      <c r="BI12" s="17"/>
      <c r="BJ12" s="17">
        <v>0.168206956659531</v>
      </c>
      <c r="BK12" s="17">
        <v>9.8662951131249899E-2</v>
      </c>
      <c r="BL12" s="17">
        <v>0.108994193767822</v>
      </c>
      <c r="BM12" s="17">
        <v>0.199684410862281</v>
      </c>
      <c r="BN12" s="17">
        <v>0.174895020299207</v>
      </c>
      <c r="BO12" s="17">
        <v>0.19614177832977001</v>
      </c>
      <c r="BP12" s="17"/>
      <c r="BQ12" s="17">
        <v>0.139841429576644</v>
      </c>
      <c r="BR12" s="17">
        <v>0.13497710761731499</v>
      </c>
      <c r="BS12" s="17">
        <v>0.14888618060672701</v>
      </c>
      <c r="BT12" s="17"/>
      <c r="BU12" s="17">
        <v>0.112022392244072</v>
      </c>
      <c r="BV12" s="17">
        <v>0.129162648387113</v>
      </c>
      <c r="BW12" s="17">
        <v>0.15588487671541201</v>
      </c>
      <c r="BX12" s="17"/>
      <c r="BY12" s="17">
        <v>0.267026238229921</v>
      </c>
      <c r="BZ12" s="17"/>
      <c r="CA12" s="17">
        <v>0.13240526119970999</v>
      </c>
    </row>
    <row r="13" spans="2:79" x14ac:dyDescent="0.35">
      <c r="B13" s="18" t="s">
        <v>369</v>
      </c>
      <c r="C13" s="19">
        <v>4.5727817394219598E-2</v>
      </c>
      <c r="D13" s="19">
        <v>4.72857526429728E-2</v>
      </c>
      <c r="E13" s="19">
        <v>4.4102877633224E-2</v>
      </c>
      <c r="F13" s="19"/>
      <c r="G13" s="19">
        <v>3.9506325503357601E-2</v>
      </c>
      <c r="H13" s="19">
        <v>3.4584786400764102E-2</v>
      </c>
      <c r="I13" s="19">
        <v>5.94050362588774E-2</v>
      </c>
      <c r="J13" s="19">
        <v>5.1132714745425599E-2</v>
      </c>
      <c r="K13" s="19">
        <v>4.14980547382316E-2</v>
      </c>
      <c r="L13" s="19">
        <v>4.6326334666077898E-2</v>
      </c>
      <c r="M13" s="19"/>
      <c r="N13" s="19">
        <v>3.67559529591997E-2</v>
      </c>
      <c r="O13" s="19">
        <v>3.3929280639988797E-2</v>
      </c>
      <c r="P13" s="19">
        <v>4.4710084625388398E-2</v>
      </c>
      <c r="Q13" s="19">
        <v>6.7074567944933702E-2</v>
      </c>
      <c r="R13" s="19"/>
      <c r="S13" s="19">
        <v>4.9638009576239102E-2</v>
      </c>
      <c r="T13" s="19">
        <v>3.1737294215608301E-2</v>
      </c>
      <c r="U13" s="19">
        <v>4.6293323989382601E-2</v>
      </c>
      <c r="V13" s="19">
        <v>3.6772244371121497E-2</v>
      </c>
      <c r="W13" s="19">
        <v>3.65870151234357E-2</v>
      </c>
      <c r="X13" s="19">
        <v>4.4672178341446801E-2</v>
      </c>
      <c r="Y13" s="19">
        <v>4.5416372526502699E-2</v>
      </c>
      <c r="Z13" s="19">
        <v>6.4549116616466701E-2</v>
      </c>
      <c r="AA13" s="19">
        <v>4.7975796930341201E-2</v>
      </c>
      <c r="AB13" s="19">
        <v>6.4611858412006007E-2</v>
      </c>
      <c r="AC13" s="19">
        <v>3.6911642041163699E-2</v>
      </c>
      <c r="AD13" s="19">
        <v>6.3509074831584605E-2</v>
      </c>
      <c r="AE13" s="19"/>
      <c r="AF13" s="19">
        <v>7.7575022334997398E-2</v>
      </c>
      <c r="AG13" s="19">
        <v>4.8633667608057297E-2</v>
      </c>
      <c r="AH13" s="19">
        <v>3.0197882275491798E-2</v>
      </c>
      <c r="AI13" s="19">
        <v>1.7878273870238999E-2</v>
      </c>
      <c r="AJ13" s="19">
        <v>3.79497042597189E-2</v>
      </c>
      <c r="AK13" s="19">
        <v>3.7441806060750801E-2</v>
      </c>
      <c r="AL13" s="19"/>
      <c r="AM13" s="19">
        <v>5.1300517670521399E-2</v>
      </c>
      <c r="AN13" s="19">
        <v>4.6538073317908102E-2</v>
      </c>
      <c r="AO13" s="19">
        <v>3.2253831419024999E-2</v>
      </c>
      <c r="AP13" s="19">
        <v>4.5402107395917601E-2</v>
      </c>
      <c r="AQ13" s="19">
        <v>2.7457024325210001E-2</v>
      </c>
      <c r="AR13" s="19"/>
      <c r="AS13" s="19">
        <v>3.9624775744589398E-2</v>
      </c>
      <c r="AT13" s="19">
        <v>5.7686893801623798E-2</v>
      </c>
      <c r="AU13" s="19">
        <v>4.7951331005785698E-2</v>
      </c>
      <c r="AV13" s="19">
        <v>3.6045590591973597E-2</v>
      </c>
      <c r="AW13" s="19">
        <v>4.3576180721749298E-2</v>
      </c>
      <c r="AX13" s="19">
        <v>5.1592407369945199E-2</v>
      </c>
      <c r="AY13" s="19"/>
      <c r="AZ13" s="19">
        <v>4.5127196512064101E-2</v>
      </c>
      <c r="BA13" s="19">
        <v>4.7609144442893797E-2</v>
      </c>
      <c r="BB13" s="19">
        <v>3.3799439290596901E-2</v>
      </c>
      <c r="BC13" s="19">
        <v>4.3831197314703203E-2</v>
      </c>
      <c r="BD13" s="19">
        <v>5.4578402661595998E-2</v>
      </c>
      <c r="BE13" s="19"/>
      <c r="BF13" s="19">
        <v>4.5921685948405698E-2</v>
      </c>
      <c r="BG13" s="19"/>
      <c r="BH13" s="19">
        <v>4.99243063786231E-2</v>
      </c>
      <c r="BI13" s="19"/>
      <c r="BJ13" s="19">
        <v>3.4114534577295803E-2</v>
      </c>
      <c r="BK13" s="19">
        <v>4.84568140853881E-2</v>
      </c>
      <c r="BL13" s="19">
        <v>4.0022576033189497E-2</v>
      </c>
      <c r="BM13" s="19">
        <v>9.9380523481605504E-2</v>
      </c>
      <c r="BN13" s="19">
        <v>2.4060651646884399E-2</v>
      </c>
      <c r="BO13" s="19">
        <v>3.8457229948863997E-2</v>
      </c>
      <c r="BP13" s="19"/>
      <c r="BQ13" s="19">
        <v>5.2836651615634903E-2</v>
      </c>
      <c r="BR13" s="19">
        <v>4.5019832841202999E-2</v>
      </c>
      <c r="BS13" s="19">
        <v>4.2610394166796101E-2</v>
      </c>
      <c r="BT13" s="19"/>
      <c r="BU13" s="19">
        <v>4.4352909181053501E-2</v>
      </c>
      <c r="BV13" s="19">
        <v>3.7561930275739099E-2</v>
      </c>
      <c r="BW13" s="19">
        <v>5.0047268952469103E-2</v>
      </c>
      <c r="BX13" s="19"/>
      <c r="BY13" s="19">
        <v>2.8106146026367702E-2</v>
      </c>
      <c r="BZ13" s="19"/>
      <c r="CA13" s="19">
        <v>2.73519174661199E-2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0.100144790267663</v>
      </c>
      <c r="D9" s="17">
        <v>9.4883424078044107E-2</v>
      </c>
      <c r="E9" s="17">
        <v>0.103661729968787</v>
      </c>
      <c r="F9" s="17"/>
      <c r="G9" s="17">
        <v>0.12938536928378</v>
      </c>
      <c r="H9" s="17">
        <v>0.158835529856997</v>
      </c>
      <c r="I9" s="17">
        <v>0.10290782827381199</v>
      </c>
      <c r="J9" s="17">
        <v>9.0824596491223999E-2</v>
      </c>
      <c r="K9" s="17">
        <v>7.0199414077127695E-2</v>
      </c>
      <c r="L9" s="17">
        <v>5.8263336126304598E-2</v>
      </c>
      <c r="M9" s="17"/>
      <c r="N9" s="17">
        <v>9.2311412632162596E-2</v>
      </c>
      <c r="O9" s="17">
        <v>9.46177721420879E-2</v>
      </c>
      <c r="P9" s="17">
        <v>9.4502949960147298E-2</v>
      </c>
      <c r="Q9" s="17">
        <v>0.11740465056304</v>
      </c>
      <c r="R9" s="17"/>
      <c r="S9" s="17">
        <v>0.130851218798443</v>
      </c>
      <c r="T9" s="17">
        <v>0.110439694950628</v>
      </c>
      <c r="U9" s="17">
        <v>0.132867436384387</v>
      </c>
      <c r="V9" s="17">
        <v>7.9916670638603707E-2</v>
      </c>
      <c r="W9" s="17">
        <v>9.3532208863070607E-2</v>
      </c>
      <c r="X9" s="17">
        <v>0.117169123045195</v>
      </c>
      <c r="Y9" s="17">
        <v>7.20533496072015E-2</v>
      </c>
      <c r="Z9" s="17">
        <v>0.122650760566689</v>
      </c>
      <c r="AA9" s="17">
        <v>9.2527394452221801E-2</v>
      </c>
      <c r="AB9" s="17">
        <v>4.6816443738234598E-2</v>
      </c>
      <c r="AC9" s="17">
        <v>0.101961558068609</v>
      </c>
      <c r="AD9" s="17">
        <v>8.0126287277865596E-2</v>
      </c>
      <c r="AE9" s="17"/>
      <c r="AF9" s="17">
        <v>0.11019210032423001</v>
      </c>
      <c r="AG9" s="17">
        <v>8.8320524568348796E-2</v>
      </c>
      <c r="AH9" s="17">
        <v>0.106655319599196</v>
      </c>
      <c r="AI9" s="17">
        <v>9.3283321454404794E-2</v>
      </c>
      <c r="AJ9" s="17">
        <v>9.3322280724709897E-2</v>
      </c>
      <c r="AK9" s="17">
        <v>0.166478048570631</v>
      </c>
      <c r="AL9" s="17"/>
      <c r="AM9" s="17">
        <v>7.8783024834207196E-2</v>
      </c>
      <c r="AN9" s="17">
        <v>0.102820917310989</v>
      </c>
      <c r="AO9" s="17">
        <v>0.100423430434689</v>
      </c>
      <c r="AP9" s="17">
        <v>0.13240596866531801</v>
      </c>
      <c r="AQ9" s="17">
        <v>9.6073719178188605E-2</v>
      </c>
      <c r="AR9" s="17"/>
      <c r="AS9" s="17">
        <v>0.15395850290027099</v>
      </c>
      <c r="AT9" s="17">
        <v>8.1506679959173503E-2</v>
      </c>
      <c r="AU9" s="17">
        <v>0.105402779522489</v>
      </c>
      <c r="AV9" s="17">
        <v>8.3686833090528295E-2</v>
      </c>
      <c r="AW9" s="17">
        <v>7.5794116608851797E-2</v>
      </c>
      <c r="AX9" s="17">
        <v>6.8327931928288704E-2</v>
      </c>
      <c r="AY9" s="17"/>
      <c r="AZ9" s="17">
        <v>8.0447805064333106E-2</v>
      </c>
      <c r="BA9" s="17">
        <v>7.6793507341579706E-2</v>
      </c>
      <c r="BB9" s="17">
        <v>0.10387899459017599</v>
      </c>
      <c r="BC9" s="17">
        <v>0.12713003588893901</v>
      </c>
      <c r="BD9" s="17">
        <v>0.13241446552496799</v>
      </c>
      <c r="BE9" s="17"/>
      <c r="BF9" s="17">
        <v>9.00786130697835E-2</v>
      </c>
      <c r="BG9" s="17"/>
      <c r="BH9" s="17">
        <v>8.7198064258261307E-2</v>
      </c>
      <c r="BI9" s="17"/>
      <c r="BJ9" s="17">
        <v>0.102123127482747</v>
      </c>
      <c r="BK9" s="17">
        <v>8.6736662523942701E-2</v>
      </c>
      <c r="BL9" s="17">
        <v>8.7018016082636804E-2</v>
      </c>
      <c r="BM9" s="17">
        <v>0.11377459633683901</v>
      </c>
      <c r="BN9" s="17">
        <v>0.14335400677873</v>
      </c>
      <c r="BO9" s="17">
        <v>0.12893714226615</v>
      </c>
      <c r="BP9" s="17"/>
      <c r="BQ9" s="17">
        <v>9.9829374245979305E-2</v>
      </c>
      <c r="BR9" s="17">
        <v>9.6581999481651096E-2</v>
      </c>
      <c r="BS9" s="17">
        <v>0.102701827579276</v>
      </c>
      <c r="BT9" s="17"/>
      <c r="BU9" s="17">
        <v>0.124332356820686</v>
      </c>
      <c r="BV9" s="17">
        <v>8.57898205971456E-2</v>
      </c>
      <c r="BW9" s="17">
        <v>0.1113356574995</v>
      </c>
      <c r="BX9" s="17"/>
      <c r="BY9" s="17">
        <v>0.121266850979282</v>
      </c>
      <c r="BZ9" s="17"/>
      <c r="CA9" s="17">
        <v>0.109875432080348</v>
      </c>
    </row>
    <row r="10" spans="2:79" x14ac:dyDescent="0.35">
      <c r="B10" s="18" t="s">
        <v>366</v>
      </c>
      <c r="C10" s="17">
        <v>0.36470790898674199</v>
      </c>
      <c r="D10" s="17">
        <v>0.35747211982265498</v>
      </c>
      <c r="E10" s="17">
        <v>0.37173773805597699</v>
      </c>
      <c r="F10" s="17"/>
      <c r="G10" s="17">
        <v>0.43657076619009499</v>
      </c>
      <c r="H10" s="17">
        <v>0.42462294358573899</v>
      </c>
      <c r="I10" s="17">
        <v>0.38869978028628899</v>
      </c>
      <c r="J10" s="17">
        <v>0.39915547345855901</v>
      </c>
      <c r="K10" s="17">
        <v>0.33895086564884502</v>
      </c>
      <c r="L10" s="17">
        <v>0.23790326529786299</v>
      </c>
      <c r="M10" s="17"/>
      <c r="N10" s="17">
        <v>0.36839739387381698</v>
      </c>
      <c r="O10" s="17">
        <v>0.38436385998239803</v>
      </c>
      <c r="P10" s="17">
        <v>0.36235646271469302</v>
      </c>
      <c r="Q10" s="17">
        <v>0.34068094560495199</v>
      </c>
      <c r="R10" s="17"/>
      <c r="S10" s="17">
        <v>0.34612909565555799</v>
      </c>
      <c r="T10" s="17">
        <v>0.40484788478195599</v>
      </c>
      <c r="U10" s="17">
        <v>0.36369387030286798</v>
      </c>
      <c r="V10" s="17">
        <v>0.42206126849674802</v>
      </c>
      <c r="W10" s="17">
        <v>0.41950652659259102</v>
      </c>
      <c r="X10" s="17">
        <v>0.33256252665613001</v>
      </c>
      <c r="Y10" s="17">
        <v>0.39112329111703797</v>
      </c>
      <c r="Z10" s="17">
        <v>0.34046097066786901</v>
      </c>
      <c r="AA10" s="17">
        <v>0.38216365929660501</v>
      </c>
      <c r="AB10" s="17">
        <v>0.24312742224494099</v>
      </c>
      <c r="AC10" s="17">
        <v>0.30956841826027598</v>
      </c>
      <c r="AD10" s="17">
        <v>0.43107632844125099</v>
      </c>
      <c r="AE10" s="17"/>
      <c r="AF10" s="17">
        <v>0.32515802496533103</v>
      </c>
      <c r="AG10" s="17">
        <v>0.34376726883582598</v>
      </c>
      <c r="AH10" s="17">
        <v>0.38221897897555002</v>
      </c>
      <c r="AI10" s="17">
        <v>0.42102262177595401</v>
      </c>
      <c r="AJ10" s="17">
        <v>0.43537630269254701</v>
      </c>
      <c r="AK10" s="17">
        <v>0.43115415775481802</v>
      </c>
      <c r="AL10" s="17"/>
      <c r="AM10" s="17">
        <v>0.31391655427795201</v>
      </c>
      <c r="AN10" s="17">
        <v>0.37897523096011199</v>
      </c>
      <c r="AO10" s="17">
        <v>0.40472733297479602</v>
      </c>
      <c r="AP10" s="17">
        <v>0.34989512963425901</v>
      </c>
      <c r="AQ10" s="17">
        <v>0.39679509433408799</v>
      </c>
      <c r="AR10" s="17"/>
      <c r="AS10" s="17">
        <v>0.373747099043445</v>
      </c>
      <c r="AT10" s="17">
        <v>0.33915307343978301</v>
      </c>
      <c r="AU10" s="17">
        <v>0.38750788588518797</v>
      </c>
      <c r="AV10" s="17">
        <v>0.37383566745477498</v>
      </c>
      <c r="AW10" s="17">
        <v>0.35260523117696002</v>
      </c>
      <c r="AX10" s="17">
        <v>0.36350111676396302</v>
      </c>
      <c r="AY10" s="17"/>
      <c r="AZ10" s="17">
        <v>0.35931257773306002</v>
      </c>
      <c r="BA10" s="17">
        <v>0.37340142200016302</v>
      </c>
      <c r="BB10" s="17">
        <v>0.37625091846007003</v>
      </c>
      <c r="BC10" s="17">
        <v>0.31948832050519999</v>
      </c>
      <c r="BD10" s="17">
        <v>0.367092272888561</v>
      </c>
      <c r="BE10" s="17"/>
      <c r="BF10" s="17">
        <v>0.35935268522552599</v>
      </c>
      <c r="BG10" s="17"/>
      <c r="BH10" s="17">
        <v>0.36273577249896699</v>
      </c>
      <c r="BI10" s="17"/>
      <c r="BJ10" s="17">
        <v>0.42359047267268701</v>
      </c>
      <c r="BK10" s="17">
        <v>0.32526571833156798</v>
      </c>
      <c r="BL10" s="17">
        <v>0.34109761209572798</v>
      </c>
      <c r="BM10" s="17">
        <v>0.31964057258470002</v>
      </c>
      <c r="BN10" s="17">
        <v>0.36535334391364199</v>
      </c>
      <c r="BO10" s="17">
        <v>0.43991127076432002</v>
      </c>
      <c r="BP10" s="17"/>
      <c r="BQ10" s="17">
        <v>0.39224670702568298</v>
      </c>
      <c r="BR10" s="17">
        <v>0.34732683784693602</v>
      </c>
      <c r="BS10" s="17">
        <v>0.38160857923861102</v>
      </c>
      <c r="BT10" s="17"/>
      <c r="BU10" s="17">
        <v>0.38609590460141202</v>
      </c>
      <c r="BV10" s="17">
        <v>0.36800424717001401</v>
      </c>
      <c r="BW10" s="17">
        <v>0.36783372924429097</v>
      </c>
      <c r="BX10" s="17"/>
      <c r="BY10" s="17">
        <v>0.45551846096378901</v>
      </c>
      <c r="BZ10" s="17"/>
      <c r="CA10" s="17">
        <v>0.40765228724757102</v>
      </c>
    </row>
    <row r="11" spans="2:79" x14ac:dyDescent="0.35">
      <c r="B11" s="18" t="s">
        <v>367</v>
      </c>
      <c r="C11" s="17">
        <v>0.316643491799391</v>
      </c>
      <c r="D11" s="17">
        <v>0.304015309705855</v>
      </c>
      <c r="E11" s="17">
        <v>0.33058442831073298</v>
      </c>
      <c r="F11" s="17"/>
      <c r="G11" s="17">
        <v>0.25322419032035198</v>
      </c>
      <c r="H11" s="17">
        <v>0.229931378568526</v>
      </c>
      <c r="I11" s="17">
        <v>0.289925632050269</v>
      </c>
      <c r="J11" s="17">
        <v>0.32925337789058501</v>
      </c>
      <c r="K11" s="17">
        <v>0.35144944519775101</v>
      </c>
      <c r="L11" s="17">
        <v>0.41762109883412202</v>
      </c>
      <c r="M11" s="17"/>
      <c r="N11" s="17">
        <v>0.339520642791241</v>
      </c>
      <c r="O11" s="17">
        <v>0.322215453987793</v>
      </c>
      <c r="P11" s="17">
        <v>0.302503146708543</v>
      </c>
      <c r="Q11" s="17">
        <v>0.303267715035476</v>
      </c>
      <c r="R11" s="17"/>
      <c r="S11" s="17">
        <v>0.30574889394583099</v>
      </c>
      <c r="T11" s="17">
        <v>0.26650366338208797</v>
      </c>
      <c r="U11" s="17">
        <v>0.30862839269563902</v>
      </c>
      <c r="V11" s="17">
        <v>0.31037225769665</v>
      </c>
      <c r="W11" s="17">
        <v>0.25540233417964198</v>
      </c>
      <c r="X11" s="17">
        <v>0.33417266113702399</v>
      </c>
      <c r="Y11" s="17">
        <v>0.341305600684493</v>
      </c>
      <c r="Z11" s="17">
        <v>0.33932433268225898</v>
      </c>
      <c r="AA11" s="17">
        <v>0.280057632399769</v>
      </c>
      <c r="AB11" s="17">
        <v>0.44114530951890801</v>
      </c>
      <c r="AC11" s="17">
        <v>0.35680964326922898</v>
      </c>
      <c r="AD11" s="17">
        <v>0.31286579254758301</v>
      </c>
      <c r="AE11" s="17"/>
      <c r="AF11" s="17">
        <v>0.30680360654391697</v>
      </c>
      <c r="AG11" s="17">
        <v>0.32364694927993898</v>
      </c>
      <c r="AH11" s="17">
        <v>0.316890836073562</v>
      </c>
      <c r="AI11" s="17">
        <v>0.295021901296044</v>
      </c>
      <c r="AJ11" s="17">
        <v>0.29878710283351101</v>
      </c>
      <c r="AK11" s="17">
        <v>0.269973513292324</v>
      </c>
      <c r="AL11" s="17"/>
      <c r="AM11" s="17">
        <v>0.34854328788989303</v>
      </c>
      <c r="AN11" s="17">
        <v>0.305038067720867</v>
      </c>
      <c r="AO11" s="17">
        <v>0.309812417373386</v>
      </c>
      <c r="AP11" s="17">
        <v>0.29408516163689002</v>
      </c>
      <c r="AQ11" s="17">
        <v>0.36293386940148697</v>
      </c>
      <c r="AR11" s="17"/>
      <c r="AS11" s="17">
        <v>0.27267030205672999</v>
      </c>
      <c r="AT11" s="17">
        <v>0.34635743395824597</v>
      </c>
      <c r="AU11" s="17">
        <v>0.28223597217755197</v>
      </c>
      <c r="AV11" s="17">
        <v>0.32870611744436401</v>
      </c>
      <c r="AW11" s="17">
        <v>0.35512059018632403</v>
      </c>
      <c r="AX11" s="17">
        <v>0.33614219737622097</v>
      </c>
      <c r="AY11" s="17"/>
      <c r="AZ11" s="17">
        <v>0.32718118523093698</v>
      </c>
      <c r="BA11" s="17">
        <v>0.324792144638828</v>
      </c>
      <c r="BB11" s="17">
        <v>0.32370022212593702</v>
      </c>
      <c r="BC11" s="17">
        <v>0.33676859196515102</v>
      </c>
      <c r="BD11" s="17">
        <v>0.28513439281206598</v>
      </c>
      <c r="BE11" s="17"/>
      <c r="BF11" s="17">
        <v>0.32947158799720799</v>
      </c>
      <c r="BG11" s="17"/>
      <c r="BH11" s="17">
        <v>0.32392247936229102</v>
      </c>
      <c r="BI11" s="17"/>
      <c r="BJ11" s="17">
        <v>0.28966767293365098</v>
      </c>
      <c r="BK11" s="17">
        <v>0.34179530948415598</v>
      </c>
      <c r="BL11" s="17">
        <v>0.34616701190034799</v>
      </c>
      <c r="BM11" s="17">
        <v>0.32886875764269502</v>
      </c>
      <c r="BN11" s="17">
        <v>0.27576320626761802</v>
      </c>
      <c r="BO11" s="17">
        <v>0.249843042800444</v>
      </c>
      <c r="BP11" s="17"/>
      <c r="BQ11" s="17">
        <v>0.27190541958956899</v>
      </c>
      <c r="BR11" s="17">
        <v>0.343947488928525</v>
      </c>
      <c r="BS11" s="17">
        <v>0.30134171033722501</v>
      </c>
      <c r="BT11" s="17"/>
      <c r="BU11" s="17">
        <v>0.19688172443683999</v>
      </c>
      <c r="BV11" s="17">
        <v>0.33740289813963498</v>
      </c>
      <c r="BW11" s="17">
        <v>0.30330435031948999</v>
      </c>
      <c r="BX11" s="17"/>
      <c r="BY11" s="17">
        <v>0.21251252379842001</v>
      </c>
      <c r="BZ11" s="17"/>
      <c r="CA11" s="17">
        <v>0.31664429635883601</v>
      </c>
    </row>
    <row r="12" spans="2:79" x14ac:dyDescent="0.35">
      <c r="B12" s="18" t="s">
        <v>368</v>
      </c>
      <c r="C12" s="17">
        <v>0.16311420257126599</v>
      </c>
      <c r="D12" s="17">
        <v>0.18155926752746701</v>
      </c>
      <c r="E12" s="17">
        <v>0.14518250655944201</v>
      </c>
      <c r="F12" s="17"/>
      <c r="G12" s="17">
        <v>0.14918284833918199</v>
      </c>
      <c r="H12" s="17">
        <v>0.153631496931421</v>
      </c>
      <c r="I12" s="17">
        <v>0.15081090836865499</v>
      </c>
      <c r="J12" s="17">
        <v>0.13653080470125301</v>
      </c>
      <c r="K12" s="17">
        <v>0.16634025018561999</v>
      </c>
      <c r="L12" s="17">
        <v>0.209466753849748</v>
      </c>
      <c r="M12" s="17"/>
      <c r="N12" s="17">
        <v>0.14901531431444401</v>
      </c>
      <c r="O12" s="17">
        <v>0.151003185261152</v>
      </c>
      <c r="P12" s="17">
        <v>0.18005559329898099</v>
      </c>
      <c r="Q12" s="17">
        <v>0.17436402619285499</v>
      </c>
      <c r="R12" s="17"/>
      <c r="S12" s="17">
        <v>0.16899326003366</v>
      </c>
      <c r="T12" s="17">
        <v>0.16262987557934999</v>
      </c>
      <c r="U12" s="17">
        <v>0.156148152683869</v>
      </c>
      <c r="V12" s="17">
        <v>0.14692635523782499</v>
      </c>
      <c r="W12" s="17">
        <v>0.16374305475011</v>
      </c>
      <c r="X12" s="17">
        <v>0.176693458308817</v>
      </c>
      <c r="Y12" s="17">
        <v>0.139016104921907</v>
      </c>
      <c r="Z12" s="17">
        <v>0.14066143723267899</v>
      </c>
      <c r="AA12" s="17">
        <v>0.15584428077828999</v>
      </c>
      <c r="AB12" s="17">
        <v>0.205317659964175</v>
      </c>
      <c r="AC12" s="17">
        <v>0.18269700770563399</v>
      </c>
      <c r="AD12" s="17">
        <v>0.124271842003761</v>
      </c>
      <c r="AE12" s="17"/>
      <c r="AF12" s="17">
        <v>0.180144390200737</v>
      </c>
      <c r="AG12" s="17">
        <v>0.18703437762716199</v>
      </c>
      <c r="AH12" s="17">
        <v>0.161230412710825</v>
      </c>
      <c r="AI12" s="17">
        <v>0.14627036530200299</v>
      </c>
      <c r="AJ12" s="17">
        <v>0.11115169692018501</v>
      </c>
      <c r="AK12" s="17">
        <v>8.9905638857626494E-2</v>
      </c>
      <c r="AL12" s="17"/>
      <c r="AM12" s="17">
        <v>0.182909192452578</v>
      </c>
      <c r="AN12" s="17">
        <v>0.15583467602423601</v>
      </c>
      <c r="AO12" s="17">
        <v>0.15439042918292301</v>
      </c>
      <c r="AP12" s="17">
        <v>0.163868214469094</v>
      </c>
      <c r="AQ12" s="17">
        <v>9.9743473254825105E-2</v>
      </c>
      <c r="AR12" s="17"/>
      <c r="AS12" s="17">
        <v>0.15415971511756199</v>
      </c>
      <c r="AT12" s="17">
        <v>0.164407952226444</v>
      </c>
      <c r="AU12" s="17">
        <v>0.17406146672730399</v>
      </c>
      <c r="AV12" s="17">
        <v>0.167644914416165</v>
      </c>
      <c r="AW12" s="17">
        <v>0.15678031269725601</v>
      </c>
      <c r="AX12" s="17">
        <v>0.15996396410150801</v>
      </c>
      <c r="AY12" s="17"/>
      <c r="AZ12" s="17">
        <v>0.17306060680226401</v>
      </c>
      <c r="BA12" s="17">
        <v>0.17585957602803101</v>
      </c>
      <c r="BB12" s="17">
        <v>0.134609693207206</v>
      </c>
      <c r="BC12" s="17">
        <v>0.15785150996325201</v>
      </c>
      <c r="BD12" s="17">
        <v>0.16268003962795699</v>
      </c>
      <c r="BE12" s="17"/>
      <c r="BF12" s="17">
        <v>0.16385079265510499</v>
      </c>
      <c r="BG12" s="17"/>
      <c r="BH12" s="17">
        <v>0.16773140663099501</v>
      </c>
      <c r="BI12" s="17"/>
      <c r="BJ12" s="17">
        <v>0.144106265237776</v>
      </c>
      <c r="BK12" s="17">
        <v>0.180261894777379</v>
      </c>
      <c r="BL12" s="17">
        <v>0.163732495063906</v>
      </c>
      <c r="BM12" s="17">
        <v>0.186458845740087</v>
      </c>
      <c r="BN12" s="17">
        <v>0.15832311334500301</v>
      </c>
      <c r="BO12" s="17">
        <v>0.15016052041543199</v>
      </c>
      <c r="BP12" s="17"/>
      <c r="BQ12" s="17">
        <v>0.18842213539664299</v>
      </c>
      <c r="BR12" s="17">
        <v>0.14965225544914201</v>
      </c>
      <c r="BS12" s="17">
        <v>0.15966951660196299</v>
      </c>
      <c r="BT12" s="17"/>
      <c r="BU12" s="17">
        <v>0.20064242126975301</v>
      </c>
      <c r="BV12" s="17">
        <v>0.161783745840992</v>
      </c>
      <c r="BW12" s="17">
        <v>0.16030522325405999</v>
      </c>
      <c r="BX12" s="17"/>
      <c r="BY12" s="17">
        <v>0.18308991032282201</v>
      </c>
      <c r="BZ12" s="17"/>
      <c r="CA12" s="17">
        <v>0.1299665310831</v>
      </c>
    </row>
    <row r="13" spans="2:79" x14ac:dyDescent="0.35">
      <c r="B13" s="18" t="s">
        <v>369</v>
      </c>
      <c r="C13" s="19">
        <v>5.5389606374939303E-2</v>
      </c>
      <c r="D13" s="19">
        <v>6.2069878865978499E-2</v>
      </c>
      <c r="E13" s="19">
        <v>4.8833597105060897E-2</v>
      </c>
      <c r="F13" s="19"/>
      <c r="G13" s="19">
        <v>3.1636825866591098E-2</v>
      </c>
      <c r="H13" s="19">
        <v>3.29786510573176E-2</v>
      </c>
      <c r="I13" s="19">
        <v>6.7655851020974905E-2</v>
      </c>
      <c r="J13" s="19">
        <v>4.4235747458378799E-2</v>
      </c>
      <c r="K13" s="19">
        <v>7.3060024890655897E-2</v>
      </c>
      <c r="L13" s="19">
        <v>7.6745545891962794E-2</v>
      </c>
      <c r="M13" s="19"/>
      <c r="N13" s="19">
        <v>5.07552363883359E-2</v>
      </c>
      <c r="O13" s="19">
        <v>4.7799728626568803E-2</v>
      </c>
      <c r="P13" s="19">
        <v>6.0581847317635502E-2</v>
      </c>
      <c r="Q13" s="19">
        <v>6.4282662603676405E-2</v>
      </c>
      <c r="R13" s="19"/>
      <c r="S13" s="19">
        <v>4.8277531566507798E-2</v>
      </c>
      <c r="T13" s="19">
        <v>5.55788813059774E-2</v>
      </c>
      <c r="U13" s="19">
        <v>3.8662147933236801E-2</v>
      </c>
      <c r="V13" s="19">
        <v>4.0723447930173302E-2</v>
      </c>
      <c r="W13" s="19">
        <v>6.7815875614586907E-2</v>
      </c>
      <c r="X13" s="19">
        <v>3.9402230852832898E-2</v>
      </c>
      <c r="Y13" s="19">
        <v>5.6501653669360802E-2</v>
      </c>
      <c r="Z13" s="19">
        <v>5.6902498850503802E-2</v>
      </c>
      <c r="AA13" s="19">
        <v>8.9407033073115094E-2</v>
      </c>
      <c r="AB13" s="19">
        <v>6.3593164533741697E-2</v>
      </c>
      <c r="AC13" s="19">
        <v>4.8963372696251901E-2</v>
      </c>
      <c r="AD13" s="19">
        <v>5.1659749729539697E-2</v>
      </c>
      <c r="AE13" s="19"/>
      <c r="AF13" s="19">
        <v>7.7701877965785399E-2</v>
      </c>
      <c r="AG13" s="19">
        <v>5.7230879688724798E-2</v>
      </c>
      <c r="AH13" s="19">
        <v>3.3004452640866502E-2</v>
      </c>
      <c r="AI13" s="19">
        <v>4.4401790171594201E-2</v>
      </c>
      <c r="AJ13" s="19">
        <v>6.1362616829046902E-2</v>
      </c>
      <c r="AK13" s="19">
        <v>4.2488641524601099E-2</v>
      </c>
      <c r="AL13" s="19"/>
      <c r="AM13" s="19">
        <v>7.5847940545369405E-2</v>
      </c>
      <c r="AN13" s="19">
        <v>5.7331107983797001E-2</v>
      </c>
      <c r="AO13" s="19">
        <v>3.0646390034206598E-2</v>
      </c>
      <c r="AP13" s="19">
        <v>5.97455255944392E-2</v>
      </c>
      <c r="AQ13" s="19">
        <v>4.44538438314118E-2</v>
      </c>
      <c r="AR13" s="19"/>
      <c r="AS13" s="19">
        <v>4.5464380881991499E-2</v>
      </c>
      <c r="AT13" s="19">
        <v>6.8574860416354202E-2</v>
      </c>
      <c r="AU13" s="19">
        <v>5.0791895687467198E-2</v>
      </c>
      <c r="AV13" s="19">
        <v>4.61264675941679E-2</v>
      </c>
      <c r="AW13" s="19">
        <v>5.9699749330607101E-2</v>
      </c>
      <c r="AX13" s="19">
        <v>7.2064789830019099E-2</v>
      </c>
      <c r="AY13" s="19"/>
      <c r="AZ13" s="19">
        <v>5.9997825169405501E-2</v>
      </c>
      <c r="BA13" s="19">
        <v>4.9153349991398698E-2</v>
      </c>
      <c r="BB13" s="19">
        <v>6.1560171616610503E-2</v>
      </c>
      <c r="BC13" s="19">
        <v>5.8761541677458E-2</v>
      </c>
      <c r="BD13" s="19">
        <v>5.2678829146447503E-2</v>
      </c>
      <c r="BE13" s="19"/>
      <c r="BF13" s="19">
        <v>5.7246321052377598E-2</v>
      </c>
      <c r="BG13" s="19"/>
      <c r="BH13" s="19">
        <v>5.8412277249486E-2</v>
      </c>
      <c r="BI13" s="19"/>
      <c r="BJ13" s="19">
        <v>4.0512461673140501E-2</v>
      </c>
      <c r="BK13" s="19">
        <v>6.5940414882953602E-2</v>
      </c>
      <c r="BL13" s="19">
        <v>6.1984864857381597E-2</v>
      </c>
      <c r="BM13" s="19">
        <v>5.1257227695679197E-2</v>
      </c>
      <c r="BN13" s="19">
        <v>5.7206329695007101E-2</v>
      </c>
      <c r="BO13" s="19">
        <v>3.1148023753653799E-2</v>
      </c>
      <c r="BP13" s="19"/>
      <c r="BQ13" s="19">
        <v>4.7596363742126002E-2</v>
      </c>
      <c r="BR13" s="19">
        <v>6.2491418293746701E-2</v>
      </c>
      <c r="BS13" s="19">
        <v>5.4678366242924901E-2</v>
      </c>
      <c r="BT13" s="19"/>
      <c r="BU13" s="19">
        <v>9.2047592871308495E-2</v>
      </c>
      <c r="BV13" s="19">
        <v>4.7019288252214499E-2</v>
      </c>
      <c r="BW13" s="19">
        <v>5.7221039682658903E-2</v>
      </c>
      <c r="BX13" s="19"/>
      <c r="BY13" s="19">
        <v>2.76122539356865E-2</v>
      </c>
      <c r="BZ13" s="19"/>
      <c r="CA13" s="19">
        <v>3.5861453230145703E-2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0.12571583043927101</v>
      </c>
      <c r="D9" s="17">
        <v>0.111429778799101</v>
      </c>
      <c r="E9" s="17">
        <v>0.140095544444685</v>
      </c>
      <c r="F9" s="17"/>
      <c r="G9" s="17">
        <v>0.12739511112225099</v>
      </c>
      <c r="H9" s="17">
        <v>0.16323422644873001</v>
      </c>
      <c r="I9" s="17">
        <v>0.145203324370061</v>
      </c>
      <c r="J9" s="17">
        <v>8.5836409188191798E-2</v>
      </c>
      <c r="K9" s="17">
        <v>0.123217499198682</v>
      </c>
      <c r="L9" s="17">
        <v>0.112286274317781</v>
      </c>
      <c r="M9" s="17"/>
      <c r="N9" s="17">
        <v>0.112221678234261</v>
      </c>
      <c r="O9" s="17">
        <v>0.10892111364053</v>
      </c>
      <c r="P9" s="17">
        <v>0.115430776548094</v>
      </c>
      <c r="Q9" s="17">
        <v>0.16563598361856499</v>
      </c>
      <c r="R9" s="17"/>
      <c r="S9" s="17">
        <v>0.112250069293076</v>
      </c>
      <c r="T9" s="17">
        <v>0.12539214482955799</v>
      </c>
      <c r="U9" s="17">
        <v>0.10987444456647399</v>
      </c>
      <c r="V9" s="17">
        <v>9.7424874361616606E-2</v>
      </c>
      <c r="W9" s="17">
        <v>0.107460716101627</v>
      </c>
      <c r="X9" s="17">
        <v>0.16985361790884801</v>
      </c>
      <c r="Y9" s="17">
        <v>0.14047030469220101</v>
      </c>
      <c r="Z9" s="17">
        <v>0.142773858435118</v>
      </c>
      <c r="AA9" s="17">
        <v>0.136390941263036</v>
      </c>
      <c r="AB9" s="17">
        <v>0.12741520487229499</v>
      </c>
      <c r="AC9" s="17">
        <v>0.13251413062096101</v>
      </c>
      <c r="AD9" s="17">
        <v>0.10959622644686499</v>
      </c>
      <c r="AE9" s="17"/>
      <c r="AF9" s="17">
        <v>0.15267301615210799</v>
      </c>
      <c r="AG9" s="17">
        <v>0.116586465138986</v>
      </c>
      <c r="AH9" s="17">
        <v>0.115035723130095</v>
      </c>
      <c r="AI9" s="17">
        <v>0.124608227332827</v>
      </c>
      <c r="AJ9" s="17">
        <v>0.127689195668547</v>
      </c>
      <c r="AK9" s="17">
        <v>0.11926382316633299</v>
      </c>
      <c r="AL9" s="17"/>
      <c r="AM9" s="17">
        <v>0.15425046411880899</v>
      </c>
      <c r="AN9" s="17">
        <v>0.11393258385803</v>
      </c>
      <c r="AO9" s="17">
        <v>0.105096830058737</v>
      </c>
      <c r="AP9" s="17">
        <v>0.147326005934524</v>
      </c>
      <c r="AQ9" s="17">
        <v>0.13143794396794101</v>
      </c>
      <c r="AR9" s="17"/>
      <c r="AS9" s="17">
        <v>0.13926359187423201</v>
      </c>
      <c r="AT9" s="17">
        <v>0.130235700668525</v>
      </c>
      <c r="AU9" s="17">
        <v>0.106268566650334</v>
      </c>
      <c r="AV9" s="17">
        <v>0.122801169015503</v>
      </c>
      <c r="AW9" s="17">
        <v>0.123826183756803</v>
      </c>
      <c r="AX9" s="17">
        <v>0.123560628270332</v>
      </c>
      <c r="AY9" s="17"/>
      <c r="AZ9" s="17">
        <v>0.110212236461805</v>
      </c>
      <c r="BA9" s="17">
        <v>0.133917307795935</v>
      </c>
      <c r="BB9" s="17">
        <v>0.12927562304099599</v>
      </c>
      <c r="BC9" s="17">
        <v>0.130703326739009</v>
      </c>
      <c r="BD9" s="17">
        <v>0.12392827253909899</v>
      </c>
      <c r="BE9" s="17"/>
      <c r="BF9" s="17">
        <v>0.120941613110774</v>
      </c>
      <c r="BG9" s="17"/>
      <c r="BH9" s="17">
        <v>0.12625277368959301</v>
      </c>
      <c r="BI9" s="17"/>
      <c r="BJ9" s="17">
        <v>0.125735027705556</v>
      </c>
      <c r="BK9" s="17">
        <v>0.11620585140508401</v>
      </c>
      <c r="BL9" s="17">
        <v>0.109951048925398</v>
      </c>
      <c r="BM9" s="17">
        <v>0.16313698872921101</v>
      </c>
      <c r="BN9" s="17">
        <v>8.97231794283984E-2</v>
      </c>
      <c r="BO9" s="17">
        <v>0.110588528731804</v>
      </c>
      <c r="BP9" s="17"/>
      <c r="BQ9" s="17">
        <v>0.139948100036215</v>
      </c>
      <c r="BR9" s="17">
        <v>0.11940257184363</v>
      </c>
      <c r="BS9" s="17">
        <v>0.123652985312542</v>
      </c>
      <c r="BT9" s="17"/>
      <c r="BU9" s="17">
        <v>0.147274844672558</v>
      </c>
      <c r="BV9" s="17">
        <v>0.101867294636817</v>
      </c>
      <c r="BW9" s="17">
        <v>0.133447040110449</v>
      </c>
      <c r="BX9" s="17"/>
      <c r="BY9" s="17">
        <v>0.16215025887045101</v>
      </c>
      <c r="BZ9" s="17"/>
      <c r="CA9" s="17">
        <v>7.4343131730837494E-2</v>
      </c>
    </row>
    <row r="10" spans="2:79" x14ac:dyDescent="0.35">
      <c r="B10" s="18" t="s">
        <v>366</v>
      </c>
      <c r="C10" s="17">
        <v>0.36486170139167801</v>
      </c>
      <c r="D10" s="17">
        <v>0.352967558062802</v>
      </c>
      <c r="E10" s="17">
        <v>0.37535077685216101</v>
      </c>
      <c r="F10" s="17"/>
      <c r="G10" s="17">
        <v>0.40783829334865401</v>
      </c>
      <c r="H10" s="17">
        <v>0.34304277066456501</v>
      </c>
      <c r="I10" s="17">
        <v>0.36634325628960801</v>
      </c>
      <c r="J10" s="17">
        <v>0.37047506446232398</v>
      </c>
      <c r="K10" s="17">
        <v>0.34424227517808098</v>
      </c>
      <c r="L10" s="17">
        <v>0.36195511935615998</v>
      </c>
      <c r="M10" s="17"/>
      <c r="N10" s="17">
        <v>0.370858453080673</v>
      </c>
      <c r="O10" s="17">
        <v>0.38191812856715601</v>
      </c>
      <c r="P10" s="17">
        <v>0.37119883403218801</v>
      </c>
      <c r="Q10" s="17">
        <v>0.33200183303000302</v>
      </c>
      <c r="R10" s="17"/>
      <c r="S10" s="17">
        <v>0.363139694052796</v>
      </c>
      <c r="T10" s="17">
        <v>0.34719577040952398</v>
      </c>
      <c r="U10" s="17">
        <v>0.35478684655589199</v>
      </c>
      <c r="V10" s="17">
        <v>0.40692627613389498</v>
      </c>
      <c r="W10" s="17">
        <v>0.35455669895029701</v>
      </c>
      <c r="X10" s="17">
        <v>0.27910753680383998</v>
      </c>
      <c r="Y10" s="17">
        <v>0.40695646874722202</v>
      </c>
      <c r="Z10" s="17">
        <v>0.35173465646512098</v>
      </c>
      <c r="AA10" s="17">
        <v>0.42265209412128601</v>
      </c>
      <c r="AB10" s="17">
        <v>0.32714884558898899</v>
      </c>
      <c r="AC10" s="17">
        <v>0.42487934332795702</v>
      </c>
      <c r="AD10" s="17">
        <v>0.33796174239892002</v>
      </c>
      <c r="AE10" s="17"/>
      <c r="AF10" s="17">
        <v>0.32795338517652201</v>
      </c>
      <c r="AG10" s="17">
        <v>0.37653083484048</v>
      </c>
      <c r="AH10" s="17">
        <v>0.37671541874887099</v>
      </c>
      <c r="AI10" s="17">
        <v>0.34854454030826498</v>
      </c>
      <c r="AJ10" s="17">
        <v>0.346893065665969</v>
      </c>
      <c r="AK10" s="17">
        <v>0.39774705451880599</v>
      </c>
      <c r="AL10" s="17"/>
      <c r="AM10" s="17">
        <v>0.36926078380074101</v>
      </c>
      <c r="AN10" s="17">
        <v>0.37499694969756298</v>
      </c>
      <c r="AO10" s="17">
        <v>0.35610876070976799</v>
      </c>
      <c r="AP10" s="17">
        <v>0.35183021980976098</v>
      </c>
      <c r="AQ10" s="17">
        <v>0.33981773693915202</v>
      </c>
      <c r="AR10" s="17"/>
      <c r="AS10" s="17">
        <v>0.34479952105448503</v>
      </c>
      <c r="AT10" s="17">
        <v>0.363023172032163</v>
      </c>
      <c r="AU10" s="17">
        <v>0.38035802701926802</v>
      </c>
      <c r="AV10" s="17">
        <v>0.37980091012726702</v>
      </c>
      <c r="AW10" s="17">
        <v>0.354922030067017</v>
      </c>
      <c r="AX10" s="17">
        <v>0.372885933877182</v>
      </c>
      <c r="AY10" s="17"/>
      <c r="AZ10" s="17">
        <v>0.35586300319369102</v>
      </c>
      <c r="BA10" s="17">
        <v>0.36773822044238802</v>
      </c>
      <c r="BB10" s="17">
        <v>0.385116094757744</v>
      </c>
      <c r="BC10" s="17">
        <v>0.359916994246476</v>
      </c>
      <c r="BD10" s="17">
        <v>0.35456039743779999</v>
      </c>
      <c r="BE10" s="17"/>
      <c r="BF10" s="17">
        <v>0.36887313425701201</v>
      </c>
      <c r="BG10" s="17"/>
      <c r="BH10" s="17">
        <v>0.36505354440613602</v>
      </c>
      <c r="BI10" s="17"/>
      <c r="BJ10" s="17">
        <v>0.39752969441424002</v>
      </c>
      <c r="BK10" s="17">
        <v>0.34935405800241098</v>
      </c>
      <c r="BL10" s="17">
        <v>0.361045722279909</v>
      </c>
      <c r="BM10" s="17">
        <v>0.288719264066918</v>
      </c>
      <c r="BN10" s="17">
        <v>0.37192375816412299</v>
      </c>
      <c r="BO10" s="17">
        <v>0.453850138454788</v>
      </c>
      <c r="BP10" s="17"/>
      <c r="BQ10" s="17">
        <v>0.38100474820996999</v>
      </c>
      <c r="BR10" s="17">
        <v>0.36282745103726499</v>
      </c>
      <c r="BS10" s="17">
        <v>0.37385739946757701</v>
      </c>
      <c r="BT10" s="17"/>
      <c r="BU10" s="17">
        <v>0.34002468373132899</v>
      </c>
      <c r="BV10" s="17">
        <v>0.35868001225174401</v>
      </c>
      <c r="BW10" s="17">
        <v>0.382178165569038</v>
      </c>
      <c r="BX10" s="17"/>
      <c r="BY10" s="17">
        <v>0.31888357873142598</v>
      </c>
      <c r="BZ10" s="17"/>
      <c r="CA10" s="17">
        <v>0.321083148239798</v>
      </c>
    </row>
    <row r="11" spans="2:79" x14ac:dyDescent="0.35">
      <c r="B11" s="18" t="s">
        <v>367</v>
      </c>
      <c r="C11" s="17">
        <v>0.31262330369859698</v>
      </c>
      <c r="D11" s="17">
        <v>0.30493720014981102</v>
      </c>
      <c r="E11" s="17">
        <v>0.32133063558502201</v>
      </c>
      <c r="F11" s="17"/>
      <c r="G11" s="17">
        <v>0.227015501513257</v>
      </c>
      <c r="H11" s="17">
        <v>0.297342703843409</v>
      </c>
      <c r="I11" s="17">
        <v>0.27682005858675002</v>
      </c>
      <c r="J11" s="17">
        <v>0.34278502565555402</v>
      </c>
      <c r="K11" s="17">
        <v>0.354131203303169</v>
      </c>
      <c r="L11" s="17">
        <v>0.35899625163361798</v>
      </c>
      <c r="M11" s="17"/>
      <c r="N11" s="17">
        <v>0.321741855264771</v>
      </c>
      <c r="O11" s="17">
        <v>0.320581472722264</v>
      </c>
      <c r="P11" s="17">
        <v>0.30584721672690102</v>
      </c>
      <c r="Q11" s="17">
        <v>0.30006242022461999</v>
      </c>
      <c r="R11" s="17"/>
      <c r="S11" s="17">
        <v>0.28803145460447899</v>
      </c>
      <c r="T11" s="17">
        <v>0.35898616255348598</v>
      </c>
      <c r="U11" s="17">
        <v>0.32834650676830202</v>
      </c>
      <c r="V11" s="17">
        <v>0.317217714341892</v>
      </c>
      <c r="W11" s="17">
        <v>0.30583786330956497</v>
      </c>
      <c r="X11" s="17">
        <v>0.32700279315470498</v>
      </c>
      <c r="Y11" s="17">
        <v>0.27102605409215802</v>
      </c>
      <c r="Z11" s="17">
        <v>0.28321851452489699</v>
      </c>
      <c r="AA11" s="17">
        <v>0.26527865124617001</v>
      </c>
      <c r="AB11" s="17">
        <v>0.36668827560955303</v>
      </c>
      <c r="AC11" s="17">
        <v>0.31906171536782801</v>
      </c>
      <c r="AD11" s="17">
        <v>0.29405653267774101</v>
      </c>
      <c r="AE11" s="17"/>
      <c r="AF11" s="17">
        <v>0.300268655141751</v>
      </c>
      <c r="AG11" s="17">
        <v>0.32369627627762698</v>
      </c>
      <c r="AH11" s="17">
        <v>0.313465963594042</v>
      </c>
      <c r="AI11" s="17">
        <v>0.319155702317588</v>
      </c>
      <c r="AJ11" s="17">
        <v>0.28979373142457798</v>
      </c>
      <c r="AK11" s="17">
        <v>0.239841622781608</v>
      </c>
      <c r="AL11" s="17"/>
      <c r="AM11" s="17">
        <v>0.30325246618915702</v>
      </c>
      <c r="AN11" s="17">
        <v>0.312479033484101</v>
      </c>
      <c r="AO11" s="17">
        <v>0.34097810189518202</v>
      </c>
      <c r="AP11" s="17">
        <v>0.27211934837549201</v>
      </c>
      <c r="AQ11" s="17">
        <v>0.29947243890407599</v>
      </c>
      <c r="AR11" s="17"/>
      <c r="AS11" s="17">
        <v>0.28381458703513901</v>
      </c>
      <c r="AT11" s="17">
        <v>0.32503250254782601</v>
      </c>
      <c r="AU11" s="17">
        <v>0.30107512084992699</v>
      </c>
      <c r="AV11" s="17">
        <v>0.30942973015986502</v>
      </c>
      <c r="AW11" s="17">
        <v>0.36178116994365001</v>
      </c>
      <c r="AX11" s="17">
        <v>0.31462417598099501</v>
      </c>
      <c r="AY11" s="17"/>
      <c r="AZ11" s="17">
        <v>0.319848542045228</v>
      </c>
      <c r="BA11" s="17">
        <v>0.33120307981464903</v>
      </c>
      <c r="BB11" s="17">
        <v>0.30052176533422198</v>
      </c>
      <c r="BC11" s="17">
        <v>0.31245183874209198</v>
      </c>
      <c r="BD11" s="17">
        <v>0.29210876291980198</v>
      </c>
      <c r="BE11" s="17"/>
      <c r="BF11" s="17">
        <v>0.31806151084536399</v>
      </c>
      <c r="BG11" s="17"/>
      <c r="BH11" s="17">
        <v>0.30561189983092102</v>
      </c>
      <c r="BI11" s="17"/>
      <c r="BJ11" s="17">
        <v>0.28756322063683498</v>
      </c>
      <c r="BK11" s="17">
        <v>0.33434025799410499</v>
      </c>
      <c r="BL11" s="17">
        <v>0.33918385734721002</v>
      </c>
      <c r="BM11" s="17">
        <v>0.30390658176889801</v>
      </c>
      <c r="BN11" s="17">
        <v>0.30698681871998401</v>
      </c>
      <c r="BO11" s="17">
        <v>0.28786134687793002</v>
      </c>
      <c r="BP11" s="17"/>
      <c r="BQ11" s="17">
        <v>0.26591210237125501</v>
      </c>
      <c r="BR11" s="17">
        <v>0.31662714558065902</v>
      </c>
      <c r="BS11" s="17">
        <v>0.30739205849273199</v>
      </c>
      <c r="BT11" s="17"/>
      <c r="BU11" s="17">
        <v>0.26083248704974998</v>
      </c>
      <c r="BV11" s="17">
        <v>0.340307372087993</v>
      </c>
      <c r="BW11" s="17">
        <v>0.27960122991384501</v>
      </c>
      <c r="BX11" s="17"/>
      <c r="BY11" s="17">
        <v>0.21445317332847499</v>
      </c>
      <c r="BZ11" s="17"/>
      <c r="CA11" s="17">
        <v>0.34711966834792601</v>
      </c>
    </row>
    <row r="12" spans="2:79" x14ac:dyDescent="0.35">
      <c r="B12" s="18" t="s">
        <v>368</v>
      </c>
      <c r="C12" s="17">
        <v>0.15895134025994101</v>
      </c>
      <c r="D12" s="17">
        <v>0.18983936751025099</v>
      </c>
      <c r="E12" s="17">
        <v>0.12901803256671901</v>
      </c>
      <c r="F12" s="17"/>
      <c r="G12" s="17">
        <v>0.20483375433523099</v>
      </c>
      <c r="H12" s="17">
        <v>0.14160332519906099</v>
      </c>
      <c r="I12" s="17">
        <v>0.16686270566208</v>
      </c>
      <c r="J12" s="17">
        <v>0.17051749951354001</v>
      </c>
      <c r="K12" s="17">
        <v>0.146725515337082</v>
      </c>
      <c r="L12" s="17">
        <v>0.13481579697850499</v>
      </c>
      <c r="M12" s="17"/>
      <c r="N12" s="17">
        <v>0.14973280860247201</v>
      </c>
      <c r="O12" s="17">
        <v>0.16398731602446701</v>
      </c>
      <c r="P12" s="17">
        <v>0.1642752801804</v>
      </c>
      <c r="Q12" s="17">
        <v>0.163569124912014</v>
      </c>
      <c r="R12" s="17"/>
      <c r="S12" s="17">
        <v>0.18840401946799401</v>
      </c>
      <c r="T12" s="17">
        <v>0.122380205341992</v>
      </c>
      <c r="U12" s="17">
        <v>0.167416569169093</v>
      </c>
      <c r="V12" s="17">
        <v>0.14955387611641</v>
      </c>
      <c r="W12" s="17">
        <v>0.17337432704216099</v>
      </c>
      <c r="X12" s="17">
        <v>0.203079607172062</v>
      </c>
      <c r="Y12" s="17">
        <v>0.15683831833855799</v>
      </c>
      <c r="Z12" s="17">
        <v>0.15663887914390301</v>
      </c>
      <c r="AA12" s="17">
        <v>0.137292716119398</v>
      </c>
      <c r="AB12" s="17">
        <v>0.14915249952281001</v>
      </c>
      <c r="AC12" s="17">
        <v>0.115680828120409</v>
      </c>
      <c r="AD12" s="17">
        <v>0.20925410502762301</v>
      </c>
      <c r="AE12" s="17"/>
      <c r="AF12" s="17">
        <v>0.17100871369613699</v>
      </c>
      <c r="AG12" s="17">
        <v>0.14803569465129099</v>
      </c>
      <c r="AH12" s="17">
        <v>0.16170651837967601</v>
      </c>
      <c r="AI12" s="17">
        <v>0.17730725218763299</v>
      </c>
      <c r="AJ12" s="17">
        <v>0.19378355171968201</v>
      </c>
      <c r="AK12" s="17">
        <v>0.17455814400613201</v>
      </c>
      <c r="AL12" s="17"/>
      <c r="AM12" s="17">
        <v>0.13646342118947799</v>
      </c>
      <c r="AN12" s="17">
        <v>0.17425965174397001</v>
      </c>
      <c r="AO12" s="17">
        <v>0.15315389917175901</v>
      </c>
      <c r="AP12" s="17">
        <v>0.18239859340634701</v>
      </c>
      <c r="AQ12" s="17">
        <v>0.12603338603495401</v>
      </c>
      <c r="AR12" s="17"/>
      <c r="AS12" s="17">
        <v>0.18281049009370801</v>
      </c>
      <c r="AT12" s="17">
        <v>0.147600809071748</v>
      </c>
      <c r="AU12" s="17">
        <v>0.17104865012953599</v>
      </c>
      <c r="AV12" s="17">
        <v>0.15566746728627801</v>
      </c>
      <c r="AW12" s="17">
        <v>0.12856176158965199</v>
      </c>
      <c r="AX12" s="17">
        <v>0.15506833399220701</v>
      </c>
      <c r="AY12" s="17"/>
      <c r="AZ12" s="17">
        <v>0.17371575456611699</v>
      </c>
      <c r="BA12" s="17">
        <v>0.136766231463923</v>
      </c>
      <c r="BB12" s="17">
        <v>0.156871234173872</v>
      </c>
      <c r="BC12" s="17">
        <v>0.15350368593376301</v>
      </c>
      <c r="BD12" s="17">
        <v>0.178332956677862</v>
      </c>
      <c r="BE12" s="17"/>
      <c r="BF12" s="17">
        <v>0.15509377813830599</v>
      </c>
      <c r="BG12" s="17"/>
      <c r="BH12" s="17">
        <v>0.162516678334133</v>
      </c>
      <c r="BI12" s="17"/>
      <c r="BJ12" s="17">
        <v>0.15028645066132101</v>
      </c>
      <c r="BK12" s="17">
        <v>0.158187751337452</v>
      </c>
      <c r="BL12" s="17">
        <v>0.15498673981731501</v>
      </c>
      <c r="BM12" s="17">
        <v>0.20313183903909701</v>
      </c>
      <c r="BN12" s="17">
        <v>0.187753298116036</v>
      </c>
      <c r="BO12" s="17">
        <v>0.12213129278302599</v>
      </c>
      <c r="BP12" s="17"/>
      <c r="BQ12" s="17">
        <v>0.173829300752501</v>
      </c>
      <c r="BR12" s="17">
        <v>0.162159203425155</v>
      </c>
      <c r="BS12" s="17">
        <v>0.15824017453171399</v>
      </c>
      <c r="BT12" s="17"/>
      <c r="BU12" s="17">
        <v>0.17955561213284199</v>
      </c>
      <c r="BV12" s="17">
        <v>0.15722758513038401</v>
      </c>
      <c r="BW12" s="17">
        <v>0.171193231506439</v>
      </c>
      <c r="BX12" s="17"/>
      <c r="BY12" s="17">
        <v>0.28199944455289599</v>
      </c>
      <c r="BZ12" s="17"/>
      <c r="CA12" s="17">
        <v>0.21490085271600701</v>
      </c>
    </row>
    <row r="13" spans="2:79" x14ac:dyDescent="0.35">
      <c r="B13" s="18" t="s">
        <v>369</v>
      </c>
      <c r="C13" s="19">
        <v>3.7847824210512901E-2</v>
      </c>
      <c r="D13" s="19">
        <v>4.0826095478034299E-2</v>
      </c>
      <c r="E13" s="19">
        <v>3.4205010551412597E-2</v>
      </c>
      <c r="F13" s="19"/>
      <c r="G13" s="19">
        <v>3.2917339680606499E-2</v>
      </c>
      <c r="H13" s="19">
        <v>5.4776973844235598E-2</v>
      </c>
      <c r="I13" s="19">
        <v>4.4770655091502E-2</v>
      </c>
      <c r="J13" s="19">
        <v>3.0386001180389598E-2</v>
      </c>
      <c r="K13" s="19">
        <v>3.1683506982985103E-2</v>
      </c>
      <c r="L13" s="19">
        <v>3.1946557713935599E-2</v>
      </c>
      <c r="M13" s="19"/>
      <c r="N13" s="19">
        <v>4.5445204817823E-2</v>
      </c>
      <c r="O13" s="19">
        <v>2.45919690455829E-2</v>
      </c>
      <c r="P13" s="19">
        <v>4.3247892512417403E-2</v>
      </c>
      <c r="Q13" s="19">
        <v>3.8730638214797303E-2</v>
      </c>
      <c r="R13" s="19"/>
      <c r="S13" s="19">
        <v>4.8174762581654602E-2</v>
      </c>
      <c r="T13" s="19">
        <v>4.6045716865440602E-2</v>
      </c>
      <c r="U13" s="19">
        <v>3.9575632940239198E-2</v>
      </c>
      <c r="V13" s="19">
        <v>2.8877259046186699E-2</v>
      </c>
      <c r="W13" s="19">
        <v>5.8770394596350403E-2</v>
      </c>
      <c r="X13" s="19">
        <v>2.0956444960544302E-2</v>
      </c>
      <c r="Y13" s="19">
        <v>2.4708854129860399E-2</v>
      </c>
      <c r="Z13" s="19">
        <v>6.5634091430960301E-2</v>
      </c>
      <c r="AA13" s="19">
        <v>3.83855972501101E-2</v>
      </c>
      <c r="AB13" s="19">
        <v>2.9595174406353099E-2</v>
      </c>
      <c r="AC13" s="19">
        <v>7.8639825628455794E-3</v>
      </c>
      <c r="AD13" s="19">
        <v>4.9131393448852097E-2</v>
      </c>
      <c r="AE13" s="19"/>
      <c r="AF13" s="19">
        <v>4.8096229833481899E-2</v>
      </c>
      <c r="AG13" s="19">
        <v>3.5150729091615901E-2</v>
      </c>
      <c r="AH13" s="19">
        <v>3.3076376147317302E-2</v>
      </c>
      <c r="AI13" s="19">
        <v>3.0384277853686401E-2</v>
      </c>
      <c r="AJ13" s="19">
        <v>4.1840455521223598E-2</v>
      </c>
      <c r="AK13" s="19">
        <v>6.8589355527121698E-2</v>
      </c>
      <c r="AL13" s="19"/>
      <c r="AM13" s="19">
        <v>3.6772864701814803E-2</v>
      </c>
      <c r="AN13" s="19">
        <v>2.4331781216335401E-2</v>
      </c>
      <c r="AO13" s="19">
        <v>4.4662408164554301E-2</v>
      </c>
      <c r="AP13" s="19">
        <v>4.6325832473876297E-2</v>
      </c>
      <c r="AQ13" s="19">
        <v>0.10323849415387799</v>
      </c>
      <c r="AR13" s="19"/>
      <c r="AS13" s="19">
        <v>4.9311809942436002E-2</v>
      </c>
      <c r="AT13" s="19">
        <v>3.4107815679736801E-2</v>
      </c>
      <c r="AU13" s="19">
        <v>4.1249635350936301E-2</v>
      </c>
      <c r="AV13" s="19">
        <v>3.2300723411087501E-2</v>
      </c>
      <c r="AW13" s="19">
        <v>3.09088546428785E-2</v>
      </c>
      <c r="AX13" s="19">
        <v>3.3860927879284103E-2</v>
      </c>
      <c r="AY13" s="19"/>
      <c r="AZ13" s="19">
        <v>4.0360463733159498E-2</v>
      </c>
      <c r="BA13" s="19">
        <v>3.03751604831058E-2</v>
      </c>
      <c r="BB13" s="19">
        <v>2.8215282693165301E-2</v>
      </c>
      <c r="BC13" s="19">
        <v>4.3424154338659697E-2</v>
      </c>
      <c r="BD13" s="19">
        <v>5.1069610425436097E-2</v>
      </c>
      <c r="BE13" s="19"/>
      <c r="BF13" s="19">
        <v>3.7029963648544398E-2</v>
      </c>
      <c r="BG13" s="19"/>
      <c r="BH13" s="19">
        <v>4.0565103739216998E-2</v>
      </c>
      <c r="BI13" s="19"/>
      <c r="BJ13" s="19">
        <v>3.8885606582046803E-2</v>
      </c>
      <c r="BK13" s="19">
        <v>4.1912081260946803E-2</v>
      </c>
      <c r="BL13" s="19">
        <v>3.4832631630169003E-2</v>
      </c>
      <c r="BM13" s="19">
        <v>4.1105326395875601E-2</v>
      </c>
      <c r="BN13" s="19">
        <v>4.3612945571458797E-2</v>
      </c>
      <c r="BO13" s="19">
        <v>2.55686931524528E-2</v>
      </c>
      <c r="BP13" s="19"/>
      <c r="BQ13" s="19">
        <v>3.9305748630058202E-2</v>
      </c>
      <c r="BR13" s="19">
        <v>3.8983628113290501E-2</v>
      </c>
      <c r="BS13" s="19">
        <v>3.6857382195436501E-2</v>
      </c>
      <c r="BT13" s="19"/>
      <c r="BU13" s="19">
        <v>7.23123724135213E-2</v>
      </c>
      <c r="BV13" s="19">
        <v>4.19177358930619E-2</v>
      </c>
      <c r="BW13" s="19">
        <v>3.3580332900229902E-2</v>
      </c>
      <c r="BX13" s="19"/>
      <c r="BY13" s="19">
        <v>2.2513544516751201E-2</v>
      </c>
      <c r="BZ13" s="19"/>
      <c r="CA13" s="19">
        <v>4.2553198965431603E-2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0.14380498172995601</v>
      </c>
      <c r="D9" s="17">
        <v>0.14041320669132601</v>
      </c>
      <c r="E9" s="17">
        <v>0.14628598632774401</v>
      </c>
      <c r="F9" s="17"/>
      <c r="G9" s="17">
        <v>0.14619645575795401</v>
      </c>
      <c r="H9" s="17">
        <v>0.18028730782614799</v>
      </c>
      <c r="I9" s="17">
        <v>0.15966502380552999</v>
      </c>
      <c r="J9" s="17">
        <v>0.135199412008397</v>
      </c>
      <c r="K9" s="17">
        <v>0.122690712740105</v>
      </c>
      <c r="L9" s="17">
        <v>0.12081985992415201</v>
      </c>
      <c r="M9" s="17"/>
      <c r="N9" s="17">
        <v>0.14658770236299201</v>
      </c>
      <c r="O9" s="17">
        <v>0.140453665823465</v>
      </c>
      <c r="P9" s="17">
        <v>0.119806322542216</v>
      </c>
      <c r="Q9" s="17">
        <v>0.16169116831050601</v>
      </c>
      <c r="R9" s="17"/>
      <c r="S9" s="17">
        <v>0.19100855395626701</v>
      </c>
      <c r="T9" s="17">
        <v>0.16732316009589199</v>
      </c>
      <c r="U9" s="17">
        <v>0.156411554897052</v>
      </c>
      <c r="V9" s="17">
        <v>0.12474685631681</v>
      </c>
      <c r="W9" s="17">
        <v>0.15047594805939199</v>
      </c>
      <c r="X9" s="17">
        <v>0.12619275676695099</v>
      </c>
      <c r="Y9" s="17">
        <v>0.12856400115150099</v>
      </c>
      <c r="Z9" s="17">
        <v>0.17340931350171199</v>
      </c>
      <c r="AA9" s="17">
        <v>0.11179700939342201</v>
      </c>
      <c r="AB9" s="17">
        <v>0.11845787913339099</v>
      </c>
      <c r="AC9" s="17">
        <v>0.131079876217366</v>
      </c>
      <c r="AD9" s="17">
        <v>9.8720577995160305E-2</v>
      </c>
      <c r="AE9" s="17"/>
      <c r="AF9" s="17">
        <v>0.13500428864297101</v>
      </c>
      <c r="AG9" s="17">
        <v>0.13860473513479199</v>
      </c>
      <c r="AH9" s="17">
        <v>0.14014784817017101</v>
      </c>
      <c r="AI9" s="17">
        <v>0.131196125160464</v>
      </c>
      <c r="AJ9" s="17">
        <v>0.17222721895641199</v>
      </c>
      <c r="AK9" s="17">
        <v>0.22639457326090001</v>
      </c>
      <c r="AL9" s="17"/>
      <c r="AM9" s="17">
        <v>0.126049939891935</v>
      </c>
      <c r="AN9" s="17">
        <v>0.131971946349459</v>
      </c>
      <c r="AO9" s="17">
        <v>0.155499674801865</v>
      </c>
      <c r="AP9" s="17">
        <v>0.18401310135900001</v>
      </c>
      <c r="AQ9" s="17">
        <v>0.18597745829037299</v>
      </c>
      <c r="AR9" s="17"/>
      <c r="AS9" s="17">
        <v>0.17990881467443601</v>
      </c>
      <c r="AT9" s="17">
        <v>0.124569299573539</v>
      </c>
      <c r="AU9" s="17">
        <v>0.138160591333853</v>
      </c>
      <c r="AV9" s="17">
        <v>0.14369288341042399</v>
      </c>
      <c r="AW9" s="17">
        <v>0.12063897097732799</v>
      </c>
      <c r="AX9" s="17">
        <v>0.14517997715276501</v>
      </c>
      <c r="AY9" s="17"/>
      <c r="AZ9" s="17">
        <v>0.123044591548682</v>
      </c>
      <c r="BA9" s="17">
        <v>0.126883497203854</v>
      </c>
      <c r="BB9" s="17">
        <v>0.142595319113031</v>
      </c>
      <c r="BC9" s="17">
        <v>0.19294299708726301</v>
      </c>
      <c r="BD9" s="17">
        <v>0.16890551272007501</v>
      </c>
      <c r="BE9" s="17"/>
      <c r="BF9" s="17">
        <v>0.14029046926171801</v>
      </c>
      <c r="BG9" s="17"/>
      <c r="BH9" s="17">
        <v>0.135631328336035</v>
      </c>
      <c r="BI9" s="17"/>
      <c r="BJ9" s="17">
        <v>0.15863348116085699</v>
      </c>
      <c r="BK9" s="17">
        <v>0.14234901797575999</v>
      </c>
      <c r="BL9" s="17">
        <v>0.13047745005400599</v>
      </c>
      <c r="BM9" s="17">
        <v>0.143029926515155</v>
      </c>
      <c r="BN9" s="17">
        <v>0.17918141597332701</v>
      </c>
      <c r="BO9" s="17">
        <v>0.12860101007882599</v>
      </c>
      <c r="BP9" s="17"/>
      <c r="BQ9" s="17">
        <v>0.17249127159344199</v>
      </c>
      <c r="BR9" s="17">
        <v>0.14190982428986701</v>
      </c>
      <c r="BS9" s="17">
        <v>0.14192630697772299</v>
      </c>
      <c r="BT9" s="17"/>
      <c r="BU9" s="17">
        <v>0.17785143476401899</v>
      </c>
      <c r="BV9" s="17">
        <v>0.14523575393313601</v>
      </c>
      <c r="BW9" s="17">
        <v>0.14236162050770501</v>
      </c>
      <c r="BX9" s="17"/>
      <c r="BY9" s="17">
        <v>9.2747295979518904E-2</v>
      </c>
      <c r="BZ9" s="17"/>
      <c r="CA9" s="17">
        <v>0.18245344702796501</v>
      </c>
    </row>
    <row r="10" spans="2:79" x14ac:dyDescent="0.35">
      <c r="B10" s="18" t="s">
        <v>366</v>
      </c>
      <c r="C10" s="17">
        <v>0.44152831978655499</v>
      </c>
      <c r="D10" s="17">
        <v>0.43099880796215601</v>
      </c>
      <c r="E10" s="17">
        <v>0.45158374980055599</v>
      </c>
      <c r="F10" s="17"/>
      <c r="G10" s="17">
        <v>0.42146003540372301</v>
      </c>
      <c r="H10" s="17">
        <v>0.38816260056119301</v>
      </c>
      <c r="I10" s="17">
        <v>0.41680272793621498</v>
      </c>
      <c r="J10" s="17">
        <v>0.48364442752789599</v>
      </c>
      <c r="K10" s="17">
        <v>0.48110114306937901</v>
      </c>
      <c r="L10" s="17">
        <v>0.45771876164860098</v>
      </c>
      <c r="M10" s="17"/>
      <c r="N10" s="17">
        <v>0.46865346510544698</v>
      </c>
      <c r="O10" s="17">
        <v>0.47626548914300798</v>
      </c>
      <c r="P10" s="17">
        <v>0.41498873773588901</v>
      </c>
      <c r="Q10" s="17">
        <v>0.40040806446890498</v>
      </c>
      <c r="R10" s="17"/>
      <c r="S10" s="17">
        <v>0.41502960267177802</v>
      </c>
      <c r="T10" s="17">
        <v>0.43046472526357699</v>
      </c>
      <c r="U10" s="17">
        <v>0.48931572755103803</v>
      </c>
      <c r="V10" s="17">
        <v>0.44170137321428998</v>
      </c>
      <c r="W10" s="17">
        <v>0.44805559207530099</v>
      </c>
      <c r="X10" s="17">
        <v>0.47107407575541499</v>
      </c>
      <c r="Y10" s="17">
        <v>0.45525150890615002</v>
      </c>
      <c r="Z10" s="17">
        <v>0.37788539699490897</v>
      </c>
      <c r="AA10" s="17">
        <v>0.41803542566878199</v>
      </c>
      <c r="AB10" s="17">
        <v>0.409948756874774</v>
      </c>
      <c r="AC10" s="17">
        <v>0.47879788118892802</v>
      </c>
      <c r="AD10" s="17">
        <v>0.54786542319097797</v>
      </c>
      <c r="AE10" s="17"/>
      <c r="AF10" s="17">
        <v>0.39488079190530001</v>
      </c>
      <c r="AG10" s="17">
        <v>0.437186288552461</v>
      </c>
      <c r="AH10" s="17">
        <v>0.48440210331967798</v>
      </c>
      <c r="AI10" s="17">
        <v>0.50051522003633897</v>
      </c>
      <c r="AJ10" s="17">
        <v>0.41651082897935698</v>
      </c>
      <c r="AK10" s="17">
        <v>0.43486672904739998</v>
      </c>
      <c r="AL10" s="17"/>
      <c r="AM10" s="17">
        <v>0.41421583651239502</v>
      </c>
      <c r="AN10" s="17">
        <v>0.456439514158548</v>
      </c>
      <c r="AO10" s="17">
        <v>0.47198989153081</v>
      </c>
      <c r="AP10" s="17">
        <v>0.38164346382797598</v>
      </c>
      <c r="AQ10" s="17">
        <v>0.53815000644196798</v>
      </c>
      <c r="AR10" s="17"/>
      <c r="AS10" s="17">
        <v>0.40790292451911597</v>
      </c>
      <c r="AT10" s="17">
        <v>0.43839607292697302</v>
      </c>
      <c r="AU10" s="17">
        <v>0.42871246120948497</v>
      </c>
      <c r="AV10" s="17">
        <v>0.47373681323535299</v>
      </c>
      <c r="AW10" s="17">
        <v>0.461214710358965</v>
      </c>
      <c r="AX10" s="17">
        <v>0.462685894434474</v>
      </c>
      <c r="AY10" s="17"/>
      <c r="AZ10" s="17">
        <v>0.46125978876853702</v>
      </c>
      <c r="BA10" s="17">
        <v>0.435487564580677</v>
      </c>
      <c r="BB10" s="17">
        <v>0.45210529426100299</v>
      </c>
      <c r="BC10" s="17">
        <v>0.39487910177610602</v>
      </c>
      <c r="BD10" s="17">
        <v>0.441744898008954</v>
      </c>
      <c r="BE10" s="17"/>
      <c r="BF10" s="17">
        <v>0.44167341526656501</v>
      </c>
      <c r="BG10" s="17"/>
      <c r="BH10" s="17">
        <v>0.444862853650343</v>
      </c>
      <c r="BI10" s="17"/>
      <c r="BJ10" s="17">
        <v>0.44115723978127902</v>
      </c>
      <c r="BK10" s="17">
        <v>0.45053650890706098</v>
      </c>
      <c r="BL10" s="17">
        <v>0.46096227290431502</v>
      </c>
      <c r="BM10" s="17">
        <v>0.382489289211004</v>
      </c>
      <c r="BN10" s="17">
        <v>0.37370565177958698</v>
      </c>
      <c r="BO10" s="17">
        <v>0.47415133847277602</v>
      </c>
      <c r="BP10" s="17"/>
      <c r="BQ10" s="17">
        <v>0.42770496677648301</v>
      </c>
      <c r="BR10" s="17">
        <v>0.44306474021201298</v>
      </c>
      <c r="BS10" s="17">
        <v>0.45728066887388502</v>
      </c>
      <c r="BT10" s="17"/>
      <c r="BU10" s="17">
        <v>0.43531326328500503</v>
      </c>
      <c r="BV10" s="17">
        <v>0.46106380372623301</v>
      </c>
      <c r="BW10" s="17">
        <v>0.44787168919788301</v>
      </c>
      <c r="BX10" s="17"/>
      <c r="BY10" s="17">
        <v>0.36989743472775199</v>
      </c>
      <c r="BZ10" s="17"/>
      <c r="CA10" s="17">
        <v>0.48483765619525898</v>
      </c>
    </row>
    <row r="11" spans="2:79" x14ac:dyDescent="0.35">
      <c r="B11" s="18" t="s">
        <v>367</v>
      </c>
      <c r="C11" s="17">
        <v>0.26582489121518998</v>
      </c>
      <c r="D11" s="17">
        <v>0.26786760665566001</v>
      </c>
      <c r="E11" s="17">
        <v>0.26527236928418102</v>
      </c>
      <c r="F11" s="17"/>
      <c r="G11" s="17">
        <v>0.209870692269574</v>
      </c>
      <c r="H11" s="17">
        <v>0.228727887283493</v>
      </c>
      <c r="I11" s="17">
        <v>0.26031763074266001</v>
      </c>
      <c r="J11" s="17">
        <v>0.24773386271317999</v>
      </c>
      <c r="K11" s="17">
        <v>0.295808352112231</v>
      </c>
      <c r="L11" s="17">
        <v>0.33239866838053</v>
      </c>
      <c r="M11" s="17"/>
      <c r="N11" s="17">
        <v>0.26361429047946899</v>
      </c>
      <c r="O11" s="17">
        <v>0.26709507195763599</v>
      </c>
      <c r="P11" s="17">
        <v>0.27678150761038101</v>
      </c>
      <c r="Q11" s="17">
        <v>0.26131210635873098</v>
      </c>
      <c r="R11" s="17"/>
      <c r="S11" s="17">
        <v>0.22259898491405999</v>
      </c>
      <c r="T11" s="17">
        <v>0.26812636644893401</v>
      </c>
      <c r="U11" s="17">
        <v>0.215052311658217</v>
      </c>
      <c r="V11" s="17">
        <v>0.30721720506139999</v>
      </c>
      <c r="W11" s="17">
        <v>0.27551940247332501</v>
      </c>
      <c r="X11" s="17">
        <v>0.24396445383690701</v>
      </c>
      <c r="Y11" s="17">
        <v>0.25617235994508197</v>
      </c>
      <c r="Z11" s="17">
        <v>0.28052615326001201</v>
      </c>
      <c r="AA11" s="17">
        <v>0.31161268843825302</v>
      </c>
      <c r="AB11" s="17">
        <v>0.33498101116816797</v>
      </c>
      <c r="AC11" s="17">
        <v>0.25259824156927002</v>
      </c>
      <c r="AD11" s="17">
        <v>0.16444964058514</v>
      </c>
      <c r="AE11" s="17"/>
      <c r="AF11" s="17">
        <v>0.29097815978785702</v>
      </c>
      <c r="AG11" s="17">
        <v>0.26574535121295301</v>
      </c>
      <c r="AH11" s="17">
        <v>0.25546598284290301</v>
      </c>
      <c r="AI11" s="17">
        <v>0.246848662894608</v>
      </c>
      <c r="AJ11" s="17">
        <v>0.28001992688039201</v>
      </c>
      <c r="AK11" s="17">
        <v>0.17999030784806999</v>
      </c>
      <c r="AL11" s="17"/>
      <c r="AM11" s="17">
        <v>0.310439422815386</v>
      </c>
      <c r="AN11" s="17">
        <v>0.26168718035938399</v>
      </c>
      <c r="AO11" s="17">
        <v>0.24461675123114399</v>
      </c>
      <c r="AP11" s="17">
        <v>0.249679415247197</v>
      </c>
      <c r="AQ11" s="17">
        <v>0.18795143089074001</v>
      </c>
      <c r="AR11" s="17"/>
      <c r="AS11" s="17">
        <v>0.238136135826652</v>
      </c>
      <c r="AT11" s="17">
        <v>0.30611195992332502</v>
      </c>
      <c r="AU11" s="17">
        <v>0.23818459158368199</v>
      </c>
      <c r="AV11" s="17">
        <v>0.26315217493153797</v>
      </c>
      <c r="AW11" s="17">
        <v>0.28371878986148602</v>
      </c>
      <c r="AX11" s="17">
        <v>0.26034042081051201</v>
      </c>
      <c r="AY11" s="17"/>
      <c r="AZ11" s="17">
        <v>0.281061638251007</v>
      </c>
      <c r="BA11" s="17">
        <v>0.28244482884639199</v>
      </c>
      <c r="BB11" s="17">
        <v>0.27512100351826602</v>
      </c>
      <c r="BC11" s="17">
        <v>0.26460920127583698</v>
      </c>
      <c r="BD11" s="17">
        <v>0.222687151863145</v>
      </c>
      <c r="BE11" s="17"/>
      <c r="BF11" s="17">
        <v>0.27553963948925098</v>
      </c>
      <c r="BG11" s="17"/>
      <c r="BH11" s="17">
        <v>0.27191365685823798</v>
      </c>
      <c r="BI11" s="17"/>
      <c r="BJ11" s="17">
        <v>0.252676581971503</v>
      </c>
      <c r="BK11" s="17">
        <v>0.27823811660092002</v>
      </c>
      <c r="BL11" s="17">
        <v>0.28893406257792897</v>
      </c>
      <c r="BM11" s="17">
        <v>0.25227085630253898</v>
      </c>
      <c r="BN11" s="17">
        <v>0.22115529783799801</v>
      </c>
      <c r="BO11" s="17">
        <v>0.22478429484861701</v>
      </c>
      <c r="BP11" s="17"/>
      <c r="BQ11" s="17">
        <v>0.21664882681506401</v>
      </c>
      <c r="BR11" s="17">
        <v>0.28008392882293998</v>
      </c>
      <c r="BS11" s="17">
        <v>0.255656870121512</v>
      </c>
      <c r="BT11" s="17"/>
      <c r="BU11" s="17">
        <v>0.17047764970328999</v>
      </c>
      <c r="BV11" s="17">
        <v>0.259879350369979</v>
      </c>
      <c r="BW11" s="17">
        <v>0.255230984474349</v>
      </c>
      <c r="BX11" s="17"/>
      <c r="BY11" s="17">
        <v>0.23705556195268401</v>
      </c>
      <c r="BZ11" s="17"/>
      <c r="CA11" s="17">
        <v>0.20390526572748</v>
      </c>
    </row>
    <row r="12" spans="2:79" x14ac:dyDescent="0.35">
      <c r="B12" s="18" t="s">
        <v>368</v>
      </c>
      <c r="C12" s="17">
        <v>0.115738494100594</v>
      </c>
      <c r="D12" s="17">
        <v>0.12987970111640301</v>
      </c>
      <c r="E12" s="17">
        <v>0.102735131957314</v>
      </c>
      <c r="F12" s="17"/>
      <c r="G12" s="17">
        <v>0.19152931305583701</v>
      </c>
      <c r="H12" s="17">
        <v>0.15740484883998301</v>
      </c>
      <c r="I12" s="17">
        <v>0.13224633506449501</v>
      </c>
      <c r="J12" s="17">
        <v>0.101530229295269</v>
      </c>
      <c r="K12" s="17">
        <v>7.1166355443501E-2</v>
      </c>
      <c r="L12" s="17">
        <v>5.9225685753594201E-2</v>
      </c>
      <c r="M12" s="17"/>
      <c r="N12" s="17">
        <v>9.1648432318371706E-2</v>
      </c>
      <c r="O12" s="17">
        <v>8.9000906523122994E-2</v>
      </c>
      <c r="P12" s="17">
        <v>0.15418830250719501</v>
      </c>
      <c r="Q12" s="17">
        <v>0.13563909184214501</v>
      </c>
      <c r="R12" s="17"/>
      <c r="S12" s="17">
        <v>0.12930756862235901</v>
      </c>
      <c r="T12" s="17">
        <v>0.10387579592575399</v>
      </c>
      <c r="U12" s="17">
        <v>0.11409310972860399</v>
      </c>
      <c r="V12" s="17">
        <v>9.96749038457167E-2</v>
      </c>
      <c r="W12" s="17">
        <v>0.109560636035315</v>
      </c>
      <c r="X12" s="17">
        <v>0.13638168199627501</v>
      </c>
      <c r="Y12" s="17">
        <v>0.134647879024131</v>
      </c>
      <c r="Z12" s="17">
        <v>0.11917573788803799</v>
      </c>
      <c r="AA12" s="17">
        <v>0.119626916460028</v>
      </c>
      <c r="AB12" s="17">
        <v>7.7862900396958798E-2</v>
      </c>
      <c r="AC12" s="17">
        <v>0.10811115361858099</v>
      </c>
      <c r="AD12" s="17">
        <v>0.16597332105680501</v>
      </c>
      <c r="AE12" s="17"/>
      <c r="AF12" s="17">
        <v>0.119818069459629</v>
      </c>
      <c r="AG12" s="17">
        <v>0.124608874492196</v>
      </c>
      <c r="AH12" s="17">
        <v>0.105831647230354</v>
      </c>
      <c r="AI12" s="17">
        <v>0.103050339637419</v>
      </c>
      <c r="AJ12" s="17">
        <v>0.10446678243243</v>
      </c>
      <c r="AK12" s="17">
        <v>0.13582479279816401</v>
      </c>
      <c r="AL12" s="17"/>
      <c r="AM12" s="17">
        <v>0.112524706601059</v>
      </c>
      <c r="AN12" s="17">
        <v>0.12173025737960901</v>
      </c>
      <c r="AO12" s="17">
        <v>0.103729289388641</v>
      </c>
      <c r="AP12" s="17">
        <v>0.133601508279766</v>
      </c>
      <c r="AQ12" s="17">
        <v>7.1024838378831903E-2</v>
      </c>
      <c r="AR12" s="17"/>
      <c r="AS12" s="17">
        <v>0.13094810536103099</v>
      </c>
      <c r="AT12" s="17">
        <v>9.4184331336085197E-2</v>
      </c>
      <c r="AU12" s="17">
        <v>0.154694972711274</v>
      </c>
      <c r="AV12" s="17">
        <v>9.89155693825918E-2</v>
      </c>
      <c r="AW12" s="17">
        <v>0.10807891791554899</v>
      </c>
      <c r="AX12" s="17">
        <v>0.11076601086881099</v>
      </c>
      <c r="AY12" s="17"/>
      <c r="AZ12" s="17">
        <v>0.10536576503877999</v>
      </c>
      <c r="BA12" s="17">
        <v>0.120662754616346</v>
      </c>
      <c r="BB12" s="17">
        <v>0.103433614269035</v>
      </c>
      <c r="BC12" s="17">
        <v>0.12860471584387001</v>
      </c>
      <c r="BD12" s="17">
        <v>0.122502022220374</v>
      </c>
      <c r="BE12" s="17"/>
      <c r="BF12" s="17">
        <v>0.11185152999114301</v>
      </c>
      <c r="BG12" s="17"/>
      <c r="BH12" s="17">
        <v>0.116162408992058</v>
      </c>
      <c r="BI12" s="17"/>
      <c r="BJ12" s="17">
        <v>0.120534234304459</v>
      </c>
      <c r="BK12" s="17">
        <v>8.8152420907575302E-2</v>
      </c>
      <c r="BL12" s="17">
        <v>9.4563850837416003E-2</v>
      </c>
      <c r="BM12" s="17">
        <v>0.16666596683337201</v>
      </c>
      <c r="BN12" s="17">
        <v>0.17197272597508201</v>
      </c>
      <c r="BO12" s="17">
        <v>0.142134360695189</v>
      </c>
      <c r="BP12" s="17"/>
      <c r="BQ12" s="17">
        <v>0.14133439935901801</v>
      </c>
      <c r="BR12" s="17">
        <v>0.10868369957177</v>
      </c>
      <c r="BS12" s="17">
        <v>0.11227591050446099</v>
      </c>
      <c r="BT12" s="17"/>
      <c r="BU12" s="17">
        <v>0.15531059297712899</v>
      </c>
      <c r="BV12" s="17">
        <v>0.103656517206035</v>
      </c>
      <c r="BW12" s="17">
        <v>0.12629696099636001</v>
      </c>
      <c r="BX12" s="17"/>
      <c r="BY12" s="17">
        <v>0.23849343689941199</v>
      </c>
      <c r="BZ12" s="17"/>
      <c r="CA12" s="17">
        <v>0.10356711356551</v>
      </c>
    </row>
    <row r="13" spans="2:79" x14ac:dyDescent="0.35">
      <c r="B13" s="18" t="s">
        <v>369</v>
      </c>
      <c r="C13" s="19">
        <v>3.3103313167704901E-2</v>
      </c>
      <c r="D13" s="19">
        <v>3.0840677574454699E-2</v>
      </c>
      <c r="E13" s="19">
        <v>3.4122762630205201E-2</v>
      </c>
      <c r="F13" s="19"/>
      <c r="G13" s="19">
        <v>3.09435035129111E-2</v>
      </c>
      <c r="H13" s="19">
        <v>4.5417355489183103E-2</v>
      </c>
      <c r="I13" s="19">
        <v>3.0968282451099598E-2</v>
      </c>
      <c r="J13" s="19">
        <v>3.1892068455257799E-2</v>
      </c>
      <c r="K13" s="19">
        <v>2.92334366347844E-2</v>
      </c>
      <c r="L13" s="19">
        <v>2.9837024293122901E-2</v>
      </c>
      <c r="M13" s="19"/>
      <c r="N13" s="19">
        <v>2.9496109733721E-2</v>
      </c>
      <c r="O13" s="19">
        <v>2.7184866552768298E-2</v>
      </c>
      <c r="P13" s="19">
        <v>3.4235129604318897E-2</v>
      </c>
      <c r="Q13" s="19">
        <v>4.0949569019713E-2</v>
      </c>
      <c r="R13" s="19"/>
      <c r="S13" s="19">
        <v>4.2055289835535699E-2</v>
      </c>
      <c r="T13" s="19">
        <v>3.02099522658433E-2</v>
      </c>
      <c r="U13" s="19">
        <v>2.51272961650882E-2</v>
      </c>
      <c r="V13" s="19">
        <v>2.6659661561783201E-2</v>
      </c>
      <c r="W13" s="19">
        <v>1.6388421356667099E-2</v>
      </c>
      <c r="X13" s="19">
        <v>2.23870316444525E-2</v>
      </c>
      <c r="Y13" s="19">
        <v>2.5364250973136101E-2</v>
      </c>
      <c r="Z13" s="19">
        <v>4.9003398355329998E-2</v>
      </c>
      <c r="AA13" s="19">
        <v>3.8927960039514702E-2</v>
      </c>
      <c r="AB13" s="19">
        <v>5.8749452426708502E-2</v>
      </c>
      <c r="AC13" s="19">
        <v>2.9412847405854599E-2</v>
      </c>
      <c r="AD13" s="19">
        <v>2.2991037171915901E-2</v>
      </c>
      <c r="AE13" s="19"/>
      <c r="AF13" s="19">
        <v>5.9318690204242699E-2</v>
      </c>
      <c r="AG13" s="19">
        <v>3.3854750607598197E-2</v>
      </c>
      <c r="AH13" s="19">
        <v>1.41524184368934E-2</v>
      </c>
      <c r="AI13" s="19">
        <v>1.83896522711708E-2</v>
      </c>
      <c r="AJ13" s="19">
        <v>2.67752427514092E-2</v>
      </c>
      <c r="AK13" s="19">
        <v>2.29235970454666E-2</v>
      </c>
      <c r="AL13" s="19"/>
      <c r="AM13" s="19">
        <v>3.6770094179224701E-2</v>
      </c>
      <c r="AN13" s="19">
        <v>2.8171101752999202E-2</v>
      </c>
      <c r="AO13" s="19">
        <v>2.41643930475402E-2</v>
      </c>
      <c r="AP13" s="19">
        <v>5.1062511286061797E-2</v>
      </c>
      <c r="AQ13" s="19">
        <v>1.6896265998087402E-2</v>
      </c>
      <c r="AR13" s="19"/>
      <c r="AS13" s="19">
        <v>4.3104019618765602E-2</v>
      </c>
      <c r="AT13" s="19">
        <v>3.6738336240077503E-2</v>
      </c>
      <c r="AU13" s="19">
        <v>4.0247383161706902E-2</v>
      </c>
      <c r="AV13" s="19">
        <v>2.0502559040094102E-2</v>
      </c>
      <c r="AW13" s="19">
        <v>2.63486108866707E-2</v>
      </c>
      <c r="AX13" s="19">
        <v>2.1027696733437899E-2</v>
      </c>
      <c r="AY13" s="19"/>
      <c r="AZ13" s="19">
        <v>2.9268216392994099E-2</v>
      </c>
      <c r="BA13" s="19">
        <v>3.4521354752730903E-2</v>
      </c>
      <c r="BB13" s="19">
        <v>2.6744768838664501E-2</v>
      </c>
      <c r="BC13" s="19">
        <v>1.8963984016922699E-2</v>
      </c>
      <c r="BD13" s="19">
        <v>4.41604151874515E-2</v>
      </c>
      <c r="BE13" s="19"/>
      <c r="BF13" s="19">
        <v>3.0644945991323998E-2</v>
      </c>
      <c r="BG13" s="19"/>
      <c r="BH13" s="19">
        <v>3.1429752163325601E-2</v>
      </c>
      <c r="BI13" s="19"/>
      <c r="BJ13" s="19">
        <v>2.69984627819017E-2</v>
      </c>
      <c r="BK13" s="19">
        <v>4.0723935608684501E-2</v>
      </c>
      <c r="BL13" s="19">
        <v>2.50623636263341E-2</v>
      </c>
      <c r="BM13" s="19">
        <v>5.5543961137929802E-2</v>
      </c>
      <c r="BN13" s="19">
        <v>5.3984908434005899E-2</v>
      </c>
      <c r="BO13" s="19">
        <v>3.0328995904591802E-2</v>
      </c>
      <c r="BP13" s="19"/>
      <c r="BQ13" s="19">
        <v>4.1820535455992403E-2</v>
      </c>
      <c r="BR13" s="19">
        <v>2.62578071034094E-2</v>
      </c>
      <c r="BS13" s="19">
        <v>3.28602435224188E-2</v>
      </c>
      <c r="BT13" s="19"/>
      <c r="BU13" s="19">
        <v>6.1047059270557001E-2</v>
      </c>
      <c r="BV13" s="19">
        <v>3.0164574764618299E-2</v>
      </c>
      <c r="BW13" s="19">
        <v>2.8238744823703799E-2</v>
      </c>
      <c r="BX13" s="19"/>
      <c r="BY13" s="19">
        <v>6.1806270440632603E-2</v>
      </c>
      <c r="BZ13" s="19"/>
      <c r="CA13" s="19">
        <v>2.5236517483786899E-2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9.7182386141673197E-2</v>
      </c>
      <c r="D9" s="17">
        <v>9.4108099701178199E-2</v>
      </c>
      <c r="E9" s="17">
        <v>9.9473011317661494E-2</v>
      </c>
      <c r="F9" s="17"/>
      <c r="G9" s="17">
        <v>0.13088702169653599</v>
      </c>
      <c r="H9" s="17">
        <v>0.148294736225206</v>
      </c>
      <c r="I9" s="17">
        <v>9.7738380949037001E-2</v>
      </c>
      <c r="J9" s="17">
        <v>9.3619419147098398E-2</v>
      </c>
      <c r="K9" s="17">
        <v>6.4595970215006501E-2</v>
      </c>
      <c r="L9" s="17">
        <v>5.7373121932971297E-2</v>
      </c>
      <c r="M9" s="17"/>
      <c r="N9" s="17">
        <v>8.5631976891464498E-2</v>
      </c>
      <c r="O9" s="17">
        <v>9.0689267526845502E-2</v>
      </c>
      <c r="P9" s="17">
        <v>9.5443613872376307E-2</v>
      </c>
      <c r="Q9" s="17">
        <v>0.116883261237598</v>
      </c>
      <c r="R9" s="17"/>
      <c r="S9" s="17">
        <v>0.12591409741603801</v>
      </c>
      <c r="T9" s="17">
        <v>0.11146387344276899</v>
      </c>
      <c r="U9" s="17">
        <v>0.11754696159823499</v>
      </c>
      <c r="V9" s="17">
        <v>7.4792533769285297E-2</v>
      </c>
      <c r="W9" s="17">
        <v>0.100033827595645</v>
      </c>
      <c r="X9" s="17">
        <v>0.10375294003523899</v>
      </c>
      <c r="Y9" s="17">
        <v>8.6420195888089898E-2</v>
      </c>
      <c r="Z9" s="17">
        <v>5.7887972124163203E-2</v>
      </c>
      <c r="AA9" s="17">
        <v>0.111333540971792</v>
      </c>
      <c r="AB9" s="17">
        <v>5.4694037577344701E-2</v>
      </c>
      <c r="AC9" s="17">
        <v>7.4032388410949598E-2</v>
      </c>
      <c r="AD9" s="17">
        <v>8.3225108471101594E-2</v>
      </c>
      <c r="AE9" s="17"/>
      <c r="AF9" s="17">
        <v>0.102274797935199</v>
      </c>
      <c r="AG9" s="17">
        <v>8.7200730061856996E-2</v>
      </c>
      <c r="AH9" s="17">
        <v>9.9540071931073504E-2</v>
      </c>
      <c r="AI9" s="17">
        <v>8.5716761256761406E-2</v>
      </c>
      <c r="AJ9" s="17">
        <v>0.120995710557649</v>
      </c>
      <c r="AK9" s="17">
        <v>0.15910127597195201</v>
      </c>
      <c r="AL9" s="17"/>
      <c r="AM9" s="17">
        <v>9.5135687123256304E-2</v>
      </c>
      <c r="AN9" s="17">
        <v>8.8255268827187094E-2</v>
      </c>
      <c r="AO9" s="17">
        <v>9.5326331948395807E-2</v>
      </c>
      <c r="AP9" s="17">
        <v>0.139149390214659</v>
      </c>
      <c r="AQ9" s="17">
        <v>7.1034226403042397E-2</v>
      </c>
      <c r="AR9" s="17"/>
      <c r="AS9" s="17">
        <v>0.13590918113695399</v>
      </c>
      <c r="AT9" s="17">
        <v>8.3813068006723807E-2</v>
      </c>
      <c r="AU9" s="17">
        <v>9.7426096700513706E-2</v>
      </c>
      <c r="AV9" s="17">
        <v>9.3343934323363506E-2</v>
      </c>
      <c r="AW9" s="17">
        <v>6.8404196324077293E-2</v>
      </c>
      <c r="AX9" s="17">
        <v>7.8378081557404E-2</v>
      </c>
      <c r="AY9" s="17"/>
      <c r="AZ9" s="17">
        <v>8.2002887850149406E-2</v>
      </c>
      <c r="BA9" s="17">
        <v>8.4452046059501101E-2</v>
      </c>
      <c r="BB9" s="17">
        <v>8.6966096541035098E-2</v>
      </c>
      <c r="BC9" s="17">
        <v>0.141335282478985</v>
      </c>
      <c r="BD9" s="17">
        <v>0.11997136934668599</v>
      </c>
      <c r="BE9" s="17"/>
      <c r="BF9" s="17">
        <v>8.8747319843127004E-2</v>
      </c>
      <c r="BG9" s="17"/>
      <c r="BH9" s="17">
        <v>8.5216211948352494E-2</v>
      </c>
      <c r="BI9" s="17"/>
      <c r="BJ9" s="17">
        <v>9.8118099191802505E-2</v>
      </c>
      <c r="BK9" s="17">
        <v>7.6835743475225704E-2</v>
      </c>
      <c r="BL9" s="17">
        <v>8.6463385635153905E-2</v>
      </c>
      <c r="BM9" s="17">
        <v>0.12891696863704699</v>
      </c>
      <c r="BN9" s="17">
        <v>0.14063379594744699</v>
      </c>
      <c r="BO9" s="17">
        <v>0.135942082373749</v>
      </c>
      <c r="BP9" s="17"/>
      <c r="BQ9" s="17">
        <v>9.2842959256902294E-2</v>
      </c>
      <c r="BR9" s="17">
        <v>9.29911853355741E-2</v>
      </c>
      <c r="BS9" s="17">
        <v>0.101615640507682</v>
      </c>
      <c r="BT9" s="17"/>
      <c r="BU9" s="17">
        <v>0.15335464710733299</v>
      </c>
      <c r="BV9" s="17">
        <v>7.9671803444967104E-2</v>
      </c>
      <c r="BW9" s="17">
        <v>0.105395018366457</v>
      </c>
      <c r="BX9" s="17"/>
      <c r="BY9" s="17">
        <v>0.12826855958130801</v>
      </c>
      <c r="BZ9" s="17"/>
      <c r="CA9" s="17">
        <v>0.101946942816337</v>
      </c>
    </row>
    <row r="10" spans="2:79" x14ac:dyDescent="0.35">
      <c r="B10" s="18" t="s">
        <v>366</v>
      </c>
      <c r="C10" s="17">
        <v>0.342765756627956</v>
      </c>
      <c r="D10" s="17">
        <v>0.33092603695137701</v>
      </c>
      <c r="E10" s="17">
        <v>0.35213183376004398</v>
      </c>
      <c r="F10" s="17"/>
      <c r="G10" s="17">
        <v>0.40292055646314801</v>
      </c>
      <c r="H10" s="17">
        <v>0.37012129261889098</v>
      </c>
      <c r="I10" s="17">
        <v>0.39075477454546798</v>
      </c>
      <c r="J10" s="17">
        <v>0.35740662730490702</v>
      </c>
      <c r="K10" s="17">
        <v>0.32334114784617501</v>
      </c>
      <c r="L10" s="17">
        <v>0.24262761786855599</v>
      </c>
      <c r="M10" s="17"/>
      <c r="N10" s="17">
        <v>0.36037100752458201</v>
      </c>
      <c r="O10" s="17">
        <v>0.34761640976209102</v>
      </c>
      <c r="P10" s="17">
        <v>0.33459857553052202</v>
      </c>
      <c r="Q10" s="17">
        <v>0.32423718079133801</v>
      </c>
      <c r="R10" s="17"/>
      <c r="S10" s="17">
        <v>0.37576164460258799</v>
      </c>
      <c r="T10" s="17">
        <v>0.35595319294053801</v>
      </c>
      <c r="U10" s="17">
        <v>0.35847610882140302</v>
      </c>
      <c r="V10" s="17">
        <v>0.36715407575461101</v>
      </c>
      <c r="W10" s="17">
        <v>0.375573649698979</v>
      </c>
      <c r="X10" s="17">
        <v>0.31768916631282201</v>
      </c>
      <c r="Y10" s="17">
        <v>0.35692428925883002</v>
      </c>
      <c r="Z10" s="17">
        <v>0.35264539936505501</v>
      </c>
      <c r="AA10" s="17">
        <v>0.34111597521667097</v>
      </c>
      <c r="AB10" s="17">
        <v>0.22006623872759301</v>
      </c>
      <c r="AC10" s="17">
        <v>0.29320008589269098</v>
      </c>
      <c r="AD10" s="17">
        <v>0.42127408149463302</v>
      </c>
      <c r="AE10" s="17"/>
      <c r="AF10" s="17">
        <v>0.31378209104511801</v>
      </c>
      <c r="AG10" s="17">
        <v>0.32514365987260802</v>
      </c>
      <c r="AH10" s="17">
        <v>0.37200113833827197</v>
      </c>
      <c r="AI10" s="17">
        <v>0.39578408332119702</v>
      </c>
      <c r="AJ10" s="17">
        <v>0.34953892173900297</v>
      </c>
      <c r="AK10" s="17">
        <v>0.40160931509952602</v>
      </c>
      <c r="AL10" s="17"/>
      <c r="AM10" s="17">
        <v>0.30404282520553799</v>
      </c>
      <c r="AN10" s="17">
        <v>0.34688681171088798</v>
      </c>
      <c r="AO10" s="17">
        <v>0.37542021921978402</v>
      </c>
      <c r="AP10" s="17">
        <v>0.33075162109608802</v>
      </c>
      <c r="AQ10" s="17">
        <v>0.47208601420393398</v>
      </c>
      <c r="AR10" s="17"/>
      <c r="AS10" s="17">
        <v>0.35232992221307302</v>
      </c>
      <c r="AT10" s="17">
        <v>0.32228521572039698</v>
      </c>
      <c r="AU10" s="17">
        <v>0.347421534621906</v>
      </c>
      <c r="AV10" s="17">
        <v>0.37311800024133102</v>
      </c>
      <c r="AW10" s="17">
        <v>0.30731627867876099</v>
      </c>
      <c r="AX10" s="17">
        <v>0.34293890102062302</v>
      </c>
      <c r="AY10" s="17"/>
      <c r="AZ10" s="17">
        <v>0.34805234993898998</v>
      </c>
      <c r="BA10" s="17">
        <v>0.33734267292988401</v>
      </c>
      <c r="BB10" s="17">
        <v>0.35889584859893697</v>
      </c>
      <c r="BC10" s="17">
        <v>0.29142708807293799</v>
      </c>
      <c r="BD10" s="17">
        <v>0.35233734940937</v>
      </c>
      <c r="BE10" s="17"/>
      <c r="BF10" s="17">
        <v>0.33700187027317002</v>
      </c>
      <c r="BG10" s="17"/>
      <c r="BH10" s="17">
        <v>0.35056614627506799</v>
      </c>
      <c r="BI10" s="17"/>
      <c r="BJ10" s="17">
        <v>0.38973027937177801</v>
      </c>
      <c r="BK10" s="17">
        <v>0.328431816473234</v>
      </c>
      <c r="BL10" s="17">
        <v>0.31403080746215301</v>
      </c>
      <c r="BM10" s="17">
        <v>0.30558069623059603</v>
      </c>
      <c r="BN10" s="17">
        <v>0.32431310257180002</v>
      </c>
      <c r="BO10" s="17">
        <v>0.328009728974482</v>
      </c>
      <c r="BP10" s="17"/>
      <c r="BQ10" s="17">
        <v>0.40988340165233</v>
      </c>
      <c r="BR10" s="17">
        <v>0.32464145459502902</v>
      </c>
      <c r="BS10" s="17">
        <v>0.34459147478604801</v>
      </c>
      <c r="BT10" s="17"/>
      <c r="BU10" s="17">
        <v>0.33930719817090899</v>
      </c>
      <c r="BV10" s="17">
        <v>0.34763112952844399</v>
      </c>
      <c r="BW10" s="17">
        <v>0.34495353299539799</v>
      </c>
      <c r="BX10" s="17"/>
      <c r="BY10" s="17">
        <v>0.32149069864558799</v>
      </c>
      <c r="BZ10" s="17"/>
      <c r="CA10" s="17">
        <v>0.380744240154753</v>
      </c>
    </row>
    <row r="11" spans="2:79" x14ac:dyDescent="0.35">
      <c r="B11" s="18" t="s">
        <v>367</v>
      </c>
      <c r="C11" s="17">
        <v>0.3215195450469</v>
      </c>
      <c r="D11" s="17">
        <v>0.30431542264287698</v>
      </c>
      <c r="E11" s="17">
        <v>0.340125079657566</v>
      </c>
      <c r="F11" s="17"/>
      <c r="G11" s="17">
        <v>0.25063284165880501</v>
      </c>
      <c r="H11" s="17">
        <v>0.25181683641630198</v>
      </c>
      <c r="I11" s="17">
        <v>0.27042117297655599</v>
      </c>
      <c r="J11" s="17">
        <v>0.35405940721770501</v>
      </c>
      <c r="K11" s="17">
        <v>0.35484942138017</v>
      </c>
      <c r="L11" s="17">
        <v>0.41824335133204199</v>
      </c>
      <c r="M11" s="17"/>
      <c r="N11" s="17">
        <v>0.335529685883105</v>
      </c>
      <c r="O11" s="17">
        <v>0.33900967983003899</v>
      </c>
      <c r="P11" s="17">
        <v>0.31313209417446802</v>
      </c>
      <c r="Q11" s="17">
        <v>0.296913300774727</v>
      </c>
      <c r="R11" s="17"/>
      <c r="S11" s="17">
        <v>0.26823490693444402</v>
      </c>
      <c r="T11" s="17">
        <v>0.306786441072882</v>
      </c>
      <c r="U11" s="17">
        <v>0.32293414176502699</v>
      </c>
      <c r="V11" s="17">
        <v>0.32493300044199103</v>
      </c>
      <c r="W11" s="17">
        <v>0.27838038541160298</v>
      </c>
      <c r="X11" s="17">
        <v>0.32546420073666799</v>
      </c>
      <c r="Y11" s="17">
        <v>0.32522750615225099</v>
      </c>
      <c r="Z11" s="17">
        <v>0.33976324101850502</v>
      </c>
      <c r="AA11" s="17">
        <v>0.315007638568505</v>
      </c>
      <c r="AB11" s="17">
        <v>0.445134789781573</v>
      </c>
      <c r="AC11" s="17">
        <v>0.36918791789413302</v>
      </c>
      <c r="AD11" s="17">
        <v>0.248056862153504</v>
      </c>
      <c r="AE11" s="17"/>
      <c r="AF11" s="17">
        <v>0.31037559832113898</v>
      </c>
      <c r="AG11" s="17">
        <v>0.32546251200985699</v>
      </c>
      <c r="AH11" s="17">
        <v>0.31480301619103701</v>
      </c>
      <c r="AI11" s="17">
        <v>0.31956714851983098</v>
      </c>
      <c r="AJ11" s="17">
        <v>0.30729393583310699</v>
      </c>
      <c r="AK11" s="17">
        <v>0.22749161662338399</v>
      </c>
      <c r="AL11" s="17"/>
      <c r="AM11" s="17">
        <v>0.36299738561747202</v>
      </c>
      <c r="AN11" s="17">
        <v>0.31830109870103801</v>
      </c>
      <c r="AO11" s="17">
        <v>0.33034392786309003</v>
      </c>
      <c r="AP11" s="17">
        <v>0.26219922047626798</v>
      </c>
      <c r="AQ11" s="17">
        <v>0.17953804439871901</v>
      </c>
      <c r="AR11" s="17"/>
      <c r="AS11" s="17">
        <v>0.28752590885662199</v>
      </c>
      <c r="AT11" s="17">
        <v>0.34766711355763802</v>
      </c>
      <c r="AU11" s="17">
        <v>0.31550298212980998</v>
      </c>
      <c r="AV11" s="17">
        <v>0.30960520047302198</v>
      </c>
      <c r="AW11" s="17">
        <v>0.37638793556589201</v>
      </c>
      <c r="AX11" s="17">
        <v>0.29981785473912997</v>
      </c>
      <c r="AY11" s="17"/>
      <c r="AZ11" s="17">
        <v>0.324124541933419</v>
      </c>
      <c r="BA11" s="17">
        <v>0.32483546958200599</v>
      </c>
      <c r="BB11" s="17">
        <v>0.35543773900347098</v>
      </c>
      <c r="BC11" s="17">
        <v>0.29883509705094702</v>
      </c>
      <c r="BD11" s="17">
        <v>0.29310780307061102</v>
      </c>
      <c r="BE11" s="17"/>
      <c r="BF11" s="17">
        <v>0.3323314971595</v>
      </c>
      <c r="BG11" s="17"/>
      <c r="BH11" s="17">
        <v>0.31734919575577902</v>
      </c>
      <c r="BI11" s="17"/>
      <c r="BJ11" s="17">
        <v>0.31243498983745199</v>
      </c>
      <c r="BK11" s="17">
        <v>0.34075602713069703</v>
      </c>
      <c r="BL11" s="17">
        <v>0.34418106187658598</v>
      </c>
      <c r="BM11" s="17">
        <v>0.31109882059275801</v>
      </c>
      <c r="BN11" s="17">
        <v>0.28186792765895102</v>
      </c>
      <c r="BO11" s="17">
        <v>0.28538084415325998</v>
      </c>
      <c r="BP11" s="17"/>
      <c r="BQ11" s="17">
        <v>0.26157169662912899</v>
      </c>
      <c r="BR11" s="17">
        <v>0.34869291757176701</v>
      </c>
      <c r="BS11" s="17">
        <v>0.313803165505955</v>
      </c>
      <c r="BT11" s="17"/>
      <c r="BU11" s="17">
        <v>0.215955227492275</v>
      </c>
      <c r="BV11" s="17">
        <v>0.330764996880551</v>
      </c>
      <c r="BW11" s="17">
        <v>0.31356958037949501</v>
      </c>
      <c r="BX11" s="17"/>
      <c r="BY11" s="17">
        <v>0.22043264946817401</v>
      </c>
      <c r="BZ11" s="17"/>
      <c r="CA11" s="17">
        <v>0.33524118464596903</v>
      </c>
    </row>
    <row r="12" spans="2:79" x14ac:dyDescent="0.35">
      <c r="B12" s="18" t="s">
        <v>368</v>
      </c>
      <c r="C12" s="17">
        <v>0.17438601310415699</v>
      </c>
      <c r="D12" s="17">
        <v>0.20418661541166</v>
      </c>
      <c r="E12" s="17">
        <v>0.14636364567134499</v>
      </c>
      <c r="F12" s="17"/>
      <c r="G12" s="17">
        <v>0.182641970518689</v>
      </c>
      <c r="H12" s="17">
        <v>0.179269984638082</v>
      </c>
      <c r="I12" s="17">
        <v>0.16574374209735199</v>
      </c>
      <c r="J12" s="17">
        <v>0.140292682474257</v>
      </c>
      <c r="K12" s="17">
        <v>0.172903961958495</v>
      </c>
      <c r="L12" s="17">
        <v>0.200505651743381</v>
      </c>
      <c r="M12" s="17"/>
      <c r="N12" s="17">
        <v>0.154967194341597</v>
      </c>
      <c r="O12" s="17">
        <v>0.17309685718382001</v>
      </c>
      <c r="P12" s="17">
        <v>0.19510832424386301</v>
      </c>
      <c r="Q12" s="17">
        <v>0.18052985559496801</v>
      </c>
      <c r="R12" s="17"/>
      <c r="S12" s="17">
        <v>0.16632919024158299</v>
      </c>
      <c r="T12" s="17">
        <v>0.16450799850602299</v>
      </c>
      <c r="U12" s="17">
        <v>0.16147866913640699</v>
      </c>
      <c r="V12" s="17">
        <v>0.19074631976308801</v>
      </c>
      <c r="W12" s="17">
        <v>0.181555432820109</v>
      </c>
      <c r="X12" s="17">
        <v>0.19446878615435501</v>
      </c>
      <c r="Y12" s="17">
        <v>0.17456025241090201</v>
      </c>
      <c r="Z12" s="17">
        <v>0.16883867315401499</v>
      </c>
      <c r="AA12" s="17">
        <v>0.15644776978880301</v>
      </c>
      <c r="AB12" s="17">
        <v>0.18918464556877401</v>
      </c>
      <c r="AC12" s="17">
        <v>0.18619996874372799</v>
      </c>
      <c r="AD12" s="17">
        <v>0.171609563002458</v>
      </c>
      <c r="AE12" s="17"/>
      <c r="AF12" s="17">
        <v>0.18329098672709701</v>
      </c>
      <c r="AG12" s="17">
        <v>0.195846922291981</v>
      </c>
      <c r="AH12" s="17">
        <v>0.16407117042832201</v>
      </c>
      <c r="AI12" s="17">
        <v>0.14988514709063799</v>
      </c>
      <c r="AJ12" s="17">
        <v>0.175139715166335</v>
      </c>
      <c r="AK12" s="17">
        <v>0.15438035995825899</v>
      </c>
      <c r="AL12" s="17"/>
      <c r="AM12" s="17">
        <v>0.156554519455846</v>
      </c>
      <c r="AN12" s="17">
        <v>0.190741692729472</v>
      </c>
      <c r="AO12" s="17">
        <v>0.14807245889565401</v>
      </c>
      <c r="AP12" s="17">
        <v>0.182128660297288</v>
      </c>
      <c r="AQ12" s="17">
        <v>0.26312994391681399</v>
      </c>
      <c r="AR12" s="17"/>
      <c r="AS12" s="17">
        <v>0.16590304423147101</v>
      </c>
      <c r="AT12" s="17">
        <v>0.160873530153405</v>
      </c>
      <c r="AU12" s="17">
        <v>0.18020372708018001</v>
      </c>
      <c r="AV12" s="17">
        <v>0.18261045710297</v>
      </c>
      <c r="AW12" s="17">
        <v>0.17127132660924599</v>
      </c>
      <c r="AX12" s="17">
        <v>0.21209516706729101</v>
      </c>
      <c r="AY12" s="17"/>
      <c r="AZ12" s="17">
        <v>0.19309544662893699</v>
      </c>
      <c r="BA12" s="17">
        <v>0.180765933481046</v>
      </c>
      <c r="BB12" s="17">
        <v>0.13355834101807601</v>
      </c>
      <c r="BC12" s="17">
        <v>0.20046911743484599</v>
      </c>
      <c r="BD12" s="17">
        <v>0.173178668840235</v>
      </c>
      <c r="BE12" s="17"/>
      <c r="BF12" s="17">
        <v>0.175760396841665</v>
      </c>
      <c r="BG12" s="17"/>
      <c r="BH12" s="17">
        <v>0.18033635866775399</v>
      </c>
      <c r="BI12" s="17"/>
      <c r="BJ12" s="17">
        <v>0.15354943439972399</v>
      </c>
      <c r="BK12" s="17">
        <v>0.17827463757623399</v>
      </c>
      <c r="BL12" s="17">
        <v>0.187687732596727</v>
      </c>
      <c r="BM12" s="17">
        <v>0.19660474073886899</v>
      </c>
      <c r="BN12" s="17">
        <v>0.158849795281015</v>
      </c>
      <c r="BO12" s="17">
        <v>0.20094796530387601</v>
      </c>
      <c r="BP12" s="17"/>
      <c r="BQ12" s="17">
        <v>0.17518142777967299</v>
      </c>
      <c r="BR12" s="17">
        <v>0.17606517033180499</v>
      </c>
      <c r="BS12" s="17">
        <v>0.17282495921727001</v>
      </c>
      <c r="BT12" s="17"/>
      <c r="BU12" s="17">
        <v>0.21454778199458199</v>
      </c>
      <c r="BV12" s="17">
        <v>0.18187215324348799</v>
      </c>
      <c r="BW12" s="17">
        <v>0.17248311375223699</v>
      </c>
      <c r="BX12" s="17"/>
      <c r="BY12" s="17">
        <v>0.30848321331066503</v>
      </c>
      <c r="BZ12" s="17"/>
      <c r="CA12" s="17">
        <v>0.135006355567133</v>
      </c>
    </row>
    <row r="13" spans="2:79" x14ac:dyDescent="0.35">
      <c r="B13" s="18" t="s">
        <v>369</v>
      </c>
      <c r="C13" s="19">
        <v>6.4146299079314795E-2</v>
      </c>
      <c r="D13" s="19">
        <v>6.6463825292906703E-2</v>
      </c>
      <c r="E13" s="19">
        <v>6.1906429593383397E-2</v>
      </c>
      <c r="F13" s="19"/>
      <c r="G13" s="19">
        <v>3.2917609662823498E-2</v>
      </c>
      <c r="H13" s="19">
        <v>5.0497150101518798E-2</v>
      </c>
      <c r="I13" s="19">
        <v>7.5341929431586893E-2</v>
      </c>
      <c r="J13" s="19">
        <v>5.4621863856032397E-2</v>
      </c>
      <c r="K13" s="19">
        <v>8.4309498600153604E-2</v>
      </c>
      <c r="L13" s="19">
        <v>8.1250257123048703E-2</v>
      </c>
      <c r="M13" s="19"/>
      <c r="N13" s="19">
        <v>6.3500135359251003E-2</v>
      </c>
      <c r="O13" s="19">
        <v>4.9587785697203901E-2</v>
      </c>
      <c r="P13" s="19">
        <v>6.17173921787708E-2</v>
      </c>
      <c r="Q13" s="19">
        <v>8.1436401601367697E-2</v>
      </c>
      <c r="R13" s="19"/>
      <c r="S13" s="19">
        <v>6.3760160805347299E-2</v>
      </c>
      <c r="T13" s="19">
        <v>6.1288494037788098E-2</v>
      </c>
      <c r="U13" s="19">
        <v>3.9564118678928298E-2</v>
      </c>
      <c r="V13" s="19">
        <v>4.2374070271025001E-2</v>
      </c>
      <c r="W13" s="19">
        <v>6.4456704473664403E-2</v>
      </c>
      <c r="X13" s="19">
        <v>5.8624906760916098E-2</v>
      </c>
      <c r="Y13" s="19">
        <v>5.6867756289926803E-2</v>
      </c>
      <c r="Z13" s="19">
        <v>8.0864714338262297E-2</v>
      </c>
      <c r="AA13" s="19">
        <v>7.6095075454228903E-2</v>
      </c>
      <c r="AB13" s="19">
        <v>9.0920288344715397E-2</v>
      </c>
      <c r="AC13" s="19">
        <v>7.7379639058497901E-2</v>
      </c>
      <c r="AD13" s="19">
        <v>7.5834384878303407E-2</v>
      </c>
      <c r="AE13" s="19"/>
      <c r="AF13" s="19">
        <v>9.0276525971447003E-2</v>
      </c>
      <c r="AG13" s="19">
        <v>6.6346175763696696E-2</v>
      </c>
      <c r="AH13" s="19">
        <v>4.9584603111295103E-2</v>
      </c>
      <c r="AI13" s="19">
        <v>4.9046859811572502E-2</v>
      </c>
      <c r="AJ13" s="19">
        <v>4.7031716703905699E-2</v>
      </c>
      <c r="AK13" s="19">
        <v>5.7417432346879703E-2</v>
      </c>
      <c r="AL13" s="19"/>
      <c r="AM13" s="19">
        <v>8.1269582597888204E-2</v>
      </c>
      <c r="AN13" s="19">
        <v>5.5815128031415299E-2</v>
      </c>
      <c r="AO13" s="19">
        <v>5.0837062073076297E-2</v>
      </c>
      <c r="AP13" s="19">
        <v>8.5771107915697198E-2</v>
      </c>
      <c r="AQ13" s="19">
        <v>1.4211771077490699E-2</v>
      </c>
      <c r="AR13" s="19"/>
      <c r="AS13" s="19">
        <v>5.8331943561879603E-2</v>
      </c>
      <c r="AT13" s="19">
        <v>8.5361072561835699E-2</v>
      </c>
      <c r="AU13" s="19">
        <v>5.9445659467590402E-2</v>
      </c>
      <c r="AV13" s="19">
        <v>4.1322407859313702E-2</v>
      </c>
      <c r="AW13" s="19">
        <v>7.6620262822022694E-2</v>
      </c>
      <c r="AX13" s="19">
        <v>6.6769995615551497E-2</v>
      </c>
      <c r="AY13" s="19"/>
      <c r="AZ13" s="19">
        <v>5.2724773648504301E-2</v>
      </c>
      <c r="BA13" s="19">
        <v>7.26038779475629E-2</v>
      </c>
      <c r="BB13" s="19">
        <v>6.5141974838480304E-2</v>
      </c>
      <c r="BC13" s="19">
        <v>6.79334149622835E-2</v>
      </c>
      <c r="BD13" s="19">
        <v>6.1404809333098297E-2</v>
      </c>
      <c r="BE13" s="19"/>
      <c r="BF13" s="19">
        <v>6.6158915882538402E-2</v>
      </c>
      <c r="BG13" s="19"/>
      <c r="BH13" s="19">
        <v>6.6532087353045596E-2</v>
      </c>
      <c r="BI13" s="19"/>
      <c r="BJ13" s="19">
        <v>4.6167197199243497E-2</v>
      </c>
      <c r="BK13" s="19">
        <v>7.5701775344609507E-2</v>
      </c>
      <c r="BL13" s="19">
        <v>6.7637012429379806E-2</v>
      </c>
      <c r="BM13" s="19">
        <v>5.77987738007305E-2</v>
      </c>
      <c r="BN13" s="19">
        <v>9.4335378540787995E-2</v>
      </c>
      <c r="BO13" s="19">
        <v>4.9719379194633803E-2</v>
      </c>
      <c r="BP13" s="19"/>
      <c r="BQ13" s="19">
        <v>6.0520514681966502E-2</v>
      </c>
      <c r="BR13" s="19">
        <v>5.76092721658246E-2</v>
      </c>
      <c r="BS13" s="19">
        <v>6.7164759983044803E-2</v>
      </c>
      <c r="BT13" s="19"/>
      <c r="BU13" s="19">
        <v>7.6835145234900995E-2</v>
      </c>
      <c r="BV13" s="19">
        <v>6.00599169025492E-2</v>
      </c>
      <c r="BW13" s="19">
        <v>6.3598754506413002E-2</v>
      </c>
      <c r="BX13" s="19"/>
      <c r="BY13" s="19">
        <v>2.1324878994264801E-2</v>
      </c>
      <c r="BZ13" s="19"/>
      <c r="CA13" s="19">
        <v>4.7061276815808302E-2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0.123187606671449</v>
      </c>
      <c r="D9" s="17">
        <v>0.115750819831808</v>
      </c>
      <c r="E9" s="17">
        <v>0.13072439579613301</v>
      </c>
      <c r="F9" s="17"/>
      <c r="G9" s="17">
        <v>7.6515578248228994E-2</v>
      </c>
      <c r="H9" s="17">
        <v>0.14598589693205799</v>
      </c>
      <c r="I9" s="17">
        <v>0.148454208668547</v>
      </c>
      <c r="J9" s="17">
        <v>9.5145068783128506E-2</v>
      </c>
      <c r="K9" s="17">
        <v>0.13063749772060601</v>
      </c>
      <c r="L9" s="17">
        <v>0.133100776896629</v>
      </c>
      <c r="M9" s="17"/>
      <c r="N9" s="17">
        <v>0.122027690224292</v>
      </c>
      <c r="O9" s="17">
        <v>0.12458382960963001</v>
      </c>
      <c r="P9" s="17">
        <v>0.106023331123749</v>
      </c>
      <c r="Q9" s="17">
        <v>0.136814883512655</v>
      </c>
      <c r="R9" s="17"/>
      <c r="S9" s="17">
        <v>9.1943790587572793E-2</v>
      </c>
      <c r="T9" s="17">
        <v>0.15395518444614301</v>
      </c>
      <c r="U9" s="17">
        <v>0.117878735951228</v>
      </c>
      <c r="V9" s="17">
        <v>0.129432101403364</v>
      </c>
      <c r="W9" s="17">
        <v>0.138195581244761</v>
      </c>
      <c r="X9" s="17">
        <v>0.13412728585630301</v>
      </c>
      <c r="Y9" s="17">
        <v>0.13630923334268899</v>
      </c>
      <c r="Z9" s="17">
        <v>0.13472002052186599</v>
      </c>
      <c r="AA9" s="17">
        <v>0.11969630041891099</v>
      </c>
      <c r="AB9" s="17">
        <v>0.13010629777635199</v>
      </c>
      <c r="AC9" s="17">
        <v>8.2856061569581002E-2</v>
      </c>
      <c r="AD9" s="17">
        <v>7.2249676348662806E-2</v>
      </c>
      <c r="AE9" s="17"/>
      <c r="AF9" s="17">
        <v>0.144232603278449</v>
      </c>
      <c r="AG9" s="17">
        <v>0.122227596835215</v>
      </c>
      <c r="AH9" s="17">
        <v>0.11926753165795199</v>
      </c>
      <c r="AI9" s="17">
        <v>0.10244831260961899</v>
      </c>
      <c r="AJ9" s="17">
        <v>0.141067213160361</v>
      </c>
      <c r="AK9" s="17">
        <v>0.15162398197615101</v>
      </c>
      <c r="AL9" s="17"/>
      <c r="AM9" s="17">
        <v>0.138647030669629</v>
      </c>
      <c r="AN9" s="17">
        <v>0.111788960122336</v>
      </c>
      <c r="AO9" s="17">
        <v>0.108625454830466</v>
      </c>
      <c r="AP9" s="17">
        <v>0.150375648279686</v>
      </c>
      <c r="AQ9" s="17">
        <v>0.18688360715678501</v>
      </c>
      <c r="AR9" s="17"/>
      <c r="AS9" s="17">
        <v>0.113831483061466</v>
      </c>
      <c r="AT9" s="17">
        <v>0.12526014390576901</v>
      </c>
      <c r="AU9" s="17">
        <v>0.11432596926935</v>
      </c>
      <c r="AV9" s="17">
        <v>0.10837658982109399</v>
      </c>
      <c r="AW9" s="17">
        <v>0.14584297005158101</v>
      </c>
      <c r="AX9" s="17">
        <v>0.16800136196767099</v>
      </c>
      <c r="AY9" s="17"/>
      <c r="AZ9" s="17">
        <v>0.129532286322003</v>
      </c>
      <c r="BA9" s="17">
        <v>0.115737406696902</v>
      </c>
      <c r="BB9" s="17">
        <v>0.119820596354311</v>
      </c>
      <c r="BC9" s="17">
        <v>0.12204854024589</v>
      </c>
      <c r="BD9" s="17">
        <v>0.13052591261346999</v>
      </c>
      <c r="BE9" s="17"/>
      <c r="BF9" s="17">
        <v>0.123475251037057</v>
      </c>
      <c r="BG9" s="17"/>
      <c r="BH9" s="17">
        <v>0.125099628013531</v>
      </c>
      <c r="BI9" s="17"/>
      <c r="BJ9" s="17">
        <v>0.109995731662013</v>
      </c>
      <c r="BK9" s="17">
        <v>0.14751414876680999</v>
      </c>
      <c r="BL9" s="17">
        <v>0.108340782811091</v>
      </c>
      <c r="BM9" s="17">
        <v>0.12641234791403999</v>
      </c>
      <c r="BN9" s="17">
        <v>0.10983951912362599</v>
      </c>
      <c r="BO9" s="17">
        <v>0.117850874216599</v>
      </c>
      <c r="BP9" s="17"/>
      <c r="BQ9" s="17">
        <v>0.13752238175477</v>
      </c>
      <c r="BR9" s="17">
        <v>0.114077931368086</v>
      </c>
      <c r="BS9" s="17">
        <v>0.12856915662985899</v>
      </c>
      <c r="BT9" s="17"/>
      <c r="BU9" s="17">
        <v>0.115420854674727</v>
      </c>
      <c r="BV9" s="17">
        <v>0.11835875203850001</v>
      </c>
      <c r="BW9" s="17">
        <v>0.130710744627303</v>
      </c>
      <c r="BX9" s="17"/>
      <c r="BY9" s="17">
        <v>6.5828483465138504E-2</v>
      </c>
      <c r="BZ9" s="17"/>
      <c r="CA9" s="17">
        <v>8.4546349868240805E-2</v>
      </c>
    </row>
    <row r="10" spans="2:79" x14ac:dyDescent="0.35">
      <c r="B10" s="18" t="s">
        <v>366</v>
      </c>
      <c r="C10" s="17">
        <v>0.421113181428873</v>
      </c>
      <c r="D10" s="17">
        <v>0.43291582628420999</v>
      </c>
      <c r="E10" s="17">
        <v>0.41055432684280602</v>
      </c>
      <c r="F10" s="17"/>
      <c r="G10" s="17">
        <v>0.42351511735342301</v>
      </c>
      <c r="H10" s="17">
        <v>0.33238105159578102</v>
      </c>
      <c r="I10" s="17">
        <v>0.40294314796323599</v>
      </c>
      <c r="J10" s="17">
        <v>0.44389859140285898</v>
      </c>
      <c r="K10" s="17">
        <v>0.45640586191645699</v>
      </c>
      <c r="L10" s="17">
        <v>0.46426304899618198</v>
      </c>
      <c r="M10" s="17"/>
      <c r="N10" s="17">
        <v>0.43843925373729098</v>
      </c>
      <c r="O10" s="17">
        <v>0.42407299235513002</v>
      </c>
      <c r="P10" s="17">
        <v>0.43065119542214703</v>
      </c>
      <c r="Q10" s="17">
        <v>0.39068404651828298</v>
      </c>
      <c r="R10" s="17"/>
      <c r="S10" s="17">
        <v>0.37422355625488202</v>
      </c>
      <c r="T10" s="17">
        <v>0.43337904340563199</v>
      </c>
      <c r="U10" s="17">
        <v>0.43372107105807001</v>
      </c>
      <c r="V10" s="17">
        <v>0.47066662884481197</v>
      </c>
      <c r="W10" s="17">
        <v>0.42026755492795098</v>
      </c>
      <c r="X10" s="17">
        <v>0.42741599412730102</v>
      </c>
      <c r="Y10" s="17">
        <v>0.398179483071258</v>
      </c>
      <c r="Z10" s="17">
        <v>0.37602833220356202</v>
      </c>
      <c r="AA10" s="17">
        <v>0.39203729603925203</v>
      </c>
      <c r="AB10" s="17">
        <v>0.43987383966136601</v>
      </c>
      <c r="AC10" s="17">
        <v>0.50901219928511798</v>
      </c>
      <c r="AD10" s="17">
        <v>0.41210933781853198</v>
      </c>
      <c r="AE10" s="17"/>
      <c r="AF10" s="17">
        <v>0.40347326604158101</v>
      </c>
      <c r="AG10" s="17">
        <v>0.417410348018457</v>
      </c>
      <c r="AH10" s="17">
        <v>0.451227307394163</v>
      </c>
      <c r="AI10" s="17">
        <v>0.42926718924620899</v>
      </c>
      <c r="AJ10" s="17">
        <v>0.40922012787227302</v>
      </c>
      <c r="AK10" s="17">
        <v>0.41887942354469698</v>
      </c>
      <c r="AL10" s="17"/>
      <c r="AM10" s="17">
        <v>0.39022870038127599</v>
      </c>
      <c r="AN10" s="17">
        <v>0.43513074589274398</v>
      </c>
      <c r="AO10" s="17">
        <v>0.44424788915820801</v>
      </c>
      <c r="AP10" s="17">
        <v>0.39225290395605</v>
      </c>
      <c r="AQ10" s="17">
        <v>0.37865376855988297</v>
      </c>
      <c r="AR10" s="17"/>
      <c r="AS10" s="17">
        <v>0.38209971887008598</v>
      </c>
      <c r="AT10" s="17">
        <v>0.41054624887391</v>
      </c>
      <c r="AU10" s="17">
        <v>0.44414278274632801</v>
      </c>
      <c r="AV10" s="17">
        <v>0.46374857976476203</v>
      </c>
      <c r="AW10" s="17">
        <v>0.425157168522178</v>
      </c>
      <c r="AX10" s="17">
        <v>0.40185195001616802</v>
      </c>
      <c r="AY10" s="17"/>
      <c r="AZ10" s="17">
        <v>0.42557446502264201</v>
      </c>
      <c r="BA10" s="17">
        <v>0.413900249185992</v>
      </c>
      <c r="BB10" s="17">
        <v>0.43737199397764498</v>
      </c>
      <c r="BC10" s="17">
        <v>0.42425538406900298</v>
      </c>
      <c r="BD10" s="17">
        <v>0.41180291063658397</v>
      </c>
      <c r="BE10" s="17"/>
      <c r="BF10" s="17">
        <v>0.42522152625042597</v>
      </c>
      <c r="BG10" s="17"/>
      <c r="BH10" s="17">
        <v>0.41780329768816099</v>
      </c>
      <c r="BI10" s="17"/>
      <c r="BJ10" s="17">
        <v>0.40853287818572798</v>
      </c>
      <c r="BK10" s="17">
        <v>0.42176564461649502</v>
      </c>
      <c r="BL10" s="17">
        <v>0.46396249543072698</v>
      </c>
      <c r="BM10" s="17">
        <v>0.38772691306201701</v>
      </c>
      <c r="BN10" s="17">
        <v>0.39376909636572399</v>
      </c>
      <c r="BO10" s="17">
        <v>0.417642972057433</v>
      </c>
      <c r="BP10" s="17"/>
      <c r="BQ10" s="17">
        <v>0.45348950601403698</v>
      </c>
      <c r="BR10" s="17">
        <v>0.41250083941628402</v>
      </c>
      <c r="BS10" s="17">
        <v>0.43358174095687901</v>
      </c>
      <c r="BT10" s="17"/>
      <c r="BU10" s="17">
        <v>0.41199643273014203</v>
      </c>
      <c r="BV10" s="17">
        <v>0.427593861340621</v>
      </c>
      <c r="BW10" s="17">
        <v>0.43428576217343601</v>
      </c>
      <c r="BX10" s="17"/>
      <c r="BY10" s="17">
        <v>0.38654901495288801</v>
      </c>
      <c r="BZ10" s="17"/>
      <c r="CA10" s="17">
        <v>0.39698397151937698</v>
      </c>
    </row>
    <row r="11" spans="2:79" x14ac:dyDescent="0.35">
      <c r="B11" s="18" t="s">
        <v>367</v>
      </c>
      <c r="C11" s="17">
        <v>0.25814191255163199</v>
      </c>
      <c r="D11" s="17">
        <v>0.24163342117628001</v>
      </c>
      <c r="E11" s="17">
        <v>0.27464454717335901</v>
      </c>
      <c r="F11" s="17"/>
      <c r="G11" s="17">
        <v>0.207653234319676</v>
      </c>
      <c r="H11" s="17">
        <v>0.25810885969377101</v>
      </c>
      <c r="I11" s="17">
        <v>0.22218612469410501</v>
      </c>
      <c r="J11" s="17">
        <v>0.30735597662500502</v>
      </c>
      <c r="K11" s="17">
        <v>0.26812073976549999</v>
      </c>
      <c r="L11" s="17">
        <v>0.27446765671950801</v>
      </c>
      <c r="M11" s="17"/>
      <c r="N11" s="17">
        <v>0.25807955206899402</v>
      </c>
      <c r="O11" s="17">
        <v>0.27862409894208401</v>
      </c>
      <c r="P11" s="17">
        <v>0.23732266405618499</v>
      </c>
      <c r="Q11" s="17">
        <v>0.25418396651370401</v>
      </c>
      <c r="R11" s="17"/>
      <c r="S11" s="17">
        <v>0.26729707336408498</v>
      </c>
      <c r="T11" s="17">
        <v>0.24970747494527701</v>
      </c>
      <c r="U11" s="17">
        <v>0.25278319560256202</v>
      </c>
      <c r="V11" s="17">
        <v>0.26402400068609999</v>
      </c>
      <c r="W11" s="17">
        <v>0.26939722693722001</v>
      </c>
      <c r="X11" s="17">
        <v>0.24285716515536601</v>
      </c>
      <c r="Y11" s="17">
        <v>0.29043710583158</v>
      </c>
      <c r="Z11" s="17">
        <v>0.24410468188281501</v>
      </c>
      <c r="AA11" s="17">
        <v>0.25782864076272699</v>
      </c>
      <c r="AB11" s="17">
        <v>0.26985983526727803</v>
      </c>
      <c r="AC11" s="17">
        <v>0.205015351543159</v>
      </c>
      <c r="AD11" s="17">
        <v>0.255546357090982</v>
      </c>
      <c r="AE11" s="17"/>
      <c r="AF11" s="17">
        <v>0.25391208484850097</v>
      </c>
      <c r="AG11" s="17">
        <v>0.25355582942808502</v>
      </c>
      <c r="AH11" s="17">
        <v>0.26082710179353302</v>
      </c>
      <c r="AI11" s="17">
        <v>0.26617540335322798</v>
      </c>
      <c r="AJ11" s="17">
        <v>0.24837044627174601</v>
      </c>
      <c r="AK11" s="17">
        <v>0.19792685991291101</v>
      </c>
      <c r="AL11" s="17"/>
      <c r="AM11" s="17">
        <v>0.28159276145310203</v>
      </c>
      <c r="AN11" s="17">
        <v>0.25708051287429901</v>
      </c>
      <c r="AO11" s="17">
        <v>0.25534665118291699</v>
      </c>
      <c r="AP11" s="17">
        <v>0.24252434362153599</v>
      </c>
      <c r="AQ11" s="17">
        <v>0.194809998901251</v>
      </c>
      <c r="AR11" s="17"/>
      <c r="AS11" s="17">
        <v>0.25734149393503303</v>
      </c>
      <c r="AT11" s="17">
        <v>0.28334025234787202</v>
      </c>
      <c r="AU11" s="17">
        <v>0.237507446287302</v>
      </c>
      <c r="AV11" s="17">
        <v>0.24418951697499799</v>
      </c>
      <c r="AW11" s="17">
        <v>0.27632063269249602</v>
      </c>
      <c r="AX11" s="17">
        <v>0.23256413205238699</v>
      </c>
      <c r="AY11" s="17"/>
      <c r="AZ11" s="17">
        <v>0.26835031475168503</v>
      </c>
      <c r="BA11" s="17">
        <v>0.29788843227430301</v>
      </c>
      <c r="BB11" s="17">
        <v>0.22948178049746101</v>
      </c>
      <c r="BC11" s="17">
        <v>0.22515064514781999</v>
      </c>
      <c r="BD11" s="17">
        <v>0.234336957427043</v>
      </c>
      <c r="BE11" s="17"/>
      <c r="BF11" s="17">
        <v>0.26607952633822102</v>
      </c>
      <c r="BG11" s="17"/>
      <c r="BH11" s="17">
        <v>0.26429233221646797</v>
      </c>
      <c r="BI11" s="17"/>
      <c r="BJ11" s="17">
        <v>0.26663396114698701</v>
      </c>
      <c r="BK11" s="17">
        <v>0.265045890038765</v>
      </c>
      <c r="BL11" s="17">
        <v>0.26505842126381801</v>
      </c>
      <c r="BM11" s="17">
        <v>0.22656667730433599</v>
      </c>
      <c r="BN11" s="17">
        <v>0.224380501576251</v>
      </c>
      <c r="BO11" s="17">
        <v>0.23311919911961601</v>
      </c>
      <c r="BP11" s="17"/>
      <c r="BQ11" s="17">
        <v>0.219805251089077</v>
      </c>
      <c r="BR11" s="17">
        <v>0.27430143580441202</v>
      </c>
      <c r="BS11" s="17">
        <v>0.231940431058132</v>
      </c>
      <c r="BT11" s="17"/>
      <c r="BU11" s="17">
        <v>0.16437976688509001</v>
      </c>
      <c r="BV11" s="17">
        <v>0.284764266468437</v>
      </c>
      <c r="BW11" s="17">
        <v>0.22282356098657599</v>
      </c>
      <c r="BX11" s="17"/>
      <c r="BY11" s="17">
        <v>0.207628992369945</v>
      </c>
      <c r="BZ11" s="17"/>
      <c r="CA11" s="17">
        <v>0.291846648323213</v>
      </c>
    </row>
    <row r="12" spans="2:79" x14ac:dyDescent="0.35">
      <c r="B12" s="18" t="s">
        <v>368</v>
      </c>
      <c r="C12" s="17">
        <v>0.15736605293252701</v>
      </c>
      <c r="D12" s="17">
        <v>0.164029384648886</v>
      </c>
      <c r="E12" s="17">
        <v>0.14995219410118599</v>
      </c>
      <c r="F12" s="17"/>
      <c r="G12" s="17">
        <v>0.24030086669689901</v>
      </c>
      <c r="H12" s="17">
        <v>0.20058788381301601</v>
      </c>
      <c r="I12" s="17">
        <v>0.17434756752330199</v>
      </c>
      <c r="J12" s="17">
        <v>0.12731580204737999</v>
      </c>
      <c r="K12" s="17">
        <v>0.122232372085288</v>
      </c>
      <c r="L12" s="17">
        <v>0.100939841433896</v>
      </c>
      <c r="M12" s="17"/>
      <c r="N12" s="17">
        <v>0.141873553150238</v>
      </c>
      <c r="O12" s="17">
        <v>0.13737119269860801</v>
      </c>
      <c r="P12" s="17">
        <v>0.18733560099042201</v>
      </c>
      <c r="Q12" s="17">
        <v>0.170954694578976</v>
      </c>
      <c r="R12" s="17"/>
      <c r="S12" s="17">
        <v>0.194017243292644</v>
      </c>
      <c r="T12" s="17">
        <v>0.13801362668508799</v>
      </c>
      <c r="U12" s="17">
        <v>0.18042288370058901</v>
      </c>
      <c r="V12" s="17">
        <v>0.111728119305586</v>
      </c>
      <c r="W12" s="17">
        <v>0.13252902828600599</v>
      </c>
      <c r="X12" s="17">
        <v>0.14006267567660699</v>
      </c>
      <c r="Y12" s="17">
        <v>0.15416937625517099</v>
      </c>
      <c r="Z12" s="17">
        <v>0.19789340489722701</v>
      </c>
      <c r="AA12" s="17">
        <v>0.18455256368984499</v>
      </c>
      <c r="AB12" s="17">
        <v>0.12524999619601601</v>
      </c>
      <c r="AC12" s="17">
        <v>0.16103255434754701</v>
      </c>
      <c r="AD12" s="17">
        <v>0.20078562704380601</v>
      </c>
      <c r="AE12" s="17"/>
      <c r="AF12" s="17">
        <v>0.14256474543544301</v>
      </c>
      <c r="AG12" s="17">
        <v>0.17031183290242299</v>
      </c>
      <c r="AH12" s="17">
        <v>0.14408233612079499</v>
      </c>
      <c r="AI12" s="17">
        <v>0.16828755571776499</v>
      </c>
      <c r="AJ12" s="17">
        <v>0.15935800440106501</v>
      </c>
      <c r="AK12" s="17">
        <v>0.16994026360864201</v>
      </c>
      <c r="AL12" s="17"/>
      <c r="AM12" s="17">
        <v>0.150877342541892</v>
      </c>
      <c r="AN12" s="17">
        <v>0.16104956902405801</v>
      </c>
      <c r="AO12" s="17">
        <v>0.16047635958449599</v>
      </c>
      <c r="AP12" s="17">
        <v>0.14243519261082499</v>
      </c>
      <c r="AQ12" s="17">
        <v>0.232737603094408</v>
      </c>
      <c r="AR12" s="17"/>
      <c r="AS12" s="17">
        <v>0.20093875754423299</v>
      </c>
      <c r="AT12" s="17">
        <v>0.13511954108781099</v>
      </c>
      <c r="AU12" s="17">
        <v>0.16467617165177001</v>
      </c>
      <c r="AV12" s="17">
        <v>0.14925810291841399</v>
      </c>
      <c r="AW12" s="17">
        <v>0.120787751616467</v>
      </c>
      <c r="AX12" s="17">
        <v>0.16095763836593899</v>
      </c>
      <c r="AY12" s="17"/>
      <c r="AZ12" s="17">
        <v>0.15171360035379899</v>
      </c>
      <c r="BA12" s="17">
        <v>0.132064226562008</v>
      </c>
      <c r="BB12" s="17">
        <v>0.176518923037215</v>
      </c>
      <c r="BC12" s="17">
        <v>0.16360002027419501</v>
      </c>
      <c r="BD12" s="17">
        <v>0.17770245031526599</v>
      </c>
      <c r="BE12" s="17"/>
      <c r="BF12" s="17">
        <v>0.14949840677631199</v>
      </c>
      <c r="BG12" s="17"/>
      <c r="BH12" s="17">
        <v>0.15355569437893299</v>
      </c>
      <c r="BI12" s="17"/>
      <c r="BJ12" s="17">
        <v>0.16673649750567299</v>
      </c>
      <c r="BK12" s="17">
        <v>0.13092757671835201</v>
      </c>
      <c r="BL12" s="17">
        <v>0.13253360134303999</v>
      </c>
      <c r="BM12" s="17">
        <v>0.19160934298848001</v>
      </c>
      <c r="BN12" s="17">
        <v>0.23313772434691199</v>
      </c>
      <c r="BO12" s="17">
        <v>0.191483155951748</v>
      </c>
      <c r="BP12" s="17"/>
      <c r="BQ12" s="17">
        <v>0.13949080364223501</v>
      </c>
      <c r="BR12" s="17">
        <v>0.15842055900170601</v>
      </c>
      <c r="BS12" s="17">
        <v>0.16801867637873399</v>
      </c>
      <c r="BT12" s="17"/>
      <c r="BU12" s="17">
        <v>0.191072531494484</v>
      </c>
      <c r="BV12" s="17">
        <v>0.136230356987841</v>
      </c>
      <c r="BW12" s="17">
        <v>0.175873114983571</v>
      </c>
      <c r="BX12" s="17"/>
      <c r="BY12" s="17">
        <v>0.305188916840894</v>
      </c>
      <c r="BZ12" s="17"/>
      <c r="CA12" s="17">
        <v>0.18269138032283699</v>
      </c>
    </row>
    <row r="13" spans="2:79" x14ac:dyDescent="0.35">
      <c r="B13" s="18" t="s">
        <v>369</v>
      </c>
      <c r="C13" s="19">
        <v>4.0191246415518397E-2</v>
      </c>
      <c r="D13" s="19">
        <v>4.5670548058816297E-2</v>
      </c>
      <c r="E13" s="19">
        <v>3.4124536086515798E-2</v>
      </c>
      <c r="F13" s="19"/>
      <c r="G13" s="19">
        <v>5.2015203381774101E-2</v>
      </c>
      <c r="H13" s="19">
        <v>6.2936307965373806E-2</v>
      </c>
      <c r="I13" s="19">
        <v>5.2068951150809603E-2</v>
      </c>
      <c r="J13" s="19">
        <v>2.6284561141626799E-2</v>
      </c>
      <c r="K13" s="19">
        <v>2.26035285121493E-2</v>
      </c>
      <c r="L13" s="19">
        <v>2.7228675953784E-2</v>
      </c>
      <c r="M13" s="19"/>
      <c r="N13" s="19">
        <v>3.95799508191855E-2</v>
      </c>
      <c r="O13" s="19">
        <v>3.5347886394546897E-2</v>
      </c>
      <c r="P13" s="19">
        <v>3.8667208407496698E-2</v>
      </c>
      <c r="Q13" s="19">
        <v>4.7362408876382503E-2</v>
      </c>
      <c r="R13" s="19"/>
      <c r="S13" s="19">
        <v>7.25183365008161E-2</v>
      </c>
      <c r="T13" s="19">
        <v>2.494467051786E-2</v>
      </c>
      <c r="U13" s="19">
        <v>1.5194113687551299E-2</v>
      </c>
      <c r="V13" s="19">
        <v>2.4149149760137701E-2</v>
      </c>
      <c r="W13" s="19">
        <v>3.9610608604062299E-2</v>
      </c>
      <c r="X13" s="19">
        <v>5.55368791844233E-2</v>
      </c>
      <c r="Y13" s="19">
        <v>2.09048014993015E-2</v>
      </c>
      <c r="Z13" s="19">
        <v>4.7253560494530202E-2</v>
      </c>
      <c r="AA13" s="19">
        <v>4.5885199089265298E-2</v>
      </c>
      <c r="AB13" s="19">
        <v>3.4910031098988402E-2</v>
      </c>
      <c r="AC13" s="19">
        <v>4.2083833254595401E-2</v>
      </c>
      <c r="AD13" s="19">
        <v>5.9309001698016298E-2</v>
      </c>
      <c r="AE13" s="19"/>
      <c r="AF13" s="19">
        <v>5.5817300396026497E-2</v>
      </c>
      <c r="AG13" s="19">
        <v>3.6494392815819898E-2</v>
      </c>
      <c r="AH13" s="19">
        <v>2.4595723033557899E-2</v>
      </c>
      <c r="AI13" s="19">
        <v>3.38215390731781E-2</v>
      </c>
      <c r="AJ13" s="19">
        <v>4.1984208294553897E-2</v>
      </c>
      <c r="AK13" s="19">
        <v>6.1629470957598499E-2</v>
      </c>
      <c r="AL13" s="19"/>
      <c r="AM13" s="19">
        <v>3.8654164954100997E-2</v>
      </c>
      <c r="AN13" s="19">
        <v>3.4950212086562502E-2</v>
      </c>
      <c r="AO13" s="19">
        <v>3.1303645243913103E-2</v>
      </c>
      <c r="AP13" s="19">
        <v>7.2411911531902698E-2</v>
      </c>
      <c r="AQ13" s="19">
        <v>6.91502228767207E-3</v>
      </c>
      <c r="AR13" s="19"/>
      <c r="AS13" s="19">
        <v>4.5788546589182001E-2</v>
      </c>
      <c r="AT13" s="19">
        <v>4.57338137846382E-2</v>
      </c>
      <c r="AU13" s="19">
        <v>3.9347630045249701E-2</v>
      </c>
      <c r="AV13" s="19">
        <v>3.4427210520732998E-2</v>
      </c>
      <c r="AW13" s="19">
        <v>3.18914771172783E-2</v>
      </c>
      <c r="AX13" s="19">
        <v>3.6624917597835802E-2</v>
      </c>
      <c r="AY13" s="19"/>
      <c r="AZ13" s="19">
        <v>2.4829333549871199E-2</v>
      </c>
      <c r="BA13" s="19">
        <v>4.0409685280795297E-2</v>
      </c>
      <c r="BB13" s="19">
        <v>3.6806706133368103E-2</v>
      </c>
      <c r="BC13" s="19">
        <v>6.4945410263091294E-2</v>
      </c>
      <c r="BD13" s="19">
        <v>4.5631769007636901E-2</v>
      </c>
      <c r="BE13" s="19"/>
      <c r="BF13" s="19">
        <v>3.5725289597982803E-2</v>
      </c>
      <c r="BG13" s="19"/>
      <c r="BH13" s="19">
        <v>3.9249047702905798E-2</v>
      </c>
      <c r="BI13" s="19"/>
      <c r="BJ13" s="19">
        <v>4.8100931499599799E-2</v>
      </c>
      <c r="BK13" s="19">
        <v>3.4746739859579101E-2</v>
      </c>
      <c r="BL13" s="19">
        <v>3.0104699151322901E-2</v>
      </c>
      <c r="BM13" s="19">
        <v>6.7684718731127594E-2</v>
      </c>
      <c r="BN13" s="19">
        <v>3.8873158587486897E-2</v>
      </c>
      <c r="BO13" s="19">
        <v>3.9903798654604798E-2</v>
      </c>
      <c r="BP13" s="19"/>
      <c r="BQ13" s="19">
        <v>4.96920574998806E-2</v>
      </c>
      <c r="BR13" s="19">
        <v>4.0699234409512598E-2</v>
      </c>
      <c r="BS13" s="19">
        <v>3.7889994976396099E-2</v>
      </c>
      <c r="BT13" s="19"/>
      <c r="BU13" s="19">
        <v>0.117130414215558</v>
      </c>
      <c r="BV13" s="19">
        <v>3.3052763164601699E-2</v>
      </c>
      <c r="BW13" s="19">
        <v>3.63068172291139E-2</v>
      </c>
      <c r="BX13" s="19"/>
      <c r="BY13" s="19">
        <v>3.4804592371134903E-2</v>
      </c>
      <c r="BZ13" s="19"/>
      <c r="CA13" s="19">
        <v>4.3931649966332101E-2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6.1330516814165001E-2</v>
      </c>
      <c r="D9" s="17">
        <v>6.5897019115714398E-2</v>
      </c>
      <c r="E9" s="17">
        <v>5.6806414575538498E-2</v>
      </c>
      <c r="F9" s="17"/>
      <c r="G9" s="17">
        <v>8.2847412469161899E-2</v>
      </c>
      <c r="H9" s="17">
        <v>9.4386671035527295E-2</v>
      </c>
      <c r="I9" s="17">
        <v>6.9822055297828797E-2</v>
      </c>
      <c r="J9" s="17">
        <v>4.63889364386154E-2</v>
      </c>
      <c r="K9" s="17">
        <v>3.8732969777477103E-2</v>
      </c>
      <c r="L9" s="17">
        <v>4.0444472170534498E-2</v>
      </c>
      <c r="M9" s="17"/>
      <c r="N9" s="17">
        <v>6.5502351067898701E-2</v>
      </c>
      <c r="O9" s="17">
        <v>5.6702972370449203E-2</v>
      </c>
      <c r="P9" s="17">
        <v>6.1863620380281002E-2</v>
      </c>
      <c r="Q9" s="17">
        <v>6.1906655583222801E-2</v>
      </c>
      <c r="R9" s="17"/>
      <c r="S9" s="17">
        <v>9.2629328978491299E-2</v>
      </c>
      <c r="T9" s="17">
        <v>7.1403917456546603E-2</v>
      </c>
      <c r="U9" s="17">
        <v>6.0879666272598602E-2</v>
      </c>
      <c r="V9" s="17">
        <v>4.3491136281812198E-2</v>
      </c>
      <c r="W9" s="17">
        <v>5.4731429855927299E-2</v>
      </c>
      <c r="X9" s="17">
        <v>9.3163172572514594E-2</v>
      </c>
      <c r="Y9" s="17">
        <v>3.0530206254711201E-2</v>
      </c>
      <c r="Z9" s="17">
        <v>6.1925697888397302E-2</v>
      </c>
      <c r="AA9" s="17">
        <v>6.2730377041893895E-2</v>
      </c>
      <c r="AB9" s="17">
        <v>4.3900949880004002E-2</v>
      </c>
      <c r="AC9" s="17">
        <v>3.1669959755212397E-2</v>
      </c>
      <c r="AD9" s="17">
        <v>2.44355908981598E-2</v>
      </c>
      <c r="AE9" s="17"/>
      <c r="AF9" s="17">
        <v>5.9350888314708798E-2</v>
      </c>
      <c r="AG9" s="17">
        <v>6.0006991259933799E-2</v>
      </c>
      <c r="AH9" s="17">
        <v>5.75306604432115E-2</v>
      </c>
      <c r="AI9" s="17">
        <v>5.1457974412651201E-2</v>
      </c>
      <c r="AJ9" s="17">
        <v>7.0166647126463796E-2</v>
      </c>
      <c r="AK9" s="17">
        <v>0.134985914189689</v>
      </c>
      <c r="AL9" s="17"/>
      <c r="AM9" s="17">
        <v>5.4816167103482701E-2</v>
      </c>
      <c r="AN9" s="17">
        <v>4.7226200479308297E-2</v>
      </c>
      <c r="AO9" s="17">
        <v>7.0305078696260195E-2</v>
      </c>
      <c r="AP9" s="17">
        <v>8.3301751967868404E-2</v>
      </c>
      <c r="AQ9" s="17">
        <v>9.0966371634397303E-2</v>
      </c>
      <c r="AR9" s="17"/>
      <c r="AS9" s="17">
        <v>8.7203312612660899E-2</v>
      </c>
      <c r="AT9" s="17">
        <v>4.96030698002074E-2</v>
      </c>
      <c r="AU9" s="17">
        <v>8.12211465806916E-2</v>
      </c>
      <c r="AV9" s="17">
        <v>5.4358478880836301E-2</v>
      </c>
      <c r="AW9" s="17">
        <v>3.9307898955599101E-2</v>
      </c>
      <c r="AX9" s="17">
        <v>3.1892777621435997E-2</v>
      </c>
      <c r="AY9" s="17"/>
      <c r="AZ9" s="17">
        <v>5.2623830599613501E-2</v>
      </c>
      <c r="BA9" s="17">
        <v>5.4764044111479601E-2</v>
      </c>
      <c r="BB9" s="17">
        <v>5.3660286711943603E-2</v>
      </c>
      <c r="BC9" s="17">
        <v>6.45390014213678E-2</v>
      </c>
      <c r="BD9" s="17">
        <v>8.2342888261952907E-2</v>
      </c>
      <c r="BE9" s="17"/>
      <c r="BF9" s="17">
        <v>5.5971644476223201E-2</v>
      </c>
      <c r="BG9" s="17"/>
      <c r="BH9" s="17">
        <v>5.33093298644867E-2</v>
      </c>
      <c r="BI9" s="17"/>
      <c r="BJ9" s="17">
        <v>7.0450558754735396E-2</v>
      </c>
      <c r="BK9" s="17">
        <v>3.7559925060478602E-2</v>
      </c>
      <c r="BL9" s="17">
        <v>4.9335023885484802E-2</v>
      </c>
      <c r="BM9" s="17">
        <v>8.1560051345513002E-2</v>
      </c>
      <c r="BN9" s="17">
        <v>0.10685751345024</v>
      </c>
      <c r="BO9" s="17">
        <v>9.3747159668691502E-2</v>
      </c>
      <c r="BP9" s="17"/>
      <c r="BQ9" s="17">
        <v>6.3955936626634E-2</v>
      </c>
      <c r="BR9" s="17">
        <v>5.1372976959691501E-2</v>
      </c>
      <c r="BS9" s="17">
        <v>6.8190425304096997E-2</v>
      </c>
      <c r="BT9" s="17"/>
      <c r="BU9" s="17">
        <v>0.11015209032968699</v>
      </c>
      <c r="BV9" s="17">
        <v>5.04141359146274E-2</v>
      </c>
      <c r="BW9" s="17">
        <v>6.3700752349067594E-2</v>
      </c>
      <c r="BX9" s="17"/>
      <c r="BY9" s="17">
        <v>7.9756796545390599E-2</v>
      </c>
      <c r="BZ9" s="17"/>
      <c r="CA9" s="17">
        <v>7.8210096954111102E-2</v>
      </c>
    </row>
    <row r="10" spans="2:79" x14ac:dyDescent="0.35">
      <c r="B10" s="18" t="s">
        <v>366</v>
      </c>
      <c r="C10" s="17">
        <v>0.283894068488662</v>
      </c>
      <c r="D10" s="17">
        <v>0.30306839281304399</v>
      </c>
      <c r="E10" s="17">
        <v>0.26427849650436502</v>
      </c>
      <c r="F10" s="17"/>
      <c r="G10" s="17">
        <v>0.27739561938440499</v>
      </c>
      <c r="H10" s="17">
        <v>0.29188843440086398</v>
      </c>
      <c r="I10" s="17">
        <v>0.30071114210716199</v>
      </c>
      <c r="J10" s="17">
        <v>0.31747565035702402</v>
      </c>
      <c r="K10" s="17">
        <v>0.274918116644644</v>
      </c>
      <c r="L10" s="17">
        <v>0.24693144546165299</v>
      </c>
      <c r="M10" s="17"/>
      <c r="N10" s="17">
        <v>0.26392482252208999</v>
      </c>
      <c r="O10" s="17">
        <v>0.26946914247416598</v>
      </c>
      <c r="P10" s="17">
        <v>0.28813014851567798</v>
      </c>
      <c r="Q10" s="17">
        <v>0.320090281426476</v>
      </c>
      <c r="R10" s="17"/>
      <c r="S10" s="17">
        <v>0.25856207196630099</v>
      </c>
      <c r="T10" s="17">
        <v>0.27224349401671</v>
      </c>
      <c r="U10" s="17">
        <v>0.30988951629925499</v>
      </c>
      <c r="V10" s="17">
        <v>0.32375822895649098</v>
      </c>
      <c r="W10" s="17">
        <v>0.28674314559212899</v>
      </c>
      <c r="X10" s="17">
        <v>0.235769768174937</v>
      </c>
      <c r="Y10" s="17">
        <v>0.31814690425727099</v>
      </c>
      <c r="Z10" s="17">
        <v>0.332495604547695</v>
      </c>
      <c r="AA10" s="17">
        <v>0.28132777231320699</v>
      </c>
      <c r="AB10" s="17">
        <v>0.24307429971927799</v>
      </c>
      <c r="AC10" s="17">
        <v>0.266613050213858</v>
      </c>
      <c r="AD10" s="17">
        <v>0.40574431823902002</v>
      </c>
      <c r="AE10" s="17"/>
      <c r="AF10" s="17">
        <v>0.285735122427826</v>
      </c>
      <c r="AG10" s="17">
        <v>0.26760839337570402</v>
      </c>
      <c r="AH10" s="17">
        <v>0.31172924650989697</v>
      </c>
      <c r="AI10" s="17">
        <v>0.30755084561865098</v>
      </c>
      <c r="AJ10" s="17">
        <v>0.33432153138156201</v>
      </c>
      <c r="AK10" s="17">
        <v>0.287528598188108</v>
      </c>
      <c r="AL10" s="17"/>
      <c r="AM10" s="17">
        <v>0.26339408121210001</v>
      </c>
      <c r="AN10" s="17">
        <v>0.28376187457652102</v>
      </c>
      <c r="AO10" s="17">
        <v>0.30241005735058002</v>
      </c>
      <c r="AP10" s="17">
        <v>0.28341683361020698</v>
      </c>
      <c r="AQ10" s="17">
        <v>0.350230409596474</v>
      </c>
      <c r="AR10" s="17"/>
      <c r="AS10" s="17">
        <v>0.29702377552836201</v>
      </c>
      <c r="AT10" s="17">
        <v>0.26610481130710401</v>
      </c>
      <c r="AU10" s="17">
        <v>0.27949856497202102</v>
      </c>
      <c r="AV10" s="17">
        <v>0.31729854303356497</v>
      </c>
      <c r="AW10" s="17">
        <v>0.24605146890382601</v>
      </c>
      <c r="AX10" s="17">
        <v>0.28228006386184901</v>
      </c>
      <c r="AY10" s="17"/>
      <c r="AZ10" s="17">
        <v>0.29543078294192898</v>
      </c>
      <c r="BA10" s="17">
        <v>0.28025767118075701</v>
      </c>
      <c r="BB10" s="17">
        <v>0.25821171021404699</v>
      </c>
      <c r="BC10" s="17">
        <v>0.27077937800470903</v>
      </c>
      <c r="BD10" s="17">
        <v>0.30190199734580198</v>
      </c>
      <c r="BE10" s="17"/>
      <c r="BF10" s="17">
        <v>0.27891356297161501</v>
      </c>
      <c r="BG10" s="17"/>
      <c r="BH10" s="17">
        <v>0.28457469379352901</v>
      </c>
      <c r="BI10" s="17"/>
      <c r="BJ10" s="17">
        <v>0.30292049171200103</v>
      </c>
      <c r="BK10" s="17">
        <v>0.26303668748245401</v>
      </c>
      <c r="BL10" s="17">
        <v>0.29236197644321898</v>
      </c>
      <c r="BM10" s="17">
        <v>0.25631879424464299</v>
      </c>
      <c r="BN10" s="17">
        <v>0.22685314379111199</v>
      </c>
      <c r="BO10" s="17">
        <v>0.26323715132952202</v>
      </c>
      <c r="BP10" s="17"/>
      <c r="BQ10" s="17">
        <v>0.33791562520859098</v>
      </c>
      <c r="BR10" s="17">
        <v>0.28602656377431401</v>
      </c>
      <c r="BS10" s="17">
        <v>0.27209458754594501</v>
      </c>
      <c r="BT10" s="17"/>
      <c r="BU10" s="17">
        <v>0.32248010988294201</v>
      </c>
      <c r="BV10" s="17">
        <v>0.30766651866626699</v>
      </c>
      <c r="BW10" s="17">
        <v>0.27165604836655</v>
      </c>
      <c r="BX10" s="17"/>
      <c r="BY10" s="17">
        <v>0.29559441483212601</v>
      </c>
      <c r="BZ10" s="17"/>
      <c r="CA10" s="17">
        <v>0.32052053015839199</v>
      </c>
    </row>
    <row r="11" spans="2:79" x14ac:dyDescent="0.35">
      <c r="B11" s="18" t="s">
        <v>367</v>
      </c>
      <c r="C11" s="17">
        <v>0.37495813481313001</v>
      </c>
      <c r="D11" s="17">
        <v>0.36888298246040702</v>
      </c>
      <c r="E11" s="17">
        <v>0.38152938382527102</v>
      </c>
      <c r="F11" s="17"/>
      <c r="G11" s="17">
        <v>0.248393687592496</v>
      </c>
      <c r="H11" s="17">
        <v>0.28518983927236202</v>
      </c>
      <c r="I11" s="17">
        <v>0.34590058125845502</v>
      </c>
      <c r="J11" s="17">
        <v>0.40762467577436101</v>
      </c>
      <c r="K11" s="17">
        <v>0.43235184877849298</v>
      </c>
      <c r="L11" s="17">
        <v>0.491126621290703</v>
      </c>
      <c r="M11" s="17"/>
      <c r="N11" s="17">
        <v>0.39708581941934201</v>
      </c>
      <c r="O11" s="17">
        <v>0.40235351239810302</v>
      </c>
      <c r="P11" s="17">
        <v>0.35372512397939698</v>
      </c>
      <c r="Q11" s="17">
        <v>0.34235395765546101</v>
      </c>
      <c r="R11" s="17"/>
      <c r="S11" s="17">
        <v>0.35693973215869801</v>
      </c>
      <c r="T11" s="17">
        <v>0.40296533982414601</v>
      </c>
      <c r="U11" s="17">
        <v>0.35397745199748398</v>
      </c>
      <c r="V11" s="17">
        <v>0.394202757555008</v>
      </c>
      <c r="W11" s="17">
        <v>0.38606097588371302</v>
      </c>
      <c r="X11" s="17">
        <v>0.36888456362780903</v>
      </c>
      <c r="Y11" s="17">
        <v>0.336399723279034</v>
      </c>
      <c r="Z11" s="17">
        <v>0.31958322835113601</v>
      </c>
      <c r="AA11" s="17">
        <v>0.355470816011005</v>
      </c>
      <c r="AB11" s="17">
        <v>0.443729721462156</v>
      </c>
      <c r="AC11" s="17">
        <v>0.41889589188838799</v>
      </c>
      <c r="AD11" s="17">
        <v>0.296508664439884</v>
      </c>
      <c r="AE11" s="17"/>
      <c r="AF11" s="17">
        <v>0.37284674628567999</v>
      </c>
      <c r="AG11" s="17">
        <v>0.37325154688048801</v>
      </c>
      <c r="AH11" s="17">
        <v>0.36337294245455898</v>
      </c>
      <c r="AI11" s="17">
        <v>0.390887404742155</v>
      </c>
      <c r="AJ11" s="17">
        <v>0.347364321171929</v>
      </c>
      <c r="AK11" s="17">
        <v>0.30072340293390998</v>
      </c>
      <c r="AL11" s="17"/>
      <c r="AM11" s="17">
        <v>0.39960180014897001</v>
      </c>
      <c r="AN11" s="17">
        <v>0.37586722048578503</v>
      </c>
      <c r="AO11" s="17">
        <v>0.36467651295845399</v>
      </c>
      <c r="AP11" s="17">
        <v>0.35207998638059901</v>
      </c>
      <c r="AQ11" s="17">
        <v>0.34429900954035603</v>
      </c>
      <c r="AR11" s="17"/>
      <c r="AS11" s="17">
        <v>0.31576543497250698</v>
      </c>
      <c r="AT11" s="17">
        <v>0.39590133991489501</v>
      </c>
      <c r="AU11" s="17">
        <v>0.35554996419978402</v>
      </c>
      <c r="AV11" s="17">
        <v>0.38262562531541999</v>
      </c>
      <c r="AW11" s="17">
        <v>0.43808242412586801</v>
      </c>
      <c r="AX11" s="17">
        <v>0.40688390547868097</v>
      </c>
      <c r="AY11" s="17"/>
      <c r="AZ11" s="17">
        <v>0.38076814641371298</v>
      </c>
      <c r="BA11" s="17">
        <v>0.38068271656393299</v>
      </c>
      <c r="BB11" s="17">
        <v>0.41630594815331701</v>
      </c>
      <c r="BC11" s="17">
        <v>0.40115850072285802</v>
      </c>
      <c r="BD11" s="17">
        <v>0.323152947658359</v>
      </c>
      <c r="BE11" s="17"/>
      <c r="BF11" s="17">
        <v>0.385188245475175</v>
      </c>
      <c r="BG11" s="17"/>
      <c r="BH11" s="17">
        <v>0.38221008395267098</v>
      </c>
      <c r="BI11" s="17"/>
      <c r="BJ11" s="17">
        <v>0.35255956312502901</v>
      </c>
      <c r="BK11" s="17">
        <v>0.45254505110134902</v>
      </c>
      <c r="BL11" s="17">
        <v>0.40113460978381099</v>
      </c>
      <c r="BM11" s="17">
        <v>0.27864955825430598</v>
      </c>
      <c r="BN11" s="17">
        <v>0.34992523530484199</v>
      </c>
      <c r="BO11" s="17">
        <v>0.30209336906961698</v>
      </c>
      <c r="BP11" s="17"/>
      <c r="BQ11" s="17">
        <v>0.29503835136621498</v>
      </c>
      <c r="BR11" s="17">
        <v>0.40900407608775102</v>
      </c>
      <c r="BS11" s="17">
        <v>0.369746563487377</v>
      </c>
      <c r="BT11" s="17"/>
      <c r="BU11" s="17">
        <v>0.26195814666856998</v>
      </c>
      <c r="BV11" s="17">
        <v>0.39556696070136599</v>
      </c>
      <c r="BW11" s="17">
        <v>0.360284843580921</v>
      </c>
      <c r="BX11" s="17"/>
      <c r="BY11" s="17">
        <v>0.28425062176423099</v>
      </c>
      <c r="BZ11" s="17"/>
      <c r="CA11" s="17">
        <v>0.37159459583936799</v>
      </c>
    </row>
    <row r="12" spans="2:79" x14ac:dyDescent="0.35">
      <c r="B12" s="18" t="s">
        <v>368</v>
      </c>
      <c r="C12" s="17">
        <v>0.21825912753602</v>
      </c>
      <c r="D12" s="17">
        <v>0.20261462705462499</v>
      </c>
      <c r="E12" s="17">
        <v>0.233852417379142</v>
      </c>
      <c r="F12" s="17"/>
      <c r="G12" s="17">
        <v>0.32157513512118302</v>
      </c>
      <c r="H12" s="17">
        <v>0.26542432208373101</v>
      </c>
      <c r="I12" s="17">
        <v>0.208923296078769</v>
      </c>
      <c r="J12" s="17">
        <v>0.17592699254021199</v>
      </c>
      <c r="K12" s="17">
        <v>0.19266838682354701</v>
      </c>
      <c r="L12" s="17">
        <v>0.16987250735259801</v>
      </c>
      <c r="M12" s="17"/>
      <c r="N12" s="17">
        <v>0.215775932254926</v>
      </c>
      <c r="O12" s="17">
        <v>0.23004923909580899</v>
      </c>
      <c r="P12" s="17">
        <v>0.23503021442951499</v>
      </c>
      <c r="Q12" s="17">
        <v>0.189120566272937</v>
      </c>
      <c r="R12" s="17"/>
      <c r="S12" s="17">
        <v>0.213965318040858</v>
      </c>
      <c r="T12" s="17">
        <v>0.19319536931117401</v>
      </c>
      <c r="U12" s="17">
        <v>0.21762404501472099</v>
      </c>
      <c r="V12" s="17">
        <v>0.20794219215798199</v>
      </c>
      <c r="W12" s="17">
        <v>0.21708193236237799</v>
      </c>
      <c r="X12" s="17">
        <v>0.26107054027373</v>
      </c>
      <c r="Y12" s="17">
        <v>0.236286246822658</v>
      </c>
      <c r="Z12" s="17">
        <v>0.21035355888038501</v>
      </c>
      <c r="AA12" s="17">
        <v>0.21905745165620399</v>
      </c>
      <c r="AB12" s="17">
        <v>0.21328931585635899</v>
      </c>
      <c r="AC12" s="17">
        <v>0.214023266728707</v>
      </c>
      <c r="AD12" s="17">
        <v>0.23531126044262701</v>
      </c>
      <c r="AE12" s="17"/>
      <c r="AF12" s="17">
        <v>0.200326249972272</v>
      </c>
      <c r="AG12" s="17">
        <v>0.24431627826683699</v>
      </c>
      <c r="AH12" s="17">
        <v>0.21939256894657599</v>
      </c>
      <c r="AI12" s="17">
        <v>0.18597524033423199</v>
      </c>
      <c r="AJ12" s="17">
        <v>0.20978904750626901</v>
      </c>
      <c r="AK12" s="17">
        <v>0.21079669148758201</v>
      </c>
      <c r="AL12" s="17"/>
      <c r="AM12" s="17">
        <v>0.215124037730519</v>
      </c>
      <c r="AN12" s="17">
        <v>0.23376885041217901</v>
      </c>
      <c r="AO12" s="17">
        <v>0.21936489265561501</v>
      </c>
      <c r="AP12" s="17">
        <v>0.19363883419450501</v>
      </c>
      <c r="AQ12" s="17">
        <v>0.159071871647642</v>
      </c>
      <c r="AR12" s="17"/>
      <c r="AS12" s="17">
        <v>0.237375180941541</v>
      </c>
      <c r="AT12" s="17">
        <v>0.21128478116667401</v>
      </c>
      <c r="AU12" s="17">
        <v>0.21745918488501501</v>
      </c>
      <c r="AV12" s="17">
        <v>0.20137316356927201</v>
      </c>
      <c r="AW12" s="17">
        <v>0.22741791192330399</v>
      </c>
      <c r="AX12" s="17">
        <v>0.213121997021542</v>
      </c>
      <c r="AY12" s="17"/>
      <c r="AZ12" s="17">
        <v>0.21623267951946201</v>
      </c>
      <c r="BA12" s="17">
        <v>0.22145926682900299</v>
      </c>
      <c r="BB12" s="17">
        <v>0.21532340809256401</v>
      </c>
      <c r="BC12" s="17">
        <v>0.186705873016281</v>
      </c>
      <c r="BD12" s="17">
        <v>0.23001636841390299</v>
      </c>
      <c r="BE12" s="17"/>
      <c r="BF12" s="17">
        <v>0.21697856807538901</v>
      </c>
      <c r="BG12" s="17"/>
      <c r="BH12" s="17">
        <v>0.213456447516679</v>
      </c>
      <c r="BI12" s="17"/>
      <c r="BJ12" s="17">
        <v>0.21517206397444899</v>
      </c>
      <c r="BK12" s="17">
        <v>0.18635104079783199</v>
      </c>
      <c r="BL12" s="17">
        <v>0.20392216138520999</v>
      </c>
      <c r="BM12" s="17">
        <v>0.30433384805638802</v>
      </c>
      <c r="BN12" s="17">
        <v>0.239918574604948</v>
      </c>
      <c r="BO12" s="17">
        <v>0.293540311115143</v>
      </c>
      <c r="BP12" s="17"/>
      <c r="BQ12" s="17">
        <v>0.230527609340972</v>
      </c>
      <c r="BR12" s="17">
        <v>0.18976517041725199</v>
      </c>
      <c r="BS12" s="17">
        <v>0.232035309522302</v>
      </c>
      <c r="BT12" s="17"/>
      <c r="BU12" s="17">
        <v>0.25169646889508102</v>
      </c>
      <c r="BV12" s="17">
        <v>0.184808234482566</v>
      </c>
      <c r="BW12" s="17">
        <v>0.243730087368695</v>
      </c>
      <c r="BX12" s="17"/>
      <c r="BY12" s="17">
        <v>0.24534826008579899</v>
      </c>
      <c r="BZ12" s="17"/>
      <c r="CA12" s="17">
        <v>0.19919740727301</v>
      </c>
    </row>
    <row r="13" spans="2:79" x14ac:dyDescent="0.35">
      <c r="B13" s="18" t="s">
        <v>369</v>
      </c>
      <c r="C13" s="19">
        <v>6.1558152348022498E-2</v>
      </c>
      <c r="D13" s="19">
        <v>5.9536978556210103E-2</v>
      </c>
      <c r="E13" s="19">
        <v>6.3533287715683701E-2</v>
      </c>
      <c r="F13" s="19"/>
      <c r="G13" s="19">
        <v>6.9788145432754203E-2</v>
      </c>
      <c r="H13" s="19">
        <v>6.3110733207515493E-2</v>
      </c>
      <c r="I13" s="19">
        <v>7.4642925257784903E-2</v>
      </c>
      <c r="J13" s="19">
        <v>5.2583744889787801E-2</v>
      </c>
      <c r="K13" s="19">
        <v>6.1328677975839199E-2</v>
      </c>
      <c r="L13" s="19">
        <v>5.1624953724512403E-2</v>
      </c>
      <c r="M13" s="19"/>
      <c r="N13" s="19">
        <v>5.7711074735743301E-2</v>
      </c>
      <c r="O13" s="19">
        <v>4.1425133661472102E-2</v>
      </c>
      <c r="P13" s="19">
        <v>6.1250892695128699E-2</v>
      </c>
      <c r="Q13" s="19">
        <v>8.6528539061903303E-2</v>
      </c>
      <c r="R13" s="19"/>
      <c r="S13" s="19">
        <v>7.7903548855651594E-2</v>
      </c>
      <c r="T13" s="19">
        <v>6.0191879391423703E-2</v>
      </c>
      <c r="U13" s="19">
        <v>5.7629320415941598E-2</v>
      </c>
      <c r="V13" s="19">
        <v>3.06056850487069E-2</v>
      </c>
      <c r="W13" s="19">
        <v>5.5382516305853301E-2</v>
      </c>
      <c r="X13" s="19">
        <v>4.1111955351009401E-2</v>
      </c>
      <c r="Y13" s="19">
        <v>7.8636919386325693E-2</v>
      </c>
      <c r="Z13" s="19">
        <v>7.5641910332387402E-2</v>
      </c>
      <c r="AA13" s="19">
        <v>8.1413582977690996E-2</v>
      </c>
      <c r="AB13" s="19">
        <v>5.6005713082203298E-2</v>
      </c>
      <c r="AC13" s="19">
        <v>6.8797831413834401E-2</v>
      </c>
      <c r="AD13" s="19">
        <v>3.8000165980309197E-2</v>
      </c>
      <c r="AE13" s="19"/>
      <c r="AF13" s="19">
        <v>8.1740992999514095E-2</v>
      </c>
      <c r="AG13" s="19">
        <v>5.4816790217037802E-2</v>
      </c>
      <c r="AH13" s="19">
        <v>4.7974581645756201E-2</v>
      </c>
      <c r="AI13" s="19">
        <v>6.4128534892311198E-2</v>
      </c>
      <c r="AJ13" s="19">
        <v>3.83584528137762E-2</v>
      </c>
      <c r="AK13" s="19">
        <v>6.5965393200711306E-2</v>
      </c>
      <c r="AL13" s="19"/>
      <c r="AM13" s="19">
        <v>6.7063913804928404E-2</v>
      </c>
      <c r="AN13" s="19">
        <v>5.9375854046207398E-2</v>
      </c>
      <c r="AO13" s="19">
        <v>4.3243458339091503E-2</v>
      </c>
      <c r="AP13" s="19">
        <v>8.7562593846821093E-2</v>
      </c>
      <c r="AQ13" s="19">
        <v>5.54323375811311E-2</v>
      </c>
      <c r="AR13" s="19"/>
      <c r="AS13" s="19">
        <v>6.2632295944928598E-2</v>
      </c>
      <c r="AT13" s="19">
        <v>7.7105997811119903E-2</v>
      </c>
      <c r="AU13" s="19">
        <v>6.6271139362488504E-2</v>
      </c>
      <c r="AV13" s="19">
        <v>4.43441892009072E-2</v>
      </c>
      <c r="AW13" s="19">
        <v>4.9140296091402601E-2</v>
      </c>
      <c r="AX13" s="19">
        <v>6.5821256016491594E-2</v>
      </c>
      <c r="AY13" s="19"/>
      <c r="AZ13" s="19">
        <v>5.4944560525282703E-2</v>
      </c>
      <c r="BA13" s="19">
        <v>6.2836301314828397E-2</v>
      </c>
      <c r="BB13" s="19">
        <v>5.6498646828127899E-2</v>
      </c>
      <c r="BC13" s="19">
        <v>7.6817246834784497E-2</v>
      </c>
      <c r="BD13" s="19">
        <v>6.2585798319983094E-2</v>
      </c>
      <c r="BE13" s="19"/>
      <c r="BF13" s="19">
        <v>6.2947979001597196E-2</v>
      </c>
      <c r="BG13" s="19"/>
      <c r="BH13" s="19">
        <v>6.6449444872633698E-2</v>
      </c>
      <c r="BI13" s="19"/>
      <c r="BJ13" s="19">
        <v>5.8897322433786398E-2</v>
      </c>
      <c r="BK13" s="19">
        <v>6.0507295557886497E-2</v>
      </c>
      <c r="BL13" s="19">
        <v>5.3246228502275103E-2</v>
      </c>
      <c r="BM13" s="19">
        <v>7.9137748099149405E-2</v>
      </c>
      <c r="BN13" s="19">
        <v>7.6445532848858799E-2</v>
      </c>
      <c r="BO13" s="19">
        <v>4.7382008817026998E-2</v>
      </c>
      <c r="BP13" s="19"/>
      <c r="BQ13" s="19">
        <v>7.2562477457587093E-2</v>
      </c>
      <c r="BR13" s="19">
        <v>6.3831212760991296E-2</v>
      </c>
      <c r="BS13" s="19">
        <v>5.7933114140278401E-2</v>
      </c>
      <c r="BT13" s="19"/>
      <c r="BU13" s="19">
        <v>5.3713184223719998E-2</v>
      </c>
      <c r="BV13" s="19">
        <v>6.1544150235174302E-2</v>
      </c>
      <c r="BW13" s="19">
        <v>6.0628268334765902E-2</v>
      </c>
      <c r="BX13" s="19"/>
      <c r="BY13" s="19">
        <v>9.5049906772454298E-2</v>
      </c>
      <c r="BZ13" s="19"/>
      <c r="CA13" s="19">
        <v>3.0477369775119299E-2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x14ac:dyDescent="0.35">
      <c r="B9" s="18" t="s">
        <v>365</v>
      </c>
      <c r="C9" s="17">
        <v>0.104072878937942</v>
      </c>
      <c r="D9" s="17">
        <v>0.107735544777513</v>
      </c>
      <c r="E9" s="17">
        <v>0.100305037972179</v>
      </c>
      <c r="F9" s="17"/>
      <c r="G9" s="17">
        <v>7.48063699271211E-2</v>
      </c>
      <c r="H9" s="17">
        <v>0.11598784539024801</v>
      </c>
      <c r="I9" s="17">
        <v>0.13357387544996699</v>
      </c>
      <c r="J9" s="17">
        <v>8.2717871567248205E-2</v>
      </c>
      <c r="K9" s="17">
        <v>0.109155569436658</v>
      </c>
      <c r="L9" s="17">
        <v>0.103945414854989</v>
      </c>
      <c r="M9" s="17"/>
      <c r="N9" s="17">
        <v>9.4177344035941093E-2</v>
      </c>
      <c r="O9" s="17">
        <v>0.102365333334208</v>
      </c>
      <c r="P9" s="17">
        <v>9.7460494835836894E-2</v>
      </c>
      <c r="Q9" s="17">
        <v>0.119602736410032</v>
      </c>
      <c r="R9" s="17"/>
      <c r="S9" s="17">
        <v>9.6427527787519299E-2</v>
      </c>
      <c r="T9" s="17">
        <v>0.12740243057478601</v>
      </c>
      <c r="U9" s="17">
        <v>9.5697561397393105E-2</v>
      </c>
      <c r="V9" s="17">
        <v>0.120962965697889</v>
      </c>
      <c r="W9" s="17">
        <v>9.9253999746805599E-2</v>
      </c>
      <c r="X9" s="17">
        <v>9.4419942741156102E-2</v>
      </c>
      <c r="Y9" s="17">
        <v>0.10504624686167501</v>
      </c>
      <c r="Z9" s="17">
        <v>0.125871550037193</v>
      </c>
      <c r="AA9" s="17">
        <v>9.9022737627052507E-2</v>
      </c>
      <c r="AB9" s="17">
        <v>0.107703074769496</v>
      </c>
      <c r="AC9" s="17">
        <v>8.4740951387228897E-2</v>
      </c>
      <c r="AD9" s="17">
        <v>5.8874458951207798E-2</v>
      </c>
      <c r="AE9" s="17"/>
      <c r="AF9" s="17">
        <v>0.121280225600661</v>
      </c>
      <c r="AG9" s="17">
        <v>0.10420189770548</v>
      </c>
      <c r="AH9" s="17">
        <v>9.7780923425631702E-2</v>
      </c>
      <c r="AI9" s="17">
        <v>9.9518607366347198E-2</v>
      </c>
      <c r="AJ9" s="17">
        <v>0.11713465091711101</v>
      </c>
      <c r="AK9" s="17">
        <v>9.9298713386191895E-2</v>
      </c>
      <c r="AL9" s="17"/>
      <c r="AM9" s="17">
        <v>0.129720209757065</v>
      </c>
      <c r="AN9" s="17">
        <v>8.6680257258486201E-2</v>
      </c>
      <c r="AO9" s="17">
        <v>8.8476122777163504E-2</v>
      </c>
      <c r="AP9" s="17">
        <v>0.13991844927765901</v>
      </c>
      <c r="AQ9" s="17">
        <v>6.9561293079289904E-2</v>
      </c>
      <c r="AR9" s="17"/>
      <c r="AS9" s="17">
        <v>0.105808441662538</v>
      </c>
      <c r="AT9" s="17">
        <v>0.115326482597988</v>
      </c>
      <c r="AU9" s="17">
        <v>9.7031369312348098E-2</v>
      </c>
      <c r="AV9" s="17">
        <v>8.5087535984669296E-2</v>
      </c>
      <c r="AW9" s="17">
        <v>0.107865606470567</v>
      </c>
      <c r="AX9" s="17">
        <v>0.123890663871581</v>
      </c>
      <c r="AY9" s="17"/>
      <c r="AZ9" s="17">
        <v>8.8462402592417597E-2</v>
      </c>
      <c r="BA9" s="17">
        <v>0.112775499604174</v>
      </c>
      <c r="BB9" s="17">
        <v>9.8620488805521794E-2</v>
      </c>
      <c r="BC9" s="17">
        <v>0.140505063572987</v>
      </c>
      <c r="BD9" s="17">
        <v>9.9618954649963107E-2</v>
      </c>
      <c r="BE9" s="17"/>
      <c r="BF9" s="17">
        <v>0.106009073212466</v>
      </c>
      <c r="BG9" s="17"/>
      <c r="BH9" s="17">
        <v>0.10830647260486299</v>
      </c>
      <c r="BI9" s="17"/>
      <c r="BJ9" s="17">
        <v>0.104332443028177</v>
      </c>
      <c r="BK9" s="17">
        <v>9.3258502701437998E-2</v>
      </c>
      <c r="BL9" s="17">
        <v>0.104595876546624</v>
      </c>
      <c r="BM9" s="17">
        <v>0.109489397226454</v>
      </c>
      <c r="BN9" s="17">
        <v>0.102119940892149</v>
      </c>
      <c r="BO9" s="17">
        <v>9.0389839411116807E-2</v>
      </c>
      <c r="BP9" s="17"/>
      <c r="BQ9" s="17">
        <v>0.118882629234034</v>
      </c>
      <c r="BR9" s="17">
        <v>9.3531757508160604E-2</v>
      </c>
      <c r="BS9" s="17">
        <v>0.105142147287849</v>
      </c>
      <c r="BT9" s="17"/>
      <c r="BU9" s="17">
        <v>0.14501541627641901</v>
      </c>
      <c r="BV9" s="17">
        <v>8.8528459793424594E-2</v>
      </c>
      <c r="BW9" s="17">
        <v>0.11054119685241</v>
      </c>
      <c r="BX9" s="17"/>
      <c r="BY9" s="17">
        <v>8.8772789881997105E-2</v>
      </c>
      <c r="BZ9" s="17"/>
      <c r="CA9" s="17">
        <v>8.75164524791813E-2</v>
      </c>
    </row>
    <row r="10" spans="2:79" x14ac:dyDescent="0.35">
      <c r="B10" s="18" t="s">
        <v>366</v>
      </c>
      <c r="C10" s="17">
        <v>0.38458603622582499</v>
      </c>
      <c r="D10" s="17">
        <v>0.38080496856881801</v>
      </c>
      <c r="E10" s="17">
        <v>0.38856286982685201</v>
      </c>
      <c r="F10" s="17"/>
      <c r="G10" s="17">
        <v>0.35405720722873701</v>
      </c>
      <c r="H10" s="17">
        <v>0.35389167511488401</v>
      </c>
      <c r="I10" s="17">
        <v>0.40769516254144</v>
      </c>
      <c r="J10" s="17">
        <v>0.37026290155404501</v>
      </c>
      <c r="K10" s="17">
        <v>0.40610619625184202</v>
      </c>
      <c r="L10" s="17">
        <v>0.408412723601082</v>
      </c>
      <c r="M10" s="17"/>
      <c r="N10" s="17">
        <v>0.40257445345265402</v>
      </c>
      <c r="O10" s="17">
        <v>0.396783996201925</v>
      </c>
      <c r="P10" s="17">
        <v>0.37537786710313198</v>
      </c>
      <c r="Q10" s="17">
        <v>0.36203354011958699</v>
      </c>
      <c r="R10" s="17"/>
      <c r="S10" s="17">
        <v>0.35663300998180603</v>
      </c>
      <c r="T10" s="17">
        <v>0.35858313551633297</v>
      </c>
      <c r="U10" s="17">
        <v>0.35747676384066901</v>
      </c>
      <c r="V10" s="17">
        <v>0.38188433822901902</v>
      </c>
      <c r="W10" s="17">
        <v>0.373250975067275</v>
      </c>
      <c r="X10" s="17">
        <v>0.43573425019807699</v>
      </c>
      <c r="Y10" s="17">
        <v>0.36876851141154998</v>
      </c>
      <c r="Z10" s="17">
        <v>0.37564418640883102</v>
      </c>
      <c r="AA10" s="17">
        <v>0.41487353458932502</v>
      </c>
      <c r="AB10" s="17">
        <v>0.38259231681197498</v>
      </c>
      <c r="AC10" s="17">
        <v>0.43617590263636602</v>
      </c>
      <c r="AD10" s="17">
        <v>0.443541434169758</v>
      </c>
      <c r="AE10" s="17"/>
      <c r="AF10" s="17">
        <v>0.34640674638077301</v>
      </c>
      <c r="AG10" s="17">
        <v>0.38327881501359901</v>
      </c>
      <c r="AH10" s="17">
        <v>0.42740773414300998</v>
      </c>
      <c r="AI10" s="17">
        <v>0.39454542887835398</v>
      </c>
      <c r="AJ10" s="17">
        <v>0.32104799933855199</v>
      </c>
      <c r="AK10" s="17">
        <v>0.38236399392203102</v>
      </c>
      <c r="AL10" s="17"/>
      <c r="AM10" s="17">
        <v>0.36529300259339298</v>
      </c>
      <c r="AN10" s="17">
        <v>0.402260560948563</v>
      </c>
      <c r="AO10" s="17">
        <v>0.39548730839771801</v>
      </c>
      <c r="AP10" s="17">
        <v>0.340900884894005</v>
      </c>
      <c r="AQ10" s="17">
        <v>0.47415866186160299</v>
      </c>
      <c r="AR10" s="17"/>
      <c r="AS10" s="17">
        <v>0.37002582985870702</v>
      </c>
      <c r="AT10" s="17">
        <v>0.38158588309849001</v>
      </c>
      <c r="AU10" s="17">
        <v>0.37985502735367399</v>
      </c>
      <c r="AV10" s="17">
        <v>0.407282486396637</v>
      </c>
      <c r="AW10" s="17">
        <v>0.39872373413649798</v>
      </c>
      <c r="AX10" s="17">
        <v>0.36249486279618098</v>
      </c>
      <c r="AY10" s="17"/>
      <c r="AZ10" s="17">
        <v>0.40438479690252599</v>
      </c>
      <c r="BA10" s="17">
        <v>0.34851502225270897</v>
      </c>
      <c r="BB10" s="17">
        <v>0.36924179081279701</v>
      </c>
      <c r="BC10" s="17">
        <v>0.40881955197020597</v>
      </c>
      <c r="BD10" s="17">
        <v>0.41423669695550902</v>
      </c>
      <c r="BE10" s="17"/>
      <c r="BF10" s="17">
        <v>0.38623138709714999</v>
      </c>
      <c r="BG10" s="17"/>
      <c r="BH10" s="17">
        <v>0.38470040696435798</v>
      </c>
      <c r="BI10" s="17"/>
      <c r="BJ10" s="17">
        <v>0.36730295471069002</v>
      </c>
      <c r="BK10" s="17">
        <v>0.38226983903463602</v>
      </c>
      <c r="BL10" s="17">
        <v>0.40413016649521</v>
      </c>
      <c r="BM10" s="17">
        <v>0.40279115788928599</v>
      </c>
      <c r="BN10" s="17">
        <v>0.368974563655665</v>
      </c>
      <c r="BO10" s="17">
        <v>0.40798363896503897</v>
      </c>
      <c r="BP10" s="17"/>
      <c r="BQ10" s="17">
        <v>0.34059122159716299</v>
      </c>
      <c r="BR10" s="17">
        <v>0.399986902896937</v>
      </c>
      <c r="BS10" s="17">
        <v>0.40715209541459702</v>
      </c>
      <c r="BT10" s="17"/>
      <c r="BU10" s="17">
        <v>0.33642435946214899</v>
      </c>
      <c r="BV10" s="17">
        <v>0.400098623670536</v>
      </c>
      <c r="BW10" s="17">
        <v>0.39543692034768602</v>
      </c>
      <c r="BX10" s="17"/>
      <c r="BY10" s="17">
        <v>0.381498031135237</v>
      </c>
      <c r="BZ10" s="17"/>
      <c r="CA10" s="17">
        <v>0.37140001751975299</v>
      </c>
    </row>
    <row r="11" spans="2:79" x14ac:dyDescent="0.35">
      <c r="B11" s="18" t="s">
        <v>367</v>
      </c>
      <c r="C11" s="17">
        <v>0.289293942814348</v>
      </c>
      <c r="D11" s="17">
        <v>0.27516334737825099</v>
      </c>
      <c r="E11" s="17">
        <v>0.30335006300794298</v>
      </c>
      <c r="F11" s="17"/>
      <c r="G11" s="17">
        <v>0.24819351639702</v>
      </c>
      <c r="H11" s="17">
        <v>0.25895934650361802</v>
      </c>
      <c r="I11" s="17">
        <v>0.26459341792725499</v>
      </c>
      <c r="J11" s="17">
        <v>0.32097117612366799</v>
      </c>
      <c r="K11" s="17">
        <v>0.30835088037448999</v>
      </c>
      <c r="L11" s="17">
        <v>0.32299318519588099</v>
      </c>
      <c r="M11" s="17"/>
      <c r="N11" s="17">
        <v>0.29793934778044301</v>
      </c>
      <c r="O11" s="17">
        <v>0.28130169747313</v>
      </c>
      <c r="P11" s="17">
        <v>0.29158396248534302</v>
      </c>
      <c r="Q11" s="17">
        <v>0.286492147765191</v>
      </c>
      <c r="R11" s="17"/>
      <c r="S11" s="17">
        <v>0.269098912403618</v>
      </c>
      <c r="T11" s="17">
        <v>0.29274070090830101</v>
      </c>
      <c r="U11" s="17">
        <v>0.32648765631406601</v>
      </c>
      <c r="V11" s="17">
        <v>0.29501939213247202</v>
      </c>
      <c r="W11" s="17">
        <v>0.28471778470257397</v>
      </c>
      <c r="X11" s="17">
        <v>0.26606741080504798</v>
      </c>
      <c r="Y11" s="17">
        <v>0.319101054556094</v>
      </c>
      <c r="Z11" s="17">
        <v>0.26548246535271602</v>
      </c>
      <c r="AA11" s="17">
        <v>0.28702891605831199</v>
      </c>
      <c r="AB11" s="17">
        <v>0.310887718462657</v>
      </c>
      <c r="AC11" s="17">
        <v>0.26902100287893399</v>
      </c>
      <c r="AD11" s="17">
        <v>0.26236734488429397</v>
      </c>
      <c r="AE11" s="17"/>
      <c r="AF11" s="17">
        <v>0.30934485643773701</v>
      </c>
      <c r="AG11" s="17">
        <v>0.28157742488559501</v>
      </c>
      <c r="AH11" s="17">
        <v>0.26198642554641</v>
      </c>
      <c r="AI11" s="17">
        <v>0.29587110695524399</v>
      </c>
      <c r="AJ11" s="17">
        <v>0.32302410100961299</v>
      </c>
      <c r="AK11" s="17">
        <v>0.25088798281067298</v>
      </c>
      <c r="AL11" s="17"/>
      <c r="AM11" s="17">
        <v>0.30706455647549802</v>
      </c>
      <c r="AN11" s="17">
        <v>0.27854217676718301</v>
      </c>
      <c r="AO11" s="17">
        <v>0.29744013724957202</v>
      </c>
      <c r="AP11" s="17">
        <v>0.29788511342656099</v>
      </c>
      <c r="AQ11" s="17">
        <v>0.22188692459919601</v>
      </c>
      <c r="AR11" s="17"/>
      <c r="AS11" s="17">
        <v>0.27888552047345699</v>
      </c>
      <c r="AT11" s="17">
        <v>0.30333198727038402</v>
      </c>
      <c r="AU11" s="17">
        <v>0.270289834155724</v>
      </c>
      <c r="AV11" s="17">
        <v>0.28223110902953003</v>
      </c>
      <c r="AW11" s="17">
        <v>0.31894043195070398</v>
      </c>
      <c r="AX11" s="17">
        <v>0.28883869147980401</v>
      </c>
      <c r="AY11" s="17"/>
      <c r="AZ11" s="17">
        <v>0.28652681349744802</v>
      </c>
      <c r="BA11" s="17">
        <v>0.32396448287545998</v>
      </c>
      <c r="BB11" s="17">
        <v>0.32506785277541</v>
      </c>
      <c r="BC11" s="17">
        <v>0.24422426347508699</v>
      </c>
      <c r="BD11" s="17">
        <v>0.234284766136305</v>
      </c>
      <c r="BE11" s="17"/>
      <c r="BF11" s="17">
        <v>0.29765669735133099</v>
      </c>
      <c r="BG11" s="17"/>
      <c r="BH11" s="17">
        <v>0.29267116911442598</v>
      </c>
      <c r="BI11" s="17"/>
      <c r="BJ11" s="17">
        <v>0.30770467724948403</v>
      </c>
      <c r="BK11" s="17">
        <v>0.31840471224694</v>
      </c>
      <c r="BL11" s="17">
        <v>0.29005321403635997</v>
      </c>
      <c r="BM11" s="17">
        <v>0.22237618722037999</v>
      </c>
      <c r="BN11" s="17">
        <v>0.23978659245393499</v>
      </c>
      <c r="BO11" s="17">
        <v>0.23669175275207299</v>
      </c>
      <c r="BP11" s="17"/>
      <c r="BQ11" s="17">
        <v>0.25443956045490401</v>
      </c>
      <c r="BR11" s="17">
        <v>0.30067166990279798</v>
      </c>
      <c r="BS11" s="17">
        <v>0.27377590803449697</v>
      </c>
      <c r="BT11" s="17"/>
      <c r="BU11" s="17">
        <v>0.25800165130110297</v>
      </c>
      <c r="BV11" s="17">
        <v>0.295000841377349</v>
      </c>
      <c r="BW11" s="17">
        <v>0.26866723211481502</v>
      </c>
      <c r="BX11" s="17"/>
      <c r="BY11" s="17">
        <v>0.28480887175033698</v>
      </c>
      <c r="BZ11" s="17"/>
      <c r="CA11" s="17">
        <v>0.31816059290049098</v>
      </c>
    </row>
    <row r="12" spans="2:79" x14ac:dyDescent="0.35">
      <c r="B12" s="18" t="s">
        <v>368</v>
      </c>
      <c r="C12" s="17">
        <v>0.17183335892108401</v>
      </c>
      <c r="D12" s="17">
        <v>0.18608280702914301</v>
      </c>
      <c r="E12" s="17">
        <v>0.158658997366385</v>
      </c>
      <c r="F12" s="17"/>
      <c r="G12" s="17">
        <v>0.25137627261583101</v>
      </c>
      <c r="H12" s="17">
        <v>0.20216952544436501</v>
      </c>
      <c r="I12" s="17">
        <v>0.15233983663989201</v>
      </c>
      <c r="J12" s="17">
        <v>0.17972604060405301</v>
      </c>
      <c r="K12" s="17">
        <v>0.146800191022354</v>
      </c>
      <c r="L12" s="17">
        <v>0.120182756046824</v>
      </c>
      <c r="M12" s="17"/>
      <c r="N12" s="17">
        <v>0.162868245085414</v>
      </c>
      <c r="O12" s="17">
        <v>0.18549452799787999</v>
      </c>
      <c r="P12" s="17">
        <v>0.18100474231678701</v>
      </c>
      <c r="Q12" s="17">
        <v>0.16225052076718699</v>
      </c>
      <c r="R12" s="17"/>
      <c r="S12" s="17">
        <v>0.21158967611520399</v>
      </c>
      <c r="T12" s="17">
        <v>0.16143696132881999</v>
      </c>
      <c r="U12" s="17">
        <v>0.194200729737461</v>
      </c>
      <c r="V12" s="17">
        <v>0.16484914554171601</v>
      </c>
      <c r="W12" s="17">
        <v>0.180557491418354</v>
      </c>
      <c r="X12" s="17">
        <v>0.15833060482529901</v>
      </c>
      <c r="Y12" s="17">
        <v>0.16767740009625301</v>
      </c>
      <c r="Z12" s="17">
        <v>0.175499734008567</v>
      </c>
      <c r="AA12" s="17">
        <v>0.15297198304613399</v>
      </c>
      <c r="AB12" s="17">
        <v>0.162186534778716</v>
      </c>
      <c r="AC12" s="17">
        <v>0.12833844809081299</v>
      </c>
      <c r="AD12" s="17">
        <v>0.18990973265064801</v>
      </c>
      <c r="AE12" s="17"/>
      <c r="AF12" s="17">
        <v>0.162510212580601</v>
      </c>
      <c r="AG12" s="17">
        <v>0.17322213674158701</v>
      </c>
      <c r="AH12" s="17">
        <v>0.18733290102901601</v>
      </c>
      <c r="AI12" s="17">
        <v>0.16690581315301201</v>
      </c>
      <c r="AJ12" s="17">
        <v>0.19605721923408001</v>
      </c>
      <c r="AK12" s="17">
        <v>0.17899314672336</v>
      </c>
      <c r="AL12" s="17"/>
      <c r="AM12" s="17">
        <v>0.14963253479434299</v>
      </c>
      <c r="AN12" s="17">
        <v>0.18638952493605901</v>
      </c>
      <c r="AO12" s="17">
        <v>0.170396268604211</v>
      </c>
      <c r="AP12" s="17">
        <v>0.16313504078353699</v>
      </c>
      <c r="AQ12" s="17">
        <v>0.209527596145169</v>
      </c>
      <c r="AR12" s="17"/>
      <c r="AS12" s="17">
        <v>0.18264566018204301</v>
      </c>
      <c r="AT12" s="17">
        <v>0.16133085521860699</v>
      </c>
      <c r="AU12" s="17">
        <v>0.192788589837253</v>
      </c>
      <c r="AV12" s="17">
        <v>0.16902400892906999</v>
      </c>
      <c r="AW12" s="17">
        <v>0.12902135941491799</v>
      </c>
      <c r="AX12" s="17">
        <v>0.20448598214216801</v>
      </c>
      <c r="AY12" s="17"/>
      <c r="AZ12" s="17">
        <v>0.18318188223437101</v>
      </c>
      <c r="BA12" s="17">
        <v>0.16218372853663199</v>
      </c>
      <c r="BB12" s="17">
        <v>0.15254101675855</v>
      </c>
      <c r="BC12" s="17">
        <v>0.16218370641560501</v>
      </c>
      <c r="BD12" s="17">
        <v>0.19555009263984799</v>
      </c>
      <c r="BE12" s="17"/>
      <c r="BF12" s="17">
        <v>0.16312095932440901</v>
      </c>
      <c r="BG12" s="17"/>
      <c r="BH12" s="17">
        <v>0.169321084801658</v>
      </c>
      <c r="BI12" s="17"/>
      <c r="BJ12" s="17">
        <v>0.176411678550595</v>
      </c>
      <c r="BK12" s="17">
        <v>0.159079134881528</v>
      </c>
      <c r="BL12" s="17">
        <v>0.15526920407703601</v>
      </c>
      <c r="BM12" s="17">
        <v>0.20927479749921499</v>
      </c>
      <c r="BN12" s="17">
        <v>0.187795885142548</v>
      </c>
      <c r="BO12" s="17">
        <v>0.245213339044319</v>
      </c>
      <c r="BP12" s="17"/>
      <c r="BQ12" s="17">
        <v>0.235673498641504</v>
      </c>
      <c r="BR12" s="17">
        <v>0.15603323374870101</v>
      </c>
      <c r="BS12" s="17">
        <v>0.16442842218866299</v>
      </c>
      <c r="BT12" s="17"/>
      <c r="BU12" s="17">
        <v>0.18823752488008899</v>
      </c>
      <c r="BV12" s="17">
        <v>0.16691285237790099</v>
      </c>
      <c r="BW12" s="17">
        <v>0.17487961987407999</v>
      </c>
      <c r="BX12" s="17"/>
      <c r="BY12" s="17">
        <v>0.23117091658953801</v>
      </c>
      <c r="BZ12" s="17"/>
      <c r="CA12" s="17">
        <v>0.17555234168352599</v>
      </c>
    </row>
    <row r="13" spans="2:79" x14ac:dyDescent="0.35">
      <c r="B13" s="18" t="s">
        <v>369</v>
      </c>
      <c r="C13" s="19">
        <v>5.02137831008014E-2</v>
      </c>
      <c r="D13" s="19">
        <v>5.0213332246274403E-2</v>
      </c>
      <c r="E13" s="19">
        <v>4.9123031826642197E-2</v>
      </c>
      <c r="F13" s="19"/>
      <c r="G13" s="19">
        <v>7.1566633831291401E-2</v>
      </c>
      <c r="H13" s="19">
        <v>6.8991607546884798E-2</v>
      </c>
      <c r="I13" s="19">
        <v>4.17977074414458E-2</v>
      </c>
      <c r="J13" s="19">
        <v>4.6322010150985103E-2</v>
      </c>
      <c r="K13" s="19">
        <v>2.9587162914655699E-2</v>
      </c>
      <c r="L13" s="19">
        <v>4.4465920301222601E-2</v>
      </c>
      <c r="M13" s="19"/>
      <c r="N13" s="19">
        <v>4.2440609645548001E-2</v>
      </c>
      <c r="O13" s="19">
        <v>3.4054444992856599E-2</v>
      </c>
      <c r="P13" s="19">
        <v>5.4572933258901203E-2</v>
      </c>
      <c r="Q13" s="19">
        <v>6.9621054938002094E-2</v>
      </c>
      <c r="R13" s="19"/>
      <c r="S13" s="19">
        <v>6.6250873711851593E-2</v>
      </c>
      <c r="T13" s="19">
        <v>5.9836771671759999E-2</v>
      </c>
      <c r="U13" s="19">
        <v>2.6137288710410302E-2</v>
      </c>
      <c r="V13" s="19">
        <v>3.7284158398904303E-2</v>
      </c>
      <c r="W13" s="19">
        <v>6.2219749064991697E-2</v>
      </c>
      <c r="X13" s="19">
        <v>4.5447791430420097E-2</v>
      </c>
      <c r="Y13" s="19">
        <v>3.9406787074428198E-2</v>
      </c>
      <c r="Z13" s="19">
        <v>5.7502064192692798E-2</v>
      </c>
      <c r="AA13" s="19">
        <v>4.6102828679176699E-2</v>
      </c>
      <c r="AB13" s="19">
        <v>3.6630355177156397E-2</v>
      </c>
      <c r="AC13" s="19">
        <v>8.1723695006658006E-2</v>
      </c>
      <c r="AD13" s="19">
        <v>4.5307029344093003E-2</v>
      </c>
      <c r="AE13" s="19"/>
      <c r="AF13" s="19">
        <v>6.0457959000228802E-2</v>
      </c>
      <c r="AG13" s="19">
        <v>5.7719725653738403E-2</v>
      </c>
      <c r="AH13" s="19">
        <v>2.5492015855931999E-2</v>
      </c>
      <c r="AI13" s="19">
        <v>4.3159043647041997E-2</v>
      </c>
      <c r="AJ13" s="19">
        <v>4.2736029500643903E-2</v>
      </c>
      <c r="AK13" s="19">
        <v>8.8456163157743198E-2</v>
      </c>
      <c r="AL13" s="19"/>
      <c r="AM13" s="19">
        <v>4.8289696379700299E-2</v>
      </c>
      <c r="AN13" s="19">
        <v>4.6127480089709003E-2</v>
      </c>
      <c r="AO13" s="19">
        <v>4.8200162971335503E-2</v>
      </c>
      <c r="AP13" s="19">
        <v>5.8160511618237001E-2</v>
      </c>
      <c r="AQ13" s="19">
        <v>2.4865524314741198E-2</v>
      </c>
      <c r="AR13" s="19"/>
      <c r="AS13" s="19">
        <v>6.2634547823254894E-2</v>
      </c>
      <c r="AT13" s="19">
        <v>3.8424791814530297E-2</v>
      </c>
      <c r="AU13" s="19">
        <v>6.00351793410005E-2</v>
      </c>
      <c r="AV13" s="19">
        <v>5.6374859660094402E-2</v>
      </c>
      <c r="AW13" s="19">
        <v>4.5448868027313197E-2</v>
      </c>
      <c r="AX13" s="19">
        <v>2.0289799710266999E-2</v>
      </c>
      <c r="AY13" s="19"/>
      <c r="AZ13" s="19">
        <v>3.7444104773237501E-2</v>
      </c>
      <c r="BA13" s="19">
        <v>5.2561266731024001E-2</v>
      </c>
      <c r="BB13" s="19">
        <v>5.4528850847721598E-2</v>
      </c>
      <c r="BC13" s="19">
        <v>4.42674145661155E-2</v>
      </c>
      <c r="BD13" s="19">
        <v>5.6309489618375001E-2</v>
      </c>
      <c r="BE13" s="19"/>
      <c r="BF13" s="19">
        <v>4.6981883014644503E-2</v>
      </c>
      <c r="BG13" s="19"/>
      <c r="BH13" s="19">
        <v>4.5000866514695197E-2</v>
      </c>
      <c r="BI13" s="19"/>
      <c r="BJ13" s="19">
        <v>4.4248246461054297E-2</v>
      </c>
      <c r="BK13" s="19">
        <v>4.6987811135458302E-2</v>
      </c>
      <c r="BL13" s="19">
        <v>4.5951538844771198E-2</v>
      </c>
      <c r="BM13" s="19">
        <v>5.6068460164665199E-2</v>
      </c>
      <c r="BN13" s="19">
        <v>0.101323017855703</v>
      </c>
      <c r="BO13" s="19">
        <v>1.9721429827452001E-2</v>
      </c>
      <c r="BP13" s="19"/>
      <c r="BQ13" s="19">
        <v>5.0413090072394799E-2</v>
      </c>
      <c r="BR13" s="19">
        <v>4.97764359434026E-2</v>
      </c>
      <c r="BS13" s="19">
        <v>4.9501427074394602E-2</v>
      </c>
      <c r="BT13" s="19"/>
      <c r="BU13" s="19">
        <v>7.2321048080240494E-2</v>
      </c>
      <c r="BV13" s="19">
        <v>4.9459222780789201E-2</v>
      </c>
      <c r="BW13" s="19">
        <v>5.0475030811008903E-2</v>
      </c>
      <c r="BX13" s="19"/>
      <c r="BY13" s="19">
        <v>1.37493906428905E-2</v>
      </c>
      <c r="BZ13" s="19"/>
      <c r="CA13" s="19">
        <v>4.7370595417048598E-2</v>
      </c>
    </row>
    <row r="14" spans="2:79" x14ac:dyDescent="0.35">
      <c r="B14" s="16"/>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43.5" x14ac:dyDescent="0.35">
      <c r="B9" s="18" t="s">
        <v>562</v>
      </c>
      <c r="C9" s="17">
        <v>0.36798272418766897</v>
      </c>
      <c r="D9" s="17">
        <v>0.34662117383410901</v>
      </c>
      <c r="E9" s="17">
        <v>0.387898146607424</v>
      </c>
      <c r="F9" s="17"/>
      <c r="G9" s="17">
        <v>0.41437020088254201</v>
      </c>
      <c r="H9" s="17">
        <v>0.365638781460629</v>
      </c>
      <c r="I9" s="17">
        <v>0.36130441928275098</v>
      </c>
      <c r="J9" s="17">
        <v>0.35750074966145901</v>
      </c>
      <c r="K9" s="17">
        <v>0.39660700703226198</v>
      </c>
      <c r="L9" s="17">
        <v>0.33361249833419099</v>
      </c>
      <c r="M9" s="17"/>
      <c r="N9" s="17">
        <v>0.38221183190178099</v>
      </c>
      <c r="O9" s="17">
        <v>0.366275381046333</v>
      </c>
      <c r="P9" s="17">
        <v>0.36969977223946499</v>
      </c>
      <c r="Q9" s="17">
        <v>0.35071795394439098</v>
      </c>
      <c r="R9" s="17"/>
      <c r="S9" s="17">
        <v>0.34986765292253802</v>
      </c>
      <c r="T9" s="17">
        <v>0.38017966795693398</v>
      </c>
      <c r="U9" s="17">
        <v>0.39891149125157199</v>
      </c>
      <c r="V9" s="17">
        <v>0.340713909990009</v>
      </c>
      <c r="W9" s="17">
        <v>0.377339825831494</v>
      </c>
      <c r="X9" s="17">
        <v>0.387208196260799</v>
      </c>
      <c r="Y9" s="17">
        <v>0.36420991971955002</v>
      </c>
      <c r="Z9" s="17">
        <v>0.40386825470973398</v>
      </c>
      <c r="AA9" s="17">
        <v>0.38265209593173899</v>
      </c>
      <c r="AB9" s="17">
        <v>0.36703608252617098</v>
      </c>
      <c r="AC9" s="17">
        <v>0.306961499350626</v>
      </c>
      <c r="AD9" s="17">
        <v>0.33273498031904702</v>
      </c>
      <c r="AE9" s="17"/>
      <c r="AF9" s="17">
        <v>0.348427245983286</v>
      </c>
      <c r="AG9" s="17">
        <v>0.35667043696614698</v>
      </c>
      <c r="AH9" s="17">
        <v>0.367197335904628</v>
      </c>
      <c r="AI9" s="17">
        <v>0.44391482054245601</v>
      </c>
      <c r="AJ9" s="17">
        <v>0.44771789580881999</v>
      </c>
      <c r="AK9" s="17">
        <v>0.38124385715493397</v>
      </c>
      <c r="AL9" s="17"/>
      <c r="AM9" s="17">
        <v>0.318922785667975</v>
      </c>
      <c r="AN9" s="17">
        <v>0.38398706513367398</v>
      </c>
      <c r="AO9" s="17">
        <v>0.38586444528674202</v>
      </c>
      <c r="AP9" s="17">
        <v>0.40986376918004103</v>
      </c>
      <c r="AQ9" s="17">
        <v>0.30884031856988298</v>
      </c>
      <c r="AR9" s="17"/>
      <c r="AS9" s="17">
        <v>0.35800630289086699</v>
      </c>
      <c r="AT9" s="17">
        <v>0.36323500030199402</v>
      </c>
      <c r="AU9" s="17">
        <v>0.36226183045103399</v>
      </c>
      <c r="AV9" s="17">
        <v>0.39614284609967598</v>
      </c>
      <c r="AW9" s="17">
        <v>0.368927190583487</v>
      </c>
      <c r="AX9" s="17">
        <v>0.347957184130123</v>
      </c>
      <c r="AY9" s="17"/>
      <c r="AZ9" s="17">
        <v>0.35676011631168097</v>
      </c>
      <c r="BA9" s="17">
        <v>0.37150669479514897</v>
      </c>
      <c r="BB9" s="17">
        <v>0.36189335012106999</v>
      </c>
      <c r="BC9" s="17">
        <v>0.36235084035731502</v>
      </c>
      <c r="BD9" s="17">
        <v>0.38054702824998798</v>
      </c>
      <c r="BE9" s="17"/>
      <c r="BF9" s="17">
        <v>0.37090255617849599</v>
      </c>
      <c r="BG9" s="17"/>
      <c r="BH9" s="17">
        <v>0.37483475366179098</v>
      </c>
      <c r="BI9" s="17"/>
      <c r="BJ9" s="17">
        <v>0.390778335115741</v>
      </c>
      <c r="BK9" s="17">
        <v>0.34039208040290098</v>
      </c>
      <c r="BL9" s="17">
        <v>0.38450906628116599</v>
      </c>
      <c r="BM9" s="17">
        <v>0.32363262228304401</v>
      </c>
      <c r="BN9" s="17">
        <v>0.35324534934255802</v>
      </c>
      <c r="BO9" s="17">
        <v>0.39361696005885999</v>
      </c>
      <c r="BP9" s="17"/>
      <c r="BQ9" s="17">
        <v>0.382385382610757</v>
      </c>
      <c r="BR9" s="17">
        <v>0.37469879371914</v>
      </c>
      <c r="BS9" s="17">
        <v>0.384028207764889</v>
      </c>
      <c r="BT9" s="17"/>
      <c r="BU9" s="17">
        <v>0.31395670170037598</v>
      </c>
      <c r="BV9" s="17">
        <v>0.37721444956136402</v>
      </c>
      <c r="BW9" s="17">
        <v>0.38146658297605102</v>
      </c>
      <c r="BX9" s="17"/>
      <c r="BY9" s="17">
        <v>0.41688365279499301</v>
      </c>
      <c r="BZ9" s="17"/>
      <c r="CA9" s="17">
        <v>0.43924976012037698</v>
      </c>
    </row>
    <row r="10" spans="2:79" ht="29" x14ac:dyDescent="0.35">
      <c r="B10" s="18" t="s">
        <v>563</v>
      </c>
      <c r="C10" s="17">
        <v>0.33042028037441301</v>
      </c>
      <c r="D10" s="17">
        <v>0.345538641315497</v>
      </c>
      <c r="E10" s="17">
        <v>0.31727741888316802</v>
      </c>
      <c r="F10" s="17"/>
      <c r="G10" s="17">
        <v>0.31135899929912603</v>
      </c>
      <c r="H10" s="17">
        <v>0.292808808503639</v>
      </c>
      <c r="I10" s="17">
        <v>0.345371161463425</v>
      </c>
      <c r="J10" s="17">
        <v>0.34432005671252502</v>
      </c>
      <c r="K10" s="17">
        <v>0.35818052897504399</v>
      </c>
      <c r="L10" s="17">
        <v>0.331772392547309</v>
      </c>
      <c r="M10" s="17"/>
      <c r="N10" s="17">
        <v>0.36940037672030901</v>
      </c>
      <c r="O10" s="17">
        <v>0.33979615270757602</v>
      </c>
      <c r="P10" s="17">
        <v>0.31908410620651401</v>
      </c>
      <c r="Q10" s="17">
        <v>0.28640090012841002</v>
      </c>
      <c r="R10" s="17"/>
      <c r="S10" s="17">
        <v>0.35552932023587602</v>
      </c>
      <c r="T10" s="17">
        <v>0.30401321987530999</v>
      </c>
      <c r="U10" s="17">
        <v>0.36374102530408903</v>
      </c>
      <c r="V10" s="17">
        <v>0.39042594941244602</v>
      </c>
      <c r="W10" s="17">
        <v>0.32504982214990502</v>
      </c>
      <c r="X10" s="17">
        <v>0.31841825072690799</v>
      </c>
      <c r="Y10" s="17">
        <v>0.324292608408078</v>
      </c>
      <c r="Z10" s="17">
        <v>0.246281184458955</v>
      </c>
      <c r="AA10" s="17">
        <v>0.36123821118282401</v>
      </c>
      <c r="AB10" s="17">
        <v>0.30152536761451998</v>
      </c>
      <c r="AC10" s="17">
        <v>0.27875478592860098</v>
      </c>
      <c r="AD10" s="17">
        <v>0.29593409346016902</v>
      </c>
      <c r="AE10" s="17"/>
      <c r="AF10" s="17">
        <v>0.29504924423052997</v>
      </c>
      <c r="AG10" s="17">
        <v>0.323693182824284</v>
      </c>
      <c r="AH10" s="17">
        <v>0.36661420379878001</v>
      </c>
      <c r="AI10" s="17">
        <v>0.32885896065442799</v>
      </c>
      <c r="AJ10" s="17">
        <v>0.37512495783615002</v>
      </c>
      <c r="AK10" s="17">
        <v>0.36333816392749202</v>
      </c>
      <c r="AL10" s="17"/>
      <c r="AM10" s="17">
        <v>0.29955098053767298</v>
      </c>
      <c r="AN10" s="17">
        <v>0.331492758274474</v>
      </c>
      <c r="AO10" s="17">
        <v>0.35886630138458903</v>
      </c>
      <c r="AP10" s="17">
        <v>0.32754940027347301</v>
      </c>
      <c r="AQ10" s="17">
        <v>0.44227252750500401</v>
      </c>
      <c r="AR10" s="17"/>
      <c r="AS10" s="17">
        <v>0.33719182555523403</v>
      </c>
      <c r="AT10" s="17">
        <v>0.33405909107684201</v>
      </c>
      <c r="AU10" s="17">
        <v>0.32216118873716199</v>
      </c>
      <c r="AV10" s="17">
        <v>0.32657197960508599</v>
      </c>
      <c r="AW10" s="17">
        <v>0.35657944822932303</v>
      </c>
      <c r="AX10" s="17">
        <v>0.286971252350183</v>
      </c>
      <c r="AY10" s="17"/>
      <c r="AZ10" s="17">
        <v>0.329656825177567</v>
      </c>
      <c r="BA10" s="17">
        <v>0.33707070092871499</v>
      </c>
      <c r="BB10" s="17">
        <v>0.32495500321842602</v>
      </c>
      <c r="BC10" s="17">
        <v>0.31060996993629703</v>
      </c>
      <c r="BD10" s="17">
        <v>0.33603507998879201</v>
      </c>
      <c r="BE10" s="17"/>
      <c r="BF10" s="17">
        <v>0.33813177972136399</v>
      </c>
      <c r="BG10" s="17"/>
      <c r="BH10" s="17">
        <v>0.331492531896597</v>
      </c>
      <c r="BI10" s="17"/>
      <c r="BJ10" s="17">
        <v>0.34365407895782502</v>
      </c>
      <c r="BK10" s="17">
        <v>0.316767903751145</v>
      </c>
      <c r="BL10" s="17">
        <v>0.34696122679756902</v>
      </c>
      <c r="BM10" s="17">
        <v>0.31820635923290203</v>
      </c>
      <c r="BN10" s="17">
        <v>0.27633363758572199</v>
      </c>
      <c r="BO10" s="17">
        <v>0.2953114336928</v>
      </c>
      <c r="BP10" s="17"/>
      <c r="BQ10" s="17">
        <v>0.34079149318042801</v>
      </c>
      <c r="BR10" s="17">
        <v>0.33120099964232003</v>
      </c>
      <c r="BS10" s="17">
        <v>0.34403246225263701</v>
      </c>
      <c r="BT10" s="17"/>
      <c r="BU10" s="17">
        <v>0.34242153916731599</v>
      </c>
      <c r="BV10" s="17">
        <v>0.34217499394199102</v>
      </c>
      <c r="BW10" s="17">
        <v>0.335715828522264</v>
      </c>
      <c r="BX10" s="17"/>
      <c r="BY10" s="17">
        <v>0.35823694894219499</v>
      </c>
      <c r="BZ10" s="17"/>
      <c r="CA10" s="17">
        <v>0.34180900220233001</v>
      </c>
    </row>
    <row r="11" spans="2:79" ht="87" x14ac:dyDescent="0.35">
      <c r="B11" s="18" t="s">
        <v>564</v>
      </c>
      <c r="C11" s="17">
        <v>0.25003733679655199</v>
      </c>
      <c r="D11" s="17">
        <v>0.232222393256032</v>
      </c>
      <c r="E11" s="17">
        <v>0.26688828037851098</v>
      </c>
      <c r="F11" s="17"/>
      <c r="G11" s="17">
        <v>0.21575979059516701</v>
      </c>
      <c r="H11" s="17">
        <v>0.21881742326440601</v>
      </c>
      <c r="I11" s="17">
        <v>0.22729064988276099</v>
      </c>
      <c r="J11" s="17">
        <v>0.22700051081200301</v>
      </c>
      <c r="K11" s="17">
        <v>0.29759140006075702</v>
      </c>
      <c r="L11" s="17">
        <v>0.30354116088836702</v>
      </c>
      <c r="M11" s="17"/>
      <c r="N11" s="17">
        <v>0.28493597438896301</v>
      </c>
      <c r="O11" s="17">
        <v>0.26315721409207998</v>
      </c>
      <c r="P11" s="17">
        <v>0.21578704084167399</v>
      </c>
      <c r="Q11" s="17">
        <v>0.224575280411835</v>
      </c>
      <c r="R11" s="17"/>
      <c r="S11" s="17">
        <v>0.234196252988046</v>
      </c>
      <c r="T11" s="17">
        <v>0.24847511107353401</v>
      </c>
      <c r="U11" s="17">
        <v>0.32498843505983099</v>
      </c>
      <c r="V11" s="17">
        <v>0.23885137371040199</v>
      </c>
      <c r="W11" s="17">
        <v>0.26855562575515501</v>
      </c>
      <c r="X11" s="17">
        <v>0.219966169281092</v>
      </c>
      <c r="Y11" s="17">
        <v>0.23293960435120201</v>
      </c>
      <c r="Z11" s="17">
        <v>0.26036542437518501</v>
      </c>
      <c r="AA11" s="17">
        <v>0.23379681423808599</v>
      </c>
      <c r="AB11" s="17">
        <v>0.24619416537066499</v>
      </c>
      <c r="AC11" s="17">
        <v>0.26470454459105802</v>
      </c>
      <c r="AD11" s="17">
        <v>0.28983872616373701</v>
      </c>
      <c r="AE11" s="17"/>
      <c r="AF11" s="17">
        <v>0.23431823560666201</v>
      </c>
      <c r="AG11" s="17">
        <v>0.244190220542501</v>
      </c>
      <c r="AH11" s="17">
        <v>0.25114640671836602</v>
      </c>
      <c r="AI11" s="17">
        <v>0.252891089606884</v>
      </c>
      <c r="AJ11" s="17">
        <v>0.274295554451154</v>
      </c>
      <c r="AK11" s="17">
        <v>0.288278517153717</v>
      </c>
      <c r="AL11" s="17"/>
      <c r="AM11" s="17">
        <v>0.227977781567308</v>
      </c>
      <c r="AN11" s="17">
        <v>0.23634633650078399</v>
      </c>
      <c r="AO11" s="17">
        <v>0.282006153224164</v>
      </c>
      <c r="AP11" s="17">
        <v>0.26747154687507302</v>
      </c>
      <c r="AQ11" s="17">
        <v>0.236999897606118</v>
      </c>
      <c r="AR11" s="17"/>
      <c r="AS11" s="17">
        <v>0.25787741156083699</v>
      </c>
      <c r="AT11" s="17">
        <v>0.25473644155953201</v>
      </c>
      <c r="AU11" s="17">
        <v>0.21725414439113999</v>
      </c>
      <c r="AV11" s="17">
        <v>0.24916138941531801</v>
      </c>
      <c r="AW11" s="17">
        <v>0.28821692864267301</v>
      </c>
      <c r="AX11" s="17">
        <v>0.224406923129848</v>
      </c>
      <c r="AY11" s="17"/>
      <c r="AZ11" s="17">
        <v>0.26437058102501998</v>
      </c>
      <c r="BA11" s="17">
        <v>0.23509157869384201</v>
      </c>
      <c r="BB11" s="17">
        <v>0.25256987837540901</v>
      </c>
      <c r="BC11" s="17">
        <v>0.28474310136285302</v>
      </c>
      <c r="BD11" s="17">
        <v>0.241170742650619</v>
      </c>
      <c r="BE11" s="17"/>
      <c r="BF11" s="17">
        <v>0.25650850914177298</v>
      </c>
      <c r="BG11" s="17"/>
      <c r="BH11" s="17">
        <v>0.25324247165630098</v>
      </c>
      <c r="BI11" s="17"/>
      <c r="BJ11" s="17">
        <v>0.23416863653468101</v>
      </c>
      <c r="BK11" s="17">
        <v>0.27351070692136498</v>
      </c>
      <c r="BL11" s="17">
        <v>0.26987539238212399</v>
      </c>
      <c r="BM11" s="17">
        <v>0.17572574964711299</v>
      </c>
      <c r="BN11" s="17">
        <v>0.31356663816746</v>
      </c>
      <c r="BO11" s="17">
        <v>0.29728820889767199</v>
      </c>
      <c r="BP11" s="17"/>
      <c r="BQ11" s="17">
        <v>0.22864433435446699</v>
      </c>
      <c r="BR11" s="17">
        <v>0.27259280986200801</v>
      </c>
      <c r="BS11" s="17">
        <v>0.25550018389019202</v>
      </c>
      <c r="BT11" s="17"/>
      <c r="BU11" s="17">
        <v>0.283731159468608</v>
      </c>
      <c r="BV11" s="17">
        <v>0.254289035653746</v>
      </c>
      <c r="BW11" s="17">
        <v>0.25645395202467902</v>
      </c>
      <c r="BX11" s="17"/>
      <c r="BY11" s="17">
        <v>0.22646590269182101</v>
      </c>
      <c r="BZ11" s="17"/>
      <c r="CA11" s="17">
        <v>0.28476960425704001</v>
      </c>
    </row>
    <row r="12" spans="2:79" ht="58" x14ac:dyDescent="0.35">
      <c r="B12" s="18" t="s">
        <v>565</v>
      </c>
      <c r="C12" s="17">
        <v>0.23690177984973201</v>
      </c>
      <c r="D12" s="17">
        <v>0.211360526132959</v>
      </c>
      <c r="E12" s="17">
        <v>0.26026886974733399</v>
      </c>
      <c r="F12" s="17"/>
      <c r="G12" s="17">
        <v>0.25391935057099302</v>
      </c>
      <c r="H12" s="17">
        <v>0.20800293120504901</v>
      </c>
      <c r="I12" s="17">
        <v>0.23087018285747399</v>
      </c>
      <c r="J12" s="17">
        <v>0.26179007637215101</v>
      </c>
      <c r="K12" s="17">
        <v>0.22224695231563699</v>
      </c>
      <c r="L12" s="17">
        <v>0.24357092941828601</v>
      </c>
      <c r="M12" s="17"/>
      <c r="N12" s="17">
        <v>0.251833102242913</v>
      </c>
      <c r="O12" s="17">
        <v>0.23349595208458199</v>
      </c>
      <c r="P12" s="17">
        <v>0.23914389906278</v>
      </c>
      <c r="Q12" s="17">
        <v>0.220709617615056</v>
      </c>
      <c r="R12" s="17"/>
      <c r="S12" s="17">
        <v>0.22840096015515099</v>
      </c>
      <c r="T12" s="17">
        <v>0.25456137895877401</v>
      </c>
      <c r="U12" s="17">
        <v>0.23618680853527901</v>
      </c>
      <c r="V12" s="17">
        <v>0.22504324436734299</v>
      </c>
      <c r="W12" s="17">
        <v>0.25466701321734497</v>
      </c>
      <c r="X12" s="17">
        <v>0.20401378667873499</v>
      </c>
      <c r="Y12" s="17">
        <v>0.29556203131460601</v>
      </c>
      <c r="Z12" s="17">
        <v>0.220127499422965</v>
      </c>
      <c r="AA12" s="17">
        <v>0.26551814818796499</v>
      </c>
      <c r="AB12" s="17">
        <v>0.22371814455471001</v>
      </c>
      <c r="AC12" s="17">
        <v>0.18235576557583699</v>
      </c>
      <c r="AD12" s="17">
        <v>0.18661536935617401</v>
      </c>
      <c r="AE12" s="17"/>
      <c r="AF12" s="17">
        <v>0.20432141823123301</v>
      </c>
      <c r="AG12" s="17">
        <v>0.231720518246923</v>
      </c>
      <c r="AH12" s="17">
        <v>0.26372329325577198</v>
      </c>
      <c r="AI12" s="17">
        <v>0.23417321657641901</v>
      </c>
      <c r="AJ12" s="17">
        <v>0.28328715018309097</v>
      </c>
      <c r="AK12" s="17">
        <v>0.25449341743480902</v>
      </c>
      <c r="AL12" s="17"/>
      <c r="AM12" s="17">
        <v>0.200328424248954</v>
      </c>
      <c r="AN12" s="17">
        <v>0.236446916209401</v>
      </c>
      <c r="AO12" s="17">
        <v>0.26801390021598698</v>
      </c>
      <c r="AP12" s="17">
        <v>0.23948017470871599</v>
      </c>
      <c r="AQ12" s="17">
        <v>0.15817218312909601</v>
      </c>
      <c r="AR12" s="17"/>
      <c r="AS12" s="17">
        <v>0.22904034156677799</v>
      </c>
      <c r="AT12" s="17">
        <v>0.23617975698306301</v>
      </c>
      <c r="AU12" s="17">
        <v>0.24658694587805</v>
      </c>
      <c r="AV12" s="17">
        <v>0.240412335418871</v>
      </c>
      <c r="AW12" s="17">
        <v>0.22247245782646199</v>
      </c>
      <c r="AX12" s="17">
        <v>0.25756408737173098</v>
      </c>
      <c r="AY12" s="17"/>
      <c r="AZ12" s="17">
        <v>0.24088506044579999</v>
      </c>
      <c r="BA12" s="17">
        <v>0.247019699624795</v>
      </c>
      <c r="BB12" s="17">
        <v>0.24052886854534</v>
      </c>
      <c r="BC12" s="17">
        <v>0.24831793552324199</v>
      </c>
      <c r="BD12" s="17">
        <v>0.21668661610870399</v>
      </c>
      <c r="BE12" s="17"/>
      <c r="BF12" s="17">
        <v>0.240686546809638</v>
      </c>
      <c r="BG12" s="17"/>
      <c r="BH12" s="17">
        <v>0.25549235055618302</v>
      </c>
      <c r="BI12" s="17"/>
      <c r="BJ12" s="17">
        <v>0.23483219104428699</v>
      </c>
      <c r="BK12" s="17">
        <v>0.22163708052091199</v>
      </c>
      <c r="BL12" s="17">
        <v>0.25043496278289301</v>
      </c>
      <c r="BM12" s="17">
        <v>0.21761856068177299</v>
      </c>
      <c r="BN12" s="17">
        <v>0.21335000425450401</v>
      </c>
      <c r="BO12" s="17">
        <v>0.206284316590435</v>
      </c>
      <c r="BP12" s="17"/>
      <c r="BQ12" s="17">
        <v>0.24027644453493599</v>
      </c>
      <c r="BR12" s="17">
        <v>0.25713992863094198</v>
      </c>
      <c r="BS12" s="17">
        <v>0.23343597392554399</v>
      </c>
      <c r="BT12" s="17"/>
      <c r="BU12" s="17">
        <v>0.18955556082005401</v>
      </c>
      <c r="BV12" s="17">
        <v>0.239556641184999</v>
      </c>
      <c r="BW12" s="17">
        <v>0.24638969187797399</v>
      </c>
      <c r="BX12" s="17"/>
      <c r="BY12" s="17">
        <v>0.19696912470889399</v>
      </c>
      <c r="BZ12" s="17"/>
      <c r="CA12" s="17">
        <v>0.257222186698982</v>
      </c>
    </row>
    <row r="13" spans="2:79" ht="29" x14ac:dyDescent="0.35">
      <c r="B13" s="18" t="s">
        <v>566</v>
      </c>
      <c r="C13" s="17">
        <v>0.16628663760863299</v>
      </c>
      <c r="D13" s="17">
        <v>0.16497802677894099</v>
      </c>
      <c r="E13" s="17">
        <v>0.16677388497755699</v>
      </c>
      <c r="F13" s="17"/>
      <c r="G13" s="17">
        <v>0.16579165306076299</v>
      </c>
      <c r="H13" s="17">
        <v>0.17987054621050899</v>
      </c>
      <c r="I13" s="17">
        <v>0.18038090694748299</v>
      </c>
      <c r="J13" s="17">
        <v>0.145273116161386</v>
      </c>
      <c r="K13" s="17">
        <v>0.16146722410466099</v>
      </c>
      <c r="L13" s="17">
        <v>0.16441082111448199</v>
      </c>
      <c r="M13" s="17"/>
      <c r="N13" s="17">
        <v>0.18872252644738299</v>
      </c>
      <c r="O13" s="17">
        <v>0.19014500201856399</v>
      </c>
      <c r="P13" s="17">
        <v>0.147034081136206</v>
      </c>
      <c r="Q13" s="17">
        <v>0.130709709901425</v>
      </c>
      <c r="R13" s="17"/>
      <c r="S13" s="17">
        <v>0.18227833251485201</v>
      </c>
      <c r="T13" s="17">
        <v>0.166772671878408</v>
      </c>
      <c r="U13" s="17">
        <v>0.17731878269861701</v>
      </c>
      <c r="V13" s="17">
        <v>0.17749291237756101</v>
      </c>
      <c r="W13" s="17">
        <v>0.156391304553714</v>
      </c>
      <c r="X13" s="17">
        <v>0.18533655013543601</v>
      </c>
      <c r="Y13" s="17">
        <v>0.14328751326556699</v>
      </c>
      <c r="Z13" s="17">
        <v>0.14852290770837001</v>
      </c>
      <c r="AA13" s="17">
        <v>0.15013214486014201</v>
      </c>
      <c r="AB13" s="17">
        <v>0.135999755830746</v>
      </c>
      <c r="AC13" s="17">
        <v>0.20068632552532201</v>
      </c>
      <c r="AD13" s="17">
        <v>0.17017744678240199</v>
      </c>
      <c r="AE13" s="17"/>
      <c r="AF13" s="17">
        <v>0.127845485367238</v>
      </c>
      <c r="AG13" s="17">
        <v>0.16017890010907901</v>
      </c>
      <c r="AH13" s="17">
        <v>0.17984361470527199</v>
      </c>
      <c r="AI13" s="17">
        <v>0.213139327670679</v>
      </c>
      <c r="AJ13" s="17">
        <v>0.141968019238396</v>
      </c>
      <c r="AK13" s="17">
        <v>0.24901081411323001</v>
      </c>
      <c r="AL13" s="17"/>
      <c r="AM13" s="17">
        <v>0.14701482247174399</v>
      </c>
      <c r="AN13" s="17">
        <v>0.149441541576772</v>
      </c>
      <c r="AO13" s="17">
        <v>0.19631495558745499</v>
      </c>
      <c r="AP13" s="17">
        <v>0.198638547699865</v>
      </c>
      <c r="AQ13" s="17">
        <v>0.17712848327049299</v>
      </c>
      <c r="AR13" s="17"/>
      <c r="AS13" s="17">
        <v>0.15297224573843299</v>
      </c>
      <c r="AT13" s="17">
        <v>0.17048786958786899</v>
      </c>
      <c r="AU13" s="17">
        <v>0.18245499479900301</v>
      </c>
      <c r="AV13" s="17">
        <v>0.16464017833036801</v>
      </c>
      <c r="AW13" s="17">
        <v>0.150400074975898</v>
      </c>
      <c r="AX13" s="17">
        <v>0.189862649762505</v>
      </c>
      <c r="AY13" s="17"/>
      <c r="AZ13" s="17">
        <v>0.162470828715267</v>
      </c>
      <c r="BA13" s="17">
        <v>0.16371175666982599</v>
      </c>
      <c r="BB13" s="17">
        <v>0.16363301803453001</v>
      </c>
      <c r="BC13" s="17">
        <v>0.15259855111708101</v>
      </c>
      <c r="BD13" s="17">
        <v>0.18071515957630099</v>
      </c>
      <c r="BE13" s="17"/>
      <c r="BF13" s="17">
        <v>0.16006536454345699</v>
      </c>
      <c r="BG13" s="17"/>
      <c r="BH13" s="17">
        <v>0.175848712038641</v>
      </c>
      <c r="BI13" s="17"/>
      <c r="BJ13" s="17">
        <v>0.19461560817251899</v>
      </c>
      <c r="BK13" s="17">
        <v>0.15595405086873501</v>
      </c>
      <c r="BL13" s="17">
        <v>0.160520958243768</v>
      </c>
      <c r="BM13" s="17">
        <v>0.13393912289397</v>
      </c>
      <c r="BN13" s="17">
        <v>0.146783192444462</v>
      </c>
      <c r="BO13" s="17">
        <v>0.15802454023531401</v>
      </c>
      <c r="BP13" s="17"/>
      <c r="BQ13" s="17">
        <v>0.19579227043493</v>
      </c>
      <c r="BR13" s="17">
        <v>0.15867371029938199</v>
      </c>
      <c r="BS13" s="17">
        <v>0.16697325626661</v>
      </c>
      <c r="BT13" s="17"/>
      <c r="BU13" s="17">
        <v>0.16830451399499899</v>
      </c>
      <c r="BV13" s="17">
        <v>0.16634807974683699</v>
      </c>
      <c r="BW13" s="17">
        <v>0.172152103101889</v>
      </c>
      <c r="BX13" s="17"/>
      <c r="BY13" s="17">
        <v>0.155333397148989</v>
      </c>
      <c r="BZ13" s="17"/>
      <c r="CA13" s="17">
        <v>0.17498664858590601</v>
      </c>
    </row>
    <row r="14" spans="2:79" ht="43.5" x14ac:dyDescent="0.35">
      <c r="B14" s="18" t="s">
        <v>567</v>
      </c>
      <c r="C14" s="17">
        <v>0.163378920706411</v>
      </c>
      <c r="D14" s="17">
        <v>0.17992018805278301</v>
      </c>
      <c r="E14" s="17">
        <v>0.14711285247313</v>
      </c>
      <c r="F14" s="17"/>
      <c r="G14" s="17">
        <v>0.14486123850515301</v>
      </c>
      <c r="H14" s="17">
        <v>0.16153596221555999</v>
      </c>
      <c r="I14" s="17">
        <v>0.155445759707593</v>
      </c>
      <c r="J14" s="17">
        <v>0.170093691179764</v>
      </c>
      <c r="K14" s="17">
        <v>0.18934818778217199</v>
      </c>
      <c r="L14" s="17">
        <v>0.16083487024998799</v>
      </c>
      <c r="M14" s="17"/>
      <c r="N14" s="17">
        <v>0.16749525752198699</v>
      </c>
      <c r="O14" s="17">
        <v>0.159422286872936</v>
      </c>
      <c r="P14" s="17">
        <v>0.16682805144951801</v>
      </c>
      <c r="Q14" s="17">
        <v>0.16092842110958799</v>
      </c>
      <c r="R14" s="17"/>
      <c r="S14" s="17">
        <v>0.15340306933255601</v>
      </c>
      <c r="T14" s="17">
        <v>0.167722664410555</v>
      </c>
      <c r="U14" s="17">
        <v>0.18905189040246001</v>
      </c>
      <c r="V14" s="17">
        <v>0.17775528153551401</v>
      </c>
      <c r="W14" s="17">
        <v>0.143018843113666</v>
      </c>
      <c r="X14" s="17">
        <v>0.17657818472432801</v>
      </c>
      <c r="Y14" s="17">
        <v>0.17930955027881401</v>
      </c>
      <c r="Z14" s="17">
        <v>0.12951505951797901</v>
      </c>
      <c r="AA14" s="17">
        <v>0.15608327107103601</v>
      </c>
      <c r="AB14" s="17">
        <v>0.14233861674541401</v>
      </c>
      <c r="AC14" s="17">
        <v>0.16308522709727599</v>
      </c>
      <c r="AD14" s="17">
        <v>0.18045730290316001</v>
      </c>
      <c r="AE14" s="17"/>
      <c r="AF14" s="17">
        <v>0.13954942802454401</v>
      </c>
      <c r="AG14" s="17">
        <v>0.177044002779845</v>
      </c>
      <c r="AH14" s="17">
        <v>0.17680668479547601</v>
      </c>
      <c r="AI14" s="17">
        <v>0.15684188397471099</v>
      </c>
      <c r="AJ14" s="17">
        <v>0.16724719342336999</v>
      </c>
      <c r="AK14" s="17">
        <v>0.18568526604802299</v>
      </c>
      <c r="AL14" s="17"/>
      <c r="AM14" s="17">
        <v>0.16980171978960901</v>
      </c>
      <c r="AN14" s="17">
        <v>0.16316050511729999</v>
      </c>
      <c r="AO14" s="17">
        <v>0.163227009682226</v>
      </c>
      <c r="AP14" s="17">
        <v>0.15865232324418099</v>
      </c>
      <c r="AQ14" s="17">
        <v>0.130316151295605</v>
      </c>
      <c r="AR14" s="17"/>
      <c r="AS14" s="17">
        <v>0.150302653580208</v>
      </c>
      <c r="AT14" s="17">
        <v>0.16786360424142399</v>
      </c>
      <c r="AU14" s="17">
        <v>0.164334314997024</v>
      </c>
      <c r="AV14" s="17">
        <v>0.167962308731438</v>
      </c>
      <c r="AW14" s="17">
        <v>0.15394400156767299</v>
      </c>
      <c r="AX14" s="17">
        <v>0.187733964456575</v>
      </c>
      <c r="AY14" s="17"/>
      <c r="AZ14" s="17">
        <v>0.16388865795328</v>
      </c>
      <c r="BA14" s="17">
        <v>0.14773325126245601</v>
      </c>
      <c r="BB14" s="17">
        <v>0.17463370825341501</v>
      </c>
      <c r="BC14" s="17">
        <v>0.18619832565365099</v>
      </c>
      <c r="BD14" s="17">
        <v>0.16379822463100899</v>
      </c>
      <c r="BE14" s="17"/>
      <c r="BF14" s="17">
        <v>0.164877562883605</v>
      </c>
      <c r="BG14" s="17"/>
      <c r="BH14" s="17">
        <v>0.16734247925474699</v>
      </c>
      <c r="BI14" s="17"/>
      <c r="BJ14" s="17">
        <v>0.165627120568687</v>
      </c>
      <c r="BK14" s="17">
        <v>0.16539931073537101</v>
      </c>
      <c r="BL14" s="17">
        <v>0.16625664848563301</v>
      </c>
      <c r="BM14" s="17">
        <v>0.14958401119534101</v>
      </c>
      <c r="BN14" s="17">
        <v>0.17813053303002399</v>
      </c>
      <c r="BO14" s="17">
        <v>0.18564204274706</v>
      </c>
      <c r="BP14" s="17"/>
      <c r="BQ14" s="17">
        <v>0.15739256046708799</v>
      </c>
      <c r="BR14" s="17">
        <v>0.18717726557582201</v>
      </c>
      <c r="BS14" s="17">
        <v>0.15639846212537101</v>
      </c>
      <c r="BT14" s="17"/>
      <c r="BU14" s="17">
        <v>0.17947469123333501</v>
      </c>
      <c r="BV14" s="17">
        <v>0.173948262575195</v>
      </c>
      <c r="BW14" s="17">
        <v>0.164906666062831</v>
      </c>
      <c r="BX14" s="17"/>
      <c r="BY14" s="17">
        <v>9.5045059807173399E-2</v>
      </c>
      <c r="BZ14" s="17"/>
      <c r="CA14" s="17">
        <v>0.14326376460774101</v>
      </c>
    </row>
    <row r="15" spans="2:79" ht="29" x14ac:dyDescent="0.35">
      <c r="B15" s="18" t="s">
        <v>568</v>
      </c>
      <c r="C15" s="17">
        <v>0.13638967461260301</v>
      </c>
      <c r="D15" s="17">
        <v>0.13627984825318001</v>
      </c>
      <c r="E15" s="17">
        <v>0.136492122538763</v>
      </c>
      <c r="F15" s="17"/>
      <c r="G15" s="17">
        <v>0.16407998849126601</v>
      </c>
      <c r="H15" s="17">
        <v>0.110149586714124</v>
      </c>
      <c r="I15" s="17">
        <v>0.15137538912665199</v>
      </c>
      <c r="J15" s="17">
        <v>0.14212925628151099</v>
      </c>
      <c r="K15" s="17">
        <v>0.10485662921760699</v>
      </c>
      <c r="L15" s="17">
        <v>0.14356745300133</v>
      </c>
      <c r="M15" s="17"/>
      <c r="N15" s="17">
        <v>0.12029560490282599</v>
      </c>
      <c r="O15" s="17">
        <v>0.14566660899246101</v>
      </c>
      <c r="P15" s="17">
        <v>0.13048403010429499</v>
      </c>
      <c r="Q15" s="17">
        <v>0.14769577172270801</v>
      </c>
      <c r="R15" s="17"/>
      <c r="S15" s="17">
        <v>0.15575532910774101</v>
      </c>
      <c r="T15" s="17">
        <v>0.127929009817706</v>
      </c>
      <c r="U15" s="17">
        <v>0.135746280212102</v>
      </c>
      <c r="V15" s="17">
        <v>0.14241476597219599</v>
      </c>
      <c r="W15" s="17">
        <v>8.4857165329597306E-2</v>
      </c>
      <c r="X15" s="17">
        <v>0.16031069969811501</v>
      </c>
      <c r="Y15" s="17">
        <v>0.125797437619981</v>
      </c>
      <c r="Z15" s="17">
        <v>0.140514279838336</v>
      </c>
      <c r="AA15" s="17">
        <v>0.11736057108498001</v>
      </c>
      <c r="AB15" s="17">
        <v>0.15097007568576101</v>
      </c>
      <c r="AC15" s="17">
        <v>0.165332370944235</v>
      </c>
      <c r="AD15" s="17">
        <v>0.11545471045783499</v>
      </c>
      <c r="AE15" s="17"/>
      <c r="AF15" s="17">
        <v>0.14865915747491501</v>
      </c>
      <c r="AG15" s="17">
        <v>0.140152535976968</v>
      </c>
      <c r="AH15" s="17">
        <v>0.130140824622347</v>
      </c>
      <c r="AI15" s="17">
        <v>0.12726865952198599</v>
      </c>
      <c r="AJ15" s="17">
        <v>0.17059062604241201</v>
      </c>
      <c r="AK15" s="17">
        <v>0.13823892814099201</v>
      </c>
      <c r="AL15" s="17"/>
      <c r="AM15" s="17">
        <v>0.14586179432327201</v>
      </c>
      <c r="AN15" s="17">
        <v>0.12216395176420999</v>
      </c>
      <c r="AO15" s="17">
        <v>0.141160849474531</v>
      </c>
      <c r="AP15" s="17">
        <v>0.12980359799827401</v>
      </c>
      <c r="AQ15" s="17">
        <v>0.16469204997185699</v>
      </c>
      <c r="AR15" s="17"/>
      <c r="AS15" s="17">
        <v>0.14042643104935801</v>
      </c>
      <c r="AT15" s="17">
        <v>0.14297712452985301</v>
      </c>
      <c r="AU15" s="17">
        <v>0.13845911953693599</v>
      </c>
      <c r="AV15" s="17">
        <v>0.140541790968957</v>
      </c>
      <c r="AW15" s="17">
        <v>0.10228073748768</v>
      </c>
      <c r="AX15" s="17">
        <v>0.14337237469862801</v>
      </c>
      <c r="AY15" s="17"/>
      <c r="AZ15" s="17">
        <v>0.121805259437081</v>
      </c>
      <c r="BA15" s="17">
        <v>0.150371045714143</v>
      </c>
      <c r="BB15" s="17">
        <v>0.129118537424977</v>
      </c>
      <c r="BC15" s="17">
        <v>0.11533918558829701</v>
      </c>
      <c r="BD15" s="17">
        <v>0.143814833040671</v>
      </c>
      <c r="BE15" s="17"/>
      <c r="BF15" s="17">
        <v>0.133902193153836</v>
      </c>
      <c r="BG15" s="17"/>
      <c r="BH15" s="17">
        <v>0.130308852097164</v>
      </c>
      <c r="BI15" s="17"/>
      <c r="BJ15" s="17">
        <v>0.13094272895130901</v>
      </c>
      <c r="BK15" s="17">
        <v>0.14455887719372901</v>
      </c>
      <c r="BL15" s="17">
        <v>0.116871207033812</v>
      </c>
      <c r="BM15" s="17">
        <v>0.16886093337546601</v>
      </c>
      <c r="BN15" s="17">
        <v>0.19579196961838899</v>
      </c>
      <c r="BO15" s="17">
        <v>0.151304409894821</v>
      </c>
      <c r="BP15" s="17"/>
      <c r="BQ15" s="17">
        <v>0.137286371467948</v>
      </c>
      <c r="BR15" s="17">
        <v>0.12775726697578799</v>
      </c>
      <c r="BS15" s="17">
        <v>0.14516319233536801</v>
      </c>
      <c r="BT15" s="17"/>
      <c r="BU15" s="17">
        <v>0.17791711067489299</v>
      </c>
      <c r="BV15" s="17">
        <v>0.126547352325349</v>
      </c>
      <c r="BW15" s="17">
        <v>0.14304560671299099</v>
      </c>
      <c r="BX15" s="17"/>
      <c r="BY15" s="17">
        <v>0.183988091396842</v>
      </c>
      <c r="BZ15" s="17"/>
      <c r="CA15" s="17">
        <v>0.15742071460017301</v>
      </c>
    </row>
    <row r="16" spans="2:79" ht="29" x14ac:dyDescent="0.35">
      <c r="B16" s="18" t="s">
        <v>569</v>
      </c>
      <c r="C16" s="17">
        <v>0.124033076462329</v>
      </c>
      <c r="D16" s="17">
        <v>0.13821950910963501</v>
      </c>
      <c r="E16" s="17">
        <v>0.110451030390079</v>
      </c>
      <c r="F16" s="17"/>
      <c r="G16" s="17">
        <v>0.13052346393125</v>
      </c>
      <c r="H16" s="17">
        <v>0.100228029135621</v>
      </c>
      <c r="I16" s="17">
        <v>0.116617333155783</v>
      </c>
      <c r="J16" s="17">
        <v>0.131256520562059</v>
      </c>
      <c r="K16" s="17">
        <v>0.14276120586871399</v>
      </c>
      <c r="L16" s="17">
        <v>0.126656785656553</v>
      </c>
      <c r="M16" s="17"/>
      <c r="N16" s="17">
        <v>0.119234506135137</v>
      </c>
      <c r="O16" s="17">
        <v>0.131473735099815</v>
      </c>
      <c r="P16" s="17">
        <v>0.120594252811524</v>
      </c>
      <c r="Q16" s="17">
        <v>0.126202323017962</v>
      </c>
      <c r="R16" s="17"/>
      <c r="S16" s="17">
        <v>0.14078596222724801</v>
      </c>
      <c r="T16" s="17">
        <v>0.11169590444651301</v>
      </c>
      <c r="U16" s="17">
        <v>0.11252508784156701</v>
      </c>
      <c r="V16" s="17">
        <v>0.136549207197002</v>
      </c>
      <c r="W16" s="17">
        <v>0.16234438989775599</v>
      </c>
      <c r="X16" s="17">
        <v>0.110810344243417</v>
      </c>
      <c r="Y16" s="17">
        <v>0.13723044456804101</v>
      </c>
      <c r="Z16" s="17">
        <v>0.14273507719360201</v>
      </c>
      <c r="AA16" s="17">
        <v>0.102667927515162</v>
      </c>
      <c r="AB16" s="17">
        <v>8.9011773909631595E-2</v>
      </c>
      <c r="AC16" s="17">
        <v>0.13060675271865499</v>
      </c>
      <c r="AD16" s="17">
        <v>0.155015366989981</v>
      </c>
      <c r="AE16" s="17"/>
      <c r="AF16" s="17">
        <v>0.12292511808473799</v>
      </c>
      <c r="AG16" s="17">
        <v>0.12788635990088901</v>
      </c>
      <c r="AH16" s="17">
        <v>0.142417904431514</v>
      </c>
      <c r="AI16" s="17">
        <v>0.12086501644424</v>
      </c>
      <c r="AJ16" s="17">
        <v>9.8378789066563194E-2</v>
      </c>
      <c r="AK16" s="17">
        <v>0.10684205832465</v>
      </c>
      <c r="AL16" s="17"/>
      <c r="AM16" s="17">
        <v>0.118857140961175</v>
      </c>
      <c r="AN16" s="17">
        <v>0.13163040300377499</v>
      </c>
      <c r="AO16" s="17">
        <v>0.11354637697698999</v>
      </c>
      <c r="AP16" s="17">
        <v>0.12538056511321699</v>
      </c>
      <c r="AQ16" s="17">
        <v>0.17389390553522499</v>
      </c>
      <c r="AR16" s="17"/>
      <c r="AS16" s="17">
        <v>0.11345923337417201</v>
      </c>
      <c r="AT16" s="17">
        <v>0.121129036559508</v>
      </c>
      <c r="AU16" s="17">
        <v>0.14139187505471601</v>
      </c>
      <c r="AV16" s="17">
        <v>0.13728086780450199</v>
      </c>
      <c r="AW16" s="17">
        <v>0.100058003906266</v>
      </c>
      <c r="AX16" s="17">
        <v>0.131888423307643</v>
      </c>
      <c r="AY16" s="17"/>
      <c r="AZ16" s="17">
        <v>0.13690582122660799</v>
      </c>
      <c r="BA16" s="17">
        <v>0.12842058119359301</v>
      </c>
      <c r="BB16" s="17">
        <v>0.123001210277339</v>
      </c>
      <c r="BC16" s="17">
        <v>0.12743463582363701</v>
      </c>
      <c r="BD16" s="17">
        <v>0.107071887931094</v>
      </c>
      <c r="BE16" s="17"/>
      <c r="BF16" s="17">
        <v>0.12905418070199201</v>
      </c>
      <c r="BG16" s="17"/>
      <c r="BH16" s="17">
        <v>0.12747558078886101</v>
      </c>
      <c r="BI16" s="17"/>
      <c r="BJ16" s="17">
        <v>0.129816265167019</v>
      </c>
      <c r="BK16" s="17">
        <v>0.120946723277116</v>
      </c>
      <c r="BL16" s="17">
        <v>0.12783013518667399</v>
      </c>
      <c r="BM16" s="17">
        <v>0.11074707879562901</v>
      </c>
      <c r="BN16" s="17">
        <v>0.14495176411098801</v>
      </c>
      <c r="BO16" s="17">
        <v>8.6016771173928794E-2</v>
      </c>
      <c r="BP16" s="17"/>
      <c r="BQ16" s="17">
        <v>0.13455289789771999</v>
      </c>
      <c r="BR16" s="17">
        <v>0.13280079175207399</v>
      </c>
      <c r="BS16" s="17">
        <v>0.12687463553057199</v>
      </c>
      <c r="BT16" s="17"/>
      <c r="BU16" s="17">
        <v>0.14260668702517801</v>
      </c>
      <c r="BV16" s="17">
        <v>0.131001137327485</v>
      </c>
      <c r="BW16" s="17">
        <v>0.124587955521238</v>
      </c>
      <c r="BX16" s="17"/>
      <c r="BY16" s="17">
        <v>9.5345875898744506E-2</v>
      </c>
      <c r="BZ16" s="17"/>
      <c r="CA16" s="17">
        <v>0.12152003956063499</v>
      </c>
    </row>
    <row r="17" spans="2:79" ht="43.5" x14ac:dyDescent="0.35">
      <c r="B17" s="18" t="s">
        <v>570</v>
      </c>
      <c r="C17" s="17">
        <v>0.120163427821333</v>
      </c>
      <c r="D17" s="17">
        <v>0.113125838495804</v>
      </c>
      <c r="E17" s="17">
        <v>0.127409406165995</v>
      </c>
      <c r="F17" s="17"/>
      <c r="G17" s="17">
        <v>0.114024667389915</v>
      </c>
      <c r="H17" s="17">
        <v>0.105375530666918</v>
      </c>
      <c r="I17" s="17">
        <v>0.12267618366349101</v>
      </c>
      <c r="J17" s="17">
        <v>0.132009744496976</v>
      </c>
      <c r="K17" s="17">
        <v>0.115301342874311</v>
      </c>
      <c r="L17" s="17">
        <v>0.127916244327517</v>
      </c>
      <c r="M17" s="17"/>
      <c r="N17" s="17">
        <v>0.11346072336562101</v>
      </c>
      <c r="O17" s="17">
        <v>0.118778957210618</v>
      </c>
      <c r="P17" s="17">
        <v>0.140566597743395</v>
      </c>
      <c r="Q17" s="17">
        <v>0.109808562241311</v>
      </c>
      <c r="R17" s="17"/>
      <c r="S17" s="17">
        <v>9.4327139785999603E-2</v>
      </c>
      <c r="T17" s="17">
        <v>0.14493510737041301</v>
      </c>
      <c r="U17" s="17">
        <v>0.14437375186758</v>
      </c>
      <c r="V17" s="17">
        <v>0.13479688867601</v>
      </c>
      <c r="W17" s="17">
        <v>0.12676032773283899</v>
      </c>
      <c r="X17" s="17">
        <v>9.4990552286728897E-2</v>
      </c>
      <c r="Y17" s="17">
        <v>0.11951729216013</v>
      </c>
      <c r="Z17" s="17">
        <v>0.15787455479756901</v>
      </c>
      <c r="AA17" s="17">
        <v>8.5235093887083696E-2</v>
      </c>
      <c r="AB17" s="17">
        <v>0.122022734144673</v>
      </c>
      <c r="AC17" s="17">
        <v>0.111505541351766</v>
      </c>
      <c r="AD17" s="17">
        <v>0.17328439479108501</v>
      </c>
      <c r="AE17" s="17"/>
      <c r="AF17" s="17">
        <v>0.11658588889742499</v>
      </c>
      <c r="AG17" s="17">
        <v>0.125577847059887</v>
      </c>
      <c r="AH17" s="17">
        <v>0.129926658749939</v>
      </c>
      <c r="AI17" s="17">
        <v>0.107268698190783</v>
      </c>
      <c r="AJ17" s="17">
        <v>0.12573320066249299</v>
      </c>
      <c r="AK17" s="17">
        <v>0.11924701157814201</v>
      </c>
      <c r="AL17" s="17"/>
      <c r="AM17" s="17">
        <v>0.104196124593184</v>
      </c>
      <c r="AN17" s="17">
        <v>0.135625053558559</v>
      </c>
      <c r="AO17" s="17">
        <v>0.10220875027427399</v>
      </c>
      <c r="AP17" s="17">
        <v>0.132728087511051</v>
      </c>
      <c r="AQ17" s="17">
        <v>0.14280241898809001</v>
      </c>
      <c r="AR17" s="17"/>
      <c r="AS17" s="17">
        <v>0.11974830389107299</v>
      </c>
      <c r="AT17" s="17">
        <v>0.114555455324286</v>
      </c>
      <c r="AU17" s="17">
        <v>0.119401223453118</v>
      </c>
      <c r="AV17" s="17">
        <v>0.11222415428220001</v>
      </c>
      <c r="AW17" s="17">
        <v>0.13892973069775599</v>
      </c>
      <c r="AX17" s="17">
        <v>0.13269635187847501</v>
      </c>
      <c r="AY17" s="17"/>
      <c r="AZ17" s="17">
        <v>0.13094313149588099</v>
      </c>
      <c r="BA17" s="17">
        <v>0.110338919150877</v>
      </c>
      <c r="BB17" s="17">
        <v>0.120773220675708</v>
      </c>
      <c r="BC17" s="17">
        <v>0.14397637317648199</v>
      </c>
      <c r="BD17" s="17">
        <v>0.11639714938621</v>
      </c>
      <c r="BE17" s="17"/>
      <c r="BF17" s="17">
        <v>0.118801392229617</v>
      </c>
      <c r="BG17" s="17"/>
      <c r="BH17" s="17">
        <v>0.122345833150643</v>
      </c>
      <c r="BI17" s="17"/>
      <c r="BJ17" s="17">
        <v>0.122658997089932</v>
      </c>
      <c r="BK17" s="17">
        <v>0.12832389875317299</v>
      </c>
      <c r="BL17" s="17">
        <v>0.109459601829381</v>
      </c>
      <c r="BM17" s="17">
        <v>0.13995149417373001</v>
      </c>
      <c r="BN17" s="17">
        <v>0.101549136577685</v>
      </c>
      <c r="BO17" s="17">
        <v>0.17424670676942999</v>
      </c>
      <c r="BP17" s="17"/>
      <c r="BQ17" s="17">
        <v>0.128398777280985</v>
      </c>
      <c r="BR17" s="17">
        <v>0.113196184111368</v>
      </c>
      <c r="BS17" s="17">
        <v>0.12607032207246499</v>
      </c>
      <c r="BT17" s="17"/>
      <c r="BU17" s="17">
        <v>0.15581296349511201</v>
      </c>
      <c r="BV17" s="17">
        <v>0.12831533113990101</v>
      </c>
      <c r="BW17" s="17">
        <v>0.11664535684704901</v>
      </c>
      <c r="BX17" s="17"/>
      <c r="BY17" s="17">
        <v>8.8164509207920003E-2</v>
      </c>
      <c r="BZ17" s="17"/>
      <c r="CA17" s="17">
        <v>0.13780429066415401</v>
      </c>
    </row>
    <row r="18" spans="2:79" ht="29" x14ac:dyDescent="0.35">
      <c r="B18" s="18" t="s">
        <v>571</v>
      </c>
      <c r="C18" s="17">
        <v>0.115572479248681</v>
      </c>
      <c r="D18" s="17">
        <v>0.131820293831586</v>
      </c>
      <c r="E18" s="17">
        <v>0.100512827651938</v>
      </c>
      <c r="F18" s="17"/>
      <c r="G18" s="17">
        <v>8.91048807006493E-2</v>
      </c>
      <c r="H18" s="17">
        <v>0.12715200364513199</v>
      </c>
      <c r="I18" s="17">
        <v>0.123960872357328</v>
      </c>
      <c r="J18" s="17">
        <v>0.125898038701243</v>
      </c>
      <c r="K18" s="17">
        <v>0.11292261563023299</v>
      </c>
      <c r="L18" s="17">
        <v>0.11046186921232901</v>
      </c>
      <c r="M18" s="17"/>
      <c r="N18" s="17">
        <v>0.134168985710692</v>
      </c>
      <c r="O18" s="17">
        <v>0.110362210429806</v>
      </c>
      <c r="P18" s="17">
        <v>9.8605866944358994E-2</v>
      </c>
      <c r="Q18" s="17">
        <v>0.116297630944489</v>
      </c>
      <c r="R18" s="17"/>
      <c r="S18" s="17">
        <v>0.121797441728605</v>
      </c>
      <c r="T18" s="17">
        <v>0.13083782254065199</v>
      </c>
      <c r="U18" s="17">
        <v>0.108506367852628</v>
      </c>
      <c r="V18" s="17">
        <v>0.115294008797468</v>
      </c>
      <c r="W18" s="17">
        <v>9.6320683648254204E-2</v>
      </c>
      <c r="X18" s="17">
        <v>9.1767196155184999E-2</v>
      </c>
      <c r="Y18" s="17">
        <v>0.1148373174814</v>
      </c>
      <c r="Z18" s="17">
        <v>0.133909702704997</v>
      </c>
      <c r="AA18" s="17">
        <v>0.117965305023937</v>
      </c>
      <c r="AB18" s="17">
        <v>9.5250667104849807E-2</v>
      </c>
      <c r="AC18" s="17">
        <v>0.15715311475893901</v>
      </c>
      <c r="AD18" s="17">
        <v>0.11680213143493701</v>
      </c>
      <c r="AE18" s="17"/>
      <c r="AF18" s="17">
        <v>0.109596141336385</v>
      </c>
      <c r="AG18" s="17">
        <v>0.11246158060346199</v>
      </c>
      <c r="AH18" s="17">
        <v>0.11924708439956801</v>
      </c>
      <c r="AI18" s="17">
        <v>0.13017453346805699</v>
      </c>
      <c r="AJ18" s="17">
        <v>0.126396719005369</v>
      </c>
      <c r="AK18" s="17">
        <v>0.13606296641377999</v>
      </c>
      <c r="AL18" s="17"/>
      <c r="AM18" s="17">
        <v>0.10839216503140101</v>
      </c>
      <c r="AN18" s="17">
        <v>0.113757198766556</v>
      </c>
      <c r="AO18" s="17">
        <v>0.123583572041003</v>
      </c>
      <c r="AP18" s="17">
        <v>0.110684146253532</v>
      </c>
      <c r="AQ18" s="17">
        <v>0.15706930311756001</v>
      </c>
      <c r="AR18" s="17"/>
      <c r="AS18" s="17">
        <v>0.124655158027928</v>
      </c>
      <c r="AT18" s="17">
        <v>0.12168048749448</v>
      </c>
      <c r="AU18" s="17">
        <v>0.109934877795555</v>
      </c>
      <c r="AV18" s="17">
        <v>9.5062729954570005E-2</v>
      </c>
      <c r="AW18" s="17">
        <v>0.112914415649833</v>
      </c>
      <c r="AX18" s="17">
        <v>0.13782350412582101</v>
      </c>
      <c r="AY18" s="17"/>
      <c r="AZ18" s="17">
        <v>0.109811183338987</v>
      </c>
      <c r="BA18" s="17">
        <v>0.124002331372578</v>
      </c>
      <c r="BB18" s="17">
        <v>0.109918288070222</v>
      </c>
      <c r="BC18" s="17">
        <v>0.1306112645359</v>
      </c>
      <c r="BD18" s="17">
        <v>0.109849782756845</v>
      </c>
      <c r="BE18" s="17"/>
      <c r="BF18" s="17">
        <v>0.11893349943928699</v>
      </c>
      <c r="BG18" s="17"/>
      <c r="BH18" s="17">
        <v>0.119224708831302</v>
      </c>
      <c r="BI18" s="17"/>
      <c r="BJ18" s="17">
        <v>0.12225371418118799</v>
      </c>
      <c r="BK18" s="17">
        <v>0.12055171440538499</v>
      </c>
      <c r="BL18" s="17">
        <v>0.109980158686975</v>
      </c>
      <c r="BM18" s="17">
        <v>0.112641872859924</v>
      </c>
      <c r="BN18" s="17">
        <v>0.10460411918380701</v>
      </c>
      <c r="BO18" s="17">
        <v>0.113383253634357</v>
      </c>
      <c r="BP18" s="17"/>
      <c r="BQ18" s="17">
        <v>0.137992690232144</v>
      </c>
      <c r="BR18" s="17">
        <v>0.114802348358211</v>
      </c>
      <c r="BS18" s="17">
        <v>0.11645174820352</v>
      </c>
      <c r="BT18" s="17"/>
      <c r="BU18" s="17">
        <v>0.165911053973824</v>
      </c>
      <c r="BV18" s="17">
        <v>0.115311207464775</v>
      </c>
      <c r="BW18" s="17">
        <v>0.121670414548885</v>
      </c>
      <c r="BX18" s="17"/>
      <c r="BY18" s="17">
        <v>7.8408852864429696E-2</v>
      </c>
      <c r="BZ18" s="17"/>
      <c r="CA18" s="17">
        <v>0.16378360309176401</v>
      </c>
    </row>
    <row r="19" spans="2:79" ht="43.5" x14ac:dyDescent="0.35">
      <c r="B19" s="18" t="s">
        <v>572</v>
      </c>
      <c r="C19" s="17">
        <v>0.107685526284583</v>
      </c>
      <c r="D19" s="17">
        <v>0.119497203757535</v>
      </c>
      <c r="E19" s="17">
        <v>9.6410599461770094E-2</v>
      </c>
      <c r="F19" s="17"/>
      <c r="G19" s="17">
        <v>0.11340645797848101</v>
      </c>
      <c r="H19" s="17">
        <v>0.112630717116043</v>
      </c>
      <c r="I19" s="17">
        <v>9.4686727098368201E-2</v>
      </c>
      <c r="J19" s="17">
        <v>9.3346849683343003E-2</v>
      </c>
      <c r="K19" s="17">
        <v>9.3593008780343906E-2</v>
      </c>
      <c r="L19" s="17">
        <v>0.13142445313696699</v>
      </c>
      <c r="M19" s="17"/>
      <c r="N19" s="17">
        <v>0.103185815037403</v>
      </c>
      <c r="O19" s="17">
        <v>0.106717238072395</v>
      </c>
      <c r="P19" s="17">
        <v>0.116231429790515</v>
      </c>
      <c r="Q19" s="17">
        <v>0.10789130406802599</v>
      </c>
      <c r="R19" s="17"/>
      <c r="S19" s="17">
        <v>0.13382966251256001</v>
      </c>
      <c r="T19" s="17">
        <v>0.110616022898593</v>
      </c>
      <c r="U19" s="17">
        <v>9.3637244376490195E-2</v>
      </c>
      <c r="V19" s="17">
        <v>0.1187747948969</v>
      </c>
      <c r="W19" s="17">
        <v>9.0467794643545693E-2</v>
      </c>
      <c r="X19" s="17">
        <v>9.7731028871440806E-2</v>
      </c>
      <c r="Y19" s="17">
        <v>6.8591496165487098E-2</v>
      </c>
      <c r="Z19" s="17">
        <v>0.10427095882609</v>
      </c>
      <c r="AA19" s="17">
        <v>0.106737169455007</v>
      </c>
      <c r="AB19" s="17">
        <v>0.107257337401579</v>
      </c>
      <c r="AC19" s="17">
        <v>0.13019009203089699</v>
      </c>
      <c r="AD19" s="17">
        <v>0.12317646059435</v>
      </c>
      <c r="AE19" s="17"/>
      <c r="AF19" s="17">
        <v>0.10761015531177701</v>
      </c>
      <c r="AG19" s="17">
        <v>0.109033451498791</v>
      </c>
      <c r="AH19" s="17">
        <v>9.2950752199483302E-2</v>
      </c>
      <c r="AI19" s="17">
        <v>0.115836630929826</v>
      </c>
      <c r="AJ19" s="17">
        <v>0.107779630814498</v>
      </c>
      <c r="AK19" s="17">
        <v>0.16193522181471101</v>
      </c>
      <c r="AL19" s="17"/>
      <c r="AM19" s="17">
        <v>9.1359007947159607E-2</v>
      </c>
      <c r="AN19" s="17">
        <v>0.114081682690457</v>
      </c>
      <c r="AO19" s="17">
        <v>0.107394394147255</v>
      </c>
      <c r="AP19" s="17">
        <v>0.119901911674077</v>
      </c>
      <c r="AQ19" s="17">
        <v>0.10001858025407601</v>
      </c>
      <c r="AR19" s="17"/>
      <c r="AS19" s="17">
        <v>9.0858564150700205E-2</v>
      </c>
      <c r="AT19" s="17">
        <v>0.116435055727222</v>
      </c>
      <c r="AU19" s="17">
        <v>0.110058321196744</v>
      </c>
      <c r="AV19" s="17">
        <v>0.10968863898756299</v>
      </c>
      <c r="AW19" s="17">
        <v>0.114379326634752</v>
      </c>
      <c r="AX19" s="17">
        <v>0.110777812632279</v>
      </c>
      <c r="AY19" s="17"/>
      <c r="AZ19" s="17">
        <v>0.119287616626244</v>
      </c>
      <c r="BA19" s="17">
        <v>0.104358097809094</v>
      </c>
      <c r="BB19" s="17">
        <v>9.4283943366978998E-2</v>
      </c>
      <c r="BC19" s="17">
        <v>0.10742115918926801</v>
      </c>
      <c r="BD19" s="17">
        <v>0.113164959128462</v>
      </c>
      <c r="BE19" s="17"/>
      <c r="BF19" s="17">
        <v>0.11047502408073399</v>
      </c>
      <c r="BG19" s="17"/>
      <c r="BH19" s="17">
        <v>0.110330425185694</v>
      </c>
      <c r="BI19" s="17"/>
      <c r="BJ19" s="17">
        <v>0.100935313916932</v>
      </c>
      <c r="BK19" s="17">
        <v>0.115142568922288</v>
      </c>
      <c r="BL19" s="17">
        <v>0.111750625234569</v>
      </c>
      <c r="BM19" s="17">
        <v>0.101433530505372</v>
      </c>
      <c r="BN19" s="17">
        <v>0.113795799359289</v>
      </c>
      <c r="BO19" s="17">
        <v>9.21171874318156E-2</v>
      </c>
      <c r="BP19" s="17"/>
      <c r="BQ19" s="17">
        <v>9.2732667042443206E-2</v>
      </c>
      <c r="BR19" s="17">
        <v>0.11930477038392601</v>
      </c>
      <c r="BS19" s="17">
        <v>0.112574668735761</v>
      </c>
      <c r="BT19" s="17"/>
      <c r="BU19" s="17">
        <v>0.14875542276428999</v>
      </c>
      <c r="BV19" s="17">
        <v>0.11006372560826801</v>
      </c>
      <c r="BW19" s="17">
        <v>0.11166185333190599</v>
      </c>
      <c r="BX19" s="17"/>
      <c r="BY19" s="17">
        <v>0.122361310388604</v>
      </c>
      <c r="BZ19" s="17"/>
      <c r="CA19" s="17">
        <v>0.124244151455489</v>
      </c>
    </row>
    <row r="20" spans="2:79" ht="43.5" x14ac:dyDescent="0.35">
      <c r="B20" s="18" t="s">
        <v>573</v>
      </c>
      <c r="C20" s="17">
        <v>8.9047471194302605E-2</v>
      </c>
      <c r="D20" s="17">
        <v>9.2017741265028805E-2</v>
      </c>
      <c r="E20" s="17">
        <v>8.5763017728722996E-2</v>
      </c>
      <c r="F20" s="17"/>
      <c r="G20" s="17">
        <v>0.12440969060029999</v>
      </c>
      <c r="H20" s="17">
        <v>0.11738750960295299</v>
      </c>
      <c r="I20" s="17">
        <v>7.4138500527396206E-2</v>
      </c>
      <c r="J20" s="17">
        <v>8.1877729316540901E-2</v>
      </c>
      <c r="K20" s="17">
        <v>8.5139464411565405E-2</v>
      </c>
      <c r="L20" s="17">
        <v>6.2874728669340393E-2</v>
      </c>
      <c r="M20" s="17"/>
      <c r="N20" s="17">
        <v>9.42309145626192E-2</v>
      </c>
      <c r="O20" s="17">
        <v>9.42681733907451E-2</v>
      </c>
      <c r="P20" s="17">
        <v>7.9773510553170404E-2</v>
      </c>
      <c r="Q20" s="17">
        <v>8.6664263636584596E-2</v>
      </c>
      <c r="R20" s="17"/>
      <c r="S20" s="17">
        <v>0.130684193359761</v>
      </c>
      <c r="T20" s="17">
        <v>8.6521592076463899E-2</v>
      </c>
      <c r="U20" s="17">
        <v>6.5208648061705204E-2</v>
      </c>
      <c r="V20" s="17">
        <v>7.36600509430137E-2</v>
      </c>
      <c r="W20" s="17">
        <v>8.8420034939628106E-2</v>
      </c>
      <c r="X20" s="17">
        <v>0.100256166146764</v>
      </c>
      <c r="Y20" s="17">
        <v>7.3955358986938002E-2</v>
      </c>
      <c r="Z20" s="17">
        <v>0.108897313882552</v>
      </c>
      <c r="AA20" s="17">
        <v>9.1593750044326502E-2</v>
      </c>
      <c r="AB20" s="17">
        <v>6.0440611358663202E-2</v>
      </c>
      <c r="AC20" s="17">
        <v>6.31682817584555E-2</v>
      </c>
      <c r="AD20" s="17">
        <v>0.116780426928368</v>
      </c>
      <c r="AE20" s="17"/>
      <c r="AF20" s="17">
        <v>8.7129281381918597E-2</v>
      </c>
      <c r="AG20" s="17">
        <v>8.6194106973962001E-2</v>
      </c>
      <c r="AH20" s="17">
        <v>0.102224875124933</v>
      </c>
      <c r="AI20" s="17">
        <v>8.5062332558613701E-2</v>
      </c>
      <c r="AJ20" s="17">
        <v>7.0139714208534695E-2</v>
      </c>
      <c r="AK20" s="17">
        <v>0.11516678738245401</v>
      </c>
      <c r="AL20" s="17"/>
      <c r="AM20" s="17">
        <v>6.3985482383249206E-2</v>
      </c>
      <c r="AN20" s="17">
        <v>8.5425987671816597E-2</v>
      </c>
      <c r="AO20" s="17">
        <v>9.6478163907050399E-2</v>
      </c>
      <c r="AP20" s="17">
        <v>0.124433599351517</v>
      </c>
      <c r="AQ20" s="17">
        <v>9.9289518809712402E-2</v>
      </c>
      <c r="AR20" s="17"/>
      <c r="AS20" s="17">
        <v>0.12654365343832299</v>
      </c>
      <c r="AT20" s="17">
        <v>7.1705645335511603E-2</v>
      </c>
      <c r="AU20" s="17">
        <v>8.8899336047326999E-2</v>
      </c>
      <c r="AV20" s="17">
        <v>8.3132206271823897E-2</v>
      </c>
      <c r="AW20" s="17">
        <v>5.9460293041807701E-2</v>
      </c>
      <c r="AX20" s="17">
        <v>9.39886786002221E-2</v>
      </c>
      <c r="AY20" s="17"/>
      <c r="AZ20" s="17">
        <v>9.4817696408898297E-2</v>
      </c>
      <c r="BA20" s="17">
        <v>7.5752514398558499E-2</v>
      </c>
      <c r="BB20" s="17">
        <v>8.2243687158719797E-2</v>
      </c>
      <c r="BC20" s="17">
        <v>7.63608989168644E-2</v>
      </c>
      <c r="BD20" s="17">
        <v>0.11229086685659601</v>
      </c>
      <c r="BE20" s="17"/>
      <c r="BF20" s="17">
        <v>8.2992721554356996E-2</v>
      </c>
      <c r="BG20" s="17"/>
      <c r="BH20" s="17">
        <v>8.7935382419162406E-2</v>
      </c>
      <c r="BI20" s="17"/>
      <c r="BJ20" s="17">
        <v>8.9843033147923496E-2</v>
      </c>
      <c r="BK20" s="17">
        <v>7.5813886342973494E-2</v>
      </c>
      <c r="BL20" s="17">
        <v>9.3648342576337598E-2</v>
      </c>
      <c r="BM20" s="17">
        <v>8.3492854771271802E-2</v>
      </c>
      <c r="BN20" s="17">
        <v>9.4791385394843095E-2</v>
      </c>
      <c r="BO20" s="17">
        <v>0.129774905080628</v>
      </c>
      <c r="BP20" s="17"/>
      <c r="BQ20" s="17">
        <v>8.8452177439053703E-2</v>
      </c>
      <c r="BR20" s="17">
        <v>8.7440554139251198E-2</v>
      </c>
      <c r="BS20" s="17">
        <v>8.9555057227522897E-2</v>
      </c>
      <c r="BT20" s="17"/>
      <c r="BU20" s="17">
        <v>0.12071924441670601</v>
      </c>
      <c r="BV20" s="17">
        <v>8.2656286338082793E-2</v>
      </c>
      <c r="BW20" s="17">
        <v>9.6140610484687306E-2</v>
      </c>
      <c r="BX20" s="17"/>
      <c r="BY20" s="17">
        <v>0.17271834035193201</v>
      </c>
      <c r="BZ20" s="17"/>
      <c r="CA20" s="17">
        <v>8.9466872649026197E-2</v>
      </c>
    </row>
    <row r="21" spans="2:79" x14ac:dyDescent="0.35">
      <c r="B21" s="18" t="s">
        <v>199</v>
      </c>
      <c r="C21" s="17">
        <v>8.5862344941355598E-2</v>
      </c>
      <c r="D21" s="17">
        <v>7.4769315071238004E-2</v>
      </c>
      <c r="E21" s="17">
        <v>9.6892552177032396E-2</v>
      </c>
      <c r="F21" s="17"/>
      <c r="G21" s="17">
        <v>7.4439802868366503E-2</v>
      </c>
      <c r="H21" s="17">
        <v>0.102417423674311</v>
      </c>
      <c r="I21" s="17">
        <v>9.7131875598287801E-2</v>
      </c>
      <c r="J21" s="17">
        <v>8.8770213422627003E-2</v>
      </c>
      <c r="K21" s="17">
        <v>6.92534612452438E-2</v>
      </c>
      <c r="L21" s="17">
        <v>7.9681964684982898E-2</v>
      </c>
      <c r="M21" s="17"/>
      <c r="N21" s="17">
        <v>6.6728733439927704E-2</v>
      </c>
      <c r="O21" s="17">
        <v>8.52873859504652E-2</v>
      </c>
      <c r="P21" s="17">
        <v>7.9037945027883999E-2</v>
      </c>
      <c r="Q21" s="17">
        <v>0.112939988825263</v>
      </c>
      <c r="R21" s="17"/>
      <c r="S21" s="17">
        <v>8.3894220464659594E-2</v>
      </c>
      <c r="T21" s="17">
        <v>9.45288461574849E-2</v>
      </c>
      <c r="U21" s="17">
        <v>7.9891737951207104E-2</v>
      </c>
      <c r="V21" s="17">
        <v>5.9572267286257703E-2</v>
      </c>
      <c r="W21" s="17">
        <v>7.8549415501825898E-2</v>
      </c>
      <c r="X21" s="17">
        <v>0.104130935348463</v>
      </c>
      <c r="Y21" s="17">
        <v>8.0563581437195705E-2</v>
      </c>
      <c r="Z21" s="17">
        <v>8.5680592079152296E-2</v>
      </c>
      <c r="AA21" s="17">
        <v>8.4080356361384306E-2</v>
      </c>
      <c r="AB21" s="17">
        <v>0.100268044014394</v>
      </c>
      <c r="AC21" s="17">
        <v>9.4555741481404706E-2</v>
      </c>
      <c r="AD21" s="17">
        <v>7.7718240791238402E-2</v>
      </c>
      <c r="AE21" s="17"/>
      <c r="AF21" s="17">
        <v>0.11033140150813101</v>
      </c>
      <c r="AG21" s="17">
        <v>8.3501585337522902E-2</v>
      </c>
      <c r="AH21" s="17">
        <v>7.2749258059538705E-2</v>
      </c>
      <c r="AI21" s="17">
        <v>4.6354482208166001E-2</v>
      </c>
      <c r="AJ21" s="17">
        <v>6.3585759516026796E-2</v>
      </c>
      <c r="AK21" s="17">
        <v>2.4191042330979601E-2</v>
      </c>
      <c r="AL21" s="17"/>
      <c r="AM21" s="17">
        <v>0.116696609643318</v>
      </c>
      <c r="AN21" s="17">
        <v>9.1669847580610295E-2</v>
      </c>
      <c r="AO21" s="17">
        <v>6.9715040799506106E-2</v>
      </c>
      <c r="AP21" s="17">
        <v>4.9099366195219603E-2</v>
      </c>
      <c r="AQ21" s="17">
        <v>4.7944907493836203E-2</v>
      </c>
      <c r="AR21" s="17"/>
      <c r="AS21" s="17">
        <v>8.24787742739818E-2</v>
      </c>
      <c r="AT21" s="17">
        <v>8.3323187161274695E-2</v>
      </c>
      <c r="AU21" s="17">
        <v>8.5086764269244802E-2</v>
      </c>
      <c r="AV21" s="17">
        <v>0.106046312395232</v>
      </c>
      <c r="AW21" s="17">
        <v>8.2898064877255401E-2</v>
      </c>
      <c r="AX21" s="17">
        <v>5.7093386907850902E-2</v>
      </c>
      <c r="AY21" s="17"/>
      <c r="AZ21" s="17">
        <v>7.5438443062591398E-2</v>
      </c>
      <c r="BA21" s="17">
        <v>8.20820076544512E-2</v>
      </c>
      <c r="BB21" s="17">
        <v>0.11192473403753</v>
      </c>
      <c r="BC21" s="17">
        <v>8.17703838302766E-2</v>
      </c>
      <c r="BD21" s="17">
        <v>8.0848252677376498E-2</v>
      </c>
      <c r="BE21" s="17"/>
      <c r="BF21" s="17">
        <v>8.0752835911299101E-2</v>
      </c>
      <c r="BG21" s="17"/>
      <c r="BH21" s="17">
        <v>7.3558240046172604E-2</v>
      </c>
      <c r="BI21" s="17"/>
      <c r="BJ21" s="17">
        <v>9.1199412740910493E-2</v>
      </c>
      <c r="BK21" s="17">
        <v>0.102281316826103</v>
      </c>
      <c r="BL21" s="17">
        <v>6.68782235852214E-2</v>
      </c>
      <c r="BM21" s="17">
        <v>0.10040746403355</v>
      </c>
      <c r="BN21" s="17">
        <v>6.7143944286080795E-2</v>
      </c>
      <c r="BO21" s="17">
        <v>6.2132052482550597E-2</v>
      </c>
      <c r="BP21" s="17"/>
      <c r="BQ21" s="17">
        <v>5.0194380124521397E-2</v>
      </c>
      <c r="BR21" s="17">
        <v>7.4008266436577305E-2</v>
      </c>
      <c r="BS21" s="17">
        <v>7.03276579780545E-2</v>
      </c>
      <c r="BT21" s="17"/>
      <c r="BU21" s="17">
        <v>2.9053738181841999E-2</v>
      </c>
      <c r="BV21" s="17">
        <v>7.5826796559725296E-2</v>
      </c>
      <c r="BW21" s="17">
        <v>6.3680588881639397E-2</v>
      </c>
      <c r="BX21" s="17"/>
      <c r="BY21" s="17">
        <v>4.1854321525654603E-2</v>
      </c>
      <c r="BZ21" s="17"/>
      <c r="CA21" s="17">
        <v>6.7319774074286895E-2</v>
      </c>
    </row>
    <row r="22" spans="2:79" ht="58" x14ac:dyDescent="0.35">
      <c r="B22" s="18" t="s">
        <v>574</v>
      </c>
      <c r="C22" s="19">
        <v>7.0465684101852305E-2</v>
      </c>
      <c r="D22" s="19">
        <v>7.0777991546259897E-2</v>
      </c>
      <c r="E22" s="19">
        <v>7.0081676701946899E-2</v>
      </c>
      <c r="F22" s="19"/>
      <c r="G22" s="19">
        <v>1.4233428405823799E-2</v>
      </c>
      <c r="H22" s="19">
        <v>5.9373156289506401E-2</v>
      </c>
      <c r="I22" s="19">
        <v>5.3246244719177702E-2</v>
      </c>
      <c r="J22" s="19">
        <v>6.5282653100314197E-2</v>
      </c>
      <c r="K22" s="19">
        <v>8.5262430427121505E-2</v>
      </c>
      <c r="L22" s="19">
        <v>0.12528493038695901</v>
      </c>
      <c r="M22" s="19"/>
      <c r="N22" s="19">
        <v>6.9641371130288204E-2</v>
      </c>
      <c r="O22" s="19">
        <v>6.3988315661532194E-2</v>
      </c>
      <c r="P22" s="19">
        <v>6.9363965899842006E-2</v>
      </c>
      <c r="Q22" s="19">
        <v>8.1092903539824499E-2</v>
      </c>
      <c r="R22" s="19"/>
      <c r="S22" s="19">
        <v>5.2662398365567402E-2</v>
      </c>
      <c r="T22" s="19">
        <v>5.5502147228199697E-2</v>
      </c>
      <c r="U22" s="19">
        <v>5.0811321395786598E-2</v>
      </c>
      <c r="V22" s="19">
        <v>6.7797976033490304E-2</v>
      </c>
      <c r="W22" s="19">
        <v>7.3595321033622693E-2</v>
      </c>
      <c r="X22" s="19">
        <v>5.44715587780399E-2</v>
      </c>
      <c r="Y22" s="19">
        <v>5.59203966810429E-2</v>
      </c>
      <c r="Z22" s="19">
        <v>7.8626592431462805E-2</v>
      </c>
      <c r="AA22" s="19">
        <v>8.0064779225740401E-2</v>
      </c>
      <c r="AB22" s="19">
        <v>0.133980417030514</v>
      </c>
      <c r="AC22" s="19">
        <v>9.4300319426006599E-2</v>
      </c>
      <c r="AD22" s="19">
        <v>8.1613945804680593E-2</v>
      </c>
      <c r="AE22" s="19"/>
      <c r="AF22" s="19">
        <v>9.5308727069949806E-2</v>
      </c>
      <c r="AG22" s="19">
        <v>7.9402621281716004E-2</v>
      </c>
      <c r="AH22" s="19">
        <v>5.5163601618429703E-2</v>
      </c>
      <c r="AI22" s="19">
        <v>5.0071802119969103E-2</v>
      </c>
      <c r="AJ22" s="19">
        <v>5.1046217772799003E-2</v>
      </c>
      <c r="AK22" s="19">
        <v>3.7178596560596501E-2</v>
      </c>
      <c r="AL22" s="19"/>
      <c r="AM22" s="19">
        <v>9.4597563151931102E-2</v>
      </c>
      <c r="AN22" s="19">
        <v>6.9384902877269797E-2</v>
      </c>
      <c r="AO22" s="19">
        <v>4.9338977090548401E-2</v>
      </c>
      <c r="AP22" s="19">
        <v>6.0750074297793902E-2</v>
      </c>
      <c r="AQ22" s="19">
        <v>6.7337355701904605E-2</v>
      </c>
      <c r="AR22" s="19"/>
      <c r="AS22" s="19">
        <v>5.5988397506856802E-2</v>
      </c>
      <c r="AT22" s="19">
        <v>9.4769242025602801E-2</v>
      </c>
      <c r="AU22" s="19">
        <v>5.8986701176180899E-2</v>
      </c>
      <c r="AV22" s="19">
        <v>5.5901466708474901E-2</v>
      </c>
      <c r="AW22" s="19">
        <v>8.7024741642692693E-2</v>
      </c>
      <c r="AX22" s="19">
        <v>7.1581499911973101E-2</v>
      </c>
      <c r="AY22" s="19"/>
      <c r="AZ22" s="19">
        <v>5.9789284180954402E-2</v>
      </c>
      <c r="BA22" s="19">
        <v>6.5607070114348201E-2</v>
      </c>
      <c r="BB22" s="19">
        <v>8.0627885462467005E-2</v>
      </c>
      <c r="BC22" s="19">
        <v>9.6626354635808695E-2</v>
      </c>
      <c r="BD22" s="19">
        <v>6.7238010336535703E-2</v>
      </c>
      <c r="BE22" s="19"/>
      <c r="BF22" s="19">
        <v>7.29785960384529E-2</v>
      </c>
      <c r="BG22" s="19"/>
      <c r="BH22" s="19">
        <v>6.9682266331568807E-2</v>
      </c>
      <c r="BI22" s="19"/>
      <c r="BJ22" s="19">
        <v>4.6521554353142799E-2</v>
      </c>
      <c r="BK22" s="19">
        <v>8.9940082246448602E-2</v>
      </c>
      <c r="BL22" s="19">
        <v>8.0123314818980704E-2</v>
      </c>
      <c r="BM22" s="19">
        <v>7.4981109828752099E-2</v>
      </c>
      <c r="BN22" s="19">
        <v>6.5602687501799303E-2</v>
      </c>
      <c r="BO22" s="19">
        <v>4.8110019374850203E-2</v>
      </c>
      <c r="BP22" s="19"/>
      <c r="BQ22" s="19">
        <v>6.3851874153705399E-2</v>
      </c>
      <c r="BR22" s="19">
        <v>6.5179150782867498E-2</v>
      </c>
      <c r="BS22" s="19">
        <v>7.4418937553556996E-2</v>
      </c>
      <c r="BT22" s="19"/>
      <c r="BU22" s="19">
        <v>4.7868372253505098E-2</v>
      </c>
      <c r="BV22" s="19">
        <v>6.86721291976823E-2</v>
      </c>
      <c r="BW22" s="19">
        <v>6.9654307555003694E-2</v>
      </c>
      <c r="BX22" s="19"/>
      <c r="BY22" s="19">
        <v>4.1619168852937601E-2</v>
      </c>
      <c r="BZ22" s="19"/>
      <c r="CA22" s="19">
        <v>3.85512644748481E-2</v>
      </c>
    </row>
    <row r="23" spans="2:79" x14ac:dyDescent="0.35">
      <c r="B23" s="16"/>
    </row>
    <row r="24" spans="2:79" x14ac:dyDescent="0.35">
      <c r="B24" t="s">
        <v>107</v>
      </c>
    </row>
    <row r="25" spans="2:79" x14ac:dyDescent="0.35">
      <c r="B25" t="s">
        <v>108</v>
      </c>
    </row>
    <row r="27" spans="2:79" x14ac:dyDescent="0.35">
      <c r="B27"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I21"/>
  <sheetViews>
    <sheetView showGridLines="0" topLeftCell="A8" workbookViewId="0">
      <pane xSplit="2" topLeftCell="C1" activePane="topRight" state="frozen"/>
      <selection pane="topRight" activeCell="B21" sqref="B21"/>
    </sheetView>
  </sheetViews>
  <sheetFormatPr defaultColWidth="10.90625" defaultRowHeight="14.5" x14ac:dyDescent="0.35"/>
  <cols>
    <col min="2" max="2" width="25.7265625" customWidth="1"/>
    <col min="3" max="9" width="20.7265625" customWidth="1"/>
  </cols>
  <sheetData>
    <row r="2" spans="2:9" ht="40" customHeight="1" x14ac:dyDescent="0.35">
      <c r="D2" s="32" t="s">
        <v>391</v>
      </c>
      <c r="E2" s="28"/>
      <c r="F2" s="28"/>
      <c r="G2" s="28"/>
      <c r="H2" s="28"/>
      <c r="I2" s="28"/>
    </row>
    <row r="6" spans="2:9" ht="50" customHeight="1" x14ac:dyDescent="0.35">
      <c r="B6" s="20" t="s">
        <v>15</v>
      </c>
      <c r="C6" s="20" t="s">
        <v>576</v>
      </c>
      <c r="D6" s="20" t="s">
        <v>577</v>
      </c>
      <c r="E6" s="20" t="s">
        <v>578</v>
      </c>
      <c r="F6" s="20" t="s">
        <v>579</v>
      </c>
      <c r="G6" s="20" t="s">
        <v>580</v>
      </c>
      <c r="H6" s="20" t="s">
        <v>581</v>
      </c>
    </row>
    <row r="7" spans="2:9" x14ac:dyDescent="0.35">
      <c r="B7" s="18" t="s">
        <v>385</v>
      </c>
      <c r="C7" s="17">
        <v>0.42047481440995099</v>
      </c>
      <c r="D7" s="17">
        <v>0.45119253494807798</v>
      </c>
      <c r="E7" s="17">
        <v>0.38980849647471599</v>
      </c>
      <c r="F7" s="17">
        <v>0.327363709445949</v>
      </c>
      <c r="G7" s="17">
        <v>0.275910041337389</v>
      </c>
      <c r="H7" s="17">
        <v>0.24031331397553199</v>
      </c>
    </row>
    <row r="8" spans="2:9" x14ac:dyDescent="0.35">
      <c r="B8" s="18" t="s">
        <v>386</v>
      </c>
      <c r="C8" s="17">
        <v>0.468659745336239</v>
      </c>
      <c r="D8" s="17">
        <v>0.38230505727504699</v>
      </c>
      <c r="E8" s="17">
        <v>0.40874560017906297</v>
      </c>
      <c r="F8" s="17">
        <v>0.49494758793633897</v>
      </c>
      <c r="G8" s="17">
        <v>0.463044298266586</v>
      </c>
      <c r="H8" s="17">
        <v>0.47296205094241001</v>
      </c>
    </row>
    <row r="9" spans="2:9" x14ac:dyDescent="0.35">
      <c r="B9" s="18" t="s">
        <v>387</v>
      </c>
      <c r="C9" s="17">
        <v>4.70430218436928E-2</v>
      </c>
      <c r="D9" s="17">
        <v>9.0618249996890901E-2</v>
      </c>
      <c r="E9" s="17">
        <v>8.2457597383698206E-2</v>
      </c>
      <c r="F9" s="17">
        <v>9.9433570902477106E-2</v>
      </c>
      <c r="G9" s="17">
        <v>0.100330226333687</v>
      </c>
      <c r="H9" s="17">
        <v>0.14099808291440699</v>
      </c>
    </row>
    <row r="10" spans="2:9" x14ac:dyDescent="0.35">
      <c r="B10" s="18" t="s">
        <v>388</v>
      </c>
      <c r="C10" s="17">
        <v>8.1786184905318603E-3</v>
      </c>
      <c r="D10" s="17">
        <v>1.95973294469108E-2</v>
      </c>
      <c r="E10" s="17">
        <v>3.01097813792249E-2</v>
      </c>
      <c r="F10" s="17">
        <v>2.31032669290204E-2</v>
      </c>
      <c r="G10" s="17">
        <v>5.4230926006760702E-2</v>
      </c>
      <c r="H10" s="17">
        <v>3.6347894853741902E-2</v>
      </c>
    </row>
    <row r="11" spans="2:9" x14ac:dyDescent="0.35">
      <c r="B11" s="18" t="s">
        <v>136</v>
      </c>
      <c r="C11" s="17">
        <v>5.5643799919585499E-2</v>
      </c>
      <c r="D11" s="17">
        <v>5.62868283330729E-2</v>
      </c>
      <c r="E11" s="17">
        <v>8.88785245832973E-2</v>
      </c>
      <c r="F11" s="17">
        <v>5.5151864786214699E-2</v>
      </c>
      <c r="G11" s="17">
        <v>0.10648450805557701</v>
      </c>
      <c r="H11" s="17">
        <v>0.10937865731391</v>
      </c>
    </row>
    <row r="12" spans="2:9" x14ac:dyDescent="0.35">
      <c r="B12" s="23" t="s">
        <v>389</v>
      </c>
      <c r="C12" s="21">
        <v>0.88913455974619005</v>
      </c>
      <c r="D12" s="21">
        <v>0.83349759222312503</v>
      </c>
      <c r="E12" s="21">
        <v>0.79855409665377997</v>
      </c>
      <c r="F12" s="21">
        <v>0.82231129738228803</v>
      </c>
      <c r="G12" s="21">
        <v>0.73895433960397505</v>
      </c>
      <c r="H12" s="21">
        <v>0.71327536491794197</v>
      </c>
    </row>
    <row r="13" spans="2:9" x14ac:dyDescent="0.35">
      <c r="B13" s="23" t="s">
        <v>390</v>
      </c>
      <c r="C13" s="21">
        <v>5.5221640334224699E-2</v>
      </c>
      <c r="D13" s="21">
        <v>0.110215579443802</v>
      </c>
      <c r="E13" s="21">
        <v>0.112567378762923</v>
      </c>
      <c r="F13" s="21">
        <v>0.12253683783149701</v>
      </c>
      <c r="G13" s="21">
        <v>0.15456115234044801</v>
      </c>
      <c r="H13" s="21">
        <v>0.177345977768149</v>
      </c>
    </row>
    <row r="14" spans="2:9" x14ac:dyDescent="0.35">
      <c r="B14" s="23" t="s">
        <v>202</v>
      </c>
      <c r="C14" s="22">
        <v>0.83391291941196499</v>
      </c>
      <c r="D14" s="22">
        <v>0.72328201277932402</v>
      </c>
      <c r="E14" s="22">
        <v>0.68598671789085697</v>
      </c>
      <c r="F14" s="22">
        <v>0.69977445955078998</v>
      </c>
      <c r="G14" s="22">
        <v>0.58439318726352696</v>
      </c>
      <c r="H14" s="22">
        <v>0.53592938714979299</v>
      </c>
    </row>
    <row r="15" spans="2:9" x14ac:dyDescent="0.35">
      <c r="B15" s="16" t="s">
        <v>582</v>
      </c>
      <c r="C15" s="16"/>
      <c r="D15" s="16"/>
      <c r="E15" s="16"/>
      <c r="F15" s="16"/>
      <c r="G15" s="16"/>
      <c r="H15" s="16"/>
    </row>
    <row r="16" spans="2:9" x14ac:dyDescent="0.35">
      <c r="B16" t="s">
        <v>107</v>
      </c>
    </row>
    <row r="17" spans="2:2" x14ac:dyDescent="0.35">
      <c r="B17" t="s">
        <v>108</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0.24031331397553199</v>
      </c>
      <c r="D9" s="17">
        <v>0.253462747035611</v>
      </c>
      <c r="E9" s="17">
        <v>0.21997534909493999</v>
      </c>
      <c r="F9" s="17"/>
      <c r="G9" s="17">
        <v>0.33880113147403301</v>
      </c>
      <c r="H9" s="17">
        <v>0.29122878340679798</v>
      </c>
      <c r="I9" s="17">
        <v>0.227574984489466</v>
      </c>
      <c r="J9" s="17">
        <v>0.27349474900132198</v>
      </c>
      <c r="K9" s="17">
        <v>0.14968870538000301</v>
      </c>
      <c r="L9" s="17">
        <v>0.259578316463007</v>
      </c>
      <c r="M9" s="17"/>
      <c r="N9" s="17">
        <v>0.27627844679107799</v>
      </c>
      <c r="O9" s="17">
        <v>0.20855244941974599</v>
      </c>
      <c r="P9" s="17">
        <v>0.19929223407897201</v>
      </c>
      <c r="Q9" s="17">
        <v>0.28237182841762598</v>
      </c>
      <c r="R9" s="17"/>
      <c r="S9" s="17">
        <v>0.26924921576284599</v>
      </c>
      <c r="T9" s="17">
        <v>0.18185268822870501</v>
      </c>
      <c r="U9" s="17">
        <v>0.304691873518742</v>
      </c>
      <c r="V9" s="17">
        <v>0.22494099204932</v>
      </c>
      <c r="W9" s="17">
        <v>0.201660898901453</v>
      </c>
      <c r="X9" s="17">
        <v>0.24550032501996799</v>
      </c>
      <c r="Y9" s="17">
        <v>0.218637897366004</v>
      </c>
      <c r="Z9" s="17">
        <v>0.105012575467339</v>
      </c>
      <c r="AA9" s="17">
        <v>0.28201483157541402</v>
      </c>
      <c r="AB9" s="17">
        <v>0.24582654698378001</v>
      </c>
      <c r="AC9" s="17">
        <v>0.29452272728977202</v>
      </c>
      <c r="AD9" s="17">
        <v>0</v>
      </c>
      <c r="AE9" s="17"/>
      <c r="AF9" s="17">
        <v>0.185686975499843</v>
      </c>
      <c r="AG9" s="17">
        <v>0.25726224953149202</v>
      </c>
      <c r="AH9" s="17">
        <v>0.23795393426901301</v>
      </c>
      <c r="AI9" s="17">
        <v>0.31051320799587501</v>
      </c>
      <c r="AJ9" s="17">
        <v>0.177494064110437</v>
      </c>
      <c r="AK9" s="17">
        <v>0.27621274942396301</v>
      </c>
      <c r="AL9" s="17"/>
      <c r="AM9" s="17">
        <v>0.19917316992706799</v>
      </c>
      <c r="AN9" s="17">
        <v>0.17452492259456601</v>
      </c>
      <c r="AO9" s="17">
        <v>0.35385082530085599</v>
      </c>
      <c r="AP9" s="17">
        <v>0.27216848021524798</v>
      </c>
      <c r="AQ9" s="17">
        <v>0.24051084020358701</v>
      </c>
      <c r="AR9" s="17"/>
      <c r="AS9" s="17">
        <v>0.33126696056328497</v>
      </c>
      <c r="AT9" s="17">
        <v>0.16753342465618701</v>
      </c>
      <c r="AU9" s="17">
        <v>0.23381626195643701</v>
      </c>
      <c r="AV9" s="17">
        <v>0.22820998949405899</v>
      </c>
      <c r="AW9" s="17">
        <v>0.36766510751075698</v>
      </c>
      <c r="AX9" s="17">
        <v>0.123988521322733</v>
      </c>
      <c r="AY9" s="17"/>
      <c r="AZ9" s="17">
        <v>0.197285311208899</v>
      </c>
      <c r="BA9" s="17">
        <v>0.22518386657152301</v>
      </c>
      <c r="BB9" s="17">
        <v>0.24358397431832399</v>
      </c>
      <c r="BC9" s="17">
        <v>0.37351307227443598</v>
      </c>
      <c r="BD9" s="17">
        <v>0.243177437588145</v>
      </c>
      <c r="BE9" s="17"/>
      <c r="BF9" s="17">
        <v>0.25319430213688199</v>
      </c>
      <c r="BG9" s="17"/>
      <c r="BH9" s="17">
        <v>0.21537559778785401</v>
      </c>
      <c r="BI9" s="17"/>
      <c r="BJ9" s="17">
        <v>0.294931254437862</v>
      </c>
      <c r="BK9" s="17">
        <v>0.19652478794661801</v>
      </c>
      <c r="BL9" s="17">
        <v>0.223555215654205</v>
      </c>
      <c r="BM9" s="17">
        <v>0.28382201623257902</v>
      </c>
      <c r="BN9" s="17">
        <v>0.328839420820423</v>
      </c>
      <c r="BO9" s="17">
        <v>0.23507464391660299</v>
      </c>
      <c r="BP9" s="17"/>
      <c r="BQ9" s="17">
        <v>0.327264403967158</v>
      </c>
      <c r="BR9" s="17">
        <v>0.26774931007055902</v>
      </c>
      <c r="BS9" s="17">
        <v>0.21102738980730101</v>
      </c>
      <c r="BT9" s="17"/>
      <c r="BU9" s="17">
        <v>0.39117381624924102</v>
      </c>
      <c r="BV9" s="17">
        <v>0.24803973359873599</v>
      </c>
      <c r="BW9" s="17">
        <v>0.23907021753666099</v>
      </c>
      <c r="BX9" s="17"/>
      <c r="BY9" s="17">
        <v>9.5877668800144394E-2</v>
      </c>
      <c r="BZ9" s="17"/>
      <c r="CA9" s="17">
        <v>0.29314664942624802</v>
      </c>
    </row>
    <row r="10" spans="2:79" x14ac:dyDescent="0.35">
      <c r="B10" s="18" t="s">
        <v>386</v>
      </c>
      <c r="C10" s="17">
        <v>0.47296205094241001</v>
      </c>
      <c r="D10" s="17">
        <v>0.43152339413402402</v>
      </c>
      <c r="E10" s="17">
        <v>0.52426214555740303</v>
      </c>
      <c r="F10" s="17"/>
      <c r="G10" s="17">
        <v>0.52877956716866703</v>
      </c>
      <c r="H10" s="17">
        <v>0.37820970852777003</v>
      </c>
      <c r="I10" s="17">
        <v>0.43433357131355599</v>
      </c>
      <c r="J10" s="17">
        <v>0.494451169237345</v>
      </c>
      <c r="K10" s="17">
        <v>0.56095003414997602</v>
      </c>
      <c r="L10" s="17">
        <v>0.447645067552009</v>
      </c>
      <c r="M10" s="17"/>
      <c r="N10" s="17">
        <v>0.46318046370987398</v>
      </c>
      <c r="O10" s="17">
        <v>0.56478987307989803</v>
      </c>
      <c r="P10" s="17">
        <v>0.483917810127309</v>
      </c>
      <c r="Q10" s="17">
        <v>0.34180724486361602</v>
      </c>
      <c r="R10" s="17"/>
      <c r="S10" s="17">
        <v>0.42336553060635301</v>
      </c>
      <c r="T10" s="17">
        <v>0.56884051950572601</v>
      </c>
      <c r="U10" s="17">
        <v>0.45375177182704501</v>
      </c>
      <c r="V10" s="17">
        <v>0.55294098144369297</v>
      </c>
      <c r="W10" s="17">
        <v>0.187936923268926</v>
      </c>
      <c r="X10" s="17">
        <v>0.40429943034848398</v>
      </c>
      <c r="Y10" s="17">
        <v>0.51882275697967895</v>
      </c>
      <c r="Z10" s="17">
        <v>0.60370900081557299</v>
      </c>
      <c r="AA10" s="17">
        <v>0.44136346851045699</v>
      </c>
      <c r="AB10" s="17">
        <v>0.58324437321968703</v>
      </c>
      <c r="AC10" s="17">
        <v>0.577765669598855</v>
      </c>
      <c r="AD10" s="17">
        <v>0.44879461126223302</v>
      </c>
      <c r="AE10" s="17"/>
      <c r="AF10" s="17">
        <v>0.42774849543351101</v>
      </c>
      <c r="AG10" s="17">
        <v>0.428576960482771</v>
      </c>
      <c r="AH10" s="17">
        <v>0.49260775000971302</v>
      </c>
      <c r="AI10" s="17">
        <v>0.56127760503950097</v>
      </c>
      <c r="AJ10" s="17">
        <v>0.491926401286366</v>
      </c>
      <c r="AK10" s="17">
        <v>0.55384464023132296</v>
      </c>
      <c r="AL10" s="17"/>
      <c r="AM10" s="17">
        <v>0.48335223696569302</v>
      </c>
      <c r="AN10" s="17">
        <v>0.51397731771670996</v>
      </c>
      <c r="AO10" s="17">
        <v>0.43767682819261</v>
      </c>
      <c r="AP10" s="17">
        <v>0.47234481498776298</v>
      </c>
      <c r="AQ10" s="17">
        <v>0.36786127545035102</v>
      </c>
      <c r="AR10" s="17"/>
      <c r="AS10" s="17">
        <v>0.419748222882324</v>
      </c>
      <c r="AT10" s="17">
        <v>0.49912260822361298</v>
      </c>
      <c r="AU10" s="17">
        <v>0.55477902621167097</v>
      </c>
      <c r="AV10" s="17">
        <v>0.44987890274310199</v>
      </c>
      <c r="AW10" s="17">
        <v>0.42673153958848198</v>
      </c>
      <c r="AX10" s="17">
        <v>0.46454351858655402</v>
      </c>
      <c r="AY10" s="17"/>
      <c r="AZ10" s="17">
        <v>0.58121071120130896</v>
      </c>
      <c r="BA10" s="17">
        <v>0.41757855002213701</v>
      </c>
      <c r="BB10" s="17">
        <v>0.52235445766686395</v>
      </c>
      <c r="BC10" s="17">
        <v>0.38526581792601999</v>
      </c>
      <c r="BD10" s="17">
        <v>0.43127350485375499</v>
      </c>
      <c r="BE10" s="17"/>
      <c r="BF10" s="17">
        <v>0.47762310384169698</v>
      </c>
      <c r="BG10" s="17"/>
      <c r="BH10" s="17">
        <v>0.50251857262682698</v>
      </c>
      <c r="BI10" s="17"/>
      <c r="BJ10" s="17">
        <v>0.50621025049158197</v>
      </c>
      <c r="BK10" s="17">
        <v>0.44181054502788702</v>
      </c>
      <c r="BL10" s="17">
        <v>0.52692691336015096</v>
      </c>
      <c r="BM10" s="17">
        <v>0.34765710712722098</v>
      </c>
      <c r="BN10" s="17">
        <v>0.42398635685867803</v>
      </c>
      <c r="BO10" s="17">
        <v>0</v>
      </c>
      <c r="BP10" s="17"/>
      <c r="BQ10" s="17">
        <v>0.45984641936682102</v>
      </c>
      <c r="BR10" s="17">
        <v>0.44459496011701699</v>
      </c>
      <c r="BS10" s="17">
        <v>0.52525397696958098</v>
      </c>
      <c r="BT10" s="17"/>
      <c r="BU10" s="17">
        <v>0.17573986934053201</v>
      </c>
      <c r="BV10" s="17">
        <v>0.47799316591255098</v>
      </c>
      <c r="BW10" s="17">
        <v>0.50507649367804197</v>
      </c>
      <c r="BX10" s="17"/>
      <c r="BY10" s="17">
        <v>0.56439332052426505</v>
      </c>
      <c r="BZ10" s="17"/>
      <c r="CA10" s="17">
        <v>0.527255035420094</v>
      </c>
    </row>
    <row r="11" spans="2:79" x14ac:dyDescent="0.35">
      <c r="B11" s="18" t="s">
        <v>387</v>
      </c>
      <c r="C11" s="17">
        <v>0.14099808291440699</v>
      </c>
      <c r="D11" s="17">
        <v>0.17935921331669</v>
      </c>
      <c r="E11" s="17">
        <v>9.7362271191254707E-2</v>
      </c>
      <c r="F11" s="17"/>
      <c r="G11" s="17">
        <v>0</v>
      </c>
      <c r="H11" s="17">
        <v>0.12612508040744599</v>
      </c>
      <c r="I11" s="17">
        <v>0.19893927468287001</v>
      </c>
      <c r="J11" s="17">
        <v>8.6487767649016903E-2</v>
      </c>
      <c r="K11" s="17">
        <v>0.20765165694194099</v>
      </c>
      <c r="L11" s="17">
        <v>0.121784037954835</v>
      </c>
      <c r="M11" s="17"/>
      <c r="N11" s="17">
        <v>0.14579740611850101</v>
      </c>
      <c r="O11" s="17">
        <v>8.9518553432503201E-2</v>
      </c>
      <c r="P11" s="17">
        <v>0.20288407251823401</v>
      </c>
      <c r="Q11" s="17">
        <v>0.14125081975064599</v>
      </c>
      <c r="R11" s="17"/>
      <c r="S11" s="17">
        <v>0.16797020047055899</v>
      </c>
      <c r="T11" s="17">
        <v>0.117603155259044</v>
      </c>
      <c r="U11" s="17">
        <v>0.16270684716136</v>
      </c>
      <c r="V11" s="17">
        <v>3.3297149046222899E-2</v>
      </c>
      <c r="W11" s="17">
        <v>0.23725374755110001</v>
      </c>
      <c r="X11" s="17">
        <v>0.17534527842414099</v>
      </c>
      <c r="Y11" s="17">
        <v>0.17411373859750401</v>
      </c>
      <c r="Z11" s="17">
        <v>0.29127842371708701</v>
      </c>
      <c r="AA11" s="17">
        <v>0.110443351885345</v>
      </c>
      <c r="AB11" s="17">
        <v>6.9306585128911705E-2</v>
      </c>
      <c r="AC11" s="17">
        <v>3.2195755442882702E-2</v>
      </c>
      <c r="AD11" s="17">
        <v>0.23953859300244801</v>
      </c>
      <c r="AE11" s="17"/>
      <c r="AF11" s="17">
        <v>0.123024931973862</v>
      </c>
      <c r="AG11" s="17">
        <v>0.16190473036325301</v>
      </c>
      <c r="AH11" s="17">
        <v>0.17154037351727799</v>
      </c>
      <c r="AI11" s="17">
        <v>6.2040310024082002E-2</v>
      </c>
      <c r="AJ11" s="17">
        <v>0.23223172903046799</v>
      </c>
      <c r="AK11" s="17">
        <v>0.101742032891637</v>
      </c>
      <c r="AL11" s="17"/>
      <c r="AM11" s="17">
        <v>0.128201787408812</v>
      </c>
      <c r="AN11" s="17">
        <v>0.15607362297206301</v>
      </c>
      <c r="AO11" s="17">
        <v>0.109307328782025</v>
      </c>
      <c r="AP11" s="17">
        <v>0.121178208618532</v>
      </c>
      <c r="AQ11" s="17">
        <v>0.39162788434606199</v>
      </c>
      <c r="AR11" s="17"/>
      <c r="AS11" s="17">
        <v>0.11991719683747</v>
      </c>
      <c r="AT11" s="17">
        <v>0.146078650112237</v>
      </c>
      <c r="AU11" s="17">
        <v>0.172655686486235</v>
      </c>
      <c r="AV11" s="17">
        <v>0.14919359810007099</v>
      </c>
      <c r="AW11" s="17">
        <v>0.10102575648932099</v>
      </c>
      <c r="AX11" s="17">
        <v>0.156750970641165</v>
      </c>
      <c r="AY11" s="17"/>
      <c r="AZ11" s="17">
        <v>0.140119841785281</v>
      </c>
      <c r="BA11" s="17">
        <v>0.13404630302454501</v>
      </c>
      <c r="BB11" s="17">
        <v>0.121149347059715</v>
      </c>
      <c r="BC11" s="17">
        <v>0.10142561083783</v>
      </c>
      <c r="BD11" s="17">
        <v>0.19137525933254301</v>
      </c>
      <c r="BE11" s="17"/>
      <c r="BF11" s="17">
        <v>0.119836913676704</v>
      </c>
      <c r="BG11" s="17"/>
      <c r="BH11" s="17">
        <v>0.12681324708240699</v>
      </c>
      <c r="BI11" s="17"/>
      <c r="BJ11" s="17">
        <v>5.0898693764422499E-2</v>
      </c>
      <c r="BK11" s="17">
        <v>0.21143520098726401</v>
      </c>
      <c r="BL11" s="17">
        <v>0.179256162117022</v>
      </c>
      <c r="BM11" s="17">
        <v>0.103359662265473</v>
      </c>
      <c r="BN11" s="17">
        <v>0</v>
      </c>
      <c r="BO11" s="17">
        <v>0.222161993248885</v>
      </c>
      <c r="BP11" s="17"/>
      <c r="BQ11" s="17">
        <v>0.121991742963646</v>
      </c>
      <c r="BR11" s="17">
        <v>0.16391981910742701</v>
      </c>
      <c r="BS11" s="17">
        <v>0.124872138783148</v>
      </c>
      <c r="BT11" s="17"/>
      <c r="BU11" s="17">
        <v>0.14227556407047101</v>
      </c>
      <c r="BV11" s="17">
        <v>0.114172470282142</v>
      </c>
      <c r="BW11" s="17">
        <v>0.163138650697357</v>
      </c>
      <c r="BX11" s="17"/>
      <c r="BY11" s="17">
        <v>8.0281158717011206E-2</v>
      </c>
      <c r="BZ11" s="17"/>
      <c r="CA11" s="17">
        <v>0.107102541382245</v>
      </c>
    </row>
    <row r="12" spans="2:79" x14ac:dyDescent="0.35">
      <c r="B12" s="18" t="s">
        <v>388</v>
      </c>
      <c r="C12" s="17">
        <v>3.6347894853741902E-2</v>
      </c>
      <c r="D12" s="17">
        <v>3.1374723087819301E-2</v>
      </c>
      <c r="E12" s="17">
        <v>4.2368634530566301E-2</v>
      </c>
      <c r="F12" s="17"/>
      <c r="G12" s="17">
        <v>0</v>
      </c>
      <c r="H12" s="17">
        <v>3.0248771238589701E-2</v>
      </c>
      <c r="I12" s="17">
        <v>3.5768122647158299E-2</v>
      </c>
      <c r="J12" s="17">
        <v>6.9626620769333805E-2</v>
      </c>
      <c r="K12" s="17">
        <v>2.0840518685160299E-2</v>
      </c>
      <c r="L12" s="17">
        <v>2.7805108307665801E-2</v>
      </c>
      <c r="M12" s="17"/>
      <c r="N12" s="17">
        <v>3.3381221066509301E-2</v>
      </c>
      <c r="O12" s="17">
        <v>7.0668136437814305E-2</v>
      </c>
      <c r="P12" s="17">
        <v>0</v>
      </c>
      <c r="Q12" s="17">
        <v>3.1888837119005198E-2</v>
      </c>
      <c r="R12" s="17"/>
      <c r="S12" s="17">
        <v>3.3333182593986703E-2</v>
      </c>
      <c r="T12" s="17">
        <v>5.7576913312561699E-2</v>
      </c>
      <c r="U12" s="17">
        <v>3.5970979132775499E-2</v>
      </c>
      <c r="V12" s="17">
        <v>0.136375910771835</v>
      </c>
      <c r="W12" s="17">
        <v>0</v>
      </c>
      <c r="X12" s="17">
        <v>0</v>
      </c>
      <c r="Y12" s="17">
        <v>3.47045784139796E-2</v>
      </c>
      <c r="Z12" s="17">
        <v>0</v>
      </c>
      <c r="AA12" s="17">
        <v>5.0065300680833598E-2</v>
      </c>
      <c r="AB12" s="17">
        <v>0</v>
      </c>
      <c r="AC12" s="17">
        <v>5.2810468063057503E-2</v>
      </c>
      <c r="AD12" s="17">
        <v>0</v>
      </c>
      <c r="AE12" s="17"/>
      <c r="AF12" s="17">
        <v>4.3065966403784503E-2</v>
      </c>
      <c r="AG12" s="17">
        <v>4.5955189189516701E-2</v>
      </c>
      <c r="AH12" s="17">
        <v>2.8418076552721602E-2</v>
      </c>
      <c r="AI12" s="17">
        <v>0</v>
      </c>
      <c r="AJ12" s="17">
        <v>0</v>
      </c>
      <c r="AK12" s="17">
        <v>5.6670466398923897E-2</v>
      </c>
      <c r="AL12" s="17"/>
      <c r="AM12" s="17">
        <v>5.5514186818822003E-2</v>
      </c>
      <c r="AN12" s="17">
        <v>3.2403924140314198E-2</v>
      </c>
      <c r="AO12" s="17">
        <v>3.4945163942752697E-2</v>
      </c>
      <c r="AP12" s="17">
        <v>2.9721917132937099E-2</v>
      </c>
      <c r="AQ12" s="17">
        <v>0</v>
      </c>
      <c r="AR12" s="17"/>
      <c r="AS12" s="17">
        <v>1.70830954492176E-2</v>
      </c>
      <c r="AT12" s="17">
        <v>2.7405538105562802E-2</v>
      </c>
      <c r="AU12" s="17">
        <v>4.8342453435203303E-3</v>
      </c>
      <c r="AV12" s="17">
        <v>7.5069235691303998E-2</v>
      </c>
      <c r="AW12" s="17">
        <v>2.37722172491306E-2</v>
      </c>
      <c r="AX12" s="17">
        <v>0.115441147358084</v>
      </c>
      <c r="AY12" s="17"/>
      <c r="AZ12" s="17">
        <v>8.7685520944538603E-3</v>
      </c>
      <c r="BA12" s="17">
        <v>7.7711338383572207E-2</v>
      </c>
      <c r="BB12" s="17">
        <v>2.8230672496545098E-2</v>
      </c>
      <c r="BC12" s="17">
        <v>5.9000171605341503E-2</v>
      </c>
      <c r="BD12" s="17">
        <v>0</v>
      </c>
      <c r="BE12" s="17"/>
      <c r="BF12" s="17">
        <v>4.3604391784026898E-2</v>
      </c>
      <c r="BG12" s="17"/>
      <c r="BH12" s="17">
        <v>4.9321358838153598E-2</v>
      </c>
      <c r="BI12" s="17"/>
      <c r="BJ12" s="17">
        <v>1.04258712988652E-2</v>
      </c>
      <c r="BK12" s="17">
        <v>7.2489006512579002E-2</v>
      </c>
      <c r="BL12" s="17">
        <v>1.19842526833138E-2</v>
      </c>
      <c r="BM12" s="17">
        <v>0.14310542027096201</v>
      </c>
      <c r="BN12" s="17">
        <v>0</v>
      </c>
      <c r="BO12" s="17">
        <v>0</v>
      </c>
      <c r="BP12" s="17"/>
      <c r="BQ12" s="17">
        <v>2.9141916388719599E-2</v>
      </c>
      <c r="BR12" s="17">
        <v>3.4771788828712798E-2</v>
      </c>
      <c r="BS12" s="17">
        <v>4.3120304249229802E-2</v>
      </c>
      <c r="BT12" s="17"/>
      <c r="BU12" s="17">
        <v>0.29081075033975601</v>
      </c>
      <c r="BV12" s="17">
        <v>5.3210783894367897E-2</v>
      </c>
      <c r="BW12" s="17">
        <v>1.32522241197546E-2</v>
      </c>
      <c r="BX12" s="17"/>
      <c r="BY12" s="17">
        <v>0</v>
      </c>
      <c r="BZ12" s="17"/>
      <c r="CA12" s="17">
        <v>0</v>
      </c>
    </row>
    <row r="13" spans="2:79" x14ac:dyDescent="0.35">
      <c r="B13" s="18" t="s">
        <v>136</v>
      </c>
      <c r="C13" s="17">
        <v>0.10937865731391</v>
      </c>
      <c r="D13" s="17">
        <v>0.104279922425856</v>
      </c>
      <c r="E13" s="17">
        <v>0.11603159962583599</v>
      </c>
      <c r="F13" s="17"/>
      <c r="G13" s="17">
        <v>0.13241930135730101</v>
      </c>
      <c r="H13" s="17">
        <v>0.17418765641939701</v>
      </c>
      <c r="I13" s="17">
        <v>0.10338404686694901</v>
      </c>
      <c r="J13" s="17">
        <v>7.5939693342981701E-2</v>
      </c>
      <c r="K13" s="17">
        <v>6.0869084842919599E-2</v>
      </c>
      <c r="L13" s="17">
        <v>0.143187469722483</v>
      </c>
      <c r="M13" s="17"/>
      <c r="N13" s="17">
        <v>8.1362462314037695E-2</v>
      </c>
      <c r="O13" s="17">
        <v>6.64709876300381E-2</v>
      </c>
      <c r="P13" s="17">
        <v>0.113905883275485</v>
      </c>
      <c r="Q13" s="17">
        <v>0.202681269849107</v>
      </c>
      <c r="R13" s="17"/>
      <c r="S13" s="17">
        <v>0.106081870566255</v>
      </c>
      <c r="T13" s="17">
        <v>7.4126723693964405E-2</v>
      </c>
      <c r="U13" s="17">
        <v>4.2878528360077502E-2</v>
      </c>
      <c r="V13" s="17">
        <v>5.2444966688928597E-2</v>
      </c>
      <c r="W13" s="17">
        <v>0.37314843027852101</v>
      </c>
      <c r="X13" s="17">
        <v>0.17485496620740701</v>
      </c>
      <c r="Y13" s="17">
        <v>5.3721028642833499E-2</v>
      </c>
      <c r="Z13" s="17">
        <v>0</v>
      </c>
      <c r="AA13" s="17">
        <v>0.116113047347951</v>
      </c>
      <c r="AB13" s="17">
        <v>0.10162249466762099</v>
      </c>
      <c r="AC13" s="17">
        <v>4.2705379605432497E-2</v>
      </c>
      <c r="AD13" s="17">
        <v>0.31166679573532002</v>
      </c>
      <c r="AE13" s="17"/>
      <c r="AF13" s="17">
        <v>0.220473630688999</v>
      </c>
      <c r="AG13" s="17">
        <v>0.106300870432968</v>
      </c>
      <c r="AH13" s="17">
        <v>6.9479865651273703E-2</v>
      </c>
      <c r="AI13" s="17">
        <v>6.6168876940542506E-2</v>
      </c>
      <c r="AJ13" s="17">
        <v>9.8347805572729194E-2</v>
      </c>
      <c r="AK13" s="17">
        <v>1.15301110541523E-2</v>
      </c>
      <c r="AL13" s="17"/>
      <c r="AM13" s="17">
        <v>0.133758618879605</v>
      </c>
      <c r="AN13" s="17">
        <v>0.123020212576347</v>
      </c>
      <c r="AO13" s="17">
        <v>6.4219853781756805E-2</v>
      </c>
      <c r="AP13" s="17">
        <v>0.10458657904552</v>
      </c>
      <c r="AQ13" s="17">
        <v>0</v>
      </c>
      <c r="AR13" s="17"/>
      <c r="AS13" s="17">
        <v>0.111984524267704</v>
      </c>
      <c r="AT13" s="17">
        <v>0.1598597789024</v>
      </c>
      <c r="AU13" s="17">
        <v>3.3914780002136498E-2</v>
      </c>
      <c r="AV13" s="17">
        <v>9.7648273971464306E-2</v>
      </c>
      <c r="AW13" s="17">
        <v>8.0805379162309302E-2</v>
      </c>
      <c r="AX13" s="17">
        <v>0.13927584209146401</v>
      </c>
      <c r="AY13" s="17"/>
      <c r="AZ13" s="17">
        <v>7.2615583710057996E-2</v>
      </c>
      <c r="BA13" s="17">
        <v>0.145479941998224</v>
      </c>
      <c r="BB13" s="17">
        <v>8.4681548458551595E-2</v>
      </c>
      <c r="BC13" s="17">
        <v>8.07953273563735E-2</v>
      </c>
      <c r="BD13" s="17">
        <v>0.134173798225557</v>
      </c>
      <c r="BE13" s="17"/>
      <c r="BF13" s="17">
        <v>0.10574128856069</v>
      </c>
      <c r="BG13" s="17"/>
      <c r="BH13" s="17">
        <v>0.105971223664758</v>
      </c>
      <c r="BI13" s="17"/>
      <c r="BJ13" s="17">
        <v>0.13753393000726799</v>
      </c>
      <c r="BK13" s="17">
        <v>7.7740459525651798E-2</v>
      </c>
      <c r="BL13" s="17">
        <v>5.8277456185308399E-2</v>
      </c>
      <c r="BM13" s="17">
        <v>0.122055794103766</v>
      </c>
      <c r="BN13" s="17">
        <v>0.2471742223209</v>
      </c>
      <c r="BO13" s="17">
        <v>0.54276336283451199</v>
      </c>
      <c r="BP13" s="17"/>
      <c r="BQ13" s="17">
        <v>6.1755517313654501E-2</v>
      </c>
      <c r="BR13" s="17">
        <v>8.8964121876283497E-2</v>
      </c>
      <c r="BS13" s="17">
        <v>9.5726190190740704E-2</v>
      </c>
      <c r="BT13" s="17"/>
      <c r="BU13" s="17">
        <v>0</v>
      </c>
      <c r="BV13" s="17">
        <v>0.106583846312203</v>
      </c>
      <c r="BW13" s="17">
        <v>7.9462413968186499E-2</v>
      </c>
      <c r="BX13" s="17"/>
      <c r="BY13" s="17">
        <v>0.259447851958579</v>
      </c>
      <c r="BZ13" s="17"/>
      <c r="CA13" s="17">
        <v>7.2495773771413793E-2</v>
      </c>
    </row>
    <row r="14" spans="2:79" x14ac:dyDescent="0.35">
      <c r="B14" s="18" t="s">
        <v>389</v>
      </c>
      <c r="C14" s="21">
        <v>0.71327536491794197</v>
      </c>
      <c r="D14" s="21">
        <v>0.68498614116963497</v>
      </c>
      <c r="E14" s="21">
        <v>0.74423749465234301</v>
      </c>
      <c r="F14" s="21"/>
      <c r="G14" s="21">
        <v>0.86758069864269904</v>
      </c>
      <c r="H14" s="21">
        <v>0.66943849193456795</v>
      </c>
      <c r="I14" s="21">
        <v>0.66190855580302199</v>
      </c>
      <c r="J14" s="21">
        <v>0.76794591823866798</v>
      </c>
      <c r="K14" s="21">
        <v>0.71063873952997902</v>
      </c>
      <c r="L14" s="21">
        <v>0.70722338401501605</v>
      </c>
      <c r="M14" s="21"/>
      <c r="N14" s="21">
        <v>0.73945891050095203</v>
      </c>
      <c r="O14" s="21">
        <v>0.77334232249964496</v>
      </c>
      <c r="P14" s="21">
        <v>0.68321004420628095</v>
      </c>
      <c r="Q14" s="21">
        <v>0.624179073281242</v>
      </c>
      <c r="R14" s="21"/>
      <c r="S14" s="21">
        <v>0.69261474636919895</v>
      </c>
      <c r="T14" s="21">
        <v>0.75069320773443005</v>
      </c>
      <c r="U14" s="21">
        <v>0.75844364534578701</v>
      </c>
      <c r="V14" s="21">
        <v>0.77788197349301402</v>
      </c>
      <c r="W14" s="21">
        <v>0.38959782217037903</v>
      </c>
      <c r="X14" s="21">
        <v>0.64979975536845203</v>
      </c>
      <c r="Y14" s="21">
        <v>0.73746065434568298</v>
      </c>
      <c r="Z14" s="21">
        <v>0.70872157628291299</v>
      </c>
      <c r="AA14" s="21">
        <v>0.72337830008587101</v>
      </c>
      <c r="AB14" s="21">
        <v>0.82907092020346695</v>
      </c>
      <c r="AC14" s="21">
        <v>0.87228839688862703</v>
      </c>
      <c r="AD14" s="21">
        <v>0.44879461126223302</v>
      </c>
      <c r="AE14" s="21"/>
      <c r="AF14" s="21">
        <v>0.61343547093335404</v>
      </c>
      <c r="AG14" s="21">
        <v>0.68583921001426296</v>
      </c>
      <c r="AH14" s="21">
        <v>0.73056168427872603</v>
      </c>
      <c r="AI14" s="21">
        <v>0.87179081303537598</v>
      </c>
      <c r="AJ14" s="21">
        <v>0.669420465396803</v>
      </c>
      <c r="AK14" s="21">
        <v>0.83005738965528697</v>
      </c>
      <c r="AL14" s="21"/>
      <c r="AM14" s="21">
        <v>0.68252540689276098</v>
      </c>
      <c r="AN14" s="21">
        <v>0.68850224031127705</v>
      </c>
      <c r="AO14" s="21">
        <v>0.79152765349346599</v>
      </c>
      <c r="AP14" s="21">
        <v>0.74451329520301102</v>
      </c>
      <c r="AQ14" s="21">
        <v>0.60837211565393801</v>
      </c>
      <c r="AR14" s="21"/>
      <c r="AS14" s="21">
        <v>0.75101518344560902</v>
      </c>
      <c r="AT14" s="21">
        <v>0.66665603287980002</v>
      </c>
      <c r="AU14" s="21">
        <v>0.78859528816810798</v>
      </c>
      <c r="AV14" s="21">
        <v>0.67808889223716096</v>
      </c>
      <c r="AW14" s="21">
        <v>0.79439664709923896</v>
      </c>
      <c r="AX14" s="21">
        <v>0.58853203990928704</v>
      </c>
      <c r="AY14" s="21"/>
      <c r="AZ14" s="21">
        <v>0.77849602241020699</v>
      </c>
      <c r="BA14" s="21">
        <v>0.64276241659365896</v>
      </c>
      <c r="BB14" s="21">
        <v>0.76593843198518796</v>
      </c>
      <c r="BC14" s="21">
        <v>0.75877889020045597</v>
      </c>
      <c r="BD14" s="21">
        <v>0.67445094244189996</v>
      </c>
      <c r="BE14" s="21"/>
      <c r="BF14" s="21">
        <v>0.73081740597857903</v>
      </c>
      <c r="BG14" s="21"/>
      <c r="BH14" s="21">
        <v>0.71789417041468195</v>
      </c>
      <c r="BI14" s="21"/>
      <c r="BJ14" s="21">
        <v>0.80114150492944503</v>
      </c>
      <c r="BK14" s="21">
        <v>0.63833533297450495</v>
      </c>
      <c r="BL14" s="21">
        <v>0.75048212901435596</v>
      </c>
      <c r="BM14" s="21">
        <v>0.63147912335980005</v>
      </c>
      <c r="BN14" s="21">
        <v>0.75282577767909997</v>
      </c>
      <c r="BO14" s="21">
        <v>0.23507464391660299</v>
      </c>
      <c r="BP14" s="21"/>
      <c r="BQ14" s="21">
        <v>0.78711082333397997</v>
      </c>
      <c r="BR14" s="21">
        <v>0.71234427018757696</v>
      </c>
      <c r="BS14" s="21">
        <v>0.73628136677688205</v>
      </c>
      <c r="BT14" s="21"/>
      <c r="BU14" s="21">
        <v>0.56691368558977295</v>
      </c>
      <c r="BV14" s="21">
        <v>0.72603289951128802</v>
      </c>
      <c r="BW14" s="21">
        <v>0.74414671121470199</v>
      </c>
      <c r="BX14" s="21"/>
      <c r="BY14" s="21">
        <v>0.66027098932440997</v>
      </c>
      <c r="BZ14" s="21"/>
      <c r="CA14" s="21">
        <v>0.82040168484634202</v>
      </c>
    </row>
    <row r="15" spans="2:79" x14ac:dyDescent="0.35">
      <c r="B15" s="18" t="s">
        <v>390</v>
      </c>
      <c r="C15" s="21">
        <v>0.177345977768149</v>
      </c>
      <c r="D15" s="21">
        <v>0.21073393640450899</v>
      </c>
      <c r="E15" s="21">
        <v>0.13973090572182101</v>
      </c>
      <c r="F15" s="21"/>
      <c r="G15" s="21">
        <v>0</v>
      </c>
      <c r="H15" s="21">
        <v>0.15637385164603501</v>
      </c>
      <c r="I15" s="21">
        <v>0.23470739733002899</v>
      </c>
      <c r="J15" s="21">
        <v>0.15611438841835101</v>
      </c>
      <c r="K15" s="21">
        <v>0.228492175627101</v>
      </c>
      <c r="L15" s="21">
        <v>0.149589146262501</v>
      </c>
      <c r="M15" s="21"/>
      <c r="N15" s="21">
        <v>0.17917862718500999</v>
      </c>
      <c r="O15" s="21">
        <v>0.16018668987031701</v>
      </c>
      <c r="P15" s="21">
        <v>0.20288407251823401</v>
      </c>
      <c r="Q15" s="21">
        <v>0.17313965686965099</v>
      </c>
      <c r="R15" s="21"/>
      <c r="S15" s="21">
        <v>0.20130338306454601</v>
      </c>
      <c r="T15" s="21">
        <v>0.17518006857160501</v>
      </c>
      <c r="U15" s="21">
        <v>0.198677826294136</v>
      </c>
      <c r="V15" s="21">
        <v>0.169673059818058</v>
      </c>
      <c r="W15" s="21">
        <v>0.23725374755110001</v>
      </c>
      <c r="X15" s="21">
        <v>0.17534527842414099</v>
      </c>
      <c r="Y15" s="21">
        <v>0.20881831701148401</v>
      </c>
      <c r="Z15" s="21">
        <v>0.29127842371708701</v>
      </c>
      <c r="AA15" s="21">
        <v>0.160508652566178</v>
      </c>
      <c r="AB15" s="21">
        <v>6.9306585128911705E-2</v>
      </c>
      <c r="AC15" s="21">
        <v>8.5006223505940295E-2</v>
      </c>
      <c r="AD15" s="21">
        <v>0.23953859300244801</v>
      </c>
      <c r="AE15" s="21"/>
      <c r="AF15" s="21">
        <v>0.16609089837764701</v>
      </c>
      <c r="AG15" s="21">
        <v>0.207859919552769</v>
      </c>
      <c r="AH15" s="21">
        <v>0.19995845006999999</v>
      </c>
      <c r="AI15" s="21">
        <v>6.2040310024082002E-2</v>
      </c>
      <c r="AJ15" s="21">
        <v>0.23223172903046799</v>
      </c>
      <c r="AK15" s="21">
        <v>0.158412499290561</v>
      </c>
      <c r="AL15" s="21"/>
      <c r="AM15" s="21">
        <v>0.183715974227634</v>
      </c>
      <c r="AN15" s="21">
        <v>0.18847754711237699</v>
      </c>
      <c r="AO15" s="21">
        <v>0.144252492724777</v>
      </c>
      <c r="AP15" s="21">
        <v>0.15090012575146899</v>
      </c>
      <c r="AQ15" s="21">
        <v>0.39162788434606199</v>
      </c>
      <c r="AR15" s="21"/>
      <c r="AS15" s="21">
        <v>0.137000292286687</v>
      </c>
      <c r="AT15" s="21">
        <v>0.17348418821779901</v>
      </c>
      <c r="AU15" s="21">
        <v>0.177489931829755</v>
      </c>
      <c r="AV15" s="21">
        <v>0.22426283379137499</v>
      </c>
      <c r="AW15" s="21">
        <v>0.124797973738452</v>
      </c>
      <c r="AX15" s="21">
        <v>0.27219211799924897</v>
      </c>
      <c r="AY15" s="21"/>
      <c r="AZ15" s="21">
        <v>0.14888839387973499</v>
      </c>
      <c r="BA15" s="21">
        <v>0.21175764140811701</v>
      </c>
      <c r="BB15" s="21">
        <v>0.14938001955626001</v>
      </c>
      <c r="BC15" s="21">
        <v>0.16042578244317099</v>
      </c>
      <c r="BD15" s="21">
        <v>0.19137525933254301</v>
      </c>
      <c r="BE15" s="21"/>
      <c r="BF15" s="21">
        <v>0.16344130546073099</v>
      </c>
      <c r="BG15" s="21"/>
      <c r="BH15" s="21">
        <v>0.17613460592055999</v>
      </c>
      <c r="BI15" s="21"/>
      <c r="BJ15" s="21">
        <v>6.1324565063287699E-2</v>
      </c>
      <c r="BK15" s="21">
        <v>0.28392420749984298</v>
      </c>
      <c r="BL15" s="21">
        <v>0.19124041480033599</v>
      </c>
      <c r="BM15" s="21">
        <v>0.24646508253643401</v>
      </c>
      <c r="BN15" s="21">
        <v>0</v>
      </c>
      <c r="BO15" s="21">
        <v>0.222161993248885</v>
      </c>
      <c r="BP15" s="21"/>
      <c r="BQ15" s="21">
        <v>0.151133659352366</v>
      </c>
      <c r="BR15" s="21">
        <v>0.19869160793613999</v>
      </c>
      <c r="BS15" s="21">
        <v>0.16799244303237801</v>
      </c>
      <c r="BT15" s="21"/>
      <c r="BU15" s="21">
        <v>0.43308631441022699</v>
      </c>
      <c r="BV15" s="21">
        <v>0.16738325417651001</v>
      </c>
      <c r="BW15" s="21">
        <v>0.17639087481711099</v>
      </c>
      <c r="BX15" s="21"/>
      <c r="BY15" s="21">
        <v>8.0281158717011206E-2</v>
      </c>
      <c r="BZ15" s="21"/>
      <c r="CA15" s="21">
        <v>0.107102541382245</v>
      </c>
    </row>
    <row r="16" spans="2:79" x14ac:dyDescent="0.35">
      <c r="B16" s="18" t="s">
        <v>202</v>
      </c>
      <c r="C16" s="22">
        <v>0.53592938714979299</v>
      </c>
      <c r="D16" s="22">
        <v>0.47425220476512597</v>
      </c>
      <c r="E16" s="22">
        <v>0.604506588930522</v>
      </c>
      <c r="F16" s="22"/>
      <c r="G16" s="22">
        <v>0.86758069864269904</v>
      </c>
      <c r="H16" s="22">
        <v>0.51306464028853205</v>
      </c>
      <c r="I16" s="22">
        <v>0.427201158472994</v>
      </c>
      <c r="J16" s="22">
        <v>0.61183152982031697</v>
      </c>
      <c r="K16" s="22">
        <v>0.48214656390287802</v>
      </c>
      <c r="L16" s="22">
        <v>0.55763423775251497</v>
      </c>
      <c r="M16" s="22"/>
      <c r="N16" s="22">
        <v>0.56028028331594204</v>
      </c>
      <c r="O16" s="22">
        <v>0.61315563262932704</v>
      </c>
      <c r="P16" s="22">
        <v>0.48032597168804703</v>
      </c>
      <c r="Q16" s="22">
        <v>0.45103941641159101</v>
      </c>
      <c r="R16" s="22"/>
      <c r="S16" s="22">
        <v>0.49131136330465303</v>
      </c>
      <c r="T16" s="22">
        <v>0.57551313916282498</v>
      </c>
      <c r="U16" s="22">
        <v>0.55976581905165101</v>
      </c>
      <c r="V16" s="22">
        <v>0.608208913674956</v>
      </c>
      <c r="W16" s="22">
        <v>0.15234407461927901</v>
      </c>
      <c r="X16" s="22">
        <v>0.47445447694431098</v>
      </c>
      <c r="Y16" s="22">
        <v>0.52864233733419896</v>
      </c>
      <c r="Z16" s="22">
        <v>0.41744315256582498</v>
      </c>
      <c r="AA16" s="22">
        <v>0.56286964751969304</v>
      </c>
      <c r="AB16" s="22">
        <v>0.75976433507455499</v>
      </c>
      <c r="AC16" s="22">
        <v>0.78728217338268702</v>
      </c>
      <c r="AD16" s="22">
        <v>0.20925601825978499</v>
      </c>
      <c r="AE16" s="22"/>
      <c r="AF16" s="22">
        <v>0.44734457255570798</v>
      </c>
      <c r="AG16" s="22">
        <v>0.47797929046149401</v>
      </c>
      <c r="AH16" s="22">
        <v>0.53060323420872602</v>
      </c>
      <c r="AI16" s="22">
        <v>0.80975050301129403</v>
      </c>
      <c r="AJ16" s="22">
        <v>0.43718873636633498</v>
      </c>
      <c r="AK16" s="22">
        <v>0.67164489036472497</v>
      </c>
      <c r="AL16" s="22"/>
      <c r="AM16" s="22">
        <v>0.49880943266512701</v>
      </c>
      <c r="AN16" s="22">
        <v>0.50002469319889997</v>
      </c>
      <c r="AO16" s="22">
        <v>0.64727516076868896</v>
      </c>
      <c r="AP16" s="22">
        <v>0.59361316945154097</v>
      </c>
      <c r="AQ16" s="22">
        <v>0.21674423130787601</v>
      </c>
      <c r="AR16" s="22"/>
      <c r="AS16" s="22">
        <v>0.61401489115892205</v>
      </c>
      <c r="AT16" s="22">
        <v>0.49317184466200098</v>
      </c>
      <c r="AU16" s="22">
        <v>0.61110535633835295</v>
      </c>
      <c r="AV16" s="22">
        <v>0.453826058445786</v>
      </c>
      <c r="AW16" s="22">
        <v>0.66959867336078704</v>
      </c>
      <c r="AX16" s="22">
        <v>0.31633992191003801</v>
      </c>
      <c r="AY16" s="22"/>
      <c r="AZ16" s="22">
        <v>0.62960762853047303</v>
      </c>
      <c r="BA16" s="22">
        <v>0.43100477518554298</v>
      </c>
      <c r="BB16" s="22">
        <v>0.61655841242892795</v>
      </c>
      <c r="BC16" s="22">
        <v>0.59835310775728401</v>
      </c>
      <c r="BD16" s="22">
        <v>0.483075683109357</v>
      </c>
      <c r="BE16" s="22"/>
      <c r="BF16" s="22">
        <v>0.56737610051784804</v>
      </c>
      <c r="BG16" s="22"/>
      <c r="BH16" s="22">
        <v>0.54175956449412099</v>
      </c>
      <c r="BI16" s="22"/>
      <c r="BJ16" s="22">
        <v>0.73981693986615704</v>
      </c>
      <c r="BK16" s="22">
        <v>0.35441112547466203</v>
      </c>
      <c r="BL16" s="22">
        <v>0.55924171421402002</v>
      </c>
      <c r="BM16" s="22">
        <v>0.38501404082336499</v>
      </c>
      <c r="BN16" s="22">
        <v>0.75282577767909997</v>
      </c>
      <c r="BO16" s="22">
        <v>1.2912650667718E-2</v>
      </c>
      <c r="BP16" s="22"/>
      <c r="BQ16" s="22">
        <v>0.63597716398161397</v>
      </c>
      <c r="BR16" s="22">
        <v>0.51365266225143702</v>
      </c>
      <c r="BS16" s="22">
        <v>0.56828892374450402</v>
      </c>
      <c r="BT16" s="22"/>
      <c r="BU16" s="22">
        <v>0.13382737117954599</v>
      </c>
      <c r="BV16" s="22">
        <v>0.55864964533477801</v>
      </c>
      <c r="BW16" s="22">
        <v>0.56775583639759097</v>
      </c>
      <c r="BX16" s="22"/>
      <c r="BY16" s="22">
        <v>0.57998983060739895</v>
      </c>
      <c r="BZ16" s="22"/>
      <c r="CA16" s="22">
        <v>0.71329914346409695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0.42047481440995099</v>
      </c>
      <c r="D9" s="17">
        <v>0.40766316469205399</v>
      </c>
      <c r="E9" s="17">
        <v>0.43150266392206699</v>
      </c>
      <c r="F9" s="17"/>
      <c r="G9" s="17">
        <v>0.33880113147403301</v>
      </c>
      <c r="H9" s="17">
        <v>0.33458559576734997</v>
      </c>
      <c r="I9" s="17">
        <v>0.23378751435042799</v>
      </c>
      <c r="J9" s="17">
        <v>0.48529728338943801</v>
      </c>
      <c r="K9" s="17">
        <v>0.50280026548817802</v>
      </c>
      <c r="L9" s="17">
        <v>0.43757924680921401</v>
      </c>
      <c r="M9" s="17"/>
      <c r="N9" s="17">
        <v>0.43156417046048701</v>
      </c>
      <c r="O9" s="17">
        <v>0.37838517433826202</v>
      </c>
      <c r="P9" s="17">
        <v>0.48149173821852598</v>
      </c>
      <c r="Q9" s="17">
        <v>0.38669759387403102</v>
      </c>
      <c r="R9" s="17"/>
      <c r="S9" s="17">
        <v>0.36909671675788702</v>
      </c>
      <c r="T9" s="17">
        <v>0.50457549228583198</v>
      </c>
      <c r="U9" s="17">
        <v>0.39130913853587301</v>
      </c>
      <c r="V9" s="17">
        <v>0.33194414009831902</v>
      </c>
      <c r="W9" s="17">
        <v>0.38819005938621498</v>
      </c>
      <c r="X9" s="17">
        <v>0.51726503138069602</v>
      </c>
      <c r="Y9" s="17">
        <v>0.444833620709287</v>
      </c>
      <c r="Z9" s="17">
        <v>0.45060652956622299</v>
      </c>
      <c r="AA9" s="17">
        <v>0.40982864927835599</v>
      </c>
      <c r="AB9" s="17">
        <v>0.30431042514882101</v>
      </c>
      <c r="AC9" s="17">
        <v>0.54924109755390205</v>
      </c>
      <c r="AD9" s="17">
        <v>0</v>
      </c>
      <c r="AE9" s="17"/>
      <c r="AF9" s="17">
        <v>0.36941869310942599</v>
      </c>
      <c r="AG9" s="17">
        <v>0.44225149435706101</v>
      </c>
      <c r="AH9" s="17">
        <v>0.392143492845133</v>
      </c>
      <c r="AI9" s="17">
        <v>0.38460384987988899</v>
      </c>
      <c r="AJ9" s="17">
        <v>0.45925376477869101</v>
      </c>
      <c r="AK9" s="17">
        <v>0.61803629298704699</v>
      </c>
      <c r="AL9" s="17"/>
      <c r="AM9" s="17">
        <v>0.47393863747280102</v>
      </c>
      <c r="AN9" s="17">
        <v>0.445288255566964</v>
      </c>
      <c r="AO9" s="17">
        <v>0.41153601083338098</v>
      </c>
      <c r="AP9" s="17">
        <v>0.33077678849435499</v>
      </c>
      <c r="AQ9" s="17">
        <v>0.36765064356146199</v>
      </c>
      <c r="AR9" s="17"/>
      <c r="AS9" s="17">
        <v>0.34519691016436699</v>
      </c>
      <c r="AT9" s="17">
        <v>0.38652974124153</v>
      </c>
      <c r="AU9" s="17">
        <v>0.53244160703557397</v>
      </c>
      <c r="AV9" s="17">
        <v>0.47134007303691999</v>
      </c>
      <c r="AW9" s="17">
        <v>0.42545594658747898</v>
      </c>
      <c r="AX9" s="17">
        <v>0.36601044664545301</v>
      </c>
      <c r="AY9" s="17"/>
      <c r="AZ9" s="17">
        <v>0.44420095793842701</v>
      </c>
      <c r="BA9" s="17">
        <v>0.379895657085079</v>
      </c>
      <c r="BB9" s="17">
        <v>0.433620710785247</v>
      </c>
      <c r="BC9" s="17">
        <v>0.49295044370507102</v>
      </c>
      <c r="BD9" s="17">
        <v>0.40551830283113599</v>
      </c>
      <c r="BE9" s="17"/>
      <c r="BF9" s="17">
        <v>0.425830628312516</v>
      </c>
      <c r="BG9" s="17"/>
      <c r="BH9" s="17">
        <v>0.412238310011179</v>
      </c>
      <c r="BI9" s="17"/>
      <c r="BJ9" s="17">
        <v>0.43581412773507799</v>
      </c>
      <c r="BK9" s="17">
        <v>0.437770283414947</v>
      </c>
      <c r="BL9" s="17">
        <v>0.40959920733002603</v>
      </c>
      <c r="BM9" s="17">
        <v>0.40883530808754698</v>
      </c>
      <c r="BN9" s="17">
        <v>0.19402995864322301</v>
      </c>
      <c r="BO9" s="17">
        <v>0.23507464391660299</v>
      </c>
      <c r="BP9" s="17"/>
      <c r="BQ9" s="17">
        <v>0.49404514483485001</v>
      </c>
      <c r="BR9" s="17">
        <v>0.42279314256691097</v>
      </c>
      <c r="BS9" s="17">
        <v>0.42419017291754502</v>
      </c>
      <c r="BT9" s="17"/>
      <c r="BU9" s="17">
        <v>0.53605335095992002</v>
      </c>
      <c r="BV9" s="17">
        <v>0.38222076726951298</v>
      </c>
      <c r="BW9" s="17">
        <v>0.47280253421149099</v>
      </c>
      <c r="BX9" s="17"/>
      <c r="BY9" s="17">
        <v>0</v>
      </c>
      <c r="BZ9" s="17"/>
      <c r="CA9" s="17">
        <v>0.53728740703783995</v>
      </c>
    </row>
    <row r="10" spans="2:79" x14ac:dyDescent="0.35">
      <c r="B10" s="18" t="s">
        <v>386</v>
      </c>
      <c r="C10" s="17">
        <v>0.468659745336239</v>
      </c>
      <c r="D10" s="17">
        <v>0.498303437103846</v>
      </c>
      <c r="E10" s="17">
        <v>0.43733523655548701</v>
      </c>
      <c r="F10" s="17"/>
      <c r="G10" s="17">
        <v>0.66119886852596699</v>
      </c>
      <c r="H10" s="17">
        <v>0.35592531885859302</v>
      </c>
      <c r="I10" s="17">
        <v>0.68846416330333504</v>
      </c>
      <c r="J10" s="17">
        <v>0.40046710678983699</v>
      </c>
      <c r="K10" s="17">
        <v>0.40258950309277303</v>
      </c>
      <c r="L10" s="17">
        <v>0.51127304374735505</v>
      </c>
      <c r="M10" s="17"/>
      <c r="N10" s="17">
        <v>0.50670715313938797</v>
      </c>
      <c r="O10" s="17">
        <v>0.45415906162851999</v>
      </c>
      <c r="P10" s="17">
        <v>0.51850826178147402</v>
      </c>
      <c r="Q10" s="17">
        <v>0.37692944280135099</v>
      </c>
      <c r="R10" s="17"/>
      <c r="S10" s="17">
        <v>0.50391093270953302</v>
      </c>
      <c r="T10" s="17">
        <v>0.40038671136946202</v>
      </c>
      <c r="U10" s="17">
        <v>0.56083525340063001</v>
      </c>
      <c r="V10" s="17">
        <v>0.59090701733516204</v>
      </c>
      <c r="W10" s="17">
        <v>0.55673138315626103</v>
      </c>
      <c r="X10" s="17">
        <v>0.36705227947007601</v>
      </c>
      <c r="Y10" s="17">
        <v>0.36613582798112798</v>
      </c>
      <c r="Z10" s="17">
        <v>0.37703343363929698</v>
      </c>
      <c r="AA10" s="17">
        <v>0.43470784165773502</v>
      </c>
      <c r="AB10" s="17">
        <v>0.55425247330698502</v>
      </c>
      <c r="AC10" s="17">
        <v>0.45075890244609801</v>
      </c>
      <c r="AD10" s="17">
        <v>1</v>
      </c>
      <c r="AE10" s="17"/>
      <c r="AF10" s="17">
        <v>0.38351280786539499</v>
      </c>
      <c r="AG10" s="17">
        <v>0.41543696886918402</v>
      </c>
      <c r="AH10" s="17">
        <v>0.57620247296230698</v>
      </c>
      <c r="AI10" s="17">
        <v>0.56027894038986303</v>
      </c>
      <c r="AJ10" s="17">
        <v>0.54074623522130905</v>
      </c>
      <c r="AK10" s="17">
        <v>0.329083098204279</v>
      </c>
      <c r="AL10" s="17"/>
      <c r="AM10" s="17">
        <v>0.429154125353919</v>
      </c>
      <c r="AN10" s="17">
        <v>0.44804425476309601</v>
      </c>
      <c r="AO10" s="17">
        <v>0.50494950121686399</v>
      </c>
      <c r="AP10" s="17">
        <v>0.55808478546501605</v>
      </c>
      <c r="AQ10" s="17">
        <v>0.17746199462548601</v>
      </c>
      <c r="AR10" s="17"/>
      <c r="AS10" s="17">
        <v>0.52658883904183695</v>
      </c>
      <c r="AT10" s="17">
        <v>0.48979905838245502</v>
      </c>
      <c r="AU10" s="17">
        <v>0.439155992030274</v>
      </c>
      <c r="AV10" s="17">
        <v>0.39580792222002897</v>
      </c>
      <c r="AW10" s="17">
        <v>0.46821549570513499</v>
      </c>
      <c r="AX10" s="17">
        <v>0.489160173471406</v>
      </c>
      <c r="AY10" s="17"/>
      <c r="AZ10" s="17">
        <v>0.51829555378118097</v>
      </c>
      <c r="BA10" s="17">
        <v>0.51243015265358405</v>
      </c>
      <c r="BB10" s="17">
        <v>0.394044067045629</v>
      </c>
      <c r="BC10" s="17">
        <v>0.42421548398217901</v>
      </c>
      <c r="BD10" s="17">
        <v>0.42831817702914299</v>
      </c>
      <c r="BE10" s="17"/>
      <c r="BF10" s="17">
        <v>0.46077583142498002</v>
      </c>
      <c r="BG10" s="17"/>
      <c r="BH10" s="17">
        <v>0.48803951711593302</v>
      </c>
      <c r="BI10" s="17"/>
      <c r="BJ10" s="17">
        <v>0.45106576399778398</v>
      </c>
      <c r="BK10" s="17">
        <v>0.43492198922171699</v>
      </c>
      <c r="BL10" s="17">
        <v>0.52351292227098001</v>
      </c>
      <c r="BM10" s="17">
        <v>0.41380825730135901</v>
      </c>
      <c r="BN10" s="17">
        <v>0.46349494134342401</v>
      </c>
      <c r="BO10" s="17">
        <v>0.76492535608339696</v>
      </c>
      <c r="BP10" s="17"/>
      <c r="BQ10" s="17">
        <v>0.464040175092158</v>
      </c>
      <c r="BR10" s="17">
        <v>0.43319168097671501</v>
      </c>
      <c r="BS10" s="17">
        <v>0.493634093634575</v>
      </c>
      <c r="BT10" s="17"/>
      <c r="BU10" s="17">
        <v>0.38774509050505601</v>
      </c>
      <c r="BV10" s="17">
        <v>0.48614564791856602</v>
      </c>
      <c r="BW10" s="17">
        <v>0.46156454541103398</v>
      </c>
      <c r="BX10" s="17"/>
      <c r="BY10" s="17">
        <v>0.67651256732697795</v>
      </c>
      <c r="BZ10" s="17"/>
      <c r="CA10" s="17">
        <v>0.37765623941569398</v>
      </c>
    </row>
    <row r="11" spans="2:79" x14ac:dyDescent="0.35">
      <c r="B11" s="18" t="s">
        <v>387</v>
      </c>
      <c r="C11" s="17">
        <v>4.70430218436928E-2</v>
      </c>
      <c r="D11" s="17">
        <v>4.7726303475209002E-2</v>
      </c>
      <c r="E11" s="17">
        <v>4.65623179776785E-2</v>
      </c>
      <c r="F11" s="17"/>
      <c r="G11" s="17">
        <v>0</v>
      </c>
      <c r="H11" s="17">
        <v>7.9099593937748403E-2</v>
      </c>
      <c r="I11" s="17">
        <v>2.4910320091015199E-2</v>
      </c>
      <c r="J11" s="17">
        <v>7.3823151394715597E-2</v>
      </c>
      <c r="K11" s="17">
        <v>5.2335856725345103E-2</v>
      </c>
      <c r="L11" s="17">
        <v>2.06876580564462E-2</v>
      </c>
      <c r="M11" s="17"/>
      <c r="N11" s="17">
        <v>4.05612895677014E-2</v>
      </c>
      <c r="O11" s="17">
        <v>6.8168497746960002E-2</v>
      </c>
      <c r="P11" s="17">
        <v>0</v>
      </c>
      <c r="Q11" s="17">
        <v>8.1336132458515703E-2</v>
      </c>
      <c r="R11" s="17"/>
      <c r="S11" s="17">
        <v>2.4171864715582098E-2</v>
      </c>
      <c r="T11" s="17">
        <v>6.0670462506895201E-2</v>
      </c>
      <c r="U11" s="17">
        <v>2.6416343883457798E-2</v>
      </c>
      <c r="V11" s="17">
        <v>7.7148842566519105E-2</v>
      </c>
      <c r="W11" s="17">
        <v>0</v>
      </c>
      <c r="X11" s="17">
        <v>1.9996965917395498E-2</v>
      </c>
      <c r="Y11" s="17">
        <v>8.0262602199055205E-2</v>
      </c>
      <c r="Z11" s="17">
        <v>0.17236003679448</v>
      </c>
      <c r="AA11" s="17">
        <v>6.6882351641159493E-2</v>
      </c>
      <c r="AB11" s="17">
        <v>6.9306585128911705E-2</v>
      </c>
      <c r="AC11" s="17">
        <v>0</v>
      </c>
      <c r="AD11" s="17">
        <v>0</v>
      </c>
      <c r="AE11" s="17"/>
      <c r="AF11" s="17">
        <v>6.5819402571203695E-2</v>
      </c>
      <c r="AG11" s="17">
        <v>6.1552077613622497E-2</v>
      </c>
      <c r="AH11" s="17">
        <v>3.1654034192559799E-2</v>
      </c>
      <c r="AI11" s="17">
        <v>5.51172097302483E-2</v>
      </c>
      <c r="AJ11" s="17">
        <v>0</v>
      </c>
      <c r="AK11" s="17">
        <v>2.67662599685798E-2</v>
      </c>
      <c r="AL11" s="17"/>
      <c r="AM11" s="17">
        <v>6.6557652763941794E-2</v>
      </c>
      <c r="AN11" s="17">
        <v>2.61974668558442E-2</v>
      </c>
      <c r="AO11" s="17">
        <v>2.9274732998776101E-2</v>
      </c>
      <c r="AP11" s="17">
        <v>2.7431633558054901E-2</v>
      </c>
      <c r="AQ11" s="17">
        <v>0.36488329553701898</v>
      </c>
      <c r="AR11" s="17"/>
      <c r="AS11" s="17">
        <v>0</v>
      </c>
      <c r="AT11" s="17">
        <v>2.7550616737346802E-2</v>
      </c>
      <c r="AU11" s="17">
        <v>2.8402400934152101E-2</v>
      </c>
      <c r="AV11" s="17">
        <v>9.6286245293981707E-2</v>
      </c>
      <c r="AW11" s="17">
        <v>5.6534097646782397E-2</v>
      </c>
      <c r="AX11" s="17">
        <v>0.14482937988314101</v>
      </c>
      <c r="AY11" s="17"/>
      <c r="AZ11" s="17">
        <v>2.9545994082160201E-2</v>
      </c>
      <c r="BA11" s="17">
        <v>6.9429289859127399E-2</v>
      </c>
      <c r="BB11" s="17">
        <v>4.9547694260553402E-2</v>
      </c>
      <c r="BC11" s="17">
        <v>1.9822248864349998E-2</v>
      </c>
      <c r="BD11" s="17">
        <v>4.5346577582254098E-2</v>
      </c>
      <c r="BE11" s="17"/>
      <c r="BF11" s="17">
        <v>4.47655084585699E-2</v>
      </c>
      <c r="BG11" s="17"/>
      <c r="BH11" s="17">
        <v>5.8406246305016299E-2</v>
      </c>
      <c r="BI11" s="17"/>
      <c r="BJ11" s="17">
        <v>2.4636844310151101E-2</v>
      </c>
      <c r="BK11" s="17">
        <v>6.8198690591342398E-2</v>
      </c>
      <c r="BL11" s="17">
        <v>3.3217040794949297E-2</v>
      </c>
      <c r="BM11" s="17">
        <v>0.120498654691279</v>
      </c>
      <c r="BN11" s="17">
        <v>9.5300877692453503E-2</v>
      </c>
      <c r="BO11" s="17">
        <v>0</v>
      </c>
      <c r="BP11" s="17"/>
      <c r="BQ11" s="17">
        <v>1.8898644348729201E-2</v>
      </c>
      <c r="BR11" s="17">
        <v>5.8145791687722E-2</v>
      </c>
      <c r="BS11" s="17">
        <v>5.4558887903059697E-2</v>
      </c>
      <c r="BT11" s="17"/>
      <c r="BU11" s="17">
        <v>0</v>
      </c>
      <c r="BV11" s="17">
        <v>7.6729476326644896E-2</v>
      </c>
      <c r="BW11" s="17">
        <v>3.4397085911987597E-2</v>
      </c>
      <c r="BX11" s="17"/>
      <c r="BY11" s="17">
        <v>6.4039580714443198E-2</v>
      </c>
      <c r="BZ11" s="17"/>
      <c r="CA11" s="17">
        <v>1.73371912931643E-2</v>
      </c>
    </row>
    <row r="12" spans="2:79" x14ac:dyDescent="0.35">
      <c r="B12" s="18" t="s">
        <v>388</v>
      </c>
      <c r="C12" s="17">
        <v>8.1786184905318603E-3</v>
      </c>
      <c r="D12" s="17">
        <v>3.2576160888471602E-3</v>
      </c>
      <c r="E12" s="17">
        <v>1.3951163476334801E-2</v>
      </c>
      <c r="F12" s="17"/>
      <c r="G12" s="17">
        <v>0</v>
      </c>
      <c r="H12" s="17">
        <v>0</v>
      </c>
      <c r="I12" s="17">
        <v>0</v>
      </c>
      <c r="J12" s="17">
        <v>1.37078297452381E-2</v>
      </c>
      <c r="K12" s="17">
        <v>1.5857950980154498E-2</v>
      </c>
      <c r="L12" s="17">
        <v>6.1008008888988096E-3</v>
      </c>
      <c r="M12" s="17"/>
      <c r="N12" s="17">
        <v>2.1167386832422901E-2</v>
      </c>
      <c r="O12" s="17">
        <v>0</v>
      </c>
      <c r="P12" s="17">
        <v>0</v>
      </c>
      <c r="Q12" s="17">
        <v>9.3515946656649706E-3</v>
      </c>
      <c r="R12" s="17"/>
      <c r="S12" s="17">
        <v>1.68502648968748E-2</v>
      </c>
      <c r="T12" s="17">
        <v>1.46112182083947E-2</v>
      </c>
      <c r="U12" s="17">
        <v>0</v>
      </c>
      <c r="V12" s="17">
        <v>0</v>
      </c>
      <c r="W12" s="17">
        <v>2.59969140798719E-2</v>
      </c>
      <c r="X12" s="17">
        <v>0</v>
      </c>
      <c r="Y12" s="17">
        <v>2.0227562456212701E-2</v>
      </c>
      <c r="Z12" s="17">
        <v>0</v>
      </c>
      <c r="AA12" s="17">
        <v>0</v>
      </c>
      <c r="AB12" s="17">
        <v>0</v>
      </c>
      <c r="AC12" s="17">
        <v>0</v>
      </c>
      <c r="AD12" s="17">
        <v>0</v>
      </c>
      <c r="AE12" s="17"/>
      <c r="AF12" s="17">
        <v>0</v>
      </c>
      <c r="AG12" s="17">
        <v>1.8464021451244501E-2</v>
      </c>
      <c r="AH12" s="17">
        <v>0</v>
      </c>
      <c r="AI12" s="17">
        <v>0</v>
      </c>
      <c r="AJ12" s="17">
        <v>0</v>
      </c>
      <c r="AK12" s="17">
        <v>2.61143488400939E-2</v>
      </c>
      <c r="AL12" s="17"/>
      <c r="AM12" s="17">
        <v>0</v>
      </c>
      <c r="AN12" s="17">
        <v>0</v>
      </c>
      <c r="AO12" s="17">
        <v>7.2039392423712103E-3</v>
      </c>
      <c r="AP12" s="17">
        <v>3.7595063446373103E-2</v>
      </c>
      <c r="AQ12" s="17">
        <v>9.0004066276033301E-2</v>
      </c>
      <c r="AR12" s="17"/>
      <c r="AS12" s="17">
        <v>1.70830954492176E-2</v>
      </c>
      <c r="AT12" s="17">
        <v>5.9935446770398399E-3</v>
      </c>
      <c r="AU12" s="17">
        <v>0</v>
      </c>
      <c r="AV12" s="17">
        <v>9.1644465204774404E-3</v>
      </c>
      <c r="AW12" s="17">
        <v>1.3548647312319299E-2</v>
      </c>
      <c r="AX12" s="17">
        <v>0</v>
      </c>
      <c r="AY12" s="17"/>
      <c r="AZ12" s="17">
        <v>0</v>
      </c>
      <c r="BA12" s="17">
        <v>0</v>
      </c>
      <c r="BB12" s="17">
        <v>3.8105979450018999E-2</v>
      </c>
      <c r="BC12" s="17">
        <v>1.7144979007091499E-2</v>
      </c>
      <c r="BD12" s="17">
        <v>0</v>
      </c>
      <c r="BE12" s="17"/>
      <c r="BF12" s="17">
        <v>9.8113986063906606E-3</v>
      </c>
      <c r="BG12" s="17"/>
      <c r="BH12" s="17">
        <v>5.3295055523215904E-3</v>
      </c>
      <c r="BI12" s="17"/>
      <c r="BJ12" s="17">
        <v>0</v>
      </c>
      <c r="BK12" s="17">
        <v>7.3904632327552204E-3</v>
      </c>
      <c r="BL12" s="17">
        <v>9.6572391367763001E-3</v>
      </c>
      <c r="BM12" s="17">
        <v>3.1680859729091897E-2</v>
      </c>
      <c r="BN12" s="17">
        <v>0</v>
      </c>
      <c r="BO12" s="17">
        <v>0</v>
      </c>
      <c r="BP12" s="17"/>
      <c r="BQ12" s="17">
        <v>0</v>
      </c>
      <c r="BR12" s="17">
        <v>1.23875028882835E-2</v>
      </c>
      <c r="BS12" s="17">
        <v>9.2758170130689908E-3</v>
      </c>
      <c r="BT12" s="17"/>
      <c r="BU12" s="17">
        <v>0</v>
      </c>
      <c r="BV12" s="17">
        <v>1.23039924503406E-2</v>
      </c>
      <c r="BW12" s="17">
        <v>6.77675643366358E-3</v>
      </c>
      <c r="BX12" s="17"/>
      <c r="BY12" s="17">
        <v>0</v>
      </c>
      <c r="BZ12" s="17"/>
      <c r="CA12" s="17">
        <v>0</v>
      </c>
    </row>
    <row r="13" spans="2:79" x14ac:dyDescent="0.35">
      <c r="B13" s="18" t="s">
        <v>136</v>
      </c>
      <c r="C13" s="17">
        <v>5.5643799919585499E-2</v>
      </c>
      <c r="D13" s="17">
        <v>4.3049478640043798E-2</v>
      </c>
      <c r="E13" s="17">
        <v>7.06486180684332E-2</v>
      </c>
      <c r="F13" s="17"/>
      <c r="G13" s="17">
        <v>0</v>
      </c>
      <c r="H13" s="17">
        <v>0.23038949143630799</v>
      </c>
      <c r="I13" s="17">
        <v>5.2838002255220902E-2</v>
      </c>
      <c r="J13" s="17">
        <v>2.6704628680770601E-2</v>
      </c>
      <c r="K13" s="17">
        <v>2.64164237135491E-2</v>
      </c>
      <c r="L13" s="17">
        <v>2.4359250498085398E-2</v>
      </c>
      <c r="M13" s="17"/>
      <c r="N13" s="17">
        <v>0</v>
      </c>
      <c r="O13" s="17">
        <v>9.92872662862581E-2</v>
      </c>
      <c r="P13" s="17">
        <v>0</v>
      </c>
      <c r="Q13" s="17">
        <v>0.145685236200437</v>
      </c>
      <c r="R13" s="17"/>
      <c r="S13" s="17">
        <v>8.5970220920123006E-2</v>
      </c>
      <c r="T13" s="17">
        <v>1.9756115629416399E-2</v>
      </c>
      <c r="U13" s="17">
        <v>2.1439264180038799E-2</v>
      </c>
      <c r="V13" s="17">
        <v>0</v>
      </c>
      <c r="W13" s="17">
        <v>2.9081643377651699E-2</v>
      </c>
      <c r="X13" s="17">
        <v>9.5685723231832706E-2</v>
      </c>
      <c r="Y13" s="17">
        <v>8.8540386654316697E-2</v>
      </c>
      <c r="Z13" s="17">
        <v>0</v>
      </c>
      <c r="AA13" s="17">
        <v>8.8581157422748802E-2</v>
      </c>
      <c r="AB13" s="17">
        <v>7.2130516415282397E-2</v>
      </c>
      <c r="AC13" s="17">
        <v>0</v>
      </c>
      <c r="AD13" s="17">
        <v>0</v>
      </c>
      <c r="AE13" s="17"/>
      <c r="AF13" s="17">
        <v>0.18124909645397599</v>
      </c>
      <c r="AG13" s="17">
        <v>6.2295437708887999E-2</v>
      </c>
      <c r="AH13" s="17">
        <v>0</v>
      </c>
      <c r="AI13" s="17">
        <v>0</v>
      </c>
      <c r="AJ13" s="17">
        <v>0</v>
      </c>
      <c r="AK13" s="17">
        <v>0</v>
      </c>
      <c r="AL13" s="17"/>
      <c r="AM13" s="17">
        <v>3.0349584409338302E-2</v>
      </c>
      <c r="AN13" s="17">
        <v>8.0470022814095599E-2</v>
      </c>
      <c r="AO13" s="17">
        <v>4.7035815708607397E-2</v>
      </c>
      <c r="AP13" s="17">
        <v>4.6111729036200901E-2</v>
      </c>
      <c r="AQ13" s="17">
        <v>0</v>
      </c>
      <c r="AR13" s="17"/>
      <c r="AS13" s="17">
        <v>0.111131155344578</v>
      </c>
      <c r="AT13" s="17">
        <v>9.0127038961628506E-2</v>
      </c>
      <c r="AU13" s="17">
        <v>0</v>
      </c>
      <c r="AV13" s="17">
        <v>2.7401312928592599E-2</v>
      </c>
      <c r="AW13" s="17">
        <v>3.6245812748284E-2</v>
      </c>
      <c r="AX13" s="17">
        <v>0</v>
      </c>
      <c r="AY13" s="17"/>
      <c r="AZ13" s="17">
        <v>7.9574941982325197E-3</v>
      </c>
      <c r="BA13" s="17">
        <v>3.8244900402209001E-2</v>
      </c>
      <c r="BB13" s="17">
        <v>8.4681548458551595E-2</v>
      </c>
      <c r="BC13" s="17">
        <v>4.5866844441308202E-2</v>
      </c>
      <c r="BD13" s="17">
        <v>0.120816942557466</v>
      </c>
      <c r="BE13" s="17"/>
      <c r="BF13" s="17">
        <v>5.8816633197543697E-2</v>
      </c>
      <c r="BG13" s="17"/>
      <c r="BH13" s="17">
        <v>3.5986421015549899E-2</v>
      </c>
      <c r="BI13" s="17"/>
      <c r="BJ13" s="17">
        <v>8.8483263956986899E-2</v>
      </c>
      <c r="BK13" s="17">
        <v>5.1718573539238699E-2</v>
      </c>
      <c r="BL13" s="17">
        <v>2.4013590467268701E-2</v>
      </c>
      <c r="BM13" s="17">
        <v>2.5176920190722998E-2</v>
      </c>
      <c r="BN13" s="17">
        <v>0.2471742223209</v>
      </c>
      <c r="BO13" s="17">
        <v>0</v>
      </c>
      <c r="BP13" s="17"/>
      <c r="BQ13" s="17">
        <v>2.3016035724262401E-2</v>
      </c>
      <c r="BR13" s="17">
        <v>7.3481881880368194E-2</v>
      </c>
      <c r="BS13" s="17">
        <v>1.8341028531751999E-2</v>
      </c>
      <c r="BT13" s="17"/>
      <c r="BU13" s="17">
        <v>7.6201558535023806E-2</v>
      </c>
      <c r="BV13" s="17">
        <v>4.2600116034934597E-2</v>
      </c>
      <c r="BW13" s="17">
        <v>2.4459078031823601E-2</v>
      </c>
      <c r="BX13" s="17"/>
      <c r="BY13" s="17">
        <v>0.259447851958579</v>
      </c>
      <c r="BZ13" s="17"/>
      <c r="CA13" s="17">
        <v>6.7719162253301796E-2</v>
      </c>
    </row>
    <row r="14" spans="2:79" x14ac:dyDescent="0.35">
      <c r="B14" s="18" t="s">
        <v>389</v>
      </c>
      <c r="C14" s="21">
        <v>0.88913455974619005</v>
      </c>
      <c r="D14" s="21">
        <v>0.90596660179590005</v>
      </c>
      <c r="E14" s="21">
        <v>0.86883790047755305</v>
      </c>
      <c r="F14" s="21"/>
      <c r="G14" s="21">
        <v>1</v>
      </c>
      <c r="H14" s="21">
        <v>0.69051091462594305</v>
      </c>
      <c r="I14" s="21">
        <v>0.92225167765376403</v>
      </c>
      <c r="J14" s="21">
        <v>0.885764390179276</v>
      </c>
      <c r="K14" s="21">
        <v>0.90538976858095099</v>
      </c>
      <c r="L14" s="21">
        <v>0.94885229055656894</v>
      </c>
      <c r="M14" s="21"/>
      <c r="N14" s="21">
        <v>0.93827132359987597</v>
      </c>
      <c r="O14" s="21">
        <v>0.83254423596678195</v>
      </c>
      <c r="P14" s="21">
        <v>1</v>
      </c>
      <c r="Q14" s="21">
        <v>0.76362703667538201</v>
      </c>
      <c r="R14" s="21"/>
      <c r="S14" s="21">
        <v>0.87300764946742004</v>
      </c>
      <c r="T14" s="21">
        <v>0.90496220365529401</v>
      </c>
      <c r="U14" s="21">
        <v>0.95214439193650302</v>
      </c>
      <c r="V14" s="21">
        <v>0.92285115743348101</v>
      </c>
      <c r="W14" s="21">
        <v>0.94492144254247601</v>
      </c>
      <c r="X14" s="21">
        <v>0.88431731085077203</v>
      </c>
      <c r="Y14" s="21">
        <v>0.81096944869041498</v>
      </c>
      <c r="Z14" s="21">
        <v>0.82763996320552002</v>
      </c>
      <c r="AA14" s="21">
        <v>0.84453649093609195</v>
      </c>
      <c r="AB14" s="21">
        <v>0.85856289845580602</v>
      </c>
      <c r="AC14" s="21">
        <v>1</v>
      </c>
      <c r="AD14" s="21">
        <v>1</v>
      </c>
      <c r="AE14" s="21"/>
      <c r="AF14" s="21">
        <v>0.75293150097481998</v>
      </c>
      <c r="AG14" s="21">
        <v>0.85768846322624503</v>
      </c>
      <c r="AH14" s="21">
        <v>0.96834596580744003</v>
      </c>
      <c r="AI14" s="21">
        <v>0.94488279026975197</v>
      </c>
      <c r="AJ14" s="21">
        <v>1</v>
      </c>
      <c r="AK14" s="21">
        <v>0.94711939119132604</v>
      </c>
      <c r="AL14" s="21"/>
      <c r="AM14" s="21">
        <v>0.90309276282672002</v>
      </c>
      <c r="AN14" s="21">
        <v>0.89333251033006</v>
      </c>
      <c r="AO14" s="21">
        <v>0.91648551205024498</v>
      </c>
      <c r="AP14" s="21">
        <v>0.88886157395937104</v>
      </c>
      <c r="AQ14" s="21">
        <v>0.545112638186948</v>
      </c>
      <c r="AR14" s="21"/>
      <c r="AS14" s="21">
        <v>0.871785749206204</v>
      </c>
      <c r="AT14" s="21">
        <v>0.87632879962398502</v>
      </c>
      <c r="AU14" s="21">
        <v>0.97159759906584797</v>
      </c>
      <c r="AV14" s="21">
        <v>0.86714799525694797</v>
      </c>
      <c r="AW14" s="21">
        <v>0.89367144229261397</v>
      </c>
      <c r="AX14" s="21">
        <v>0.85517062011685896</v>
      </c>
      <c r="AY14" s="21"/>
      <c r="AZ14" s="21">
        <v>0.96249651171960704</v>
      </c>
      <c r="BA14" s="21">
        <v>0.89232580973866304</v>
      </c>
      <c r="BB14" s="21">
        <v>0.827664777830876</v>
      </c>
      <c r="BC14" s="21">
        <v>0.91716592768725003</v>
      </c>
      <c r="BD14" s="21">
        <v>0.83383647986027998</v>
      </c>
      <c r="BE14" s="21"/>
      <c r="BF14" s="21">
        <v>0.88660645973749597</v>
      </c>
      <c r="BG14" s="21"/>
      <c r="BH14" s="21">
        <v>0.90027782712711202</v>
      </c>
      <c r="BI14" s="21"/>
      <c r="BJ14" s="21">
        <v>0.88687989173286197</v>
      </c>
      <c r="BK14" s="21">
        <v>0.87269227263666405</v>
      </c>
      <c r="BL14" s="21">
        <v>0.93311212960100598</v>
      </c>
      <c r="BM14" s="21">
        <v>0.82264356538890704</v>
      </c>
      <c r="BN14" s="21">
        <v>0.65752489998664698</v>
      </c>
      <c r="BO14" s="21">
        <v>1</v>
      </c>
      <c r="BP14" s="21"/>
      <c r="BQ14" s="21">
        <v>0.95808531992700796</v>
      </c>
      <c r="BR14" s="21">
        <v>0.85598482354362604</v>
      </c>
      <c r="BS14" s="21">
        <v>0.91782426655211902</v>
      </c>
      <c r="BT14" s="21"/>
      <c r="BU14" s="21">
        <v>0.92379844146497603</v>
      </c>
      <c r="BV14" s="21">
        <v>0.86836641518808</v>
      </c>
      <c r="BW14" s="21">
        <v>0.93436707962252497</v>
      </c>
      <c r="BX14" s="21"/>
      <c r="BY14" s="21">
        <v>0.67651256732697795</v>
      </c>
      <c r="BZ14" s="21"/>
      <c r="CA14" s="21">
        <v>0.91494364645353399</v>
      </c>
    </row>
    <row r="15" spans="2:79" x14ac:dyDescent="0.35">
      <c r="B15" s="18" t="s">
        <v>390</v>
      </c>
      <c r="C15" s="21">
        <v>5.5221640334224699E-2</v>
      </c>
      <c r="D15" s="21">
        <v>5.0983919564056103E-2</v>
      </c>
      <c r="E15" s="21">
        <v>6.05134814540133E-2</v>
      </c>
      <c r="F15" s="21"/>
      <c r="G15" s="21">
        <v>0</v>
      </c>
      <c r="H15" s="21">
        <v>7.9099593937748403E-2</v>
      </c>
      <c r="I15" s="21">
        <v>2.4910320091015199E-2</v>
      </c>
      <c r="J15" s="21">
        <v>8.7530981139953695E-2</v>
      </c>
      <c r="K15" s="21">
        <v>6.8193807705499696E-2</v>
      </c>
      <c r="L15" s="21">
        <v>2.6788458945345001E-2</v>
      </c>
      <c r="M15" s="21"/>
      <c r="N15" s="21">
        <v>6.1728676400124402E-2</v>
      </c>
      <c r="O15" s="21">
        <v>6.8168497746960002E-2</v>
      </c>
      <c r="P15" s="21">
        <v>0</v>
      </c>
      <c r="Q15" s="21">
        <v>9.0687727124180606E-2</v>
      </c>
      <c r="R15" s="21"/>
      <c r="S15" s="21">
        <v>4.1022129612456902E-2</v>
      </c>
      <c r="T15" s="21">
        <v>7.52816807152899E-2</v>
      </c>
      <c r="U15" s="21">
        <v>2.6416343883457798E-2</v>
      </c>
      <c r="V15" s="21">
        <v>7.7148842566519105E-2</v>
      </c>
      <c r="W15" s="21">
        <v>2.59969140798719E-2</v>
      </c>
      <c r="X15" s="21">
        <v>1.9996965917395498E-2</v>
      </c>
      <c r="Y15" s="21">
        <v>0.100490164655268</v>
      </c>
      <c r="Z15" s="21">
        <v>0.17236003679448</v>
      </c>
      <c r="AA15" s="21">
        <v>6.6882351641159493E-2</v>
      </c>
      <c r="AB15" s="21">
        <v>6.9306585128911705E-2</v>
      </c>
      <c r="AC15" s="21">
        <v>0</v>
      </c>
      <c r="AD15" s="21">
        <v>0</v>
      </c>
      <c r="AE15" s="21"/>
      <c r="AF15" s="21">
        <v>6.5819402571203695E-2</v>
      </c>
      <c r="AG15" s="21">
        <v>8.0016099064867105E-2</v>
      </c>
      <c r="AH15" s="21">
        <v>3.1654034192559799E-2</v>
      </c>
      <c r="AI15" s="21">
        <v>5.51172097302483E-2</v>
      </c>
      <c r="AJ15" s="21">
        <v>0</v>
      </c>
      <c r="AK15" s="21">
        <v>5.28806088086737E-2</v>
      </c>
      <c r="AL15" s="21"/>
      <c r="AM15" s="21">
        <v>6.6557652763941794E-2</v>
      </c>
      <c r="AN15" s="21">
        <v>2.61974668558442E-2</v>
      </c>
      <c r="AO15" s="21">
        <v>3.64786722411473E-2</v>
      </c>
      <c r="AP15" s="21">
        <v>6.5026697004427994E-2</v>
      </c>
      <c r="AQ15" s="21">
        <v>0.454887361813052</v>
      </c>
      <c r="AR15" s="21"/>
      <c r="AS15" s="21">
        <v>1.70830954492176E-2</v>
      </c>
      <c r="AT15" s="21">
        <v>3.3544161414386597E-2</v>
      </c>
      <c r="AU15" s="21">
        <v>2.8402400934152101E-2</v>
      </c>
      <c r="AV15" s="21">
        <v>0.105450691814459</v>
      </c>
      <c r="AW15" s="21">
        <v>7.0082744959101703E-2</v>
      </c>
      <c r="AX15" s="21">
        <v>0.14482937988314101</v>
      </c>
      <c r="AY15" s="21"/>
      <c r="AZ15" s="21">
        <v>2.9545994082160201E-2</v>
      </c>
      <c r="BA15" s="21">
        <v>6.9429289859127399E-2</v>
      </c>
      <c r="BB15" s="21">
        <v>8.7653673710572394E-2</v>
      </c>
      <c r="BC15" s="21">
        <v>3.6967227871441501E-2</v>
      </c>
      <c r="BD15" s="21">
        <v>4.5346577582254098E-2</v>
      </c>
      <c r="BE15" s="21"/>
      <c r="BF15" s="21">
        <v>5.45769070649606E-2</v>
      </c>
      <c r="BG15" s="21"/>
      <c r="BH15" s="21">
        <v>6.3735751857337902E-2</v>
      </c>
      <c r="BI15" s="21"/>
      <c r="BJ15" s="21">
        <v>2.4636844310151101E-2</v>
      </c>
      <c r="BK15" s="21">
        <v>7.5589153824097602E-2</v>
      </c>
      <c r="BL15" s="21">
        <v>4.2874279931725601E-2</v>
      </c>
      <c r="BM15" s="21">
        <v>0.15217951442037</v>
      </c>
      <c r="BN15" s="21">
        <v>9.5300877692453503E-2</v>
      </c>
      <c r="BO15" s="21">
        <v>0</v>
      </c>
      <c r="BP15" s="21"/>
      <c r="BQ15" s="21">
        <v>1.8898644348729201E-2</v>
      </c>
      <c r="BR15" s="21">
        <v>7.0533294576005504E-2</v>
      </c>
      <c r="BS15" s="21">
        <v>6.3834704916128707E-2</v>
      </c>
      <c r="BT15" s="21"/>
      <c r="BU15" s="21">
        <v>0</v>
      </c>
      <c r="BV15" s="21">
        <v>8.9033468776985494E-2</v>
      </c>
      <c r="BW15" s="21">
        <v>4.1173842345651197E-2</v>
      </c>
      <c r="BX15" s="21"/>
      <c r="BY15" s="21">
        <v>6.4039580714443198E-2</v>
      </c>
      <c r="BZ15" s="21"/>
      <c r="CA15" s="21">
        <v>1.73371912931643E-2</v>
      </c>
    </row>
    <row r="16" spans="2:79" x14ac:dyDescent="0.35">
      <c r="B16" s="18" t="s">
        <v>202</v>
      </c>
      <c r="C16" s="22">
        <v>0.83391291941196499</v>
      </c>
      <c r="D16" s="22">
        <v>0.85498268223184404</v>
      </c>
      <c r="E16" s="22">
        <v>0.80832441902354002</v>
      </c>
      <c r="F16" s="22"/>
      <c r="G16" s="22">
        <v>1</v>
      </c>
      <c r="H16" s="22">
        <v>0.61141132068819504</v>
      </c>
      <c r="I16" s="22">
        <v>0.89734135756274902</v>
      </c>
      <c r="J16" s="22">
        <v>0.79823340903932205</v>
      </c>
      <c r="K16" s="22">
        <v>0.83719596087545101</v>
      </c>
      <c r="L16" s="22">
        <v>0.92206383161122496</v>
      </c>
      <c r="M16" s="22"/>
      <c r="N16" s="22">
        <v>0.87654264719975095</v>
      </c>
      <c r="O16" s="22">
        <v>0.76437573821982197</v>
      </c>
      <c r="P16" s="22">
        <v>1</v>
      </c>
      <c r="Q16" s="22">
        <v>0.67293930955120096</v>
      </c>
      <c r="R16" s="22"/>
      <c r="S16" s="22">
        <v>0.83198551985496305</v>
      </c>
      <c r="T16" s="22">
        <v>0.82968052294000405</v>
      </c>
      <c r="U16" s="22">
        <v>0.92572804805304598</v>
      </c>
      <c r="V16" s="22">
        <v>0.84570231486696201</v>
      </c>
      <c r="W16" s="22">
        <v>0.91892452846260497</v>
      </c>
      <c r="X16" s="22">
        <v>0.86432034493337595</v>
      </c>
      <c r="Y16" s="22">
        <v>0.71047928403514704</v>
      </c>
      <c r="Z16" s="22">
        <v>0.65527992641104005</v>
      </c>
      <c r="AA16" s="22">
        <v>0.77765413929493199</v>
      </c>
      <c r="AB16" s="22">
        <v>0.78925631332689405</v>
      </c>
      <c r="AC16" s="22">
        <v>1</v>
      </c>
      <c r="AD16" s="22">
        <v>1</v>
      </c>
      <c r="AE16" s="22"/>
      <c r="AF16" s="22">
        <v>0.68711209840361698</v>
      </c>
      <c r="AG16" s="22">
        <v>0.77767236416137797</v>
      </c>
      <c r="AH16" s="22">
        <v>0.93669193161487996</v>
      </c>
      <c r="AI16" s="22">
        <v>0.88976558053950305</v>
      </c>
      <c r="AJ16" s="22">
        <v>1</v>
      </c>
      <c r="AK16" s="22">
        <v>0.89423878238265297</v>
      </c>
      <c r="AL16" s="22"/>
      <c r="AM16" s="22">
        <v>0.83653511006277803</v>
      </c>
      <c r="AN16" s="22">
        <v>0.86713504347421599</v>
      </c>
      <c r="AO16" s="22">
        <v>0.880006839809098</v>
      </c>
      <c r="AP16" s="22">
        <v>0.82383487695494295</v>
      </c>
      <c r="AQ16" s="22">
        <v>9.0225276373896504E-2</v>
      </c>
      <c r="AR16" s="22"/>
      <c r="AS16" s="22">
        <v>0.85470265375698595</v>
      </c>
      <c r="AT16" s="22">
        <v>0.84278463820959804</v>
      </c>
      <c r="AU16" s="22">
        <v>0.94319519813169606</v>
      </c>
      <c r="AV16" s="22">
        <v>0.76169730344248898</v>
      </c>
      <c r="AW16" s="22">
        <v>0.82358869733351303</v>
      </c>
      <c r="AX16" s="22">
        <v>0.71034124023371703</v>
      </c>
      <c r="AY16" s="22"/>
      <c r="AZ16" s="22">
        <v>0.93295051763744696</v>
      </c>
      <c r="BA16" s="22">
        <v>0.82289651987953605</v>
      </c>
      <c r="BB16" s="22">
        <v>0.74001110412030402</v>
      </c>
      <c r="BC16" s="22">
        <v>0.880198699815809</v>
      </c>
      <c r="BD16" s="22">
        <v>0.78848990227802596</v>
      </c>
      <c r="BE16" s="22"/>
      <c r="BF16" s="22">
        <v>0.83202955267253498</v>
      </c>
      <c r="BG16" s="22"/>
      <c r="BH16" s="22">
        <v>0.83654207526977398</v>
      </c>
      <c r="BI16" s="22"/>
      <c r="BJ16" s="22">
        <v>0.86224304742271096</v>
      </c>
      <c r="BK16" s="22">
        <v>0.79710311881256601</v>
      </c>
      <c r="BL16" s="22">
        <v>0.89023784966927999</v>
      </c>
      <c r="BM16" s="22">
        <v>0.67046405096853601</v>
      </c>
      <c r="BN16" s="22">
        <v>0.56222402229419299</v>
      </c>
      <c r="BO16" s="22">
        <v>1</v>
      </c>
      <c r="BP16" s="22"/>
      <c r="BQ16" s="22">
        <v>0.93918667557827895</v>
      </c>
      <c r="BR16" s="22">
        <v>0.78545152896762105</v>
      </c>
      <c r="BS16" s="22">
        <v>0.85398956163599105</v>
      </c>
      <c r="BT16" s="22"/>
      <c r="BU16" s="22">
        <v>0.92379844146497603</v>
      </c>
      <c r="BV16" s="22">
        <v>0.77933294641109396</v>
      </c>
      <c r="BW16" s="22">
        <v>0.89319323727687405</v>
      </c>
      <c r="BX16" s="22"/>
      <c r="BY16" s="22">
        <v>0.61247298661253402</v>
      </c>
      <c r="BZ16" s="22"/>
      <c r="CA16" s="22">
        <v>0.89760645516036996</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A21"/>
  <sheetViews>
    <sheetView showGridLines="0"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0.38980849647471599</v>
      </c>
      <c r="D9" s="17">
        <v>0.32165031787120602</v>
      </c>
      <c r="E9" s="17">
        <v>0.46494345974634399</v>
      </c>
      <c r="F9" s="17"/>
      <c r="G9" s="17">
        <v>0.33880113147403301</v>
      </c>
      <c r="H9" s="17">
        <v>0.25462795756835299</v>
      </c>
      <c r="I9" s="17">
        <v>0.28277812231177601</v>
      </c>
      <c r="J9" s="17">
        <v>0.57216834765973701</v>
      </c>
      <c r="K9" s="17">
        <v>0.366078524165942</v>
      </c>
      <c r="L9" s="17">
        <v>0.38142675202841198</v>
      </c>
      <c r="M9" s="17"/>
      <c r="N9" s="17">
        <v>0.448574501891638</v>
      </c>
      <c r="O9" s="17">
        <v>0.37468599211596898</v>
      </c>
      <c r="P9" s="17">
        <v>0.369619318982853</v>
      </c>
      <c r="Q9" s="17">
        <v>0.346778699865882</v>
      </c>
      <c r="R9" s="17"/>
      <c r="S9" s="17">
        <v>0.37852169395804902</v>
      </c>
      <c r="T9" s="17">
        <v>0.512854920396692</v>
      </c>
      <c r="U9" s="17">
        <v>0.46749868009081502</v>
      </c>
      <c r="V9" s="17">
        <v>0.42599562537375102</v>
      </c>
      <c r="W9" s="17">
        <v>0.29419568091915299</v>
      </c>
      <c r="X9" s="17">
        <v>0.33973728528527097</v>
      </c>
      <c r="Y9" s="17">
        <v>0.33758078509473799</v>
      </c>
      <c r="Z9" s="17">
        <v>0.362864850188298</v>
      </c>
      <c r="AA9" s="17">
        <v>0.439225708461359</v>
      </c>
      <c r="AB9" s="17">
        <v>0.241104515688051</v>
      </c>
      <c r="AC9" s="17">
        <v>0.472276298220346</v>
      </c>
      <c r="AD9" s="17">
        <v>0</v>
      </c>
      <c r="AE9" s="17"/>
      <c r="AF9" s="17">
        <v>0.34048401343638202</v>
      </c>
      <c r="AG9" s="17">
        <v>0.43397112705176</v>
      </c>
      <c r="AH9" s="17">
        <v>0.39363136044098401</v>
      </c>
      <c r="AI9" s="17">
        <v>0.41873339292683398</v>
      </c>
      <c r="AJ9" s="17">
        <v>0.30419987970323198</v>
      </c>
      <c r="AK9" s="17">
        <v>0.42848912835149</v>
      </c>
      <c r="AL9" s="17"/>
      <c r="AM9" s="17">
        <v>0.46695296521301</v>
      </c>
      <c r="AN9" s="17">
        <v>0.42538879151980902</v>
      </c>
      <c r="AO9" s="17">
        <v>0.35754566182287101</v>
      </c>
      <c r="AP9" s="17">
        <v>0.31970145446009701</v>
      </c>
      <c r="AQ9" s="17">
        <v>0.111681459102807</v>
      </c>
      <c r="AR9" s="17"/>
      <c r="AS9" s="17">
        <v>0.43866594323977198</v>
      </c>
      <c r="AT9" s="17">
        <v>0.33942243306570902</v>
      </c>
      <c r="AU9" s="17">
        <v>0.44082625450806201</v>
      </c>
      <c r="AV9" s="17">
        <v>0.43384037673120501</v>
      </c>
      <c r="AW9" s="17">
        <v>0.44660530639102602</v>
      </c>
      <c r="AX9" s="17">
        <v>0.141027985992702</v>
      </c>
      <c r="AY9" s="17"/>
      <c r="AZ9" s="17">
        <v>0.33142453082423601</v>
      </c>
      <c r="BA9" s="17">
        <v>0.336215145910437</v>
      </c>
      <c r="BB9" s="17">
        <v>0.44109724128384298</v>
      </c>
      <c r="BC9" s="17">
        <v>0.44685481039584501</v>
      </c>
      <c r="BD9" s="17">
        <v>0.47007165976558302</v>
      </c>
      <c r="BE9" s="17"/>
      <c r="BF9" s="17">
        <v>0.38313100894956498</v>
      </c>
      <c r="BG9" s="17"/>
      <c r="BH9" s="17">
        <v>0.37043683213387801</v>
      </c>
      <c r="BI9" s="17"/>
      <c r="BJ9" s="17">
        <v>0.406826406044276</v>
      </c>
      <c r="BK9" s="17">
        <v>0.44304537554006601</v>
      </c>
      <c r="BL9" s="17">
        <v>0.37281647669718798</v>
      </c>
      <c r="BM9" s="17">
        <v>0.36055919764279698</v>
      </c>
      <c r="BN9" s="17">
        <v>0.18130690444843101</v>
      </c>
      <c r="BO9" s="17">
        <v>0</v>
      </c>
      <c r="BP9" s="17"/>
      <c r="BQ9" s="17">
        <v>0.38681345485748497</v>
      </c>
      <c r="BR9" s="17">
        <v>0.41479139265200399</v>
      </c>
      <c r="BS9" s="17">
        <v>0.40755104875348303</v>
      </c>
      <c r="BT9" s="17"/>
      <c r="BU9" s="17">
        <v>0.52195439184812997</v>
      </c>
      <c r="BV9" s="17">
        <v>0.35465628854390802</v>
      </c>
      <c r="BW9" s="17">
        <v>0.44254467507907003</v>
      </c>
      <c r="BX9" s="17"/>
      <c r="BY9" s="17">
        <v>0.67651256732697795</v>
      </c>
      <c r="BZ9" s="17"/>
      <c r="CA9" s="17">
        <v>0.492986403345618</v>
      </c>
    </row>
    <row r="10" spans="2:79" x14ac:dyDescent="0.35">
      <c r="B10" s="18" t="s">
        <v>386</v>
      </c>
      <c r="C10" s="17">
        <v>0.40874560017906297</v>
      </c>
      <c r="D10" s="17">
        <v>0.47886328994395999</v>
      </c>
      <c r="E10" s="17">
        <v>0.32999233342489298</v>
      </c>
      <c r="F10" s="17"/>
      <c r="G10" s="17">
        <v>0.48336529917993099</v>
      </c>
      <c r="H10" s="17">
        <v>0.36868832635047399</v>
      </c>
      <c r="I10" s="17">
        <v>0.49329660197116398</v>
      </c>
      <c r="J10" s="17">
        <v>0.28030744985516498</v>
      </c>
      <c r="K10" s="17">
        <v>0.45332510684496302</v>
      </c>
      <c r="L10" s="17">
        <v>0.44920179221247297</v>
      </c>
      <c r="M10" s="17"/>
      <c r="N10" s="17">
        <v>0.41615919669527501</v>
      </c>
      <c r="O10" s="17">
        <v>0.462037270139672</v>
      </c>
      <c r="P10" s="17">
        <v>0.36526887033535999</v>
      </c>
      <c r="Q10" s="17">
        <v>0.35761110759267001</v>
      </c>
      <c r="R10" s="17"/>
      <c r="S10" s="17">
        <v>0.43839783989489101</v>
      </c>
      <c r="T10" s="17">
        <v>0.37844099264086001</v>
      </c>
      <c r="U10" s="17">
        <v>0.37388747400578898</v>
      </c>
      <c r="V10" s="17">
        <v>0.37914227778730197</v>
      </c>
      <c r="W10" s="17">
        <v>0.485762086962718</v>
      </c>
      <c r="X10" s="17">
        <v>0.32927343677515403</v>
      </c>
      <c r="Y10" s="17">
        <v>0.44484390899364001</v>
      </c>
      <c r="Z10" s="17">
        <v>0.63713514981170205</v>
      </c>
      <c r="AA10" s="17">
        <v>0.31259054965008198</v>
      </c>
      <c r="AB10" s="17">
        <v>0.44765624584878899</v>
      </c>
      <c r="AC10" s="17">
        <v>0.39484477329531198</v>
      </c>
      <c r="AD10" s="17">
        <v>1</v>
      </c>
      <c r="AE10" s="17"/>
      <c r="AF10" s="17">
        <v>0.366948639882206</v>
      </c>
      <c r="AG10" s="17">
        <v>0.34753950928602401</v>
      </c>
      <c r="AH10" s="17">
        <v>0.37655077232287598</v>
      </c>
      <c r="AI10" s="17">
        <v>0.488904439849421</v>
      </c>
      <c r="AJ10" s="17">
        <v>0.61964398793358</v>
      </c>
      <c r="AK10" s="17">
        <v>0.44500349386621102</v>
      </c>
      <c r="AL10" s="17"/>
      <c r="AM10" s="17">
        <v>0.32814017450480099</v>
      </c>
      <c r="AN10" s="17">
        <v>0.36463903847958801</v>
      </c>
      <c r="AO10" s="17">
        <v>0.49070963063239398</v>
      </c>
      <c r="AP10" s="17">
        <v>0.45242907985926301</v>
      </c>
      <c r="AQ10" s="17">
        <v>0.57419370264352099</v>
      </c>
      <c r="AR10" s="17"/>
      <c r="AS10" s="17">
        <v>0.35236231280111202</v>
      </c>
      <c r="AT10" s="17">
        <v>0.41479951597745401</v>
      </c>
      <c r="AU10" s="17">
        <v>0.465855173557854</v>
      </c>
      <c r="AV10" s="17">
        <v>0.43765121727338202</v>
      </c>
      <c r="AW10" s="17">
        <v>0.36398254255666701</v>
      </c>
      <c r="AX10" s="17">
        <v>0.40854962031316</v>
      </c>
      <c r="AY10" s="17"/>
      <c r="AZ10" s="17">
        <v>0.43521878492153598</v>
      </c>
      <c r="BA10" s="17">
        <v>0.431543512218451</v>
      </c>
      <c r="BB10" s="17">
        <v>0.39944786825768303</v>
      </c>
      <c r="BC10" s="17">
        <v>0.47914281868188002</v>
      </c>
      <c r="BD10" s="17">
        <v>0.31151230312336498</v>
      </c>
      <c r="BE10" s="17"/>
      <c r="BF10" s="17">
        <v>0.43307387278311998</v>
      </c>
      <c r="BG10" s="17"/>
      <c r="BH10" s="17">
        <v>0.43746825628234798</v>
      </c>
      <c r="BI10" s="17"/>
      <c r="BJ10" s="17">
        <v>0.39048160331224602</v>
      </c>
      <c r="BK10" s="17">
        <v>0.31307778747685699</v>
      </c>
      <c r="BL10" s="17">
        <v>0.48855847723278101</v>
      </c>
      <c r="BM10" s="17">
        <v>0.36671408620759</v>
      </c>
      <c r="BN10" s="17">
        <v>0.34480089488447602</v>
      </c>
      <c r="BO10" s="17">
        <v>0.23507464391660299</v>
      </c>
      <c r="BP10" s="17"/>
      <c r="BQ10" s="17">
        <v>0.47820941419818602</v>
      </c>
      <c r="BR10" s="17">
        <v>0.37640870204245402</v>
      </c>
      <c r="BS10" s="17">
        <v>0.41994883427902802</v>
      </c>
      <c r="BT10" s="17"/>
      <c r="BU10" s="17">
        <v>0.278696619065611</v>
      </c>
      <c r="BV10" s="17">
        <v>0.39425407927954298</v>
      </c>
      <c r="BW10" s="17">
        <v>0.44123863559038601</v>
      </c>
      <c r="BX10" s="17"/>
      <c r="BY10" s="17">
        <v>0</v>
      </c>
      <c r="BZ10" s="17"/>
      <c r="CA10" s="17">
        <v>0.34575595981797203</v>
      </c>
    </row>
    <row r="11" spans="2:79" x14ac:dyDescent="0.35">
      <c r="B11" s="18" t="s">
        <v>387</v>
      </c>
      <c r="C11" s="17">
        <v>8.2457597383698206E-2</v>
      </c>
      <c r="D11" s="17">
        <v>9.9057543708643503E-2</v>
      </c>
      <c r="E11" s="17">
        <v>6.3717938006049302E-2</v>
      </c>
      <c r="F11" s="17"/>
      <c r="G11" s="17">
        <v>0</v>
      </c>
      <c r="H11" s="17">
        <v>0.120682953863126</v>
      </c>
      <c r="I11" s="17">
        <v>0.14540678879451999</v>
      </c>
      <c r="J11" s="17">
        <v>8.8669516730282893E-2</v>
      </c>
      <c r="K11" s="17">
        <v>8.7997290292136099E-2</v>
      </c>
      <c r="L11" s="17">
        <v>3.2520716235597699E-2</v>
      </c>
      <c r="M11" s="17"/>
      <c r="N11" s="17">
        <v>6.7728242360488397E-2</v>
      </c>
      <c r="O11" s="17">
        <v>5.4260208157099997E-2</v>
      </c>
      <c r="P11" s="17">
        <v>9.3682548729686996E-2</v>
      </c>
      <c r="Q11" s="17">
        <v>0.13768098711750201</v>
      </c>
      <c r="R11" s="17"/>
      <c r="S11" s="17">
        <v>5.6089330583340501E-2</v>
      </c>
      <c r="T11" s="17">
        <v>5.9963829344671198E-2</v>
      </c>
      <c r="U11" s="17">
        <v>7.0882371257441207E-2</v>
      </c>
      <c r="V11" s="17">
        <v>5.2444966688928597E-2</v>
      </c>
      <c r="W11" s="17">
        <v>0.131731687803332</v>
      </c>
      <c r="X11" s="17">
        <v>0.151033166424027</v>
      </c>
      <c r="Y11" s="17">
        <v>3.47045784139796E-2</v>
      </c>
      <c r="Z11" s="17">
        <v>0</v>
      </c>
      <c r="AA11" s="17">
        <v>0.107185915971135</v>
      </c>
      <c r="AB11" s="17">
        <v>0.120456089520452</v>
      </c>
      <c r="AC11" s="17">
        <v>0.100683173041459</v>
      </c>
      <c r="AD11" s="17">
        <v>0</v>
      </c>
      <c r="AE11" s="17"/>
      <c r="AF11" s="17">
        <v>0.103448675805077</v>
      </c>
      <c r="AG11" s="17">
        <v>8.4231029777214805E-2</v>
      </c>
      <c r="AH11" s="17">
        <v>0.110474238203443</v>
      </c>
      <c r="AI11" s="17">
        <v>3.0435514885165799E-2</v>
      </c>
      <c r="AJ11" s="17">
        <v>7.6156132363187995E-2</v>
      </c>
      <c r="AK11" s="17">
        <v>3.7692176706335297E-2</v>
      </c>
      <c r="AL11" s="17"/>
      <c r="AM11" s="17">
        <v>0.104351684376015</v>
      </c>
      <c r="AN11" s="17">
        <v>6.7216002915781406E-2</v>
      </c>
      <c r="AO11" s="17">
        <v>5.26303477076124E-2</v>
      </c>
      <c r="AP11" s="17">
        <v>0.12632709747263701</v>
      </c>
      <c r="AQ11" s="17">
        <v>4.66587773521525E-2</v>
      </c>
      <c r="AR11" s="17"/>
      <c r="AS11" s="17">
        <v>2.0258349383702301E-2</v>
      </c>
      <c r="AT11" s="17">
        <v>0.103025251932821</v>
      </c>
      <c r="AU11" s="17">
        <v>5.02560877673194E-2</v>
      </c>
      <c r="AV11" s="17">
        <v>7.3922540299023898E-2</v>
      </c>
      <c r="AW11" s="17">
        <v>4.6573709944148903E-2</v>
      </c>
      <c r="AX11" s="17">
        <v>0.31766496126944399</v>
      </c>
      <c r="AY11" s="17"/>
      <c r="AZ11" s="17">
        <v>8.4528400686054703E-2</v>
      </c>
      <c r="BA11" s="17">
        <v>0.14021707995889099</v>
      </c>
      <c r="BB11" s="17">
        <v>7.2140857286574295E-2</v>
      </c>
      <c r="BC11" s="17">
        <v>0</v>
      </c>
      <c r="BD11" s="17">
        <v>4.1745460473029197E-2</v>
      </c>
      <c r="BE11" s="17"/>
      <c r="BF11" s="17">
        <v>8.0459943352989005E-2</v>
      </c>
      <c r="BG11" s="17"/>
      <c r="BH11" s="17">
        <v>9.7873173154738896E-2</v>
      </c>
      <c r="BI11" s="17"/>
      <c r="BJ11" s="17">
        <v>7.9219068815617202E-2</v>
      </c>
      <c r="BK11" s="17">
        <v>8.8492641549163004E-2</v>
      </c>
      <c r="BL11" s="17">
        <v>5.2204198685460099E-2</v>
      </c>
      <c r="BM11" s="17">
        <v>0.21132234012193499</v>
      </c>
      <c r="BN11" s="17">
        <v>0.22671797834619301</v>
      </c>
      <c r="BO11" s="17">
        <v>0</v>
      </c>
      <c r="BP11" s="17"/>
      <c r="BQ11" s="17">
        <v>8.4483192623308695E-2</v>
      </c>
      <c r="BR11" s="17">
        <v>0.117407699097691</v>
      </c>
      <c r="BS11" s="17">
        <v>7.1353379121436106E-2</v>
      </c>
      <c r="BT11" s="17"/>
      <c r="BU11" s="17">
        <v>3.8448933771471003E-2</v>
      </c>
      <c r="BV11" s="17">
        <v>0.13309346636039099</v>
      </c>
      <c r="BW11" s="17">
        <v>5.37419154483849E-2</v>
      </c>
      <c r="BX11" s="17"/>
      <c r="BY11" s="17">
        <v>6.4039580714443198E-2</v>
      </c>
      <c r="BZ11" s="17"/>
      <c r="CA11" s="17">
        <v>6.7131076721337099E-2</v>
      </c>
    </row>
    <row r="12" spans="2:79" x14ac:dyDescent="0.35">
      <c r="B12" s="18" t="s">
        <v>388</v>
      </c>
      <c r="C12" s="17">
        <v>3.01097813792249E-2</v>
      </c>
      <c r="D12" s="17">
        <v>2.6908158232545901E-2</v>
      </c>
      <c r="E12" s="17">
        <v>3.4030486077163198E-2</v>
      </c>
      <c r="F12" s="17"/>
      <c r="G12" s="17">
        <v>0</v>
      </c>
      <c r="H12" s="17">
        <v>5.6447951276330503E-2</v>
      </c>
      <c r="I12" s="17">
        <v>0</v>
      </c>
      <c r="J12" s="17">
        <v>4.3231284301106801E-2</v>
      </c>
      <c r="K12" s="17">
        <v>1.8000013423406399E-2</v>
      </c>
      <c r="L12" s="17">
        <v>3.2565425095163497E-2</v>
      </c>
      <c r="M12" s="17"/>
      <c r="N12" s="17">
        <v>3.4241748117288799E-2</v>
      </c>
      <c r="O12" s="17">
        <v>2.5876014276251101E-2</v>
      </c>
      <c r="P12" s="17">
        <v>4.7881843750210998E-2</v>
      </c>
      <c r="Q12" s="17">
        <v>9.3515946656649706E-3</v>
      </c>
      <c r="R12" s="17"/>
      <c r="S12" s="17">
        <v>3.7759529894339297E-2</v>
      </c>
      <c r="T12" s="17">
        <v>1.46112182083947E-2</v>
      </c>
      <c r="U12" s="17">
        <v>2.6416343883457798E-2</v>
      </c>
      <c r="V12" s="17">
        <v>6.2961878741131197E-2</v>
      </c>
      <c r="W12" s="17">
        <v>5.9228900937145598E-2</v>
      </c>
      <c r="X12" s="17">
        <v>2.4219137549219501E-2</v>
      </c>
      <c r="Y12" s="17">
        <v>4.1919140081482099E-2</v>
      </c>
      <c r="Z12" s="17">
        <v>0</v>
      </c>
      <c r="AA12" s="17">
        <v>4.6861856998357501E-2</v>
      </c>
      <c r="AB12" s="17">
        <v>0</v>
      </c>
      <c r="AC12" s="17">
        <v>0</v>
      </c>
      <c r="AD12" s="17">
        <v>0</v>
      </c>
      <c r="AE12" s="17"/>
      <c r="AF12" s="17">
        <v>0</v>
      </c>
      <c r="AG12" s="17">
        <v>4.6751933954032501E-2</v>
      </c>
      <c r="AH12" s="17">
        <v>1.6409443609435199E-2</v>
      </c>
      <c r="AI12" s="17">
        <v>4.2433010316922398E-2</v>
      </c>
      <c r="AJ12" s="17">
        <v>0</v>
      </c>
      <c r="AK12" s="17">
        <v>7.7285090021811401E-2</v>
      </c>
      <c r="AL12" s="17"/>
      <c r="AM12" s="17">
        <v>0</v>
      </c>
      <c r="AN12" s="17">
        <v>1.50896330591078E-2</v>
      </c>
      <c r="AO12" s="17">
        <v>4.2448314392001703E-2</v>
      </c>
      <c r="AP12" s="17">
        <v>7.1333566097402795E-2</v>
      </c>
      <c r="AQ12" s="17">
        <v>0.26746606090151898</v>
      </c>
      <c r="AR12" s="17"/>
      <c r="AS12" s="17">
        <v>3.8281276718814101E-2</v>
      </c>
      <c r="AT12" s="17">
        <v>5.9935446770398399E-3</v>
      </c>
      <c r="AU12" s="17">
        <v>4.3062484166765003E-2</v>
      </c>
      <c r="AV12" s="17">
        <v>3.3548800756831303E-2</v>
      </c>
      <c r="AW12" s="17">
        <v>2.80779083406201E-2</v>
      </c>
      <c r="AX12" s="17">
        <v>7.8539105313301105E-2</v>
      </c>
      <c r="AY12" s="17"/>
      <c r="AZ12" s="17">
        <v>5.0599892757744201E-2</v>
      </c>
      <c r="BA12" s="17">
        <v>1.94111238213149E-2</v>
      </c>
      <c r="BB12" s="17">
        <v>2.3018053831443799E-2</v>
      </c>
      <c r="BC12" s="17">
        <v>1.7144979007091499E-2</v>
      </c>
      <c r="BD12" s="17">
        <v>3.5064277863523001E-2</v>
      </c>
      <c r="BE12" s="17"/>
      <c r="BF12" s="17">
        <v>2.3901626517191001E-2</v>
      </c>
      <c r="BG12" s="17"/>
      <c r="BH12" s="17">
        <v>2.8372346163834401E-2</v>
      </c>
      <c r="BI12" s="17"/>
      <c r="BJ12" s="17">
        <v>0</v>
      </c>
      <c r="BK12" s="17">
        <v>7.37890842966126E-2</v>
      </c>
      <c r="BL12" s="17">
        <v>2.76399715930872E-2</v>
      </c>
      <c r="BM12" s="17">
        <v>3.6227455836955101E-2</v>
      </c>
      <c r="BN12" s="17">
        <v>0</v>
      </c>
      <c r="BO12" s="17">
        <v>0</v>
      </c>
      <c r="BP12" s="17"/>
      <c r="BQ12" s="17">
        <v>3.06760830015173E-2</v>
      </c>
      <c r="BR12" s="17">
        <v>3.3751856909494803E-2</v>
      </c>
      <c r="BS12" s="17">
        <v>1.1156063993092999E-2</v>
      </c>
      <c r="BT12" s="17"/>
      <c r="BU12" s="17">
        <v>0</v>
      </c>
      <c r="BV12" s="17">
        <v>2.95072306108723E-2</v>
      </c>
      <c r="BW12" s="17">
        <v>1.31508607980941E-2</v>
      </c>
      <c r="BX12" s="17"/>
      <c r="BY12" s="17">
        <v>0</v>
      </c>
      <c r="BZ12" s="17"/>
      <c r="CA12" s="17">
        <v>8.6512968388098403E-3</v>
      </c>
    </row>
    <row r="13" spans="2:79" x14ac:dyDescent="0.35">
      <c r="B13" s="18" t="s">
        <v>136</v>
      </c>
      <c r="C13" s="17">
        <v>8.88785245832973E-2</v>
      </c>
      <c r="D13" s="17">
        <v>7.3520690243644299E-2</v>
      </c>
      <c r="E13" s="17">
        <v>0.10731578274555099</v>
      </c>
      <c r="F13" s="17"/>
      <c r="G13" s="17">
        <v>0.177833569346037</v>
      </c>
      <c r="H13" s="17">
        <v>0.19955281094171701</v>
      </c>
      <c r="I13" s="17">
        <v>7.8518486922539696E-2</v>
      </c>
      <c r="J13" s="17">
        <v>1.56234014537088E-2</v>
      </c>
      <c r="K13" s="17">
        <v>7.4599065273552104E-2</v>
      </c>
      <c r="L13" s="17">
        <v>0.104285314428354</v>
      </c>
      <c r="M13" s="17"/>
      <c r="N13" s="17">
        <v>3.3296310935309298E-2</v>
      </c>
      <c r="O13" s="17">
        <v>8.3140515311007995E-2</v>
      </c>
      <c r="P13" s="17">
        <v>0.123547418201889</v>
      </c>
      <c r="Q13" s="17">
        <v>0.14857761075828199</v>
      </c>
      <c r="R13" s="17"/>
      <c r="S13" s="17">
        <v>8.9231605669379793E-2</v>
      </c>
      <c r="T13" s="17">
        <v>3.4129039409382098E-2</v>
      </c>
      <c r="U13" s="17">
        <v>6.1315130762496797E-2</v>
      </c>
      <c r="V13" s="17">
        <v>7.9455251408886804E-2</v>
      </c>
      <c r="W13" s="17">
        <v>2.9081643377651699E-2</v>
      </c>
      <c r="X13" s="17">
        <v>0.15573697396632799</v>
      </c>
      <c r="Y13" s="17">
        <v>0.14095158741616101</v>
      </c>
      <c r="Z13" s="17">
        <v>0</v>
      </c>
      <c r="AA13" s="17">
        <v>9.4135968919066795E-2</v>
      </c>
      <c r="AB13" s="17">
        <v>0.19078314894270901</v>
      </c>
      <c r="AC13" s="17">
        <v>3.2195755442882702E-2</v>
      </c>
      <c r="AD13" s="17">
        <v>0</v>
      </c>
      <c r="AE13" s="17"/>
      <c r="AF13" s="17">
        <v>0.18911867087633499</v>
      </c>
      <c r="AG13" s="17">
        <v>8.7506399930968801E-2</v>
      </c>
      <c r="AH13" s="17">
        <v>0.10293418542326201</v>
      </c>
      <c r="AI13" s="17">
        <v>1.9493642021656599E-2</v>
      </c>
      <c r="AJ13" s="17">
        <v>0</v>
      </c>
      <c r="AK13" s="17">
        <v>1.15301110541523E-2</v>
      </c>
      <c r="AL13" s="17"/>
      <c r="AM13" s="17">
        <v>0.10055517590617399</v>
      </c>
      <c r="AN13" s="17">
        <v>0.12766653402571401</v>
      </c>
      <c r="AO13" s="17">
        <v>5.66660454451203E-2</v>
      </c>
      <c r="AP13" s="17">
        <v>3.02088021105998E-2</v>
      </c>
      <c r="AQ13" s="17">
        <v>0</v>
      </c>
      <c r="AR13" s="17"/>
      <c r="AS13" s="17">
        <v>0.15043211785659899</v>
      </c>
      <c r="AT13" s="17">
        <v>0.136759254346976</v>
      </c>
      <c r="AU13" s="17">
        <v>0</v>
      </c>
      <c r="AV13" s="17">
        <v>2.1037064939558502E-2</v>
      </c>
      <c r="AW13" s="17">
        <v>0.114760532767537</v>
      </c>
      <c r="AX13" s="17">
        <v>5.4218327111392801E-2</v>
      </c>
      <c r="AY13" s="17"/>
      <c r="AZ13" s="17">
        <v>9.8228390810428695E-2</v>
      </c>
      <c r="BA13" s="17">
        <v>7.2613138090906706E-2</v>
      </c>
      <c r="BB13" s="17">
        <v>6.4295979340456194E-2</v>
      </c>
      <c r="BC13" s="17">
        <v>5.6857391915184199E-2</v>
      </c>
      <c r="BD13" s="17">
        <v>0.14160629877450001</v>
      </c>
      <c r="BE13" s="17"/>
      <c r="BF13" s="17">
        <v>7.9433548397134401E-2</v>
      </c>
      <c r="BG13" s="17"/>
      <c r="BH13" s="17">
        <v>6.5849392265200701E-2</v>
      </c>
      <c r="BI13" s="17"/>
      <c r="BJ13" s="17">
        <v>0.123472921827861</v>
      </c>
      <c r="BK13" s="17">
        <v>8.1595111137302001E-2</v>
      </c>
      <c r="BL13" s="17">
        <v>5.8780875791484402E-2</v>
      </c>
      <c r="BM13" s="17">
        <v>2.5176920190722998E-2</v>
      </c>
      <c r="BN13" s="17">
        <v>0.2471742223209</v>
      </c>
      <c r="BO13" s="17">
        <v>0.76492535608339696</v>
      </c>
      <c r="BP13" s="17"/>
      <c r="BQ13" s="17">
        <v>1.9817855319502101E-2</v>
      </c>
      <c r="BR13" s="17">
        <v>5.7640349298356597E-2</v>
      </c>
      <c r="BS13" s="17">
        <v>8.9990673852959405E-2</v>
      </c>
      <c r="BT13" s="17"/>
      <c r="BU13" s="17">
        <v>0.16090005531478899</v>
      </c>
      <c r="BV13" s="17">
        <v>8.8488935205285696E-2</v>
      </c>
      <c r="BW13" s="17">
        <v>4.9323913084064197E-2</v>
      </c>
      <c r="BX13" s="17"/>
      <c r="BY13" s="17">
        <v>0.259447851958579</v>
      </c>
      <c r="BZ13" s="17"/>
      <c r="CA13" s="17">
        <v>8.54752632762628E-2</v>
      </c>
    </row>
    <row r="14" spans="2:79" x14ac:dyDescent="0.35">
      <c r="B14" s="18" t="s">
        <v>389</v>
      </c>
      <c r="C14" s="21">
        <v>0.79855409665377997</v>
      </c>
      <c r="D14" s="21">
        <v>0.80051360781516601</v>
      </c>
      <c r="E14" s="21">
        <v>0.79493579317123697</v>
      </c>
      <c r="F14" s="21"/>
      <c r="G14" s="21">
        <v>0.822166430653963</v>
      </c>
      <c r="H14" s="21">
        <v>0.62331628391882699</v>
      </c>
      <c r="I14" s="21">
        <v>0.77607472428294</v>
      </c>
      <c r="J14" s="21">
        <v>0.85247579751490199</v>
      </c>
      <c r="K14" s="21">
        <v>0.81940363101090496</v>
      </c>
      <c r="L14" s="21">
        <v>0.83062854424088495</v>
      </c>
      <c r="M14" s="21"/>
      <c r="N14" s="21">
        <v>0.86473369858691396</v>
      </c>
      <c r="O14" s="21">
        <v>0.83672326225564098</v>
      </c>
      <c r="P14" s="21">
        <v>0.73488818931821298</v>
      </c>
      <c r="Q14" s="21">
        <v>0.70438980745855095</v>
      </c>
      <c r="R14" s="21"/>
      <c r="S14" s="21">
        <v>0.81691953385294003</v>
      </c>
      <c r="T14" s="21">
        <v>0.89129591303755196</v>
      </c>
      <c r="U14" s="21">
        <v>0.841386154096604</v>
      </c>
      <c r="V14" s="21">
        <v>0.80513790316105305</v>
      </c>
      <c r="W14" s="21">
        <v>0.77995776788186999</v>
      </c>
      <c r="X14" s="21">
        <v>0.669010722060425</v>
      </c>
      <c r="Y14" s="21">
        <v>0.782424694088378</v>
      </c>
      <c r="Z14" s="21">
        <v>1</v>
      </c>
      <c r="AA14" s="21">
        <v>0.75181625811144104</v>
      </c>
      <c r="AB14" s="21">
        <v>0.68876076153683996</v>
      </c>
      <c r="AC14" s="21">
        <v>0.86712107151565898</v>
      </c>
      <c r="AD14" s="21">
        <v>1</v>
      </c>
      <c r="AE14" s="21"/>
      <c r="AF14" s="21">
        <v>0.70743265331858796</v>
      </c>
      <c r="AG14" s="21">
        <v>0.78151063633778395</v>
      </c>
      <c r="AH14" s="21">
        <v>0.77018213276386005</v>
      </c>
      <c r="AI14" s="21">
        <v>0.90763783277625498</v>
      </c>
      <c r="AJ14" s="21">
        <v>0.92384386763681203</v>
      </c>
      <c r="AK14" s="21">
        <v>0.87349262221770096</v>
      </c>
      <c r="AL14" s="21"/>
      <c r="AM14" s="21">
        <v>0.79509313971781104</v>
      </c>
      <c r="AN14" s="21">
        <v>0.79002782999939603</v>
      </c>
      <c r="AO14" s="21">
        <v>0.84825529245526599</v>
      </c>
      <c r="AP14" s="21">
        <v>0.77213053431935996</v>
      </c>
      <c r="AQ14" s="21">
        <v>0.68587516174632801</v>
      </c>
      <c r="AR14" s="21"/>
      <c r="AS14" s="21">
        <v>0.791028256040884</v>
      </c>
      <c r="AT14" s="21">
        <v>0.75422194904316298</v>
      </c>
      <c r="AU14" s="21">
        <v>0.90668142806591601</v>
      </c>
      <c r="AV14" s="21">
        <v>0.87149159400458598</v>
      </c>
      <c r="AW14" s="21">
        <v>0.81058784894769398</v>
      </c>
      <c r="AX14" s="21">
        <v>0.54957760630586205</v>
      </c>
      <c r="AY14" s="21"/>
      <c r="AZ14" s="21">
        <v>0.76664331574577205</v>
      </c>
      <c r="BA14" s="21">
        <v>0.76775865812888799</v>
      </c>
      <c r="BB14" s="21">
        <v>0.84054510954152595</v>
      </c>
      <c r="BC14" s="21">
        <v>0.92599762907772398</v>
      </c>
      <c r="BD14" s="21">
        <v>0.78158396288894805</v>
      </c>
      <c r="BE14" s="21"/>
      <c r="BF14" s="21">
        <v>0.81620488173268502</v>
      </c>
      <c r="BG14" s="21"/>
      <c r="BH14" s="21">
        <v>0.80790508841622599</v>
      </c>
      <c r="BI14" s="21"/>
      <c r="BJ14" s="21">
        <v>0.79730800935652202</v>
      </c>
      <c r="BK14" s="21">
        <v>0.75612316301692195</v>
      </c>
      <c r="BL14" s="21">
        <v>0.86137495392996799</v>
      </c>
      <c r="BM14" s="21">
        <v>0.72727328385038703</v>
      </c>
      <c r="BN14" s="21">
        <v>0.52610779933290697</v>
      </c>
      <c r="BO14" s="21">
        <v>0.23507464391660299</v>
      </c>
      <c r="BP14" s="21"/>
      <c r="BQ14" s="21">
        <v>0.86502286905567205</v>
      </c>
      <c r="BR14" s="21">
        <v>0.79120009469445796</v>
      </c>
      <c r="BS14" s="21">
        <v>0.82749988303251198</v>
      </c>
      <c r="BT14" s="21"/>
      <c r="BU14" s="21">
        <v>0.80065101091374002</v>
      </c>
      <c r="BV14" s="21">
        <v>0.748910367823451</v>
      </c>
      <c r="BW14" s="21">
        <v>0.88378331066945703</v>
      </c>
      <c r="BX14" s="21"/>
      <c r="BY14" s="21">
        <v>0.67651256732697795</v>
      </c>
      <c r="BZ14" s="21"/>
      <c r="CA14" s="21">
        <v>0.83874236316358997</v>
      </c>
    </row>
    <row r="15" spans="2:79" x14ac:dyDescent="0.35">
      <c r="B15" s="18" t="s">
        <v>390</v>
      </c>
      <c r="C15" s="21">
        <v>0.112567378762923</v>
      </c>
      <c r="D15" s="21">
        <v>0.125965701941189</v>
      </c>
      <c r="E15" s="21">
        <v>9.7748424083212507E-2</v>
      </c>
      <c r="F15" s="21"/>
      <c r="G15" s="21">
        <v>0</v>
      </c>
      <c r="H15" s="21">
        <v>0.17713090513945601</v>
      </c>
      <c r="I15" s="21">
        <v>0.14540678879451999</v>
      </c>
      <c r="J15" s="21">
        <v>0.13190080103139001</v>
      </c>
      <c r="K15" s="21">
        <v>0.105997303715543</v>
      </c>
      <c r="L15" s="21">
        <v>6.5086141330761099E-2</v>
      </c>
      <c r="M15" s="21"/>
      <c r="N15" s="21">
        <v>0.10196999047777699</v>
      </c>
      <c r="O15" s="21">
        <v>8.0136222433351001E-2</v>
      </c>
      <c r="P15" s="21">
        <v>0.14156439247989799</v>
      </c>
      <c r="Q15" s="21">
        <v>0.147032581783167</v>
      </c>
      <c r="R15" s="21"/>
      <c r="S15" s="21">
        <v>9.3848860477679805E-2</v>
      </c>
      <c r="T15" s="21">
        <v>7.4575047553065904E-2</v>
      </c>
      <c r="U15" s="21">
        <v>9.7298715140898898E-2</v>
      </c>
      <c r="V15" s="21">
        <v>0.11540684543006</v>
      </c>
      <c r="W15" s="21">
        <v>0.190960588740478</v>
      </c>
      <c r="X15" s="21">
        <v>0.17525230397324701</v>
      </c>
      <c r="Y15" s="21">
        <v>7.6623718495461707E-2</v>
      </c>
      <c r="Z15" s="21">
        <v>0</v>
      </c>
      <c r="AA15" s="21">
        <v>0.15404777296949301</v>
      </c>
      <c r="AB15" s="21">
        <v>0.120456089520452</v>
      </c>
      <c r="AC15" s="21">
        <v>0.100683173041459</v>
      </c>
      <c r="AD15" s="21">
        <v>0</v>
      </c>
      <c r="AE15" s="21"/>
      <c r="AF15" s="21">
        <v>0.103448675805077</v>
      </c>
      <c r="AG15" s="21">
        <v>0.13098296373124699</v>
      </c>
      <c r="AH15" s="21">
        <v>0.12688368181287801</v>
      </c>
      <c r="AI15" s="21">
        <v>7.2868525202088197E-2</v>
      </c>
      <c r="AJ15" s="21">
        <v>7.6156132363187995E-2</v>
      </c>
      <c r="AK15" s="21">
        <v>0.114977266728147</v>
      </c>
      <c r="AL15" s="21"/>
      <c r="AM15" s="21">
        <v>0.104351684376015</v>
      </c>
      <c r="AN15" s="21">
        <v>8.2305635974889199E-2</v>
      </c>
      <c r="AO15" s="21">
        <v>9.5078662099614006E-2</v>
      </c>
      <c r="AP15" s="21">
        <v>0.19766066357004</v>
      </c>
      <c r="AQ15" s="21">
        <v>0.31412483825367199</v>
      </c>
      <c r="AR15" s="21"/>
      <c r="AS15" s="21">
        <v>5.8539626102516298E-2</v>
      </c>
      <c r="AT15" s="21">
        <v>0.109018796609861</v>
      </c>
      <c r="AU15" s="21">
        <v>9.3318571934084396E-2</v>
      </c>
      <c r="AV15" s="21">
        <v>0.107471341055855</v>
      </c>
      <c r="AW15" s="21">
        <v>7.46516182847691E-2</v>
      </c>
      <c r="AX15" s="21">
        <v>0.39620406658274598</v>
      </c>
      <c r="AY15" s="21"/>
      <c r="AZ15" s="21">
        <v>0.13512829344379901</v>
      </c>
      <c r="BA15" s="21">
        <v>0.15962820378020601</v>
      </c>
      <c r="BB15" s="21">
        <v>9.5158911118018094E-2</v>
      </c>
      <c r="BC15" s="21">
        <v>1.7144979007091499E-2</v>
      </c>
      <c r="BD15" s="21">
        <v>7.6809738336552205E-2</v>
      </c>
      <c r="BE15" s="21"/>
      <c r="BF15" s="21">
        <v>0.10436156987018</v>
      </c>
      <c r="BG15" s="21"/>
      <c r="BH15" s="21">
        <v>0.126245519318573</v>
      </c>
      <c r="BI15" s="21"/>
      <c r="BJ15" s="21">
        <v>7.9219068815617202E-2</v>
      </c>
      <c r="BK15" s="21">
        <v>0.16228172584577599</v>
      </c>
      <c r="BL15" s="21">
        <v>7.9844170278547302E-2</v>
      </c>
      <c r="BM15" s="21">
        <v>0.24754979595889001</v>
      </c>
      <c r="BN15" s="21">
        <v>0.22671797834619301</v>
      </c>
      <c r="BO15" s="21">
        <v>0</v>
      </c>
      <c r="BP15" s="21"/>
      <c r="BQ15" s="21">
        <v>0.115159275624826</v>
      </c>
      <c r="BR15" s="21">
        <v>0.151159556007186</v>
      </c>
      <c r="BS15" s="21">
        <v>8.2509443114529096E-2</v>
      </c>
      <c r="BT15" s="21"/>
      <c r="BU15" s="21">
        <v>3.8448933771471003E-2</v>
      </c>
      <c r="BV15" s="21">
        <v>0.162600696971263</v>
      </c>
      <c r="BW15" s="21">
        <v>6.6892776246479005E-2</v>
      </c>
      <c r="BX15" s="21"/>
      <c r="BY15" s="21">
        <v>6.4039580714443198E-2</v>
      </c>
      <c r="BZ15" s="21"/>
      <c r="CA15" s="21">
        <v>7.5782373560146998E-2</v>
      </c>
    </row>
    <row r="16" spans="2:79" x14ac:dyDescent="0.35">
      <c r="B16" s="18" t="s">
        <v>202</v>
      </c>
      <c r="C16" s="22">
        <v>0.68598671789085697</v>
      </c>
      <c r="D16" s="22">
        <v>0.67454790587397695</v>
      </c>
      <c r="E16" s="22">
        <v>0.69718736908802403</v>
      </c>
      <c r="F16" s="22"/>
      <c r="G16" s="22">
        <v>0.822166430653963</v>
      </c>
      <c r="H16" s="22">
        <v>0.44618537877937098</v>
      </c>
      <c r="I16" s="22">
        <v>0.63066793548842104</v>
      </c>
      <c r="J16" s="22">
        <v>0.72057499648351198</v>
      </c>
      <c r="K16" s="22">
        <v>0.71340632729536302</v>
      </c>
      <c r="L16" s="22">
        <v>0.76554240291012399</v>
      </c>
      <c r="M16" s="22"/>
      <c r="N16" s="22">
        <v>0.76276370810913696</v>
      </c>
      <c r="O16" s="22">
        <v>0.75658703982229003</v>
      </c>
      <c r="P16" s="22">
        <v>0.59332379683831504</v>
      </c>
      <c r="Q16" s="22">
        <v>0.55735722567538404</v>
      </c>
      <c r="R16" s="22"/>
      <c r="S16" s="22">
        <v>0.72307067337526099</v>
      </c>
      <c r="T16" s="22">
        <v>0.81672086548448597</v>
      </c>
      <c r="U16" s="22">
        <v>0.74408743895570495</v>
      </c>
      <c r="V16" s="22">
        <v>0.68973105773099397</v>
      </c>
      <c r="W16" s="22">
        <v>0.58899717914139205</v>
      </c>
      <c r="X16" s="22">
        <v>0.49375841808717902</v>
      </c>
      <c r="Y16" s="22">
        <v>0.70580097559291599</v>
      </c>
      <c r="Z16" s="22">
        <v>1</v>
      </c>
      <c r="AA16" s="22">
        <v>0.59776848514194802</v>
      </c>
      <c r="AB16" s="22">
        <v>0.56830467201638801</v>
      </c>
      <c r="AC16" s="22">
        <v>0.76643789847419996</v>
      </c>
      <c r="AD16" s="22">
        <v>1</v>
      </c>
      <c r="AE16" s="22"/>
      <c r="AF16" s="22">
        <v>0.60398397751351096</v>
      </c>
      <c r="AG16" s="22">
        <v>0.65052767260653699</v>
      </c>
      <c r="AH16" s="22">
        <v>0.64329845095098104</v>
      </c>
      <c r="AI16" s="22">
        <v>0.83476930757416701</v>
      </c>
      <c r="AJ16" s="22">
        <v>0.84768773527362395</v>
      </c>
      <c r="AK16" s="22">
        <v>0.75851535548955396</v>
      </c>
      <c r="AL16" s="22"/>
      <c r="AM16" s="22">
        <v>0.69074145534179598</v>
      </c>
      <c r="AN16" s="22">
        <v>0.70772219402450698</v>
      </c>
      <c r="AO16" s="22">
        <v>0.75317663035565197</v>
      </c>
      <c r="AP16" s="22">
        <v>0.57446987074931999</v>
      </c>
      <c r="AQ16" s="22">
        <v>0.37175032349265702</v>
      </c>
      <c r="AR16" s="22"/>
      <c r="AS16" s="22">
        <v>0.73248862993836805</v>
      </c>
      <c r="AT16" s="22">
        <v>0.64520315243330295</v>
      </c>
      <c r="AU16" s="22">
        <v>0.81336285613183101</v>
      </c>
      <c r="AV16" s="22">
        <v>0.76402025294873099</v>
      </c>
      <c r="AW16" s="22">
        <v>0.73593623066292402</v>
      </c>
      <c r="AX16" s="22">
        <v>0.15337353972311599</v>
      </c>
      <c r="AY16" s="22"/>
      <c r="AZ16" s="22">
        <v>0.63151502230197298</v>
      </c>
      <c r="BA16" s="22">
        <v>0.60813045434868196</v>
      </c>
      <c r="BB16" s="22">
        <v>0.74538619842350795</v>
      </c>
      <c r="BC16" s="22">
        <v>0.90885265007063298</v>
      </c>
      <c r="BD16" s="22">
        <v>0.70477422455239602</v>
      </c>
      <c r="BE16" s="22"/>
      <c r="BF16" s="22">
        <v>0.71184331186250505</v>
      </c>
      <c r="BG16" s="22"/>
      <c r="BH16" s="22">
        <v>0.68165956909765302</v>
      </c>
      <c r="BI16" s="22"/>
      <c r="BJ16" s="22">
        <v>0.718088940540905</v>
      </c>
      <c r="BK16" s="22">
        <v>0.59384143717114701</v>
      </c>
      <c r="BL16" s="22">
        <v>0.78153078365142103</v>
      </c>
      <c r="BM16" s="22">
        <v>0.47972348789149699</v>
      </c>
      <c r="BN16" s="22">
        <v>0.29938982098671402</v>
      </c>
      <c r="BO16" s="22">
        <v>0.23507464391660299</v>
      </c>
      <c r="BP16" s="22"/>
      <c r="BQ16" s="22">
        <v>0.74986359343084596</v>
      </c>
      <c r="BR16" s="22">
        <v>0.64004053868727195</v>
      </c>
      <c r="BS16" s="22">
        <v>0.74499043991798197</v>
      </c>
      <c r="BT16" s="22"/>
      <c r="BU16" s="22">
        <v>0.76220207714226895</v>
      </c>
      <c r="BV16" s="22">
        <v>0.58630967085218799</v>
      </c>
      <c r="BW16" s="22">
        <v>0.81689053442297799</v>
      </c>
      <c r="BX16" s="22"/>
      <c r="BY16" s="22">
        <v>0.61247298661253402</v>
      </c>
      <c r="BZ16" s="22"/>
      <c r="CA16" s="22">
        <v>0.76295998960344302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0.327363709445949</v>
      </c>
      <c r="D9" s="17">
        <v>0.33280196328427097</v>
      </c>
      <c r="E9" s="17">
        <v>0.31656560277502799</v>
      </c>
      <c r="F9" s="17"/>
      <c r="G9" s="17">
        <v>0.17011898701216599</v>
      </c>
      <c r="H9" s="17">
        <v>0.25477901931943597</v>
      </c>
      <c r="I9" s="17">
        <v>0.25583267625240003</v>
      </c>
      <c r="J9" s="17">
        <v>0.41409499594898602</v>
      </c>
      <c r="K9" s="17">
        <v>0.26013376120923998</v>
      </c>
      <c r="L9" s="17">
        <v>0.38689935460626201</v>
      </c>
      <c r="M9" s="17"/>
      <c r="N9" s="17">
        <v>0.35680464659348898</v>
      </c>
      <c r="O9" s="17">
        <v>0.32366394010430999</v>
      </c>
      <c r="P9" s="17">
        <v>0.25409906656395398</v>
      </c>
      <c r="Q9" s="17">
        <v>0.361825820812401</v>
      </c>
      <c r="R9" s="17"/>
      <c r="S9" s="17">
        <v>0.316902368453366</v>
      </c>
      <c r="T9" s="17">
        <v>0.38004068571263699</v>
      </c>
      <c r="U9" s="17">
        <v>0.47413809989934902</v>
      </c>
      <c r="V9" s="17">
        <v>0.405376306020171</v>
      </c>
      <c r="W9" s="17">
        <v>0.375088076411285</v>
      </c>
      <c r="X9" s="17">
        <v>0.15283066115986699</v>
      </c>
      <c r="Y9" s="17">
        <v>0.24112977823979501</v>
      </c>
      <c r="Z9" s="17">
        <v>0.102665591483743</v>
      </c>
      <c r="AA9" s="17">
        <v>0.44205666946494299</v>
      </c>
      <c r="AB9" s="17">
        <v>0.17613665736332601</v>
      </c>
      <c r="AC9" s="17">
        <v>0.43437520610570701</v>
      </c>
      <c r="AD9" s="17">
        <v>0.76046140699755205</v>
      </c>
      <c r="AE9" s="17"/>
      <c r="AF9" s="17">
        <v>0.375110286279844</v>
      </c>
      <c r="AG9" s="17">
        <v>0.34164076616918299</v>
      </c>
      <c r="AH9" s="17">
        <v>0.26605166991019802</v>
      </c>
      <c r="AI9" s="17">
        <v>0.31840375335791599</v>
      </c>
      <c r="AJ9" s="17">
        <v>0.62926131596916901</v>
      </c>
      <c r="AK9" s="17">
        <v>0.355979891485733</v>
      </c>
      <c r="AL9" s="17"/>
      <c r="AM9" s="17">
        <v>0.32975637489638099</v>
      </c>
      <c r="AN9" s="17">
        <v>0.308524797294704</v>
      </c>
      <c r="AO9" s="17">
        <v>0.34090044129324498</v>
      </c>
      <c r="AP9" s="17">
        <v>0.354048734111233</v>
      </c>
      <c r="AQ9" s="17">
        <v>0.29612680683126902</v>
      </c>
      <c r="AR9" s="17"/>
      <c r="AS9" s="17">
        <v>0.34604777871747</v>
      </c>
      <c r="AT9" s="17">
        <v>0.27425979871393402</v>
      </c>
      <c r="AU9" s="17">
        <v>0.41422692388133697</v>
      </c>
      <c r="AV9" s="17">
        <v>0.33581749699207802</v>
      </c>
      <c r="AW9" s="17">
        <v>0.33284394221796498</v>
      </c>
      <c r="AX9" s="17">
        <v>0.28065305997391998</v>
      </c>
      <c r="AY9" s="17"/>
      <c r="AZ9" s="17">
        <v>0.28178618140969602</v>
      </c>
      <c r="BA9" s="17">
        <v>0.34648918918204402</v>
      </c>
      <c r="BB9" s="17">
        <v>0.33866643204973401</v>
      </c>
      <c r="BC9" s="17">
        <v>0.42742503511276198</v>
      </c>
      <c r="BD9" s="17">
        <v>0.28992182113440501</v>
      </c>
      <c r="BE9" s="17"/>
      <c r="BF9" s="17">
        <v>0.32449007243559402</v>
      </c>
      <c r="BG9" s="17"/>
      <c r="BH9" s="17">
        <v>0.326786015836246</v>
      </c>
      <c r="BI9" s="17"/>
      <c r="BJ9" s="17">
        <v>0.32869371641955097</v>
      </c>
      <c r="BK9" s="17">
        <v>0.32779217392746901</v>
      </c>
      <c r="BL9" s="17">
        <v>0.30900760001565603</v>
      </c>
      <c r="BM9" s="17">
        <v>0.327642544799646</v>
      </c>
      <c r="BN9" s="17">
        <v>0.42414029851287599</v>
      </c>
      <c r="BO9" s="17">
        <v>0</v>
      </c>
      <c r="BP9" s="17"/>
      <c r="BQ9" s="17">
        <v>0.26648401549645201</v>
      </c>
      <c r="BR9" s="17">
        <v>0.342637200653643</v>
      </c>
      <c r="BS9" s="17">
        <v>0.35780172969636498</v>
      </c>
      <c r="BT9" s="17"/>
      <c r="BU9" s="17">
        <v>0.168847109589916</v>
      </c>
      <c r="BV9" s="17">
        <v>0.30462895421906699</v>
      </c>
      <c r="BW9" s="17">
        <v>0.375366944736165</v>
      </c>
      <c r="BX9" s="17"/>
      <c r="BY9" s="17">
        <v>0.15991724951458799</v>
      </c>
      <c r="BZ9" s="17"/>
      <c r="CA9" s="17">
        <v>0.41122685505303602</v>
      </c>
    </row>
    <row r="10" spans="2:79" x14ac:dyDescent="0.35">
      <c r="B10" s="18" t="s">
        <v>386</v>
      </c>
      <c r="C10" s="17">
        <v>0.49494758793633897</v>
      </c>
      <c r="D10" s="17">
        <v>0.51825843764074897</v>
      </c>
      <c r="E10" s="17">
        <v>0.47115673410610298</v>
      </c>
      <c r="F10" s="17"/>
      <c r="G10" s="17">
        <v>0.69746171163053305</v>
      </c>
      <c r="H10" s="17">
        <v>0.52933547036991901</v>
      </c>
      <c r="I10" s="17">
        <v>0.52635817994418899</v>
      </c>
      <c r="J10" s="17">
        <v>0.41089949724500202</v>
      </c>
      <c r="K10" s="17">
        <v>0.53175023800452104</v>
      </c>
      <c r="L10" s="17">
        <v>0.48923606068818098</v>
      </c>
      <c r="M10" s="17"/>
      <c r="N10" s="17">
        <v>0.476604355386957</v>
      </c>
      <c r="O10" s="17">
        <v>0.47140091744163898</v>
      </c>
      <c r="P10" s="17">
        <v>0.62744611943913797</v>
      </c>
      <c r="Q10" s="17">
        <v>0.41180766190756701</v>
      </c>
      <c r="R10" s="17"/>
      <c r="S10" s="17">
        <v>0.51736019573227698</v>
      </c>
      <c r="T10" s="17">
        <v>0.47411002806264402</v>
      </c>
      <c r="U10" s="17">
        <v>0.49486800067129399</v>
      </c>
      <c r="V10" s="17">
        <v>0.47131674905064502</v>
      </c>
      <c r="W10" s="17">
        <v>0.45817225638397602</v>
      </c>
      <c r="X10" s="17">
        <v>0.56917635127556099</v>
      </c>
      <c r="Y10" s="17">
        <v>0.52887153051421798</v>
      </c>
      <c r="Z10" s="17">
        <v>0.75434978811937403</v>
      </c>
      <c r="AA10" s="17">
        <v>0.31255992149586098</v>
      </c>
      <c r="AB10" s="17">
        <v>0.63149961719343195</v>
      </c>
      <c r="AC10" s="17">
        <v>0.41508854507487503</v>
      </c>
      <c r="AD10" s="17">
        <v>0.23953859300244801</v>
      </c>
      <c r="AE10" s="17"/>
      <c r="AF10" s="17">
        <v>0.441504128793407</v>
      </c>
      <c r="AG10" s="17">
        <v>0.452495748520233</v>
      </c>
      <c r="AH10" s="17">
        <v>0.57060163583579604</v>
      </c>
      <c r="AI10" s="17">
        <v>0.55925729904549704</v>
      </c>
      <c r="AJ10" s="17">
        <v>0.22121228864721801</v>
      </c>
      <c r="AK10" s="17">
        <v>0.54222751868484698</v>
      </c>
      <c r="AL10" s="17"/>
      <c r="AM10" s="17">
        <v>0.48271545774957902</v>
      </c>
      <c r="AN10" s="17">
        <v>0.53983505670707699</v>
      </c>
      <c r="AO10" s="17">
        <v>0.45207834551346199</v>
      </c>
      <c r="AP10" s="17">
        <v>0.51131562971975297</v>
      </c>
      <c r="AQ10" s="17">
        <v>0.383527255254209</v>
      </c>
      <c r="AR10" s="17"/>
      <c r="AS10" s="17">
        <v>0.50001914458414298</v>
      </c>
      <c r="AT10" s="17">
        <v>0.51183482831389004</v>
      </c>
      <c r="AU10" s="17">
        <v>0.45167247849388098</v>
      </c>
      <c r="AV10" s="17">
        <v>0.50768284999225599</v>
      </c>
      <c r="AW10" s="17">
        <v>0.48939597288717501</v>
      </c>
      <c r="AX10" s="17">
        <v>0.482223777972144</v>
      </c>
      <c r="AY10" s="17"/>
      <c r="AZ10" s="17">
        <v>0.54744391778506496</v>
      </c>
      <c r="BA10" s="17">
        <v>0.47257387075037499</v>
      </c>
      <c r="BB10" s="17">
        <v>0.49129963234836099</v>
      </c>
      <c r="BC10" s="17">
        <v>0.423244127856644</v>
      </c>
      <c r="BD10" s="17">
        <v>0.50734131123374904</v>
      </c>
      <c r="BE10" s="17"/>
      <c r="BF10" s="17">
        <v>0.50671802365499696</v>
      </c>
      <c r="BG10" s="17"/>
      <c r="BH10" s="17">
        <v>0.49217568042619803</v>
      </c>
      <c r="BI10" s="17"/>
      <c r="BJ10" s="17">
        <v>0.52554859575727897</v>
      </c>
      <c r="BK10" s="17">
        <v>0.46237500756643402</v>
      </c>
      <c r="BL10" s="17">
        <v>0.495188838371521</v>
      </c>
      <c r="BM10" s="17">
        <v>0.446605348089401</v>
      </c>
      <c r="BN10" s="17">
        <v>0.57585970148712395</v>
      </c>
      <c r="BO10" s="17">
        <v>1</v>
      </c>
      <c r="BP10" s="17"/>
      <c r="BQ10" s="17">
        <v>0.64780049497293801</v>
      </c>
      <c r="BR10" s="17">
        <v>0.49252219466757102</v>
      </c>
      <c r="BS10" s="17">
        <v>0.474350589673945</v>
      </c>
      <c r="BT10" s="17"/>
      <c r="BU10" s="17">
        <v>0.62303039856061604</v>
      </c>
      <c r="BV10" s="17">
        <v>0.54528972946838705</v>
      </c>
      <c r="BW10" s="17">
        <v>0.47627290210328099</v>
      </c>
      <c r="BX10" s="17"/>
      <c r="BY10" s="17">
        <v>0.58063489852683303</v>
      </c>
      <c r="BZ10" s="17"/>
      <c r="CA10" s="17">
        <v>0.45182349707242703</v>
      </c>
    </row>
    <row r="11" spans="2:79" x14ac:dyDescent="0.35">
      <c r="B11" s="18" t="s">
        <v>387</v>
      </c>
      <c r="C11" s="17">
        <v>9.9433570902477106E-2</v>
      </c>
      <c r="D11" s="17">
        <v>0.117244706295979</v>
      </c>
      <c r="E11" s="17">
        <v>7.9399579942307397E-2</v>
      </c>
      <c r="F11" s="17"/>
      <c r="G11" s="17">
        <v>0.13241930135730101</v>
      </c>
      <c r="H11" s="17">
        <v>8.4181328579371495E-2</v>
      </c>
      <c r="I11" s="17">
        <v>7.84906325065612E-2</v>
      </c>
      <c r="J11" s="17">
        <v>0.13316068092209199</v>
      </c>
      <c r="K11" s="17">
        <v>0.13217785676194399</v>
      </c>
      <c r="L11" s="17">
        <v>6.3303573668845606E-2</v>
      </c>
      <c r="M11" s="17"/>
      <c r="N11" s="17">
        <v>9.53278018198538E-2</v>
      </c>
      <c r="O11" s="17">
        <v>0.103264874953199</v>
      </c>
      <c r="P11" s="17">
        <v>8.2621051098228093E-2</v>
      </c>
      <c r="Q11" s="17">
        <v>0.121504344883599</v>
      </c>
      <c r="R11" s="17"/>
      <c r="S11" s="17">
        <v>7.4839757229613599E-2</v>
      </c>
      <c r="T11" s="17">
        <v>0.105368801545597</v>
      </c>
      <c r="U11" s="17">
        <v>0</v>
      </c>
      <c r="V11" s="17">
        <v>0.123306944929183</v>
      </c>
      <c r="W11" s="17">
        <v>0.11166110974721501</v>
      </c>
      <c r="X11" s="17">
        <v>0.10875838982908401</v>
      </c>
      <c r="Y11" s="17">
        <v>0.147961270005075</v>
      </c>
      <c r="Z11" s="17">
        <v>4.8607438185043497E-2</v>
      </c>
      <c r="AA11" s="17">
        <v>0.120270375483144</v>
      </c>
      <c r="AB11" s="17">
        <v>0.125899320609346</v>
      </c>
      <c r="AC11" s="17">
        <v>0.12251526530229299</v>
      </c>
      <c r="AD11" s="17">
        <v>0</v>
      </c>
      <c r="AE11" s="17"/>
      <c r="AF11" s="17">
        <v>5.1209587218869999E-2</v>
      </c>
      <c r="AG11" s="17">
        <v>0.118970675120271</v>
      </c>
      <c r="AH11" s="17">
        <v>0.112979842228088</v>
      </c>
      <c r="AI11" s="17">
        <v>7.8145475848053703E-2</v>
      </c>
      <c r="AJ11" s="17">
        <v>0.14952639538361401</v>
      </c>
      <c r="AK11" s="17">
        <v>7.5678240989325699E-2</v>
      </c>
      <c r="AL11" s="17"/>
      <c r="AM11" s="17">
        <v>0.100131487973786</v>
      </c>
      <c r="AN11" s="17">
        <v>6.1680248623697302E-2</v>
      </c>
      <c r="AO11" s="17">
        <v>0.14465425975704699</v>
      </c>
      <c r="AP11" s="17">
        <v>6.3846622262354102E-2</v>
      </c>
      <c r="AQ11" s="17">
        <v>0.32034593791452198</v>
      </c>
      <c r="AR11" s="17"/>
      <c r="AS11" s="17">
        <v>9.9300938678954898E-2</v>
      </c>
      <c r="AT11" s="17">
        <v>7.6675795193149501E-2</v>
      </c>
      <c r="AU11" s="17">
        <v>5.0669188648408303E-2</v>
      </c>
      <c r="AV11" s="17">
        <v>0.107379999683943</v>
      </c>
      <c r="AW11" s="17">
        <v>0.12498774230413599</v>
      </c>
      <c r="AX11" s="17">
        <v>0.23712316205393599</v>
      </c>
      <c r="AY11" s="17"/>
      <c r="AZ11" s="17">
        <v>0.124572427200749</v>
      </c>
      <c r="BA11" s="17">
        <v>0.12024291762229</v>
      </c>
      <c r="BB11" s="17">
        <v>4.7246407693334803E-2</v>
      </c>
      <c r="BC11" s="17">
        <v>8.3112673954839095E-2</v>
      </c>
      <c r="BD11" s="17">
        <v>9.0501192128584901E-2</v>
      </c>
      <c r="BE11" s="17"/>
      <c r="BF11" s="17">
        <v>9.2314777737415102E-2</v>
      </c>
      <c r="BG11" s="17"/>
      <c r="BH11" s="17">
        <v>0.11441554747049899</v>
      </c>
      <c r="BI11" s="17"/>
      <c r="BJ11" s="17">
        <v>6.5791334179566896E-2</v>
      </c>
      <c r="BK11" s="17">
        <v>0.11423495854862099</v>
      </c>
      <c r="BL11" s="17">
        <v>0.12430136692648899</v>
      </c>
      <c r="BM11" s="17">
        <v>0.13997352460682999</v>
      </c>
      <c r="BN11" s="17">
        <v>0</v>
      </c>
      <c r="BO11" s="17">
        <v>0</v>
      </c>
      <c r="BP11" s="17"/>
      <c r="BQ11" s="17">
        <v>5.3048394944989502E-2</v>
      </c>
      <c r="BR11" s="17">
        <v>0.114179456802697</v>
      </c>
      <c r="BS11" s="17">
        <v>9.6088513753314203E-2</v>
      </c>
      <c r="BT11" s="17"/>
      <c r="BU11" s="17">
        <v>0.13192093331444399</v>
      </c>
      <c r="BV11" s="17">
        <v>0.104489901222832</v>
      </c>
      <c r="BW11" s="17">
        <v>8.8689212491562794E-2</v>
      </c>
      <c r="BX11" s="17"/>
      <c r="BY11" s="17">
        <v>0</v>
      </c>
      <c r="BZ11" s="17"/>
      <c r="CA11" s="17">
        <v>4.4614032980717797E-2</v>
      </c>
    </row>
    <row r="12" spans="2:79" x14ac:dyDescent="0.35">
      <c r="B12" s="18" t="s">
        <v>388</v>
      </c>
      <c r="C12" s="17">
        <v>2.31032669290204E-2</v>
      </c>
      <c r="D12" s="17">
        <v>1.60086662167294E-2</v>
      </c>
      <c r="E12" s="17">
        <v>3.1500861214689702E-2</v>
      </c>
      <c r="F12" s="17"/>
      <c r="G12" s="17">
        <v>0</v>
      </c>
      <c r="H12" s="17">
        <v>0</v>
      </c>
      <c r="I12" s="17">
        <v>8.9159421660661806E-2</v>
      </c>
      <c r="J12" s="17">
        <v>1.37078297452381E-2</v>
      </c>
      <c r="K12" s="17">
        <v>2.8500180075800699E-2</v>
      </c>
      <c r="L12" s="17">
        <v>8.3597799618014296E-3</v>
      </c>
      <c r="M12" s="17"/>
      <c r="N12" s="17">
        <v>2.3933374734686302E-2</v>
      </c>
      <c r="O12" s="17">
        <v>1.93601889032359E-2</v>
      </c>
      <c r="P12" s="17">
        <v>3.5833762898680198E-2</v>
      </c>
      <c r="Q12" s="17">
        <v>1.28142640811584E-2</v>
      </c>
      <c r="R12" s="17"/>
      <c r="S12" s="17">
        <v>7.4414760887631798E-2</v>
      </c>
      <c r="T12" s="17">
        <v>1.46112182083947E-2</v>
      </c>
      <c r="U12" s="17">
        <v>9.5546352493177701E-3</v>
      </c>
      <c r="V12" s="17">
        <v>0</v>
      </c>
      <c r="W12" s="17">
        <v>0</v>
      </c>
      <c r="X12" s="17">
        <v>0</v>
      </c>
      <c r="Y12" s="17">
        <v>0</v>
      </c>
      <c r="Z12" s="17">
        <v>5.2072592508731301E-2</v>
      </c>
      <c r="AA12" s="17">
        <v>4.60887915331731E-2</v>
      </c>
      <c r="AB12" s="17">
        <v>0</v>
      </c>
      <c r="AC12" s="17">
        <v>0</v>
      </c>
      <c r="AD12" s="17">
        <v>0</v>
      </c>
      <c r="AE12" s="17"/>
      <c r="AF12" s="17">
        <v>0</v>
      </c>
      <c r="AG12" s="17">
        <v>2.6580132732435001E-2</v>
      </c>
      <c r="AH12" s="17">
        <v>4.22267229457335E-2</v>
      </c>
      <c r="AI12" s="17">
        <v>0</v>
      </c>
      <c r="AJ12" s="17">
        <v>0</v>
      </c>
      <c r="AK12" s="17">
        <v>2.61143488400939E-2</v>
      </c>
      <c r="AL12" s="17"/>
      <c r="AM12" s="17">
        <v>3.6835252706051202E-2</v>
      </c>
      <c r="AN12" s="17">
        <v>1.11502735271332E-2</v>
      </c>
      <c r="AO12" s="17">
        <v>2.9959379433088702E-2</v>
      </c>
      <c r="AP12" s="17">
        <v>2.9721917132937099E-2</v>
      </c>
      <c r="AQ12" s="17">
        <v>0</v>
      </c>
      <c r="AR12" s="17"/>
      <c r="AS12" s="17">
        <v>1.70830954492176E-2</v>
      </c>
      <c r="AT12" s="17">
        <v>3.9298462407886203E-2</v>
      </c>
      <c r="AU12" s="17">
        <v>5.1904721159073602E-2</v>
      </c>
      <c r="AV12" s="17">
        <v>0</v>
      </c>
      <c r="AW12" s="17">
        <v>5.3385479567557804E-3</v>
      </c>
      <c r="AX12" s="17">
        <v>0</v>
      </c>
      <c r="AY12" s="17"/>
      <c r="AZ12" s="17">
        <v>7.7657032939551498E-3</v>
      </c>
      <c r="BA12" s="17">
        <v>7.9024351456153004E-3</v>
      </c>
      <c r="BB12" s="17">
        <v>2.8230672496545098E-2</v>
      </c>
      <c r="BC12" s="17">
        <v>6.7556037541625698E-3</v>
      </c>
      <c r="BD12" s="17">
        <v>6.9864645451000296E-2</v>
      </c>
      <c r="BE12" s="17"/>
      <c r="BF12" s="17">
        <v>1.8250638081178602E-2</v>
      </c>
      <c r="BG12" s="17"/>
      <c r="BH12" s="17">
        <v>1.2580530329518599E-2</v>
      </c>
      <c r="BI12" s="17"/>
      <c r="BJ12" s="17">
        <v>9.2334768860140495E-3</v>
      </c>
      <c r="BK12" s="17">
        <v>2.4593287734755599E-2</v>
      </c>
      <c r="BL12" s="17">
        <v>2.84987871708836E-2</v>
      </c>
      <c r="BM12" s="17">
        <v>5.6857779919814798E-2</v>
      </c>
      <c r="BN12" s="17">
        <v>0</v>
      </c>
      <c r="BO12" s="17">
        <v>0</v>
      </c>
      <c r="BP12" s="17"/>
      <c r="BQ12" s="17">
        <v>2.3016035724262401E-2</v>
      </c>
      <c r="BR12" s="17">
        <v>1.3188907191365999E-2</v>
      </c>
      <c r="BS12" s="17">
        <v>3.08193951680144E-2</v>
      </c>
      <c r="BT12" s="17"/>
      <c r="BU12" s="17">
        <v>0</v>
      </c>
      <c r="BV12" s="17">
        <v>2.9700919150436898E-2</v>
      </c>
      <c r="BW12" s="17">
        <v>2.3032186095265202E-2</v>
      </c>
      <c r="BX12" s="17"/>
      <c r="BY12" s="17">
        <v>0</v>
      </c>
      <c r="BZ12" s="17"/>
      <c r="CA12" s="17">
        <v>2.4581288607823899E-2</v>
      </c>
    </row>
    <row r="13" spans="2:79" x14ac:dyDescent="0.35">
      <c r="B13" s="18" t="s">
        <v>136</v>
      </c>
      <c r="C13" s="17">
        <v>5.5151864786214699E-2</v>
      </c>
      <c r="D13" s="17">
        <v>1.5686226562272199E-2</v>
      </c>
      <c r="E13" s="17">
        <v>0.101377221961872</v>
      </c>
      <c r="F13" s="17"/>
      <c r="G13" s="17">
        <v>0</v>
      </c>
      <c r="H13" s="17">
        <v>0.13170418173127299</v>
      </c>
      <c r="I13" s="17">
        <v>5.0159089636187398E-2</v>
      </c>
      <c r="J13" s="17">
        <v>2.8136996138682001E-2</v>
      </c>
      <c r="K13" s="17">
        <v>4.7437963948494602E-2</v>
      </c>
      <c r="L13" s="17">
        <v>5.22012310749091E-2</v>
      </c>
      <c r="M13" s="17"/>
      <c r="N13" s="17">
        <v>4.7329821465014299E-2</v>
      </c>
      <c r="O13" s="17">
        <v>8.2310078597616604E-2</v>
      </c>
      <c r="P13" s="17">
        <v>0</v>
      </c>
      <c r="Q13" s="17">
        <v>9.2047908315273694E-2</v>
      </c>
      <c r="R13" s="17"/>
      <c r="S13" s="17">
        <v>1.6482917697112E-2</v>
      </c>
      <c r="T13" s="17">
        <v>2.58692664707269E-2</v>
      </c>
      <c r="U13" s="17">
        <v>2.1439264180038799E-2</v>
      </c>
      <c r="V13" s="17">
        <v>0</v>
      </c>
      <c r="W13" s="17">
        <v>5.5078557457523603E-2</v>
      </c>
      <c r="X13" s="17">
        <v>0.16923459773548899</v>
      </c>
      <c r="Y13" s="17">
        <v>8.2037421240911498E-2</v>
      </c>
      <c r="Z13" s="17">
        <v>4.2304589703109199E-2</v>
      </c>
      <c r="AA13" s="17">
        <v>7.9024242022878E-2</v>
      </c>
      <c r="AB13" s="17">
        <v>6.6464404833896207E-2</v>
      </c>
      <c r="AC13" s="17">
        <v>2.8020983517125401E-2</v>
      </c>
      <c r="AD13" s="17">
        <v>0</v>
      </c>
      <c r="AE13" s="17"/>
      <c r="AF13" s="17">
        <v>0.13217599770787899</v>
      </c>
      <c r="AG13" s="17">
        <v>6.0312677457877897E-2</v>
      </c>
      <c r="AH13" s="17">
        <v>8.1401290801846795E-3</v>
      </c>
      <c r="AI13" s="17">
        <v>4.4193471748533601E-2</v>
      </c>
      <c r="AJ13" s="17">
        <v>0</v>
      </c>
      <c r="AK13" s="17">
        <v>0</v>
      </c>
      <c r="AL13" s="17"/>
      <c r="AM13" s="17">
        <v>5.0561426674202201E-2</v>
      </c>
      <c r="AN13" s="17">
        <v>7.8809623847387794E-2</v>
      </c>
      <c r="AO13" s="17">
        <v>3.2407574003157101E-2</v>
      </c>
      <c r="AP13" s="17">
        <v>4.1067096773722299E-2</v>
      </c>
      <c r="AQ13" s="17">
        <v>0</v>
      </c>
      <c r="AR13" s="17"/>
      <c r="AS13" s="17">
        <v>3.7549042570214602E-2</v>
      </c>
      <c r="AT13" s="17">
        <v>9.7931115371139896E-2</v>
      </c>
      <c r="AU13" s="17">
        <v>3.15266878173001E-2</v>
      </c>
      <c r="AV13" s="17">
        <v>4.9119653331723398E-2</v>
      </c>
      <c r="AW13" s="17">
        <v>4.7433794633966901E-2</v>
      </c>
      <c r="AX13" s="17">
        <v>0</v>
      </c>
      <c r="AY13" s="17"/>
      <c r="AZ13" s="17">
        <v>3.8431770310534498E-2</v>
      </c>
      <c r="BA13" s="17">
        <v>5.2791587299674703E-2</v>
      </c>
      <c r="BB13" s="17">
        <v>9.4556855412025395E-2</v>
      </c>
      <c r="BC13" s="17">
        <v>5.9462559321592098E-2</v>
      </c>
      <c r="BD13" s="17">
        <v>4.2371030052260998E-2</v>
      </c>
      <c r="BE13" s="17"/>
      <c r="BF13" s="17">
        <v>5.8226488090814897E-2</v>
      </c>
      <c r="BG13" s="17"/>
      <c r="BH13" s="17">
        <v>5.4042225937537901E-2</v>
      </c>
      <c r="BI13" s="17"/>
      <c r="BJ13" s="17">
        <v>7.0732876757589006E-2</v>
      </c>
      <c r="BK13" s="17">
        <v>7.1004572222720094E-2</v>
      </c>
      <c r="BL13" s="17">
        <v>4.3003407515450502E-2</v>
      </c>
      <c r="BM13" s="17">
        <v>2.8920802584308802E-2</v>
      </c>
      <c r="BN13" s="17">
        <v>0</v>
      </c>
      <c r="BO13" s="17">
        <v>0</v>
      </c>
      <c r="BP13" s="17"/>
      <c r="BQ13" s="17">
        <v>9.6510588613579595E-3</v>
      </c>
      <c r="BR13" s="17">
        <v>3.7472240684722997E-2</v>
      </c>
      <c r="BS13" s="17">
        <v>4.09397717083618E-2</v>
      </c>
      <c r="BT13" s="17"/>
      <c r="BU13" s="17">
        <v>7.6201558535023806E-2</v>
      </c>
      <c r="BV13" s="17">
        <v>1.5890495939276699E-2</v>
      </c>
      <c r="BW13" s="17">
        <v>3.6638754573725597E-2</v>
      </c>
      <c r="BX13" s="17"/>
      <c r="BY13" s="17">
        <v>0.259447851958579</v>
      </c>
      <c r="BZ13" s="17"/>
      <c r="CA13" s="17">
        <v>6.7754326285995606E-2</v>
      </c>
    </row>
    <row r="14" spans="2:79" x14ac:dyDescent="0.35">
      <c r="B14" s="18" t="s">
        <v>389</v>
      </c>
      <c r="C14" s="21">
        <v>0.82231129738228803</v>
      </c>
      <c r="D14" s="21">
        <v>0.85106040092502</v>
      </c>
      <c r="E14" s="21">
        <v>0.78772233688113102</v>
      </c>
      <c r="F14" s="21"/>
      <c r="G14" s="21">
        <v>0.86758069864269904</v>
      </c>
      <c r="H14" s="21">
        <v>0.78411448968935504</v>
      </c>
      <c r="I14" s="21">
        <v>0.78219085619659001</v>
      </c>
      <c r="J14" s="21">
        <v>0.82499449319398799</v>
      </c>
      <c r="K14" s="21">
        <v>0.79188399921376096</v>
      </c>
      <c r="L14" s="21">
        <v>0.87613541529444405</v>
      </c>
      <c r="M14" s="21"/>
      <c r="N14" s="21">
        <v>0.83340900198044598</v>
      </c>
      <c r="O14" s="21">
        <v>0.79506485754594902</v>
      </c>
      <c r="P14" s="21">
        <v>0.88154518600309195</v>
      </c>
      <c r="Q14" s="21">
        <v>0.77363348271996901</v>
      </c>
      <c r="R14" s="21"/>
      <c r="S14" s="21">
        <v>0.83426256418564204</v>
      </c>
      <c r="T14" s="21">
        <v>0.85415071377528196</v>
      </c>
      <c r="U14" s="21">
        <v>0.96900610057064296</v>
      </c>
      <c r="V14" s="21">
        <v>0.87669305507081696</v>
      </c>
      <c r="W14" s="21">
        <v>0.83326033279526102</v>
      </c>
      <c r="X14" s="21">
        <v>0.72200701243542698</v>
      </c>
      <c r="Y14" s="21">
        <v>0.77000130875401296</v>
      </c>
      <c r="Z14" s="21">
        <v>0.85701537960311602</v>
      </c>
      <c r="AA14" s="21">
        <v>0.75461659096080402</v>
      </c>
      <c r="AB14" s="21">
        <v>0.80763627455675802</v>
      </c>
      <c r="AC14" s="21">
        <v>0.84946375118058104</v>
      </c>
      <c r="AD14" s="21">
        <v>1</v>
      </c>
      <c r="AE14" s="21"/>
      <c r="AF14" s="21">
        <v>0.81661441507325105</v>
      </c>
      <c r="AG14" s="21">
        <v>0.79413651468941704</v>
      </c>
      <c r="AH14" s="21">
        <v>0.83665330574599395</v>
      </c>
      <c r="AI14" s="21">
        <v>0.87766105240341297</v>
      </c>
      <c r="AJ14" s="21">
        <v>0.85047360461638599</v>
      </c>
      <c r="AK14" s="21">
        <v>0.89820741017058003</v>
      </c>
      <c r="AL14" s="21"/>
      <c r="AM14" s="21">
        <v>0.81247183264596001</v>
      </c>
      <c r="AN14" s="21">
        <v>0.84835985400178204</v>
      </c>
      <c r="AO14" s="21">
        <v>0.79297878680670697</v>
      </c>
      <c r="AP14" s="21">
        <v>0.86536436383098603</v>
      </c>
      <c r="AQ14" s="21">
        <v>0.67965406208547796</v>
      </c>
      <c r="AR14" s="21"/>
      <c r="AS14" s="21">
        <v>0.84606692330161304</v>
      </c>
      <c r="AT14" s="21">
        <v>0.78609462702782396</v>
      </c>
      <c r="AU14" s="21">
        <v>0.86589940237521801</v>
      </c>
      <c r="AV14" s="21">
        <v>0.84350034698433296</v>
      </c>
      <c r="AW14" s="21">
        <v>0.82223991510514105</v>
      </c>
      <c r="AX14" s="21">
        <v>0.76287683794606398</v>
      </c>
      <c r="AY14" s="21"/>
      <c r="AZ14" s="21">
        <v>0.82923009919476098</v>
      </c>
      <c r="BA14" s="21">
        <v>0.81906305993242001</v>
      </c>
      <c r="BB14" s="21">
        <v>0.82996606439809495</v>
      </c>
      <c r="BC14" s="21">
        <v>0.85066916296940598</v>
      </c>
      <c r="BD14" s="21">
        <v>0.79726313236815405</v>
      </c>
      <c r="BE14" s="21"/>
      <c r="BF14" s="21">
        <v>0.83120809609059099</v>
      </c>
      <c r="BG14" s="21"/>
      <c r="BH14" s="21">
        <v>0.81896169626244497</v>
      </c>
      <c r="BI14" s="21"/>
      <c r="BJ14" s="21">
        <v>0.85424231217683</v>
      </c>
      <c r="BK14" s="21">
        <v>0.79016718149390297</v>
      </c>
      <c r="BL14" s="21">
        <v>0.80419643838717703</v>
      </c>
      <c r="BM14" s="21">
        <v>0.77424789288904705</v>
      </c>
      <c r="BN14" s="21">
        <v>1</v>
      </c>
      <c r="BO14" s="21">
        <v>1</v>
      </c>
      <c r="BP14" s="21"/>
      <c r="BQ14" s="21">
        <v>0.91428451046938997</v>
      </c>
      <c r="BR14" s="21">
        <v>0.83515939532121397</v>
      </c>
      <c r="BS14" s="21">
        <v>0.83215231937030998</v>
      </c>
      <c r="BT14" s="21"/>
      <c r="BU14" s="21">
        <v>0.79187750815053204</v>
      </c>
      <c r="BV14" s="21">
        <v>0.84991868368745405</v>
      </c>
      <c r="BW14" s="21">
        <v>0.85163984683944605</v>
      </c>
      <c r="BX14" s="21"/>
      <c r="BY14" s="21">
        <v>0.740552148041421</v>
      </c>
      <c r="BZ14" s="21"/>
      <c r="CA14" s="21">
        <v>0.86305035212546299</v>
      </c>
    </row>
    <row r="15" spans="2:79" x14ac:dyDescent="0.35">
      <c r="B15" s="18" t="s">
        <v>390</v>
      </c>
      <c r="C15" s="21">
        <v>0.12253683783149701</v>
      </c>
      <c r="D15" s="21">
        <v>0.133253372512708</v>
      </c>
      <c r="E15" s="21">
        <v>0.110900441156997</v>
      </c>
      <c r="F15" s="21"/>
      <c r="G15" s="21">
        <v>0.13241930135730101</v>
      </c>
      <c r="H15" s="21">
        <v>8.4181328579371495E-2</v>
      </c>
      <c r="I15" s="21">
        <v>0.16765005416722301</v>
      </c>
      <c r="J15" s="21">
        <v>0.14686851066733</v>
      </c>
      <c r="K15" s="21">
        <v>0.16067803683774501</v>
      </c>
      <c r="L15" s="21">
        <v>7.1663353630647006E-2</v>
      </c>
      <c r="M15" s="21"/>
      <c r="N15" s="21">
        <v>0.11926117655453999</v>
      </c>
      <c r="O15" s="21">
        <v>0.122625063856435</v>
      </c>
      <c r="P15" s="21">
        <v>0.11845481399690801</v>
      </c>
      <c r="Q15" s="21">
        <v>0.134318608964758</v>
      </c>
      <c r="R15" s="21"/>
      <c r="S15" s="21">
        <v>0.14925451811724499</v>
      </c>
      <c r="T15" s="21">
        <v>0.119980019753992</v>
      </c>
      <c r="U15" s="21">
        <v>9.5546352493177701E-3</v>
      </c>
      <c r="V15" s="21">
        <v>0.123306944929183</v>
      </c>
      <c r="W15" s="21">
        <v>0.11166110974721501</v>
      </c>
      <c r="X15" s="21">
        <v>0.10875838982908401</v>
      </c>
      <c r="Y15" s="21">
        <v>0.147961270005075</v>
      </c>
      <c r="Z15" s="21">
        <v>0.100680030693775</v>
      </c>
      <c r="AA15" s="21">
        <v>0.166359167016318</v>
      </c>
      <c r="AB15" s="21">
        <v>0.125899320609346</v>
      </c>
      <c r="AC15" s="21">
        <v>0.12251526530229299</v>
      </c>
      <c r="AD15" s="21">
        <v>0</v>
      </c>
      <c r="AE15" s="21"/>
      <c r="AF15" s="21">
        <v>5.1209587218869999E-2</v>
      </c>
      <c r="AG15" s="21">
        <v>0.14555080785270599</v>
      </c>
      <c r="AH15" s="21">
        <v>0.155206565173822</v>
      </c>
      <c r="AI15" s="21">
        <v>7.8145475848053703E-2</v>
      </c>
      <c r="AJ15" s="21">
        <v>0.14952639538361401</v>
      </c>
      <c r="AK15" s="21">
        <v>0.10179258982941999</v>
      </c>
      <c r="AL15" s="21"/>
      <c r="AM15" s="21">
        <v>0.13696674067983799</v>
      </c>
      <c r="AN15" s="21">
        <v>7.2830522150830496E-2</v>
      </c>
      <c r="AO15" s="21">
        <v>0.17461363919013601</v>
      </c>
      <c r="AP15" s="21">
        <v>9.3568539395291195E-2</v>
      </c>
      <c r="AQ15" s="21">
        <v>0.32034593791452198</v>
      </c>
      <c r="AR15" s="21"/>
      <c r="AS15" s="21">
        <v>0.116384034128172</v>
      </c>
      <c r="AT15" s="21">
        <v>0.115974257601036</v>
      </c>
      <c r="AU15" s="21">
        <v>0.102573909807482</v>
      </c>
      <c r="AV15" s="21">
        <v>0.107379999683943</v>
      </c>
      <c r="AW15" s="21">
        <v>0.13032629026089201</v>
      </c>
      <c r="AX15" s="21">
        <v>0.23712316205393599</v>
      </c>
      <c r="AY15" s="21"/>
      <c r="AZ15" s="21">
        <v>0.132338130494704</v>
      </c>
      <c r="BA15" s="21">
        <v>0.12814535276790501</v>
      </c>
      <c r="BB15" s="21">
        <v>7.5477080189879794E-2</v>
      </c>
      <c r="BC15" s="21">
        <v>8.9868277709001604E-2</v>
      </c>
      <c r="BD15" s="21">
        <v>0.160365837579585</v>
      </c>
      <c r="BE15" s="21"/>
      <c r="BF15" s="21">
        <v>0.110565415818594</v>
      </c>
      <c r="BG15" s="21"/>
      <c r="BH15" s="21">
        <v>0.12699607780001801</v>
      </c>
      <c r="BI15" s="21"/>
      <c r="BJ15" s="21">
        <v>7.5024811065580996E-2</v>
      </c>
      <c r="BK15" s="21">
        <v>0.138828246283377</v>
      </c>
      <c r="BL15" s="21">
        <v>0.15280015409737299</v>
      </c>
      <c r="BM15" s="21">
        <v>0.19683130452664499</v>
      </c>
      <c r="BN15" s="21">
        <v>0</v>
      </c>
      <c r="BO15" s="21">
        <v>0</v>
      </c>
      <c r="BP15" s="21"/>
      <c r="BQ15" s="21">
        <v>7.6064430669251906E-2</v>
      </c>
      <c r="BR15" s="21">
        <v>0.12736836399406301</v>
      </c>
      <c r="BS15" s="21">
        <v>0.126907908921329</v>
      </c>
      <c r="BT15" s="21"/>
      <c r="BU15" s="21">
        <v>0.13192093331444399</v>
      </c>
      <c r="BV15" s="21">
        <v>0.13419082037326899</v>
      </c>
      <c r="BW15" s="21">
        <v>0.111721398586828</v>
      </c>
      <c r="BX15" s="21"/>
      <c r="BY15" s="21">
        <v>0</v>
      </c>
      <c r="BZ15" s="21"/>
      <c r="CA15" s="21">
        <v>6.9195321588541706E-2</v>
      </c>
    </row>
    <row r="16" spans="2:79" x14ac:dyDescent="0.35">
      <c r="B16" s="18" t="s">
        <v>202</v>
      </c>
      <c r="C16" s="22">
        <v>0.69977445955078998</v>
      </c>
      <c r="D16" s="22">
        <v>0.71780702841231203</v>
      </c>
      <c r="E16" s="22">
        <v>0.67682189572413398</v>
      </c>
      <c r="F16" s="22"/>
      <c r="G16" s="22">
        <v>0.73516139728539898</v>
      </c>
      <c r="H16" s="22">
        <v>0.69993316110998405</v>
      </c>
      <c r="I16" s="22">
        <v>0.61454080202936701</v>
      </c>
      <c r="J16" s="22">
        <v>0.67812598252665901</v>
      </c>
      <c r="K16" s="22">
        <v>0.63120596237601601</v>
      </c>
      <c r="L16" s="22">
        <v>0.80447206166379703</v>
      </c>
      <c r="M16" s="22"/>
      <c r="N16" s="22">
        <v>0.71414782542590505</v>
      </c>
      <c r="O16" s="22">
        <v>0.67243979368951401</v>
      </c>
      <c r="P16" s="22">
        <v>0.76309037200618302</v>
      </c>
      <c r="Q16" s="22">
        <v>0.63931487375521101</v>
      </c>
      <c r="R16" s="22"/>
      <c r="S16" s="22">
        <v>0.68500804606839705</v>
      </c>
      <c r="T16" s="22">
        <v>0.73417069402128998</v>
      </c>
      <c r="U16" s="22">
        <v>0.95945146532132597</v>
      </c>
      <c r="V16" s="22">
        <v>0.75338611014163404</v>
      </c>
      <c r="W16" s="22">
        <v>0.72159922304804602</v>
      </c>
      <c r="X16" s="22">
        <v>0.61324862260634305</v>
      </c>
      <c r="Y16" s="22">
        <v>0.62204003874893798</v>
      </c>
      <c r="Z16" s="22">
        <v>0.75633534890934095</v>
      </c>
      <c r="AA16" s="22">
        <v>0.58825742394448699</v>
      </c>
      <c r="AB16" s="22">
        <v>0.68173695394741296</v>
      </c>
      <c r="AC16" s="22">
        <v>0.72694848587828798</v>
      </c>
      <c r="AD16" s="22">
        <v>1</v>
      </c>
      <c r="AE16" s="22"/>
      <c r="AF16" s="22">
        <v>0.76540482785438102</v>
      </c>
      <c r="AG16" s="22">
        <v>0.64858570683671102</v>
      </c>
      <c r="AH16" s="22">
        <v>0.68144674057217203</v>
      </c>
      <c r="AI16" s="22">
        <v>0.79951557655535899</v>
      </c>
      <c r="AJ16" s="22">
        <v>0.70094720923277298</v>
      </c>
      <c r="AK16" s="22">
        <v>0.79641482034116096</v>
      </c>
      <c r="AL16" s="22"/>
      <c r="AM16" s="22">
        <v>0.67550509196612196</v>
      </c>
      <c r="AN16" s="22">
        <v>0.77552933185095096</v>
      </c>
      <c r="AO16" s="22">
        <v>0.61836514761657102</v>
      </c>
      <c r="AP16" s="22">
        <v>0.77179582443569505</v>
      </c>
      <c r="AQ16" s="22">
        <v>0.35930812417095598</v>
      </c>
      <c r="AR16" s="22"/>
      <c r="AS16" s="22">
        <v>0.72968288917344004</v>
      </c>
      <c r="AT16" s="22">
        <v>0.67012036942678899</v>
      </c>
      <c r="AU16" s="22">
        <v>0.76332549256773596</v>
      </c>
      <c r="AV16" s="22">
        <v>0.73612034730039</v>
      </c>
      <c r="AW16" s="22">
        <v>0.69191362484424901</v>
      </c>
      <c r="AX16" s="22">
        <v>0.52575367589212796</v>
      </c>
      <c r="AY16" s="22"/>
      <c r="AZ16" s="22">
        <v>0.69689196870005699</v>
      </c>
      <c r="BA16" s="22">
        <v>0.69091770716451395</v>
      </c>
      <c r="BB16" s="22">
        <v>0.75448898420821497</v>
      </c>
      <c r="BC16" s="22">
        <v>0.76080088526040501</v>
      </c>
      <c r="BD16" s="22">
        <v>0.63689729478856905</v>
      </c>
      <c r="BE16" s="22"/>
      <c r="BF16" s="22">
        <v>0.72064268027199796</v>
      </c>
      <c r="BG16" s="22"/>
      <c r="BH16" s="22">
        <v>0.69196561846242699</v>
      </c>
      <c r="BI16" s="22"/>
      <c r="BJ16" s="22">
        <v>0.77921750111124899</v>
      </c>
      <c r="BK16" s="22">
        <v>0.65133893521052699</v>
      </c>
      <c r="BL16" s="22">
        <v>0.65139628428980401</v>
      </c>
      <c r="BM16" s="22">
        <v>0.57741658836240195</v>
      </c>
      <c r="BN16" s="22">
        <v>1</v>
      </c>
      <c r="BO16" s="22">
        <v>1</v>
      </c>
      <c r="BP16" s="22"/>
      <c r="BQ16" s="22">
        <v>0.83822007980013802</v>
      </c>
      <c r="BR16" s="22">
        <v>0.70779103132715104</v>
      </c>
      <c r="BS16" s="22">
        <v>0.70524441044898101</v>
      </c>
      <c r="BT16" s="22"/>
      <c r="BU16" s="22">
        <v>0.65995657483608705</v>
      </c>
      <c r="BV16" s="22">
        <v>0.71572786331418503</v>
      </c>
      <c r="BW16" s="22">
        <v>0.73991844825261799</v>
      </c>
      <c r="BX16" s="22"/>
      <c r="BY16" s="22">
        <v>0.740552148041421</v>
      </c>
      <c r="BZ16" s="22"/>
      <c r="CA16" s="22">
        <v>0.79385503053692097</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0.45119253494807798</v>
      </c>
      <c r="D9" s="17">
        <v>0.41607284846932402</v>
      </c>
      <c r="E9" s="17">
        <v>0.488346323848177</v>
      </c>
      <c r="F9" s="17"/>
      <c r="G9" s="17">
        <v>0.35238284037293</v>
      </c>
      <c r="H9" s="17">
        <v>0.29763962352496098</v>
      </c>
      <c r="I9" s="17">
        <v>0.30096429335278502</v>
      </c>
      <c r="J9" s="17">
        <v>0.58611475430918203</v>
      </c>
      <c r="K9" s="17">
        <v>0.42656685498311597</v>
      </c>
      <c r="L9" s="17">
        <v>0.51081728163175599</v>
      </c>
      <c r="M9" s="17"/>
      <c r="N9" s="17">
        <v>0.47104591102888199</v>
      </c>
      <c r="O9" s="17">
        <v>0.39388796894414302</v>
      </c>
      <c r="P9" s="17">
        <v>0.50199656986100305</v>
      </c>
      <c r="Q9" s="17">
        <v>0.43899516605889399</v>
      </c>
      <c r="R9" s="17"/>
      <c r="S9" s="17">
        <v>0.41275035091468998</v>
      </c>
      <c r="T9" s="17">
        <v>0.49806980512676702</v>
      </c>
      <c r="U9" s="17">
        <v>0.50018656036368703</v>
      </c>
      <c r="V9" s="17">
        <v>0.58555680179840797</v>
      </c>
      <c r="W9" s="17">
        <v>0.353147449571803</v>
      </c>
      <c r="X9" s="17">
        <v>0.53593422795120804</v>
      </c>
      <c r="Y9" s="17">
        <v>0.41659354702740697</v>
      </c>
      <c r="Z9" s="17">
        <v>0.353607990942721</v>
      </c>
      <c r="AA9" s="17">
        <v>0.48603479569012897</v>
      </c>
      <c r="AB9" s="17">
        <v>0.27428930991780198</v>
      </c>
      <c r="AC9" s="17">
        <v>0.50547110907231996</v>
      </c>
      <c r="AD9" s="17">
        <v>0.23953859300244801</v>
      </c>
      <c r="AE9" s="17"/>
      <c r="AF9" s="17">
        <v>0.39780909446492901</v>
      </c>
      <c r="AG9" s="17">
        <v>0.477704047536126</v>
      </c>
      <c r="AH9" s="17">
        <v>0.42666489685096098</v>
      </c>
      <c r="AI9" s="17">
        <v>0.49482007384792998</v>
      </c>
      <c r="AJ9" s="17">
        <v>0.45328012643113003</v>
      </c>
      <c r="AK9" s="17">
        <v>0.481798586204844</v>
      </c>
      <c r="AL9" s="17"/>
      <c r="AM9" s="17">
        <v>0.53054887960111896</v>
      </c>
      <c r="AN9" s="17">
        <v>0.47256225854616601</v>
      </c>
      <c r="AO9" s="17">
        <v>0.414847130861352</v>
      </c>
      <c r="AP9" s="17">
        <v>0.39234601771817801</v>
      </c>
      <c r="AQ9" s="17">
        <v>0.111681459102807</v>
      </c>
      <c r="AR9" s="17"/>
      <c r="AS9" s="17">
        <v>0.43902892110793601</v>
      </c>
      <c r="AT9" s="17">
        <v>0.40545028711193698</v>
      </c>
      <c r="AU9" s="17">
        <v>0.56471899472459797</v>
      </c>
      <c r="AV9" s="17">
        <v>0.47628513844192499</v>
      </c>
      <c r="AW9" s="17">
        <v>0.49882465941258902</v>
      </c>
      <c r="AX9" s="17">
        <v>0.26876431001511603</v>
      </c>
      <c r="AY9" s="17"/>
      <c r="AZ9" s="17">
        <v>0.453561763118493</v>
      </c>
      <c r="BA9" s="17">
        <v>0.42403879791724097</v>
      </c>
      <c r="BB9" s="17">
        <v>0.45546360505386502</v>
      </c>
      <c r="BC9" s="17">
        <v>0.54014342780468105</v>
      </c>
      <c r="BD9" s="17">
        <v>0.44020324985693698</v>
      </c>
      <c r="BE9" s="17"/>
      <c r="BF9" s="17">
        <v>0.44873955259978399</v>
      </c>
      <c r="BG9" s="17"/>
      <c r="BH9" s="17">
        <v>0.43543358255173698</v>
      </c>
      <c r="BI9" s="17"/>
      <c r="BJ9" s="17">
        <v>0.44228097545420503</v>
      </c>
      <c r="BK9" s="17">
        <v>0.40648050533531199</v>
      </c>
      <c r="BL9" s="17">
        <v>0.46539018938584997</v>
      </c>
      <c r="BM9" s="17">
        <v>0.53288724417872502</v>
      </c>
      <c r="BN9" s="17">
        <v>0.19402995864322301</v>
      </c>
      <c r="BO9" s="17">
        <v>0.23507464391660299</v>
      </c>
      <c r="BP9" s="17"/>
      <c r="BQ9" s="17">
        <v>0.41506814766440597</v>
      </c>
      <c r="BR9" s="17">
        <v>0.45135005893042501</v>
      </c>
      <c r="BS9" s="17">
        <v>0.496401061567738</v>
      </c>
      <c r="BT9" s="17"/>
      <c r="BU9" s="17">
        <v>0.56294581948535205</v>
      </c>
      <c r="BV9" s="17">
        <v>0.40812192619491799</v>
      </c>
      <c r="BW9" s="17">
        <v>0.51805373277543598</v>
      </c>
      <c r="BX9" s="17"/>
      <c r="BY9" s="17">
        <v>0</v>
      </c>
      <c r="BZ9" s="17"/>
      <c r="CA9" s="17">
        <v>0.46320027484374199</v>
      </c>
    </row>
    <row r="10" spans="2:79" x14ac:dyDescent="0.35">
      <c r="B10" s="18" t="s">
        <v>386</v>
      </c>
      <c r="C10" s="17">
        <v>0.38230505727504699</v>
      </c>
      <c r="D10" s="17">
        <v>0.42504245843150401</v>
      </c>
      <c r="E10" s="17">
        <v>0.33519095415522498</v>
      </c>
      <c r="F10" s="17"/>
      <c r="G10" s="17">
        <v>0.64761715962707</v>
      </c>
      <c r="H10" s="17">
        <v>0.33117294794039098</v>
      </c>
      <c r="I10" s="17">
        <v>0.52128382325160705</v>
      </c>
      <c r="J10" s="17">
        <v>0.26215931081447802</v>
      </c>
      <c r="K10" s="17">
        <v>0.428932960903459</v>
      </c>
      <c r="L10" s="17">
        <v>0.38359081201039402</v>
      </c>
      <c r="M10" s="17"/>
      <c r="N10" s="17">
        <v>0.443538302904388</v>
      </c>
      <c r="O10" s="17">
        <v>0.40401819705275599</v>
      </c>
      <c r="P10" s="17">
        <v>0.37229385957372102</v>
      </c>
      <c r="Q10" s="17">
        <v>0.26658961271882697</v>
      </c>
      <c r="R10" s="17"/>
      <c r="S10" s="17">
        <v>0.37568972102388998</v>
      </c>
      <c r="T10" s="17">
        <v>0.41681587295810801</v>
      </c>
      <c r="U10" s="17">
        <v>0.43214463825583999</v>
      </c>
      <c r="V10" s="17">
        <v>0.24232310720154501</v>
      </c>
      <c r="W10" s="17">
        <v>0.58762364949105195</v>
      </c>
      <c r="X10" s="17">
        <v>0.27214727824238499</v>
      </c>
      <c r="Y10" s="17">
        <v>0.42653065650842198</v>
      </c>
      <c r="Z10" s="17">
        <v>0.35316545328058702</v>
      </c>
      <c r="AA10" s="17">
        <v>0.33678712137700501</v>
      </c>
      <c r="AB10" s="17">
        <v>0.40941025066333397</v>
      </c>
      <c r="AC10" s="17">
        <v>0.40874353995287699</v>
      </c>
      <c r="AD10" s="17">
        <v>0.44879461126223302</v>
      </c>
      <c r="AE10" s="17"/>
      <c r="AF10" s="17">
        <v>0.34020799980983801</v>
      </c>
      <c r="AG10" s="17">
        <v>0.32645480333124899</v>
      </c>
      <c r="AH10" s="17">
        <v>0.41446512348590198</v>
      </c>
      <c r="AI10" s="17">
        <v>0.43832070322897299</v>
      </c>
      <c r="AJ10" s="17">
        <v>0.54671987356886997</v>
      </c>
      <c r="AK10" s="17">
        <v>0.41363883808826302</v>
      </c>
      <c r="AL10" s="17"/>
      <c r="AM10" s="17">
        <v>0.35535563097624001</v>
      </c>
      <c r="AN10" s="17">
        <v>0.35002316350939999</v>
      </c>
      <c r="AO10" s="17">
        <v>0.42610617074303397</v>
      </c>
      <c r="AP10" s="17">
        <v>0.43991665323567303</v>
      </c>
      <c r="AQ10" s="17">
        <v>0.57419370264352099</v>
      </c>
      <c r="AR10" s="17"/>
      <c r="AS10" s="17">
        <v>0.38997838379879302</v>
      </c>
      <c r="AT10" s="17">
        <v>0.35550782448252199</v>
      </c>
      <c r="AU10" s="17">
        <v>0.29263572943027399</v>
      </c>
      <c r="AV10" s="17">
        <v>0.46440338279726801</v>
      </c>
      <c r="AW10" s="17">
        <v>0.37195715268044799</v>
      </c>
      <c r="AX10" s="17">
        <v>0.47827791683390097</v>
      </c>
      <c r="AY10" s="17"/>
      <c r="AZ10" s="17">
        <v>0.41327391866450203</v>
      </c>
      <c r="BA10" s="17">
        <v>0.39966327110607602</v>
      </c>
      <c r="BB10" s="17">
        <v>0.34633342490279201</v>
      </c>
      <c r="BC10" s="17">
        <v>0.26894100491498601</v>
      </c>
      <c r="BD10" s="17">
        <v>0.40883178516037499</v>
      </c>
      <c r="BE10" s="17"/>
      <c r="BF10" s="17">
        <v>0.39913000795695103</v>
      </c>
      <c r="BG10" s="17"/>
      <c r="BH10" s="17">
        <v>0.40881658410953903</v>
      </c>
      <c r="BI10" s="17"/>
      <c r="BJ10" s="17">
        <v>0.39476847236753798</v>
      </c>
      <c r="BK10" s="17">
        <v>0.38033269827906602</v>
      </c>
      <c r="BL10" s="17">
        <v>0.39426509636614299</v>
      </c>
      <c r="BM10" s="17">
        <v>0.24948049201629199</v>
      </c>
      <c r="BN10" s="17">
        <v>0.57925206301058396</v>
      </c>
      <c r="BO10" s="17">
        <v>0.76492535608339696</v>
      </c>
      <c r="BP10" s="17"/>
      <c r="BQ10" s="17">
        <v>0.46085935597149602</v>
      </c>
      <c r="BR10" s="17">
        <v>0.40927415557926899</v>
      </c>
      <c r="BS10" s="17">
        <v>0.35312552423597898</v>
      </c>
      <c r="BT10" s="17"/>
      <c r="BU10" s="17">
        <v>0.165748659253243</v>
      </c>
      <c r="BV10" s="17">
        <v>0.43721050954901503</v>
      </c>
      <c r="BW10" s="17">
        <v>0.35931108842224802</v>
      </c>
      <c r="BX10" s="17"/>
      <c r="BY10" s="17">
        <v>0.67651256732697795</v>
      </c>
      <c r="BZ10" s="17"/>
      <c r="CA10" s="17">
        <v>0.37365318699789002</v>
      </c>
    </row>
    <row r="11" spans="2:79" x14ac:dyDescent="0.35">
      <c r="B11" s="18" t="s">
        <v>387</v>
      </c>
      <c r="C11" s="17">
        <v>9.0618249996890901E-2</v>
      </c>
      <c r="D11" s="17">
        <v>9.3658829202096006E-2</v>
      </c>
      <c r="E11" s="17">
        <v>8.7688585038638994E-2</v>
      </c>
      <c r="F11" s="17"/>
      <c r="G11" s="17">
        <v>0</v>
      </c>
      <c r="H11" s="17">
        <v>0.160583913196433</v>
      </c>
      <c r="I11" s="17">
        <v>0.12512144239201101</v>
      </c>
      <c r="J11" s="17">
        <v>9.7543350844721502E-2</v>
      </c>
      <c r="K11" s="17">
        <v>5.7151171041989302E-2</v>
      </c>
      <c r="L11" s="17">
        <v>6.8374206521275696E-2</v>
      </c>
      <c r="M11" s="17"/>
      <c r="N11" s="17">
        <v>4.1067830917168702E-2</v>
      </c>
      <c r="O11" s="17">
        <v>9.4320860078569393E-2</v>
      </c>
      <c r="P11" s="17">
        <v>0.100389625012495</v>
      </c>
      <c r="Q11" s="17">
        <v>0.155396983511985</v>
      </c>
      <c r="R11" s="17"/>
      <c r="S11" s="17">
        <v>0.149580559630794</v>
      </c>
      <c r="T11" s="17">
        <v>0</v>
      </c>
      <c r="U11" s="17">
        <v>0</v>
      </c>
      <c r="V11" s="17">
        <v>7.5861063212692606E-2</v>
      </c>
      <c r="W11" s="17">
        <v>5.9228900937145598E-2</v>
      </c>
      <c r="X11" s="17">
        <v>4.4216103466615003E-2</v>
      </c>
      <c r="Y11" s="17">
        <v>5.5046920467695902E-2</v>
      </c>
      <c r="Z11" s="17">
        <v>9.7214876370087105E-2</v>
      </c>
      <c r="AA11" s="17">
        <v>0.14832494430047199</v>
      </c>
      <c r="AB11" s="17">
        <v>0.249836034584968</v>
      </c>
      <c r="AC11" s="17">
        <v>8.5785350974802194E-2</v>
      </c>
      <c r="AD11" s="17">
        <v>0</v>
      </c>
      <c r="AE11" s="17"/>
      <c r="AF11" s="17">
        <v>0.113668419366258</v>
      </c>
      <c r="AG11" s="17">
        <v>0.11361266864250601</v>
      </c>
      <c r="AH11" s="17">
        <v>7.8670811835676493E-2</v>
      </c>
      <c r="AI11" s="17">
        <v>6.6859222923097095E-2</v>
      </c>
      <c r="AJ11" s="17">
        <v>0</v>
      </c>
      <c r="AK11" s="17">
        <v>6.4624687897356897E-2</v>
      </c>
      <c r="AL11" s="17"/>
      <c r="AM11" s="17">
        <v>4.0677352123164097E-2</v>
      </c>
      <c r="AN11" s="17">
        <v>8.1187222775916501E-2</v>
      </c>
      <c r="AO11" s="17">
        <v>8.72970596353181E-2</v>
      </c>
      <c r="AP11" s="17">
        <v>0.149502013490483</v>
      </c>
      <c r="AQ11" s="17">
        <v>0.31412483825367099</v>
      </c>
      <c r="AR11" s="17"/>
      <c r="AS11" s="17">
        <v>7.6728870307709099E-2</v>
      </c>
      <c r="AT11" s="17">
        <v>0.13344941014668499</v>
      </c>
      <c r="AU11" s="17">
        <v>7.6117765662009396E-2</v>
      </c>
      <c r="AV11" s="17">
        <v>2.8986000238114401E-2</v>
      </c>
      <c r="AW11" s="17">
        <v>7.5744523320335405E-2</v>
      </c>
      <c r="AX11" s="17">
        <v>0.16746701218514101</v>
      </c>
      <c r="AY11" s="17"/>
      <c r="AZ11" s="17">
        <v>9.7295380229438497E-2</v>
      </c>
      <c r="BA11" s="17">
        <v>0.102133581057961</v>
      </c>
      <c r="BB11" s="17">
        <v>8.8095922564364507E-2</v>
      </c>
      <c r="BC11" s="17">
        <v>7.6692824946662103E-2</v>
      </c>
      <c r="BD11" s="17">
        <v>7.39463914420882E-2</v>
      </c>
      <c r="BE11" s="17"/>
      <c r="BF11" s="17">
        <v>8.0269318348335006E-2</v>
      </c>
      <c r="BG11" s="17"/>
      <c r="BH11" s="17">
        <v>8.6439982561718795E-2</v>
      </c>
      <c r="BI11" s="17"/>
      <c r="BJ11" s="17">
        <v>7.7180616997793106E-2</v>
      </c>
      <c r="BK11" s="17">
        <v>0.107969576378526</v>
      </c>
      <c r="BL11" s="17">
        <v>6.8643593738101E-2</v>
      </c>
      <c r="BM11" s="17">
        <v>0.192455343614261</v>
      </c>
      <c r="BN11" s="17">
        <v>0.22671797834619301</v>
      </c>
      <c r="BO11" s="17">
        <v>0</v>
      </c>
      <c r="BP11" s="17"/>
      <c r="BQ11" s="17">
        <v>7.5813185683047096E-2</v>
      </c>
      <c r="BR11" s="17">
        <v>6.5233964695144697E-2</v>
      </c>
      <c r="BS11" s="17">
        <v>9.8219568063049795E-2</v>
      </c>
      <c r="BT11" s="17"/>
      <c r="BU11" s="17">
        <v>0.12767590695456699</v>
      </c>
      <c r="BV11" s="17">
        <v>0.10006727892320701</v>
      </c>
      <c r="BW11" s="17">
        <v>6.9602173172128204E-2</v>
      </c>
      <c r="BX11" s="17"/>
      <c r="BY11" s="17">
        <v>6.4039580714443198E-2</v>
      </c>
      <c r="BZ11" s="17"/>
      <c r="CA11" s="17">
        <v>4.8366318468456501E-2</v>
      </c>
    </row>
    <row r="12" spans="2:79" x14ac:dyDescent="0.35">
      <c r="B12" s="18" t="s">
        <v>388</v>
      </c>
      <c r="C12" s="17">
        <v>1.95973294469108E-2</v>
      </c>
      <c r="D12" s="17">
        <v>2.1417502472883401E-2</v>
      </c>
      <c r="E12" s="17">
        <v>1.7612828594647901E-2</v>
      </c>
      <c r="F12" s="17"/>
      <c r="G12" s="17">
        <v>0</v>
      </c>
      <c r="H12" s="17">
        <v>7.2688480959432394E-2</v>
      </c>
      <c r="I12" s="17">
        <v>2.8041795367746199E-2</v>
      </c>
      <c r="J12" s="17">
        <v>0</v>
      </c>
      <c r="K12" s="17">
        <v>1.8643141515443801E-2</v>
      </c>
      <c r="L12" s="17">
        <v>8.3597799618014296E-3</v>
      </c>
      <c r="M12" s="17"/>
      <c r="N12" s="17">
        <v>2.5194734948969299E-2</v>
      </c>
      <c r="O12" s="17">
        <v>1.38661832486559E-2</v>
      </c>
      <c r="P12" s="17">
        <v>2.5319945552781199E-2</v>
      </c>
      <c r="Q12" s="17">
        <v>1.28142640811584E-2</v>
      </c>
      <c r="R12" s="17"/>
      <c r="S12" s="17">
        <v>1.33909804888151E-2</v>
      </c>
      <c r="T12" s="17">
        <v>1.46112182083947E-2</v>
      </c>
      <c r="U12" s="17">
        <v>0</v>
      </c>
      <c r="V12" s="17">
        <v>6.2961878741131197E-2</v>
      </c>
      <c r="W12" s="17">
        <v>0</v>
      </c>
      <c r="X12" s="17">
        <v>5.2016667107958901E-2</v>
      </c>
      <c r="Y12" s="17">
        <v>0</v>
      </c>
      <c r="Z12" s="17">
        <v>0.153707089703496</v>
      </c>
      <c r="AA12" s="17">
        <v>0</v>
      </c>
      <c r="AB12" s="17">
        <v>0</v>
      </c>
      <c r="AC12" s="17">
        <v>0</v>
      </c>
      <c r="AD12" s="17">
        <v>0</v>
      </c>
      <c r="AE12" s="17"/>
      <c r="AF12" s="17">
        <v>0</v>
      </c>
      <c r="AG12" s="17">
        <v>2.7451720904358601E-2</v>
      </c>
      <c r="AH12" s="17">
        <v>2.5661573603636599E-2</v>
      </c>
      <c r="AI12" s="17">
        <v>0</v>
      </c>
      <c r="AJ12" s="17">
        <v>0</v>
      </c>
      <c r="AK12" s="17">
        <v>2.61143488400939E-2</v>
      </c>
      <c r="AL12" s="17"/>
      <c r="AM12" s="17">
        <v>0</v>
      </c>
      <c r="AN12" s="17">
        <v>2.1090837876264298E-2</v>
      </c>
      <c r="AO12" s="17">
        <v>3.8400412443656599E-2</v>
      </c>
      <c r="AP12" s="17">
        <v>1.8235315555666098E-2</v>
      </c>
      <c r="AQ12" s="17">
        <v>0</v>
      </c>
      <c r="AR12" s="17"/>
      <c r="AS12" s="17">
        <v>0</v>
      </c>
      <c r="AT12" s="17">
        <v>2.6550749059950599E-2</v>
      </c>
      <c r="AU12" s="17">
        <v>5.1599090492544901E-2</v>
      </c>
      <c r="AV12" s="17">
        <v>2.1842307465787501E-2</v>
      </c>
      <c r="AW12" s="17">
        <v>0</v>
      </c>
      <c r="AX12" s="17">
        <v>0</v>
      </c>
      <c r="AY12" s="17"/>
      <c r="AZ12" s="17">
        <v>2.5177220028696001E-2</v>
      </c>
      <c r="BA12" s="17">
        <v>2.10309684733129E-2</v>
      </c>
      <c r="BB12" s="17">
        <v>1.0403520663562101E-2</v>
      </c>
      <c r="BC12" s="17">
        <v>5.4760183012078502E-2</v>
      </c>
      <c r="BD12" s="17">
        <v>0</v>
      </c>
      <c r="BE12" s="17"/>
      <c r="BF12" s="17">
        <v>1.9152257424397402E-2</v>
      </c>
      <c r="BG12" s="17"/>
      <c r="BH12" s="17">
        <v>1.8454387711298599E-2</v>
      </c>
      <c r="BI12" s="17"/>
      <c r="BJ12" s="17">
        <v>1.84275246624129E-2</v>
      </c>
      <c r="BK12" s="17">
        <v>1.7614241065594401E-2</v>
      </c>
      <c r="BL12" s="17">
        <v>2.6473970748706499E-2</v>
      </c>
      <c r="BM12" s="17">
        <v>2.5176920190722998E-2</v>
      </c>
      <c r="BN12" s="17">
        <v>0</v>
      </c>
      <c r="BO12" s="17">
        <v>0</v>
      </c>
      <c r="BP12" s="17"/>
      <c r="BQ12" s="17">
        <v>2.2846926131902201E-2</v>
      </c>
      <c r="BR12" s="17">
        <v>2.65270607945353E-2</v>
      </c>
      <c r="BS12" s="17">
        <v>1.6841934596862701E-2</v>
      </c>
      <c r="BT12" s="17"/>
      <c r="BU12" s="17">
        <v>0</v>
      </c>
      <c r="BV12" s="17">
        <v>3.0344337658784699E-2</v>
      </c>
      <c r="BW12" s="17">
        <v>1.55752436103658E-2</v>
      </c>
      <c r="BX12" s="17"/>
      <c r="BY12" s="17">
        <v>0</v>
      </c>
      <c r="BZ12" s="17"/>
      <c r="CA12" s="17">
        <v>3.2363586308875203E-2</v>
      </c>
    </row>
    <row r="13" spans="2:79" x14ac:dyDescent="0.35">
      <c r="B13" s="18" t="s">
        <v>136</v>
      </c>
      <c r="C13" s="17">
        <v>5.62868283330729E-2</v>
      </c>
      <c r="D13" s="17">
        <v>4.3808361424192602E-2</v>
      </c>
      <c r="E13" s="17">
        <v>7.1161308363310402E-2</v>
      </c>
      <c r="F13" s="17"/>
      <c r="G13" s="17">
        <v>0</v>
      </c>
      <c r="H13" s="17">
        <v>0.137915034378782</v>
      </c>
      <c r="I13" s="17">
        <v>2.4588645635851201E-2</v>
      </c>
      <c r="J13" s="17">
        <v>5.4182584031618901E-2</v>
      </c>
      <c r="K13" s="17">
        <v>6.8705871555991394E-2</v>
      </c>
      <c r="L13" s="17">
        <v>2.8857919874772799E-2</v>
      </c>
      <c r="M13" s="17"/>
      <c r="N13" s="17">
        <v>1.91532202005914E-2</v>
      </c>
      <c r="O13" s="17">
        <v>9.3906790675875304E-2</v>
      </c>
      <c r="P13" s="17">
        <v>0</v>
      </c>
      <c r="Q13" s="17">
        <v>0.12620397362913499</v>
      </c>
      <c r="R13" s="17"/>
      <c r="S13" s="17">
        <v>4.8588387941810897E-2</v>
      </c>
      <c r="T13" s="17">
        <v>7.0503103706730894E-2</v>
      </c>
      <c r="U13" s="17">
        <v>6.7668801380472904E-2</v>
      </c>
      <c r="V13" s="17">
        <v>3.3297149046222899E-2</v>
      </c>
      <c r="W13" s="17">
        <v>0</v>
      </c>
      <c r="X13" s="17">
        <v>9.5685723231832706E-2</v>
      </c>
      <c r="Y13" s="17">
        <v>0.101828875996476</v>
      </c>
      <c r="Z13" s="17">
        <v>4.2304589703109199E-2</v>
      </c>
      <c r="AA13" s="17">
        <v>2.8853138632394401E-2</v>
      </c>
      <c r="AB13" s="17">
        <v>6.6464404833896207E-2</v>
      </c>
      <c r="AC13" s="17">
        <v>0</v>
      </c>
      <c r="AD13" s="17">
        <v>0.31166679573532002</v>
      </c>
      <c r="AE13" s="17"/>
      <c r="AF13" s="17">
        <v>0.14831448635897501</v>
      </c>
      <c r="AG13" s="17">
        <v>5.4776759585760698E-2</v>
      </c>
      <c r="AH13" s="17">
        <v>5.4537594223824398E-2</v>
      </c>
      <c r="AI13" s="17">
        <v>0</v>
      </c>
      <c r="AJ13" s="17">
        <v>0</v>
      </c>
      <c r="AK13" s="17">
        <v>1.3823538969441799E-2</v>
      </c>
      <c r="AL13" s="17"/>
      <c r="AM13" s="17">
        <v>7.3418137299476799E-2</v>
      </c>
      <c r="AN13" s="17">
        <v>7.5136517292252805E-2</v>
      </c>
      <c r="AO13" s="17">
        <v>3.33492263166398E-2</v>
      </c>
      <c r="AP13" s="17">
        <v>0</v>
      </c>
      <c r="AQ13" s="17">
        <v>0</v>
      </c>
      <c r="AR13" s="17"/>
      <c r="AS13" s="17">
        <v>9.4263824785562306E-2</v>
      </c>
      <c r="AT13" s="17">
        <v>7.9041729198904995E-2</v>
      </c>
      <c r="AU13" s="17">
        <v>1.49284196905736E-2</v>
      </c>
      <c r="AV13" s="17">
        <v>8.4831710569050998E-3</v>
      </c>
      <c r="AW13" s="17">
        <v>5.3473664586627903E-2</v>
      </c>
      <c r="AX13" s="17">
        <v>8.5490760965841295E-2</v>
      </c>
      <c r="AY13" s="17"/>
      <c r="AZ13" s="17">
        <v>1.0691717958871E-2</v>
      </c>
      <c r="BA13" s="17">
        <v>5.3133381445409703E-2</v>
      </c>
      <c r="BB13" s="17">
        <v>9.9703526815415999E-2</v>
      </c>
      <c r="BC13" s="17">
        <v>5.9462559321592098E-2</v>
      </c>
      <c r="BD13" s="17">
        <v>7.7018573540600196E-2</v>
      </c>
      <c r="BE13" s="17"/>
      <c r="BF13" s="17">
        <v>5.2708863670532097E-2</v>
      </c>
      <c r="BG13" s="17"/>
      <c r="BH13" s="17">
        <v>5.0855463065706603E-2</v>
      </c>
      <c r="BI13" s="17"/>
      <c r="BJ13" s="17">
        <v>6.7342410518051704E-2</v>
      </c>
      <c r="BK13" s="17">
        <v>8.7602978941501194E-2</v>
      </c>
      <c r="BL13" s="17">
        <v>4.5227149761199299E-2</v>
      </c>
      <c r="BM13" s="17">
        <v>0</v>
      </c>
      <c r="BN13" s="17">
        <v>0</v>
      </c>
      <c r="BO13" s="17">
        <v>0</v>
      </c>
      <c r="BP13" s="17"/>
      <c r="BQ13" s="17">
        <v>2.5412384549149399E-2</v>
      </c>
      <c r="BR13" s="17">
        <v>4.76147600006262E-2</v>
      </c>
      <c r="BS13" s="17">
        <v>3.5411911536370397E-2</v>
      </c>
      <c r="BT13" s="17"/>
      <c r="BU13" s="17">
        <v>0.14362961430683899</v>
      </c>
      <c r="BV13" s="17">
        <v>2.4255947674076302E-2</v>
      </c>
      <c r="BW13" s="17">
        <v>3.7457762019822302E-2</v>
      </c>
      <c r="BX13" s="17"/>
      <c r="BY13" s="17">
        <v>0.259447851958579</v>
      </c>
      <c r="BZ13" s="17"/>
      <c r="CA13" s="17">
        <v>8.2416633381037094E-2</v>
      </c>
    </row>
    <row r="14" spans="2:79" x14ac:dyDescent="0.35">
      <c r="B14" s="18" t="s">
        <v>389</v>
      </c>
      <c r="C14" s="21">
        <v>0.83349759222312503</v>
      </c>
      <c r="D14" s="21">
        <v>0.84111530690082803</v>
      </c>
      <c r="E14" s="21">
        <v>0.82353727800340304</v>
      </c>
      <c r="F14" s="21"/>
      <c r="G14" s="21">
        <v>1</v>
      </c>
      <c r="H14" s="21">
        <v>0.62881257146535197</v>
      </c>
      <c r="I14" s="21">
        <v>0.82224811660439201</v>
      </c>
      <c r="J14" s="21">
        <v>0.84827406512365999</v>
      </c>
      <c r="K14" s="21">
        <v>0.85549981588657498</v>
      </c>
      <c r="L14" s="21">
        <v>0.89440809364215001</v>
      </c>
      <c r="M14" s="21"/>
      <c r="N14" s="21">
        <v>0.91458421393327105</v>
      </c>
      <c r="O14" s="21">
        <v>0.79790616599690001</v>
      </c>
      <c r="P14" s="21">
        <v>0.87429042943472302</v>
      </c>
      <c r="Q14" s="21">
        <v>0.70558477877772097</v>
      </c>
      <c r="R14" s="21"/>
      <c r="S14" s="21">
        <v>0.78844007193858001</v>
      </c>
      <c r="T14" s="21">
        <v>0.91488567808487398</v>
      </c>
      <c r="U14" s="21">
        <v>0.93233119861952696</v>
      </c>
      <c r="V14" s="21">
        <v>0.82787990899995301</v>
      </c>
      <c r="W14" s="21">
        <v>0.94077109906285405</v>
      </c>
      <c r="X14" s="21">
        <v>0.80808150619359298</v>
      </c>
      <c r="Y14" s="21">
        <v>0.84312420353582795</v>
      </c>
      <c r="Z14" s="21">
        <v>0.70677344422330801</v>
      </c>
      <c r="AA14" s="21">
        <v>0.82282191706713403</v>
      </c>
      <c r="AB14" s="21">
        <v>0.68369956058113601</v>
      </c>
      <c r="AC14" s="21">
        <v>0.914214649025198</v>
      </c>
      <c r="AD14" s="21">
        <v>0.68833320426468003</v>
      </c>
      <c r="AE14" s="21"/>
      <c r="AF14" s="21">
        <v>0.73801709427476703</v>
      </c>
      <c r="AG14" s="21">
        <v>0.80415885086737504</v>
      </c>
      <c r="AH14" s="21">
        <v>0.84113002033686202</v>
      </c>
      <c r="AI14" s="21">
        <v>0.93314077707690302</v>
      </c>
      <c r="AJ14" s="21">
        <v>1</v>
      </c>
      <c r="AK14" s="21">
        <v>0.89543742429310702</v>
      </c>
      <c r="AL14" s="21"/>
      <c r="AM14" s="21">
        <v>0.88590451057735897</v>
      </c>
      <c r="AN14" s="21">
        <v>0.82258542205556595</v>
      </c>
      <c r="AO14" s="21">
        <v>0.84095330160438497</v>
      </c>
      <c r="AP14" s="21">
        <v>0.83226267095385098</v>
      </c>
      <c r="AQ14" s="21">
        <v>0.68587516174632801</v>
      </c>
      <c r="AR14" s="21"/>
      <c r="AS14" s="21">
        <v>0.82900730490672903</v>
      </c>
      <c r="AT14" s="21">
        <v>0.76095811159446003</v>
      </c>
      <c r="AU14" s="21">
        <v>0.85735472415487202</v>
      </c>
      <c r="AV14" s="21">
        <v>0.940688521239193</v>
      </c>
      <c r="AW14" s="21">
        <v>0.87078181209303696</v>
      </c>
      <c r="AX14" s="21">
        <v>0.747042226849017</v>
      </c>
      <c r="AY14" s="21"/>
      <c r="AZ14" s="21">
        <v>0.86683568178299497</v>
      </c>
      <c r="BA14" s="21">
        <v>0.823702069023317</v>
      </c>
      <c r="BB14" s="21">
        <v>0.80179702995665703</v>
      </c>
      <c r="BC14" s="21">
        <v>0.80908443271966701</v>
      </c>
      <c r="BD14" s="21">
        <v>0.84903503501731203</v>
      </c>
      <c r="BE14" s="21"/>
      <c r="BF14" s="21">
        <v>0.84786956055673501</v>
      </c>
      <c r="BG14" s="21"/>
      <c r="BH14" s="21">
        <v>0.84425016666127595</v>
      </c>
      <c r="BI14" s="21"/>
      <c r="BJ14" s="21">
        <v>0.83704944782174195</v>
      </c>
      <c r="BK14" s="21">
        <v>0.78681320361437801</v>
      </c>
      <c r="BL14" s="21">
        <v>0.85965528575199301</v>
      </c>
      <c r="BM14" s="21">
        <v>0.78236773619501698</v>
      </c>
      <c r="BN14" s="21">
        <v>0.77328202165380699</v>
      </c>
      <c r="BO14" s="21">
        <v>1</v>
      </c>
      <c r="BP14" s="21"/>
      <c r="BQ14" s="21">
        <v>0.87592750363590099</v>
      </c>
      <c r="BR14" s="21">
        <v>0.86062421450969395</v>
      </c>
      <c r="BS14" s="21">
        <v>0.84952658580371698</v>
      </c>
      <c r="BT14" s="21"/>
      <c r="BU14" s="21">
        <v>0.72869447873859405</v>
      </c>
      <c r="BV14" s="21">
        <v>0.84533243574393202</v>
      </c>
      <c r="BW14" s="21">
        <v>0.877364821197684</v>
      </c>
      <c r="BX14" s="21"/>
      <c r="BY14" s="21">
        <v>0.67651256732697795</v>
      </c>
      <c r="BZ14" s="21"/>
      <c r="CA14" s="21">
        <v>0.83685346184163101</v>
      </c>
    </row>
    <row r="15" spans="2:79" x14ac:dyDescent="0.35">
      <c r="B15" s="18" t="s">
        <v>390</v>
      </c>
      <c r="C15" s="21">
        <v>0.110215579443802</v>
      </c>
      <c r="D15" s="21">
        <v>0.11507633167497899</v>
      </c>
      <c r="E15" s="21">
        <v>0.105301413633287</v>
      </c>
      <c r="F15" s="21"/>
      <c r="G15" s="21">
        <v>0</v>
      </c>
      <c r="H15" s="21">
        <v>0.23327239415586601</v>
      </c>
      <c r="I15" s="21">
        <v>0.15316323775975699</v>
      </c>
      <c r="J15" s="21">
        <v>9.7543350844721502E-2</v>
      </c>
      <c r="K15" s="21">
        <v>7.5794312557433102E-2</v>
      </c>
      <c r="L15" s="21">
        <v>7.6733986483077096E-2</v>
      </c>
      <c r="M15" s="21"/>
      <c r="N15" s="21">
        <v>6.6262565866138004E-2</v>
      </c>
      <c r="O15" s="21">
        <v>0.10818704332722499</v>
      </c>
      <c r="P15" s="21">
        <v>0.12570957056527701</v>
      </c>
      <c r="Q15" s="21">
        <v>0.16821124759314299</v>
      </c>
      <c r="R15" s="21"/>
      <c r="S15" s="21">
        <v>0.16297154011960899</v>
      </c>
      <c r="T15" s="21">
        <v>1.46112182083947E-2</v>
      </c>
      <c r="U15" s="21">
        <v>0</v>
      </c>
      <c r="V15" s="21">
        <v>0.138822941953824</v>
      </c>
      <c r="W15" s="21">
        <v>5.9228900937145598E-2</v>
      </c>
      <c r="X15" s="21">
        <v>9.6232770574573898E-2</v>
      </c>
      <c r="Y15" s="21">
        <v>5.5046920467695902E-2</v>
      </c>
      <c r="Z15" s="21">
        <v>0.25092196607358302</v>
      </c>
      <c r="AA15" s="21">
        <v>0.14832494430047199</v>
      </c>
      <c r="AB15" s="21">
        <v>0.249836034584968</v>
      </c>
      <c r="AC15" s="21">
        <v>8.5785350974802194E-2</v>
      </c>
      <c r="AD15" s="21">
        <v>0</v>
      </c>
      <c r="AE15" s="21"/>
      <c r="AF15" s="21">
        <v>0.113668419366258</v>
      </c>
      <c r="AG15" s="21">
        <v>0.14106438954686401</v>
      </c>
      <c r="AH15" s="21">
        <v>0.104332385439313</v>
      </c>
      <c r="AI15" s="21">
        <v>6.6859222923097095E-2</v>
      </c>
      <c r="AJ15" s="21">
        <v>0</v>
      </c>
      <c r="AK15" s="21">
        <v>9.0739036737450804E-2</v>
      </c>
      <c r="AL15" s="21"/>
      <c r="AM15" s="21">
        <v>4.0677352123164097E-2</v>
      </c>
      <c r="AN15" s="21">
        <v>0.10227806065218099</v>
      </c>
      <c r="AO15" s="21">
        <v>0.125697472078975</v>
      </c>
      <c r="AP15" s="21">
        <v>0.16773732904614899</v>
      </c>
      <c r="AQ15" s="21">
        <v>0.31412483825367099</v>
      </c>
      <c r="AR15" s="21"/>
      <c r="AS15" s="21">
        <v>7.6728870307709099E-2</v>
      </c>
      <c r="AT15" s="21">
        <v>0.16000015920663499</v>
      </c>
      <c r="AU15" s="21">
        <v>0.127716856154554</v>
      </c>
      <c r="AV15" s="21">
        <v>5.0828307703902002E-2</v>
      </c>
      <c r="AW15" s="21">
        <v>7.5744523320335405E-2</v>
      </c>
      <c r="AX15" s="21">
        <v>0.16746701218514101</v>
      </c>
      <c r="AY15" s="21"/>
      <c r="AZ15" s="21">
        <v>0.122472600258134</v>
      </c>
      <c r="BA15" s="21">
        <v>0.123164549531273</v>
      </c>
      <c r="BB15" s="21">
        <v>9.84994432279266E-2</v>
      </c>
      <c r="BC15" s="21">
        <v>0.13145300795874101</v>
      </c>
      <c r="BD15" s="21">
        <v>7.39463914420882E-2</v>
      </c>
      <c r="BE15" s="21"/>
      <c r="BF15" s="21">
        <v>9.9421575772732404E-2</v>
      </c>
      <c r="BG15" s="21"/>
      <c r="BH15" s="21">
        <v>0.104894370273017</v>
      </c>
      <c r="BI15" s="21"/>
      <c r="BJ15" s="21">
        <v>9.5608141660205995E-2</v>
      </c>
      <c r="BK15" s="21">
        <v>0.125583817444121</v>
      </c>
      <c r="BL15" s="21">
        <v>9.5117564486807499E-2</v>
      </c>
      <c r="BM15" s="21">
        <v>0.21763226380498399</v>
      </c>
      <c r="BN15" s="21">
        <v>0.22671797834619301</v>
      </c>
      <c r="BO15" s="21">
        <v>0</v>
      </c>
      <c r="BP15" s="21"/>
      <c r="BQ15" s="21">
        <v>9.8660111814949394E-2</v>
      </c>
      <c r="BR15" s="21">
        <v>9.1761025489680001E-2</v>
      </c>
      <c r="BS15" s="21">
        <v>0.115061502659912</v>
      </c>
      <c r="BT15" s="21"/>
      <c r="BU15" s="21">
        <v>0.12767590695456699</v>
      </c>
      <c r="BV15" s="21">
        <v>0.13041161658199199</v>
      </c>
      <c r="BW15" s="21">
        <v>8.5177416782493895E-2</v>
      </c>
      <c r="BX15" s="21"/>
      <c r="BY15" s="21">
        <v>6.4039580714443198E-2</v>
      </c>
      <c r="BZ15" s="21"/>
      <c r="CA15" s="21">
        <v>8.0729904777331704E-2</v>
      </c>
    </row>
    <row r="16" spans="2:79" x14ac:dyDescent="0.35">
      <c r="B16" s="18" t="s">
        <v>202</v>
      </c>
      <c r="C16" s="22">
        <v>0.72328201277932402</v>
      </c>
      <c r="D16" s="22">
        <v>0.72603897522584904</v>
      </c>
      <c r="E16" s="22">
        <v>0.718235864370116</v>
      </c>
      <c r="F16" s="22"/>
      <c r="G16" s="22">
        <v>1</v>
      </c>
      <c r="H16" s="22">
        <v>0.39554017730948599</v>
      </c>
      <c r="I16" s="22">
        <v>0.66908487884463497</v>
      </c>
      <c r="J16" s="22">
        <v>0.75073071427893801</v>
      </c>
      <c r="K16" s="22">
        <v>0.77970550332914201</v>
      </c>
      <c r="L16" s="22">
        <v>0.81767410715907296</v>
      </c>
      <c r="M16" s="22"/>
      <c r="N16" s="22">
        <v>0.84832164806713295</v>
      </c>
      <c r="O16" s="22">
        <v>0.68971912266967395</v>
      </c>
      <c r="P16" s="22">
        <v>0.74858085886944703</v>
      </c>
      <c r="Q16" s="22">
        <v>0.53737353118457798</v>
      </c>
      <c r="R16" s="22"/>
      <c r="S16" s="22">
        <v>0.62546853181897</v>
      </c>
      <c r="T16" s="22">
        <v>0.90027445987648003</v>
      </c>
      <c r="U16" s="22">
        <v>0.93233119861952696</v>
      </c>
      <c r="V16" s="22">
        <v>0.68905696704612895</v>
      </c>
      <c r="W16" s="22">
        <v>0.881542198125709</v>
      </c>
      <c r="X16" s="22">
        <v>0.71184873561901996</v>
      </c>
      <c r="Y16" s="22">
        <v>0.78807728306813196</v>
      </c>
      <c r="Z16" s="22">
        <v>0.45585147814972499</v>
      </c>
      <c r="AA16" s="22">
        <v>0.67449697276666198</v>
      </c>
      <c r="AB16" s="22">
        <v>0.43386352599616801</v>
      </c>
      <c r="AC16" s="22">
        <v>0.828429298050395</v>
      </c>
      <c r="AD16" s="22">
        <v>0.68833320426468003</v>
      </c>
      <c r="AE16" s="22"/>
      <c r="AF16" s="22">
        <v>0.62434867490850898</v>
      </c>
      <c r="AG16" s="22">
        <v>0.66309446132051097</v>
      </c>
      <c r="AH16" s="22">
        <v>0.73679763489754901</v>
      </c>
      <c r="AI16" s="22">
        <v>0.86628155415380603</v>
      </c>
      <c r="AJ16" s="22">
        <v>1</v>
      </c>
      <c r="AK16" s="22">
        <v>0.80469838755565704</v>
      </c>
      <c r="AL16" s="22"/>
      <c r="AM16" s="22">
        <v>0.84522715845419505</v>
      </c>
      <c r="AN16" s="22">
        <v>0.72030736140338603</v>
      </c>
      <c r="AO16" s="22">
        <v>0.715255829525411</v>
      </c>
      <c r="AP16" s="22">
        <v>0.66452534190770196</v>
      </c>
      <c r="AQ16" s="22">
        <v>0.37175032349265702</v>
      </c>
      <c r="AR16" s="22"/>
      <c r="AS16" s="22">
        <v>0.75227843459902</v>
      </c>
      <c r="AT16" s="22">
        <v>0.60095795238782401</v>
      </c>
      <c r="AU16" s="22">
        <v>0.72963786800031805</v>
      </c>
      <c r="AV16" s="22">
        <v>0.88986021353529099</v>
      </c>
      <c r="AW16" s="22">
        <v>0.79503728877270097</v>
      </c>
      <c r="AX16" s="22">
        <v>0.57957521466387596</v>
      </c>
      <c r="AY16" s="22"/>
      <c r="AZ16" s="22">
        <v>0.74436308152485997</v>
      </c>
      <c r="BA16" s="22">
        <v>0.70053751949204301</v>
      </c>
      <c r="BB16" s="22">
        <v>0.70329758672873099</v>
      </c>
      <c r="BC16" s="22">
        <v>0.67763142476092697</v>
      </c>
      <c r="BD16" s="22">
        <v>0.775088643575224</v>
      </c>
      <c r="BE16" s="22"/>
      <c r="BF16" s="22">
        <v>0.74844798478400298</v>
      </c>
      <c r="BG16" s="22"/>
      <c r="BH16" s="22">
        <v>0.73935579638825899</v>
      </c>
      <c r="BI16" s="22"/>
      <c r="BJ16" s="22">
        <v>0.74144130616153603</v>
      </c>
      <c r="BK16" s="22">
        <v>0.66122938617025795</v>
      </c>
      <c r="BL16" s="22">
        <v>0.76453772126518604</v>
      </c>
      <c r="BM16" s="22">
        <v>0.56473547239003297</v>
      </c>
      <c r="BN16" s="22">
        <v>0.54656404330761399</v>
      </c>
      <c r="BO16" s="22">
        <v>1</v>
      </c>
      <c r="BP16" s="22"/>
      <c r="BQ16" s="22">
        <v>0.77726739182095195</v>
      </c>
      <c r="BR16" s="22">
        <v>0.76886318902001405</v>
      </c>
      <c r="BS16" s="22">
        <v>0.73446508314380499</v>
      </c>
      <c r="BT16" s="22"/>
      <c r="BU16" s="22">
        <v>0.60101857178402796</v>
      </c>
      <c r="BV16" s="22">
        <v>0.71492081916194095</v>
      </c>
      <c r="BW16" s="22">
        <v>0.79218740441518998</v>
      </c>
      <c r="BX16" s="22"/>
      <c r="BY16" s="22">
        <v>0.61247298661253402</v>
      </c>
      <c r="BZ16" s="22"/>
      <c r="CA16" s="22">
        <v>0.75612355706430001</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361</v>
      </c>
      <c r="D7" s="10">
        <v>192</v>
      </c>
      <c r="E7" s="10">
        <v>168</v>
      </c>
      <c r="F7" s="10"/>
      <c r="G7" s="10">
        <v>6</v>
      </c>
      <c r="H7" s="10">
        <v>36</v>
      </c>
      <c r="I7" s="10">
        <v>38</v>
      </c>
      <c r="J7" s="10">
        <v>66</v>
      </c>
      <c r="K7" s="10">
        <v>95</v>
      </c>
      <c r="L7" s="10">
        <v>120</v>
      </c>
      <c r="M7" s="10"/>
      <c r="N7" s="10">
        <v>155</v>
      </c>
      <c r="O7" s="10">
        <v>99</v>
      </c>
      <c r="P7" s="10">
        <v>47</v>
      </c>
      <c r="Q7" s="10">
        <v>59</v>
      </c>
      <c r="R7" s="10"/>
      <c r="S7" s="10">
        <v>52</v>
      </c>
      <c r="T7" s="10">
        <v>52</v>
      </c>
      <c r="U7" s="10">
        <v>34</v>
      </c>
      <c r="V7" s="10">
        <v>23</v>
      </c>
      <c r="W7" s="10">
        <v>22</v>
      </c>
      <c r="X7" s="10">
        <v>37</v>
      </c>
      <c r="Y7" s="10">
        <v>36</v>
      </c>
      <c r="Z7" s="10">
        <v>13</v>
      </c>
      <c r="AA7" s="10">
        <v>44</v>
      </c>
      <c r="AB7" s="10">
        <v>23</v>
      </c>
      <c r="AC7" s="10">
        <v>22</v>
      </c>
      <c r="AD7" s="10">
        <v>3</v>
      </c>
      <c r="AE7" s="10"/>
      <c r="AF7" s="10">
        <v>53</v>
      </c>
      <c r="AG7" s="10">
        <v>114</v>
      </c>
      <c r="AH7" s="10">
        <v>82</v>
      </c>
      <c r="AI7" s="10">
        <v>45</v>
      </c>
      <c r="AJ7" s="10">
        <v>14</v>
      </c>
      <c r="AK7" s="10">
        <v>32</v>
      </c>
      <c r="AL7" s="10"/>
      <c r="AM7" s="10">
        <v>71</v>
      </c>
      <c r="AN7" s="10">
        <v>123</v>
      </c>
      <c r="AO7" s="10">
        <v>101</v>
      </c>
      <c r="AP7" s="10">
        <v>49</v>
      </c>
      <c r="AQ7" s="10">
        <v>10</v>
      </c>
      <c r="AR7" s="10"/>
      <c r="AS7" s="10">
        <v>56</v>
      </c>
      <c r="AT7" s="10">
        <v>109</v>
      </c>
      <c r="AU7" s="10">
        <v>52</v>
      </c>
      <c r="AV7" s="10">
        <v>66</v>
      </c>
      <c r="AW7" s="10">
        <v>51</v>
      </c>
      <c r="AX7" s="10">
        <v>27</v>
      </c>
      <c r="AY7" s="10"/>
      <c r="AZ7" s="10">
        <v>98</v>
      </c>
      <c r="BA7" s="10">
        <v>104</v>
      </c>
      <c r="BB7" s="10">
        <v>58</v>
      </c>
      <c r="BC7" s="10">
        <v>37</v>
      </c>
      <c r="BD7" s="10">
        <v>64</v>
      </c>
      <c r="BE7" s="10"/>
      <c r="BF7" s="10">
        <v>312</v>
      </c>
      <c r="BG7" s="10"/>
      <c r="BH7" s="10">
        <v>246</v>
      </c>
      <c r="BI7" s="10"/>
      <c r="BJ7" s="10">
        <v>73</v>
      </c>
      <c r="BK7" s="10">
        <v>84</v>
      </c>
      <c r="BL7" s="10">
        <v>146</v>
      </c>
      <c r="BM7" s="10">
        <v>26</v>
      </c>
      <c r="BN7" s="10">
        <v>7</v>
      </c>
      <c r="BO7" s="10">
        <v>3</v>
      </c>
      <c r="BP7" s="10"/>
      <c r="BQ7" s="10">
        <v>59</v>
      </c>
      <c r="BR7" s="10">
        <v>103</v>
      </c>
      <c r="BS7" s="10">
        <v>182</v>
      </c>
      <c r="BT7" s="10"/>
      <c r="BU7" s="10">
        <v>16</v>
      </c>
      <c r="BV7" s="10">
        <v>140</v>
      </c>
      <c r="BW7" s="10">
        <v>178</v>
      </c>
      <c r="BX7" s="10"/>
      <c r="BY7" s="10">
        <v>6</v>
      </c>
      <c r="BZ7" s="10"/>
      <c r="CA7" s="10">
        <v>95</v>
      </c>
    </row>
    <row r="8" spans="2:79" ht="30" customHeight="1" x14ac:dyDescent="0.35">
      <c r="B8" s="11" t="s">
        <v>20</v>
      </c>
      <c r="C8" s="11">
        <v>326</v>
      </c>
      <c r="D8" s="11">
        <v>175</v>
      </c>
      <c r="E8" s="11">
        <v>150</v>
      </c>
      <c r="F8" s="11"/>
      <c r="G8" s="11">
        <v>6</v>
      </c>
      <c r="H8" s="11">
        <v>43</v>
      </c>
      <c r="I8" s="11">
        <v>42</v>
      </c>
      <c r="J8" s="11">
        <v>72</v>
      </c>
      <c r="K8" s="11">
        <v>70</v>
      </c>
      <c r="L8" s="11">
        <v>93</v>
      </c>
      <c r="M8" s="11"/>
      <c r="N8" s="11">
        <v>99</v>
      </c>
      <c r="O8" s="11">
        <v>93</v>
      </c>
      <c r="P8" s="11">
        <v>72</v>
      </c>
      <c r="Q8" s="11">
        <v>61</v>
      </c>
      <c r="R8" s="11"/>
      <c r="S8" s="11">
        <v>58</v>
      </c>
      <c r="T8" s="11">
        <v>39</v>
      </c>
      <c r="U8" s="11">
        <v>23</v>
      </c>
      <c r="V8" s="11">
        <v>21</v>
      </c>
      <c r="W8" s="11">
        <v>21</v>
      </c>
      <c r="X8" s="11">
        <v>37</v>
      </c>
      <c r="Y8" s="11">
        <v>28</v>
      </c>
      <c r="Z8" s="11">
        <v>12</v>
      </c>
      <c r="AA8" s="11">
        <v>39</v>
      </c>
      <c r="AB8" s="11">
        <v>25</v>
      </c>
      <c r="AC8" s="11">
        <v>21</v>
      </c>
      <c r="AD8" s="11">
        <v>3</v>
      </c>
      <c r="AE8" s="11"/>
      <c r="AF8" s="11">
        <v>51</v>
      </c>
      <c r="AG8" s="11">
        <v>113</v>
      </c>
      <c r="AH8" s="11">
        <v>75</v>
      </c>
      <c r="AI8" s="11">
        <v>37</v>
      </c>
      <c r="AJ8" s="11">
        <v>10</v>
      </c>
      <c r="AK8" s="11">
        <v>22</v>
      </c>
      <c r="AL8" s="11"/>
      <c r="AM8" s="11">
        <v>70</v>
      </c>
      <c r="AN8" s="11">
        <v>123</v>
      </c>
      <c r="AO8" s="11">
        <v>79</v>
      </c>
      <c r="AP8" s="11">
        <v>41</v>
      </c>
      <c r="AQ8" s="11">
        <v>6</v>
      </c>
      <c r="AR8" s="11"/>
      <c r="AS8" s="11">
        <v>57</v>
      </c>
      <c r="AT8" s="11">
        <v>95</v>
      </c>
      <c r="AU8" s="11">
        <v>50</v>
      </c>
      <c r="AV8" s="11">
        <v>59</v>
      </c>
      <c r="AW8" s="11">
        <v>42</v>
      </c>
      <c r="AX8" s="11">
        <v>22</v>
      </c>
      <c r="AY8" s="11"/>
      <c r="AZ8" s="11">
        <v>76</v>
      </c>
      <c r="BA8" s="11">
        <v>99</v>
      </c>
      <c r="BB8" s="11">
        <v>55</v>
      </c>
      <c r="BC8" s="11">
        <v>33</v>
      </c>
      <c r="BD8" s="11">
        <v>63</v>
      </c>
      <c r="BE8" s="11"/>
      <c r="BF8" s="11">
        <v>272</v>
      </c>
      <c r="BG8" s="11"/>
      <c r="BH8" s="11">
        <v>209</v>
      </c>
      <c r="BI8" s="11"/>
      <c r="BJ8" s="11">
        <v>64</v>
      </c>
      <c r="BK8" s="11">
        <v>73</v>
      </c>
      <c r="BL8" s="11">
        <v>118</v>
      </c>
      <c r="BM8" s="11">
        <v>31</v>
      </c>
      <c r="BN8" s="11">
        <v>11</v>
      </c>
      <c r="BO8" s="11">
        <v>3</v>
      </c>
      <c r="BP8" s="11"/>
      <c r="BQ8" s="11">
        <v>52</v>
      </c>
      <c r="BR8" s="11">
        <v>90</v>
      </c>
      <c r="BS8" s="11">
        <v>167</v>
      </c>
      <c r="BT8" s="11"/>
      <c r="BU8" s="11">
        <v>10</v>
      </c>
      <c r="BV8" s="11">
        <v>126</v>
      </c>
      <c r="BW8" s="11">
        <v>164</v>
      </c>
      <c r="BX8" s="11"/>
      <c r="BY8" s="11">
        <v>5</v>
      </c>
      <c r="BZ8" s="11"/>
      <c r="CA8" s="11">
        <v>80</v>
      </c>
    </row>
    <row r="9" spans="2:79" x14ac:dyDescent="0.35">
      <c r="B9" s="18" t="s">
        <v>385</v>
      </c>
      <c r="C9" s="17">
        <v>0.275910041337389</v>
      </c>
      <c r="D9" s="17">
        <v>0.257236049758642</v>
      </c>
      <c r="E9" s="17">
        <v>0.29278715303220298</v>
      </c>
      <c r="F9" s="17"/>
      <c r="G9" s="17">
        <v>0.17011898701216599</v>
      </c>
      <c r="H9" s="17">
        <v>0.26982883409301101</v>
      </c>
      <c r="I9" s="17">
        <v>0.21496470429809</v>
      </c>
      <c r="J9" s="17">
        <v>0.33971744938357001</v>
      </c>
      <c r="K9" s="17">
        <v>0.25786336116241299</v>
      </c>
      <c r="L9" s="17">
        <v>0.27743999166941502</v>
      </c>
      <c r="M9" s="17"/>
      <c r="N9" s="17">
        <v>0.31598728342951399</v>
      </c>
      <c r="O9" s="17">
        <v>0.28196462551812401</v>
      </c>
      <c r="P9" s="17">
        <v>0.166706174160975</v>
      </c>
      <c r="Q9" s="17">
        <v>0.33415999535734697</v>
      </c>
      <c r="R9" s="17"/>
      <c r="S9" s="17">
        <v>0.28219275874032301</v>
      </c>
      <c r="T9" s="17">
        <v>0.30556668777691898</v>
      </c>
      <c r="U9" s="17">
        <v>0.29679307947017702</v>
      </c>
      <c r="V9" s="17">
        <v>0.22539534160379299</v>
      </c>
      <c r="W9" s="17">
        <v>0.25513649890004603</v>
      </c>
      <c r="X9" s="17">
        <v>0.23952982517098201</v>
      </c>
      <c r="Y9" s="17">
        <v>0.293455145041012</v>
      </c>
      <c r="Z9" s="17">
        <v>0.25975075945981302</v>
      </c>
      <c r="AA9" s="17">
        <v>0.32615495055309401</v>
      </c>
      <c r="AB9" s="17">
        <v>0.147941009396961</v>
      </c>
      <c r="AC9" s="17">
        <v>0.39476560884976902</v>
      </c>
      <c r="AD9" s="17">
        <v>0</v>
      </c>
      <c r="AE9" s="17"/>
      <c r="AF9" s="17">
        <v>0.221423411437388</v>
      </c>
      <c r="AG9" s="17">
        <v>0.30772116904066699</v>
      </c>
      <c r="AH9" s="17">
        <v>0.26336361994704699</v>
      </c>
      <c r="AI9" s="17">
        <v>0.37536033267135399</v>
      </c>
      <c r="AJ9" s="17">
        <v>0.24500810158054001</v>
      </c>
      <c r="AK9" s="17">
        <v>0.25291026667730898</v>
      </c>
      <c r="AL9" s="17"/>
      <c r="AM9" s="17">
        <v>0.32441983501491101</v>
      </c>
      <c r="AN9" s="17">
        <v>0.230638562551988</v>
      </c>
      <c r="AO9" s="17">
        <v>0.32315361691768302</v>
      </c>
      <c r="AP9" s="17">
        <v>0.30828177371572701</v>
      </c>
      <c r="AQ9" s="17">
        <v>0.111681459102807</v>
      </c>
      <c r="AR9" s="17"/>
      <c r="AS9" s="17">
        <v>0.32826850300932803</v>
      </c>
      <c r="AT9" s="17">
        <v>0.19210617985641401</v>
      </c>
      <c r="AU9" s="17">
        <v>0.26836998154122099</v>
      </c>
      <c r="AV9" s="17">
        <v>0.31808090824124802</v>
      </c>
      <c r="AW9" s="17">
        <v>0.37163189326658402</v>
      </c>
      <c r="AX9" s="17">
        <v>0.22411478473142599</v>
      </c>
      <c r="AY9" s="17"/>
      <c r="AZ9" s="17">
        <v>0.29862406443835199</v>
      </c>
      <c r="BA9" s="17">
        <v>0.196963052993855</v>
      </c>
      <c r="BB9" s="17">
        <v>0.312547024972539</v>
      </c>
      <c r="BC9" s="17">
        <v>0.37777555021950399</v>
      </c>
      <c r="BD9" s="17">
        <v>0.28638666968118798</v>
      </c>
      <c r="BE9" s="17"/>
      <c r="BF9" s="17">
        <v>0.27220094346983598</v>
      </c>
      <c r="BG9" s="17"/>
      <c r="BH9" s="17">
        <v>0.243701420078417</v>
      </c>
      <c r="BI9" s="17"/>
      <c r="BJ9" s="17">
        <v>0.288410316505055</v>
      </c>
      <c r="BK9" s="17">
        <v>0.32968842005840898</v>
      </c>
      <c r="BL9" s="17">
        <v>0.25029731384395099</v>
      </c>
      <c r="BM9" s="17">
        <v>0.31170295665004</v>
      </c>
      <c r="BN9" s="17">
        <v>0.328839420820423</v>
      </c>
      <c r="BO9" s="17">
        <v>0</v>
      </c>
      <c r="BP9" s="17"/>
      <c r="BQ9" s="17">
        <v>0.32859986546146203</v>
      </c>
      <c r="BR9" s="17">
        <v>0.31222387186079198</v>
      </c>
      <c r="BS9" s="17">
        <v>0.25871787341417801</v>
      </c>
      <c r="BT9" s="17"/>
      <c r="BU9" s="17">
        <v>0.45061318802343697</v>
      </c>
      <c r="BV9" s="17">
        <v>0.27221449845967399</v>
      </c>
      <c r="BW9" s="17">
        <v>0.28959979775076899</v>
      </c>
      <c r="BX9" s="17"/>
      <c r="BY9" s="17">
        <v>9.5877668800144394E-2</v>
      </c>
      <c r="BZ9" s="17"/>
      <c r="CA9" s="17">
        <v>0.32070470715114702</v>
      </c>
    </row>
    <row r="10" spans="2:79" x14ac:dyDescent="0.35">
      <c r="B10" s="18" t="s">
        <v>386</v>
      </c>
      <c r="C10" s="17">
        <v>0.463044298266586</v>
      </c>
      <c r="D10" s="17">
        <v>0.49168277271064897</v>
      </c>
      <c r="E10" s="17">
        <v>0.432850435038171</v>
      </c>
      <c r="F10" s="17"/>
      <c r="G10" s="17">
        <v>0.82988101298783401</v>
      </c>
      <c r="H10" s="17">
        <v>0.30551504911605198</v>
      </c>
      <c r="I10" s="17">
        <v>0.45640059308061798</v>
      </c>
      <c r="J10" s="17">
        <v>0.48471167992854203</v>
      </c>
      <c r="K10" s="17">
        <v>0.49378870996655699</v>
      </c>
      <c r="L10" s="17">
        <v>0.47603801966834702</v>
      </c>
      <c r="M10" s="17"/>
      <c r="N10" s="17">
        <v>0.49454627381941502</v>
      </c>
      <c r="O10" s="17">
        <v>0.45846742545394598</v>
      </c>
      <c r="P10" s="17">
        <v>0.51308001466442699</v>
      </c>
      <c r="Q10" s="17">
        <v>0.36643402095001398</v>
      </c>
      <c r="R10" s="17"/>
      <c r="S10" s="17">
        <v>0.43923906461352302</v>
      </c>
      <c r="T10" s="17">
        <v>0.46544447885561402</v>
      </c>
      <c r="U10" s="17">
        <v>0.55312725278643804</v>
      </c>
      <c r="V10" s="17">
        <v>0.51340421590392205</v>
      </c>
      <c r="W10" s="17">
        <v>0.53511799745369304</v>
      </c>
      <c r="X10" s="17">
        <v>0.35519969833387799</v>
      </c>
      <c r="Y10" s="17">
        <v>0.47903977991364499</v>
      </c>
      <c r="Z10" s="17">
        <v>0.34561213762800402</v>
      </c>
      <c r="AA10" s="17">
        <v>0.35965593981446897</v>
      </c>
      <c r="AB10" s="17">
        <v>0.68112991080650598</v>
      </c>
      <c r="AC10" s="17">
        <v>0.40275555851989697</v>
      </c>
      <c r="AD10" s="17">
        <v>1</v>
      </c>
      <c r="AE10" s="17"/>
      <c r="AF10" s="17">
        <v>0.43769424852757399</v>
      </c>
      <c r="AG10" s="17">
        <v>0.40257601045890901</v>
      </c>
      <c r="AH10" s="17">
        <v>0.49995388257441598</v>
      </c>
      <c r="AI10" s="17">
        <v>0.54386949280144004</v>
      </c>
      <c r="AJ10" s="17">
        <v>0.52809508775082603</v>
      </c>
      <c r="AK10" s="17">
        <v>0.50457829622163897</v>
      </c>
      <c r="AL10" s="17"/>
      <c r="AM10" s="17">
        <v>0.37800535099944998</v>
      </c>
      <c r="AN10" s="17">
        <v>0.50104626714335598</v>
      </c>
      <c r="AO10" s="17">
        <v>0.48453362155711299</v>
      </c>
      <c r="AP10" s="17">
        <v>0.46376642649856498</v>
      </c>
      <c r="AQ10" s="17">
        <v>0.49781438329925498</v>
      </c>
      <c r="AR10" s="17"/>
      <c r="AS10" s="17">
        <v>0.42043307607109998</v>
      </c>
      <c r="AT10" s="17">
        <v>0.50728729828576202</v>
      </c>
      <c r="AU10" s="17">
        <v>0.38280297592343299</v>
      </c>
      <c r="AV10" s="17">
        <v>0.52456959688193805</v>
      </c>
      <c r="AW10" s="17">
        <v>0.46525640817862202</v>
      </c>
      <c r="AX10" s="17">
        <v>0.39339491446283698</v>
      </c>
      <c r="AY10" s="17"/>
      <c r="AZ10" s="17">
        <v>0.45322567647919099</v>
      </c>
      <c r="BA10" s="17">
        <v>0.52942418144569103</v>
      </c>
      <c r="BB10" s="17">
        <v>0.43094063727176002</v>
      </c>
      <c r="BC10" s="17">
        <v>0.35204734403292598</v>
      </c>
      <c r="BD10" s="17">
        <v>0.45748395033179701</v>
      </c>
      <c r="BE10" s="17"/>
      <c r="BF10" s="17">
        <v>0.46985686165087098</v>
      </c>
      <c r="BG10" s="17"/>
      <c r="BH10" s="17">
        <v>0.49473048599800801</v>
      </c>
      <c r="BI10" s="17"/>
      <c r="BJ10" s="17">
        <v>0.46366581404344998</v>
      </c>
      <c r="BK10" s="17">
        <v>0.44793069309296601</v>
      </c>
      <c r="BL10" s="17">
        <v>0.48729889174582902</v>
      </c>
      <c r="BM10" s="17">
        <v>0.292277359753079</v>
      </c>
      <c r="BN10" s="17">
        <v>0.42398635685867803</v>
      </c>
      <c r="BO10" s="17">
        <v>0.77783800675111503</v>
      </c>
      <c r="BP10" s="17"/>
      <c r="BQ10" s="17">
        <v>0.56888382192300702</v>
      </c>
      <c r="BR10" s="17">
        <v>0.40407718893141997</v>
      </c>
      <c r="BS10" s="17">
        <v>0.49137434640977601</v>
      </c>
      <c r="BT10" s="17"/>
      <c r="BU10" s="17">
        <v>0.22748171936036901</v>
      </c>
      <c r="BV10" s="17">
        <v>0.51999296981631005</v>
      </c>
      <c r="BW10" s="17">
        <v>0.46156403131089802</v>
      </c>
      <c r="BX10" s="17"/>
      <c r="BY10" s="17">
        <v>0.33706675607869802</v>
      </c>
      <c r="BZ10" s="17"/>
      <c r="CA10" s="17">
        <v>0.480691053075263</v>
      </c>
    </row>
    <row r="11" spans="2:79" x14ac:dyDescent="0.35">
      <c r="B11" s="18" t="s">
        <v>387</v>
      </c>
      <c r="C11" s="17">
        <v>0.100330226333687</v>
      </c>
      <c r="D11" s="17">
        <v>0.119946748584526</v>
      </c>
      <c r="E11" s="17">
        <v>7.8204390588113099E-2</v>
      </c>
      <c r="F11" s="17"/>
      <c r="G11" s="17">
        <v>0</v>
      </c>
      <c r="H11" s="17">
        <v>0.107425021512393</v>
      </c>
      <c r="I11" s="17">
        <v>0.205030700916606</v>
      </c>
      <c r="J11" s="17">
        <v>1.17476902959844E-2</v>
      </c>
      <c r="K11" s="17">
        <v>0.12800629602521399</v>
      </c>
      <c r="L11" s="17">
        <v>0.102922212939986</v>
      </c>
      <c r="M11" s="17"/>
      <c r="N11" s="17">
        <v>9.5599983960449705E-2</v>
      </c>
      <c r="O11" s="17">
        <v>9.3018887989411506E-2</v>
      </c>
      <c r="P11" s="17">
        <v>0.13774289269583401</v>
      </c>
      <c r="Q11" s="17">
        <v>7.65716151925976E-2</v>
      </c>
      <c r="R11" s="17"/>
      <c r="S11" s="17">
        <v>0.12667117993111601</v>
      </c>
      <c r="T11" s="17">
        <v>0.13752738661163399</v>
      </c>
      <c r="U11" s="17">
        <v>2.6416343883457798E-2</v>
      </c>
      <c r="V11" s="17">
        <v>0.12499431309153999</v>
      </c>
      <c r="W11" s="17">
        <v>8.4083111507092301E-2</v>
      </c>
      <c r="X11" s="17">
        <v>0.17883266499323</v>
      </c>
      <c r="Y11" s="17">
        <v>4.6589623549347099E-2</v>
      </c>
      <c r="Z11" s="17">
        <v>8.8963895828547801E-2</v>
      </c>
      <c r="AA11" s="17">
        <v>6.80827161872153E-2</v>
      </c>
      <c r="AB11" s="17">
        <v>6.9306585128911705E-2</v>
      </c>
      <c r="AC11" s="17">
        <v>8.08475878901459E-2</v>
      </c>
      <c r="AD11" s="17">
        <v>0</v>
      </c>
      <c r="AE11" s="17"/>
      <c r="AF11" s="17">
        <v>5.7352364808416802E-2</v>
      </c>
      <c r="AG11" s="17">
        <v>7.6561007966585798E-2</v>
      </c>
      <c r="AH11" s="17">
        <v>0.20400246601862501</v>
      </c>
      <c r="AI11" s="17">
        <v>3.4832664872176601E-2</v>
      </c>
      <c r="AJ11" s="17">
        <v>4.7346373000035899E-2</v>
      </c>
      <c r="AK11" s="17">
        <v>0.109686171750618</v>
      </c>
      <c r="AL11" s="17"/>
      <c r="AM11" s="17">
        <v>9.3508525517323901E-2</v>
      </c>
      <c r="AN11" s="17">
        <v>0.105224389058843</v>
      </c>
      <c r="AO11" s="17">
        <v>9.0811139315337602E-2</v>
      </c>
      <c r="AP11" s="17">
        <v>7.9764955709585306E-2</v>
      </c>
      <c r="AQ11" s="17">
        <v>0.1663833856203</v>
      </c>
      <c r="AR11" s="17"/>
      <c r="AS11" s="17">
        <v>5.7125552500577201E-2</v>
      </c>
      <c r="AT11" s="17">
        <v>8.4727315921424004E-2</v>
      </c>
      <c r="AU11" s="17">
        <v>0.225818407579052</v>
      </c>
      <c r="AV11" s="17">
        <v>6.78084433897677E-2</v>
      </c>
      <c r="AW11" s="17">
        <v>9.7949463412773496E-2</v>
      </c>
      <c r="AX11" s="17">
        <v>9.0510019375595802E-2</v>
      </c>
      <c r="AY11" s="17"/>
      <c r="AZ11" s="17">
        <v>0.138253869636734</v>
      </c>
      <c r="BA11" s="17">
        <v>0.100892608370811</v>
      </c>
      <c r="BB11" s="17">
        <v>8.5153118381987802E-2</v>
      </c>
      <c r="BC11" s="17">
        <v>8.06305309406527E-2</v>
      </c>
      <c r="BD11" s="17">
        <v>7.6982967044058603E-2</v>
      </c>
      <c r="BE11" s="17"/>
      <c r="BF11" s="17">
        <v>9.1788396152302096E-2</v>
      </c>
      <c r="BG11" s="17"/>
      <c r="BH11" s="17">
        <v>0.11162898874267201</v>
      </c>
      <c r="BI11" s="17"/>
      <c r="BJ11" s="17">
        <v>7.9525361893281701E-2</v>
      </c>
      <c r="BK11" s="17">
        <v>5.8562913668547302E-2</v>
      </c>
      <c r="BL11" s="17">
        <v>0.14989096925475301</v>
      </c>
      <c r="BM11" s="17">
        <v>0.143401745190959</v>
      </c>
      <c r="BN11" s="17">
        <v>0</v>
      </c>
      <c r="BO11" s="17">
        <v>0</v>
      </c>
      <c r="BP11" s="17"/>
      <c r="BQ11" s="17">
        <v>3.50411913987572E-2</v>
      </c>
      <c r="BR11" s="17">
        <v>0.12276453048324</v>
      </c>
      <c r="BS11" s="17">
        <v>0.108919921464386</v>
      </c>
      <c r="BT11" s="17"/>
      <c r="BU11" s="17">
        <v>6.7428055771815196E-2</v>
      </c>
      <c r="BV11" s="17">
        <v>8.9496810612501906E-2</v>
      </c>
      <c r="BW11" s="17">
        <v>0.113586215265557</v>
      </c>
      <c r="BX11" s="17"/>
      <c r="BY11" s="17">
        <v>0</v>
      </c>
      <c r="BZ11" s="17"/>
      <c r="CA11" s="17">
        <v>5.2639324586357603E-2</v>
      </c>
    </row>
    <row r="12" spans="2:79" x14ac:dyDescent="0.35">
      <c r="B12" s="18" t="s">
        <v>388</v>
      </c>
      <c r="C12" s="17">
        <v>5.4230926006760702E-2</v>
      </c>
      <c r="D12" s="17">
        <v>5.7993181757440601E-2</v>
      </c>
      <c r="E12" s="17">
        <v>5.0220392547853598E-2</v>
      </c>
      <c r="F12" s="17"/>
      <c r="G12" s="17">
        <v>0</v>
      </c>
      <c r="H12" s="17">
        <v>6.8638889758583593E-2</v>
      </c>
      <c r="I12" s="17">
        <v>2.8249356619369701E-2</v>
      </c>
      <c r="J12" s="17">
        <v>9.8597754054298603E-2</v>
      </c>
      <c r="K12" s="17">
        <v>4.10958245431748E-2</v>
      </c>
      <c r="L12" s="17">
        <v>3.8571712117586601E-2</v>
      </c>
      <c r="M12" s="17"/>
      <c r="N12" s="17">
        <v>5.1783223685742799E-2</v>
      </c>
      <c r="O12" s="17">
        <v>4.5514100673944201E-2</v>
      </c>
      <c r="P12" s="17">
        <v>7.7694648614190398E-2</v>
      </c>
      <c r="Q12" s="17">
        <v>4.4703101200163499E-2</v>
      </c>
      <c r="R12" s="17"/>
      <c r="S12" s="17">
        <v>8.6979620690124201E-2</v>
      </c>
      <c r="T12" s="17">
        <v>3.1707646841834698E-2</v>
      </c>
      <c r="U12" s="17">
        <v>0</v>
      </c>
      <c r="V12" s="17">
        <v>9.0048027038080597E-2</v>
      </c>
      <c r="W12" s="17">
        <v>0</v>
      </c>
      <c r="X12" s="17">
        <v>0</v>
      </c>
      <c r="Y12" s="17">
        <v>5.5862128429076799E-2</v>
      </c>
      <c r="Z12" s="17">
        <v>0.153707089703496</v>
      </c>
      <c r="AA12" s="17">
        <v>0.11631619110002001</v>
      </c>
      <c r="AB12" s="17">
        <v>0</v>
      </c>
      <c r="AC12" s="17">
        <v>7.8925865134756301E-2</v>
      </c>
      <c r="AD12" s="17">
        <v>0</v>
      </c>
      <c r="AE12" s="17"/>
      <c r="AF12" s="17">
        <v>6.9167204491187698E-2</v>
      </c>
      <c r="AG12" s="17">
        <v>8.2759690620967302E-2</v>
      </c>
      <c r="AH12" s="17">
        <v>0</v>
      </c>
      <c r="AI12" s="17">
        <v>7.7899098355798998E-3</v>
      </c>
      <c r="AJ12" s="17">
        <v>8.1202632095868602E-2</v>
      </c>
      <c r="AK12" s="17">
        <v>0.13282526535043301</v>
      </c>
      <c r="AL12" s="17"/>
      <c r="AM12" s="17">
        <v>4.1769470515238001E-2</v>
      </c>
      <c r="AN12" s="17">
        <v>3.3726278002400301E-2</v>
      </c>
      <c r="AO12" s="17">
        <v>5.2835047331794803E-2</v>
      </c>
      <c r="AP12" s="17">
        <v>8.46413391987791E-2</v>
      </c>
      <c r="AQ12" s="17">
        <v>0.22412077197763799</v>
      </c>
      <c r="AR12" s="17"/>
      <c r="AS12" s="17">
        <v>6.9469336755122194E-2</v>
      </c>
      <c r="AT12" s="17">
        <v>3.6626797503588299E-2</v>
      </c>
      <c r="AU12" s="17">
        <v>9.3512277643400796E-2</v>
      </c>
      <c r="AV12" s="17">
        <v>2.77586307099555E-2</v>
      </c>
      <c r="AW12" s="17">
        <v>1.4171563368935E-2</v>
      </c>
      <c r="AX12" s="17">
        <v>0.14947766693297401</v>
      </c>
      <c r="AY12" s="17"/>
      <c r="AZ12" s="17">
        <v>3.1242656909448E-2</v>
      </c>
      <c r="BA12" s="17">
        <v>6.1491077908324601E-2</v>
      </c>
      <c r="BB12" s="17">
        <v>5.1047253909555203E-2</v>
      </c>
      <c r="BC12" s="17">
        <v>8.2321800292337294E-2</v>
      </c>
      <c r="BD12" s="17">
        <v>5.8744043202329101E-2</v>
      </c>
      <c r="BE12" s="17"/>
      <c r="BF12" s="17">
        <v>5.1764238717158302E-2</v>
      </c>
      <c r="BG12" s="17"/>
      <c r="BH12" s="17">
        <v>4.9123697223098603E-2</v>
      </c>
      <c r="BI12" s="17"/>
      <c r="BJ12" s="17">
        <v>1.5016412510424E-2</v>
      </c>
      <c r="BK12" s="17">
        <v>8.7441774247155699E-2</v>
      </c>
      <c r="BL12" s="17">
        <v>4.0594614614849103E-2</v>
      </c>
      <c r="BM12" s="17">
        <v>0.155739064492878</v>
      </c>
      <c r="BN12" s="17">
        <v>0</v>
      </c>
      <c r="BO12" s="17">
        <v>0.222161993248885</v>
      </c>
      <c r="BP12" s="17"/>
      <c r="BQ12" s="17">
        <v>2.3016035724262401E-2</v>
      </c>
      <c r="BR12" s="17">
        <v>6.3660960927516205E-2</v>
      </c>
      <c r="BS12" s="17">
        <v>4.2947895523407997E-2</v>
      </c>
      <c r="BT12" s="17"/>
      <c r="BU12" s="17">
        <v>6.5942846847440895E-2</v>
      </c>
      <c r="BV12" s="17">
        <v>4.3291254806658797E-2</v>
      </c>
      <c r="BW12" s="17">
        <v>4.8543663654661298E-2</v>
      </c>
      <c r="BX12" s="17"/>
      <c r="BY12" s="17">
        <v>6.4039580714443198E-2</v>
      </c>
      <c r="BZ12" s="17"/>
      <c r="CA12" s="17">
        <v>6.9681294347696696E-2</v>
      </c>
    </row>
    <row r="13" spans="2:79" x14ac:dyDescent="0.35">
      <c r="B13" s="18" t="s">
        <v>136</v>
      </c>
      <c r="C13" s="17">
        <v>0.10648450805557701</v>
      </c>
      <c r="D13" s="17">
        <v>7.3141247188742695E-2</v>
      </c>
      <c r="E13" s="17">
        <v>0.14593762879365901</v>
      </c>
      <c r="F13" s="17"/>
      <c r="G13" s="17">
        <v>0</v>
      </c>
      <c r="H13" s="17">
        <v>0.248592205519962</v>
      </c>
      <c r="I13" s="17">
        <v>9.5354645085317394E-2</v>
      </c>
      <c r="J13" s="17">
        <v>6.5225426337604406E-2</v>
      </c>
      <c r="K13" s="17">
        <v>7.92458083026404E-2</v>
      </c>
      <c r="L13" s="17">
        <v>0.105028063604664</v>
      </c>
      <c r="M13" s="17"/>
      <c r="N13" s="17">
        <v>4.2083235104878401E-2</v>
      </c>
      <c r="O13" s="17">
        <v>0.12103496036457501</v>
      </c>
      <c r="P13" s="17">
        <v>0.104776269864573</v>
      </c>
      <c r="Q13" s="17">
        <v>0.17813126729987799</v>
      </c>
      <c r="R13" s="17"/>
      <c r="S13" s="17">
        <v>6.4917376024913306E-2</v>
      </c>
      <c r="T13" s="17">
        <v>5.9753799913998797E-2</v>
      </c>
      <c r="U13" s="17">
        <v>0.123663323859927</v>
      </c>
      <c r="V13" s="17">
        <v>4.6158102362663898E-2</v>
      </c>
      <c r="W13" s="17">
        <v>0.12566239213916799</v>
      </c>
      <c r="X13" s="17">
        <v>0.22643781150191</v>
      </c>
      <c r="Y13" s="17">
        <v>0.12505332306691799</v>
      </c>
      <c r="Z13" s="17">
        <v>0.15196611738013899</v>
      </c>
      <c r="AA13" s="17">
        <v>0.129790202345202</v>
      </c>
      <c r="AB13" s="17">
        <v>0.10162249466762099</v>
      </c>
      <c r="AC13" s="17">
        <v>4.2705379605432497E-2</v>
      </c>
      <c r="AD13" s="17">
        <v>0</v>
      </c>
      <c r="AE13" s="17"/>
      <c r="AF13" s="17">
        <v>0.214362770735434</v>
      </c>
      <c r="AG13" s="17">
        <v>0.13038212191287099</v>
      </c>
      <c r="AH13" s="17">
        <v>3.2680031459911399E-2</v>
      </c>
      <c r="AI13" s="17">
        <v>3.8147599819448798E-2</v>
      </c>
      <c r="AJ13" s="17">
        <v>9.8347805572729194E-2</v>
      </c>
      <c r="AK13" s="17">
        <v>0</v>
      </c>
      <c r="AL13" s="17"/>
      <c r="AM13" s="17">
        <v>0.16229681795307699</v>
      </c>
      <c r="AN13" s="17">
        <v>0.129364503243413</v>
      </c>
      <c r="AO13" s="17">
        <v>4.86665748780718E-2</v>
      </c>
      <c r="AP13" s="17">
        <v>6.35455048773442E-2</v>
      </c>
      <c r="AQ13" s="17">
        <v>0</v>
      </c>
      <c r="AR13" s="17"/>
      <c r="AS13" s="17">
        <v>0.124703531663873</v>
      </c>
      <c r="AT13" s="17">
        <v>0.17925240843281201</v>
      </c>
      <c r="AU13" s="17">
        <v>2.9496357312893001E-2</v>
      </c>
      <c r="AV13" s="17">
        <v>6.1782420777091202E-2</v>
      </c>
      <c r="AW13" s="17">
        <v>5.0990671773085298E-2</v>
      </c>
      <c r="AX13" s="17">
        <v>0.142502614497167</v>
      </c>
      <c r="AY13" s="17"/>
      <c r="AZ13" s="17">
        <v>7.8653732536274404E-2</v>
      </c>
      <c r="BA13" s="17">
        <v>0.111229079281319</v>
      </c>
      <c r="BB13" s="17">
        <v>0.120311965464158</v>
      </c>
      <c r="BC13" s="17">
        <v>0.107224774514581</v>
      </c>
      <c r="BD13" s="17">
        <v>0.120402369740627</v>
      </c>
      <c r="BE13" s="17"/>
      <c r="BF13" s="17">
        <v>0.114389560009832</v>
      </c>
      <c r="BG13" s="17"/>
      <c r="BH13" s="17">
        <v>0.100815407957805</v>
      </c>
      <c r="BI13" s="17"/>
      <c r="BJ13" s="17">
        <v>0.15338209504778799</v>
      </c>
      <c r="BK13" s="17">
        <v>7.6376198932922607E-2</v>
      </c>
      <c r="BL13" s="17">
        <v>7.1918210540617394E-2</v>
      </c>
      <c r="BM13" s="17">
        <v>9.6878873913043298E-2</v>
      </c>
      <c r="BN13" s="17">
        <v>0.2471742223209</v>
      </c>
      <c r="BO13" s="17">
        <v>0</v>
      </c>
      <c r="BP13" s="17"/>
      <c r="BQ13" s="17">
        <v>4.44590854925117E-2</v>
      </c>
      <c r="BR13" s="17">
        <v>9.7273447797032495E-2</v>
      </c>
      <c r="BS13" s="17">
        <v>9.8039963188252394E-2</v>
      </c>
      <c r="BT13" s="17"/>
      <c r="BU13" s="17">
        <v>0.188534189996938</v>
      </c>
      <c r="BV13" s="17">
        <v>7.5004466304855202E-2</v>
      </c>
      <c r="BW13" s="17">
        <v>8.67062920181145E-2</v>
      </c>
      <c r="BX13" s="17"/>
      <c r="BY13" s="17">
        <v>0.50301599440671396</v>
      </c>
      <c r="BZ13" s="17"/>
      <c r="CA13" s="17">
        <v>7.6283620839535701E-2</v>
      </c>
    </row>
    <row r="14" spans="2:79" x14ac:dyDescent="0.35">
      <c r="B14" s="18" t="s">
        <v>389</v>
      </c>
      <c r="C14" s="21">
        <v>0.73895433960397505</v>
      </c>
      <c r="D14" s="21">
        <v>0.74891882246929098</v>
      </c>
      <c r="E14" s="21">
        <v>0.72563758807037404</v>
      </c>
      <c r="F14" s="21"/>
      <c r="G14" s="21">
        <v>1</v>
      </c>
      <c r="H14" s="21">
        <v>0.57534388320906205</v>
      </c>
      <c r="I14" s="21">
        <v>0.67136529737870698</v>
      </c>
      <c r="J14" s="21">
        <v>0.82442912931211298</v>
      </c>
      <c r="K14" s="21">
        <v>0.75165207112897003</v>
      </c>
      <c r="L14" s="21">
        <v>0.75347801133776304</v>
      </c>
      <c r="M14" s="21"/>
      <c r="N14" s="21">
        <v>0.81053355724892895</v>
      </c>
      <c r="O14" s="21">
        <v>0.74043205097206899</v>
      </c>
      <c r="P14" s="21">
        <v>0.67978618882540198</v>
      </c>
      <c r="Q14" s="21">
        <v>0.70059401630736096</v>
      </c>
      <c r="R14" s="21"/>
      <c r="S14" s="21">
        <v>0.72143182335384604</v>
      </c>
      <c r="T14" s="21">
        <v>0.771011166632533</v>
      </c>
      <c r="U14" s="21">
        <v>0.84992033225661601</v>
      </c>
      <c r="V14" s="21">
        <v>0.73879955750771498</v>
      </c>
      <c r="W14" s="21">
        <v>0.79025449635374001</v>
      </c>
      <c r="X14" s="21">
        <v>0.59472952350485997</v>
      </c>
      <c r="Y14" s="21">
        <v>0.77249492495465799</v>
      </c>
      <c r="Z14" s="21">
        <v>0.60536289708781699</v>
      </c>
      <c r="AA14" s="21">
        <v>0.68581089036756304</v>
      </c>
      <c r="AB14" s="21">
        <v>0.82907092020346695</v>
      </c>
      <c r="AC14" s="21">
        <v>0.79752116736966505</v>
      </c>
      <c r="AD14" s="21">
        <v>1</v>
      </c>
      <c r="AE14" s="21"/>
      <c r="AF14" s="21">
        <v>0.65911765996496197</v>
      </c>
      <c r="AG14" s="21">
        <v>0.71029717949957605</v>
      </c>
      <c r="AH14" s="21">
        <v>0.76331750252146402</v>
      </c>
      <c r="AI14" s="21">
        <v>0.91922982547279497</v>
      </c>
      <c r="AJ14" s="21">
        <v>0.77310318933136601</v>
      </c>
      <c r="AK14" s="21">
        <v>0.75748856289894895</v>
      </c>
      <c r="AL14" s="21"/>
      <c r="AM14" s="21">
        <v>0.70242518601436099</v>
      </c>
      <c r="AN14" s="21">
        <v>0.73168482969534399</v>
      </c>
      <c r="AO14" s="21">
        <v>0.80768723847479595</v>
      </c>
      <c r="AP14" s="21">
        <v>0.77204820021429099</v>
      </c>
      <c r="AQ14" s="21">
        <v>0.609495842402062</v>
      </c>
      <c r="AR14" s="21"/>
      <c r="AS14" s="21">
        <v>0.748701579080427</v>
      </c>
      <c r="AT14" s="21">
        <v>0.69939347814217601</v>
      </c>
      <c r="AU14" s="21">
        <v>0.65117295746465398</v>
      </c>
      <c r="AV14" s="21">
        <v>0.84265050512318496</v>
      </c>
      <c r="AW14" s="21">
        <v>0.83688830144520598</v>
      </c>
      <c r="AX14" s="21">
        <v>0.61750969919426202</v>
      </c>
      <c r="AY14" s="21"/>
      <c r="AZ14" s="21">
        <v>0.75184974091754297</v>
      </c>
      <c r="BA14" s="21">
        <v>0.726387234439546</v>
      </c>
      <c r="BB14" s="21">
        <v>0.74348766224429896</v>
      </c>
      <c r="BC14" s="21">
        <v>0.72982289425242997</v>
      </c>
      <c r="BD14" s="21">
        <v>0.74387062001298498</v>
      </c>
      <c r="BE14" s="21"/>
      <c r="BF14" s="21">
        <v>0.74205780512070696</v>
      </c>
      <c r="BG14" s="21"/>
      <c r="BH14" s="21">
        <v>0.73843190607642395</v>
      </c>
      <c r="BI14" s="21"/>
      <c r="BJ14" s="21">
        <v>0.75207613054850597</v>
      </c>
      <c r="BK14" s="21">
        <v>0.777619113151374</v>
      </c>
      <c r="BL14" s="21">
        <v>0.73759620558978001</v>
      </c>
      <c r="BM14" s="21">
        <v>0.60398031640312</v>
      </c>
      <c r="BN14" s="21">
        <v>0.75282577767909997</v>
      </c>
      <c r="BO14" s="21">
        <v>0.77783800675111503</v>
      </c>
      <c r="BP14" s="21"/>
      <c r="BQ14" s="21">
        <v>0.89748368738446904</v>
      </c>
      <c r="BR14" s="21">
        <v>0.71630106079221201</v>
      </c>
      <c r="BS14" s="21">
        <v>0.75009221982395402</v>
      </c>
      <c r="BT14" s="21"/>
      <c r="BU14" s="21">
        <v>0.67809490738380596</v>
      </c>
      <c r="BV14" s="21">
        <v>0.79220746827598398</v>
      </c>
      <c r="BW14" s="21">
        <v>0.75116382906166701</v>
      </c>
      <c r="BX14" s="21"/>
      <c r="BY14" s="21">
        <v>0.43294442487884299</v>
      </c>
      <c r="BZ14" s="21"/>
      <c r="CA14" s="21">
        <v>0.80139576022641001</v>
      </c>
    </row>
    <row r="15" spans="2:79" x14ac:dyDescent="0.35">
      <c r="B15" s="18" t="s">
        <v>390</v>
      </c>
      <c r="C15" s="21">
        <v>0.15456115234044801</v>
      </c>
      <c r="D15" s="21">
        <v>0.17793993034196601</v>
      </c>
      <c r="E15" s="21">
        <v>0.128424783135967</v>
      </c>
      <c r="F15" s="21"/>
      <c r="G15" s="21">
        <v>0</v>
      </c>
      <c r="H15" s="21">
        <v>0.17606391127097601</v>
      </c>
      <c r="I15" s="21">
        <v>0.233280057535975</v>
      </c>
      <c r="J15" s="21">
        <v>0.110345444350283</v>
      </c>
      <c r="K15" s="21">
        <v>0.169102120568389</v>
      </c>
      <c r="L15" s="21">
        <v>0.14149392505757299</v>
      </c>
      <c r="M15" s="21"/>
      <c r="N15" s="21">
        <v>0.147383207646192</v>
      </c>
      <c r="O15" s="21">
        <v>0.138532988663356</v>
      </c>
      <c r="P15" s="21">
        <v>0.21543754131002499</v>
      </c>
      <c r="Q15" s="21">
        <v>0.121274716392761</v>
      </c>
      <c r="R15" s="21"/>
      <c r="S15" s="21">
        <v>0.213650800621241</v>
      </c>
      <c r="T15" s="21">
        <v>0.16923503345346799</v>
      </c>
      <c r="U15" s="21">
        <v>2.6416343883457798E-2</v>
      </c>
      <c r="V15" s="21">
        <v>0.21504234012962101</v>
      </c>
      <c r="W15" s="21">
        <v>8.4083111507092301E-2</v>
      </c>
      <c r="X15" s="21">
        <v>0.17883266499323</v>
      </c>
      <c r="Y15" s="21">
        <v>0.102451751978424</v>
      </c>
      <c r="Z15" s="21">
        <v>0.242670985532044</v>
      </c>
      <c r="AA15" s="21">
        <v>0.18439890728723499</v>
      </c>
      <c r="AB15" s="21">
        <v>6.9306585128911705E-2</v>
      </c>
      <c r="AC15" s="21">
        <v>0.15977345302490201</v>
      </c>
      <c r="AD15" s="21">
        <v>0</v>
      </c>
      <c r="AE15" s="21"/>
      <c r="AF15" s="21">
        <v>0.12651956929960501</v>
      </c>
      <c r="AG15" s="21">
        <v>0.15932069858755299</v>
      </c>
      <c r="AH15" s="21">
        <v>0.20400246601862501</v>
      </c>
      <c r="AI15" s="21">
        <v>4.2622574707756503E-2</v>
      </c>
      <c r="AJ15" s="21">
        <v>0.128549005095904</v>
      </c>
      <c r="AK15" s="21">
        <v>0.242511437101051</v>
      </c>
      <c r="AL15" s="21"/>
      <c r="AM15" s="21">
        <v>0.13527799603256199</v>
      </c>
      <c r="AN15" s="21">
        <v>0.13895066706124301</v>
      </c>
      <c r="AO15" s="21">
        <v>0.143646186647132</v>
      </c>
      <c r="AP15" s="21">
        <v>0.164406294908364</v>
      </c>
      <c r="AQ15" s="21">
        <v>0.390504157597938</v>
      </c>
      <c r="AR15" s="21"/>
      <c r="AS15" s="21">
        <v>0.12659488925569901</v>
      </c>
      <c r="AT15" s="21">
        <v>0.121354113425012</v>
      </c>
      <c r="AU15" s="21">
        <v>0.319330685222453</v>
      </c>
      <c r="AV15" s="21">
        <v>9.5567074099723204E-2</v>
      </c>
      <c r="AW15" s="21">
        <v>0.112121026781709</v>
      </c>
      <c r="AX15" s="21">
        <v>0.23998768630857001</v>
      </c>
      <c r="AY15" s="21"/>
      <c r="AZ15" s="21">
        <v>0.169496526546182</v>
      </c>
      <c r="BA15" s="21">
        <v>0.16238368627913499</v>
      </c>
      <c r="BB15" s="21">
        <v>0.136200372291543</v>
      </c>
      <c r="BC15" s="21">
        <v>0.16295233123298999</v>
      </c>
      <c r="BD15" s="21">
        <v>0.135727010246388</v>
      </c>
      <c r="BE15" s="21"/>
      <c r="BF15" s="21">
        <v>0.14355263486945999</v>
      </c>
      <c r="BG15" s="21"/>
      <c r="BH15" s="21">
        <v>0.16075268596577</v>
      </c>
      <c r="BI15" s="21"/>
      <c r="BJ15" s="21">
        <v>9.4541774403705703E-2</v>
      </c>
      <c r="BK15" s="21">
        <v>0.14600468791570301</v>
      </c>
      <c r="BL15" s="21">
        <v>0.19048558386960199</v>
      </c>
      <c r="BM15" s="21">
        <v>0.29914080968383699</v>
      </c>
      <c r="BN15" s="21">
        <v>0</v>
      </c>
      <c r="BO15" s="21">
        <v>0.222161993248885</v>
      </c>
      <c r="BP15" s="21"/>
      <c r="BQ15" s="21">
        <v>5.8057227123019597E-2</v>
      </c>
      <c r="BR15" s="21">
        <v>0.18642549141075601</v>
      </c>
      <c r="BS15" s="21">
        <v>0.151867816987794</v>
      </c>
      <c r="BT15" s="21"/>
      <c r="BU15" s="21">
        <v>0.13337090261925599</v>
      </c>
      <c r="BV15" s="21">
        <v>0.13278806541916099</v>
      </c>
      <c r="BW15" s="21">
        <v>0.16212987892021799</v>
      </c>
      <c r="BX15" s="21"/>
      <c r="BY15" s="21">
        <v>6.4039580714443198E-2</v>
      </c>
      <c r="BZ15" s="21"/>
      <c r="CA15" s="21">
        <v>0.12232061893405401</v>
      </c>
    </row>
    <row r="16" spans="2:79" x14ac:dyDescent="0.35">
      <c r="B16" s="18" t="s">
        <v>202</v>
      </c>
      <c r="C16" s="22">
        <v>0.58439318726352696</v>
      </c>
      <c r="D16" s="22">
        <v>0.570978892127325</v>
      </c>
      <c r="E16" s="22">
        <v>0.59721280493440698</v>
      </c>
      <c r="F16" s="22"/>
      <c r="G16" s="22">
        <v>1</v>
      </c>
      <c r="H16" s="22">
        <v>0.39927997193808601</v>
      </c>
      <c r="I16" s="22">
        <v>0.43808523984273201</v>
      </c>
      <c r="J16" s="22">
        <v>0.71408368496182995</v>
      </c>
      <c r="K16" s="22">
        <v>0.58254995056058101</v>
      </c>
      <c r="L16" s="22">
        <v>0.61198408628018997</v>
      </c>
      <c r="M16" s="22"/>
      <c r="N16" s="22">
        <v>0.663150349602737</v>
      </c>
      <c r="O16" s="22">
        <v>0.60189906230871404</v>
      </c>
      <c r="P16" s="22">
        <v>0.46434864751537802</v>
      </c>
      <c r="Q16" s="22">
        <v>0.57931929991459896</v>
      </c>
      <c r="R16" s="22"/>
      <c r="S16" s="22">
        <v>0.50778102273260595</v>
      </c>
      <c r="T16" s="22">
        <v>0.60177613317906398</v>
      </c>
      <c r="U16" s="22">
        <v>0.82350398837315797</v>
      </c>
      <c r="V16" s="22">
        <v>0.523757217378094</v>
      </c>
      <c r="W16" s="22">
        <v>0.70617138484664699</v>
      </c>
      <c r="X16" s="22">
        <v>0.41589685851163</v>
      </c>
      <c r="Y16" s="22">
        <v>0.67004317297623395</v>
      </c>
      <c r="Z16" s="22">
        <v>0.36269191155577302</v>
      </c>
      <c r="AA16" s="22">
        <v>0.50141198308032797</v>
      </c>
      <c r="AB16" s="22">
        <v>0.75976433507455499</v>
      </c>
      <c r="AC16" s="22">
        <v>0.63774771434476296</v>
      </c>
      <c r="AD16" s="22">
        <v>1</v>
      </c>
      <c r="AE16" s="22"/>
      <c r="AF16" s="22">
        <v>0.53259809066535702</v>
      </c>
      <c r="AG16" s="22">
        <v>0.550976480912023</v>
      </c>
      <c r="AH16" s="22">
        <v>0.55931503650283898</v>
      </c>
      <c r="AI16" s="22">
        <v>0.87660725076503798</v>
      </c>
      <c r="AJ16" s="22">
        <v>0.64455418423546196</v>
      </c>
      <c r="AK16" s="22">
        <v>0.51497712579789701</v>
      </c>
      <c r="AL16" s="22"/>
      <c r="AM16" s="22">
        <v>0.56714718998179903</v>
      </c>
      <c r="AN16" s="22">
        <v>0.59273416263410095</v>
      </c>
      <c r="AO16" s="22">
        <v>0.66404105182766304</v>
      </c>
      <c r="AP16" s="22">
        <v>0.60764190530592699</v>
      </c>
      <c r="AQ16" s="22">
        <v>0.21899168480412401</v>
      </c>
      <c r="AR16" s="22"/>
      <c r="AS16" s="22">
        <v>0.62210668982472805</v>
      </c>
      <c r="AT16" s="22">
        <v>0.57803936471716399</v>
      </c>
      <c r="AU16" s="22">
        <v>0.33184227224220197</v>
      </c>
      <c r="AV16" s="22">
        <v>0.74708343102346197</v>
      </c>
      <c r="AW16" s="22">
        <v>0.724767274663498</v>
      </c>
      <c r="AX16" s="22">
        <v>0.37752201288569198</v>
      </c>
      <c r="AY16" s="22"/>
      <c r="AZ16" s="22">
        <v>0.58235321437136101</v>
      </c>
      <c r="BA16" s="22">
        <v>0.56400354816040998</v>
      </c>
      <c r="BB16" s="22">
        <v>0.60728728995275605</v>
      </c>
      <c r="BC16" s="22">
        <v>0.56687056301944005</v>
      </c>
      <c r="BD16" s="22">
        <v>0.60814360976659698</v>
      </c>
      <c r="BE16" s="22"/>
      <c r="BF16" s="22">
        <v>0.59850517025124705</v>
      </c>
      <c r="BG16" s="22"/>
      <c r="BH16" s="22">
        <v>0.57767922011065398</v>
      </c>
      <c r="BI16" s="22"/>
      <c r="BJ16" s="22">
        <v>0.65753435614480005</v>
      </c>
      <c r="BK16" s="22">
        <v>0.63161442523567102</v>
      </c>
      <c r="BL16" s="22">
        <v>0.54711062172017799</v>
      </c>
      <c r="BM16" s="22">
        <v>0.30483950671928201</v>
      </c>
      <c r="BN16" s="22">
        <v>0.75282577767909997</v>
      </c>
      <c r="BO16" s="22">
        <v>0.55567601350222995</v>
      </c>
      <c r="BP16" s="22"/>
      <c r="BQ16" s="22">
        <v>0.83942646026144896</v>
      </c>
      <c r="BR16" s="22">
        <v>0.52987556938145597</v>
      </c>
      <c r="BS16" s="22">
        <v>0.59822440283615996</v>
      </c>
      <c r="BT16" s="22"/>
      <c r="BU16" s="22">
        <v>0.54472400476454996</v>
      </c>
      <c r="BV16" s="22">
        <v>0.65941940285682299</v>
      </c>
      <c r="BW16" s="22">
        <v>0.58903395014144899</v>
      </c>
      <c r="BX16" s="22"/>
      <c r="BY16" s="22">
        <v>0.3689048441644</v>
      </c>
      <c r="BZ16" s="22"/>
      <c r="CA16" s="22">
        <v>0.67907514129235602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21"/>
  <sheetViews>
    <sheetView showGridLines="0" topLeftCell="A6"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786</v>
      </c>
      <c r="D7" s="10">
        <v>382</v>
      </c>
      <c r="E7" s="10">
        <v>399</v>
      </c>
      <c r="F7" s="10"/>
      <c r="G7" s="10">
        <v>94</v>
      </c>
      <c r="H7" s="10">
        <v>109</v>
      </c>
      <c r="I7" s="10">
        <v>117</v>
      </c>
      <c r="J7" s="10">
        <v>124</v>
      </c>
      <c r="K7" s="10">
        <v>135</v>
      </c>
      <c r="L7" s="10">
        <v>207</v>
      </c>
      <c r="M7" s="10"/>
      <c r="N7" s="10">
        <v>302</v>
      </c>
      <c r="O7" s="10">
        <v>220</v>
      </c>
      <c r="P7" s="10">
        <v>99</v>
      </c>
      <c r="Q7" s="10">
        <v>163</v>
      </c>
      <c r="R7" s="10"/>
      <c r="S7" s="10">
        <v>101</v>
      </c>
      <c r="T7" s="10">
        <v>117</v>
      </c>
      <c r="U7" s="10">
        <v>65</v>
      </c>
      <c r="V7" s="10">
        <v>62</v>
      </c>
      <c r="W7" s="10">
        <v>65</v>
      </c>
      <c r="X7" s="10">
        <v>58</v>
      </c>
      <c r="Y7" s="10">
        <v>76</v>
      </c>
      <c r="Z7" s="10">
        <v>26</v>
      </c>
      <c r="AA7" s="10">
        <v>78</v>
      </c>
      <c r="AB7" s="10">
        <v>77</v>
      </c>
      <c r="AC7" s="10">
        <v>37</v>
      </c>
      <c r="AD7" s="10">
        <v>24</v>
      </c>
      <c r="AE7" s="10"/>
      <c r="AF7" s="10">
        <v>123</v>
      </c>
      <c r="AG7" s="10">
        <v>264</v>
      </c>
      <c r="AH7" s="10">
        <v>134</v>
      </c>
      <c r="AI7" s="10">
        <v>96</v>
      </c>
      <c r="AJ7" s="10">
        <v>52</v>
      </c>
      <c r="AK7" s="10">
        <v>58</v>
      </c>
      <c r="AL7" s="10"/>
      <c r="AM7" s="10">
        <v>146</v>
      </c>
      <c r="AN7" s="10">
        <v>265</v>
      </c>
      <c r="AO7" s="10">
        <v>221</v>
      </c>
      <c r="AP7" s="10">
        <v>115</v>
      </c>
      <c r="AQ7" s="10">
        <v>26</v>
      </c>
      <c r="AR7" s="10"/>
      <c r="AS7" s="10">
        <v>171</v>
      </c>
      <c r="AT7" s="10">
        <v>189</v>
      </c>
      <c r="AU7" s="10">
        <v>120</v>
      </c>
      <c r="AV7" s="10">
        <v>143</v>
      </c>
      <c r="AW7" s="10">
        <v>104</v>
      </c>
      <c r="AX7" s="10">
        <v>59</v>
      </c>
      <c r="AY7" s="10"/>
      <c r="AZ7" s="10">
        <v>168</v>
      </c>
      <c r="BA7" s="10">
        <v>226</v>
      </c>
      <c r="BB7" s="10">
        <v>144</v>
      </c>
      <c r="BC7" s="10">
        <v>77</v>
      </c>
      <c r="BD7" s="10">
        <v>170</v>
      </c>
      <c r="BE7" s="10"/>
      <c r="BF7" s="10">
        <v>643</v>
      </c>
      <c r="BG7" s="10"/>
      <c r="BH7" s="10">
        <v>502</v>
      </c>
      <c r="BI7" s="10"/>
      <c r="BJ7" s="10">
        <v>195</v>
      </c>
      <c r="BK7" s="10">
        <v>164</v>
      </c>
      <c r="BL7" s="10">
        <v>268</v>
      </c>
      <c r="BM7" s="10">
        <v>60</v>
      </c>
      <c r="BN7" s="10">
        <v>31</v>
      </c>
      <c r="BO7" s="10">
        <v>25</v>
      </c>
      <c r="BP7" s="10"/>
      <c r="BQ7" s="10">
        <v>123</v>
      </c>
      <c r="BR7" s="10">
        <v>199</v>
      </c>
      <c r="BS7" s="10">
        <v>404</v>
      </c>
      <c r="BT7" s="10"/>
      <c r="BU7" s="10">
        <v>37</v>
      </c>
      <c r="BV7" s="10">
        <v>261</v>
      </c>
      <c r="BW7" s="10">
        <v>407</v>
      </c>
      <c r="BX7" s="10"/>
      <c r="BY7" s="10">
        <v>35</v>
      </c>
      <c r="BZ7" s="10"/>
      <c r="CA7" s="10">
        <v>190</v>
      </c>
    </row>
    <row r="8" spans="2:79" ht="30" customHeight="1" x14ac:dyDescent="0.35">
      <c r="B8" s="11" t="s">
        <v>20</v>
      </c>
      <c r="C8" s="11">
        <v>790</v>
      </c>
      <c r="D8" s="11">
        <v>404</v>
      </c>
      <c r="E8" s="11">
        <v>381</v>
      </c>
      <c r="F8" s="11"/>
      <c r="G8" s="11">
        <v>114</v>
      </c>
      <c r="H8" s="11">
        <v>130</v>
      </c>
      <c r="I8" s="11">
        <v>151</v>
      </c>
      <c r="J8" s="11">
        <v>138</v>
      </c>
      <c r="K8" s="11">
        <v>100</v>
      </c>
      <c r="L8" s="11">
        <v>157</v>
      </c>
      <c r="M8" s="11"/>
      <c r="N8" s="11">
        <v>201</v>
      </c>
      <c r="O8" s="11">
        <v>220</v>
      </c>
      <c r="P8" s="11">
        <v>169</v>
      </c>
      <c r="Q8" s="11">
        <v>198</v>
      </c>
      <c r="R8" s="11"/>
      <c r="S8" s="11">
        <v>116</v>
      </c>
      <c r="T8" s="11">
        <v>114</v>
      </c>
      <c r="U8" s="11">
        <v>57</v>
      </c>
      <c r="V8" s="11">
        <v>81</v>
      </c>
      <c r="W8" s="11">
        <v>63</v>
      </c>
      <c r="X8" s="11">
        <v>63</v>
      </c>
      <c r="Y8" s="11">
        <v>72</v>
      </c>
      <c r="Z8" s="11">
        <v>27</v>
      </c>
      <c r="AA8" s="11">
        <v>76</v>
      </c>
      <c r="AB8" s="11">
        <v>67</v>
      </c>
      <c r="AC8" s="11">
        <v>30</v>
      </c>
      <c r="AD8" s="11">
        <v>24</v>
      </c>
      <c r="AE8" s="11"/>
      <c r="AF8" s="11">
        <v>128</v>
      </c>
      <c r="AG8" s="11">
        <v>293</v>
      </c>
      <c r="AH8" s="11">
        <v>139</v>
      </c>
      <c r="AI8" s="11">
        <v>91</v>
      </c>
      <c r="AJ8" s="11">
        <v>45</v>
      </c>
      <c r="AK8" s="11">
        <v>41</v>
      </c>
      <c r="AL8" s="11"/>
      <c r="AM8" s="11">
        <v>161</v>
      </c>
      <c r="AN8" s="11">
        <v>289</v>
      </c>
      <c r="AO8" s="11">
        <v>211</v>
      </c>
      <c r="AP8" s="11">
        <v>98</v>
      </c>
      <c r="AQ8" s="11">
        <v>17</v>
      </c>
      <c r="AR8" s="11"/>
      <c r="AS8" s="11">
        <v>181</v>
      </c>
      <c r="AT8" s="11">
        <v>176</v>
      </c>
      <c r="AU8" s="11">
        <v>138</v>
      </c>
      <c r="AV8" s="11">
        <v>149</v>
      </c>
      <c r="AW8" s="11">
        <v>90</v>
      </c>
      <c r="AX8" s="11">
        <v>56</v>
      </c>
      <c r="AY8" s="11"/>
      <c r="AZ8" s="11">
        <v>135</v>
      </c>
      <c r="BA8" s="11">
        <v>241</v>
      </c>
      <c r="BB8" s="11">
        <v>161</v>
      </c>
      <c r="BC8" s="11">
        <v>67</v>
      </c>
      <c r="BD8" s="11">
        <v>185</v>
      </c>
      <c r="BE8" s="11"/>
      <c r="BF8" s="11">
        <v>632</v>
      </c>
      <c r="BG8" s="11"/>
      <c r="BH8" s="11">
        <v>482</v>
      </c>
      <c r="BI8" s="11"/>
      <c r="BJ8" s="11">
        <v>213</v>
      </c>
      <c r="BK8" s="11">
        <v>154</v>
      </c>
      <c r="BL8" s="11">
        <v>245</v>
      </c>
      <c r="BM8" s="11">
        <v>73</v>
      </c>
      <c r="BN8" s="11">
        <v>35</v>
      </c>
      <c r="BO8" s="11">
        <v>21</v>
      </c>
      <c r="BP8" s="11"/>
      <c r="BQ8" s="11">
        <v>123</v>
      </c>
      <c r="BR8" s="11">
        <v>202</v>
      </c>
      <c r="BS8" s="11">
        <v>406</v>
      </c>
      <c r="BT8" s="11"/>
      <c r="BU8" s="11">
        <v>37</v>
      </c>
      <c r="BV8" s="11">
        <v>254</v>
      </c>
      <c r="BW8" s="11">
        <v>415</v>
      </c>
      <c r="BX8" s="11"/>
      <c r="BY8" s="11">
        <v>39</v>
      </c>
      <c r="BZ8" s="11"/>
      <c r="CA8" s="11">
        <v>185</v>
      </c>
    </row>
    <row r="9" spans="2:79" x14ac:dyDescent="0.35">
      <c r="B9" s="18" t="s">
        <v>589</v>
      </c>
      <c r="C9" s="17">
        <v>0.31438816563760502</v>
      </c>
      <c r="D9" s="17">
        <v>0.32329201620236098</v>
      </c>
      <c r="E9" s="17">
        <v>0.30583208364755299</v>
      </c>
      <c r="F9" s="17"/>
      <c r="G9" s="17">
        <v>0.32113257567896197</v>
      </c>
      <c r="H9" s="17">
        <v>0.410001433543908</v>
      </c>
      <c r="I9" s="17">
        <v>0.30929715839848898</v>
      </c>
      <c r="J9" s="17">
        <v>0.340289819766257</v>
      </c>
      <c r="K9" s="17">
        <v>0.33035050895252399</v>
      </c>
      <c r="L9" s="17">
        <v>0.202710615702345</v>
      </c>
      <c r="M9" s="17"/>
      <c r="N9" s="17">
        <v>0.26583295523223799</v>
      </c>
      <c r="O9" s="17">
        <v>0.32541078656429501</v>
      </c>
      <c r="P9" s="17">
        <v>0.32056338570237097</v>
      </c>
      <c r="Q9" s="17">
        <v>0.34958399682358499</v>
      </c>
      <c r="R9" s="17"/>
      <c r="S9" s="17">
        <v>0.401866361057577</v>
      </c>
      <c r="T9" s="17">
        <v>0.309359013187471</v>
      </c>
      <c r="U9" s="17">
        <v>0.38906393555617602</v>
      </c>
      <c r="V9" s="17">
        <v>0.30946630242453699</v>
      </c>
      <c r="W9" s="17">
        <v>0.39972730478859198</v>
      </c>
      <c r="X9" s="17">
        <v>0.32860315978301502</v>
      </c>
      <c r="Y9" s="17">
        <v>0.26687177374317</v>
      </c>
      <c r="Z9" s="17">
        <v>0.11805445376115201</v>
      </c>
      <c r="AA9" s="17">
        <v>0.197244158418448</v>
      </c>
      <c r="AB9" s="17">
        <v>0.260378063872305</v>
      </c>
      <c r="AC9" s="17">
        <v>0.27963154018637498</v>
      </c>
      <c r="AD9" s="17">
        <v>0.42853333854568998</v>
      </c>
      <c r="AE9" s="17"/>
      <c r="AF9" s="17">
        <v>0.31966392277262701</v>
      </c>
      <c r="AG9" s="17">
        <v>0.28249964954316598</v>
      </c>
      <c r="AH9" s="17">
        <v>0.36918529719798598</v>
      </c>
      <c r="AI9" s="17">
        <v>0.24660874893130899</v>
      </c>
      <c r="AJ9" s="17">
        <v>0.53885632249993598</v>
      </c>
      <c r="AK9" s="17">
        <v>0.41641341621763001</v>
      </c>
      <c r="AL9" s="17"/>
      <c r="AM9" s="17">
        <v>0.283274842809558</v>
      </c>
      <c r="AN9" s="17">
        <v>0.34089218047123898</v>
      </c>
      <c r="AO9" s="17">
        <v>0.31824798773072499</v>
      </c>
      <c r="AP9" s="17">
        <v>0.28809800726561302</v>
      </c>
      <c r="AQ9" s="17">
        <v>0.33059297950304301</v>
      </c>
      <c r="AR9" s="17"/>
      <c r="AS9" s="17">
        <v>0.37751502187334801</v>
      </c>
      <c r="AT9" s="17">
        <v>0.25254359145197203</v>
      </c>
      <c r="AU9" s="17">
        <v>0.31887679668725399</v>
      </c>
      <c r="AV9" s="17">
        <v>0.36574972927692201</v>
      </c>
      <c r="AW9" s="17">
        <v>0.23590582247405201</v>
      </c>
      <c r="AX9" s="17">
        <v>0.28386988326249002</v>
      </c>
      <c r="AY9" s="17"/>
      <c r="AZ9" s="17">
        <v>0.26786268555151099</v>
      </c>
      <c r="BA9" s="17">
        <v>0.29274767535294399</v>
      </c>
      <c r="BB9" s="17">
        <v>0.35958019397560897</v>
      </c>
      <c r="BC9" s="17">
        <v>0.25682373610562598</v>
      </c>
      <c r="BD9" s="17">
        <v>0.35575471069209702</v>
      </c>
      <c r="BE9" s="17"/>
      <c r="BF9" s="17">
        <v>0.30570840530181198</v>
      </c>
      <c r="BG9" s="17"/>
      <c r="BH9" s="17">
        <v>0.308680823997383</v>
      </c>
      <c r="BI9" s="17"/>
      <c r="BJ9" s="17">
        <v>0.33257550545215397</v>
      </c>
      <c r="BK9" s="17">
        <v>0.28861573827537801</v>
      </c>
      <c r="BL9" s="17">
        <v>0.300139928461019</v>
      </c>
      <c r="BM9" s="17">
        <v>0.321243926783916</v>
      </c>
      <c r="BN9" s="17">
        <v>0.43473738776652499</v>
      </c>
      <c r="BO9" s="17">
        <v>0.43007129079237499</v>
      </c>
      <c r="BP9" s="17"/>
      <c r="BQ9" s="17">
        <v>0.36983090149412301</v>
      </c>
      <c r="BR9" s="17">
        <v>0.29732159609349901</v>
      </c>
      <c r="BS9" s="17">
        <v>0.33390999991311299</v>
      </c>
      <c r="BT9" s="17"/>
      <c r="BU9" s="17">
        <v>0.37633000850206899</v>
      </c>
      <c r="BV9" s="17">
        <v>0.34451295528206699</v>
      </c>
      <c r="BW9" s="17">
        <v>0.292908144439739</v>
      </c>
      <c r="BX9" s="17"/>
      <c r="BY9" s="17">
        <v>0.26317102882360799</v>
      </c>
      <c r="BZ9" s="17"/>
      <c r="CA9" s="17">
        <v>0.38982807028237898</v>
      </c>
    </row>
    <row r="10" spans="2:79" x14ac:dyDescent="0.35">
      <c r="B10" s="18" t="s">
        <v>590</v>
      </c>
      <c r="C10" s="17">
        <v>0.49659308997005303</v>
      </c>
      <c r="D10" s="17">
        <v>0.50301671184589603</v>
      </c>
      <c r="E10" s="17">
        <v>0.49218676844384202</v>
      </c>
      <c r="F10" s="17"/>
      <c r="G10" s="17">
        <v>0.41883633405420601</v>
      </c>
      <c r="H10" s="17">
        <v>0.49341062924583801</v>
      </c>
      <c r="I10" s="17">
        <v>0.45800835088019598</v>
      </c>
      <c r="J10" s="17">
        <v>0.488051790711862</v>
      </c>
      <c r="K10" s="17">
        <v>0.51417545467694503</v>
      </c>
      <c r="L10" s="17">
        <v>0.58899251195701596</v>
      </c>
      <c r="M10" s="17"/>
      <c r="N10" s="17">
        <v>0.54811189458815301</v>
      </c>
      <c r="O10" s="17">
        <v>0.46871865999016199</v>
      </c>
      <c r="P10" s="17">
        <v>0.51903214780144102</v>
      </c>
      <c r="Q10" s="17">
        <v>0.46115908946254203</v>
      </c>
      <c r="R10" s="17"/>
      <c r="S10" s="17">
        <v>0.50883959812403601</v>
      </c>
      <c r="T10" s="17">
        <v>0.501661182926324</v>
      </c>
      <c r="U10" s="17">
        <v>0.50185227928482001</v>
      </c>
      <c r="V10" s="17">
        <v>0.466577559789628</v>
      </c>
      <c r="W10" s="17">
        <v>0.37762602565032599</v>
      </c>
      <c r="X10" s="17">
        <v>0.47619595867710002</v>
      </c>
      <c r="Y10" s="17">
        <v>0.50343735487808206</v>
      </c>
      <c r="Z10" s="17">
        <v>0.72693929808986502</v>
      </c>
      <c r="AA10" s="17">
        <v>0.46386656987792102</v>
      </c>
      <c r="AB10" s="17">
        <v>0.55374029039616501</v>
      </c>
      <c r="AC10" s="17">
        <v>0.56225200578217005</v>
      </c>
      <c r="AD10" s="17">
        <v>0.44262349400339401</v>
      </c>
      <c r="AE10" s="17"/>
      <c r="AF10" s="17">
        <v>0.39600777769652001</v>
      </c>
      <c r="AG10" s="17">
        <v>0.52308641189257699</v>
      </c>
      <c r="AH10" s="17">
        <v>0.48640142465750502</v>
      </c>
      <c r="AI10" s="17">
        <v>0.601567905418256</v>
      </c>
      <c r="AJ10" s="17">
        <v>0.329046046127284</v>
      </c>
      <c r="AK10" s="17">
        <v>0.47211454970335298</v>
      </c>
      <c r="AL10" s="17"/>
      <c r="AM10" s="17">
        <v>0.50124232356475096</v>
      </c>
      <c r="AN10" s="17">
        <v>0.48836140843153297</v>
      </c>
      <c r="AO10" s="17">
        <v>0.495740172916663</v>
      </c>
      <c r="AP10" s="17">
        <v>0.49521265064690401</v>
      </c>
      <c r="AQ10" s="17">
        <v>0.57524951852202699</v>
      </c>
      <c r="AR10" s="17"/>
      <c r="AS10" s="17">
        <v>0.46676374876438298</v>
      </c>
      <c r="AT10" s="17">
        <v>0.53434157136382798</v>
      </c>
      <c r="AU10" s="17">
        <v>0.49262115635877302</v>
      </c>
      <c r="AV10" s="17">
        <v>0.46207589129726701</v>
      </c>
      <c r="AW10" s="17">
        <v>0.55887217077064</v>
      </c>
      <c r="AX10" s="17">
        <v>0.475405965678524</v>
      </c>
      <c r="AY10" s="17"/>
      <c r="AZ10" s="17">
        <v>0.56561463768259701</v>
      </c>
      <c r="BA10" s="17">
        <v>0.46988894991744401</v>
      </c>
      <c r="BB10" s="17">
        <v>0.45558013666498298</v>
      </c>
      <c r="BC10" s="17">
        <v>0.613883734176489</v>
      </c>
      <c r="BD10" s="17">
        <v>0.475983652376197</v>
      </c>
      <c r="BE10" s="17"/>
      <c r="BF10" s="17">
        <v>0.50010987063406798</v>
      </c>
      <c r="BG10" s="17"/>
      <c r="BH10" s="17">
        <v>0.50912918004119601</v>
      </c>
      <c r="BI10" s="17"/>
      <c r="BJ10" s="17">
        <v>0.476282817292913</v>
      </c>
      <c r="BK10" s="17">
        <v>0.43313454326109802</v>
      </c>
      <c r="BL10" s="17">
        <v>0.59279924595016797</v>
      </c>
      <c r="BM10" s="17">
        <v>0.41936895293913301</v>
      </c>
      <c r="BN10" s="17">
        <v>0.44566963585491898</v>
      </c>
      <c r="BO10" s="17">
        <v>0.42523760767737401</v>
      </c>
      <c r="BP10" s="17"/>
      <c r="BQ10" s="17">
        <v>0.45014855756171002</v>
      </c>
      <c r="BR10" s="17">
        <v>0.51537008470247703</v>
      </c>
      <c r="BS10" s="17">
        <v>0.49598357583670899</v>
      </c>
      <c r="BT10" s="17"/>
      <c r="BU10" s="17">
        <v>0.43318923996169401</v>
      </c>
      <c r="BV10" s="17">
        <v>0.466733222707719</v>
      </c>
      <c r="BW10" s="17">
        <v>0.53871164116038806</v>
      </c>
      <c r="BX10" s="17"/>
      <c r="BY10" s="17">
        <v>0.61065488527949696</v>
      </c>
      <c r="BZ10" s="17"/>
      <c r="CA10" s="17">
        <v>0.47267366184433701</v>
      </c>
    </row>
    <row r="11" spans="2:79" x14ac:dyDescent="0.35">
      <c r="B11" s="18" t="s">
        <v>591</v>
      </c>
      <c r="C11" s="17">
        <v>9.0405984637338399E-2</v>
      </c>
      <c r="D11" s="17">
        <v>7.8110034963751906E-2</v>
      </c>
      <c r="E11" s="17">
        <v>0.101292197369688</v>
      </c>
      <c r="F11" s="17"/>
      <c r="G11" s="17">
        <v>0.13397576243911599</v>
      </c>
      <c r="H11" s="17">
        <v>6.4607931213991096E-2</v>
      </c>
      <c r="I11" s="17">
        <v>0.13003919131071301</v>
      </c>
      <c r="J11" s="17">
        <v>7.5565705353464699E-2</v>
      </c>
      <c r="K11" s="17">
        <v>5.7538038564311098E-2</v>
      </c>
      <c r="L11" s="17">
        <v>7.5943425663424297E-2</v>
      </c>
      <c r="M11" s="17"/>
      <c r="N11" s="17">
        <v>0.116119348453879</v>
      </c>
      <c r="O11" s="17">
        <v>6.6014686581518003E-2</v>
      </c>
      <c r="P11" s="17">
        <v>0.102399876665244</v>
      </c>
      <c r="Q11" s="17">
        <v>8.2020269960945205E-2</v>
      </c>
      <c r="R11" s="17"/>
      <c r="S11" s="17">
        <v>6.40811159698466E-2</v>
      </c>
      <c r="T11" s="17">
        <v>8.5222636784767394E-2</v>
      </c>
      <c r="U11" s="17">
        <v>4.0376226802994797E-2</v>
      </c>
      <c r="V11" s="17">
        <v>0.11339771842475301</v>
      </c>
      <c r="W11" s="17">
        <v>0.119447110160484</v>
      </c>
      <c r="X11" s="17">
        <v>0.106002787559367</v>
      </c>
      <c r="Y11" s="17">
        <v>8.9003490161994797E-2</v>
      </c>
      <c r="Z11" s="17">
        <v>8.6364504682305401E-2</v>
      </c>
      <c r="AA11" s="17">
        <v>0.15821976147355701</v>
      </c>
      <c r="AB11" s="17">
        <v>7.3944642204144304E-2</v>
      </c>
      <c r="AC11" s="17">
        <v>2.9711428252340001E-2</v>
      </c>
      <c r="AD11" s="17">
        <v>8.3623272500389603E-2</v>
      </c>
      <c r="AE11" s="17"/>
      <c r="AF11" s="17">
        <v>8.6778618430188095E-2</v>
      </c>
      <c r="AG11" s="17">
        <v>0.108634754619783</v>
      </c>
      <c r="AH11" s="17">
        <v>0.101841206033512</v>
      </c>
      <c r="AI11" s="17">
        <v>6.9193387665780107E-2</v>
      </c>
      <c r="AJ11" s="17">
        <v>1.9382413593537502E-2</v>
      </c>
      <c r="AK11" s="17">
        <v>0.10193814225526</v>
      </c>
      <c r="AL11" s="17"/>
      <c r="AM11" s="17">
        <v>7.96151001546299E-2</v>
      </c>
      <c r="AN11" s="17">
        <v>0.108415838398934</v>
      </c>
      <c r="AO11" s="17">
        <v>7.4239758555538896E-2</v>
      </c>
      <c r="AP11" s="17">
        <v>9.0274281285981195E-2</v>
      </c>
      <c r="AQ11" s="17">
        <v>3.1528462899639002E-2</v>
      </c>
      <c r="AR11" s="17"/>
      <c r="AS11" s="17">
        <v>8.4396431296473395E-2</v>
      </c>
      <c r="AT11" s="17">
        <v>9.4612555860254799E-2</v>
      </c>
      <c r="AU11" s="17">
        <v>0.104402727866266</v>
      </c>
      <c r="AV11" s="17">
        <v>9.7280041895391897E-2</v>
      </c>
      <c r="AW11" s="17">
        <v>8.6421916703378607E-2</v>
      </c>
      <c r="AX11" s="17">
        <v>5.0236863848091E-2</v>
      </c>
      <c r="AY11" s="17"/>
      <c r="AZ11" s="17">
        <v>9.7280711719995305E-2</v>
      </c>
      <c r="BA11" s="17">
        <v>0.103072216773945</v>
      </c>
      <c r="BB11" s="17">
        <v>9.2993750206515693E-2</v>
      </c>
      <c r="BC11" s="17">
        <v>3.1271026101183902E-2</v>
      </c>
      <c r="BD11" s="17">
        <v>8.8314640241686795E-2</v>
      </c>
      <c r="BE11" s="17"/>
      <c r="BF11" s="17">
        <v>9.1395136571400998E-2</v>
      </c>
      <c r="BG11" s="17"/>
      <c r="BH11" s="17">
        <v>8.8198286610746801E-2</v>
      </c>
      <c r="BI11" s="17"/>
      <c r="BJ11" s="17">
        <v>9.5345976837184696E-2</v>
      </c>
      <c r="BK11" s="17">
        <v>0.122896919392639</v>
      </c>
      <c r="BL11" s="17">
        <v>6.4109179444634207E-2</v>
      </c>
      <c r="BM11" s="17">
        <v>0.110185821984358</v>
      </c>
      <c r="BN11" s="17">
        <v>1.0050259500057199E-2</v>
      </c>
      <c r="BO11" s="17">
        <v>0.10468943225815899</v>
      </c>
      <c r="BP11" s="17"/>
      <c r="BQ11" s="17">
        <v>0.12690038518582</v>
      </c>
      <c r="BR11" s="17">
        <v>9.4315330064354996E-2</v>
      </c>
      <c r="BS11" s="17">
        <v>8.6653024198939499E-2</v>
      </c>
      <c r="BT11" s="17"/>
      <c r="BU11" s="17">
        <v>9.9005811993719703E-2</v>
      </c>
      <c r="BV11" s="17">
        <v>0.107951645926607</v>
      </c>
      <c r="BW11" s="17">
        <v>7.9413911586109498E-2</v>
      </c>
      <c r="BX11" s="17"/>
      <c r="BY11" s="17">
        <v>7.9708899577224601E-2</v>
      </c>
      <c r="BZ11" s="17"/>
      <c r="CA11" s="17">
        <v>7.2175883124438303E-2</v>
      </c>
    </row>
    <row r="12" spans="2:79" x14ac:dyDescent="0.35">
      <c r="B12" s="18" t="s">
        <v>592</v>
      </c>
      <c r="C12" s="17">
        <v>3.0085347010498399E-2</v>
      </c>
      <c r="D12" s="17">
        <v>4.11490542795745E-2</v>
      </c>
      <c r="E12" s="17">
        <v>1.6436953166050299E-2</v>
      </c>
      <c r="F12" s="17"/>
      <c r="G12" s="17">
        <v>6.2662209454419193E-2</v>
      </c>
      <c r="H12" s="17">
        <v>7.3485551103220498E-3</v>
      </c>
      <c r="I12" s="17">
        <v>3.5263086903498303E-2</v>
      </c>
      <c r="J12" s="17">
        <v>1.60392596140858E-2</v>
      </c>
      <c r="K12" s="17">
        <v>2.7558901534322999E-2</v>
      </c>
      <c r="L12" s="17">
        <v>3.41545489537282E-2</v>
      </c>
      <c r="M12" s="17"/>
      <c r="N12" s="17">
        <v>2.4531715601790401E-2</v>
      </c>
      <c r="O12" s="17">
        <v>5.5311240742717697E-2</v>
      </c>
      <c r="P12" s="17">
        <v>2.15018203060461E-2</v>
      </c>
      <c r="Q12" s="17">
        <v>1.53779546463445E-2</v>
      </c>
      <c r="R12" s="17"/>
      <c r="S12" s="17">
        <v>0</v>
      </c>
      <c r="T12" s="17">
        <v>9.4716848474189399E-3</v>
      </c>
      <c r="U12" s="17">
        <v>0</v>
      </c>
      <c r="V12" s="17">
        <v>5.38061530695974E-2</v>
      </c>
      <c r="W12" s="17">
        <v>0</v>
      </c>
      <c r="X12" s="17">
        <v>3.8520544573321602E-2</v>
      </c>
      <c r="Y12" s="17">
        <v>5.8097668348126297E-2</v>
      </c>
      <c r="Z12" s="17">
        <v>3.74863908439588E-2</v>
      </c>
      <c r="AA12" s="17">
        <v>9.0010876361316106E-2</v>
      </c>
      <c r="AB12" s="17">
        <v>1.87384782363905E-2</v>
      </c>
      <c r="AC12" s="17">
        <v>5.0341718512605903E-2</v>
      </c>
      <c r="AD12" s="17">
        <v>4.5219894950527001E-2</v>
      </c>
      <c r="AE12" s="17"/>
      <c r="AF12" s="17">
        <v>6.17756734081613E-2</v>
      </c>
      <c r="AG12" s="17">
        <v>2.5912523950643699E-2</v>
      </c>
      <c r="AH12" s="17">
        <v>4.84150221359548E-3</v>
      </c>
      <c r="AI12" s="17">
        <v>2.5382844486524E-2</v>
      </c>
      <c r="AJ12" s="17">
        <v>5.5699184810418197E-2</v>
      </c>
      <c r="AK12" s="17">
        <v>9.5338918237565205E-3</v>
      </c>
      <c r="AL12" s="17"/>
      <c r="AM12" s="17">
        <v>2.08953282064019E-2</v>
      </c>
      <c r="AN12" s="17">
        <v>2.48616206155227E-2</v>
      </c>
      <c r="AO12" s="17">
        <v>3.9238870875672099E-2</v>
      </c>
      <c r="AP12" s="17">
        <v>3.9414641159131701E-2</v>
      </c>
      <c r="AQ12" s="17">
        <v>6.2629039075290896E-2</v>
      </c>
      <c r="AR12" s="17"/>
      <c r="AS12" s="17">
        <v>3.67499535776162E-2</v>
      </c>
      <c r="AT12" s="17">
        <v>3.3194227586740503E-2</v>
      </c>
      <c r="AU12" s="17">
        <v>3.3925385820806897E-2</v>
      </c>
      <c r="AV12" s="17">
        <v>1.6409308812263899E-2</v>
      </c>
      <c r="AW12" s="17">
        <v>7.5301985886738398E-3</v>
      </c>
      <c r="AX12" s="17">
        <v>6.22131393982846E-2</v>
      </c>
      <c r="AY12" s="17"/>
      <c r="AZ12" s="17">
        <v>1.51244530128429E-2</v>
      </c>
      <c r="BA12" s="17">
        <v>2.8929231626726601E-2</v>
      </c>
      <c r="BB12" s="17">
        <v>2.8329634344171298E-2</v>
      </c>
      <c r="BC12" s="17">
        <v>3.0745112246825499E-2</v>
      </c>
      <c r="BD12" s="17">
        <v>4.3875036818063498E-2</v>
      </c>
      <c r="BE12" s="17"/>
      <c r="BF12" s="17">
        <v>3.03420196237454E-2</v>
      </c>
      <c r="BG12" s="17"/>
      <c r="BH12" s="17">
        <v>2.33154494743829E-2</v>
      </c>
      <c r="BI12" s="17"/>
      <c r="BJ12" s="17">
        <v>2.0892877108212499E-2</v>
      </c>
      <c r="BK12" s="17">
        <v>4.6754515876609101E-2</v>
      </c>
      <c r="BL12" s="17">
        <v>1.2887445431068401E-2</v>
      </c>
      <c r="BM12" s="17">
        <v>2.97887006825821E-2</v>
      </c>
      <c r="BN12" s="17">
        <v>6.2718874488164697E-2</v>
      </c>
      <c r="BO12" s="17">
        <v>4.0001669272092401E-2</v>
      </c>
      <c r="BP12" s="17"/>
      <c r="BQ12" s="17">
        <v>2.53221784808693E-2</v>
      </c>
      <c r="BR12" s="17">
        <v>1.9872963127782299E-2</v>
      </c>
      <c r="BS12" s="17">
        <v>3.1227129967902299E-2</v>
      </c>
      <c r="BT12" s="17"/>
      <c r="BU12" s="17">
        <v>0</v>
      </c>
      <c r="BV12" s="17">
        <v>1.7070409528847301E-2</v>
      </c>
      <c r="BW12" s="17">
        <v>4.2750330027653598E-2</v>
      </c>
      <c r="BX12" s="17"/>
      <c r="BY12" s="17">
        <v>0</v>
      </c>
      <c r="BZ12" s="17"/>
      <c r="CA12" s="17">
        <v>0</v>
      </c>
    </row>
    <row r="13" spans="2:79" x14ac:dyDescent="0.35">
      <c r="B13" s="18" t="s">
        <v>136</v>
      </c>
      <c r="C13" s="17">
        <v>6.8527412744504398E-2</v>
      </c>
      <c r="D13" s="17">
        <v>5.44321827084163E-2</v>
      </c>
      <c r="E13" s="17">
        <v>8.4251997372865498E-2</v>
      </c>
      <c r="F13" s="17"/>
      <c r="G13" s="17">
        <v>6.3393118373296406E-2</v>
      </c>
      <c r="H13" s="17">
        <v>2.4631450885940698E-2</v>
      </c>
      <c r="I13" s="17">
        <v>6.73922125071032E-2</v>
      </c>
      <c r="J13" s="17">
        <v>8.0053424554329497E-2</v>
      </c>
      <c r="K13" s="17">
        <v>7.0377096271896006E-2</v>
      </c>
      <c r="L13" s="17">
        <v>9.8198897723486903E-2</v>
      </c>
      <c r="M13" s="17"/>
      <c r="N13" s="17">
        <v>4.5404086123939098E-2</v>
      </c>
      <c r="O13" s="17">
        <v>8.4544626121306601E-2</v>
      </c>
      <c r="P13" s="17">
        <v>3.6502769524897997E-2</v>
      </c>
      <c r="Q13" s="17">
        <v>9.1858689106583194E-2</v>
      </c>
      <c r="R13" s="17"/>
      <c r="S13" s="17">
        <v>2.5212924848540499E-2</v>
      </c>
      <c r="T13" s="17">
        <v>9.4285482254018796E-2</v>
      </c>
      <c r="U13" s="17">
        <v>6.8707558356009807E-2</v>
      </c>
      <c r="V13" s="17">
        <v>5.6752266291484402E-2</v>
      </c>
      <c r="W13" s="17">
        <v>0.103199559400598</v>
      </c>
      <c r="X13" s="17">
        <v>5.0677549407196799E-2</v>
      </c>
      <c r="Y13" s="17">
        <v>8.2589712868626597E-2</v>
      </c>
      <c r="Z13" s="17">
        <v>3.1155352622718301E-2</v>
      </c>
      <c r="AA13" s="17">
        <v>9.0658633868758498E-2</v>
      </c>
      <c r="AB13" s="17">
        <v>9.3198525290995399E-2</v>
      </c>
      <c r="AC13" s="17">
        <v>7.80633072665088E-2</v>
      </c>
      <c r="AD13" s="17">
        <v>0</v>
      </c>
      <c r="AE13" s="17"/>
      <c r="AF13" s="17">
        <v>0.135774007692504</v>
      </c>
      <c r="AG13" s="17">
        <v>5.9866659993830097E-2</v>
      </c>
      <c r="AH13" s="17">
        <v>3.7730569897401103E-2</v>
      </c>
      <c r="AI13" s="17">
        <v>5.7247113498130303E-2</v>
      </c>
      <c r="AJ13" s="17">
        <v>5.7016032968824799E-2</v>
      </c>
      <c r="AK13" s="17">
        <v>0</v>
      </c>
      <c r="AL13" s="17"/>
      <c r="AM13" s="17">
        <v>0.114972405264659</v>
      </c>
      <c r="AN13" s="17">
        <v>3.7468952082771699E-2</v>
      </c>
      <c r="AO13" s="17">
        <v>7.2533209921400804E-2</v>
      </c>
      <c r="AP13" s="17">
        <v>8.7000419642369806E-2</v>
      </c>
      <c r="AQ13" s="17">
        <v>0</v>
      </c>
      <c r="AR13" s="17"/>
      <c r="AS13" s="17">
        <v>3.4574844488178699E-2</v>
      </c>
      <c r="AT13" s="17">
        <v>8.5308053737205403E-2</v>
      </c>
      <c r="AU13" s="17">
        <v>5.0173933266899999E-2</v>
      </c>
      <c r="AV13" s="17">
        <v>5.8485028718154801E-2</v>
      </c>
      <c r="AW13" s="17">
        <v>0.111269891463256</v>
      </c>
      <c r="AX13" s="17">
        <v>0.12827414781261001</v>
      </c>
      <c r="AY13" s="17"/>
      <c r="AZ13" s="17">
        <v>5.4117512033053101E-2</v>
      </c>
      <c r="BA13" s="17">
        <v>0.105361926328939</v>
      </c>
      <c r="BB13" s="17">
        <v>6.3516284808720902E-2</v>
      </c>
      <c r="BC13" s="17">
        <v>6.7276391369874802E-2</v>
      </c>
      <c r="BD13" s="17">
        <v>3.60719598719558E-2</v>
      </c>
      <c r="BE13" s="17"/>
      <c r="BF13" s="17">
        <v>7.2444567868973103E-2</v>
      </c>
      <c r="BG13" s="17"/>
      <c r="BH13" s="17">
        <v>7.0676259876291003E-2</v>
      </c>
      <c r="BI13" s="17"/>
      <c r="BJ13" s="17">
        <v>7.4902823309535599E-2</v>
      </c>
      <c r="BK13" s="17">
        <v>0.108598283194276</v>
      </c>
      <c r="BL13" s="17">
        <v>3.0064200713111E-2</v>
      </c>
      <c r="BM13" s="17">
        <v>0.11941259761001199</v>
      </c>
      <c r="BN13" s="17">
        <v>4.6823842390333603E-2</v>
      </c>
      <c r="BO13" s="17">
        <v>0</v>
      </c>
      <c r="BP13" s="17"/>
      <c r="BQ13" s="17">
        <v>2.77979772774774E-2</v>
      </c>
      <c r="BR13" s="17">
        <v>7.31200260118859E-2</v>
      </c>
      <c r="BS13" s="17">
        <v>5.2226270083335503E-2</v>
      </c>
      <c r="BT13" s="17"/>
      <c r="BU13" s="17">
        <v>9.1474939542516606E-2</v>
      </c>
      <c r="BV13" s="17">
        <v>6.3731766554760094E-2</v>
      </c>
      <c r="BW13" s="17">
        <v>4.6215972786109998E-2</v>
      </c>
      <c r="BX13" s="17"/>
      <c r="BY13" s="17">
        <v>4.6465186319670497E-2</v>
      </c>
      <c r="BZ13" s="17"/>
      <c r="CA13" s="17">
        <v>6.5322384748845205E-2</v>
      </c>
    </row>
    <row r="14" spans="2:79" x14ac:dyDescent="0.35">
      <c r="B14" s="18" t="s">
        <v>593</v>
      </c>
      <c r="C14" s="21">
        <v>0.81098125560765899</v>
      </c>
      <c r="D14" s="21">
        <v>0.82630872804825695</v>
      </c>
      <c r="E14" s="21">
        <v>0.798018852091396</v>
      </c>
      <c r="F14" s="21"/>
      <c r="G14" s="21">
        <v>0.73996890973316798</v>
      </c>
      <c r="H14" s="21">
        <v>0.90341206278974595</v>
      </c>
      <c r="I14" s="21">
        <v>0.76730550927868502</v>
      </c>
      <c r="J14" s="21">
        <v>0.82834161047812005</v>
      </c>
      <c r="K14" s="21">
        <v>0.84452596362946997</v>
      </c>
      <c r="L14" s="21">
        <v>0.79170312765936102</v>
      </c>
      <c r="M14" s="21"/>
      <c r="N14" s="21">
        <v>0.81394484982039095</v>
      </c>
      <c r="O14" s="21">
        <v>0.79412944655445805</v>
      </c>
      <c r="P14" s="21">
        <v>0.839595533503812</v>
      </c>
      <c r="Q14" s="21">
        <v>0.81074308628612701</v>
      </c>
      <c r="R14" s="21"/>
      <c r="S14" s="21">
        <v>0.91070595918161301</v>
      </c>
      <c r="T14" s="21">
        <v>0.81102019611379506</v>
      </c>
      <c r="U14" s="21">
        <v>0.89091621484099504</v>
      </c>
      <c r="V14" s="21">
        <v>0.77604386221416499</v>
      </c>
      <c r="W14" s="21">
        <v>0.77735333043891797</v>
      </c>
      <c r="X14" s="21">
        <v>0.80479911846011498</v>
      </c>
      <c r="Y14" s="21">
        <v>0.770309128621252</v>
      </c>
      <c r="Z14" s="21">
        <v>0.84499375185101799</v>
      </c>
      <c r="AA14" s="21">
        <v>0.66111072829636897</v>
      </c>
      <c r="AB14" s="21">
        <v>0.81411835426847001</v>
      </c>
      <c r="AC14" s="21">
        <v>0.84188354596854498</v>
      </c>
      <c r="AD14" s="21">
        <v>0.87115683254908305</v>
      </c>
      <c r="AE14" s="21"/>
      <c r="AF14" s="21">
        <v>0.71567170046914597</v>
      </c>
      <c r="AG14" s="21">
        <v>0.80558606143574396</v>
      </c>
      <c r="AH14" s="21">
        <v>0.85558672185549101</v>
      </c>
      <c r="AI14" s="21">
        <v>0.84817665434956502</v>
      </c>
      <c r="AJ14" s="21">
        <v>0.86790236862721903</v>
      </c>
      <c r="AK14" s="21">
        <v>0.88852796592098404</v>
      </c>
      <c r="AL14" s="21"/>
      <c r="AM14" s="21">
        <v>0.78451716637430902</v>
      </c>
      <c r="AN14" s="21">
        <v>0.82925358890277201</v>
      </c>
      <c r="AO14" s="21">
        <v>0.81398816064738799</v>
      </c>
      <c r="AP14" s="21">
        <v>0.78331065791251697</v>
      </c>
      <c r="AQ14" s="21">
        <v>0.90584249802507</v>
      </c>
      <c r="AR14" s="21"/>
      <c r="AS14" s="21">
        <v>0.84427877063773105</v>
      </c>
      <c r="AT14" s="21">
        <v>0.78688516281579901</v>
      </c>
      <c r="AU14" s="21">
        <v>0.81149795304602701</v>
      </c>
      <c r="AV14" s="21">
        <v>0.82782562057418896</v>
      </c>
      <c r="AW14" s="21">
        <v>0.794777993244692</v>
      </c>
      <c r="AX14" s="21">
        <v>0.75927584894101496</v>
      </c>
      <c r="AY14" s="21"/>
      <c r="AZ14" s="21">
        <v>0.83347732323410895</v>
      </c>
      <c r="BA14" s="21">
        <v>0.762636625270389</v>
      </c>
      <c r="BB14" s="21">
        <v>0.81516033064059201</v>
      </c>
      <c r="BC14" s="21">
        <v>0.87070747028211604</v>
      </c>
      <c r="BD14" s="21">
        <v>0.83173836306829396</v>
      </c>
      <c r="BE14" s="21"/>
      <c r="BF14" s="21">
        <v>0.80581827593588096</v>
      </c>
      <c r="BG14" s="21"/>
      <c r="BH14" s="21">
        <v>0.81781000403857895</v>
      </c>
      <c r="BI14" s="21"/>
      <c r="BJ14" s="21">
        <v>0.80885832274506697</v>
      </c>
      <c r="BK14" s="21">
        <v>0.72175028153647602</v>
      </c>
      <c r="BL14" s="21">
        <v>0.89293917441118598</v>
      </c>
      <c r="BM14" s="21">
        <v>0.74061287972304801</v>
      </c>
      <c r="BN14" s="21">
        <v>0.88040702362144496</v>
      </c>
      <c r="BO14" s="21">
        <v>0.855308898469749</v>
      </c>
      <c r="BP14" s="21"/>
      <c r="BQ14" s="21">
        <v>0.81997945905583303</v>
      </c>
      <c r="BR14" s="21">
        <v>0.81269168079597698</v>
      </c>
      <c r="BS14" s="21">
        <v>0.82989357574982203</v>
      </c>
      <c r="BT14" s="21"/>
      <c r="BU14" s="21">
        <v>0.809519248463764</v>
      </c>
      <c r="BV14" s="21">
        <v>0.81124617798978604</v>
      </c>
      <c r="BW14" s="21">
        <v>0.83161978560012695</v>
      </c>
      <c r="BX14" s="21"/>
      <c r="BY14" s="21">
        <v>0.87382591410310495</v>
      </c>
      <c r="BZ14" s="21"/>
      <c r="CA14" s="21">
        <v>0.86250173212671599</v>
      </c>
    </row>
    <row r="15" spans="2:79" x14ac:dyDescent="0.35">
      <c r="B15" s="18" t="s">
        <v>594</v>
      </c>
      <c r="C15" s="21">
        <v>0.120491331647837</v>
      </c>
      <c r="D15" s="21">
        <v>0.119259089243326</v>
      </c>
      <c r="E15" s="21">
        <v>0.117729150535739</v>
      </c>
      <c r="F15" s="21"/>
      <c r="G15" s="21">
        <v>0.19663797189353499</v>
      </c>
      <c r="H15" s="21">
        <v>7.1956486324313104E-2</v>
      </c>
      <c r="I15" s="21">
        <v>0.16530227821421101</v>
      </c>
      <c r="J15" s="21">
        <v>9.1604964967550495E-2</v>
      </c>
      <c r="K15" s="21">
        <v>8.5096940098634194E-2</v>
      </c>
      <c r="L15" s="21">
        <v>0.110097974617152</v>
      </c>
      <c r="M15" s="21"/>
      <c r="N15" s="21">
        <v>0.14065106405566999</v>
      </c>
      <c r="O15" s="21">
        <v>0.121325927324236</v>
      </c>
      <c r="P15" s="21">
        <v>0.12390169697129</v>
      </c>
      <c r="Q15" s="21">
        <v>9.7398224607289599E-2</v>
      </c>
      <c r="R15" s="21"/>
      <c r="S15" s="21">
        <v>6.40811159698466E-2</v>
      </c>
      <c r="T15" s="21">
        <v>9.4694321632186398E-2</v>
      </c>
      <c r="U15" s="21">
        <v>4.0376226802994797E-2</v>
      </c>
      <c r="V15" s="21">
        <v>0.16720387149435001</v>
      </c>
      <c r="W15" s="21">
        <v>0.119447110160484</v>
      </c>
      <c r="X15" s="21">
        <v>0.144523332132688</v>
      </c>
      <c r="Y15" s="21">
        <v>0.14710115851012101</v>
      </c>
      <c r="Z15" s="21">
        <v>0.12385089552626399</v>
      </c>
      <c r="AA15" s="21">
        <v>0.24823063783487301</v>
      </c>
      <c r="AB15" s="21">
        <v>9.2683120440534797E-2</v>
      </c>
      <c r="AC15" s="21">
        <v>8.0053146764945904E-2</v>
      </c>
      <c r="AD15" s="21">
        <v>0.12884316745091701</v>
      </c>
      <c r="AE15" s="21"/>
      <c r="AF15" s="21">
        <v>0.14855429183834901</v>
      </c>
      <c r="AG15" s="21">
        <v>0.134547278570426</v>
      </c>
      <c r="AH15" s="21">
        <v>0.106682708247108</v>
      </c>
      <c r="AI15" s="21">
        <v>9.4576232152304096E-2</v>
      </c>
      <c r="AJ15" s="21">
        <v>7.5081598403955702E-2</v>
      </c>
      <c r="AK15" s="21">
        <v>0.111472034079016</v>
      </c>
      <c r="AL15" s="21"/>
      <c r="AM15" s="21">
        <v>0.10051042836103199</v>
      </c>
      <c r="AN15" s="21">
        <v>0.13327745901445701</v>
      </c>
      <c r="AO15" s="21">
        <v>0.11347862943121099</v>
      </c>
      <c r="AP15" s="21">
        <v>0.12968892244511299</v>
      </c>
      <c r="AQ15" s="21">
        <v>9.4157501974929905E-2</v>
      </c>
      <c r="AR15" s="21"/>
      <c r="AS15" s="21">
        <v>0.12114638487409</v>
      </c>
      <c r="AT15" s="21">
        <v>0.127806783446995</v>
      </c>
      <c r="AU15" s="21">
        <v>0.13832811368707301</v>
      </c>
      <c r="AV15" s="21">
        <v>0.113689350707656</v>
      </c>
      <c r="AW15" s="21">
        <v>9.3952115292052399E-2</v>
      </c>
      <c r="AX15" s="21">
        <v>0.112450003246376</v>
      </c>
      <c r="AY15" s="21"/>
      <c r="AZ15" s="21">
        <v>0.112405164732838</v>
      </c>
      <c r="BA15" s="21">
        <v>0.13200144840067199</v>
      </c>
      <c r="BB15" s="21">
        <v>0.121323384550687</v>
      </c>
      <c r="BC15" s="21">
        <v>6.2016138348009398E-2</v>
      </c>
      <c r="BD15" s="21">
        <v>0.13218967705974999</v>
      </c>
      <c r="BE15" s="21"/>
      <c r="BF15" s="21">
        <v>0.121737156195146</v>
      </c>
      <c r="BG15" s="21"/>
      <c r="BH15" s="21">
        <v>0.11151373608513</v>
      </c>
      <c r="BI15" s="21"/>
      <c r="BJ15" s="21">
        <v>0.116238853945397</v>
      </c>
      <c r="BK15" s="21">
        <v>0.169651435269248</v>
      </c>
      <c r="BL15" s="21">
        <v>7.6996624875702496E-2</v>
      </c>
      <c r="BM15" s="21">
        <v>0.13997452266693999</v>
      </c>
      <c r="BN15" s="21">
        <v>7.2769133988221907E-2</v>
      </c>
      <c r="BO15" s="21">
        <v>0.144691101530251</v>
      </c>
      <c r="BP15" s="21"/>
      <c r="BQ15" s="21">
        <v>0.15222256366668999</v>
      </c>
      <c r="BR15" s="21">
        <v>0.114188293192137</v>
      </c>
      <c r="BS15" s="21">
        <v>0.117880154166842</v>
      </c>
      <c r="BT15" s="21"/>
      <c r="BU15" s="21">
        <v>9.9005811993719703E-2</v>
      </c>
      <c r="BV15" s="21">
        <v>0.125022055455454</v>
      </c>
      <c r="BW15" s="21">
        <v>0.12216424161376301</v>
      </c>
      <c r="BX15" s="21"/>
      <c r="BY15" s="21">
        <v>7.9708899577224601E-2</v>
      </c>
      <c r="BZ15" s="21"/>
      <c r="CA15" s="21">
        <v>7.2175883124438303E-2</v>
      </c>
    </row>
    <row r="16" spans="2:79" x14ac:dyDescent="0.35">
      <c r="B16" s="18" t="s">
        <v>202</v>
      </c>
      <c r="C16" s="22">
        <v>0.69048992395982201</v>
      </c>
      <c r="D16" s="22">
        <v>0.70704963880493099</v>
      </c>
      <c r="E16" s="22">
        <v>0.68028970155565704</v>
      </c>
      <c r="F16" s="22"/>
      <c r="G16" s="22">
        <v>0.54333093783963304</v>
      </c>
      <c r="H16" s="22">
        <v>0.831455576465433</v>
      </c>
      <c r="I16" s="22">
        <v>0.60200323106447395</v>
      </c>
      <c r="J16" s="22">
        <v>0.73673664551056905</v>
      </c>
      <c r="K16" s="22">
        <v>0.75942902353083597</v>
      </c>
      <c r="L16" s="22">
        <v>0.68160515304220803</v>
      </c>
      <c r="M16" s="22"/>
      <c r="N16" s="22">
        <v>0.67329378576472099</v>
      </c>
      <c r="O16" s="22">
        <v>0.67280351923022197</v>
      </c>
      <c r="P16" s="22">
        <v>0.71569383653252205</v>
      </c>
      <c r="Q16" s="22">
        <v>0.71334486167883704</v>
      </c>
      <c r="R16" s="22"/>
      <c r="S16" s="22">
        <v>0.84662484321176601</v>
      </c>
      <c r="T16" s="22">
        <v>0.716325874481608</v>
      </c>
      <c r="U16" s="22">
        <v>0.85053998803800102</v>
      </c>
      <c r="V16" s="22">
        <v>0.60883999071981498</v>
      </c>
      <c r="W16" s="22">
        <v>0.65790622027843404</v>
      </c>
      <c r="X16" s="22">
        <v>0.66027578632742701</v>
      </c>
      <c r="Y16" s="22">
        <v>0.62320797011113105</v>
      </c>
      <c r="Z16" s="22">
        <v>0.72114285632475394</v>
      </c>
      <c r="AA16" s="22">
        <v>0.41288009046149599</v>
      </c>
      <c r="AB16" s="22">
        <v>0.72143523382793495</v>
      </c>
      <c r="AC16" s="22">
        <v>0.76183039920359996</v>
      </c>
      <c r="AD16" s="22">
        <v>0.74231366509816699</v>
      </c>
      <c r="AE16" s="22"/>
      <c r="AF16" s="22">
        <v>0.56711740863079696</v>
      </c>
      <c r="AG16" s="22">
        <v>0.67103878286531704</v>
      </c>
      <c r="AH16" s="22">
        <v>0.74890401360838299</v>
      </c>
      <c r="AI16" s="22">
        <v>0.75360042219726098</v>
      </c>
      <c r="AJ16" s="22">
        <v>0.79282077022326403</v>
      </c>
      <c r="AK16" s="22">
        <v>0.77705593184196697</v>
      </c>
      <c r="AL16" s="22"/>
      <c r="AM16" s="22">
        <v>0.68400673801327705</v>
      </c>
      <c r="AN16" s="22">
        <v>0.69597612988831503</v>
      </c>
      <c r="AO16" s="22">
        <v>0.70050953121617698</v>
      </c>
      <c r="AP16" s="22">
        <v>0.65362173546740399</v>
      </c>
      <c r="AQ16" s="22">
        <v>0.81168499605014</v>
      </c>
      <c r="AR16" s="22"/>
      <c r="AS16" s="22">
        <v>0.72313238576364203</v>
      </c>
      <c r="AT16" s="22">
        <v>0.65907837936880398</v>
      </c>
      <c r="AU16" s="22">
        <v>0.67316983935895403</v>
      </c>
      <c r="AV16" s="22">
        <v>0.714136269866534</v>
      </c>
      <c r="AW16" s="22">
        <v>0.70082587795263995</v>
      </c>
      <c r="AX16" s="22">
        <v>0.64682584569463897</v>
      </c>
      <c r="AY16" s="22"/>
      <c r="AZ16" s="22">
        <v>0.72107215850127004</v>
      </c>
      <c r="BA16" s="22">
        <v>0.63063517686971704</v>
      </c>
      <c r="BB16" s="22">
        <v>0.69383694608990498</v>
      </c>
      <c r="BC16" s="22">
        <v>0.80869133193410603</v>
      </c>
      <c r="BD16" s="22">
        <v>0.69954868600854403</v>
      </c>
      <c r="BE16" s="22"/>
      <c r="BF16" s="22">
        <v>0.68408111974073404</v>
      </c>
      <c r="BG16" s="22"/>
      <c r="BH16" s="22">
        <v>0.70629626795345002</v>
      </c>
      <c r="BI16" s="22"/>
      <c r="BJ16" s="22">
        <v>0.69261946879966996</v>
      </c>
      <c r="BK16" s="22">
        <v>0.55209884626722905</v>
      </c>
      <c r="BL16" s="22">
        <v>0.81594254953548395</v>
      </c>
      <c r="BM16" s="22">
        <v>0.60063835705610902</v>
      </c>
      <c r="BN16" s="22">
        <v>0.80763788963322303</v>
      </c>
      <c r="BO16" s="22">
        <v>0.710617796939498</v>
      </c>
      <c r="BP16" s="22"/>
      <c r="BQ16" s="22">
        <v>0.66775689538914296</v>
      </c>
      <c r="BR16" s="22">
        <v>0.69850338760383901</v>
      </c>
      <c r="BS16" s="22">
        <v>0.71201342158298098</v>
      </c>
      <c r="BT16" s="22"/>
      <c r="BU16" s="22">
        <v>0.71051343647004395</v>
      </c>
      <c r="BV16" s="22">
        <v>0.68622412253433196</v>
      </c>
      <c r="BW16" s="22">
        <v>0.70945554398636401</v>
      </c>
      <c r="BX16" s="22"/>
      <c r="BY16" s="22">
        <v>0.79411701452588002</v>
      </c>
      <c r="BZ16" s="22"/>
      <c r="CA16" s="22">
        <v>0.79032584900227798</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A21"/>
  <sheetViews>
    <sheetView showGridLines="0" workbookViewId="0">
      <pane xSplit="2" topLeftCell="C1" activePane="topRight" state="frozen"/>
      <selection pane="topRight" activeCell="D2" sqref="D2:B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845</v>
      </c>
      <c r="D7" s="10">
        <v>405</v>
      </c>
      <c r="E7" s="10">
        <v>439</v>
      </c>
      <c r="F7" s="10"/>
      <c r="G7" s="10">
        <v>94</v>
      </c>
      <c r="H7" s="10">
        <v>133</v>
      </c>
      <c r="I7" s="10">
        <v>116</v>
      </c>
      <c r="J7" s="10">
        <v>139</v>
      </c>
      <c r="K7" s="10">
        <v>144</v>
      </c>
      <c r="L7" s="10">
        <v>219</v>
      </c>
      <c r="M7" s="10"/>
      <c r="N7" s="10">
        <v>332</v>
      </c>
      <c r="O7" s="10">
        <v>204</v>
      </c>
      <c r="P7" s="10">
        <v>108</v>
      </c>
      <c r="Q7" s="10">
        <v>191</v>
      </c>
      <c r="R7" s="10"/>
      <c r="S7" s="10">
        <v>119</v>
      </c>
      <c r="T7" s="10">
        <v>111</v>
      </c>
      <c r="U7" s="10">
        <v>81</v>
      </c>
      <c r="V7" s="10">
        <v>65</v>
      </c>
      <c r="W7" s="10">
        <v>55</v>
      </c>
      <c r="X7" s="10">
        <v>65</v>
      </c>
      <c r="Y7" s="10">
        <v>65</v>
      </c>
      <c r="Z7" s="10">
        <v>29</v>
      </c>
      <c r="AA7" s="10">
        <v>103</v>
      </c>
      <c r="AB7" s="10">
        <v>77</v>
      </c>
      <c r="AC7" s="10">
        <v>43</v>
      </c>
      <c r="AD7" s="10">
        <v>32</v>
      </c>
      <c r="AE7" s="10"/>
      <c r="AF7" s="10">
        <v>143</v>
      </c>
      <c r="AG7" s="10">
        <v>269</v>
      </c>
      <c r="AH7" s="10">
        <v>152</v>
      </c>
      <c r="AI7" s="10">
        <v>109</v>
      </c>
      <c r="AJ7" s="10">
        <v>46</v>
      </c>
      <c r="AK7" s="10">
        <v>73</v>
      </c>
      <c r="AL7" s="10"/>
      <c r="AM7" s="10">
        <v>165</v>
      </c>
      <c r="AN7" s="10">
        <v>261</v>
      </c>
      <c r="AO7" s="10">
        <v>262</v>
      </c>
      <c r="AP7" s="10">
        <v>113</v>
      </c>
      <c r="AQ7" s="10">
        <v>22</v>
      </c>
      <c r="AR7" s="10"/>
      <c r="AS7" s="10">
        <v>184</v>
      </c>
      <c r="AT7" s="10">
        <v>188</v>
      </c>
      <c r="AU7" s="10">
        <v>139</v>
      </c>
      <c r="AV7" s="10">
        <v>174</v>
      </c>
      <c r="AW7" s="10">
        <v>88</v>
      </c>
      <c r="AX7" s="10">
        <v>70</v>
      </c>
      <c r="AY7" s="10"/>
      <c r="AZ7" s="10">
        <v>214</v>
      </c>
      <c r="BA7" s="10">
        <v>225</v>
      </c>
      <c r="BB7" s="10">
        <v>142</v>
      </c>
      <c r="BC7" s="10">
        <v>68</v>
      </c>
      <c r="BD7" s="10">
        <v>191</v>
      </c>
      <c r="BE7" s="10"/>
      <c r="BF7" s="10">
        <v>670</v>
      </c>
      <c r="BG7" s="10"/>
      <c r="BH7" s="10">
        <v>524</v>
      </c>
      <c r="BI7" s="10"/>
      <c r="BJ7" s="10">
        <v>238</v>
      </c>
      <c r="BK7" s="10">
        <v>170</v>
      </c>
      <c r="BL7" s="10">
        <v>284</v>
      </c>
      <c r="BM7" s="10">
        <v>65</v>
      </c>
      <c r="BN7" s="10">
        <v>31</v>
      </c>
      <c r="BO7" s="10">
        <v>21</v>
      </c>
      <c r="BP7" s="10"/>
      <c r="BQ7" s="10">
        <v>124</v>
      </c>
      <c r="BR7" s="10">
        <v>223</v>
      </c>
      <c r="BS7" s="10">
        <v>428</v>
      </c>
      <c r="BT7" s="10"/>
      <c r="BU7" s="10">
        <v>41</v>
      </c>
      <c r="BV7" s="10">
        <v>282</v>
      </c>
      <c r="BW7" s="10">
        <v>417</v>
      </c>
      <c r="BX7" s="10"/>
      <c r="BY7" s="10">
        <v>34</v>
      </c>
      <c r="BZ7" s="10"/>
      <c r="CA7" s="10">
        <v>209</v>
      </c>
    </row>
    <row r="8" spans="2:79" ht="30" customHeight="1" x14ac:dyDescent="0.35">
      <c r="B8" s="11" t="s">
        <v>20</v>
      </c>
      <c r="C8" s="11">
        <v>846</v>
      </c>
      <c r="D8" s="11">
        <v>421</v>
      </c>
      <c r="E8" s="11">
        <v>423</v>
      </c>
      <c r="F8" s="11"/>
      <c r="G8" s="11">
        <v>104</v>
      </c>
      <c r="H8" s="11">
        <v>153</v>
      </c>
      <c r="I8" s="11">
        <v>147</v>
      </c>
      <c r="J8" s="11">
        <v>155</v>
      </c>
      <c r="K8" s="11">
        <v>108</v>
      </c>
      <c r="L8" s="11">
        <v>179</v>
      </c>
      <c r="M8" s="11"/>
      <c r="N8" s="11">
        <v>227</v>
      </c>
      <c r="O8" s="11">
        <v>198</v>
      </c>
      <c r="P8" s="11">
        <v>185</v>
      </c>
      <c r="Q8" s="11">
        <v>226</v>
      </c>
      <c r="R8" s="11"/>
      <c r="S8" s="11">
        <v>131</v>
      </c>
      <c r="T8" s="11">
        <v>111</v>
      </c>
      <c r="U8" s="11">
        <v>71</v>
      </c>
      <c r="V8" s="11">
        <v>77</v>
      </c>
      <c r="W8" s="11">
        <v>51</v>
      </c>
      <c r="X8" s="11">
        <v>71</v>
      </c>
      <c r="Y8" s="11">
        <v>63</v>
      </c>
      <c r="Z8" s="11">
        <v>31</v>
      </c>
      <c r="AA8" s="11">
        <v>105</v>
      </c>
      <c r="AB8" s="11">
        <v>64</v>
      </c>
      <c r="AC8" s="11">
        <v>41</v>
      </c>
      <c r="AD8" s="11">
        <v>29</v>
      </c>
      <c r="AE8" s="11"/>
      <c r="AF8" s="11">
        <v>146</v>
      </c>
      <c r="AG8" s="11">
        <v>297</v>
      </c>
      <c r="AH8" s="11">
        <v>161</v>
      </c>
      <c r="AI8" s="11">
        <v>98</v>
      </c>
      <c r="AJ8" s="11">
        <v>39</v>
      </c>
      <c r="AK8" s="11">
        <v>51</v>
      </c>
      <c r="AL8" s="11"/>
      <c r="AM8" s="11">
        <v>192</v>
      </c>
      <c r="AN8" s="11">
        <v>278</v>
      </c>
      <c r="AO8" s="11">
        <v>242</v>
      </c>
      <c r="AP8" s="11">
        <v>99</v>
      </c>
      <c r="AQ8" s="11">
        <v>15</v>
      </c>
      <c r="AR8" s="11"/>
      <c r="AS8" s="11">
        <v>179</v>
      </c>
      <c r="AT8" s="11">
        <v>186</v>
      </c>
      <c r="AU8" s="11">
        <v>152</v>
      </c>
      <c r="AV8" s="11">
        <v>172</v>
      </c>
      <c r="AW8" s="11">
        <v>85</v>
      </c>
      <c r="AX8" s="11">
        <v>71</v>
      </c>
      <c r="AY8" s="11"/>
      <c r="AZ8" s="11">
        <v>192</v>
      </c>
      <c r="BA8" s="11">
        <v>242</v>
      </c>
      <c r="BB8" s="11">
        <v>148</v>
      </c>
      <c r="BC8" s="11">
        <v>58</v>
      </c>
      <c r="BD8" s="11">
        <v>202</v>
      </c>
      <c r="BE8" s="11"/>
      <c r="BF8" s="11">
        <v>653</v>
      </c>
      <c r="BG8" s="11"/>
      <c r="BH8" s="11">
        <v>494</v>
      </c>
      <c r="BI8" s="11"/>
      <c r="BJ8" s="11">
        <v>257</v>
      </c>
      <c r="BK8" s="11">
        <v>153</v>
      </c>
      <c r="BL8" s="11">
        <v>270</v>
      </c>
      <c r="BM8" s="11">
        <v>71</v>
      </c>
      <c r="BN8" s="11">
        <v>37</v>
      </c>
      <c r="BO8" s="11">
        <v>19</v>
      </c>
      <c r="BP8" s="11"/>
      <c r="BQ8" s="11">
        <v>126</v>
      </c>
      <c r="BR8" s="11">
        <v>227</v>
      </c>
      <c r="BS8" s="11">
        <v>417</v>
      </c>
      <c r="BT8" s="11"/>
      <c r="BU8" s="11">
        <v>39</v>
      </c>
      <c r="BV8" s="11">
        <v>275</v>
      </c>
      <c r="BW8" s="11">
        <v>412</v>
      </c>
      <c r="BX8" s="11"/>
      <c r="BY8" s="11">
        <v>42</v>
      </c>
      <c r="BZ8" s="11"/>
      <c r="CA8" s="11">
        <v>194</v>
      </c>
    </row>
    <row r="9" spans="2:79" x14ac:dyDescent="0.35">
      <c r="B9" s="18" t="s">
        <v>589</v>
      </c>
      <c r="C9" s="17">
        <v>0.22116131858323701</v>
      </c>
      <c r="D9" s="17">
        <v>0.22171674123436999</v>
      </c>
      <c r="E9" s="17">
        <v>0.22158144794814699</v>
      </c>
      <c r="F9" s="17"/>
      <c r="G9" s="17">
        <v>0.20722068862377399</v>
      </c>
      <c r="H9" s="17">
        <v>0.25065095593001202</v>
      </c>
      <c r="I9" s="17">
        <v>0.23176325377552601</v>
      </c>
      <c r="J9" s="17">
        <v>0.23525551820636001</v>
      </c>
      <c r="K9" s="17">
        <v>0.19755804453225501</v>
      </c>
      <c r="L9" s="17">
        <v>0.19747222234787101</v>
      </c>
      <c r="M9" s="17"/>
      <c r="N9" s="17">
        <v>0.26647737981931002</v>
      </c>
      <c r="O9" s="17">
        <v>0.21623334884114201</v>
      </c>
      <c r="P9" s="17">
        <v>0.26801958436639201</v>
      </c>
      <c r="Q9" s="17">
        <v>0.141950413704998</v>
      </c>
      <c r="R9" s="17"/>
      <c r="S9" s="17">
        <v>0.25784506697875598</v>
      </c>
      <c r="T9" s="17">
        <v>0.35550692296214398</v>
      </c>
      <c r="U9" s="17">
        <v>0.22411548559493699</v>
      </c>
      <c r="V9" s="17">
        <v>0.16810256652340499</v>
      </c>
      <c r="W9" s="17">
        <v>0.13973865831163301</v>
      </c>
      <c r="X9" s="17">
        <v>0.116759896200531</v>
      </c>
      <c r="Y9" s="17">
        <v>0.25397424689568199</v>
      </c>
      <c r="Z9" s="17">
        <v>5.0074974132000398E-2</v>
      </c>
      <c r="AA9" s="17">
        <v>0.22066262200729</v>
      </c>
      <c r="AB9" s="17">
        <v>0.23113613951962</v>
      </c>
      <c r="AC9" s="17">
        <v>0.221788470392597</v>
      </c>
      <c r="AD9" s="17">
        <v>0.160460895054472</v>
      </c>
      <c r="AE9" s="17"/>
      <c r="AF9" s="17">
        <v>0.171586767429527</v>
      </c>
      <c r="AG9" s="17">
        <v>0.22280700742317999</v>
      </c>
      <c r="AH9" s="17">
        <v>0.22857720759126099</v>
      </c>
      <c r="AI9" s="17">
        <v>0.256341080114937</v>
      </c>
      <c r="AJ9" s="17">
        <v>0.29168659897076799</v>
      </c>
      <c r="AK9" s="17">
        <v>0.31217944186791102</v>
      </c>
      <c r="AL9" s="17"/>
      <c r="AM9" s="17">
        <v>0.13422709025562601</v>
      </c>
      <c r="AN9" s="17">
        <v>0.23009725337737499</v>
      </c>
      <c r="AO9" s="17">
        <v>0.24496824433376899</v>
      </c>
      <c r="AP9" s="17">
        <v>0.33073832285351501</v>
      </c>
      <c r="AQ9" s="17">
        <v>0.127438876897912</v>
      </c>
      <c r="AR9" s="17"/>
      <c r="AS9" s="17">
        <v>0.24268710597524401</v>
      </c>
      <c r="AT9" s="17">
        <v>0.245426477538951</v>
      </c>
      <c r="AU9" s="17">
        <v>0.19137650894210301</v>
      </c>
      <c r="AV9" s="17">
        <v>0.209671384411803</v>
      </c>
      <c r="AW9" s="17">
        <v>0.18864924106330699</v>
      </c>
      <c r="AX9" s="17">
        <v>0.23775306960535</v>
      </c>
      <c r="AY9" s="17"/>
      <c r="AZ9" s="17">
        <v>0.18592806529122899</v>
      </c>
      <c r="BA9" s="17">
        <v>0.229962365327572</v>
      </c>
      <c r="BB9" s="17">
        <v>0.16239448670016399</v>
      </c>
      <c r="BC9" s="17">
        <v>0.27822420609847798</v>
      </c>
      <c r="BD9" s="17">
        <v>0.27246700723467399</v>
      </c>
      <c r="BE9" s="17"/>
      <c r="BF9" s="17">
        <v>0.22339834372050499</v>
      </c>
      <c r="BG9" s="17"/>
      <c r="BH9" s="17">
        <v>0.21327562792575799</v>
      </c>
      <c r="BI9" s="17"/>
      <c r="BJ9" s="17">
        <v>0.205067945883047</v>
      </c>
      <c r="BK9" s="17">
        <v>0.25429963701875602</v>
      </c>
      <c r="BL9" s="17">
        <v>0.25597477635573501</v>
      </c>
      <c r="BM9" s="17">
        <v>0.14080569262006801</v>
      </c>
      <c r="BN9" s="17">
        <v>0.25136134606786098</v>
      </c>
      <c r="BO9" s="17">
        <v>0.19349442494861199</v>
      </c>
      <c r="BP9" s="17"/>
      <c r="BQ9" s="17">
        <v>0.26825009356452101</v>
      </c>
      <c r="BR9" s="17">
        <v>0.23106930321576599</v>
      </c>
      <c r="BS9" s="17">
        <v>0.21913665292582099</v>
      </c>
      <c r="BT9" s="17"/>
      <c r="BU9" s="17">
        <v>0.46668725743975897</v>
      </c>
      <c r="BV9" s="17">
        <v>0.25018956463040898</v>
      </c>
      <c r="BW9" s="17">
        <v>0.20105257443774699</v>
      </c>
      <c r="BX9" s="17"/>
      <c r="BY9" s="17">
        <v>0.27115660754241899</v>
      </c>
      <c r="BZ9" s="17"/>
      <c r="CA9" s="17">
        <v>0.33852853652099701</v>
      </c>
    </row>
    <row r="10" spans="2:79" x14ac:dyDescent="0.35">
      <c r="B10" s="18" t="s">
        <v>590</v>
      </c>
      <c r="C10" s="17">
        <v>0.48119744978183598</v>
      </c>
      <c r="D10" s="17">
        <v>0.52225098368613798</v>
      </c>
      <c r="E10" s="17">
        <v>0.43804514763707397</v>
      </c>
      <c r="F10" s="17"/>
      <c r="G10" s="17">
        <v>0.43117560256050103</v>
      </c>
      <c r="H10" s="17">
        <v>0.49714249375082697</v>
      </c>
      <c r="I10" s="17">
        <v>0.42882803256792401</v>
      </c>
      <c r="J10" s="17">
        <v>0.471418083846878</v>
      </c>
      <c r="K10" s="17">
        <v>0.54587269753935896</v>
      </c>
      <c r="L10" s="17">
        <v>0.50903558721590703</v>
      </c>
      <c r="M10" s="17"/>
      <c r="N10" s="17">
        <v>0.46633974472047002</v>
      </c>
      <c r="O10" s="17">
        <v>0.486228998049342</v>
      </c>
      <c r="P10" s="17">
        <v>0.46453811473553902</v>
      </c>
      <c r="Q10" s="17">
        <v>0.49534300355903399</v>
      </c>
      <c r="R10" s="17"/>
      <c r="S10" s="17">
        <v>0.41435340295546103</v>
      </c>
      <c r="T10" s="17">
        <v>0.42789357634534497</v>
      </c>
      <c r="U10" s="17">
        <v>0.51326330973240597</v>
      </c>
      <c r="V10" s="17">
        <v>0.496355072747238</v>
      </c>
      <c r="W10" s="17">
        <v>0.54575759752014996</v>
      </c>
      <c r="X10" s="17">
        <v>0.63315495406190803</v>
      </c>
      <c r="Y10" s="17">
        <v>0.41550648418738401</v>
      </c>
      <c r="Z10" s="17">
        <v>0.47468975788170797</v>
      </c>
      <c r="AA10" s="17">
        <v>0.47523819395099698</v>
      </c>
      <c r="AB10" s="17">
        <v>0.443619602879195</v>
      </c>
      <c r="AC10" s="17">
        <v>0.51272063117711597</v>
      </c>
      <c r="AD10" s="17">
        <v>0.59612288173677797</v>
      </c>
      <c r="AE10" s="17"/>
      <c r="AF10" s="17">
        <v>0.47548225410817102</v>
      </c>
      <c r="AG10" s="17">
        <v>0.49621089096865101</v>
      </c>
      <c r="AH10" s="17">
        <v>0.51098271798956396</v>
      </c>
      <c r="AI10" s="17">
        <v>0.52232148389898803</v>
      </c>
      <c r="AJ10" s="17">
        <v>0.26112039236303303</v>
      </c>
      <c r="AK10" s="17">
        <v>0.52977493502980799</v>
      </c>
      <c r="AL10" s="17"/>
      <c r="AM10" s="17">
        <v>0.47460846393457601</v>
      </c>
      <c r="AN10" s="17">
        <v>0.47995427137561902</v>
      </c>
      <c r="AO10" s="17">
        <v>0.51101738038601896</v>
      </c>
      <c r="AP10" s="17">
        <v>0.39086679417506698</v>
      </c>
      <c r="AQ10" s="17">
        <v>0.67627943940296598</v>
      </c>
      <c r="AR10" s="17"/>
      <c r="AS10" s="17">
        <v>0.52317786098249397</v>
      </c>
      <c r="AT10" s="17">
        <v>0.42159580200007801</v>
      </c>
      <c r="AU10" s="17">
        <v>0.488115569116781</v>
      </c>
      <c r="AV10" s="17">
        <v>0.50381517176353197</v>
      </c>
      <c r="AW10" s="17">
        <v>0.453160237356802</v>
      </c>
      <c r="AX10" s="17">
        <v>0.50358203235328802</v>
      </c>
      <c r="AY10" s="17"/>
      <c r="AZ10" s="17">
        <v>0.53451425894304305</v>
      </c>
      <c r="BA10" s="17">
        <v>0.51290676520382295</v>
      </c>
      <c r="BB10" s="17">
        <v>0.50144660634680505</v>
      </c>
      <c r="BC10" s="17">
        <v>0.41503387011001303</v>
      </c>
      <c r="BD10" s="17">
        <v>0.39804131811092502</v>
      </c>
      <c r="BE10" s="17"/>
      <c r="BF10" s="17">
        <v>0.48663993665303601</v>
      </c>
      <c r="BG10" s="17"/>
      <c r="BH10" s="17">
        <v>0.49406432320820298</v>
      </c>
      <c r="BI10" s="17"/>
      <c r="BJ10" s="17">
        <v>0.47244621727275998</v>
      </c>
      <c r="BK10" s="17">
        <v>0.42709352274393902</v>
      </c>
      <c r="BL10" s="17">
        <v>0.51262644975146399</v>
      </c>
      <c r="BM10" s="17">
        <v>0.42472547663293703</v>
      </c>
      <c r="BN10" s="17">
        <v>0.61685272142470904</v>
      </c>
      <c r="BO10" s="17">
        <v>0.492258893400286</v>
      </c>
      <c r="BP10" s="17"/>
      <c r="BQ10" s="17">
        <v>0.50513635179006999</v>
      </c>
      <c r="BR10" s="17">
        <v>0.46610266706199399</v>
      </c>
      <c r="BS10" s="17">
        <v>0.49087406865496103</v>
      </c>
      <c r="BT10" s="17"/>
      <c r="BU10" s="17">
        <v>0.31555690621394</v>
      </c>
      <c r="BV10" s="17">
        <v>0.49745227002988301</v>
      </c>
      <c r="BW10" s="17">
        <v>0.48445655070266302</v>
      </c>
      <c r="BX10" s="17"/>
      <c r="BY10" s="17">
        <v>0.49593192138174502</v>
      </c>
      <c r="BZ10" s="17"/>
      <c r="CA10" s="17">
        <v>0.50729070715892099</v>
      </c>
    </row>
    <row r="11" spans="2:79" x14ac:dyDescent="0.35">
      <c r="B11" s="18" t="s">
        <v>591</v>
      </c>
      <c r="C11" s="17">
        <v>0.110063132051596</v>
      </c>
      <c r="D11" s="17">
        <v>0.10264084429901001</v>
      </c>
      <c r="E11" s="17">
        <v>0.117936434608598</v>
      </c>
      <c r="F11" s="17"/>
      <c r="G11" s="17">
        <v>0.19324266796651099</v>
      </c>
      <c r="H11" s="17">
        <v>6.8832334393936101E-2</v>
      </c>
      <c r="I11" s="17">
        <v>0.159744908076661</v>
      </c>
      <c r="J11" s="17">
        <v>0.110949434900826</v>
      </c>
      <c r="K11" s="17">
        <v>7.5585805471750894E-2</v>
      </c>
      <c r="L11" s="17">
        <v>7.6123970788551099E-2</v>
      </c>
      <c r="M11" s="17"/>
      <c r="N11" s="17">
        <v>0.1097563977292</v>
      </c>
      <c r="O11" s="17">
        <v>0.110930968891094</v>
      </c>
      <c r="P11" s="17">
        <v>9.9705464433527097E-2</v>
      </c>
      <c r="Q11" s="17">
        <v>0.122925879088809</v>
      </c>
      <c r="R11" s="17"/>
      <c r="S11" s="17">
        <v>0.123568083471264</v>
      </c>
      <c r="T11" s="17">
        <v>6.6544042748231794E-2</v>
      </c>
      <c r="U11" s="17">
        <v>0.10836348861624701</v>
      </c>
      <c r="V11" s="17">
        <v>0.14773637710483101</v>
      </c>
      <c r="W11" s="17">
        <v>5.8175979168405799E-2</v>
      </c>
      <c r="X11" s="17">
        <v>9.3165842828326295E-2</v>
      </c>
      <c r="Y11" s="17">
        <v>0.109687768283662</v>
      </c>
      <c r="Z11" s="17">
        <v>0.176179364694004</v>
      </c>
      <c r="AA11" s="17">
        <v>0.14300602323030001</v>
      </c>
      <c r="AB11" s="17">
        <v>0.107006562561375</v>
      </c>
      <c r="AC11" s="17">
        <v>6.1983067353937403E-2</v>
      </c>
      <c r="AD11" s="17">
        <v>0.136721477185687</v>
      </c>
      <c r="AE11" s="17"/>
      <c r="AF11" s="17">
        <v>0.10612566403910199</v>
      </c>
      <c r="AG11" s="17">
        <v>0.12499911144046</v>
      </c>
      <c r="AH11" s="17">
        <v>0.118366097956251</v>
      </c>
      <c r="AI11" s="17">
        <v>8.06954465266463E-2</v>
      </c>
      <c r="AJ11" s="17">
        <v>0.178603344267458</v>
      </c>
      <c r="AK11" s="17">
        <v>4.5717559765233597E-2</v>
      </c>
      <c r="AL11" s="17"/>
      <c r="AM11" s="17">
        <v>0.12985941278571</v>
      </c>
      <c r="AN11" s="17">
        <v>0.123050217689552</v>
      </c>
      <c r="AO11" s="17">
        <v>8.1947424789317894E-2</v>
      </c>
      <c r="AP11" s="17">
        <v>0.12714054358475099</v>
      </c>
      <c r="AQ11" s="17">
        <v>6.0271727750795499E-2</v>
      </c>
      <c r="AR11" s="17"/>
      <c r="AS11" s="17">
        <v>8.1446620383463494E-2</v>
      </c>
      <c r="AT11" s="17">
        <v>0.105695286309476</v>
      </c>
      <c r="AU11" s="17">
        <v>0.12949071135797999</v>
      </c>
      <c r="AV11" s="17">
        <v>0.11329274943914899</v>
      </c>
      <c r="AW11" s="17">
        <v>0.14680476518822699</v>
      </c>
      <c r="AX11" s="17">
        <v>8.5457785851631302E-2</v>
      </c>
      <c r="AY11" s="17"/>
      <c r="AZ11" s="17">
        <v>0.120911153276438</v>
      </c>
      <c r="BA11" s="17">
        <v>0.103473003412382</v>
      </c>
      <c r="BB11" s="17">
        <v>8.8784456321999494E-2</v>
      </c>
      <c r="BC11" s="17">
        <v>0.14665058663778899</v>
      </c>
      <c r="BD11" s="17">
        <v>0.109485386470994</v>
      </c>
      <c r="BE11" s="17"/>
      <c r="BF11" s="17">
        <v>0.108447388822714</v>
      </c>
      <c r="BG11" s="17"/>
      <c r="BH11" s="17">
        <v>0.116369260140256</v>
      </c>
      <c r="BI11" s="17"/>
      <c r="BJ11" s="17">
        <v>0.14161844897213299</v>
      </c>
      <c r="BK11" s="17">
        <v>0.10187486733146101</v>
      </c>
      <c r="BL11" s="17">
        <v>7.7424358515862393E-2</v>
      </c>
      <c r="BM11" s="17">
        <v>0.18702513147028399</v>
      </c>
      <c r="BN11" s="17">
        <v>0</v>
      </c>
      <c r="BO11" s="17">
        <v>0.122462838960943</v>
      </c>
      <c r="BP11" s="17"/>
      <c r="BQ11" s="17">
        <v>0.105755761178948</v>
      </c>
      <c r="BR11" s="17">
        <v>0.13017772469428299</v>
      </c>
      <c r="BS11" s="17">
        <v>0.109167068502469</v>
      </c>
      <c r="BT11" s="17"/>
      <c r="BU11" s="17">
        <v>0.101780838767756</v>
      </c>
      <c r="BV11" s="17">
        <v>9.8722926286121504E-2</v>
      </c>
      <c r="BW11" s="17">
        <v>0.131970719578443</v>
      </c>
      <c r="BX11" s="17"/>
      <c r="BY11" s="17">
        <v>6.1741446438609897E-2</v>
      </c>
      <c r="BZ11" s="17"/>
      <c r="CA11" s="17">
        <v>6.01295255417802E-2</v>
      </c>
    </row>
    <row r="12" spans="2:79" x14ac:dyDescent="0.35">
      <c r="B12" s="18" t="s">
        <v>592</v>
      </c>
      <c r="C12" s="17">
        <v>5.1581050928766199E-2</v>
      </c>
      <c r="D12" s="17">
        <v>5.1304765092610102E-2</v>
      </c>
      <c r="E12" s="17">
        <v>5.2083045503741703E-2</v>
      </c>
      <c r="F12" s="17"/>
      <c r="G12" s="17">
        <v>4.86074635435957E-2</v>
      </c>
      <c r="H12" s="17">
        <v>3.9632514846899801E-2</v>
      </c>
      <c r="I12" s="17">
        <v>5.6670364719207701E-2</v>
      </c>
      <c r="J12" s="17">
        <v>3.8255267709065802E-2</v>
      </c>
      <c r="K12" s="17">
        <v>5.79562656975098E-2</v>
      </c>
      <c r="L12" s="17">
        <v>6.7033181701330505E-2</v>
      </c>
      <c r="M12" s="17"/>
      <c r="N12" s="17">
        <v>6.2492421192395203E-2</v>
      </c>
      <c r="O12" s="17">
        <v>3.1206457149205401E-2</v>
      </c>
      <c r="P12" s="17">
        <v>5.39955754749636E-2</v>
      </c>
      <c r="Q12" s="17">
        <v>5.8704204629862103E-2</v>
      </c>
      <c r="R12" s="17"/>
      <c r="S12" s="17">
        <v>8.1004457679886205E-2</v>
      </c>
      <c r="T12" s="17">
        <v>3.1466913014994803E-2</v>
      </c>
      <c r="U12" s="17">
        <v>2.6112634803839099E-2</v>
      </c>
      <c r="V12" s="17">
        <v>4.4991367849178301E-2</v>
      </c>
      <c r="W12" s="17">
        <v>7.8334747555236797E-2</v>
      </c>
      <c r="X12" s="17">
        <v>1.8609471641272E-2</v>
      </c>
      <c r="Y12" s="17">
        <v>3.5250026669876401E-2</v>
      </c>
      <c r="Z12" s="17">
        <v>0.13805307669004799</v>
      </c>
      <c r="AA12" s="17">
        <v>5.4294505126281999E-2</v>
      </c>
      <c r="AB12" s="17">
        <v>6.1385694737025001E-2</v>
      </c>
      <c r="AC12" s="17">
        <v>5.1735722143304297E-2</v>
      </c>
      <c r="AD12" s="17">
        <v>2.10303529053836E-2</v>
      </c>
      <c r="AE12" s="17"/>
      <c r="AF12" s="17">
        <v>4.1423309102447299E-2</v>
      </c>
      <c r="AG12" s="17">
        <v>3.8270974053786003E-2</v>
      </c>
      <c r="AH12" s="17">
        <v>3.0084562519800101E-2</v>
      </c>
      <c r="AI12" s="17">
        <v>6.3620100006323496E-2</v>
      </c>
      <c r="AJ12" s="17">
        <v>0.108923364196712</v>
      </c>
      <c r="AK12" s="17">
        <v>6.4902046964733007E-2</v>
      </c>
      <c r="AL12" s="17"/>
      <c r="AM12" s="17">
        <v>6.0748300059233297E-2</v>
      </c>
      <c r="AN12" s="17">
        <v>4.7056624742457302E-2</v>
      </c>
      <c r="AO12" s="17">
        <v>3.4145404215791403E-2</v>
      </c>
      <c r="AP12" s="17">
        <v>8.5819839586545002E-2</v>
      </c>
      <c r="AQ12" s="17">
        <v>4.1332956170523703E-2</v>
      </c>
      <c r="AR12" s="17"/>
      <c r="AS12" s="17">
        <v>4.7920851680276003E-2</v>
      </c>
      <c r="AT12" s="17">
        <v>5.8865511204846802E-2</v>
      </c>
      <c r="AU12" s="17">
        <v>6.7405796154235503E-2</v>
      </c>
      <c r="AV12" s="17">
        <v>4.5588359346262E-2</v>
      </c>
      <c r="AW12" s="17">
        <v>1.93875148247756E-2</v>
      </c>
      <c r="AX12" s="17">
        <v>6.1846942803992798E-2</v>
      </c>
      <c r="AY12" s="17"/>
      <c r="AZ12" s="17">
        <v>2.6915698280373199E-2</v>
      </c>
      <c r="BA12" s="17">
        <v>6.0705198223324298E-2</v>
      </c>
      <c r="BB12" s="17">
        <v>9.3757839140588703E-2</v>
      </c>
      <c r="BC12" s="17">
        <v>1.0909552059928E-2</v>
      </c>
      <c r="BD12" s="17">
        <v>4.5922223636098901E-2</v>
      </c>
      <c r="BE12" s="17"/>
      <c r="BF12" s="17">
        <v>5.3077291238495798E-2</v>
      </c>
      <c r="BG12" s="17"/>
      <c r="BH12" s="17">
        <v>5.4219887107789799E-2</v>
      </c>
      <c r="BI12" s="17"/>
      <c r="BJ12" s="17">
        <v>6.0086289722516999E-2</v>
      </c>
      <c r="BK12" s="17">
        <v>4.9245728198432599E-2</v>
      </c>
      <c r="BL12" s="17">
        <v>4.1220698803003102E-2</v>
      </c>
      <c r="BM12" s="17">
        <v>8.2156506086888001E-2</v>
      </c>
      <c r="BN12" s="17">
        <v>2.7665368950036701E-2</v>
      </c>
      <c r="BO12" s="17">
        <v>5.0887263951650399E-2</v>
      </c>
      <c r="BP12" s="17"/>
      <c r="BQ12" s="17">
        <v>3.79642162189259E-2</v>
      </c>
      <c r="BR12" s="17">
        <v>4.8195018801024898E-2</v>
      </c>
      <c r="BS12" s="17">
        <v>6.0501028319255398E-2</v>
      </c>
      <c r="BT12" s="17"/>
      <c r="BU12" s="17">
        <v>3.0334864124551501E-2</v>
      </c>
      <c r="BV12" s="17">
        <v>5.1100084942520503E-2</v>
      </c>
      <c r="BW12" s="17">
        <v>5.68052686851509E-2</v>
      </c>
      <c r="BX12" s="17"/>
      <c r="BY12" s="17">
        <v>5.4641530284621903E-2</v>
      </c>
      <c r="BZ12" s="17"/>
      <c r="CA12" s="17">
        <v>1.51966645540109E-2</v>
      </c>
    </row>
    <row r="13" spans="2:79" x14ac:dyDescent="0.35">
      <c r="B13" s="18" t="s">
        <v>136</v>
      </c>
      <c r="C13" s="17">
        <v>0.135997048654564</v>
      </c>
      <c r="D13" s="17">
        <v>0.102086665687873</v>
      </c>
      <c r="E13" s="17">
        <v>0.17035392430243901</v>
      </c>
      <c r="F13" s="17"/>
      <c r="G13" s="17">
        <v>0.119753577305618</v>
      </c>
      <c r="H13" s="17">
        <v>0.14374170107832501</v>
      </c>
      <c r="I13" s="17">
        <v>0.12299344086068099</v>
      </c>
      <c r="J13" s="17">
        <v>0.14412169533687</v>
      </c>
      <c r="K13" s="17">
        <v>0.12302718675912599</v>
      </c>
      <c r="L13" s="17">
        <v>0.15033503794634001</v>
      </c>
      <c r="M13" s="17"/>
      <c r="N13" s="17">
        <v>9.4934056538625702E-2</v>
      </c>
      <c r="O13" s="17">
        <v>0.155400227069216</v>
      </c>
      <c r="P13" s="17">
        <v>0.113741260989579</v>
      </c>
      <c r="Q13" s="17">
        <v>0.181076499017297</v>
      </c>
      <c r="R13" s="17"/>
      <c r="S13" s="17">
        <v>0.12322898891463301</v>
      </c>
      <c r="T13" s="17">
        <v>0.118588544929285</v>
      </c>
      <c r="U13" s="17">
        <v>0.12814508125257101</v>
      </c>
      <c r="V13" s="17">
        <v>0.14281461577534799</v>
      </c>
      <c r="W13" s="17">
        <v>0.17799301744457399</v>
      </c>
      <c r="X13" s="17">
        <v>0.13830983526796201</v>
      </c>
      <c r="Y13" s="17">
        <v>0.185581473963395</v>
      </c>
      <c r="Z13" s="17">
        <v>0.161002826602239</v>
      </c>
      <c r="AA13" s="17">
        <v>0.106798655685131</v>
      </c>
      <c r="AB13" s="17">
        <v>0.15685200030278601</v>
      </c>
      <c r="AC13" s="17">
        <v>0.15177210893304499</v>
      </c>
      <c r="AD13" s="17">
        <v>8.5664393117679205E-2</v>
      </c>
      <c r="AE13" s="17"/>
      <c r="AF13" s="17">
        <v>0.20538200532075401</v>
      </c>
      <c r="AG13" s="17">
        <v>0.117712016113923</v>
      </c>
      <c r="AH13" s="17">
        <v>0.11198941394312301</v>
      </c>
      <c r="AI13" s="17">
        <v>7.70218894531048E-2</v>
      </c>
      <c r="AJ13" s="17">
        <v>0.15966630020202899</v>
      </c>
      <c r="AK13" s="17">
        <v>4.7426016372314597E-2</v>
      </c>
      <c r="AL13" s="17"/>
      <c r="AM13" s="17">
        <v>0.20055673296485399</v>
      </c>
      <c r="AN13" s="17">
        <v>0.119841632814997</v>
      </c>
      <c r="AO13" s="17">
        <v>0.12792154627510299</v>
      </c>
      <c r="AP13" s="17">
        <v>6.5434499800122406E-2</v>
      </c>
      <c r="AQ13" s="17">
        <v>9.4676999777801904E-2</v>
      </c>
      <c r="AR13" s="17"/>
      <c r="AS13" s="17">
        <v>0.104767560978522</v>
      </c>
      <c r="AT13" s="17">
        <v>0.16841692294664801</v>
      </c>
      <c r="AU13" s="17">
        <v>0.123611414428901</v>
      </c>
      <c r="AV13" s="17">
        <v>0.127632335039254</v>
      </c>
      <c r="AW13" s="17">
        <v>0.19199824156688899</v>
      </c>
      <c r="AX13" s="17">
        <v>0.11136016938573801</v>
      </c>
      <c r="AY13" s="17"/>
      <c r="AZ13" s="17">
        <v>0.13173082420891599</v>
      </c>
      <c r="BA13" s="17">
        <v>9.2952667832898905E-2</v>
      </c>
      <c r="BB13" s="17">
        <v>0.15361661149044301</v>
      </c>
      <c r="BC13" s="17">
        <v>0.14918178509379201</v>
      </c>
      <c r="BD13" s="17">
        <v>0.17408406454730799</v>
      </c>
      <c r="BE13" s="17"/>
      <c r="BF13" s="17">
        <v>0.12843703956524899</v>
      </c>
      <c r="BG13" s="17"/>
      <c r="BH13" s="17">
        <v>0.122070901617994</v>
      </c>
      <c r="BI13" s="17"/>
      <c r="BJ13" s="17">
        <v>0.12078109814954401</v>
      </c>
      <c r="BK13" s="17">
        <v>0.167486244707411</v>
      </c>
      <c r="BL13" s="17">
        <v>0.112753716573936</v>
      </c>
      <c r="BM13" s="17">
        <v>0.16528719318982299</v>
      </c>
      <c r="BN13" s="17">
        <v>0.10412056355739301</v>
      </c>
      <c r="BO13" s="17">
        <v>0.140896578738509</v>
      </c>
      <c r="BP13" s="17"/>
      <c r="BQ13" s="17">
        <v>8.2893577247536196E-2</v>
      </c>
      <c r="BR13" s="17">
        <v>0.124455286226932</v>
      </c>
      <c r="BS13" s="17">
        <v>0.120321181597494</v>
      </c>
      <c r="BT13" s="17"/>
      <c r="BU13" s="17">
        <v>8.5640133453993197E-2</v>
      </c>
      <c r="BV13" s="17">
        <v>0.10253515411106499</v>
      </c>
      <c r="BW13" s="17">
        <v>0.125714886595996</v>
      </c>
      <c r="BX13" s="17"/>
      <c r="BY13" s="17">
        <v>0.116528494352604</v>
      </c>
      <c r="BZ13" s="17"/>
      <c r="CA13" s="17">
        <v>7.8854566224290906E-2</v>
      </c>
    </row>
    <row r="14" spans="2:79" x14ac:dyDescent="0.35">
      <c r="B14" s="18" t="s">
        <v>593</v>
      </c>
      <c r="C14" s="21">
        <v>0.70235876836507305</v>
      </c>
      <c r="D14" s="21">
        <v>0.743967724920508</v>
      </c>
      <c r="E14" s="21">
        <v>0.65962659558522097</v>
      </c>
      <c r="F14" s="21"/>
      <c r="G14" s="21">
        <v>0.63839629118427499</v>
      </c>
      <c r="H14" s="21">
        <v>0.74779344968083905</v>
      </c>
      <c r="I14" s="21">
        <v>0.66059128634344999</v>
      </c>
      <c r="J14" s="21">
        <v>0.70667360205323804</v>
      </c>
      <c r="K14" s="21">
        <v>0.74343074207161397</v>
      </c>
      <c r="L14" s="21">
        <v>0.70650780956377801</v>
      </c>
      <c r="M14" s="21"/>
      <c r="N14" s="21">
        <v>0.73281712453977899</v>
      </c>
      <c r="O14" s="21">
        <v>0.70246234689048503</v>
      </c>
      <c r="P14" s="21">
        <v>0.73255769910193103</v>
      </c>
      <c r="Q14" s="21">
        <v>0.63729341726403199</v>
      </c>
      <c r="R14" s="21"/>
      <c r="S14" s="21">
        <v>0.67219846993421695</v>
      </c>
      <c r="T14" s="21">
        <v>0.78340049930748801</v>
      </c>
      <c r="U14" s="21">
        <v>0.73737879532734296</v>
      </c>
      <c r="V14" s="21">
        <v>0.66445763927064305</v>
      </c>
      <c r="W14" s="21">
        <v>0.68549625583178297</v>
      </c>
      <c r="X14" s="21">
        <v>0.74991485026243998</v>
      </c>
      <c r="Y14" s="21">
        <v>0.66948073108306605</v>
      </c>
      <c r="Z14" s="21">
        <v>0.52476473201370899</v>
      </c>
      <c r="AA14" s="21">
        <v>0.69590081595828701</v>
      </c>
      <c r="AB14" s="21">
        <v>0.67475574239881397</v>
      </c>
      <c r="AC14" s="21">
        <v>0.73450910156971305</v>
      </c>
      <c r="AD14" s="21">
        <v>0.75658377679125</v>
      </c>
      <c r="AE14" s="21"/>
      <c r="AF14" s="21">
        <v>0.64706902153769696</v>
      </c>
      <c r="AG14" s="21">
        <v>0.71901789839183095</v>
      </c>
      <c r="AH14" s="21">
        <v>0.73955992558082595</v>
      </c>
      <c r="AI14" s="21">
        <v>0.77866256401392597</v>
      </c>
      <c r="AJ14" s="21">
        <v>0.55280699133379996</v>
      </c>
      <c r="AK14" s="21">
        <v>0.84195437689771901</v>
      </c>
      <c r="AL14" s="21"/>
      <c r="AM14" s="21">
        <v>0.60883555419020297</v>
      </c>
      <c r="AN14" s="21">
        <v>0.71005152475299405</v>
      </c>
      <c r="AO14" s="21">
        <v>0.75598562471978803</v>
      </c>
      <c r="AP14" s="21">
        <v>0.72160511702858199</v>
      </c>
      <c r="AQ14" s="21">
        <v>0.80371831630087898</v>
      </c>
      <c r="AR14" s="21"/>
      <c r="AS14" s="21">
        <v>0.76586496695773898</v>
      </c>
      <c r="AT14" s="21">
        <v>0.66702227953902904</v>
      </c>
      <c r="AU14" s="21">
        <v>0.67949207805888401</v>
      </c>
      <c r="AV14" s="21">
        <v>0.71348655617533496</v>
      </c>
      <c r="AW14" s="21">
        <v>0.64180947842010905</v>
      </c>
      <c r="AX14" s="21">
        <v>0.74133510195863705</v>
      </c>
      <c r="AY14" s="21"/>
      <c r="AZ14" s="21">
        <v>0.72044232423427201</v>
      </c>
      <c r="BA14" s="21">
        <v>0.74286913053139503</v>
      </c>
      <c r="BB14" s="21">
        <v>0.66384109304696903</v>
      </c>
      <c r="BC14" s="21">
        <v>0.693258076208491</v>
      </c>
      <c r="BD14" s="21">
        <v>0.67050832534559901</v>
      </c>
      <c r="BE14" s="21"/>
      <c r="BF14" s="21">
        <v>0.710038280373541</v>
      </c>
      <c r="BG14" s="21"/>
      <c r="BH14" s="21">
        <v>0.70733995113395998</v>
      </c>
      <c r="BI14" s="21"/>
      <c r="BJ14" s="21">
        <v>0.67751416315580604</v>
      </c>
      <c r="BK14" s="21">
        <v>0.68139315976269599</v>
      </c>
      <c r="BL14" s="21">
        <v>0.76860122610719805</v>
      </c>
      <c r="BM14" s="21">
        <v>0.56553116925300495</v>
      </c>
      <c r="BN14" s="21">
        <v>0.86821406749257002</v>
      </c>
      <c r="BO14" s="21">
        <v>0.68575331834889797</v>
      </c>
      <c r="BP14" s="21"/>
      <c r="BQ14" s="21">
        <v>0.77338644535459</v>
      </c>
      <c r="BR14" s="21">
        <v>0.69717197027776001</v>
      </c>
      <c r="BS14" s="21">
        <v>0.71001072158078105</v>
      </c>
      <c r="BT14" s="21"/>
      <c r="BU14" s="21">
        <v>0.78224416365369898</v>
      </c>
      <c r="BV14" s="21">
        <v>0.74764183466029299</v>
      </c>
      <c r="BW14" s="21">
        <v>0.68550912514040996</v>
      </c>
      <c r="BX14" s="21"/>
      <c r="BY14" s="21">
        <v>0.76708852892416401</v>
      </c>
      <c r="BZ14" s="21"/>
      <c r="CA14" s="21">
        <v>0.84581924367991801</v>
      </c>
    </row>
    <row r="15" spans="2:79" x14ac:dyDescent="0.35">
      <c r="B15" s="18" t="s">
        <v>594</v>
      </c>
      <c r="C15" s="21">
        <v>0.16164418298036301</v>
      </c>
      <c r="D15" s="21">
        <v>0.15394560939162</v>
      </c>
      <c r="E15" s="21">
        <v>0.17001948011234</v>
      </c>
      <c r="F15" s="21"/>
      <c r="G15" s="21">
        <v>0.24185013151010701</v>
      </c>
      <c r="H15" s="21">
        <v>0.10846484924083601</v>
      </c>
      <c r="I15" s="21">
        <v>0.216415272795869</v>
      </c>
      <c r="J15" s="21">
        <v>0.14920470260989199</v>
      </c>
      <c r="K15" s="21">
        <v>0.13354207116926101</v>
      </c>
      <c r="L15" s="21">
        <v>0.14315715248988201</v>
      </c>
      <c r="M15" s="21"/>
      <c r="N15" s="21">
        <v>0.17224881892159499</v>
      </c>
      <c r="O15" s="21">
        <v>0.142137426040299</v>
      </c>
      <c r="P15" s="21">
        <v>0.15370103990849099</v>
      </c>
      <c r="Q15" s="21">
        <v>0.18163008371867101</v>
      </c>
      <c r="R15" s="21"/>
      <c r="S15" s="21">
        <v>0.20457254115115101</v>
      </c>
      <c r="T15" s="21">
        <v>9.8010955763226507E-2</v>
      </c>
      <c r="U15" s="21">
        <v>0.134476123420086</v>
      </c>
      <c r="V15" s="21">
        <v>0.19272774495400899</v>
      </c>
      <c r="W15" s="21">
        <v>0.13651072672364301</v>
      </c>
      <c r="X15" s="21">
        <v>0.111775314469598</v>
      </c>
      <c r="Y15" s="21">
        <v>0.14493779495353901</v>
      </c>
      <c r="Z15" s="21">
        <v>0.31423244138405299</v>
      </c>
      <c r="AA15" s="21">
        <v>0.19730052835658199</v>
      </c>
      <c r="AB15" s="21">
        <v>0.16839225729839999</v>
      </c>
      <c r="AC15" s="21">
        <v>0.113718789497242</v>
      </c>
      <c r="AD15" s="21">
        <v>0.15775183009107099</v>
      </c>
      <c r="AE15" s="21"/>
      <c r="AF15" s="21">
        <v>0.14754897314154899</v>
      </c>
      <c r="AG15" s="21">
        <v>0.16327008549424599</v>
      </c>
      <c r="AH15" s="21">
        <v>0.14845066047605099</v>
      </c>
      <c r="AI15" s="21">
        <v>0.14431554653296999</v>
      </c>
      <c r="AJ15" s="21">
        <v>0.287526708464171</v>
      </c>
      <c r="AK15" s="21">
        <v>0.110619606729967</v>
      </c>
      <c r="AL15" s="21"/>
      <c r="AM15" s="21">
        <v>0.19060771284494399</v>
      </c>
      <c r="AN15" s="21">
        <v>0.17010684243200899</v>
      </c>
      <c r="AO15" s="21">
        <v>0.11609282900510901</v>
      </c>
      <c r="AP15" s="21">
        <v>0.21296038317129601</v>
      </c>
      <c r="AQ15" s="21">
        <v>0.10160468392131899</v>
      </c>
      <c r="AR15" s="21"/>
      <c r="AS15" s="21">
        <v>0.129367472063739</v>
      </c>
      <c r="AT15" s="21">
        <v>0.16456079751432301</v>
      </c>
      <c r="AU15" s="21">
        <v>0.19689650751221499</v>
      </c>
      <c r="AV15" s="21">
        <v>0.15888110878541101</v>
      </c>
      <c r="AW15" s="21">
        <v>0.16619228001300199</v>
      </c>
      <c r="AX15" s="21">
        <v>0.147304728655624</v>
      </c>
      <c r="AY15" s="21"/>
      <c r="AZ15" s="21">
        <v>0.147826851556811</v>
      </c>
      <c r="BA15" s="21">
        <v>0.16417820163570601</v>
      </c>
      <c r="BB15" s="21">
        <v>0.18254229546258799</v>
      </c>
      <c r="BC15" s="21">
        <v>0.15756013869771701</v>
      </c>
      <c r="BD15" s="21">
        <v>0.155407610107093</v>
      </c>
      <c r="BE15" s="21"/>
      <c r="BF15" s="21">
        <v>0.16152468006121001</v>
      </c>
      <c r="BG15" s="21"/>
      <c r="BH15" s="21">
        <v>0.170589147248046</v>
      </c>
      <c r="BI15" s="21"/>
      <c r="BJ15" s="21">
        <v>0.20170473869465</v>
      </c>
      <c r="BK15" s="21">
        <v>0.15112059552989299</v>
      </c>
      <c r="BL15" s="21">
        <v>0.118645057318865</v>
      </c>
      <c r="BM15" s="21">
        <v>0.269181637557172</v>
      </c>
      <c r="BN15" s="21">
        <v>2.7665368950036701E-2</v>
      </c>
      <c r="BO15" s="21">
        <v>0.17335010291259301</v>
      </c>
      <c r="BP15" s="21"/>
      <c r="BQ15" s="21">
        <v>0.14371997739787301</v>
      </c>
      <c r="BR15" s="21">
        <v>0.17837274349530799</v>
      </c>
      <c r="BS15" s="21">
        <v>0.16966809682172501</v>
      </c>
      <c r="BT15" s="21"/>
      <c r="BU15" s="21">
        <v>0.13211570289230801</v>
      </c>
      <c r="BV15" s="21">
        <v>0.149823011228642</v>
      </c>
      <c r="BW15" s="21">
        <v>0.18877598826359401</v>
      </c>
      <c r="BX15" s="21"/>
      <c r="BY15" s="21">
        <v>0.116382976723232</v>
      </c>
      <c r="BZ15" s="21"/>
      <c r="CA15" s="21">
        <v>7.5326190095791098E-2</v>
      </c>
    </row>
    <row r="16" spans="2:79" x14ac:dyDescent="0.35">
      <c r="B16" s="18" t="s">
        <v>202</v>
      </c>
      <c r="C16" s="22">
        <v>0.54071458538471096</v>
      </c>
      <c r="D16" s="22">
        <v>0.59002211552888795</v>
      </c>
      <c r="E16" s="22">
        <v>0.48960711547288099</v>
      </c>
      <c r="F16" s="22"/>
      <c r="G16" s="22">
        <v>0.39654615967416801</v>
      </c>
      <c r="H16" s="22">
        <v>0.63932860044000295</v>
      </c>
      <c r="I16" s="22">
        <v>0.44417601354758202</v>
      </c>
      <c r="J16" s="22">
        <v>0.55746889944334699</v>
      </c>
      <c r="K16" s="22">
        <v>0.60988867090235299</v>
      </c>
      <c r="L16" s="22">
        <v>0.56335065707389698</v>
      </c>
      <c r="M16" s="22"/>
      <c r="N16" s="22">
        <v>0.56056830561818405</v>
      </c>
      <c r="O16" s="22">
        <v>0.56032492085018604</v>
      </c>
      <c r="P16" s="22">
        <v>0.57885665919343998</v>
      </c>
      <c r="Q16" s="22">
        <v>0.45566333354536098</v>
      </c>
      <c r="R16" s="22"/>
      <c r="S16" s="22">
        <v>0.46762592878306602</v>
      </c>
      <c r="T16" s="22">
        <v>0.68538954354426196</v>
      </c>
      <c r="U16" s="22">
        <v>0.60290267190725699</v>
      </c>
      <c r="V16" s="22">
        <v>0.47172989431663398</v>
      </c>
      <c r="W16" s="22">
        <v>0.54898552910814002</v>
      </c>
      <c r="X16" s="22">
        <v>0.638139535792841</v>
      </c>
      <c r="Y16" s="22">
        <v>0.52454293612952796</v>
      </c>
      <c r="Z16" s="22">
        <v>0.210532290629656</v>
      </c>
      <c r="AA16" s="22">
        <v>0.49860028760170499</v>
      </c>
      <c r="AB16" s="22">
        <v>0.50636348510041396</v>
      </c>
      <c r="AC16" s="22">
        <v>0.62079031207247104</v>
      </c>
      <c r="AD16" s="22">
        <v>0.59883194670017903</v>
      </c>
      <c r="AE16" s="22"/>
      <c r="AF16" s="22">
        <v>0.499520048396148</v>
      </c>
      <c r="AG16" s="22">
        <v>0.55574781289758601</v>
      </c>
      <c r="AH16" s="22">
        <v>0.59110926510477402</v>
      </c>
      <c r="AI16" s="22">
        <v>0.63434701748095601</v>
      </c>
      <c r="AJ16" s="22">
        <v>0.26528028286963001</v>
      </c>
      <c r="AK16" s="22">
        <v>0.73133477016775195</v>
      </c>
      <c r="AL16" s="22"/>
      <c r="AM16" s="22">
        <v>0.41822784134525898</v>
      </c>
      <c r="AN16" s="22">
        <v>0.53994468232098503</v>
      </c>
      <c r="AO16" s="22">
        <v>0.63989279571467905</v>
      </c>
      <c r="AP16" s="22">
        <v>0.50864473385728604</v>
      </c>
      <c r="AQ16" s="22">
        <v>0.70211363237956004</v>
      </c>
      <c r="AR16" s="22"/>
      <c r="AS16" s="22">
        <v>0.63649749489399898</v>
      </c>
      <c r="AT16" s="22">
        <v>0.50246148202470597</v>
      </c>
      <c r="AU16" s="22">
        <v>0.48259557054666902</v>
      </c>
      <c r="AV16" s="22">
        <v>0.55460544738992401</v>
      </c>
      <c r="AW16" s="22">
        <v>0.47561719840710698</v>
      </c>
      <c r="AX16" s="22">
        <v>0.594030373303013</v>
      </c>
      <c r="AY16" s="22"/>
      <c r="AZ16" s="22">
        <v>0.57261547267746105</v>
      </c>
      <c r="BA16" s="22">
        <v>0.57869092889568896</v>
      </c>
      <c r="BB16" s="22">
        <v>0.48129879758438099</v>
      </c>
      <c r="BC16" s="22">
        <v>0.53569793751077499</v>
      </c>
      <c r="BD16" s="22">
        <v>0.51510071523850598</v>
      </c>
      <c r="BE16" s="22"/>
      <c r="BF16" s="22">
        <v>0.54851360031233098</v>
      </c>
      <c r="BG16" s="22"/>
      <c r="BH16" s="22">
        <v>0.53675080388591501</v>
      </c>
      <c r="BI16" s="22"/>
      <c r="BJ16" s="22">
        <v>0.47580942446115698</v>
      </c>
      <c r="BK16" s="22">
        <v>0.530272564232803</v>
      </c>
      <c r="BL16" s="22">
        <v>0.64995616878833296</v>
      </c>
      <c r="BM16" s="22">
        <v>0.296349531695833</v>
      </c>
      <c r="BN16" s="22">
        <v>0.840548698542533</v>
      </c>
      <c r="BO16" s="22">
        <v>0.51240321543630496</v>
      </c>
      <c r="BP16" s="22"/>
      <c r="BQ16" s="22">
        <v>0.62966646795671699</v>
      </c>
      <c r="BR16" s="22">
        <v>0.51879922678245205</v>
      </c>
      <c r="BS16" s="22">
        <v>0.54034262475905603</v>
      </c>
      <c r="BT16" s="22"/>
      <c r="BU16" s="22">
        <v>0.65012846076139097</v>
      </c>
      <c r="BV16" s="22">
        <v>0.59781882343165105</v>
      </c>
      <c r="BW16" s="22">
        <v>0.49673313687681597</v>
      </c>
      <c r="BX16" s="22"/>
      <c r="BY16" s="22">
        <v>0.65070555220093196</v>
      </c>
      <c r="BZ16" s="22"/>
      <c r="CA16" s="22">
        <v>0.77049305358412701</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21"/>
  <sheetViews>
    <sheetView showGridLines="0" topLeftCell="A7"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840</v>
      </c>
      <c r="D7" s="10">
        <v>386</v>
      </c>
      <c r="E7" s="10">
        <v>450</v>
      </c>
      <c r="F7" s="10"/>
      <c r="G7" s="10">
        <v>91</v>
      </c>
      <c r="H7" s="10">
        <v>121</v>
      </c>
      <c r="I7" s="10">
        <v>103</v>
      </c>
      <c r="J7" s="10">
        <v>119</v>
      </c>
      <c r="K7" s="10">
        <v>180</v>
      </c>
      <c r="L7" s="10">
        <v>226</v>
      </c>
      <c r="M7" s="10"/>
      <c r="N7" s="10">
        <v>327</v>
      </c>
      <c r="O7" s="10">
        <v>236</v>
      </c>
      <c r="P7" s="10">
        <v>93</v>
      </c>
      <c r="Q7" s="10">
        <v>175</v>
      </c>
      <c r="R7" s="10"/>
      <c r="S7" s="10">
        <v>109</v>
      </c>
      <c r="T7" s="10">
        <v>125</v>
      </c>
      <c r="U7" s="10">
        <v>80</v>
      </c>
      <c r="V7" s="10">
        <v>63</v>
      </c>
      <c r="W7" s="10">
        <v>64</v>
      </c>
      <c r="X7" s="10">
        <v>58</v>
      </c>
      <c r="Y7" s="10">
        <v>61</v>
      </c>
      <c r="Z7" s="10">
        <v>40</v>
      </c>
      <c r="AA7" s="10">
        <v>90</v>
      </c>
      <c r="AB7" s="10">
        <v>74</v>
      </c>
      <c r="AC7" s="10">
        <v>52</v>
      </c>
      <c r="AD7" s="10">
        <v>24</v>
      </c>
      <c r="AE7" s="10"/>
      <c r="AF7" s="10">
        <v>150</v>
      </c>
      <c r="AG7" s="10">
        <v>248</v>
      </c>
      <c r="AH7" s="10">
        <v>176</v>
      </c>
      <c r="AI7" s="10">
        <v>71</v>
      </c>
      <c r="AJ7" s="10">
        <v>57</v>
      </c>
      <c r="AK7" s="10">
        <v>71</v>
      </c>
      <c r="AL7" s="10"/>
      <c r="AM7" s="10">
        <v>171</v>
      </c>
      <c r="AN7" s="10">
        <v>273</v>
      </c>
      <c r="AO7" s="10">
        <v>243</v>
      </c>
      <c r="AP7" s="10">
        <v>109</v>
      </c>
      <c r="AQ7" s="10">
        <v>22</v>
      </c>
      <c r="AR7" s="10"/>
      <c r="AS7" s="10">
        <v>167</v>
      </c>
      <c r="AT7" s="10">
        <v>226</v>
      </c>
      <c r="AU7" s="10">
        <v>116</v>
      </c>
      <c r="AV7" s="10">
        <v>156</v>
      </c>
      <c r="AW7" s="10">
        <v>112</v>
      </c>
      <c r="AX7" s="10">
        <v>63</v>
      </c>
      <c r="AY7" s="10"/>
      <c r="AZ7" s="10">
        <v>201</v>
      </c>
      <c r="BA7" s="10">
        <v>236</v>
      </c>
      <c r="BB7" s="10">
        <v>146</v>
      </c>
      <c r="BC7" s="10">
        <v>77</v>
      </c>
      <c r="BD7" s="10">
        <v>172</v>
      </c>
      <c r="BE7" s="10"/>
      <c r="BF7" s="10">
        <v>678</v>
      </c>
      <c r="BG7" s="10"/>
      <c r="BH7" s="10">
        <v>567</v>
      </c>
      <c r="BI7" s="10"/>
      <c r="BJ7" s="10">
        <v>206</v>
      </c>
      <c r="BK7" s="10">
        <v>183</v>
      </c>
      <c r="BL7" s="10">
        <v>302</v>
      </c>
      <c r="BM7" s="10">
        <v>60</v>
      </c>
      <c r="BN7" s="10">
        <v>17</v>
      </c>
      <c r="BO7" s="10">
        <v>25</v>
      </c>
      <c r="BP7" s="10"/>
      <c r="BQ7" s="10">
        <v>132</v>
      </c>
      <c r="BR7" s="10">
        <v>239</v>
      </c>
      <c r="BS7" s="10">
        <v>413</v>
      </c>
      <c r="BT7" s="10"/>
      <c r="BU7" s="10">
        <v>37</v>
      </c>
      <c r="BV7" s="10">
        <v>272</v>
      </c>
      <c r="BW7" s="10">
        <v>441</v>
      </c>
      <c r="BX7" s="10"/>
      <c r="BY7" s="10">
        <v>23</v>
      </c>
      <c r="BZ7" s="10"/>
      <c r="CA7" s="10">
        <v>205</v>
      </c>
    </row>
    <row r="8" spans="2:79" ht="30" customHeight="1" x14ac:dyDescent="0.35">
      <c r="B8" s="11" t="s">
        <v>20</v>
      </c>
      <c r="C8" s="11">
        <v>824</v>
      </c>
      <c r="D8" s="11">
        <v>386</v>
      </c>
      <c r="E8" s="11">
        <v>435</v>
      </c>
      <c r="F8" s="11"/>
      <c r="G8" s="11">
        <v>106</v>
      </c>
      <c r="H8" s="11">
        <v>145</v>
      </c>
      <c r="I8" s="11">
        <v>130</v>
      </c>
      <c r="J8" s="11">
        <v>126</v>
      </c>
      <c r="K8" s="11">
        <v>138</v>
      </c>
      <c r="L8" s="11">
        <v>179</v>
      </c>
      <c r="M8" s="11"/>
      <c r="N8" s="11">
        <v>220</v>
      </c>
      <c r="O8" s="11">
        <v>224</v>
      </c>
      <c r="P8" s="11">
        <v>150</v>
      </c>
      <c r="Q8" s="11">
        <v>222</v>
      </c>
      <c r="R8" s="11"/>
      <c r="S8" s="11">
        <v>116</v>
      </c>
      <c r="T8" s="11">
        <v>119</v>
      </c>
      <c r="U8" s="11">
        <v>68</v>
      </c>
      <c r="V8" s="11">
        <v>70</v>
      </c>
      <c r="W8" s="11">
        <v>70</v>
      </c>
      <c r="X8" s="11">
        <v>66</v>
      </c>
      <c r="Y8" s="11">
        <v>54</v>
      </c>
      <c r="Z8" s="11">
        <v>39</v>
      </c>
      <c r="AA8" s="11">
        <v>90</v>
      </c>
      <c r="AB8" s="11">
        <v>68</v>
      </c>
      <c r="AC8" s="11">
        <v>43</v>
      </c>
      <c r="AD8" s="11">
        <v>22</v>
      </c>
      <c r="AE8" s="11"/>
      <c r="AF8" s="11">
        <v>158</v>
      </c>
      <c r="AG8" s="11">
        <v>260</v>
      </c>
      <c r="AH8" s="11">
        <v>174</v>
      </c>
      <c r="AI8" s="11">
        <v>70</v>
      </c>
      <c r="AJ8" s="11">
        <v>50</v>
      </c>
      <c r="AK8" s="11">
        <v>49</v>
      </c>
      <c r="AL8" s="11"/>
      <c r="AM8" s="11">
        <v>184</v>
      </c>
      <c r="AN8" s="11">
        <v>282</v>
      </c>
      <c r="AO8" s="11">
        <v>222</v>
      </c>
      <c r="AP8" s="11">
        <v>97</v>
      </c>
      <c r="AQ8" s="11">
        <v>13</v>
      </c>
      <c r="AR8" s="11"/>
      <c r="AS8" s="11">
        <v>172</v>
      </c>
      <c r="AT8" s="11">
        <v>212</v>
      </c>
      <c r="AU8" s="11">
        <v>134</v>
      </c>
      <c r="AV8" s="11">
        <v>153</v>
      </c>
      <c r="AW8" s="11">
        <v>100</v>
      </c>
      <c r="AX8" s="11">
        <v>54</v>
      </c>
      <c r="AY8" s="11"/>
      <c r="AZ8" s="11">
        <v>165</v>
      </c>
      <c r="BA8" s="11">
        <v>246</v>
      </c>
      <c r="BB8" s="11">
        <v>147</v>
      </c>
      <c r="BC8" s="11">
        <v>71</v>
      </c>
      <c r="BD8" s="11">
        <v>189</v>
      </c>
      <c r="BE8" s="11"/>
      <c r="BF8" s="11">
        <v>634</v>
      </c>
      <c r="BG8" s="11"/>
      <c r="BH8" s="11">
        <v>533</v>
      </c>
      <c r="BI8" s="11"/>
      <c r="BJ8" s="11">
        <v>216</v>
      </c>
      <c r="BK8" s="11">
        <v>171</v>
      </c>
      <c r="BL8" s="11">
        <v>259</v>
      </c>
      <c r="BM8" s="11">
        <v>73</v>
      </c>
      <c r="BN8" s="11">
        <v>21</v>
      </c>
      <c r="BO8" s="11">
        <v>28</v>
      </c>
      <c r="BP8" s="11"/>
      <c r="BQ8" s="11">
        <v>121</v>
      </c>
      <c r="BR8" s="11">
        <v>229</v>
      </c>
      <c r="BS8" s="11">
        <v>410</v>
      </c>
      <c r="BT8" s="11"/>
      <c r="BU8" s="11">
        <v>31</v>
      </c>
      <c r="BV8" s="11">
        <v>249</v>
      </c>
      <c r="BW8" s="11">
        <v>447</v>
      </c>
      <c r="BX8" s="11"/>
      <c r="BY8" s="11">
        <v>26</v>
      </c>
      <c r="BZ8" s="11"/>
      <c r="CA8" s="11">
        <v>189</v>
      </c>
    </row>
    <row r="9" spans="2:79" x14ac:dyDescent="0.35">
      <c r="B9" s="18" t="s">
        <v>589</v>
      </c>
      <c r="C9" s="17">
        <v>0.19242292274520501</v>
      </c>
      <c r="D9" s="17">
        <v>0.18785200047487999</v>
      </c>
      <c r="E9" s="17">
        <v>0.195524936760861</v>
      </c>
      <c r="F9" s="17"/>
      <c r="G9" s="17">
        <v>0.23636467390280499</v>
      </c>
      <c r="H9" s="17">
        <v>0.219158765226139</v>
      </c>
      <c r="I9" s="17">
        <v>0.19663143302646</v>
      </c>
      <c r="J9" s="17">
        <v>0.12000198728593101</v>
      </c>
      <c r="K9" s="17">
        <v>0.18692607537042</v>
      </c>
      <c r="L9" s="17">
        <v>0.19691768969080001</v>
      </c>
      <c r="M9" s="17"/>
      <c r="N9" s="17">
        <v>0.204230510147108</v>
      </c>
      <c r="O9" s="17">
        <v>0.20270496850188599</v>
      </c>
      <c r="P9" s="17">
        <v>0.14631952514479801</v>
      </c>
      <c r="Q9" s="17">
        <v>0.19714266537314501</v>
      </c>
      <c r="R9" s="17"/>
      <c r="S9" s="17">
        <v>0.25117463160416598</v>
      </c>
      <c r="T9" s="17">
        <v>0.19959037563905299</v>
      </c>
      <c r="U9" s="17">
        <v>0.23283983515846601</v>
      </c>
      <c r="V9" s="17">
        <v>0.114733206327154</v>
      </c>
      <c r="W9" s="17">
        <v>0.116421599426126</v>
      </c>
      <c r="X9" s="17">
        <v>0.16362229961003899</v>
      </c>
      <c r="Y9" s="17">
        <v>0.25794547800698803</v>
      </c>
      <c r="Z9" s="17">
        <v>8.4335027068274296E-2</v>
      </c>
      <c r="AA9" s="17">
        <v>0.23848866583122699</v>
      </c>
      <c r="AB9" s="17">
        <v>0.11995948761155099</v>
      </c>
      <c r="AC9" s="17">
        <v>0.29363986195838598</v>
      </c>
      <c r="AD9" s="17">
        <v>0.16392869442586799</v>
      </c>
      <c r="AE9" s="17"/>
      <c r="AF9" s="17">
        <v>0.25075671032147101</v>
      </c>
      <c r="AG9" s="17">
        <v>0.19199124919580099</v>
      </c>
      <c r="AH9" s="17">
        <v>0.144163527093424</v>
      </c>
      <c r="AI9" s="17">
        <v>0.15621309612164899</v>
      </c>
      <c r="AJ9" s="17">
        <v>0.28028299846164101</v>
      </c>
      <c r="AK9" s="17">
        <v>0.28345450150846802</v>
      </c>
      <c r="AL9" s="17"/>
      <c r="AM9" s="17">
        <v>0.14839294247517601</v>
      </c>
      <c r="AN9" s="17">
        <v>0.16034357446370301</v>
      </c>
      <c r="AO9" s="17">
        <v>0.262619472479655</v>
      </c>
      <c r="AP9" s="17">
        <v>0.24996738446175501</v>
      </c>
      <c r="AQ9" s="17">
        <v>9.2048688107817897E-2</v>
      </c>
      <c r="AR9" s="17"/>
      <c r="AS9" s="17">
        <v>0.24244486665457701</v>
      </c>
      <c r="AT9" s="17">
        <v>0.17670494404207099</v>
      </c>
      <c r="AU9" s="17">
        <v>0.22219761758551199</v>
      </c>
      <c r="AV9" s="17">
        <v>0.16198165414190999</v>
      </c>
      <c r="AW9" s="17">
        <v>0.14451019538607701</v>
      </c>
      <c r="AX9" s="17">
        <v>0.19567025517775399</v>
      </c>
      <c r="AY9" s="17"/>
      <c r="AZ9" s="17">
        <v>0.173694125535587</v>
      </c>
      <c r="BA9" s="17">
        <v>0.130574849983395</v>
      </c>
      <c r="BB9" s="17">
        <v>0.21190823622512001</v>
      </c>
      <c r="BC9" s="17">
        <v>0.23990084506548401</v>
      </c>
      <c r="BD9" s="17">
        <v>0.25607972704348603</v>
      </c>
      <c r="BE9" s="17"/>
      <c r="BF9" s="17">
        <v>0.18348750792121299</v>
      </c>
      <c r="BG9" s="17"/>
      <c r="BH9" s="17">
        <v>0.18997844886368201</v>
      </c>
      <c r="BI9" s="17"/>
      <c r="BJ9" s="17">
        <v>0.17046821501897999</v>
      </c>
      <c r="BK9" s="17">
        <v>0.22962991145553199</v>
      </c>
      <c r="BL9" s="17">
        <v>0.18025607106313499</v>
      </c>
      <c r="BM9" s="17">
        <v>0.269358863937943</v>
      </c>
      <c r="BN9" s="17">
        <v>0.118026618948797</v>
      </c>
      <c r="BO9" s="17">
        <v>0.120291077976451</v>
      </c>
      <c r="BP9" s="17"/>
      <c r="BQ9" s="17">
        <v>0.23663823227065001</v>
      </c>
      <c r="BR9" s="17">
        <v>0.19307004738102601</v>
      </c>
      <c r="BS9" s="17">
        <v>0.18556405740655699</v>
      </c>
      <c r="BT9" s="17"/>
      <c r="BU9" s="17">
        <v>0.251752682617706</v>
      </c>
      <c r="BV9" s="17">
        <v>0.194490314193174</v>
      </c>
      <c r="BW9" s="17">
        <v>0.191797829186726</v>
      </c>
      <c r="BX9" s="17"/>
      <c r="BY9" s="17">
        <v>0.35097114484028902</v>
      </c>
      <c r="BZ9" s="17"/>
      <c r="CA9" s="17">
        <v>0.30904718729136299</v>
      </c>
    </row>
    <row r="10" spans="2:79" x14ac:dyDescent="0.35">
      <c r="B10" s="18" t="s">
        <v>590</v>
      </c>
      <c r="C10" s="17">
        <v>0.47233201184395901</v>
      </c>
      <c r="D10" s="17">
        <v>0.46270702269914799</v>
      </c>
      <c r="E10" s="17">
        <v>0.47949022768504101</v>
      </c>
      <c r="F10" s="17"/>
      <c r="G10" s="17">
        <v>0.42748893418603201</v>
      </c>
      <c r="H10" s="17">
        <v>0.45275279689000097</v>
      </c>
      <c r="I10" s="17">
        <v>0.48118397213757802</v>
      </c>
      <c r="J10" s="17">
        <v>0.51541050185774595</v>
      </c>
      <c r="K10" s="17">
        <v>0.49493334760019198</v>
      </c>
      <c r="L10" s="17">
        <v>0.460569490157483</v>
      </c>
      <c r="M10" s="17"/>
      <c r="N10" s="17">
        <v>0.46330894565032998</v>
      </c>
      <c r="O10" s="17">
        <v>0.49736282187474901</v>
      </c>
      <c r="P10" s="17">
        <v>0.476869729921025</v>
      </c>
      <c r="Q10" s="17">
        <v>0.44863849523274502</v>
      </c>
      <c r="R10" s="17"/>
      <c r="S10" s="17">
        <v>0.41793664159626598</v>
      </c>
      <c r="T10" s="17">
        <v>0.50621579844534004</v>
      </c>
      <c r="U10" s="17">
        <v>0.46593758306231597</v>
      </c>
      <c r="V10" s="17">
        <v>0.638426494022589</v>
      </c>
      <c r="W10" s="17">
        <v>0.655071235337639</v>
      </c>
      <c r="X10" s="17">
        <v>0.46648051417469</v>
      </c>
      <c r="Y10" s="17">
        <v>0.38209941137307502</v>
      </c>
      <c r="Z10" s="17">
        <v>0.37842762473813402</v>
      </c>
      <c r="AA10" s="17">
        <v>0.35049327064831798</v>
      </c>
      <c r="AB10" s="17">
        <v>0.47214148958256602</v>
      </c>
      <c r="AC10" s="17">
        <v>0.35879307673295502</v>
      </c>
      <c r="AD10" s="17">
        <v>0.61399729908592404</v>
      </c>
      <c r="AE10" s="17"/>
      <c r="AF10" s="17">
        <v>0.45638795342273197</v>
      </c>
      <c r="AG10" s="17">
        <v>0.470468876779987</v>
      </c>
      <c r="AH10" s="17">
        <v>0.47090969363729701</v>
      </c>
      <c r="AI10" s="17">
        <v>0.57972022268620504</v>
      </c>
      <c r="AJ10" s="17">
        <v>0.445880786508975</v>
      </c>
      <c r="AK10" s="17">
        <v>0.38405546805337798</v>
      </c>
      <c r="AL10" s="17"/>
      <c r="AM10" s="17">
        <v>0.43637559902734802</v>
      </c>
      <c r="AN10" s="17">
        <v>0.50284406596999798</v>
      </c>
      <c r="AO10" s="17">
        <v>0.45328286714630101</v>
      </c>
      <c r="AP10" s="17">
        <v>0.52299186075925097</v>
      </c>
      <c r="AQ10" s="17">
        <v>0.46444083679303499</v>
      </c>
      <c r="AR10" s="17"/>
      <c r="AS10" s="17">
        <v>0.410126611369243</v>
      </c>
      <c r="AT10" s="17">
        <v>0.50006172025467599</v>
      </c>
      <c r="AU10" s="17">
        <v>0.37350970130497502</v>
      </c>
      <c r="AV10" s="17">
        <v>0.54952329728020699</v>
      </c>
      <c r="AW10" s="17">
        <v>0.57719896447539198</v>
      </c>
      <c r="AX10" s="17">
        <v>0.39431209294925101</v>
      </c>
      <c r="AY10" s="17"/>
      <c r="AZ10" s="17">
        <v>0.50285066128028399</v>
      </c>
      <c r="BA10" s="17">
        <v>0.51548232338171696</v>
      </c>
      <c r="BB10" s="17">
        <v>0.45773271710689001</v>
      </c>
      <c r="BC10" s="17">
        <v>0.46283535002829801</v>
      </c>
      <c r="BD10" s="17">
        <v>0.41589924489532198</v>
      </c>
      <c r="BE10" s="17"/>
      <c r="BF10" s="17">
        <v>0.49625263521359902</v>
      </c>
      <c r="BG10" s="17"/>
      <c r="BH10" s="17">
        <v>0.47246644061151</v>
      </c>
      <c r="BI10" s="17"/>
      <c r="BJ10" s="17">
        <v>0.49111478579539403</v>
      </c>
      <c r="BK10" s="17">
        <v>0.47491101892293502</v>
      </c>
      <c r="BL10" s="17">
        <v>0.46913437057062302</v>
      </c>
      <c r="BM10" s="17">
        <v>0.34847260602015701</v>
      </c>
      <c r="BN10" s="17">
        <v>0.54145489335006702</v>
      </c>
      <c r="BO10" s="17">
        <v>0.49522535335822998</v>
      </c>
      <c r="BP10" s="17"/>
      <c r="BQ10" s="17">
        <v>0.46909901257404202</v>
      </c>
      <c r="BR10" s="17">
        <v>0.49804431748821199</v>
      </c>
      <c r="BS10" s="17">
        <v>0.47989974465513802</v>
      </c>
      <c r="BT10" s="17"/>
      <c r="BU10" s="17">
        <v>0.47396833405789501</v>
      </c>
      <c r="BV10" s="17">
        <v>0.49077037634362197</v>
      </c>
      <c r="BW10" s="17">
        <v>0.47285206918489597</v>
      </c>
      <c r="BX10" s="17"/>
      <c r="BY10" s="17">
        <v>0.26244915666730501</v>
      </c>
      <c r="BZ10" s="17"/>
      <c r="CA10" s="17">
        <v>0.448860071414377</v>
      </c>
    </row>
    <row r="11" spans="2:79" x14ac:dyDescent="0.35">
      <c r="B11" s="18" t="s">
        <v>591</v>
      </c>
      <c r="C11" s="17">
        <v>0.15405725406693099</v>
      </c>
      <c r="D11" s="17">
        <v>0.17244390704415299</v>
      </c>
      <c r="E11" s="17">
        <v>0.13881261397553901</v>
      </c>
      <c r="F11" s="17"/>
      <c r="G11" s="17">
        <v>0.25635206759616702</v>
      </c>
      <c r="H11" s="17">
        <v>0.13625794688232801</v>
      </c>
      <c r="I11" s="17">
        <v>0.14623092338239899</v>
      </c>
      <c r="J11" s="17">
        <v>0.14265161268478699</v>
      </c>
      <c r="K11" s="17">
        <v>0.15386969283687499</v>
      </c>
      <c r="L11" s="17">
        <v>0.121604840594224</v>
      </c>
      <c r="M11" s="17"/>
      <c r="N11" s="17">
        <v>0.16912281564397499</v>
      </c>
      <c r="O11" s="17">
        <v>0.13046683327719499</v>
      </c>
      <c r="P11" s="17">
        <v>0.22547402244043899</v>
      </c>
      <c r="Q11" s="17">
        <v>0.120738612670858</v>
      </c>
      <c r="R11" s="17"/>
      <c r="S11" s="17">
        <v>0.127466048209668</v>
      </c>
      <c r="T11" s="17">
        <v>0.13722924394798</v>
      </c>
      <c r="U11" s="17">
        <v>0.13159832417873499</v>
      </c>
      <c r="V11" s="17">
        <v>3.51967047697418E-2</v>
      </c>
      <c r="W11" s="17">
        <v>0.20805985837806301</v>
      </c>
      <c r="X11" s="17">
        <v>0.100198502901098</v>
      </c>
      <c r="Y11" s="17">
        <v>0.122220443234313</v>
      </c>
      <c r="Z11" s="17">
        <v>0.35758554518193802</v>
      </c>
      <c r="AA11" s="17">
        <v>0.20417269838975899</v>
      </c>
      <c r="AB11" s="17">
        <v>0.23933389122095</v>
      </c>
      <c r="AC11" s="17">
        <v>0.133330992469822</v>
      </c>
      <c r="AD11" s="17">
        <v>0.113549304895864</v>
      </c>
      <c r="AE11" s="17"/>
      <c r="AF11" s="17">
        <v>0.109654162455583</v>
      </c>
      <c r="AG11" s="17">
        <v>0.15729254471762799</v>
      </c>
      <c r="AH11" s="17">
        <v>0.19252605662001501</v>
      </c>
      <c r="AI11" s="17">
        <v>0.12762826783963099</v>
      </c>
      <c r="AJ11" s="17">
        <v>0.20284975902042099</v>
      </c>
      <c r="AK11" s="17">
        <v>0.144902144475308</v>
      </c>
      <c r="AL11" s="17"/>
      <c r="AM11" s="17">
        <v>0.15783267424938699</v>
      </c>
      <c r="AN11" s="17">
        <v>0.17872169720529199</v>
      </c>
      <c r="AO11" s="17">
        <v>0.12577891462695001</v>
      </c>
      <c r="AP11" s="17">
        <v>0.12972529258015</v>
      </c>
      <c r="AQ11" s="17">
        <v>0.26322966637504402</v>
      </c>
      <c r="AR11" s="17"/>
      <c r="AS11" s="17">
        <v>0.20579029794505099</v>
      </c>
      <c r="AT11" s="17">
        <v>0.113287291757432</v>
      </c>
      <c r="AU11" s="17">
        <v>0.23959810089622999</v>
      </c>
      <c r="AV11" s="17">
        <v>0.107980282598873</v>
      </c>
      <c r="AW11" s="17">
        <v>9.2267067666644095E-2</v>
      </c>
      <c r="AX11" s="17">
        <v>0.18178031216523599</v>
      </c>
      <c r="AY11" s="17"/>
      <c r="AZ11" s="17">
        <v>0.15944691752732701</v>
      </c>
      <c r="BA11" s="17">
        <v>0.151726548751622</v>
      </c>
      <c r="BB11" s="17">
        <v>0.148236890920206</v>
      </c>
      <c r="BC11" s="17">
        <v>0.13499590012798901</v>
      </c>
      <c r="BD11" s="17">
        <v>0.15573392680072901</v>
      </c>
      <c r="BE11" s="17"/>
      <c r="BF11" s="17">
        <v>0.153102234866553</v>
      </c>
      <c r="BG11" s="17"/>
      <c r="BH11" s="17">
        <v>0.16520210176323499</v>
      </c>
      <c r="BI11" s="17"/>
      <c r="BJ11" s="17">
        <v>0.15416463436611599</v>
      </c>
      <c r="BK11" s="17">
        <v>0.11918605863055499</v>
      </c>
      <c r="BL11" s="17">
        <v>0.13978859664290899</v>
      </c>
      <c r="BM11" s="17">
        <v>0.25640427621193101</v>
      </c>
      <c r="BN11" s="17">
        <v>5.6809436773257498E-2</v>
      </c>
      <c r="BO11" s="17">
        <v>0.310655690566633</v>
      </c>
      <c r="BP11" s="17"/>
      <c r="BQ11" s="17">
        <v>0.181396852603632</v>
      </c>
      <c r="BR11" s="17">
        <v>0.14182709489376799</v>
      </c>
      <c r="BS11" s="17">
        <v>0.15205775018376799</v>
      </c>
      <c r="BT11" s="17"/>
      <c r="BU11" s="17">
        <v>0.16258932185164099</v>
      </c>
      <c r="BV11" s="17">
        <v>0.15496321420783901</v>
      </c>
      <c r="BW11" s="17">
        <v>0.155294297083407</v>
      </c>
      <c r="BX11" s="17"/>
      <c r="BY11" s="17">
        <v>0.33213107580551099</v>
      </c>
      <c r="BZ11" s="17"/>
      <c r="CA11" s="17">
        <v>0.123154133046842</v>
      </c>
    </row>
    <row r="12" spans="2:79" x14ac:dyDescent="0.35">
      <c r="B12" s="18" t="s">
        <v>592</v>
      </c>
      <c r="C12" s="17">
        <v>5.3592330799138999E-2</v>
      </c>
      <c r="D12" s="17">
        <v>5.1487043189592997E-2</v>
      </c>
      <c r="E12" s="17">
        <v>5.5835062862396999E-2</v>
      </c>
      <c r="F12" s="17"/>
      <c r="G12" s="17">
        <v>1.0395058525204099E-2</v>
      </c>
      <c r="H12" s="17">
        <v>8.9632265920204998E-2</v>
      </c>
      <c r="I12" s="17">
        <v>7.4525307303087096E-2</v>
      </c>
      <c r="J12" s="17">
        <v>3.1280364837328503E-2</v>
      </c>
      <c r="K12" s="17">
        <v>2.9063667104884401E-2</v>
      </c>
      <c r="L12" s="17">
        <v>6.9441667272957794E-2</v>
      </c>
      <c r="M12" s="17"/>
      <c r="N12" s="17">
        <v>4.7109817433057199E-2</v>
      </c>
      <c r="O12" s="17">
        <v>3.8042858299073799E-2</v>
      </c>
      <c r="P12" s="17">
        <v>5.2345530061311901E-2</v>
      </c>
      <c r="Q12" s="17">
        <v>7.3973926247581895E-2</v>
      </c>
      <c r="R12" s="17"/>
      <c r="S12" s="17">
        <v>4.2737265121414098E-2</v>
      </c>
      <c r="T12" s="17">
        <v>3.8366507147222603E-2</v>
      </c>
      <c r="U12" s="17">
        <v>4.8529401919306998E-2</v>
      </c>
      <c r="V12" s="17">
        <v>6.19976206751729E-2</v>
      </c>
      <c r="W12" s="17">
        <v>0</v>
      </c>
      <c r="X12" s="17">
        <v>0.141031803529619</v>
      </c>
      <c r="Y12" s="17">
        <v>6.8861623426077406E-2</v>
      </c>
      <c r="Z12" s="17">
        <v>9.7755908645206904E-2</v>
      </c>
      <c r="AA12" s="17">
        <v>4.5265762367551601E-2</v>
      </c>
      <c r="AB12" s="17">
        <v>8.9533040952792201E-2</v>
      </c>
      <c r="AC12" s="17">
        <v>0</v>
      </c>
      <c r="AD12" s="17">
        <v>0</v>
      </c>
      <c r="AE12" s="17"/>
      <c r="AF12" s="17">
        <v>6.4772885437359304E-2</v>
      </c>
      <c r="AG12" s="17">
        <v>6.6616312535727196E-2</v>
      </c>
      <c r="AH12" s="17">
        <v>3.64114341058836E-2</v>
      </c>
      <c r="AI12" s="17">
        <v>7.0556564732559002E-2</v>
      </c>
      <c r="AJ12" s="17">
        <v>0</v>
      </c>
      <c r="AK12" s="17">
        <v>5.3682040556656201E-2</v>
      </c>
      <c r="AL12" s="17"/>
      <c r="AM12" s="17">
        <v>6.8812270699403294E-2</v>
      </c>
      <c r="AN12" s="17">
        <v>3.5585595453448998E-2</v>
      </c>
      <c r="AO12" s="17">
        <v>5.06839405466155E-2</v>
      </c>
      <c r="AP12" s="17">
        <v>6.24402868615727E-2</v>
      </c>
      <c r="AQ12" s="17">
        <v>3.1060888026523899E-2</v>
      </c>
      <c r="AR12" s="17"/>
      <c r="AS12" s="17">
        <v>3.8561507289762702E-2</v>
      </c>
      <c r="AT12" s="17">
        <v>5.9835376800787703E-2</v>
      </c>
      <c r="AU12" s="17">
        <v>7.98250508305791E-2</v>
      </c>
      <c r="AV12" s="17">
        <v>4.3579409324303903E-2</v>
      </c>
      <c r="AW12" s="17">
        <v>2.5045914331664299E-2</v>
      </c>
      <c r="AX12" s="17">
        <v>9.2889246597594094E-2</v>
      </c>
      <c r="AY12" s="17"/>
      <c r="AZ12" s="17">
        <v>4.6416112519782497E-2</v>
      </c>
      <c r="BA12" s="17">
        <v>4.6853577044892E-2</v>
      </c>
      <c r="BB12" s="17">
        <v>3.4904756892655701E-2</v>
      </c>
      <c r="BC12" s="17">
        <v>5.9876928241784103E-2</v>
      </c>
      <c r="BD12" s="17">
        <v>7.5464230060008297E-2</v>
      </c>
      <c r="BE12" s="17"/>
      <c r="BF12" s="17">
        <v>4.1040496666108303E-2</v>
      </c>
      <c r="BG12" s="17"/>
      <c r="BH12" s="17">
        <v>5.0763142599863302E-2</v>
      </c>
      <c r="BI12" s="17"/>
      <c r="BJ12" s="17">
        <v>2.4110479909005899E-2</v>
      </c>
      <c r="BK12" s="17">
        <v>8.3739929780203795E-2</v>
      </c>
      <c r="BL12" s="17">
        <v>4.8777730635491297E-2</v>
      </c>
      <c r="BM12" s="17">
        <v>2.7757919741845001E-2</v>
      </c>
      <c r="BN12" s="17">
        <v>0.178514717001797</v>
      </c>
      <c r="BO12" s="17">
        <v>0</v>
      </c>
      <c r="BP12" s="17"/>
      <c r="BQ12" s="17">
        <v>3.3921121153021101E-2</v>
      </c>
      <c r="BR12" s="17">
        <v>4.0563565908766801E-2</v>
      </c>
      <c r="BS12" s="17">
        <v>5.1743447417703703E-2</v>
      </c>
      <c r="BT12" s="17"/>
      <c r="BU12" s="17">
        <v>6.7703571044585895E-2</v>
      </c>
      <c r="BV12" s="17">
        <v>4.4099328407017503E-2</v>
      </c>
      <c r="BW12" s="17">
        <v>5.4501074102197303E-2</v>
      </c>
      <c r="BX12" s="17"/>
      <c r="BY12" s="17">
        <v>5.4448622686895598E-2</v>
      </c>
      <c r="BZ12" s="17"/>
      <c r="CA12" s="17">
        <v>3.7244388671521501E-2</v>
      </c>
    </row>
    <row r="13" spans="2:79" x14ac:dyDescent="0.35">
      <c r="B13" s="18" t="s">
        <v>136</v>
      </c>
      <c r="C13" s="17">
        <v>0.12759548054476499</v>
      </c>
      <c r="D13" s="17">
        <v>0.12551002659222699</v>
      </c>
      <c r="E13" s="17">
        <v>0.130337158716161</v>
      </c>
      <c r="F13" s="17"/>
      <c r="G13" s="17">
        <v>6.93992657897919E-2</v>
      </c>
      <c r="H13" s="17">
        <v>0.102198225081327</v>
      </c>
      <c r="I13" s="17">
        <v>0.101428364150476</v>
      </c>
      <c r="J13" s="17">
        <v>0.19065553333420701</v>
      </c>
      <c r="K13" s="17">
        <v>0.13520721708762901</v>
      </c>
      <c r="L13" s="17">
        <v>0.151466312284536</v>
      </c>
      <c r="M13" s="17"/>
      <c r="N13" s="17">
        <v>0.11622791112552899</v>
      </c>
      <c r="O13" s="17">
        <v>0.13142251804709701</v>
      </c>
      <c r="P13" s="17">
        <v>9.8991192432425407E-2</v>
      </c>
      <c r="Q13" s="17">
        <v>0.15950630047566999</v>
      </c>
      <c r="R13" s="17"/>
      <c r="S13" s="17">
        <v>0.160685413468486</v>
      </c>
      <c r="T13" s="17">
        <v>0.11859807482040299</v>
      </c>
      <c r="U13" s="17">
        <v>0.12109485568117501</v>
      </c>
      <c r="V13" s="17">
        <v>0.14964597420534201</v>
      </c>
      <c r="W13" s="17">
        <v>2.0447306858172198E-2</v>
      </c>
      <c r="X13" s="17">
        <v>0.12866687978455399</v>
      </c>
      <c r="Y13" s="17">
        <v>0.168873043959547</v>
      </c>
      <c r="Z13" s="17">
        <v>8.1895894366447494E-2</v>
      </c>
      <c r="AA13" s="17">
        <v>0.16157960276314401</v>
      </c>
      <c r="AB13" s="17">
        <v>7.9032090632140506E-2</v>
      </c>
      <c r="AC13" s="17">
        <v>0.214236068838837</v>
      </c>
      <c r="AD13" s="17">
        <v>0.10852470159234399</v>
      </c>
      <c r="AE13" s="17"/>
      <c r="AF13" s="17">
        <v>0.118428288362855</v>
      </c>
      <c r="AG13" s="17">
        <v>0.113631016770857</v>
      </c>
      <c r="AH13" s="17">
        <v>0.15598928854338001</v>
      </c>
      <c r="AI13" s="17">
        <v>6.5881848619955302E-2</v>
      </c>
      <c r="AJ13" s="17">
        <v>7.0986456008963306E-2</v>
      </c>
      <c r="AK13" s="17">
        <v>0.13390584540618899</v>
      </c>
      <c r="AL13" s="17"/>
      <c r="AM13" s="17">
        <v>0.188586513548686</v>
      </c>
      <c r="AN13" s="17">
        <v>0.122505066907558</v>
      </c>
      <c r="AO13" s="17">
        <v>0.10763480520047899</v>
      </c>
      <c r="AP13" s="17">
        <v>3.4875175337271198E-2</v>
      </c>
      <c r="AQ13" s="17">
        <v>0.149219920697579</v>
      </c>
      <c r="AR13" s="17"/>
      <c r="AS13" s="17">
        <v>0.10307671674136699</v>
      </c>
      <c r="AT13" s="17">
        <v>0.15011066714503399</v>
      </c>
      <c r="AU13" s="17">
        <v>8.4869529382703895E-2</v>
      </c>
      <c r="AV13" s="17">
        <v>0.13693535665470599</v>
      </c>
      <c r="AW13" s="17">
        <v>0.160977858140222</v>
      </c>
      <c r="AX13" s="17">
        <v>0.13534809311016499</v>
      </c>
      <c r="AY13" s="17"/>
      <c r="AZ13" s="17">
        <v>0.117592183137019</v>
      </c>
      <c r="BA13" s="17">
        <v>0.155362700838374</v>
      </c>
      <c r="BB13" s="17">
        <v>0.147217398855128</v>
      </c>
      <c r="BC13" s="17">
        <v>0.10239097653644499</v>
      </c>
      <c r="BD13" s="17">
        <v>9.6822871200454394E-2</v>
      </c>
      <c r="BE13" s="17"/>
      <c r="BF13" s="17">
        <v>0.126117125332527</v>
      </c>
      <c r="BG13" s="17"/>
      <c r="BH13" s="17">
        <v>0.12158986616171</v>
      </c>
      <c r="BI13" s="17"/>
      <c r="BJ13" s="17">
        <v>0.16014188491050399</v>
      </c>
      <c r="BK13" s="17">
        <v>9.2533081210774096E-2</v>
      </c>
      <c r="BL13" s="17">
        <v>0.16204323108784099</v>
      </c>
      <c r="BM13" s="17">
        <v>9.8006334088124605E-2</v>
      </c>
      <c r="BN13" s="17">
        <v>0.10519433392608001</v>
      </c>
      <c r="BO13" s="17">
        <v>7.3827878098686406E-2</v>
      </c>
      <c r="BP13" s="17"/>
      <c r="BQ13" s="17">
        <v>7.8944781398655198E-2</v>
      </c>
      <c r="BR13" s="17">
        <v>0.12649497432822701</v>
      </c>
      <c r="BS13" s="17">
        <v>0.130735000336834</v>
      </c>
      <c r="BT13" s="17"/>
      <c r="BU13" s="17">
        <v>4.3986090428171899E-2</v>
      </c>
      <c r="BV13" s="17">
        <v>0.115676766848348</v>
      </c>
      <c r="BW13" s="17">
        <v>0.12555473044277299</v>
      </c>
      <c r="BX13" s="17"/>
      <c r="BY13" s="17">
        <v>0</v>
      </c>
      <c r="BZ13" s="17"/>
      <c r="CA13" s="17">
        <v>8.1694219575897106E-2</v>
      </c>
    </row>
    <row r="14" spans="2:79" x14ac:dyDescent="0.35">
      <c r="B14" s="18" t="s">
        <v>593</v>
      </c>
      <c r="C14" s="21">
        <v>0.66475493458916401</v>
      </c>
      <c r="D14" s="21">
        <v>0.65055902317402703</v>
      </c>
      <c r="E14" s="21">
        <v>0.67501516444590204</v>
      </c>
      <c r="F14" s="21"/>
      <c r="G14" s="21">
        <v>0.66385360808883698</v>
      </c>
      <c r="H14" s="21">
        <v>0.67191156211614</v>
      </c>
      <c r="I14" s="21">
        <v>0.67781540516403804</v>
      </c>
      <c r="J14" s="21">
        <v>0.63541248914367698</v>
      </c>
      <c r="K14" s="21">
        <v>0.68185942297061097</v>
      </c>
      <c r="L14" s="21">
        <v>0.65748717984828198</v>
      </c>
      <c r="M14" s="21"/>
      <c r="N14" s="21">
        <v>0.66753945579743801</v>
      </c>
      <c r="O14" s="21">
        <v>0.70006779037663402</v>
      </c>
      <c r="P14" s="21">
        <v>0.62318925506582401</v>
      </c>
      <c r="Q14" s="21">
        <v>0.64578116060588997</v>
      </c>
      <c r="R14" s="21"/>
      <c r="S14" s="21">
        <v>0.66911127320043196</v>
      </c>
      <c r="T14" s="21">
        <v>0.70580617408439394</v>
      </c>
      <c r="U14" s="21">
        <v>0.69877741822078199</v>
      </c>
      <c r="V14" s="21">
        <v>0.753159700349743</v>
      </c>
      <c r="W14" s="21">
        <v>0.77149283476376496</v>
      </c>
      <c r="X14" s="21">
        <v>0.63010281378472899</v>
      </c>
      <c r="Y14" s="21">
        <v>0.64004488938006299</v>
      </c>
      <c r="Z14" s="21">
        <v>0.46276265180640802</v>
      </c>
      <c r="AA14" s="21">
        <v>0.588981936479545</v>
      </c>
      <c r="AB14" s="21">
        <v>0.59210097719411803</v>
      </c>
      <c r="AC14" s="21">
        <v>0.652432938691341</v>
      </c>
      <c r="AD14" s="21">
        <v>0.77792599351179204</v>
      </c>
      <c r="AE14" s="21"/>
      <c r="AF14" s="21">
        <v>0.70714466374420304</v>
      </c>
      <c r="AG14" s="21">
        <v>0.66246012597578796</v>
      </c>
      <c r="AH14" s="21">
        <v>0.61507322073072201</v>
      </c>
      <c r="AI14" s="21">
        <v>0.73593331880785395</v>
      </c>
      <c r="AJ14" s="21">
        <v>0.72616378497061496</v>
      </c>
      <c r="AK14" s="21">
        <v>0.66750996956184705</v>
      </c>
      <c r="AL14" s="21"/>
      <c r="AM14" s="21">
        <v>0.584768541502523</v>
      </c>
      <c r="AN14" s="21">
        <v>0.66318764043370104</v>
      </c>
      <c r="AO14" s="21">
        <v>0.71590233962595595</v>
      </c>
      <c r="AP14" s="21">
        <v>0.77295924522100601</v>
      </c>
      <c r="AQ14" s="21">
        <v>0.55648952490085302</v>
      </c>
      <c r="AR14" s="21"/>
      <c r="AS14" s="21">
        <v>0.65257147802381998</v>
      </c>
      <c r="AT14" s="21">
        <v>0.67676666429674703</v>
      </c>
      <c r="AU14" s="21">
        <v>0.595707318890486</v>
      </c>
      <c r="AV14" s="21">
        <v>0.711504951422117</v>
      </c>
      <c r="AW14" s="21">
        <v>0.721709159861469</v>
      </c>
      <c r="AX14" s="21">
        <v>0.58998234812700501</v>
      </c>
      <c r="AY14" s="21"/>
      <c r="AZ14" s="21">
        <v>0.67654478681587105</v>
      </c>
      <c r="BA14" s="21">
        <v>0.64605717336511104</v>
      </c>
      <c r="BB14" s="21">
        <v>0.66964095333201001</v>
      </c>
      <c r="BC14" s="21">
        <v>0.70273619509378205</v>
      </c>
      <c r="BD14" s="21">
        <v>0.67197897193880896</v>
      </c>
      <c r="BE14" s="21"/>
      <c r="BF14" s="21">
        <v>0.67974014313481201</v>
      </c>
      <c r="BG14" s="21"/>
      <c r="BH14" s="21">
        <v>0.66244488947519198</v>
      </c>
      <c r="BI14" s="21"/>
      <c r="BJ14" s="21">
        <v>0.66158300081437305</v>
      </c>
      <c r="BK14" s="21">
        <v>0.70454093037846699</v>
      </c>
      <c r="BL14" s="21">
        <v>0.64939044163375903</v>
      </c>
      <c r="BM14" s="21">
        <v>0.61783146995810001</v>
      </c>
      <c r="BN14" s="21">
        <v>0.65948151229886498</v>
      </c>
      <c r="BO14" s="21">
        <v>0.61551643133468004</v>
      </c>
      <c r="BP14" s="21"/>
      <c r="BQ14" s="21">
        <v>0.70573724484469202</v>
      </c>
      <c r="BR14" s="21">
        <v>0.69111436486923805</v>
      </c>
      <c r="BS14" s="21">
        <v>0.66546380206169498</v>
      </c>
      <c r="BT14" s="21"/>
      <c r="BU14" s="21">
        <v>0.72572101667560096</v>
      </c>
      <c r="BV14" s="21">
        <v>0.68526069053679595</v>
      </c>
      <c r="BW14" s="21">
        <v>0.66464989837162203</v>
      </c>
      <c r="BX14" s="21"/>
      <c r="BY14" s="21">
        <v>0.61342030150759397</v>
      </c>
      <c r="BZ14" s="21"/>
      <c r="CA14" s="21">
        <v>0.75790725870574005</v>
      </c>
    </row>
    <row r="15" spans="2:79" x14ac:dyDescent="0.35">
      <c r="B15" s="18" t="s">
        <v>594</v>
      </c>
      <c r="C15" s="21">
        <v>0.20764958486606999</v>
      </c>
      <c r="D15" s="21">
        <v>0.22393095023374601</v>
      </c>
      <c r="E15" s="21">
        <v>0.19464767683793599</v>
      </c>
      <c r="F15" s="21"/>
      <c r="G15" s="21">
        <v>0.26674712612137103</v>
      </c>
      <c r="H15" s="21">
        <v>0.22589021280253299</v>
      </c>
      <c r="I15" s="21">
        <v>0.220756230685486</v>
      </c>
      <c r="J15" s="21">
        <v>0.173931977522116</v>
      </c>
      <c r="K15" s="21">
        <v>0.18293335994175999</v>
      </c>
      <c r="L15" s="21">
        <v>0.191046507867181</v>
      </c>
      <c r="M15" s="21"/>
      <c r="N15" s="21">
        <v>0.216232633077033</v>
      </c>
      <c r="O15" s="21">
        <v>0.16850969157626899</v>
      </c>
      <c r="P15" s="21">
        <v>0.277819552501751</v>
      </c>
      <c r="Q15" s="21">
        <v>0.19471253891844001</v>
      </c>
      <c r="R15" s="21"/>
      <c r="S15" s="21">
        <v>0.17020331333108199</v>
      </c>
      <c r="T15" s="21">
        <v>0.17559575109520301</v>
      </c>
      <c r="U15" s="21">
        <v>0.18012772609804201</v>
      </c>
      <c r="V15" s="21">
        <v>9.71943254449147E-2</v>
      </c>
      <c r="W15" s="21">
        <v>0.20805985837806301</v>
      </c>
      <c r="X15" s="21">
        <v>0.241230306430717</v>
      </c>
      <c r="Y15" s="21">
        <v>0.19108206666039099</v>
      </c>
      <c r="Z15" s="21">
        <v>0.45534145382714403</v>
      </c>
      <c r="AA15" s="21">
        <v>0.24943846075730999</v>
      </c>
      <c r="AB15" s="21">
        <v>0.32886693217374202</v>
      </c>
      <c r="AC15" s="21">
        <v>0.133330992469822</v>
      </c>
      <c r="AD15" s="21">
        <v>0.113549304895864</v>
      </c>
      <c r="AE15" s="21"/>
      <c r="AF15" s="21">
        <v>0.174427047892942</v>
      </c>
      <c r="AG15" s="21">
        <v>0.22390885725335499</v>
      </c>
      <c r="AH15" s="21">
        <v>0.228937490725899</v>
      </c>
      <c r="AI15" s="21">
        <v>0.19818483257219</v>
      </c>
      <c r="AJ15" s="21">
        <v>0.20284975902042099</v>
      </c>
      <c r="AK15" s="21">
        <v>0.19858418503196401</v>
      </c>
      <c r="AL15" s="21"/>
      <c r="AM15" s="21">
        <v>0.22664494494879001</v>
      </c>
      <c r="AN15" s="21">
        <v>0.21430729265874099</v>
      </c>
      <c r="AO15" s="21">
        <v>0.176462855173565</v>
      </c>
      <c r="AP15" s="21">
        <v>0.19216557944172299</v>
      </c>
      <c r="AQ15" s="21">
        <v>0.29429055440156798</v>
      </c>
      <c r="AR15" s="21"/>
      <c r="AS15" s="21">
        <v>0.24435180523481301</v>
      </c>
      <c r="AT15" s="21">
        <v>0.17312266855822001</v>
      </c>
      <c r="AU15" s="21">
        <v>0.31942315172680902</v>
      </c>
      <c r="AV15" s="21">
        <v>0.151559691923177</v>
      </c>
      <c r="AW15" s="21">
        <v>0.117312981998308</v>
      </c>
      <c r="AX15" s="21">
        <v>0.27466955876283</v>
      </c>
      <c r="AY15" s="21"/>
      <c r="AZ15" s="21">
        <v>0.20586303004711001</v>
      </c>
      <c r="BA15" s="21">
        <v>0.19858012579651399</v>
      </c>
      <c r="BB15" s="21">
        <v>0.18314164781286199</v>
      </c>
      <c r="BC15" s="21">
        <v>0.19487282836977299</v>
      </c>
      <c r="BD15" s="21">
        <v>0.231198156860737</v>
      </c>
      <c r="BE15" s="21"/>
      <c r="BF15" s="21">
        <v>0.19414273153266101</v>
      </c>
      <c r="BG15" s="21"/>
      <c r="BH15" s="21">
        <v>0.215965244363098</v>
      </c>
      <c r="BI15" s="21"/>
      <c r="BJ15" s="21">
        <v>0.17827511427512199</v>
      </c>
      <c r="BK15" s="21">
        <v>0.20292598841075901</v>
      </c>
      <c r="BL15" s="21">
        <v>0.1885663272784</v>
      </c>
      <c r="BM15" s="21">
        <v>0.28416219595377601</v>
      </c>
      <c r="BN15" s="21">
        <v>0.235324153775055</v>
      </c>
      <c r="BO15" s="21">
        <v>0.310655690566633</v>
      </c>
      <c r="BP15" s="21"/>
      <c r="BQ15" s="21">
        <v>0.21531797375665301</v>
      </c>
      <c r="BR15" s="21">
        <v>0.18239066080253499</v>
      </c>
      <c r="BS15" s="21">
        <v>0.203801197601471</v>
      </c>
      <c r="BT15" s="21"/>
      <c r="BU15" s="21">
        <v>0.23029289289622701</v>
      </c>
      <c r="BV15" s="21">
        <v>0.19906254261485601</v>
      </c>
      <c r="BW15" s="21">
        <v>0.20979537118560501</v>
      </c>
      <c r="BX15" s="21"/>
      <c r="BY15" s="21">
        <v>0.38657969849240598</v>
      </c>
      <c r="BZ15" s="21"/>
      <c r="CA15" s="21">
        <v>0.160398521718363</v>
      </c>
    </row>
    <row r="16" spans="2:79" x14ac:dyDescent="0.35">
      <c r="B16" s="18" t="s">
        <v>202</v>
      </c>
      <c r="C16" s="22">
        <v>0.45710534972309402</v>
      </c>
      <c r="D16" s="22">
        <v>0.42662807294028199</v>
      </c>
      <c r="E16" s="22">
        <v>0.48036748760796599</v>
      </c>
      <c r="F16" s="22"/>
      <c r="G16" s="22">
        <v>0.39710648196746501</v>
      </c>
      <c r="H16" s="22">
        <v>0.44602134931360699</v>
      </c>
      <c r="I16" s="22">
        <v>0.45705917447855199</v>
      </c>
      <c r="J16" s="22">
        <v>0.46148051162156101</v>
      </c>
      <c r="K16" s="22">
        <v>0.49892606302885101</v>
      </c>
      <c r="L16" s="22">
        <v>0.46644067198110101</v>
      </c>
      <c r="M16" s="22"/>
      <c r="N16" s="22">
        <v>0.45130682272040601</v>
      </c>
      <c r="O16" s="22">
        <v>0.53155809880036498</v>
      </c>
      <c r="P16" s="22">
        <v>0.34536970256407301</v>
      </c>
      <c r="Q16" s="22">
        <v>0.45106862168745099</v>
      </c>
      <c r="R16" s="22"/>
      <c r="S16" s="22">
        <v>0.49890795986934999</v>
      </c>
      <c r="T16" s="22">
        <v>0.53021042298919097</v>
      </c>
      <c r="U16" s="22">
        <v>0.51864969212274004</v>
      </c>
      <c r="V16" s="22">
        <v>0.65596537490482798</v>
      </c>
      <c r="W16" s="22">
        <v>0.563432976385702</v>
      </c>
      <c r="X16" s="22">
        <v>0.38887250735401202</v>
      </c>
      <c r="Y16" s="22">
        <v>0.44896282271967197</v>
      </c>
      <c r="Z16" s="22">
        <v>7.4211979792636598E-3</v>
      </c>
      <c r="AA16" s="22">
        <v>0.33954347572223498</v>
      </c>
      <c r="AB16" s="22">
        <v>0.26323404502037601</v>
      </c>
      <c r="AC16" s="22">
        <v>0.51910194622151895</v>
      </c>
      <c r="AD16" s="22">
        <v>0.66437668861592802</v>
      </c>
      <c r="AE16" s="22"/>
      <c r="AF16" s="22">
        <v>0.53271761585126098</v>
      </c>
      <c r="AG16" s="22">
        <v>0.438551268722433</v>
      </c>
      <c r="AH16" s="22">
        <v>0.38613573000482299</v>
      </c>
      <c r="AI16" s="22">
        <v>0.53774848623566396</v>
      </c>
      <c r="AJ16" s="22">
        <v>0.52331402595019405</v>
      </c>
      <c r="AK16" s="22">
        <v>0.46892578452988298</v>
      </c>
      <c r="AL16" s="22"/>
      <c r="AM16" s="22">
        <v>0.35812359655373299</v>
      </c>
      <c r="AN16" s="22">
        <v>0.448880347774961</v>
      </c>
      <c r="AO16" s="22">
        <v>0.53943948445239098</v>
      </c>
      <c r="AP16" s="22">
        <v>0.58079366577928304</v>
      </c>
      <c r="AQ16" s="22">
        <v>0.26219897049928498</v>
      </c>
      <c r="AR16" s="22"/>
      <c r="AS16" s="22">
        <v>0.408219672789007</v>
      </c>
      <c r="AT16" s="22">
        <v>0.50364399573852703</v>
      </c>
      <c r="AU16" s="22">
        <v>0.27628416716367699</v>
      </c>
      <c r="AV16" s="22">
        <v>0.55994525949894003</v>
      </c>
      <c r="AW16" s="22">
        <v>0.60439617786316102</v>
      </c>
      <c r="AX16" s="22">
        <v>0.31531278936417501</v>
      </c>
      <c r="AY16" s="22"/>
      <c r="AZ16" s="22">
        <v>0.47068175676876101</v>
      </c>
      <c r="BA16" s="22">
        <v>0.44747704756859702</v>
      </c>
      <c r="BB16" s="22">
        <v>0.486499305519148</v>
      </c>
      <c r="BC16" s="22">
        <v>0.507863366724009</v>
      </c>
      <c r="BD16" s="22">
        <v>0.44078081507807199</v>
      </c>
      <c r="BE16" s="22"/>
      <c r="BF16" s="22">
        <v>0.48559741160215097</v>
      </c>
      <c r="BG16" s="22"/>
      <c r="BH16" s="22">
        <v>0.44647964511209298</v>
      </c>
      <c r="BI16" s="22"/>
      <c r="BJ16" s="22">
        <v>0.483307886539251</v>
      </c>
      <c r="BK16" s="22">
        <v>0.50161494196770795</v>
      </c>
      <c r="BL16" s="22">
        <v>0.46082411435535803</v>
      </c>
      <c r="BM16" s="22">
        <v>0.333669274004324</v>
      </c>
      <c r="BN16" s="22">
        <v>0.42415735852380998</v>
      </c>
      <c r="BO16" s="22">
        <v>0.30486074076804698</v>
      </c>
      <c r="BP16" s="22"/>
      <c r="BQ16" s="22">
        <v>0.49041927108803801</v>
      </c>
      <c r="BR16" s="22">
        <v>0.50872370406670298</v>
      </c>
      <c r="BS16" s="22">
        <v>0.461662604460224</v>
      </c>
      <c r="BT16" s="22"/>
      <c r="BU16" s="22">
        <v>0.49542812377937401</v>
      </c>
      <c r="BV16" s="22">
        <v>0.48619814792193899</v>
      </c>
      <c r="BW16" s="22">
        <v>0.45485452718601699</v>
      </c>
      <c r="BX16" s="22"/>
      <c r="BY16" s="22">
        <v>0.22684060301518699</v>
      </c>
      <c r="BZ16" s="22"/>
      <c r="CA16" s="22">
        <v>0.59750873698737705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A21"/>
  <sheetViews>
    <sheetView showGridLines="0" topLeftCell="A7"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794</v>
      </c>
      <c r="D7" s="10">
        <v>360</v>
      </c>
      <c r="E7" s="10">
        <v>432</v>
      </c>
      <c r="F7" s="10"/>
      <c r="G7" s="10">
        <v>109</v>
      </c>
      <c r="H7" s="10">
        <v>127</v>
      </c>
      <c r="I7" s="10">
        <v>93</v>
      </c>
      <c r="J7" s="10">
        <v>123</v>
      </c>
      <c r="K7" s="10">
        <v>129</v>
      </c>
      <c r="L7" s="10">
        <v>213</v>
      </c>
      <c r="M7" s="10"/>
      <c r="N7" s="10">
        <v>336</v>
      </c>
      <c r="O7" s="10">
        <v>209</v>
      </c>
      <c r="P7" s="10">
        <v>104</v>
      </c>
      <c r="Q7" s="10">
        <v>139</v>
      </c>
      <c r="R7" s="10"/>
      <c r="S7" s="10">
        <v>95</v>
      </c>
      <c r="T7" s="10">
        <v>115</v>
      </c>
      <c r="U7" s="10">
        <v>68</v>
      </c>
      <c r="V7" s="10">
        <v>65</v>
      </c>
      <c r="W7" s="10">
        <v>53</v>
      </c>
      <c r="X7" s="10">
        <v>70</v>
      </c>
      <c r="Y7" s="10">
        <v>65</v>
      </c>
      <c r="Z7" s="10">
        <v>33</v>
      </c>
      <c r="AA7" s="10">
        <v>79</v>
      </c>
      <c r="AB7" s="10">
        <v>80</v>
      </c>
      <c r="AC7" s="10">
        <v>43</v>
      </c>
      <c r="AD7" s="10">
        <v>28</v>
      </c>
      <c r="AE7" s="10"/>
      <c r="AF7" s="10">
        <v>120</v>
      </c>
      <c r="AG7" s="10">
        <v>253</v>
      </c>
      <c r="AH7" s="10">
        <v>149</v>
      </c>
      <c r="AI7" s="10">
        <v>99</v>
      </c>
      <c r="AJ7" s="10">
        <v>42</v>
      </c>
      <c r="AK7" s="10">
        <v>67</v>
      </c>
      <c r="AL7" s="10"/>
      <c r="AM7" s="10">
        <v>154</v>
      </c>
      <c r="AN7" s="10">
        <v>245</v>
      </c>
      <c r="AO7" s="10">
        <v>251</v>
      </c>
      <c r="AP7" s="10">
        <v>108</v>
      </c>
      <c r="AQ7" s="10">
        <v>14</v>
      </c>
      <c r="AR7" s="10"/>
      <c r="AS7" s="10">
        <v>167</v>
      </c>
      <c r="AT7" s="10">
        <v>176</v>
      </c>
      <c r="AU7" s="10">
        <v>117</v>
      </c>
      <c r="AV7" s="10">
        <v>153</v>
      </c>
      <c r="AW7" s="10">
        <v>110</v>
      </c>
      <c r="AX7" s="10">
        <v>71</v>
      </c>
      <c r="AY7" s="10"/>
      <c r="AZ7" s="10">
        <v>207</v>
      </c>
      <c r="BA7" s="10">
        <v>226</v>
      </c>
      <c r="BB7" s="10">
        <v>117</v>
      </c>
      <c r="BC7" s="10">
        <v>71</v>
      </c>
      <c r="BD7" s="10">
        <v>166</v>
      </c>
      <c r="BE7" s="10"/>
      <c r="BF7" s="10">
        <v>639</v>
      </c>
      <c r="BG7" s="10"/>
      <c r="BH7" s="10">
        <v>531</v>
      </c>
      <c r="BI7" s="10"/>
      <c r="BJ7" s="10">
        <v>231</v>
      </c>
      <c r="BK7" s="10">
        <v>164</v>
      </c>
      <c r="BL7" s="10">
        <v>258</v>
      </c>
      <c r="BM7" s="10">
        <v>36</v>
      </c>
      <c r="BN7" s="10">
        <v>30</v>
      </c>
      <c r="BO7" s="10">
        <v>23</v>
      </c>
      <c r="BP7" s="10"/>
      <c r="BQ7" s="10">
        <v>102</v>
      </c>
      <c r="BR7" s="10">
        <v>210</v>
      </c>
      <c r="BS7" s="10">
        <v>427</v>
      </c>
      <c r="BT7" s="10"/>
      <c r="BU7" s="10">
        <v>47</v>
      </c>
      <c r="BV7" s="10">
        <v>239</v>
      </c>
      <c r="BW7" s="10">
        <v>429</v>
      </c>
      <c r="BX7" s="10"/>
      <c r="BY7" s="10">
        <v>28</v>
      </c>
      <c r="BZ7" s="10"/>
      <c r="CA7" s="10">
        <v>170</v>
      </c>
    </row>
    <row r="8" spans="2:79" ht="30" customHeight="1" x14ac:dyDescent="0.35">
      <c r="B8" s="11" t="s">
        <v>20</v>
      </c>
      <c r="C8" s="11">
        <v>796</v>
      </c>
      <c r="D8" s="11">
        <v>373</v>
      </c>
      <c r="E8" s="11">
        <v>420</v>
      </c>
      <c r="F8" s="11"/>
      <c r="G8" s="11">
        <v>134</v>
      </c>
      <c r="H8" s="11">
        <v>141</v>
      </c>
      <c r="I8" s="11">
        <v>124</v>
      </c>
      <c r="J8" s="11">
        <v>121</v>
      </c>
      <c r="K8" s="11">
        <v>104</v>
      </c>
      <c r="L8" s="11">
        <v>173</v>
      </c>
      <c r="M8" s="11"/>
      <c r="N8" s="11">
        <v>233</v>
      </c>
      <c r="O8" s="11">
        <v>205</v>
      </c>
      <c r="P8" s="11">
        <v>171</v>
      </c>
      <c r="Q8" s="11">
        <v>181</v>
      </c>
      <c r="R8" s="11"/>
      <c r="S8" s="11">
        <v>104</v>
      </c>
      <c r="T8" s="11">
        <v>101</v>
      </c>
      <c r="U8" s="11">
        <v>65</v>
      </c>
      <c r="V8" s="11">
        <v>75</v>
      </c>
      <c r="W8" s="11">
        <v>53</v>
      </c>
      <c r="X8" s="11">
        <v>84</v>
      </c>
      <c r="Y8" s="11">
        <v>58</v>
      </c>
      <c r="Z8" s="11">
        <v>32</v>
      </c>
      <c r="AA8" s="11">
        <v>81</v>
      </c>
      <c r="AB8" s="11">
        <v>75</v>
      </c>
      <c r="AC8" s="11">
        <v>41</v>
      </c>
      <c r="AD8" s="11">
        <v>29</v>
      </c>
      <c r="AE8" s="11"/>
      <c r="AF8" s="11">
        <v>130</v>
      </c>
      <c r="AG8" s="11">
        <v>282</v>
      </c>
      <c r="AH8" s="11">
        <v>154</v>
      </c>
      <c r="AI8" s="11">
        <v>95</v>
      </c>
      <c r="AJ8" s="11">
        <v>36</v>
      </c>
      <c r="AK8" s="11">
        <v>40</v>
      </c>
      <c r="AL8" s="11"/>
      <c r="AM8" s="11">
        <v>170</v>
      </c>
      <c r="AN8" s="11">
        <v>272</v>
      </c>
      <c r="AO8" s="11">
        <v>227</v>
      </c>
      <c r="AP8" s="11">
        <v>95</v>
      </c>
      <c r="AQ8" s="11">
        <v>9</v>
      </c>
      <c r="AR8" s="11"/>
      <c r="AS8" s="11">
        <v>175</v>
      </c>
      <c r="AT8" s="11">
        <v>179</v>
      </c>
      <c r="AU8" s="11">
        <v>116</v>
      </c>
      <c r="AV8" s="11">
        <v>155</v>
      </c>
      <c r="AW8" s="11">
        <v>100</v>
      </c>
      <c r="AX8" s="11">
        <v>70</v>
      </c>
      <c r="AY8" s="11"/>
      <c r="AZ8" s="11">
        <v>180</v>
      </c>
      <c r="BA8" s="11">
        <v>244</v>
      </c>
      <c r="BB8" s="11">
        <v>134</v>
      </c>
      <c r="BC8" s="11">
        <v>55</v>
      </c>
      <c r="BD8" s="11">
        <v>178</v>
      </c>
      <c r="BE8" s="11"/>
      <c r="BF8" s="11">
        <v>623</v>
      </c>
      <c r="BG8" s="11"/>
      <c r="BH8" s="11">
        <v>492</v>
      </c>
      <c r="BI8" s="11"/>
      <c r="BJ8" s="11">
        <v>242</v>
      </c>
      <c r="BK8" s="11">
        <v>149</v>
      </c>
      <c r="BL8" s="11">
        <v>236</v>
      </c>
      <c r="BM8" s="11">
        <v>47</v>
      </c>
      <c r="BN8" s="11">
        <v>39</v>
      </c>
      <c r="BO8" s="11">
        <v>25</v>
      </c>
      <c r="BP8" s="11"/>
      <c r="BQ8" s="11">
        <v>106</v>
      </c>
      <c r="BR8" s="11">
        <v>199</v>
      </c>
      <c r="BS8" s="11">
        <v>436</v>
      </c>
      <c r="BT8" s="11"/>
      <c r="BU8" s="11">
        <v>45</v>
      </c>
      <c r="BV8" s="11">
        <v>231</v>
      </c>
      <c r="BW8" s="11">
        <v>439</v>
      </c>
      <c r="BX8" s="11"/>
      <c r="BY8" s="11">
        <v>34</v>
      </c>
      <c r="BZ8" s="11"/>
      <c r="CA8" s="11">
        <v>166</v>
      </c>
    </row>
    <row r="9" spans="2:79" x14ac:dyDescent="0.35">
      <c r="B9" s="18" t="s">
        <v>589</v>
      </c>
      <c r="C9" s="17">
        <v>0.166067030634794</v>
      </c>
      <c r="D9" s="17">
        <v>0.17166984608573699</v>
      </c>
      <c r="E9" s="17">
        <v>0.162296170404965</v>
      </c>
      <c r="F9" s="17"/>
      <c r="G9" s="17">
        <v>0.21375737141873299</v>
      </c>
      <c r="H9" s="17">
        <v>0.165053209896839</v>
      </c>
      <c r="I9" s="17">
        <v>9.1437132832712306E-2</v>
      </c>
      <c r="J9" s="17">
        <v>0.20890529983831599</v>
      </c>
      <c r="K9" s="17">
        <v>0.20154062527444799</v>
      </c>
      <c r="L9" s="17">
        <v>0.13217631660854301</v>
      </c>
      <c r="M9" s="17"/>
      <c r="N9" s="17">
        <v>0.18821517463545701</v>
      </c>
      <c r="O9" s="17">
        <v>0.13987766622702499</v>
      </c>
      <c r="P9" s="17">
        <v>0.13455049557939699</v>
      </c>
      <c r="Q9" s="17">
        <v>0.190140224552653</v>
      </c>
      <c r="R9" s="17"/>
      <c r="S9" s="17">
        <v>0.18634549845202</v>
      </c>
      <c r="T9" s="17">
        <v>0.19211418218182899</v>
      </c>
      <c r="U9" s="17">
        <v>0.14458872867564099</v>
      </c>
      <c r="V9" s="17">
        <v>9.8455304602913393E-2</v>
      </c>
      <c r="W9" s="17">
        <v>0.14405735523522101</v>
      </c>
      <c r="X9" s="17">
        <v>0.237050208506905</v>
      </c>
      <c r="Y9" s="17">
        <v>0.16597078385227801</v>
      </c>
      <c r="Z9" s="17">
        <v>0.33011916215127302</v>
      </c>
      <c r="AA9" s="17">
        <v>0.14730827320189399</v>
      </c>
      <c r="AB9" s="17">
        <v>9.6180444630536793E-2</v>
      </c>
      <c r="AC9" s="17">
        <v>0.184306406428772</v>
      </c>
      <c r="AD9" s="17">
        <v>8.6067383213226406E-2</v>
      </c>
      <c r="AE9" s="17"/>
      <c r="AF9" s="17">
        <v>0.113692563931936</v>
      </c>
      <c r="AG9" s="17">
        <v>0.15201558999624701</v>
      </c>
      <c r="AH9" s="17">
        <v>0.22750901625551101</v>
      </c>
      <c r="AI9" s="17">
        <v>0.17209785772238201</v>
      </c>
      <c r="AJ9" s="17">
        <v>0.174779783808758</v>
      </c>
      <c r="AK9" s="17">
        <v>0.22971968157269501</v>
      </c>
      <c r="AL9" s="17"/>
      <c r="AM9" s="17">
        <v>0.13633155447353401</v>
      </c>
      <c r="AN9" s="17">
        <v>0.16802758572252899</v>
      </c>
      <c r="AO9" s="17">
        <v>0.17517705641217299</v>
      </c>
      <c r="AP9" s="17">
        <v>0.20692599998136699</v>
      </c>
      <c r="AQ9" s="17">
        <v>0.23102761031503899</v>
      </c>
      <c r="AR9" s="17"/>
      <c r="AS9" s="17">
        <v>0.14978206706665401</v>
      </c>
      <c r="AT9" s="17">
        <v>0.159015345948366</v>
      </c>
      <c r="AU9" s="17">
        <v>0.18511508163283499</v>
      </c>
      <c r="AV9" s="17">
        <v>0.111305106809821</v>
      </c>
      <c r="AW9" s="17">
        <v>0.25797030564498002</v>
      </c>
      <c r="AX9" s="17">
        <v>0.18338744492119899</v>
      </c>
      <c r="AY9" s="17"/>
      <c r="AZ9" s="17">
        <v>0.12864148010228099</v>
      </c>
      <c r="BA9" s="17">
        <v>0.156375521960611</v>
      </c>
      <c r="BB9" s="17">
        <v>0.191010743683523</v>
      </c>
      <c r="BC9" s="17">
        <v>0.17038967454575099</v>
      </c>
      <c r="BD9" s="17">
        <v>0.20183106633261499</v>
      </c>
      <c r="BE9" s="17"/>
      <c r="BF9" s="17">
        <v>0.16575626634577201</v>
      </c>
      <c r="BG9" s="17"/>
      <c r="BH9" s="17">
        <v>0.151353922975244</v>
      </c>
      <c r="BI9" s="17"/>
      <c r="BJ9" s="17">
        <v>0.15436024520879099</v>
      </c>
      <c r="BK9" s="17">
        <v>0.14339188552047</v>
      </c>
      <c r="BL9" s="17">
        <v>0.172862203687179</v>
      </c>
      <c r="BM9" s="17">
        <v>0.10506681707386301</v>
      </c>
      <c r="BN9" s="17">
        <v>0.27407270549413099</v>
      </c>
      <c r="BO9" s="17">
        <v>0.33491419763608998</v>
      </c>
      <c r="BP9" s="17"/>
      <c r="BQ9" s="17">
        <v>0.121066373279137</v>
      </c>
      <c r="BR9" s="17">
        <v>0.162232035816083</v>
      </c>
      <c r="BS9" s="17">
        <v>0.179024000540217</v>
      </c>
      <c r="BT9" s="17"/>
      <c r="BU9" s="17">
        <v>0.171326331259779</v>
      </c>
      <c r="BV9" s="17">
        <v>0.16447474194771899</v>
      </c>
      <c r="BW9" s="17">
        <v>0.171798878412563</v>
      </c>
      <c r="BX9" s="17"/>
      <c r="BY9" s="17">
        <v>0.113411758917248</v>
      </c>
      <c r="BZ9" s="17"/>
      <c r="CA9" s="17">
        <v>0.25564441274903998</v>
      </c>
    </row>
    <row r="10" spans="2:79" x14ac:dyDescent="0.35">
      <c r="B10" s="18" t="s">
        <v>590</v>
      </c>
      <c r="C10" s="17">
        <v>0.48614211648744099</v>
      </c>
      <c r="D10" s="17">
        <v>0.49900788620931802</v>
      </c>
      <c r="E10" s="17">
        <v>0.47101475016469602</v>
      </c>
      <c r="F10" s="17"/>
      <c r="G10" s="17">
        <v>0.46255334724945801</v>
      </c>
      <c r="H10" s="17">
        <v>0.43142790609542297</v>
      </c>
      <c r="I10" s="17">
        <v>0.47379585289465498</v>
      </c>
      <c r="J10" s="17">
        <v>0.53710495756709098</v>
      </c>
      <c r="K10" s="17">
        <v>0.48168111116464402</v>
      </c>
      <c r="L10" s="17">
        <v>0.52493679695698803</v>
      </c>
      <c r="M10" s="17"/>
      <c r="N10" s="17">
        <v>0.48838064093616401</v>
      </c>
      <c r="O10" s="17">
        <v>0.54335433915491205</v>
      </c>
      <c r="P10" s="17">
        <v>0.48773587790200101</v>
      </c>
      <c r="Q10" s="17">
        <v>0.42245681133602497</v>
      </c>
      <c r="R10" s="17"/>
      <c r="S10" s="17">
        <v>0.49055577252716198</v>
      </c>
      <c r="T10" s="17">
        <v>0.52077198901884503</v>
      </c>
      <c r="U10" s="17">
        <v>0.44847656745571701</v>
      </c>
      <c r="V10" s="17">
        <v>0.60566785395377098</v>
      </c>
      <c r="W10" s="17">
        <v>0.456870789861959</v>
      </c>
      <c r="X10" s="17">
        <v>0.36754944189362798</v>
      </c>
      <c r="Y10" s="17">
        <v>0.46982856305218601</v>
      </c>
      <c r="Z10" s="17">
        <v>0.375142827828023</v>
      </c>
      <c r="AA10" s="17">
        <v>0.515548857877838</v>
      </c>
      <c r="AB10" s="17">
        <v>0.48813639338263098</v>
      </c>
      <c r="AC10" s="17">
        <v>0.50207795779017905</v>
      </c>
      <c r="AD10" s="17">
        <v>0.56494429440785798</v>
      </c>
      <c r="AE10" s="17"/>
      <c r="AF10" s="17">
        <v>0.51539883289958299</v>
      </c>
      <c r="AG10" s="17">
        <v>0.42874378945645603</v>
      </c>
      <c r="AH10" s="17">
        <v>0.51606679025575897</v>
      </c>
      <c r="AI10" s="17">
        <v>0.51310283510828802</v>
      </c>
      <c r="AJ10" s="17">
        <v>0.55605968741697298</v>
      </c>
      <c r="AK10" s="17">
        <v>0.52888058863323595</v>
      </c>
      <c r="AL10" s="17"/>
      <c r="AM10" s="17">
        <v>0.43438549197812398</v>
      </c>
      <c r="AN10" s="17">
        <v>0.48381935701051798</v>
      </c>
      <c r="AO10" s="17">
        <v>0.52135786847990895</v>
      </c>
      <c r="AP10" s="17">
        <v>0.460831172829129</v>
      </c>
      <c r="AQ10" s="17">
        <v>0.55365641071444704</v>
      </c>
      <c r="AR10" s="17"/>
      <c r="AS10" s="17">
        <v>0.54277360160899901</v>
      </c>
      <c r="AT10" s="17">
        <v>0.50369567346521404</v>
      </c>
      <c r="AU10" s="17">
        <v>0.435938659454019</v>
      </c>
      <c r="AV10" s="17">
        <v>0.483766504263626</v>
      </c>
      <c r="AW10" s="17">
        <v>0.46157018891849599</v>
      </c>
      <c r="AX10" s="17">
        <v>0.423274540562527</v>
      </c>
      <c r="AY10" s="17"/>
      <c r="AZ10" s="17">
        <v>0.60892068172631697</v>
      </c>
      <c r="BA10" s="17">
        <v>0.44185913110306202</v>
      </c>
      <c r="BB10" s="17">
        <v>0.49984052005693103</v>
      </c>
      <c r="BC10" s="17">
        <v>0.41367027813927898</v>
      </c>
      <c r="BD10" s="17">
        <v>0.44077789355163799</v>
      </c>
      <c r="BE10" s="17"/>
      <c r="BF10" s="17">
        <v>0.50815592463519998</v>
      </c>
      <c r="BG10" s="17"/>
      <c r="BH10" s="17">
        <v>0.527057891506027</v>
      </c>
      <c r="BI10" s="17"/>
      <c r="BJ10" s="17">
        <v>0.49341738289846798</v>
      </c>
      <c r="BK10" s="17">
        <v>0.51945408411600502</v>
      </c>
      <c r="BL10" s="17">
        <v>0.48307138685162199</v>
      </c>
      <c r="BM10" s="17">
        <v>0.489010292053836</v>
      </c>
      <c r="BN10" s="17">
        <v>0.49930700135196499</v>
      </c>
      <c r="BO10" s="17">
        <v>0.40094514855468399</v>
      </c>
      <c r="BP10" s="17"/>
      <c r="BQ10" s="17">
        <v>0.54511230478721695</v>
      </c>
      <c r="BR10" s="17">
        <v>0.49276060649454601</v>
      </c>
      <c r="BS10" s="17">
        <v>0.49377736208534301</v>
      </c>
      <c r="BT10" s="17"/>
      <c r="BU10" s="17">
        <v>0.56039940659557497</v>
      </c>
      <c r="BV10" s="17">
        <v>0.55949489272721298</v>
      </c>
      <c r="BW10" s="17">
        <v>0.468184143939612</v>
      </c>
      <c r="BX10" s="17"/>
      <c r="BY10" s="17">
        <v>0.37935171074506902</v>
      </c>
      <c r="BZ10" s="17"/>
      <c r="CA10" s="17">
        <v>0.50225591307209405</v>
      </c>
    </row>
    <row r="11" spans="2:79" x14ac:dyDescent="0.35">
      <c r="B11" s="18" t="s">
        <v>591</v>
      </c>
      <c r="C11" s="17">
        <v>0.16677835090583701</v>
      </c>
      <c r="D11" s="17">
        <v>0.16338002417721101</v>
      </c>
      <c r="E11" s="17">
        <v>0.17099839917992199</v>
      </c>
      <c r="F11" s="17"/>
      <c r="G11" s="17">
        <v>0.1884833591476</v>
      </c>
      <c r="H11" s="17">
        <v>0.225681478570982</v>
      </c>
      <c r="I11" s="17">
        <v>0.161681081456441</v>
      </c>
      <c r="J11" s="17">
        <v>8.9822073094870405E-2</v>
      </c>
      <c r="K11" s="17">
        <v>0.18968438631332801</v>
      </c>
      <c r="L11" s="17">
        <v>0.14570949520642201</v>
      </c>
      <c r="M11" s="17"/>
      <c r="N11" s="17">
        <v>0.14589926501678699</v>
      </c>
      <c r="O11" s="17">
        <v>0.16849239911043401</v>
      </c>
      <c r="P11" s="17">
        <v>0.202201507197831</v>
      </c>
      <c r="Q11" s="17">
        <v>0.158221235141524</v>
      </c>
      <c r="R11" s="17"/>
      <c r="S11" s="17">
        <v>0.17399943334062001</v>
      </c>
      <c r="T11" s="17">
        <v>9.8975829508785196E-2</v>
      </c>
      <c r="U11" s="17">
        <v>0.19722271349255399</v>
      </c>
      <c r="V11" s="17">
        <v>0.17741979719114701</v>
      </c>
      <c r="W11" s="17">
        <v>0.15964100152448499</v>
      </c>
      <c r="X11" s="17">
        <v>0.147868013924456</v>
      </c>
      <c r="Y11" s="17">
        <v>0.21939468974029799</v>
      </c>
      <c r="Z11" s="17">
        <v>0.17965782794580901</v>
      </c>
      <c r="AA11" s="17">
        <v>0.13324379778871301</v>
      </c>
      <c r="AB11" s="17">
        <v>0.26838547957001901</v>
      </c>
      <c r="AC11" s="17">
        <v>9.9507593400147906E-2</v>
      </c>
      <c r="AD11" s="17">
        <v>0.15612380734791401</v>
      </c>
      <c r="AE11" s="17"/>
      <c r="AF11" s="17">
        <v>0.11674912603740201</v>
      </c>
      <c r="AG11" s="17">
        <v>0.23737644144049799</v>
      </c>
      <c r="AH11" s="17">
        <v>0.158713232023839</v>
      </c>
      <c r="AI11" s="17">
        <v>0.143725369751496</v>
      </c>
      <c r="AJ11" s="17">
        <v>1.09403245868226E-2</v>
      </c>
      <c r="AK11" s="17">
        <v>0.13361166355592</v>
      </c>
      <c r="AL11" s="17"/>
      <c r="AM11" s="17">
        <v>0.15738242075869599</v>
      </c>
      <c r="AN11" s="17">
        <v>0.16707380744389999</v>
      </c>
      <c r="AO11" s="17">
        <v>0.184508588484147</v>
      </c>
      <c r="AP11" s="17">
        <v>0.16215449920489899</v>
      </c>
      <c r="AQ11" s="17">
        <v>0</v>
      </c>
      <c r="AR11" s="17"/>
      <c r="AS11" s="17">
        <v>0.181113566703827</v>
      </c>
      <c r="AT11" s="17">
        <v>0.177155259189439</v>
      </c>
      <c r="AU11" s="17">
        <v>0.16336993877851599</v>
      </c>
      <c r="AV11" s="17">
        <v>0.17165289408305101</v>
      </c>
      <c r="AW11" s="17">
        <v>0.101678703413877</v>
      </c>
      <c r="AX11" s="17">
        <v>0.19214120458567799</v>
      </c>
      <c r="AY11" s="17"/>
      <c r="AZ11" s="17">
        <v>0.12057033055055499</v>
      </c>
      <c r="BA11" s="17">
        <v>0.21489729816936801</v>
      </c>
      <c r="BB11" s="17">
        <v>0.10292813943257199</v>
      </c>
      <c r="BC11" s="17">
        <v>0.14885533679017099</v>
      </c>
      <c r="BD11" s="17">
        <v>0.20238821493060899</v>
      </c>
      <c r="BE11" s="17"/>
      <c r="BF11" s="17">
        <v>0.152542301563245</v>
      </c>
      <c r="BG11" s="17"/>
      <c r="BH11" s="17">
        <v>0.16239204622817599</v>
      </c>
      <c r="BI11" s="17"/>
      <c r="BJ11" s="17">
        <v>0.177277331721611</v>
      </c>
      <c r="BK11" s="17">
        <v>0.15884242735467899</v>
      </c>
      <c r="BL11" s="17">
        <v>0.16825173011561101</v>
      </c>
      <c r="BM11" s="17">
        <v>0.161193676324004</v>
      </c>
      <c r="BN11" s="17">
        <v>0.197602529987491</v>
      </c>
      <c r="BO11" s="17">
        <v>8.7631306610989307E-2</v>
      </c>
      <c r="BP11" s="17"/>
      <c r="BQ11" s="17">
        <v>0.19718951125182299</v>
      </c>
      <c r="BR11" s="17">
        <v>0.15472863437621701</v>
      </c>
      <c r="BS11" s="17">
        <v>0.16942425905564701</v>
      </c>
      <c r="BT11" s="17"/>
      <c r="BU11" s="17">
        <v>0.187352614147555</v>
      </c>
      <c r="BV11" s="17">
        <v>0.111158906971739</v>
      </c>
      <c r="BW11" s="17">
        <v>0.19756782456160901</v>
      </c>
      <c r="BX11" s="17"/>
      <c r="BY11" s="17">
        <v>0.31979474575489297</v>
      </c>
      <c r="BZ11" s="17"/>
      <c r="CA11" s="17">
        <v>9.2829735444634895E-2</v>
      </c>
    </row>
    <row r="12" spans="2:79" x14ac:dyDescent="0.35">
      <c r="B12" s="18" t="s">
        <v>592</v>
      </c>
      <c r="C12" s="17">
        <v>6.6329318677567306E-2</v>
      </c>
      <c r="D12" s="17">
        <v>6.5345320484895303E-2</v>
      </c>
      <c r="E12" s="17">
        <v>6.7681584524737798E-2</v>
      </c>
      <c r="F12" s="17"/>
      <c r="G12" s="17">
        <v>6.6518381849629493E-2</v>
      </c>
      <c r="H12" s="17">
        <v>4.9093761439369603E-2</v>
      </c>
      <c r="I12" s="17">
        <v>0.14964062275347101</v>
      </c>
      <c r="J12" s="17">
        <v>5.2553756572727497E-2</v>
      </c>
      <c r="K12" s="17">
        <v>1.82810718317797E-2</v>
      </c>
      <c r="L12" s="17">
        <v>5.8794488059452601E-2</v>
      </c>
      <c r="M12" s="17"/>
      <c r="N12" s="17">
        <v>7.0943704772743504E-2</v>
      </c>
      <c r="O12" s="17">
        <v>4.2961390458473803E-2</v>
      </c>
      <c r="P12" s="17">
        <v>8.9654745363195995E-2</v>
      </c>
      <c r="Q12" s="17">
        <v>6.2232857359932899E-2</v>
      </c>
      <c r="R12" s="17"/>
      <c r="S12" s="17">
        <v>7.3224598061343599E-2</v>
      </c>
      <c r="T12" s="17">
        <v>7.8721905228290395E-2</v>
      </c>
      <c r="U12" s="17">
        <v>3.5353772557477799E-2</v>
      </c>
      <c r="V12" s="17">
        <v>2.4524123016021099E-2</v>
      </c>
      <c r="W12" s="17">
        <v>7.7991684010653997E-2</v>
      </c>
      <c r="X12" s="17">
        <v>5.8059313555847203E-2</v>
      </c>
      <c r="Y12" s="17">
        <v>7.13513417127912E-2</v>
      </c>
      <c r="Z12" s="17">
        <v>1.7766507170555501E-2</v>
      </c>
      <c r="AA12" s="17">
        <v>0.112462538048986</v>
      </c>
      <c r="AB12" s="17">
        <v>9.4525420706710203E-2</v>
      </c>
      <c r="AC12" s="17">
        <v>3.3369507863710901E-2</v>
      </c>
      <c r="AD12" s="17">
        <v>6.8092861191748996E-2</v>
      </c>
      <c r="AE12" s="17"/>
      <c r="AF12" s="17">
        <v>9.0850244666340799E-2</v>
      </c>
      <c r="AG12" s="17">
        <v>5.7404507809021302E-2</v>
      </c>
      <c r="AH12" s="17">
        <v>4.8279346661606798E-2</v>
      </c>
      <c r="AI12" s="17">
        <v>7.8789652281219896E-2</v>
      </c>
      <c r="AJ12" s="17">
        <v>0.106621311298087</v>
      </c>
      <c r="AK12" s="17">
        <v>6.7011928881606203E-2</v>
      </c>
      <c r="AL12" s="17"/>
      <c r="AM12" s="17">
        <v>7.7966637521287893E-2</v>
      </c>
      <c r="AN12" s="17">
        <v>7.5985768042600196E-2</v>
      </c>
      <c r="AO12" s="17">
        <v>3.3282711982271999E-2</v>
      </c>
      <c r="AP12" s="17">
        <v>9.4587705149722701E-2</v>
      </c>
      <c r="AQ12" s="17">
        <v>0.115601000077638</v>
      </c>
      <c r="AR12" s="17"/>
      <c r="AS12" s="17">
        <v>4.6363085965520301E-2</v>
      </c>
      <c r="AT12" s="17">
        <v>6.4912410487211206E-2</v>
      </c>
      <c r="AU12" s="17">
        <v>6.5139297377412503E-2</v>
      </c>
      <c r="AV12" s="17">
        <v>0.121362487397116</v>
      </c>
      <c r="AW12" s="17">
        <v>2.4930306144247499E-2</v>
      </c>
      <c r="AX12" s="17">
        <v>5.9002703527098702E-2</v>
      </c>
      <c r="AY12" s="17"/>
      <c r="AZ12" s="17">
        <v>4.4941361484068298E-2</v>
      </c>
      <c r="BA12" s="17">
        <v>8.7267825305902602E-2</v>
      </c>
      <c r="BB12" s="17">
        <v>8.0730542646706302E-2</v>
      </c>
      <c r="BC12" s="17">
        <v>4.7235998546624303E-2</v>
      </c>
      <c r="BD12" s="17">
        <v>5.2628662621133297E-2</v>
      </c>
      <c r="BE12" s="17"/>
      <c r="BF12" s="17">
        <v>6.0739572519172398E-2</v>
      </c>
      <c r="BG12" s="17"/>
      <c r="BH12" s="17">
        <v>5.93130314360093E-2</v>
      </c>
      <c r="BI12" s="17"/>
      <c r="BJ12" s="17">
        <v>6.4384333009392794E-2</v>
      </c>
      <c r="BK12" s="17">
        <v>6.0975440505778897E-2</v>
      </c>
      <c r="BL12" s="17">
        <v>6.4915948062200302E-2</v>
      </c>
      <c r="BM12" s="17">
        <v>4.9563561824449098E-2</v>
      </c>
      <c r="BN12" s="17">
        <v>2.9017763166413E-2</v>
      </c>
      <c r="BO12" s="17">
        <v>0.110089925548551</v>
      </c>
      <c r="BP12" s="17"/>
      <c r="BQ12" s="17">
        <v>9.0620775438414403E-2</v>
      </c>
      <c r="BR12" s="17">
        <v>6.6773165255614095E-2</v>
      </c>
      <c r="BS12" s="17">
        <v>6.18349431154386E-2</v>
      </c>
      <c r="BT12" s="17"/>
      <c r="BU12" s="17">
        <v>4.3356986963354903E-2</v>
      </c>
      <c r="BV12" s="17">
        <v>7.72214106966186E-2</v>
      </c>
      <c r="BW12" s="17">
        <v>6.4477025655949302E-2</v>
      </c>
      <c r="BX12" s="17"/>
      <c r="BY12" s="17">
        <v>0.12507561190066999</v>
      </c>
      <c r="BZ12" s="17"/>
      <c r="CA12" s="17">
        <v>3.1680592071268401E-2</v>
      </c>
    </row>
    <row r="13" spans="2:79" x14ac:dyDescent="0.35">
      <c r="B13" s="18" t="s">
        <v>136</v>
      </c>
      <c r="C13" s="17">
        <v>0.114683183294361</v>
      </c>
      <c r="D13" s="17">
        <v>0.100596923042838</v>
      </c>
      <c r="E13" s="17">
        <v>0.12800909572568001</v>
      </c>
      <c r="F13" s="17"/>
      <c r="G13" s="17">
        <v>6.8687540334579605E-2</v>
      </c>
      <c r="H13" s="17">
        <v>0.128743643997386</v>
      </c>
      <c r="I13" s="17">
        <v>0.123445310062722</v>
      </c>
      <c r="J13" s="17">
        <v>0.111613912926995</v>
      </c>
      <c r="K13" s="17">
        <v>0.1088128054158</v>
      </c>
      <c r="L13" s="17">
        <v>0.138382903168594</v>
      </c>
      <c r="M13" s="17"/>
      <c r="N13" s="17">
        <v>0.106561214638848</v>
      </c>
      <c r="O13" s="17">
        <v>0.10531420504915499</v>
      </c>
      <c r="P13" s="17">
        <v>8.5857373957575395E-2</v>
      </c>
      <c r="Q13" s="17">
        <v>0.16694887160986499</v>
      </c>
      <c r="R13" s="17"/>
      <c r="S13" s="17">
        <v>7.5874697618855E-2</v>
      </c>
      <c r="T13" s="17">
        <v>0.10941609406225</v>
      </c>
      <c r="U13" s="17">
        <v>0.17435821781861</v>
      </c>
      <c r="V13" s="17">
        <v>9.3932921236147299E-2</v>
      </c>
      <c r="W13" s="17">
        <v>0.16143916936767999</v>
      </c>
      <c r="X13" s="17">
        <v>0.189473022119164</v>
      </c>
      <c r="Y13" s="17">
        <v>7.3454621642446094E-2</v>
      </c>
      <c r="Z13" s="17">
        <v>9.7313674904339606E-2</v>
      </c>
      <c r="AA13" s="17">
        <v>9.1436533082568799E-2</v>
      </c>
      <c r="AB13" s="17">
        <v>5.2772261710103199E-2</v>
      </c>
      <c r="AC13" s="17">
        <v>0.18073853451718999</v>
      </c>
      <c r="AD13" s="17">
        <v>0.124771653839253</v>
      </c>
      <c r="AE13" s="17"/>
      <c r="AF13" s="17">
        <v>0.163309232464738</v>
      </c>
      <c r="AG13" s="17">
        <v>0.124459671297778</v>
      </c>
      <c r="AH13" s="17">
        <v>4.9431614803284597E-2</v>
      </c>
      <c r="AI13" s="17">
        <v>9.2284285136614505E-2</v>
      </c>
      <c r="AJ13" s="17">
        <v>0.15159889288935899</v>
      </c>
      <c r="AK13" s="17">
        <v>4.0776137356543098E-2</v>
      </c>
      <c r="AL13" s="17"/>
      <c r="AM13" s="17">
        <v>0.193933895268357</v>
      </c>
      <c r="AN13" s="17">
        <v>0.105093481780453</v>
      </c>
      <c r="AO13" s="17">
        <v>8.5673774641498696E-2</v>
      </c>
      <c r="AP13" s="17">
        <v>7.5500622834882E-2</v>
      </c>
      <c r="AQ13" s="17">
        <v>9.9714978892874895E-2</v>
      </c>
      <c r="AR13" s="17"/>
      <c r="AS13" s="17">
        <v>7.9967678654999902E-2</v>
      </c>
      <c r="AT13" s="17">
        <v>9.5221310909770401E-2</v>
      </c>
      <c r="AU13" s="17">
        <v>0.15043702275721699</v>
      </c>
      <c r="AV13" s="17">
        <v>0.11191300744638601</v>
      </c>
      <c r="AW13" s="17">
        <v>0.153850495878399</v>
      </c>
      <c r="AX13" s="17">
        <v>0.142194106403498</v>
      </c>
      <c r="AY13" s="17"/>
      <c r="AZ13" s="17">
        <v>9.6926146136779801E-2</v>
      </c>
      <c r="BA13" s="17">
        <v>9.9600223461056001E-2</v>
      </c>
      <c r="BB13" s="17">
        <v>0.12549005418026801</v>
      </c>
      <c r="BC13" s="17">
        <v>0.21984871197817499</v>
      </c>
      <c r="BD13" s="17">
        <v>0.102374162564005</v>
      </c>
      <c r="BE13" s="17"/>
      <c r="BF13" s="17">
        <v>0.11280593493660999</v>
      </c>
      <c r="BG13" s="17"/>
      <c r="BH13" s="17">
        <v>9.9883107854543698E-2</v>
      </c>
      <c r="BI13" s="17"/>
      <c r="BJ13" s="17">
        <v>0.11056070716173701</v>
      </c>
      <c r="BK13" s="17">
        <v>0.117336162503066</v>
      </c>
      <c r="BL13" s="17">
        <v>0.11089873128338799</v>
      </c>
      <c r="BM13" s="17">
        <v>0.195165652723849</v>
      </c>
      <c r="BN13" s="17">
        <v>0</v>
      </c>
      <c r="BO13" s="17">
        <v>6.64194216496857E-2</v>
      </c>
      <c r="BP13" s="17"/>
      <c r="BQ13" s="17">
        <v>4.6011035243408799E-2</v>
      </c>
      <c r="BR13" s="17">
        <v>0.12350555805754</v>
      </c>
      <c r="BS13" s="17">
        <v>9.5939435203354503E-2</v>
      </c>
      <c r="BT13" s="17"/>
      <c r="BU13" s="17">
        <v>3.7564661033736998E-2</v>
      </c>
      <c r="BV13" s="17">
        <v>8.7650047656710098E-2</v>
      </c>
      <c r="BW13" s="17">
        <v>9.7972127430266398E-2</v>
      </c>
      <c r="BX13" s="17"/>
      <c r="BY13" s="17">
        <v>6.2366172682120101E-2</v>
      </c>
      <c r="BZ13" s="17"/>
      <c r="CA13" s="17">
        <v>0.117589346662963</v>
      </c>
    </row>
    <row r="14" spans="2:79" x14ac:dyDescent="0.35">
      <c r="B14" s="18" t="s">
        <v>593</v>
      </c>
      <c r="C14" s="21">
        <v>0.65220914712223399</v>
      </c>
      <c r="D14" s="21">
        <v>0.67067773229505501</v>
      </c>
      <c r="E14" s="21">
        <v>0.63331092056966098</v>
      </c>
      <c r="F14" s="21"/>
      <c r="G14" s="21">
        <v>0.67631071866819104</v>
      </c>
      <c r="H14" s="21">
        <v>0.59648111599226294</v>
      </c>
      <c r="I14" s="21">
        <v>0.56523298572736702</v>
      </c>
      <c r="J14" s="21">
        <v>0.74601025740540705</v>
      </c>
      <c r="K14" s="21">
        <v>0.68322173643909201</v>
      </c>
      <c r="L14" s="21">
        <v>0.65711311356553204</v>
      </c>
      <c r="M14" s="21"/>
      <c r="N14" s="21">
        <v>0.67659581557162096</v>
      </c>
      <c r="O14" s="21">
        <v>0.68323200538193696</v>
      </c>
      <c r="P14" s="21">
        <v>0.62228637348139704</v>
      </c>
      <c r="Q14" s="21">
        <v>0.61259703588867798</v>
      </c>
      <c r="R14" s="21"/>
      <c r="S14" s="21">
        <v>0.67690127097918196</v>
      </c>
      <c r="T14" s="21">
        <v>0.71288617120067499</v>
      </c>
      <c r="U14" s="21">
        <v>0.59306529613135806</v>
      </c>
      <c r="V14" s="21">
        <v>0.70412315855668495</v>
      </c>
      <c r="W14" s="21">
        <v>0.60092814509718095</v>
      </c>
      <c r="X14" s="21">
        <v>0.60459965040053298</v>
      </c>
      <c r="Y14" s="21">
        <v>0.63579934690446405</v>
      </c>
      <c r="Z14" s="21">
        <v>0.70526198997929501</v>
      </c>
      <c r="AA14" s="21">
        <v>0.66285713107973199</v>
      </c>
      <c r="AB14" s="21">
        <v>0.58431683801316803</v>
      </c>
      <c r="AC14" s="21">
        <v>0.68638436421895099</v>
      </c>
      <c r="AD14" s="21">
        <v>0.65101167762108503</v>
      </c>
      <c r="AE14" s="21"/>
      <c r="AF14" s="21">
        <v>0.62909139683151805</v>
      </c>
      <c r="AG14" s="21">
        <v>0.58075937945270295</v>
      </c>
      <c r="AH14" s="21">
        <v>0.74357580651126898</v>
      </c>
      <c r="AI14" s="21">
        <v>0.68520069283066998</v>
      </c>
      <c r="AJ14" s="21">
        <v>0.73083947122573101</v>
      </c>
      <c r="AK14" s="21">
        <v>0.75860027020593102</v>
      </c>
      <c r="AL14" s="21"/>
      <c r="AM14" s="21">
        <v>0.57071704645165899</v>
      </c>
      <c r="AN14" s="21">
        <v>0.651846942733047</v>
      </c>
      <c r="AO14" s="21">
        <v>0.69653492489208202</v>
      </c>
      <c r="AP14" s="21">
        <v>0.66775717281049596</v>
      </c>
      <c r="AQ14" s="21">
        <v>0.78468402102948698</v>
      </c>
      <c r="AR14" s="21"/>
      <c r="AS14" s="21">
        <v>0.69255566867565299</v>
      </c>
      <c r="AT14" s="21">
        <v>0.66271101941358002</v>
      </c>
      <c r="AU14" s="21">
        <v>0.62105374108685396</v>
      </c>
      <c r="AV14" s="21">
        <v>0.59507161107344697</v>
      </c>
      <c r="AW14" s="21">
        <v>0.71954049456347602</v>
      </c>
      <c r="AX14" s="21">
        <v>0.60666198548372496</v>
      </c>
      <c r="AY14" s="21"/>
      <c r="AZ14" s="21">
        <v>0.73756216182859702</v>
      </c>
      <c r="BA14" s="21">
        <v>0.59823465306367296</v>
      </c>
      <c r="BB14" s="21">
        <v>0.69085126374045402</v>
      </c>
      <c r="BC14" s="21">
        <v>0.58405995268502997</v>
      </c>
      <c r="BD14" s="21">
        <v>0.64260895988425304</v>
      </c>
      <c r="BE14" s="21"/>
      <c r="BF14" s="21">
        <v>0.67391219098097199</v>
      </c>
      <c r="BG14" s="21"/>
      <c r="BH14" s="21">
        <v>0.67841181448127197</v>
      </c>
      <c r="BI14" s="21"/>
      <c r="BJ14" s="21">
        <v>0.64777762810725903</v>
      </c>
      <c r="BK14" s="21">
        <v>0.66284596963647602</v>
      </c>
      <c r="BL14" s="21">
        <v>0.65593359053880096</v>
      </c>
      <c r="BM14" s="21">
        <v>0.59407710912769796</v>
      </c>
      <c r="BN14" s="21">
        <v>0.77337970684609603</v>
      </c>
      <c r="BO14" s="21">
        <v>0.73585934619077398</v>
      </c>
      <c r="BP14" s="21"/>
      <c r="BQ14" s="21">
        <v>0.666178678066354</v>
      </c>
      <c r="BR14" s="21">
        <v>0.65499264231062904</v>
      </c>
      <c r="BS14" s="21">
        <v>0.67280136262556001</v>
      </c>
      <c r="BT14" s="21"/>
      <c r="BU14" s="21">
        <v>0.731725737855353</v>
      </c>
      <c r="BV14" s="21">
        <v>0.72396963467493203</v>
      </c>
      <c r="BW14" s="21">
        <v>0.63998302235217497</v>
      </c>
      <c r="BX14" s="21"/>
      <c r="BY14" s="21">
        <v>0.49276346966231699</v>
      </c>
      <c r="BZ14" s="21"/>
      <c r="CA14" s="21">
        <v>0.75790032582113398</v>
      </c>
    </row>
    <row r="15" spans="2:79" x14ac:dyDescent="0.35">
      <c r="B15" s="18" t="s">
        <v>594</v>
      </c>
      <c r="C15" s="21">
        <v>0.23310766958340501</v>
      </c>
      <c r="D15" s="21">
        <v>0.22872534466210701</v>
      </c>
      <c r="E15" s="21">
        <v>0.23867998370466001</v>
      </c>
      <c r="F15" s="21"/>
      <c r="G15" s="21">
        <v>0.255001740997229</v>
      </c>
      <c r="H15" s="21">
        <v>0.27477524001035097</v>
      </c>
      <c r="I15" s="21">
        <v>0.31132170420991101</v>
      </c>
      <c r="J15" s="21">
        <v>0.14237582966759799</v>
      </c>
      <c r="K15" s="21">
        <v>0.207965458145108</v>
      </c>
      <c r="L15" s="21">
        <v>0.20450398326587499</v>
      </c>
      <c r="M15" s="21"/>
      <c r="N15" s="21">
        <v>0.21684296978953099</v>
      </c>
      <c r="O15" s="21">
        <v>0.21145378956890801</v>
      </c>
      <c r="P15" s="21">
        <v>0.29185625256102699</v>
      </c>
      <c r="Q15" s="21">
        <v>0.22045409250145701</v>
      </c>
      <c r="R15" s="21"/>
      <c r="S15" s="21">
        <v>0.247224031401963</v>
      </c>
      <c r="T15" s="21">
        <v>0.17769773473707601</v>
      </c>
      <c r="U15" s="21">
        <v>0.23257648605003201</v>
      </c>
      <c r="V15" s="21">
        <v>0.201943920207168</v>
      </c>
      <c r="W15" s="21">
        <v>0.237632685535139</v>
      </c>
      <c r="X15" s="21">
        <v>0.20592732748030301</v>
      </c>
      <c r="Y15" s="21">
        <v>0.29074603145309003</v>
      </c>
      <c r="Z15" s="21">
        <v>0.19742433511636501</v>
      </c>
      <c r="AA15" s="21">
        <v>0.24570633583769899</v>
      </c>
      <c r="AB15" s="21">
        <v>0.36291090027672901</v>
      </c>
      <c r="AC15" s="21">
        <v>0.13287710126385899</v>
      </c>
      <c r="AD15" s="21">
        <v>0.22421666853966299</v>
      </c>
      <c r="AE15" s="21"/>
      <c r="AF15" s="21">
        <v>0.20759937070374301</v>
      </c>
      <c r="AG15" s="21">
        <v>0.29478094924951898</v>
      </c>
      <c r="AH15" s="21">
        <v>0.20699257868544599</v>
      </c>
      <c r="AI15" s="21">
        <v>0.222515022032716</v>
      </c>
      <c r="AJ15" s="21">
        <v>0.11756163588491</v>
      </c>
      <c r="AK15" s="21">
        <v>0.200623592437526</v>
      </c>
      <c r="AL15" s="21"/>
      <c r="AM15" s="21">
        <v>0.23534905827998401</v>
      </c>
      <c r="AN15" s="21">
        <v>0.24305957548650001</v>
      </c>
      <c r="AO15" s="21">
        <v>0.21779130046641901</v>
      </c>
      <c r="AP15" s="21">
        <v>0.25674220435462197</v>
      </c>
      <c r="AQ15" s="21">
        <v>0.115601000077638</v>
      </c>
      <c r="AR15" s="21"/>
      <c r="AS15" s="21">
        <v>0.227476652669347</v>
      </c>
      <c r="AT15" s="21">
        <v>0.24206766967665</v>
      </c>
      <c r="AU15" s="21">
        <v>0.228509236155929</v>
      </c>
      <c r="AV15" s="21">
        <v>0.29301538148016698</v>
      </c>
      <c r="AW15" s="21">
        <v>0.12660900955812401</v>
      </c>
      <c r="AX15" s="21">
        <v>0.25114390811277598</v>
      </c>
      <c r="AY15" s="21"/>
      <c r="AZ15" s="21">
        <v>0.16551169203462299</v>
      </c>
      <c r="BA15" s="21">
        <v>0.30216512347527102</v>
      </c>
      <c r="BB15" s="21">
        <v>0.18365868207927799</v>
      </c>
      <c r="BC15" s="21">
        <v>0.19609133533679499</v>
      </c>
      <c r="BD15" s="21">
        <v>0.25501687755174202</v>
      </c>
      <c r="BE15" s="21"/>
      <c r="BF15" s="21">
        <v>0.213281874082418</v>
      </c>
      <c r="BG15" s="21"/>
      <c r="BH15" s="21">
        <v>0.22170507766418501</v>
      </c>
      <c r="BI15" s="21"/>
      <c r="BJ15" s="21">
        <v>0.24166166473100401</v>
      </c>
      <c r="BK15" s="21">
        <v>0.21981786786045801</v>
      </c>
      <c r="BL15" s="21">
        <v>0.233167678177812</v>
      </c>
      <c r="BM15" s="21">
        <v>0.21075723814845301</v>
      </c>
      <c r="BN15" s="21">
        <v>0.226620293153904</v>
      </c>
      <c r="BO15" s="21">
        <v>0.19772123215954099</v>
      </c>
      <c r="BP15" s="21"/>
      <c r="BQ15" s="21">
        <v>0.287810286690237</v>
      </c>
      <c r="BR15" s="21">
        <v>0.221501799631831</v>
      </c>
      <c r="BS15" s="21">
        <v>0.231259202171085</v>
      </c>
      <c r="BT15" s="21"/>
      <c r="BU15" s="21">
        <v>0.23070960111090999</v>
      </c>
      <c r="BV15" s="21">
        <v>0.188380317668358</v>
      </c>
      <c r="BW15" s="21">
        <v>0.26204485021755902</v>
      </c>
      <c r="BX15" s="21"/>
      <c r="BY15" s="21">
        <v>0.44487035765556299</v>
      </c>
      <c r="BZ15" s="21"/>
      <c r="CA15" s="21">
        <v>0.124510327515903</v>
      </c>
    </row>
    <row r="16" spans="2:79" x14ac:dyDescent="0.35">
      <c r="B16" s="18" t="s">
        <v>202</v>
      </c>
      <c r="C16" s="22">
        <v>0.41910147753882998</v>
      </c>
      <c r="D16" s="22">
        <v>0.44195238763294797</v>
      </c>
      <c r="E16" s="22">
        <v>0.394630936865001</v>
      </c>
      <c r="F16" s="22"/>
      <c r="G16" s="22">
        <v>0.42130897767096198</v>
      </c>
      <c r="H16" s="22">
        <v>0.32170587598191103</v>
      </c>
      <c r="I16" s="22">
        <v>0.25391128151745601</v>
      </c>
      <c r="J16" s="22">
        <v>0.60363442773780895</v>
      </c>
      <c r="K16" s="22">
        <v>0.47525627829398398</v>
      </c>
      <c r="L16" s="22">
        <v>0.45260913029965699</v>
      </c>
      <c r="M16" s="22"/>
      <c r="N16" s="22">
        <v>0.45975284578209002</v>
      </c>
      <c r="O16" s="22">
        <v>0.47177821581302898</v>
      </c>
      <c r="P16" s="22">
        <v>0.33043012092037</v>
      </c>
      <c r="Q16" s="22">
        <v>0.392142943387221</v>
      </c>
      <c r="R16" s="22"/>
      <c r="S16" s="22">
        <v>0.42967723957721798</v>
      </c>
      <c r="T16" s="22">
        <v>0.53518843646359904</v>
      </c>
      <c r="U16" s="22">
        <v>0.36048881008132599</v>
      </c>
      <c r="V16" s="22">
        <v>0.50217923834951705</v>
      </c>
      <c r="W16" s="22">
        <v>0.36329545956204101</v>
      </c>
      <c r="X16" s="22">
        <v>0.39867232292022903</v>
      </c>
      <c r="Y16" s="22">
        <v>0.34505331545137502</v>
      </c>
      <c r="Z16" s="22">
        <v>0.50783765486292998</v>
      </c>
      <c r="AA16" s="22">
        <v>0.41715079524203302</v>
      </c>
      <c r="AB16" s="22">
        <v>0.22140593773643799</v>
      </c>
      <c r="AC16" s="22">
        <v>0.55350726295509201</v>
      </c>
      <c r="AD16" s="22">
        <v>0.42679500908142198</v>
      </c>
      <c r="AE16" s="22"/>
      <c r="AF16" s="22">
        <v>0.42149202612777498</v>
      </c>
      <c r="AG16" s="22">
        <v>0.28597843020318398</v>
      </c>
      <c r="AH16" s="22">
        <v>0.53658322782582302</v>
      </c>
      <c r="AI16" s="22">
        <v>0.46268567079795397</v>
      </c>
      <c r="AJ16" s="22">
        <v>0.61327783534082103</v>
      </c>
      <c r="AK16" s="22">
        <v>0.55797667776840498</v>
      </c>
      <c r="AL16" s="22"/>
      <c r="AM16" s="22">
        <v>0.33536798817167501</v>
      </c>
      <c r="AN16" s="22">
        <v>0.40878736724654802</v>
      </c>
      <c r="AO16" s="22">
        <v>0.47874362442566298</v>
      </c>
      <c r="AP16" s="22">
        <v>0.41101496845587399</v>
      </c>
      <c r="AQ16" s="22">
        <v>0.66908302095184802</v>
      </c>
      <c r="AR16" s="22"/>
      <c r="AS16" s="22">
        <v>0.46507901600630602</v>
      </c>
      <c r="AT16" s="22">
        <v>0.42064334973693002</v>
      </c>
      <c r="AU16" s="22">
        <v>0.39254450493092502</v>
      </c>
      <c r="AV16" s="22">
        <v>0.30205622959327999</v>
      </c>
      <c r="AW16" s="22">
        <v>0.59293148500535198</v>
      </c>
      <c r="AX16" s="22">
        <v>0.35551807737094898</v>
      </c>
      <c r="AY16" s="22"/>
      <c r="AZ16" s="22">
        <v>0.572050469793975</v>
      </c>
      <c r="BA16" s="22">
        <v>0.29606952958840199</v>
      </c>
      <c r="BB16" s="22">
        <v>0.50719258166117498</v>
      </c>
      <c r="BC16" s="22">
        <v>0.38796861734823501</v>
      </c>
      <c r="BD16" s="22">
        <v>0.38759208233251102</v>
      </c>
      <c r="BE16" s="22"/>
      <c r="BF16" s="22">
        <v>0.46063031689855499</v>
      </c>
      <c r="BG16" s="22"/>
      <c r="BH16" s="22">
        <v>0.45670673681708701</v>
      </c>
      <c r="BI16" s="22"/>
      <c r="BJ16" s="22">
        <v>0.406115963376255</v>
      </c>
      <c r="BK16" s="22">
        <v>0.44302810177601798</v>
      </c>
      <c r="BL16" s="22">
        <v>0.42276591236098898</v>
      </c>
      <c r="BM16" s="22">
        <v>0.38331987097924503</v>
      </c>
      <c r="BN16" s="22">
        <v>0.54675941369219205</v>
      </c>
      <c r="BO16" s="22">
        <v>0.53813811403123302</v>
      </c>
      <c r="BP16" s="22"/>
      <c r="BQ16" s="22">
        <v>0.378368391376117</v>
      </c>
      <c r="BR16" s="22">
        <v>0.43349084267879801</v>
      </c>
      <c r="BS16" s="22">
        <v>0.44154216045447497</v>
      </c>
      <c r="BT16" s="22"/>
      <c r="BU16" s="22">
        <v>0.50101613674444401</v>
      </c>
      <c r="BV16" s="22">
        <v>0.53558931700657497</v>
      </c>
      <c r="BW16" s="22">
        <v>0.377938172134617</v>
      </c>
      <c r="BX16" s="22"/>
      <c r="BY16" s="22">
        <v>4.7893112006753898E-2</v>
      </c>
      <c r="BZ16" s="22"/>
      <c r="CA16" s="22">
        <v>0.63338999830523002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A21"/>
  <sheetViews>
    <sheetView showGridLines="0"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599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789</v>
      </c>
      <c r="D7" s="10">
        <v>393</v>
      </c>
      <c r="E7" s="10">
        <v>394</v>
      </c>
      <c r="F7" s="10"/>
      <c r="G7" s="10">
        <v>93</v>
      </c>
      <c r="H7" s="10">
        <v>109</v>
      </c>
      <c r="I7" s="10">
        <v>104</v>
      </c>
      <c r="J7" s="10">
        <v>133</v>
      </c>
      <c r="K7" s="10">
        <v>145</v>
      </c>
      <c r="L7" s="10">
        <v>205</v>
      </c>
      <c r="M7" s="10"/>
      <c r="N7" s="10">
        <v>305</v>
      </c>
      <c r="O7" s="10">
        <v>210</v>
      </c>
      <c r="P7" s="10">
        <v>124</v>
      </c>
      <c r="Q7" s="10">
        <v>148</v>
      </c>
      <c r="R7" s="10"/>
      <c r="S7" s="10">
        <v>93</v>
      </c>
      <c r="T7" s="10">
        <v>85</v>
      </c>
      <c r="U7" s="10">
        <v>65</v>
      </c>
      <c r="V7" s="10">
        <v>52</v>
      </c>
      <c r="W7" s="10">
        <v>48</v>
      </c>
      <c r="X7" s="10">
        <v>74</v>
      </c>
      <c r="Y7" s="10">
        <v>78</v>
      </c>
      <c r="Z7" s="10">
        <v>32</v>
      </c>
      <c r="AA7" s="10">
        <v>91</v>
      </c>
      <c r="AB7" s="10">
        <v>91</v>
      </c>
      <c r="AC7" s="10">
        <v>55</v>
      </c>
      <c r="AD7" s="10">
        <v>25</v>
      </c>
      <c r="AE7" s="10"/>
      <c r="AF7" s="10">
        <v>135</v>
      </c>
      <c r="AG7" s="10">
        <v>252</v>
      </c>
      <c r="AH7" s="10">
        <v>145</v>
      </c>
      <c r="AI7" s="10">
        <v>86</v>
      </c>
      <c r="AJ7" s="10">
        <v>50</v>
      </c>
      <c r="AK7" s="10">
        <v>61</v>
      </c>
      <c r="AL7" s="10"/>
      <c r="AM7" s="10">
        <v>168</v>
      </c>
      <c r="AN7" s="10">
        <v>267</v>
      </c>
      <c r="AO7" s="10">
        <v>205</v>
      </c>
      <c r="AP7" s="10">
        <v>108</v>
      </c>
      <c r="AQ7" s="10">
        <v>17</v>
      </c>
      <c r="AR7" s="10"/>
      <c r="AS7" s="10">
        <v>184</v>
      </c>
      <c r="AT7" s="10">
        <v>188</v>
      </c>
      <c r="AU7" s="10">
        <v>90</v>
      </c>
      <c r="AV7" s="10">
        <v>169</v>
      </c>
      <c r="AW7" s="10">
        <v>107</v>
      </c>
      <c r="AX7" s="10">
        <v>50</v>
      </c>
      <c r="AY7" s="10"/>
      <c r="AZ7" s="10">
        <v>176</v>
      </c>
      <c r="BA7" s="10">
        <v>196</v>
      </c>
      <c r="BB7" s="10">
        <v>167</v>
      </c>
      <c r="BC7" s="10">
        <v>66</v>
      </c>
      <c r="BD7" s="10">
        <v>180</v>
      </c>
      <c r="BE7" s="10"/>
      <c r="BF7" s="10">
        <v>639</v>
      </c>
      <c r="BG7" s="10"/>
      <c r="BH7" s="10">
        <v>482</v>
      </c>
      <c r="BI7" s="10"/>
      <c r="BJ7" s="10">
        <v>240</v>
      </c>
      <c r="BK7" s="10">
        <v>160</v>
      </c>
      <c r="BL7" s="10">
        <v>258</v>
      </c>
      <c r="BM7" s="10">
        <v>50</v>
      </c>
      <c r="BN7" s="10">
        <v>22</v>
      </c>
      <c r="BO7" s="10">
        <v>25</v>
      </c>
      <c r="BP7" s="10"/>
      <c r="BQ7" s="10">
        <v>119</v>
      </c>
      <c r="BR7" s="10">
        <v>218</v>
      </c>
      <c r="BS7" s="10">
        <v>392</v>
      </c>
      <c r="BT7" s="10"/>
      <c r="BU7" s="10">
        <v>33</v>
      </c>
      <c r="BV7" s="10">
        <v>244</v>
      </c>
      <c r="BW7" s="10">
        <v>422</v>
      </c>
      <c r="BX7" s="10"/>
      <c r="BY7" s="10">
        <v>23</v>
      </c>
      <c r="BZ7" s="10"/>
      <c r="CA7" s="10">
        <v>188</v>
      </c>
    </row>
    <row r="8" spans="2:79" ht="30" customHeight="1" x14ac:dyDescent="0.35">
      <c r="B8" s="11" t="s">
        <v>20</v>
      </c>
      <c r="C8" s="11">
        <v>797</v>
      </c>
      <c r="D8" s="11">
        <v>410</v>
      </c>
      <c r="E8" s="11">
        <v>385</v>
      </c>
      <c r="F8" s="11"/>
      <c r="G8" s="11">
        <v>109</v>
      </c>
      <c r="H8" s="11">
        <v>123</v>
      </c>
      <c r="I8" s="11">
        <v>136</v>
      </c>
      <c r="J8" s="11">
        <v>148</v>
      </c>
      <c r="K8" s="11">
        <v>120</v>
      </c>
      <c r="L8" s="11">
        <v>162</v>
      </c>
      <c r="M8" s="11"/>
      <c r="N8" s="11">
        <v>206</v>
      </c>
      <c r="O8" s="11">
        <v>200</v>
      </c>
      <c r="P8" s="11">
        <v>210</v>
      </c>
      <c r="Q8" s="11">
        <v>179</v>
      </c>
      <c r="R8" s="11"/>
      <c r="S8" s="11">
        <v>100</v>
      </c>
      <c r="T8" s="11">
        <v>82</v>
      </c>
      <c r="U8" s="11">
        <v>63</v>
      </c>
      <c r="V8" s="11">
        <v>62</v>
      </c>
      <c r="W8" s="11">
        <v>48</v>
      </c>
      <c r="X8" s="11">
        <v>81</v>
      </c>
      <c r="Y8" s="11">
        <v>77</v>
      </c>
      <c r="Z8" s="11">
        <v>32</v>
      </c>
      <c r="AA8" s="11">
        <v>94</v>
      </c>
      <c r="AB8" s="11">
        <v>91</v>
      </c>
      <c r="AC8" s="11">
        <v>48</v>
      </c>
      <c r="AD8" s="11">
        <v>18</v>
      </c>
      <c r="AE8" s="11"/>
      <c r="AF8" s="11">
        <v>145</v>
      </c>
      <c r="AG8" s="11">
        <v>279</v>
      </c>
      <c r="AH8" s="11">
        <v>144</v>
      </c>
      <c r="AI8" s="11">
        <v>85</v>
      </c>
      <c r="AJ8" s="11">
        <v>43</v>
      </c>
      <c r="AK8" s="11">
        <v>40</v>
      </c>
      <c r="AL8" s="11"/>
      <c r="AM8" s="11">
        <v>195</v>
      </c>
      <c r="AN8" s="11">
        <v>284</v>
      </c>
      <c r="AO8" s="11">
        <v>198</v>
      </c>
      <c r="AP8" s="11">
        <v>90</v>
      </c>
      <c r="AQ8" s="11">
        <v>9</v>
      </c>
      <c r="AR8" s="11"/>
      <c r="AS8" s="11">
        <v>197</v>
      </c>
      <c r="AT8" s="11">
        <v>184</v>
      </c>
      <c r="AU8" s="11">
        <v>94</v>
      </c>
      <c r="AV8" s="11">
        <v>170</v>
      </c>
      <c r="AW8" s="11">
        <v>102</v>
      </c>
      <c r="AX8" s="11">
        <v>49</v>
      </c>
      <c r="AY8" s="11"/>
      <c r="AZ8" s="11">
        <v>153</v>
      </c>
      <c r="BA8" s="11">
        <v>206</v>
      </c>
      <c r="BB8" s="11">
        <v>185</v>
      </c>
      <c r="BC8" s="11">
        <v>58</v>
      </c>
      <c r="BD8" s="11">
        <v>192</v>
      </c>
      <c r="BE8" s="11"/>
      <c r="BF8" s="11">
        <v>633</v>
      </c>
      <c r="BG8" s="11"/>
      <c r="BH8" s="11">
        <v>451</v>
      </c>
      <c r="BI8" s="11"/>
      <c r="BJ8" s="11">
        <v>270</v>
      </c>
      <c r="BK8" s="11">
        <v>149</v>
      </c>
      <c r="BL8" s="11">
        <v>233</v>
      </c>
      <c r="BM8" s="11">
        <v>52</v>
      </c>
      <c r="BN8" s="11">
        <v>29</v>
      </c>
      <c r="BO8" s="11">
        <v>28</v>
      </c>
      <c r="BP8" s="11"/>
      <c r="BQ8" s="11">
        <v>120</v>
      </c>
      <c r="BR8" s="11">
        <v>233</v>
      </c>
      <c r="BS8" s="11">
        <v>384</v>
      </c>
      <c r="BT8" s="11"/>
      <c r="BU8" s="11">
        <v>37</v>
      </c>
      <c r="BV8" s="11">
        <v>243</v>
      </c>
      <c r="BW8" s="11">
        <v>425</v>
      </c>
      <c r="BX8" s="11"/>
      <c r="BY8" s="11">
        <v>27</v>
      </c>
      <c r="BZ8" s="11"/>
      <c r="CA8" s="11">
        <v>184</v>
      </c>
    </row>
    <row r="9" spans="2:79" x14ac:dyDescent="0.35">
      <c r="B9" s="18" t="s">
        <v>589</v>
      </c>
      <c r="C9" s="17">
        <v>0.20707751929563201</v>
      </c>
      <c r="D9" s="17">
        <v>0.21876827633077001</v>
      </c>
      <c r="E9" s="17">
        <v>0.19324907358934101</v>
      </c>
      <c r="F9" s="17"/>
      <c r="G9" s="17">
        <v>0.24886222026699201</v>
      </c>
      <c r="H9" s="17">
        <v>0.28435018828201297</v>
      </c>
      <c r="I9" s="17">
        <v>0.152660191496334</v>
      </c>
      <c r="J9" s="17">
        <v>0.259592401759495</v>
      </c>
      <c r="K9" s="17">
        <v>0.134474519054258</v>
      </c>
      <c r="L9" s="17">
        <v>0.17218329961234999</v>
      </c>
      <c r="M9" s="17"/>
      <c r="N9" s="17">
        <v>0.26602127923485502</v>
      </c>
      <c r="O9" s="17">
        <v>0.17368843148104501</v>
      </c>
      <c r="P9" s="17">
        <v>0.2371306674982</v>
      </c>
      <c r="Q9" s="17">
        <v>0.14357839827010299</v>
      </c>
      <c r="R9" s="17"/>
      <c r="S9" s="17">
        <v>0.26498278068530601</v>
      </c>
      <c r="T9" s="17">
        <v>0.180206165975514</v>
      </c>
      <c r="U9" s="17">
        <v>0.25212477690364399</v>
      </c>
      <c r="V9" s="17">
        <v>0.16437293338651901</v>
      </c>
      <c r="W9" s="17">
        <v>0.19604288408797499</v>
      </c>
      <c r="X9" s="17">
        <v>0.29946942310896302</v>
      </c>
      <c r="Y9" s="17">
        <v>0.24739820743136601</v>
      </c>
      <c r="Z9" s="17">
        <v>0.19714231905334001</v>
      </c>
      <c r="AA9" s="17">
        <v>0.11401240049483601</v>
      </c>
      <c r="AB9" s="17">
        <v>0.18714362603449999</v>
      </c>
      <c r="AC9" s="17">
        <v>0.17505092051177901</v>
      </c>
      <c r="AD9" s="17">
        <v>0.129641047834895</v>
      </c>
      <c r="AE9" s="17"/>
      <c r="AF9" s="17">
        <v>0.20826927179207699</v>
      </c>
      <c r="AG9" s="17">
        <v>0.193427559136188</v>
      </c>
      <c r="AH9" s="17">
        <v>0.228481593241983</v>
      </c>
      <c r="AI9" s="17">
        <v>0.257194906883219</v>
      </c>
      <c r="AJ9" s="17">
        <v>0.20453027508834601</v>
      </c>
      <c r="AK9" s="17">
        <v>0.20441300571774901</v>
      </c>
      <c r="AL9" s="17"/>
      <c r="AM9" s="17">
        <v>0.184384053723437</v>
      </c>
      <c r="AN9" s="17">
        <v>0.162472397767182</v>
      </c>
      <c r="AO9" s="17">
        <v>0.23372361952564499</v>
      </c>
      <c r="AP9" s="17">
        <v>0.31297020528887698</v>
      </c>
      <c r="AQ9" s="17">
        <v>0.263886501397677</v>
      </c>
      <c r="AR9" s="17"/>
      <c r="AS9" s="17">
        <v>0.30333011214408701</v>
      </c>
      <c r="AT9" s="17">
        <v>0.15552454010424799</v>
      </c>
      <c r="AU9" s="17">
        <v>0.18221671705047901</v>
      </c>
      <c r="AV9" s="17">
        <v>0.13336631472333299</v>
      </c>
      <c r="AW9" s="17">
        <v>0.21718887819573701</v>
      </c>
      <c r="AX9" s="17">
        <v>0.280954247256267</v>
      </c>
      <c r="AY9" s="17"/>
      <c r="AZ9" s="17">
        <v>0.246388319232522</v>
      </c>
      <c r="BA9" s="17">
        <v>0.18051244814862299</v>
      </c>
      <c r="BB9" s="17">
        <v>0.17423288057577899</v>
      </c>
      <c r="BC9" s="17">
        <v>0.18135710924902401</v>
      </c>
      <c r="BD9" s="17">
        <v>0.247138798883726</v>
      </c>
      <c r="BE9" s="17"/>
      <c r="BF9" s="17">
        <v>0.199884579178569</v>
      </c>
      <c r="BG9" s="17"/>
      <c r="BH9" s="17">
        <v>0.19089447281254401</v>
      </c>
      <c r="BI9" s="17"/>
      <c r="BJ9" s="17">
        <v>0.186124018924896</v>
      </c>
      <c r="BK9" s="17">
        <v>0.24711286833974899</v>
      </c>
      <c r="BL9" s="17">
        <v>0.18186184848753101</v>
      </c>
      <c r="BM9" s="17">
        <v>0.27214683141910001</v>
      </c>
      <c r="BN9" s="17">
        <v>0.111449330256799</v>
      </c>
      <c r="BO9" s="17">
        <v>0.25411576711011402</v>
      </c>
      <c r="BP9" s="17"/>
      <c r="BQ9" s="17">
        <v>0.23921096380922699</v>
      </c>
      <c r="BR9" s="17">
        <v>0.24543882540242201</v>
      </c>
      <c r="BS9" s="17">
        <v>0.184938707858948</v>
      </c>
      <c r="BT9" s="17"/>
      <c r="BU9" s="17">
        <v>0.44491871685575601</v>
      </c>
      <c r="BV9" s="17">
        <v>0.232350521584783</v>
      </c>
      <c r="BW9" s="17">
        <v>0.18298028202052699</v>
      </c>
      <c r="BX9" s="17"/>
      <c r="BY9" s="17">
        <v>0.15648194672849999</v>
      </c>
      <c r="BZ9" s="17"/>
      <c r="CA9" s="17">
        <v>0.28975357717116401</v>
      </c>
    </row>
    <row r="10" spans="2:79" x14ac:dyDescent="0.35">
      <c r="B10" s="18" t="s">
        <v>590</v>
      </c>
      <c r="C10" s="17">
        <v>0.46726078986187802</v>
      </c>
      <c r="D10" s="17">
        <v>0.49025096715951799</v>
      </c>
      <c r="E10" s="17">
        <v>0.44263812641060102</v>
      </c>
      <c r="F10" s="17"/>
      <c r="G10" s="17">
        <v>0.34699730284806102</v>
      </c>
      <c r="H10" s="17">
        <v>0.371989154882992</v>
      </c>
      <c r="I10" s="17">
        <v>0.47303123332949998</v>
      </c>
      <c r="J10" s="17">
        <v>0.45939299744725798</v>
      </c>
      <c r="K10" s="17">
        <v>0.55104002160797505</v>
      </c>
      <c r="L10" s="17">
        <v>0.56026166441212499</v>
      </c>
      <c r="M10" s="17"/>
      <c r="N10" s="17">
        <v>0.41614319012169398</v>
      </c>
      <c r="O10" s="17">
        <v>0.544786143608745</v>
      </c>
      <c r="P10" s="17">
        <v>0.41919106013900298</v>
      </c>
      <c r="Q10" s="17">
        <v>0.49566345332602002</v>
      </c>
      <c r="R10" s="17"/>
      <c r="S10" s="17">
        <v>0.35923993594193998</v>
      </c>
      <c r="T10" s="17">
        <v>0.47396831239996001</v>
      </c>
      <c r="U10" s="17">
        <v>0.47150366791367399</v>
      </c>
      <c r="V10" s="17">
        <v>0.64177155210444203</v>
      </c>
      <c r="W10" s="17">
        <v>0.63809052504810004</v>
      </c>
      <c r="X10" s="17">
        <v>0.46100814837962401</v>
      </c>
      <c r="Y10" s="17">
        <v>0.44056190504387699</v>
      </c>
      <c r="Z10" s="17">
        <v>0.443514269282622</v>
      </c>
      <c r="AA10" s="17">
        <v>0.376054236892642</v>
      </c>
      <c r="AB10" s="17">
        <v>0.49811455372206198</v>
      </c>
      <c r="AC10" s="17">
        <v>0.44092186997365501</v>
      </c>
      <c r="AD10" s="17">
        <v>0.53630743503224698</v>
      </c>
      <c r="AE10" s="17"/>
      <c r="AF10" s="17">
        <v>0.48815302276531403</v>
      </c>
      <c r="AG10" s="17">
        <v>0.504969133510906</v>
      </c>
      <c r="AH10" s="17">
        <v>0.46656658299605103</v>
      </c>
      <c r="AI10" s="17">
        <v>0.43802788408614701</v>
      </c>
      <c r="AJ10" s="17">
        <v>0.43925202744422998</v>
      </c>
      <c r="AK10" s="17">
        <v>0.57382157270560796</v>
      </c>
      <c r="AL10" s="17"/>
      <c r="AM10" s="17">
        <v>0.437708698934554</v>
      </c>
      <c r="AN10" s="17">
        <v>0.48815823742491798</v>
      </c>
      <c r="AO10" s="17">
        <v>0.47419129470288401</v>
      </c>
      <c r="AP10" s="17">
        <v>0.47119219435839099</v>
      </c>
      <c r="AQ10" s="17">
        <v>0.37803065215771198</v>
      </c>
      <c r="AR10" s="17"/>
      <c r="AS10" s="17">
        <v>0.389308848920289</v>
      </c>
      <c r="AT10" s="17">
        <v>0.485939134190009</v>
      </c>
      <c r="AU10" s="17">
        <v>0.52064586554314796</v>
      </c>
      <c r="AV10" s="17">
        <v>0.47844010056981801</v>
      </c>
      <c r="AW10" s="17">
        <v>0.51708062644430097</v>
      </c>
      <c r="AX10" s="17">
        <v>0.47493152216746998</v>
      </c>
      <c r="AY10" s="17"/>
      <c r="AZ10" s="17">
        <v>0.45373599991101399</v>
      </c>
      <c r="BA10" s="17">
        <v>0.45574123156880197</v>
      </c>
      <c r="BB10" s="17">
        <v>0.43290364400981102</v>
      </c>
      <c r="BC10" s="17">
        <v>0.53824711978404305</v>
      </c>
      <c r="BD10" s="17">
        <v>0.49277155823151197</v>
      </c>
      <c r="BE10" s="17"/>
      <c r="BF10" s="17">
        <v>0.47089853018688799</v>
      </c>
      <c r="BG10" s="17"/>
      <c r="BH10" s="17">
        <v>0.49014211489493098</v>
      </c>
      <c r="BI10" s="17"/>
      <c r="BJ10" s="17">
        <v>0.48727953111714101</v>
      </c>
      <c r="BK10" s="17">
        <v>0.45904335380262101</v>
      </c>
      <c r="BL10" s="17">
        <v>0.50835835756112402</v>
      </c>
      <c r="BM10" s="17">
        <v>0.38493836784215202</v>
      </c>
      <c r="BN10" s="17">
        <v>0.51700879400947697</v>
      </c>
      <c r="BO10" s="17">
        <v>0.35373449204711599</v>
      </c>
      <c r="BP10" s="17"/>
      <c r="BQ10" s="17">
        <v>0.503617890334499</v>
      </c>
      <c r="BR10" s="17">
        <v>0.45519077442976302</v>
      </c>
      <c r="BS10" s="17">
        <v>0.49330163834319901</v>
      </c>
      <c r="BT10" s="17"/>
      <c r="BU10" s="17">
        <v>0.50918858801702205</v>
      </c>
      <c r="BV10" s="17">
        <v>0.45052638836907</v>
      </c>
      <c r="BW10" s="17">
        <v>0.50002760162258697</v>
      </c>
      <c r="BX10" s="17"/>
      <c r="BY10" s="17">
        <v>0.46680526635010999</v>
      </c>
      <c r="BZ10" s="17"/>
      <c r="CA10" s="17">
        <v>0.54827790210066896</v>
      </c>
    </row>
    <row r="11" spans="2:79" x14ac:dyDescent="0.35">
      <c r="B11" s="18" t="s">
        <v>591</v>
      </c>
      <c r="C11" s="17">
        <v>0.14325476452616701</v>
      </c>
      <c r="D11" s="17">
        <v>0.121639666189088</v>
      </c>
      <c r="E11" s="17">
        <v>0.16694038190737401</v>
      </c>
      <c r="F11" s="17"/>
      <c r="G11" s="17">
        <v>0.16945494190829399</v>
      </c>
      <c r="H11" s="17">
        <v>0.18126394643364699</v>
      </c>
      <c r="I11" s="17">
        <v>0.20538288942416799</v>
      </c>
      <c r="J11" s="17">
        <v>0.130752201557576</v>
      </c>
      <c r="K11" s="17">
        <v>0.122559552268117</v>
      </c>
      <c r="L11" s="17">
        <v>7.1394767398780395E-2</v>
      </c>
      <c r="M11" s="17"/>
      <c r="N11" s="17">
        <v>0.13348891831948101</v>
      </c>
      <c r="O11" s="17">
        <v>0.117758220167171</v>
      </c>
      <c r="P11" s="17">
        <v>0.16262309542748801</v>
      </c>
      <c r="Q11" s="17">
        <v>0.161670283071987</v>
      </c>
      <c r="R11" s="17"/>
      <c r="S11" s="17">
        <v>0.19304205461870699</v>
      </c>
      <c r="T11" s="17">
        <v>0.150053741950926</v>
      </c>
      <c r="U11" s="17">
        <v>7.8636329654333606E-2</v>
      </c>
      <c r="V11" s="17">
        <v>0.138118577459202</v>
      </c>
      <c r="W11" s="17">
        <v>7.1507889801192895E-2</v>
      </c>
      <c r="X11" s="17">
        <v>0.111601783447765</v>
      </c>
      <c r="Y11" s="17">
        <v>0.11916269290126601</v>
      </c>
      <c r="Z11" s="17">
        <v>0.12788391425228801</v>
      </c>
      <c r="AA11" s="17">
        <v>0.24802682934186199</v>
      </c>
      <c r="AB11" s="17">
        <v>9.3317334095970206E-2</v>
      </c>
      <c r="AC11" s="17">
        <v>0.16870967675339699</v>
      </c>
      <c r="AD11" s="17">
        <v>0.18153790399602099</v>
      </c>
      <c r="AE11" s="17"/>
      <c r="AF11" s="17">
        <v>0.12755737123583699</v>
      </c>
      <c r="AG11" s="17">
        <v>0.129079489738848</v>
      </c>
      <c r="AH11" s="17">
        <v>0.148201608361548</v>
      </c>
      <c r="AI11" s="17">
        <v>0.134594309817961</v>
      </c>
      <c r="AJ11" s="17">
        <v>0.174418780027006</v>
      </c>
      <c r="AK11" s="17">
        <v>0.134932506468389</v>
      </c>
      <c r="AL11" s="17"/>
      <c r="AM11" s="17">
        <v>0.159749887260556</v>
      </c>
      <c r="AN11" s="17">
        <v>0.15855349330701499</v>
      </c>
      <c r="AO11" s="17">
        <v>0.117490870090281</v>
      </c>
      <c r="AP11" s="17">
        <v>0.12635941227936201</v>
      </c>
      <c r="AQ11" s="17">
        <v>0.209835735038158</v>
      </c>
      <c r="AR11" s="17"/>
      <c r="AS11" s="17">
        <v>0.15249797988527999</v>
      </c>
      <c r="AT11" s="17">
        <v>0.16576031225456</v>
      </c>
      <c r="AU11" s="17">
        <v>0.121651016900152</v>
      </c>
      <c r="AV11" s="17">
        <v>0.165150543625428</v>
      </c>
      <c r="AW11" s="17">
        <v>9.5153223809777601E-2</v>
      </c>
      <c r="AX11" s="17">
        <v>8.9580720573564795E-2</v>
      </c>
      <c r="AY11" s="17"/>
      <c r="AZ11" s="17">
        <v>9.2818982154978802E-2</v>
      </c>
      <c r="BA11" s="17">
        <v>0.171950036509564</v>
      </c>
      <c r="BB11" s="17">
        <v>0.188800298432755</v>
      </c>
      <c r="BC11" s="17">
        <v>0.109764512313035</v>
      </c>
      <c r="BD11" s="17">
        <v>0.121559912213154</v>
      </c>
      <c r="BE11" s="17"/>
      <c r="BF11" s="17">
        <v>0.139556109445992</v>
      </c>
      <c r="BG11" s="17"/>
      <c r="BH11" s="17">
        <v>0.14201451037559201</v>
      </c>
      <c r="BI11" s="17"/>
      <c r="BJ11" s="17">
        <v>0.15184580200530701</v>
      </c>
      <c r="BK11" s="17">
        <v>0.145116709804327</v>
      </c>
      <c r="BL11" s="17">
        <v>0.118947174012001</v>
      </c>
      <c r="BM11" s="17">
        <v>0.162806506254985</v>
      </c>
      <c r="BN11" s="17">
        <v>4.0460977953315103E-2</v>
      </c>
      <c r="BO11" s="17">
        <v>0.25472715831808601</v>
      </c>
      <c r="BP11" s="17"/>
      <c r="BQ11" s="17">
        <v>8.9686809932704004E-2</v>
      </c>
      <c r="BR11" s="17">
        <v>0.155948935449437</v>
      </c>
      <c r="BS11" s="17">
        <v>0.14029723302758301</v>
      </c>
      <c r="BT11" s="17"/>
      <c r="BU11" s="17">
        <v>3.9977167995003199E-2</v>
      </c>
      <c r="BV11" s="17">
        <v>0.15183052109175799</v>
      </c>
      <c r="BW11" s="17">
        <v>0.13131793352322799</v>
      </c>
      <c r="BX11" s="17"/>
      <c r="BY11" s="17">
        <v>0.25032077743480702</v>
      </c>
      <c r="BZ11" s="17"/>
      <c r="CA11" s="17">
        <v>5.3087117954380099E-2</v>
      </c>
    </row>
    <row r="12" spans="2:79" x14ac:dyDescent="0.35">
      <c r="B12" s="18" t="s">
        <v>592</v>
      </c>
      <c r="C12" s="17">
        <v>6.2438790081349303E-2</v>
      </c>
      <c r="D12" s="17">
        <v>6.1365309290348002E-2</v>
      </c>
      <c r="E12" s="17">
        <v>6.3873827447631301E-2</v>
      </c>
      <c r="F12" s="17"/>
      <c r="G12" s="17">
        <v>0.117374972923354</v>
      </c>
      <c r="H12" s="17">
        <v>5.3574326589152503E-2</v>
      </c>
      <c r="I12" s="17">
        <v>4.54932569445353E-2</v>
      </c>
      <c r="J12" s="17">
        <v>7.5443479251075099E-2</v>
      </c>
      <c r="K12" s="17">
        <v>4.7554748174892802E-2</v>
      </c>
      <c r="L12" s="17">
        <v>4.5752254902113598E-2</v>
      </c>
      <c r="M12" s="17"/>
      <c r="N12" s="17">
        <v>6.1048962578932803E-2</v>
      </c>
      <c r="O12" s="17">
        <v>5.8092074801530197E-2</v>
      </c>
      <c r="P12" s="17">
        <v>6.1182956600205597E-2</v>
      </c>
      <c r="Q12" s="17">
        <v>6.5679891632887205E-2</v>
      </c>
      <c r="R12" s="17"/>
      <c r="S12" s="17">
        <v>6.0719905751197303E-2</v>
      </c>
      <c r="T12" s="17">
        <v>5.2825255330436603E-2</v>
      </c>
      <c r="U12" s="17">
        <v>0.11208353387507999</v>
      </c>
      <c r="V12" s="17">
        <v>6.7253380255598997E-3</v>
      </c>
      <c r="W12" s="17">
        <v>1.3139521099838901E-2</v>
      </c>
      <c r="X12" s="17">
        <v>1.68077025021585E-2</v>
      </c>
      <c r="Y12" s="17">
        <v>0.10713351611904599</v>
      </c>
      <c r="Z12" s="17">
        <v>6.4040753479225707E-2</v>
      </c>
      <c r="AA12" s="17">
        <v>0.106350137315929</v>
      </c>
      <c r="AB12" s="17">
        <v>4.0993877572528301E-2</v>
      </c>
      <c r="AC12" s="17">
        <v>7.5504229285270605E-2</v>
      </c>
      <c r="AD12" s="17">
        <v>0.12352123946582599</v>
      </c>
      <c r="AE12" s="17"/>
      <c r="AF12" s="17">
        <v>6.0760524074512601E-2</v>
      </c>
      <c r="AG12" s="17">
        <v>6.8127548032207802E-2</v>
      </c>
      <c r="AH12" s="17">
        <v>7.4984130626005202E-2</v>
      </c>
      <c r="AI12" s="17">
        <v>6.6766316917107299E-2</v>
      </c>
      <c r="AJ12" s="17">
        <v>1.56013975288048E-2</v>
      </c>
      <c r="AK12" s="17">
        <v>3.1887258292205699E-2</v>
      </c>
      <c r="AL12" s="17"/>
      <c r="AM12" s="17">
        <v>6.4153496489668199E-2</v>
      </c>
      <c r="AN12" s="17">
        <v>6.6171875597753796E-2</v>
      </c>
      <c r="AO12" s="17">
        <v>7.4341863832402599E-2</v>
      </c>
      <c r="AP12" s="17">
        <v>4.1478030654928798E-2</v>
      </c>
      <c r="AQ12" s="17">
        <v>0</v>
      </c>
      <c r="AR12" s="17"/>
      <c r="AS12" s="17">
        <v>5.1807765066650302E-2</v>
      </c>
      <c r="AT12" s="17">
        <v>7.8041366904298803E-2</v>
      </c>
      <c r="AU12" s="17">
        <v>6.6057447111763604E-2</v>
      </c>
      <c r="AV12" s="17">
        <v>6.0239821104461598E-2</v>
      </c>
      <c r="AW12" s="17">
        <v>4.8836414393581197E-2</v>
      </c>
      <c r="AX12" s="17">
        <v>7.6795201001411295E-2</v>
      </c>
      <c r="AY12" s="17"/>
      <c r="AZ12" s="17">
        <v>6.0341665790887102E-2</v>
      </c>
      <c r="BA12" s="17">
        <v>7.0759210857293794E-2</v>
      </c>
      <c r="BB12" s="17">
        <v>6.0421862589344601E-2</v>
      </c>
      <c r="BC12" s="17">
        <v>7.4979754663259401E-2</v>
      </c>
      <c r="BD12" s="17">
        <v>5.44476256877197E-2</v>
      </c>
      <c r="BE12" s="17"/>
      <c r="BF12" s="17">
        <v>6.1108043591974297E-2</v>
      </c>
      <c r="BG12" s="17"/>
      <c r="BH12" s="17">
        <v>6.9020513554781407E-2</v>
      </c>
      <c r="BI12" s="17"/>
      <c r="BJ12" s="17">
        <v>4.5935895169017797E-2</v>
      </c>
      <c r="BK12" s="17">
        <v>6.7037653534526703E-2</v>
      </c>
      <c r="BL12" s="17">
        <v>6.0791733048233598E-2</v>
      </c>
      <c r="BM12" s="17">
        <v>0</v>
      </c>
      <c r="BN12" s="17">
        <v>0.17747891680133701</v>
      </c>
      <c r="BO12" s="17">
        <v>0.100663809953834</v>
      </c>
      <c r="BP12" s="17"/>
      <c r="BQ12" s="17">
        <v>7.3505716345056996E-2</v>
      </c>
      <c r="BR12" s="17">
        <v>4.0961496678443003E-2</v>
      </c>
      <c r="BS12" s="17">
        <v>7.0358234240115197E-2</v>
      </c>
      <c r="BT12" s="17"/>
      <c r="BU12" s="17">
        <v>5.91552713221811E-3</v>
      </c>
      <c r="BV12" s="17">
        <v>5.7477952611452297E-2</v>
      </c>
      <c r="BW12" s="17">
        <v>6.9171334593004993E-2</v>
      </c>
      <c r="BX12" s="17"/>
      <c r="BY12" s="17">
        <v>8.7314462096276996E-2</v>
      </c>
      <c r="BZ12" s="17"/>
      <c r="CA12" s="17">
        <v>2.4306036196969701E-2</v>
      </c>
    </row>
    <row r="13" spans="2:79" x14ac:dyDescent="0.35">
      <c r="B13" s="18" t="s">
        <v>136</v>
      </c>
      <c r="C13" s="17">
        <v>0.119968136234974</v>
      </c>
      <c r="D13" s="17">
        <v>0.107975781030275</v>
      </c>
      <c r="E13" s="17">
        <v>0.13329859064505301</v>
      </c>
      <c r="F13" s="17"/>
      <c r="G13" s="17">
        <v>0.1173105620533</v>
      </c>
      <c r="H13" s="17">
        <v>0.108822383812196</v>
      </c>
      <c r="I13" s="17">
        <v>0.123432428805463</v>
      </c>
      <c r="J13" s="17">
        <v>7.4818919984595306E-2</v>
      </c>
      <c r="K13" s="17">
        <v>0.14437115889475799</v>
      </c>
      <c r="L13" s="17">
        <v>0.150408013674631</v>
      </c>
      <c r="M13" s="17"/>
      <c r="N13" s="17">
        <v>0.123297649745037</v>
      </c>
      <c r="O13" s="17">
        <v>0.105675129941508</v>
      </c>
      <c r="P13" s="17">
        <v>0.119872220335104</v>
      </c>
      <c r="Q13" s="17">
        <v>0.13340797369900201</v>
      </c>
      <c r="R13" s="17"/>
      <c r="S13" s="17">
        <v>0.12201532300285001</v>
      </c>
      <c r="T13" s="17">
        <v>0.14294652434316299</v>
      </c>
      <c r="U13" s="17">
        <v>8.5651691653267595E-2</v>
      </c>
      <c r="V13" s="17">
        <v>4.9011599024276799E-2</v>
      </c>
      <c r="W13" s="17">
        <v>8.1219179962892699E-2</v>
      </c>
      <c r="X13" s="17">
        <v>0.111112942561489</v>
      </c>
      <c r="Y13" s="17">
        <v>8.5743678504444906E-2</v>
      </c>
      <c r="Z13" s="17">
        <v>0.16741874393252501</v>
      </c>
      <c r="AA13" s="17">
        <v>0.155556395954731</v>
      </c>
      <c r="AB13" s="17">
        <v>0.18043060857493901</v>
      </c>
      <c r="AC13" s="17">
        <v>0.13981330347589799</v>
      </c>
      <c r="AD13" s="17">
        <v>2.8992373671010201E-2</v>
      </c>
      <c r="AE13" s="17"/>
      <c r="AF13" s="17">
        <v>0.115259810132259</v>
      </c>
      <c r="AG13" s="17">
        <v>0.10439626958185</v>
      </c>
      <c r="AH13" s="17">
        <v>8.1766084774413703E-2</v>
      </c>
      <c r="AI13" s="17">
        <v>0.103416582295566</v>
      </c>
      <c r="AJ13" s="17">
        <v>0.166197519911612</v>
      </c>
      <c r="AK13" s="17">
        <v>5.4945656816047898E-2</v>
      </c>
      <c r="AL13" s="17"/>
      <c r="AM13" s="17">
        <v>0.154003863591785</v>
      </c>
      <c r="AN13" s="17">
        <v>0.12464399590313099</v>
      </c>
      <c r="AO13" s="17">
        <v>0.100252351848788</v>
      </c>
      <c r="AP13" s="17">
        <v>4.8000157418440902E-2</v>
      </c>
      <c r="AQ13" s="17">
        <v>0.148247111406453</v>
      </c>
      <c r="AR13" s="17"/>
      <c r="AS13" s="17">
        <v>0.10305529398369399</v>
      </c>
      <c r="AT13" s="17">
        <v>0.11473464654688401</v>
      </c>
      <c r="AU13" s="17">
        <v>0.109428953394458</v>
      </c>
      <c r="AV13" s="17">
        <v>0.16280321997695901</v>
      </c>
      <c r="AW13" s="17">
        <v>0.121740857156604</v>
      </c>
      <c r="AX13" s="17">
        <v>7.7738309001286504E-2</v>
      </c>
      <c r="AY13" s="17"/>
      <c r="AZ13" s="17">
        <v>0.14671503291059801</v>
      </c>
      <c r="BA13" s="17">
        <v>0.121037072915718</v>
      </c>
      <c r="BB13" s="17">
        <v>0.14364131439231001</v>
      </c>
      <c r="BC13" s="17">
        <v>9.5651503990639E-2</v>
      </c>
      <c r="BD13" s="17">
        <v>8.4082104983888004E-2</v>
      </c>
      <c r="BE13" s="17"/>
      <c r="BF13" s="17">
        <v>0.12855273759657701</v>
      </c>
      <c r="BG13" s="17"/>
      <c r="BH13" s="17">
        <v>0.107928388362152</v>
      </c>
      <c r="BI13" s="17"/>
      <c r="BJ13" s="17">
        <v>0.12881475278363899</v>
      </c>
      <c r="BK13" s="17">
        <v>8.1689414518776704E-2</v>
      </c>
      <c r="BL13" s="17">
        <v>0.13004088689111001</v>
      </c>
      <c r="BM13" s="17">
        <v>0.180108294483764</v>
      </c>
      <c r="BN13" s="17">
        <v>0.15360198097907299</v>
      </c>
      <c r="BO13" s="17">
        <v>3.6758772570849502E-2</v>
      </c>
      <c r="BP13" s="17"/>
      <c r="BQ13" s="17">
        <v>9.3978619578513195E-2</v>
      </c>
      <c r="BR13" s="17">
        <v>0.102459968039935</v>
      </c>
      <c r="BS13" s="17">
        <v>0.111104186530154</v>
      </c>
      <c r="BT13" s="17"/>
      <c r="BU13" s="17">
        <v>0</v>
      </c>
      <c r="BV13" s="17">
        <v>0.107814616342937</v>
      </c>
      <c r="BW13" s="17">
        <v>0.116502848240653</v>
      </c>
      <c r="BX13" s="17"/>
      <c r="BY13" s="17">
        <v>3.90775473903072E-2</v>
      </c>
      <c r="BZ13" s="17"/>
      <c r="CA13" s="17">
        <v>8.4575366576816594E-2</v>
      </c>
    </row>
    <row r="14" spans="2:79" x14ac:dyDescent="0.35">
      <c r="B14" s="18" t="s">
        <v>593</v>
      </c>
      <c r="C14" s="21">
        <v>0.67433830915751003</v>
      </c>
      <c r="D14" s="21">
        <v>0.709019243490289</v>
      </c>
      <c r="E14" s="21">
        <v>0.63588719999994203</v>
      </c>
      <c r="F14" s="21"/>
      <c r="G14" s="21">
        <v>0.59585952311505297</v>
      </c>
      <c r="H14" s="21">
        <v>0.65633934316500497</v>
      </c>
      <c r="I14" s="21">
        <v>0.62569142482583395</v>
      </c>
      <c r="J14" s="21">
        <v>0.71898539920675297</v>
      </c>
      <c r="K14" s="21">
        <v>0.68551454066223305</v>
      </c>
      <c r="L14" s="21">
        <v>0.73244496402447501</v>
      </c>
      <c r="M14" s="21"/>
      <c r="N14" s="21">
        <v>0.68216446935654895</v>
      </c>
      <c r="O14" s="21">
        <v>0.71847457508979096</v>
      </c>
      <c r="P14" s="21">
        <v>0.65632172763720198</v>
      </c>
      <c r="Q14" s="21">
        <v>0.63924185159612301</v>
      </c>
      <c r="R14" s="21"/>
      <c r="S14" s="21">
        <v>0.62422271662724504</v>
      </c>
      <c r="T14" s="21">
        <v>0.65417447837547404</v>
      </c>
      <c r="U14" s="21">
        <v>0.72362844481731803</v>
      </c>
      <c r="V14" s="21">
        <v>0.80614448549096196</v>
      </c>
      <c r="W14" s="21">
        <v>0.83413340913607503</v>
      </c>
      <c r="X14" s="21">
        <v>0.76047757148858697</v>
      </c>
      <c r="Y14" s="21">
        <v>0.68796011247524302</v>
      </c>
      <c r="Z14" s="21">
        <v>0.64065658833596195</v>
      </c>
      <c r="AA14" s="21">
        <v>0.49006663738747802</v>
      </c>
      <c r="AB14" s="21">
        <v>0.685258179756562</v>
      </c>
      <c r="AC14" s="21">
        <v>0.61597279048543396</v>
      </c>
      <c r="AD14" s="21">
        <v>0.66594848286714203</v>
      </c>
      <c r="AE14" s="21"/>
      <c r="AF14" s="21">
        <v>0.69642229455739102</v>
      </c>
      <c r="AG14" s="21">
        <v>0.69839669264709403</v>
      </c>
      <c r="AH14" s="21">
        <v>0.69504817623803306</v>
      </c>
      <c r="AI14" s="21">
        <v>0.69522279096936501</v>
      </c>
      <c r="AJ14" s="21">
        <v>0.64378230253257596</v>
      </c>
      <c r="AK14" s="21">
        <v>0.77823457842335697</v>
      </c>
      <c r="AL14" s="21"/>
      <c r="AM14" s="21">
        <v>0.62209275265799102</v>
      </c>
      <c r="AN14" s="21">
        <v>0.65063063519209996</v>
      </c>
      <c r="AO14" s="21">
        <v>0.70791491422852904</v>
      </c>
      <c r="AP14" s="21">
        <v>0.78416239964726797</v>
      </c>
      <c r="AQ14" s="21">
        <v>0.64191715355538903</v>
      </c>
      <c r="AR14" s="21"/>
      <c r="AS14" s="21">
        <v>0.69263896106437595</v>
      </c>
      <c r="AT14" s="21">
        <v>0.64146367429425699</v>
      </c>
      <c r="AU14" s="21">
        <v>0.70286258259362699</v>
      </c>
      <c r="AV14" s="21">
        <v>0.61180641529315105</v>
      </c>
      <c r="AW14" s="21">
        <v>0.73426950464003804</v>
      </c>
      <c r="AX14" s="21">
        <v>0.75588576942373698</v>
      </c>
      <c r="AY14" s="21"/>
      <c r="AZ14" s="21">
        <v>0.70012431914353701</v>
      </c>
      <c r="BA14" s="21">
        <v>0.63625367971742397</v>
      </c>
      <c r="BB14" s="21">
        <v>0.60713652458558998</v>
      </c>
      <c r="BC14" s="21">
        <v>0.71960422903306698</v>
      </c>
      <c r="BD14" s="21">
        <v>0.739910357115239</v>
      </c>
      <c r="BE14" s="21"/>
      <c r="BF14" s="21">
        <v>0.67078310936545704</v>
      </c>
      <c r="BG14" s="21"/>
      <c r="BH14" s="21">
        <v>0.68103658770747599</v>
      </c>
      <c r="BI14" s="21"/>
      <c r="BJ14" s="21">
        <v>0.673403550042037</v>
      </c>
      <c r="BK14" s="21">
        <v>0.70615622214236995</v>
      </c>
      <c r="BL14" s="21">
        <v>0.69022020604865497</v>
      </c>
      <c r="BM14" s="21">
        <v>0.65708519926125097</v>
      </c>
      <c r="BN14" s="21">
        <v>0.62845812426627501</v>
      </c>
      <c r="BO14" s="21">
        <v>0.60785025915723001</v>
      </c>
      <c r="BP14" s="21"/>
      <c r="BQ14" s="21">
        <v>0.74282885414372601</v>
      </c>
      <c r="BR14" s="21">
        <v>0.70062959983218498</v>
      </c>
      <c r="BS14" s="21">
        <v>0.67824034620214702</v>
      </c>
      <c r="BT14" s="21"/>
      <c r="BU14" s="21">
        <v>0.95410730487277895</v>
      </c>
      <c r="BV14" s="21">
        <v>0.68287690995385297</v>
      </c>
      <c r="BW14" s="21">
        <v>0.68300788364311404</v>
      </c>
      <c r="BX14" s="21"/>
      <c r="BY14" s="21">
        <v>0.62328721307860901</v>
      </c>
      <c r="BZ14" s="21"/>
      <c r="CA14" s="21">
        <v>0.83803147927183397</v>
      </c>
    </row>
    <row r="15" spans="2:79" x14ac:dyDescent="0.35">
      <c r="B15" s="18" t="s">
        <v>594</v>
      </c>
      <c r="C15" s="21">
        <v>0.20569355460751601</v>
      </c>
      <c r="D15" s="21">
        <v>0.18300497547943601</v>
      </c>
      <c r="E15" s="21">
        <v>0.23081420935500499</v>
      </c>
      <c r="F15" s="21"/>
      <c r="G15" s="21">
        <v>0.28682991483164699</v>
      </c>
      <c r="H15" s="21">
        <v>0.2348382730228</v>
      </c>
      <c r="I15" s="21">
        <v>0.25087614636870298</v>
      </c>
      <c r="J15" s="21">
        <v>0.206195680808652</v>
      </c>
      <c r="K15" s="21">
        <v>0.17011430044301001</v>
      </c>
      <c r="L15" s="21">
        <v>0.11714702230089399</v>
      </c>
      <c r="M15" s="21"/>
      <c r="N15" s="21">
        <v>0.19453788089841401</v>
      </c>
      <c r="O15" s="21">
        <v>0.175850294968702</v>
      </c>
      <c r="P15" s="21">
        <v>0.22380605202769399</v>
      </c>
      <c r="Q15" s="21">
        <v>0.22735017470487401</v>
      </c>
      <c r="R15" s="21"/>
      <c r="S15" s="21">
        <v>0.253761960369904</v>
      </c>
      <c r="T15" s="21">
        <v>0.20287899728136299</v>
      </c>
      <c r="U15" s="21">
        <v>0.190719863529414</v>
      </c>
      <c r="V15" s="21">
        <v>0.144843915484762</v>
      </c>
      <c r="W15" s="21">
        <v>8.4647410901031797E-2</v>
      </c>
      <c r="X15" s="21">
        <v>0.12840948594992299</v>
      </c>
      <c r="Y15" s="21">
        <v>0.226296209020312</v>
      </c>
      <c r="Z15" s="21">
        <v>0.19192466773151301</v>
      </c>
      <c r="AA15" s="21">
        <v>0.354376966657791</v>
      </c>
      <c r="AB15" s="21">
        <v>0.13431121166849899</v>
      </c>
      <c r="AC15" s="21">
        <v>0.24421390603866799</v>
      </c>
      <c r="AD15" s="21">
        <v>0.30505914346184798</v>
      </c>
      <c r="AE15" s="21"/>
      <c r="AF15" s="21">
        <v>0.18831789531035001</v>
      </c>
      <c r="AG15" s="21">
        <v>0.197207037771056</v>
      </c>
      <c r="AH15" s="21">
        <v>0.22318573898755301</v>
      </c>
      <c r="AI15" s="21">
        <v>0.20136062673506799</v>
      </c>
      <c r="AJ15" s="21">
        <v>0.19002017755581099</v>
      </c>
      <c r="AK15" s="21">
        <v>0.16681976476059501</v>
      </c>
      <c r="AL15" s="21"/>
      <c r="AM15" s="21">
        <v>0.22390338375022401</v>
      </c>
      <c r="AN15" s="21">
        <v>0.22472536890476899</v>
      </c>
      <c r="AO15" s="21">
        <v>0.19183273392268299</v>
      </c>
      <c r="AP15" s="21">
        <v>0.16783744293429101</v>
      </c>
      <c r="AQ15" s="21">
        <v>0.209835735038158</v>
      </c>
      <c r="AR15" s="21"/>
      <c r="AS15" s="21">
        <v>0.20430574495192999</v>
      </c>
      <c r="AT15" s="21">
        <v>0.243801679158859</v>
      </c>
      <c r="AU15" s="21">
        <v>0.18770846401191499</v>
      </c>
      <c r="AV15" s="21">
        <v>0.22539036472988999</v>
      </c>
      <c r="AW15" s="21">
        <v>0.143989638203359</v>
      </c>
      <c r="AX15" s="21">
        <v>0.16637592157497599</v>
      </c>
      <c r="AY15" s="21"/>
      <c r="AZ15" s="21">
        <v>0.15316064794586601</v>
      </c>
      <c r="BA15" s="21">
        <v>0.24270924736685801</v>
      </c>
      <c r="BB15" s="21">
        <v>0.24922216102209999</v>
      </c>
      <c r="BC15" s="21">
        <v>0.18474426697629401</v>
      </c>
      <c r="BD15" s="21">
        <v>0.17600753790087301</v>
      </c>
      <c r="BE15" s="21"/>
      <c r="BF15" s="21">
        <v>0.200664153037966</v>
      </c>
      <c r="BG15" s="21"/>
      <c r="BH15" s="21">
        <v>0.21103502393037299</v>
      </c>
      <c r="BI15" s="21"/>
      <c r="BJ15" s="21">
        <v>0.19778169717432501</v>
      </c>
      <c r="BK15" s="21">
        <v>0.21215436333885401</v>
      </c>
      <c r="BL15" s="21">
        <v>0.17973890706023499</v>
      </c>
      <c r="BM15" s="21">
        <v>0.162806506254985</v>
      </c>
      <c r="BN15" s="21">
        <v>0.217939894754652</v>
      </c>
      <c r="BO15" s="21">
        <v>0.35539096827192002</v>
      </c>
      <c r="BP15" s="21"/>
      <c r="BQ15" s="21">
        <v>0.16319252627776101</v>
      </c>
      <c r="BR15" s="21">
        <v>0.19691043212788101</v>
      </c>
      <c r="BS15" s="21">
        <v>0.21065546726769899</v>
      </c>
      <c r="BT15" s="21"/>
      <c r="BU15" s="21">
        <v>4.58926951272213E-2</v>
      </c>
      <c r="BV15" s="21">
        <v>0.20930847370321001</v>
      </c>
      <c r="BW15" s="21">
        <v>0.20048926811623299</v>
      </c>
      <c r="BX15" s="21"/>
      <c r="BY15" s="21">
        <v>0.33763523953108399</v>
      </c>
      <c r="BZ15" s="21"/>
      <c r="CA15" s="21">
        <v>7.7393154151349799E-2</v>
      </c>
    </row>
    <row r="16" spans="2:79" x14ac:dyDescent="0.35">
      <c r="B16" s="18" t="s">
        <v>202</v>
      </c>
      <c r="C16" s="22">
        <v>0.46864475454999399</v>
      </c>
      <c r="D16" s="22">
        <v>0.52601426801085305</v>
      </c>
      <c r="E16" s="22">
        <v>0.40507299064493701</v>
      </c>
      <c r="F16" s="22"/>
      <c r="G16" s="22">
        <v>0.30902960828340498</v>
      </c>
      <c r="H16" s="22">
        <v>0.421501070142205</v>
      </c>
      <c r="I16" s="22">
        <v>0.37481527845712997</v>
      </c>
      <c r="J16" s="22">
        <v>0.51278971839810195</v>
      </c>
      <c r="K16" s="22">
        <v>0.51540024021922304</v>
      </c>
      <c r="L16" s="22">
        <v>0.61529794172358099</v>
      </c>
      <c r="M16" s="22"/>
      <c r="N16" s="22">
        <v>0.487626588458135</v>
      </c>
      <c r="O16" s="22">
        <v>0.54262428012108899</v>
      </c>
      <c r="P16" s="22">
        <v>0.43251567560950899</v>
      </c>
      <c r="Q16" s="22">
        <v>0.411891676891249</v>
      </c>
      <c r="R16" s="22"/>
      <c r="S16" s="22">
        <v>0.37046075625734098</v>
      </c>
      <c r="T16" s="22">
        <v>0.451295481094111</v>
      </c>
      <c r="U16" s="22">
        <v>0.53290858128790497</v>
      </c>
      <c r="V16" s="22">
        <v>0.66130057000620002</v>
      </c>
      <c r="W16" s="22">
        <v>0.74948599823504403</v>
      </c>
      <c r="X16" s="22">
        <v>0.632068085538664</v>
      </c>
      <c r="Y16" s="22">
        <v>0.46166390345493002</v>
      </c>
      <c r="Z16" s="22">
        <v>0.448731920604448</v>
      </c>
      <c r="AA16" s="22">
        <v>0.13568967072968699</v>
      </c>
      <c r="AB16" s="22">
        <v>0.55094696808806298</v>
      </c>
      <c r="AC16" s="22">
        <v>0.37175888444676602</v>
      </c>
      <c r="AD16" s="22">
        <v>0.360889339405295</v>
      </c>
      <c r="AE16" s="22"/>
      <c r="AF16" s="22">
        <v>0.50810439924704098</v>
      </c>
      <c r="AG16" s="22">
        <v>0.50118965487603795</v>
      </c>
      <c r="AH16" s="22">
        <v>0.47186243725048099</v>
      </c>
      <c r="AI16" s="22">
        <v>0.49386216423429702</v>
      </c>
      <c r="AJ16" s="22">
        <v>0.45376212497676499</v>
      </c>
      <c r="AK16" s="22">
        <v>0.61141481366276196</v>
      </c>
      <c r="AL16" s="22"/>
      <c r="AM16" s="22">
        <v>0.39818936890776702</v>
      </c>
      <c r="AN16" s="22">
        <v>0.425905266287331</v>
      </c>
      <c r="AO16" s="22">
        <v>0.51608218030584496</v>
      </c>
      <c r="AP16" s="22">
        <v>0.61632495671297705</v>
      </c>
      <c r="AQ16" s="22">
        <v>0.43208141851723098</v>
      </c>
      <c r="AR16" s="22"/>
      <c r="AS16" s="22">
        <v>0.48833321611244601</v>
      </c>
      <c r="AT16" s="22">
        <v>0.39766199513539802</v>
      </c>
      <c r="AU16" s="22">
        <v>0.51515411858171201</v>
      </c>
      <c r="AV16" s="22">
        <v>0.386416050563261</v>
      </c>
      <c r="AW16" s="22">
        <v>0.59027986643667896</v>
      </c>
      <c r="AX16" s="22">
        <v>0.58950984784876104</v>
      </c>
      <c r="AY16" s="22"/>
      <c r="AZ16" s="22">
        <v>0.54696367119767098</v>
      </c>
      <c r="BA16" s="22">
        <v>0.39354443235056602</v>
      </c>
      <c r="BB16" s="22">
        <v>0.35791436356348999</v>
      </c>
      <c r="BC16" s="22">
        <v>0.534859962056772</v>
      </c>
      <c r="BD16" s="22">
        <v>0.56390281921436503</v>
      </c>
      <c r="BE16" s="22"/>
      <c r="BF16" s="22">
        <v>0.47011895632749101</v>
      </c>
      <c r="BG16" s="22"/>
      <c r="BH16" s="22">
        <v>0.470001563777103</v>
      </c>
      <c r="BI16" s="22"/>
      <c r="BJ16" s="22">
        <v>0.47562185286771202</v>
      </c>
      <c r="BK16" s="22">
        <v>0.49400185880351599</v>
      </c>
      <c r="BL16" s="22">
        <v>0.51048129898841998</v>
      </c>
      <c r="BM16" s="22">
        <v>0.49427869300626698</v>
      </c>
      <c r="BN16" s="22">
        <v>0.41051822951162398</v>
      </c>
      <c r="BO16" s="22">
        <v>0.25245929088530999</v>
      </c>
      <c r="BP16" s="22"/>
      <c r="BQ16" s="22">
        <v>0.57963632786596497</v>
      </c>
      <c r="BR16" s="22">
        <v>0.50371916770430403</v>
      </c>
      <c r="BS16" s="22">
        <v>0.467584878934449</v>
      </c>
      <c r="BT16" s="22"/>
      <c r="BU16" s="22">
        <v>0.90821460974555701</v>
      </c>
      <c r="BV16" s="22">
        <v>0.47356843625064299</v>
      </c>
      <c r="BW16" s="22">
        <v>0.48251861552688202</v>
      </c>
      <c r="BX16" s="22"/>
      <c r="BY16" s="22">
        <v>0.28565197354752597</v>
      </c>
      <c r="BZ16" s="22"/>
      <c r="CA16" s="22">
        <v>0.76063832512048402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786</v>
      </c>
      <c r="D7" s="10">
        <v>382</v>
      </c>
      <c r="E7" s="10">
        <v>399</v>
      </c>
      <c r="F7" s="10"/>
      <c r="G7" s="10">
        <v>94</v>
      </c>
      <c r="H7" s="10">
        <v>109</v>
      </c>
      <c r="I7" s="10">
        <v>117</v>
      </c>
      <c r="J7" s="10">
        <v>124</v>
      </c>
      <c r="K7" s="10">
        <v>135</v>
      </c>
      <c r="L7" s="10">
        <v>207</v>
      </c>
      <c r="M7" s="10"/>
      <c r="N7" s="10">
        <v>302</v>
      </c>
      <c r="O7" s="10">
        <v>220</v>
      </c>
      <c r="P7" s="10">
        <v>99</v>
      </c>
      <c r="Q7" s="10">
        <v>163</v>
      </c>
      <c r="R7" s="10"/>
      <c r="S7" s="10">
        <v>101</v>
      </c>
      <c r="T7" s="10">
        <v>117</v>
      </c>
      <c r="U7" s="10">
        <v>65</v>
      </c>
      <c r="V7" s="10">
        <v>62</v>
      </c>
      <c r="W7" s="10">
        <v>65</v>
      </c>
      <c r="X7" s="10">
        <v>58</v>
      </c>
      <c r="Y7" s="10">
        <v>76</v>
      </c>
      <c r="Z7" s="10">
        <v>26</v>
      </c>
      <c r="AA7" s="10">
        <v>78</v>
      </c>
      <c r="AB7" s="10">
        <v>77</v>
      </c>
      <c r="AC7" s="10">
        <v>37</v>
      </c>
      <c r="AD7" s="10">
        <v>24</v>
      </c>
      <c r="AE7" s="10"/>
      <c r="AF7" s="10">
        <v>123</v>
      </c>
      <c r="AG7" s="10">
        <v>264</v>
      </c>
      <c r="AH7" s="10">
        <v>134</v>
      </c>
      <c r="AI7" s="10">
        <v>96</v>
      </c>
      <c r="AJ7" s="10">
        <v>52</v>
      </c>
      <c r="AK7" s="10">
        <v>58</v>
      </c>
      <c r="AL7" s="10"/>
      <c r="AM7" s="10">
        <v>146</v>
      </c>
      <c r="AN7" s="10">
        <v>265</v>
      </c>
      <c r="AO7" s="10">
        <v>221</v>
      </c>
      <c r="AP7" s="10">
        <v>115</v>
      </c>
      <c r="AQ7" s="10">
        <v>26</v>
      </c>
      <c r="AR7" s="10"/>
      <c r="AS7" s="10">
        <v>171</v>
      </c>
      <c r="AT7" s="10">
        <v>189</v>
      </c>
      <c r="AU7" s="10">
        <v>120</v>
      </c>
      <c r="AV7" s="10">
        <v>143</v>
      </c>
      <c r="AW7" s="10">
        <v>104</v>
      </c>
      <c r="AX7" s="10">
        <v>59</v>
      </c>
      <c r="AY7" s="10"/>
      <c r="AZ7" s="10">
        <v>168</v>
      </c>
      <c r="BA7" s="10">
        <v>226</v>
      </c>
      <c r="BB7" s="10">
        <v>144</v>
      </c>
      <c r="BC7" s="10">
        <v>77</v>
      </c>
      <c r="BD7" s="10">
        <v>170</v>
      </c>
      <c r="BE7" s="10"/>
      <c r="BF7" s="10">
        <v>643</v>
      </c>
      <c r="BG7" s="10"/>
      <c r="BH7" s="10">
        <v>502</v>
      </c>
      <c r="BI7" s="10"/>
      <c r="BJ7" s="10">
        <v>195</v>
      </c>
      <c r="BK7" s="10">
        <v>164</v>
      </c>
      <c r="BL7" s="10">
        <v>268</v>
      </c>
      <c r="BM7" s="10">
        <v>60</v>
      </c>
      <c r="BN7" s="10">
        <v>31</v>
      </c>
      <c r="BO7" s="10">
        <v>25</v>
      </c>
      <c r="BP7" s="10"/>
      <c r="BQ7" s="10">
        <v>123</v>
      </c>
      <c r="BR7" s="10">
        <v>199</v>
      </c>
      <c r="BS7" s="10">
        <v>404</v>
      </c>
      <c r="BT7" s="10"/>
      <c r="BU7" s="10">
        <v>37</v>
      </c>
      <c r="BV7" s="10">
        <v>261</v>
      </c>
      <c r="BW7" s="10">
        <v>407</v>
      </c>
      <c r="BX7" s="10"/>
      <c r="BY7" s="10">
        <v>35</v>
      </c>
      <c r="BZ7" s="10"/>
      <c r="CA7" s="10">
        <v>190</v>
      </c>
    </row>
    <row r="8" spans="2:79" ht="30" customHeight="1" x14ac:dyDescent="0.35">
      <c r="B8" s="11" t="s">
        <v>20</v>
      </c>
      <c r="C8" s="11">
        <v>790</v>
      </c>
      <c r="D8" s="11">
        <v>404</v>
      </c>
      <c r="E8" s="11">
        <v>381</v>
      </c>
      <c r="F8" s="11"/>
      <c r="G8" s="11">
        <v>114</v>
      </c>
      <c r="H8" s="11">
        <v>130</v>
      </c>
      <c r="I8" s="11">
        <v>151</v>
      </c>
      <c r="J8" s="11">
        <v>138</v>
      </c>
      <c r="K8" s="11">
        <v>100</v>
      </c>
      <c r="L8" s="11">
        <v>157</v>
      </c>
      <c r="M8" s="11"/>
      <c r="N8" s="11">
        <v>201</v>
      </c>
      <c r="O8" s="11">
        <v>220</v>
      </c>
      <c r="P8" s="11">
        <v>169</v>
      </c>
      <c r="Q8" s="11">
        <v>198</v>
      </c>
      <c r="R8" s="11"/>
      <c r="S8" s="11">
        <v>116</v>
      </c>
      <c r="T8" s="11">
        <v>114</v>
      </c>
      <c r="U8" s="11">
        <v>57</v>
      </c>
      <c r="V8" s="11">
        <v>81</v>
      </c>
      <c r="W8" s="11">
        <v>63</v>
      </c>
      <c r="X8" s="11">
        <v>63</v>
      </c>
      <c r="Y8" s="11">
        <v>72</v>
      </c>
      <c r="Z8" s="11">
        <v>27</v>
      </c>
      <c r="AA8" s="11">
        <v>76</v>
      </c>
      <c r="AB8" s="11">
        <v>67</v>
      </c>
      <c r="AC8" s="11">
        <v>30</v>
      </c>
      <c r="AD8" s="11">
        <v>24</v>
      </c>
      <c r="AE8" s="11"/>
      <c r="AF8" s="11">
        <v>128</v>
      </c>
      <c r="AG8" s="11">
        <v>293</v>
      </c>
      <c r="AH8" s="11">
        <v>139</v>
      </c>
      <c r="AI8" s="11">
        <v>91</v>
      </c>
      <c r="AJ8" s="11">
        <v>45</v>
      </c>
      <c r="AK8" s="11">
        <v>41</v>
      </c>
      <c r="AL8" s="11"/>
      <c r="AM8" s="11">
        <v>161</v>
      </c>
      <c r="AN8" s="11">
        <v>289</v>
      </c>
      <c r="AO8" s="11">
        <v>211</v>
      </c>
      <c r="AP8" s="11">
        <v>98</v>
      </c>
      <c r="AQ8" s="11">
        <v>17</v>
      </c>
      <c r="AR8" s="11"/>
      <c r="AS8" s="11">
        <v>181</v>
      </c>
      <c r="AT8" s="11">
        <v>176</v>
      </c>
      <c r="AU8" s="11">
        <v>138</v>
      </c>
      <c r="AV8" s="11">
        <v>149</v>
      </c>
      <c r="AW8" s="11">
        <v>90</v>
      </c>
      <c r="AX8" s="11">
        <v>56</v>
      </c>
      <c r="AY8" s="11"/>
      <c r="AZ8" s="11">
        <v>135</v>
      </c>
      <c r="BA8" s="11">
        <v>241</v>
      </c>
      <c r="BB8" s="11">
        <v>161</v>
      </c>
      <c r="BC8" s="11">
        <v>67</v>
      </c>
      <c r="BD8" s="11">
        <v>185</v>
      </c>
      <c r="BE8" s="11"/>
      <c r="BF8" s="11">
        <v>632</v>
      </c>
      <c r="BG8" s="11"/>
      <c r="BH8" s="11">
        <v>482</v>
      </c>
      <c r="BI8" s="11"/>
      <c r="BJ8" s="11">
        <v>213</v>
      </c>
      <c r="BK8" s="11">
        <v>154</v>
      </c>
      <c r="BL8" s="11">
        <v>245</v>
      </c>
      <c r="BM8" s="11">
        <v>73</v>
      </c>
      <c r="BN8" s="11">
        <v>35</v>
      </c>
      <c r="BO8" s="11">
        <v>21</v>
      </c>
      <c r="BP8" s="11"/>
      <c r="BQ8" s="11">
        <v>123</v>
      </c>
      <c r="BR8" s="11">
        <v>202</v>
      </c>
      <c r="BS8" s="11">
        <v>406</v>
      </c>
      <c r="BT8" s="11"/>
      <c r="BU8" s="11">
        <v>37</v>
      </c>
      <c r="BV8" s="11">
        <v>254</v>
      </c>
      <c r="BW8" s="11">
        <v>415</v>
      </c>
      <c r="BX8" s="11"/>
      <c r="BY8" s="11">
        <v>39</v>
      </c>
      <c r="BZ8" s="11"/>
      <c r="CA8" s="11">
        <v>185</v>
      </c>
    </row>
    <row r="9" spans="2:79" x14ac:dyDescent="0.35">
      <c r="B9" s="18" t="s">
        <v>385</v>
      </c>
      <c r="C9" s="17">
        <v>0.28533698977718402</v>
      </c>
      <c r="D9" s="17">
        <v>0.28370594995271498</v>
      </c>
      <c r="E9" s="17">
        <v>0.28526092196038799</v>
      </c>
      <c r="F9" s="17"/>
      <c r="G9" s="17">
        <v>0.30801904618634401</v>
      </c>
      <c r="H9" s="17">
        <v>0.32453774611307901</v>
      </c>
      <c r="I9" s="17">
        <v>0.29969755984035201</v>
      </c>
      <c r="J9" s="17">
        <v>0.28371517013983899</v>
      </c>
      <c r="K9" s="17">
        <v>0.31342741643828598</v>
      </c>
      <c r="L9" s="17">
        <v>0.206489310705817</v>
      </c>
      <c r="M9" s="17"/>
      <c r="N9" s="17">
        <v>0.23711251325052601</v>
      </c>
      <c r="O9" s="17">
        <v>0.286771483271265</v>
      </c>
      <c r="P9" s="17">
        <v>0.28797275681880102</v>
      </c>
      <c r="Q9" s="17">
        <v>0.33357996482156399</v>
      </c>
      <c r="R9" s="17"/>
      <c r="S9" s="17">
        <v>0.31833402446578901</v>
      </c>
      <c r="T9" s="17">
        <v>0.27490228039775999</v>
      </c>
      <c r="U9" s="17">
        <v>0.36331409969926698</v>
      </c>
      <c r="V9" s="17">
        <v>0.32268812495617399</v>
      </c>
      <c r="W9" s="17">
        <v>0.32149162200477499</v>
      </c>
      <c r="X9" s="17">
        <v>0.34312369744584298</v>
      </c>
      <c r="Y9" s="17">
        <v>0.22288977239683599</v>
      </c>
      <c r="Z9" s="17">
        <v>0.22415122918523001</v>
      </c>
      <c r="AA9" s="17">
        <v>0.203077511936188</v>
      </c>
      <c r="AB9" s="17">
        <v>0.25884989089453603</v>
      </c>
      <c r="AC9" s="17">
        <v>0.192317806631463</v>
      </c>
      <c r="AD9" s="17">
        <v>0.32853696865543502</v>
      </c>
      <c r="AE9" s="17"/>
      <c r="AF9" s="17">
        <v>0.25274614150337099</v>
      </c>
      <c r="AG9" s="17">
        <v>0.27169976613040397</v>
      </c>
      <c r="AH9" s="17">
        <v>0.31662577580068102</v>
      </c>
      <c r="AI9" s="17">
        <v>0.29664295729798701</v>
      </c>
      <c r="AJ9" s="17">
        <v>0.471360169699099</v>
      </c>
      <c r="AK9" s="17">
        <v>0.27131566252698702</v>
      </c>
      <c r="AL9" s="17"/>
      <c r="AM9" s="17">
        <v>0.32860109340226301</v>
      </c>
      <c r="AN9" s="17">
        <v>0.289451252652349</v>
      </c>
      <c r="AO9" s="17">
        <v>0.24729073153094899</v>
      </c>
      <c r="AP9" s="17">
        <v>0.28644637826432201</v>
      </c>
      <c r="AQ9" s="17">
        <v>0.35065526990587598</v>
      </c>
      <c r="AR9" s="17"/>
      <c r="AS9" s="17">
        <v>0.39257316453916702</v>
      </c>
      <c r="AT9" s="17">
        <v>0.23683760554674099</v>
      </c>
      <c r="AU9" s="17">
        <v>0.23925435428119499</v>
      </c>
      <c r="AV9" s="17">
        <v>0.30518296590288002</v>
      </c>
      <c r="AW9" s="17">
        <v>0.241757792283468</v>
      </c>
      <c r="AX9" s="17">
        <v>0.22284390693068901</v>
      </c>
      <c r="AY9" s="17"/>
      <c r="AZ9" s="17">
        <v>0.27130000184304298</v>
      </c>
      <c r="BA9" s="17">
        <v>0.26712997495417101</v>
      </c>
      <c r="BB9" s="17">
        <v>0.31850694686624398</v>
      </c>
      <c r="BC9" s="17">
        <v>0.25922085835343101</v>
      </c>
      <c r="BD9" s="17">
        <v>0.297528800319595</v>
      </c>
      <c r="BE9" s="17"/>
      <c r="BF9" s="17">
        <v>0.27970928560352698</v>
      </c>
      <c r="BG9" s="17"/>
      <c r="BH9" s="17">
        <v>0.28288960721335299</v>
      </c>
      <c r="BI9" s="17"/>
      <c r="BJ9" s="17">
        <v>0.31896836434033798</v>
      </c>
      <c r="BK9" s="17">
        <v>0.30242888574892302</v>
      </c>
      <c r="BL9" s="17">
        <v>0.24666731917500501</v>
      </c>
      <c r="BM9" s="17">
        <v>0.24104136279857699</v>
      </c>
      <c r="BN9" s="17">
        <v>0.34278896157672201</v>
      </c>
      <c r="BO9" s="17">
        <v>0.36807775660118502</v>
      </c>
      <c r="BP9" s="17"/>
      <c r="BQ9" s="17">
        <v>0.31663243836196803</v>
      </c>
      <c r="BR9" s="17">
        <v>0.25312410891524101</v>
      </c>
      <c r="BS9" s="17">
        <v>0.31319058335759897</v>
      </c>
      <c r="BT9" s="17"/>
      <c r="BU9" s="17">
        <v>0.40000440927096698</v>
      </c>
      <c r="BV9" s="17">
        <v>0.29791408297851701</v>
      </c>
      <c r="BW9" s="17">
        <v>0.280675322560134</v>
      </c>
      <c r="BX9" s="17"/>
      <c r="BY9" s="17">
        <v>0.25417256676282501</v>
      </c>
      <c r="BZ9" s="17"/>
      <c r="CA9" s="17">
        <v>0.39543904961609699</v>
      </c>
    </row>
    <row r="10" spans="2:79" x14ac:dyDescent="0.35">
      <c r="B10" s="18" t="s">
        <v>386</v>
      </c>
      <c r="C10" s="17">
        <v>0.51557763331980999</v>
      </c>
      <c r="D10" s="17">
        <v>0.51784807896428697</v>
      </c>
      <c r="E10" s="17">
        <v>0.51816567635404398</v>
      </c>
      <c r="F10" s="17"/>
      <c r="G10" s="17">
        <v>0.467004008205407</v>
      </c>
      <c r="H10" s="17">
        <v>0.482616379945074</v>
      </c>
      <c r="I10" s="17">
        <v>0.52460913363290596</v>
      </c>
      <c r="J10" s="17">
        <v>0.52605534437393997</v>
      </c>
      <c r="K10" s="17">
        <v>0.50610014658868097</v>
      </c>
      <c r="L10" s="17">
        <v>0.56615341123981899</v>
      </c>
      <c r="M10" s="17"/>
      <c r="N10" s="17">
        <v>0.55616804387184005</v>
      </c>
      <c r="O10" s="17">
        <v>0.50291182846184201</v>
      </c>
      <c r="P10" s="17">
        <v>0.56190980203556196</v>
      </c>
      <c r="Q10" s="17">
        <v>0.45407798000417299</v>
      </c>
      <c r="R10" s="17"/>
      <c r="S10" s="17">
        <v>0.531767441012306</v>
      </c>
      <c r="T10" s="17">
        <v>0.57528700728353499</v>
      </c>
      <c r="U10" s="17">
        <v>0.47500565941174999</v>
      </c>
      <c r="V10" s="17">
        <v>0.45204167977271698</v>
      </c>
      <c r="W10" s="17">
        <v>0.44094080756044901</v>
      </c>
      <c r="X10" s="17">
        <v>0.46677989917322499</v>
      </c>
      <c r="Y10" s="17">
        <v>0.53931774166206603</v>
      </c>
      <c r="Z10" s="17">
        <v>0.60964223715569699</v>
      </c>
      <c r="AA10" s="17">
        <v>0.52206739080553499</v>
      </c>
      <c r="AB10" s="17">
        <v>0.51000564711890395</v>
      </c>
      <c r="AC10" s="17">
        <v>0.64163471383419601</v>
      </c>
      <c r="AD10" s="17">
        <v>0.442582398980777</v>
      </c>
      <c r="AE10" s="17"/>
      <c r="AF10" s="17">
        <v>0.45739863946142301</v>
      </c>
      <c r="AG10" s="17">
        <v>0.51649567540804198</v>
      </c>
      <c r="AH10" s="17">
        <v>0.54311042961043499</v>
      </c>
      <c r="AI10" s="17">
        <v>0.58470622385356297</v>
      </c>
      <c r="AJ10" s="17">
        <v>0.35372987938967199</v>
      </c>
      <c r="AK10" s="17">
        <v>0.53999662822487104</v>
      </c>
      <c r="AL10" s="17"/>
      <c r="AM10" s="17">
        <v>0.441435444857878</v>
      </c>
      <c r="AN10" s="17">
        <v>0.51949620969581201</v>
      </c>
      <c r="AO10" s="17">
        <v>0.56626129084088805</v>
      </c>
      <c r="AP10" s="17">
        <v>0.53460551018697999</v>
      </c>
      <c r="AQ10" s="17">
        <v>0.36157420459702</v>
      </c>
      <c r="AR10" s="17"/>
      <c r="AS10" s="17">
        <v>0.45086208052586402</v>
      </c>
      <c r="AT10" s="17">
        <v>0.546963280693188</v>
      </c>
      <c r="AU10" s="17">
        <v>0.53835593098188295</v>
      </c>
      <c r="AV10" s="17">
        <v>0.52667877921957196</v>
      </c>
      <c r="AW10" s="17">
        <v>0.54941688820566703</v>
      </c>
      <c r="AX10" s="17">
        <v>0.48545288334200798</v>
      </c>
      <c r="AY10" s="17"/>
      <c r="AZ10" s="17">
        <v>0.593016562122332</v>
      </c>
      <c r="BA10" s="17">
        <v>0.50424719044779998</v>
      </c>
      <c r="BB10" s="17">
        <v>0.47801643937564098</v>
      </c>
      <c r="BC10" s="17">
        <v>0.53734790222444595</v>
      </c>
      <c r="BD10" s="17">
        <v>0.50036987317830095</v>
      </c>
      <c r="BE10" s="17"/>
      <c r="BF10" s="17">
        <v>0.52372862817230503</v>
      </c>
      <c r="BG10" s="17"/>
      <c r="BH10" s="17">
        <v>0.52454344930838204</v>
      </c>
      <c r="BI10" s="17"/>
      <c r="BJ10" s="17">
        <v>0.49788042566223301</v>
      </c>
      <c r="BK10" s="17">
        <v>0.39963634312795299</v>
      </c>
      <c r="BL10" s="17">
        <v>0.61038141562450898</v>
      </c>
      <c r="BM10" s="17">
        <v>0.51722662165006394</v>
      </c>
      <c r="BN10" s="17">
        <v>0.600336936532888</v>
      </c>
      <c r="BO10" s="17">
        <v>0.40254114097869298</v>
      </c>
      <c r="BP10" s="17"/>
      <c r="BQ10" s="17">
        <v>0.54291571371768899</v>
      </c>
      <c r="BR10" s="17">
        <v>0.55105153580872401</v>
      </c>
      <c r="BS10" s="17">
        <v>0.48830589340575198</v>
      </c>
      <c r="BT10" s="17"/>
      <c r="BU10" s="17">
        <v>0.43524686192211698</v>
      </c>
      <c r="BV10" s="17">
        <v>0.53302044041409802</v>
      </c>
      <c r="BW10" s="17">
        <v>0.51462613241274502</v>
      </c>
      <c r="BX10" s="17"/>
      <c r="BY10" s="17">
        <v>0.533784852924027</v>
      </c>
      <c r="BZ10" s="17"/>
      <c r="CA10" s="17">
        <v>0.45165523884242298</v>
      </c>
    </row>
    <row r="11" spans="2:79" x14ac:dyDescent="0.35">
      <c r="B11" s="18" t="s">
        <v>387</v>
      </c>
      <c r="C11" s="17">
        <v>7.8967777201686407E-2</v>
      </c>
      <c r="D11" s="17">
        <v>8.6379692371717998E-2</v>
      </c>
      <c r="E11" s="17">
        <v>6.8811990840464604E-2</v>
      </c>
      <c r="F11" s="17"/>
      <c r="G11" s="17">
        <v>7.7731445486547604E-2</v>
      </c>
      <c r="H11" s="17">
        <v>6.0079190072881802E-2</v>
      </c>
      <c r="I11" s="17">
        <v>9.1386871860389393E-2</v>
      </c>
      <c r="J11" s="17">
        <v>7.2194552997615E-2</v>
      </c>
      <c r="K11" s="17">
        <v>0.108471548899397</v>
      </c>
      <c r="L11" s="17">
        <v>7.0843952234575805E-2</v>
      </c>
      <c r="M11" s="17"/>
      <c r="N11" s="17">
        <v>9.61330107558412E-2</v>
      </c>
      <c r="O11" s="17">
        <v>9.8323002334990001E-2</v>
      </c>
      <c r="P11" s="17">
        <v>6.14777810116049E-2</v>
      </c>
      <c r="Q11" s="17">
        <v>5.0572837413788797E-2</v>
      </c>
      <c r="R11" s="17"/>
      <c r="S11" s="17">
        <v>5.0959263562172702E-2</v>
      </c>
      <c r="T11" s="17">
        <v>4.3152915893530201E-2</v>
      </c>
      <c r="U11" s="17">
        <v>5.1700494386584202E-2</v>
      </c>
      <c r="V11" s="17">
        <v>0.13022338404213901</v>
      </c>
      <c r="W11" s="17">
        <v>0.110320893097755</v>
      </c>
      <c r="X11" s="17">
        <v>0.108738700765883</v>
      </c>
      <c r="Y11" s="17">
        <v>6.9340667063935005E-2</v>
      </c>
      <c r="Z11" s="17">
        <v>0.103743806241002</v>
      </c>
      <c r="AA11" s="17">
        <v>0.108475489138097</v>
      </c>
      <c r="AB11" s="17">
        <v>7.1945873137465005E-2</v>
      </c>
      <c r="AC11" s="17">
        <v>2.9711428252340001E-2</v>
      </c>
      <c r="AD11" s="17">
        <v>0.106323125198358</v>
      </c>
      <c r="AE11" s="17"/>
      <c r="AF11" s="17">
        <v>5.8495233854699798E-2</v>
      </c>
      <c r="AG11" s="17">
        <v>0.11014063687647201</v>
      </c>
      <c r="AH11" s="17">
        <v>5.8863737922244197E-2</v>
      </c>
      <c r="AI11" s="17">
        <v>3.0390899961988599E-2</v>
      </c>
      <c r="AJ11" s="17">
        <v>0.14216955173061799</v>
      </c>
      <c r="AK11" s="17">
        <v>6.2053976498503999E-2</v>
      </c>
      <c r="AL11" s="17"/>
      <c r="AM11" s="17">
        <v>8.9010361164382795E-2</v>
      </c>
      <c r="AN11" s="17">
        <v>9.8375169145482597E-2</v>
      </c>
      <c r="AO11" s="17">
        <v>6.4043332225857397E-2</v>
      </c>
      <c r="AP11" s="17">
        <v>5.4753453948805299E-2</v>
      </c>
      <c r="AQ11" s="17">
        <v>4.14343505514198E-2</v>
      </c>
      <c r="AR11" s="17"/>
      <c r="AS11" s="17">
        <v>5.4537389886660299E-2</v>
      </c>
      <c r="AT11" s="17">
        <v>9.4398309414865794E-2</v>
      </c>
      <c r="AU11" s="17">
        <v>9.8861514897732997E-2</v>
      </c>
      <c r="AV11" s="17">
        <v>8.8625072155601295E-2</v>
      </c>
      <c r="AW11" s="17">
        <v>6.2052532852388202E-2</v>
      </c>
      <c r="AX11" s="17">
        <v>6.1936930287023302E-2</v>
      </c>
      <c r="AY11" s="17"/>
      <c r="AZ11" s="17">
        <v>6.2927812726602E-2</v>
      </c>
      <c r="BA11" s="17">
        <v>9.0850902269926995E-2</v>
      </c>
      <c r="BB11" s="17">
        <v>9.0463269997714701E-2</v>
      </c>
      <c r="BC11" s="17">
        <v>7.9028790589932701E-2</v>
      </c>
      <c r="BD11" s="17">
        <v>6.5461065068949595E-2</v>
      </c>
      <c r="BE11" s="17"/>
      <c r="BF11" s="17">
        <v>8.1724304385233704E-2</v>
      </c>
      <c r="BG11" s="17"/>
      <c r="BH11" s="17">
        <v>7.84290093030134E-2</v>
      </c>
      <c r="BI11" s="17"/>
      <c r="BJ11" s="17">
        <v>6.8434377442531294E-2</v>
      </c>
      <c r="BK11" s="17">
        <v>0.10341788184372</v>
      </c>
      <c r="BL11" s="17">
        <v>8.3547679915708106E-2</v>
      </c>
      <c r="BM11" s="17">
        <v>5.0432766777523799E-2</v>
      </c>
      <c r="BN11" s="17">
        <v>0</v>
      </c>
      <c r="BO11" s="17">
        <v>0.13797296514783799</v>
      </c>
      <c r="BP11" s="17"/>
      <c r="BQ11" s="17">
        <v>8.6542793667287204E-2</v>
      </c>
      <c r="BR11" s="17">
        <v>8.1436911080596905E-2</v>
      </c>
      <c r="BS11" s="17">
        <v>8.44789991919319E-2</v>
      </c>
      <c r="BT11" s="17"/>
      <c r="BU11" s="17">
        <v>4.77338841981736E-2</v>
      </c>
      <c r="BV11" s="17">
        <v>6.1321286266944303E-2</v>
      </c>
      <c r="BW11" s="17">
        <v>8.9089426001736305E-2</v>
      </c>
      <c r="BX11" s="17"/>
      <c r="BY11" s="17">
        <v>6.6277335758126193E-2</v>
      </c>
      <c r="BZ11" s="17"/>
      <c r="CA11" s="17">
        <v>6.3964262490171203E-2</v>
      </c>
    </row>
    <row r="12" spans="2:79" x14ac:dyDescent="0.35">
      <c r="B12" s="18" t="s">
        <v>388</v>
      </c>
      <c r="C12" s="17">
        <v>4.2729776368723202E-2</v>
      </c>
      <c r="D12" s="17">
        <v>5.3089432988816E-2</v>
      </c>
      <c r="E12" s="17">
        <v>2.99699908098045E-2</v>
      </c>
      <c r="F12" s="17"/>
      <c r="G12" s="17">
        <v>4.6457641406017297E-2</v>
      </c>
      <c r="H12" s="17">
        <v>8.4644771369873806E-2</v>
      </c>
      <c r="I12" s="17">
        <v>1.5992818336774801E-2</v>
      </c>
      <c r="J12" s="17">
        <v>3.2712760597403197E-2</v>
      </c>
      <c r="K12" s="17">
        <v>2.8102220694462301E-2</v>
      </c>
      <c r="L12" s="17">
        <v>4.9127835757980798E-2</v>
      </c>
      <c r="M12" s="17"/>
      <c r="N12" s="17">
        <v>6.9484905284882201E-2</v>
      </c>
      <c r="O12" s="17">
        <v>3.0234855456174301E-2</v>
      </c>
      <c r="P12" s="17">
        <v>3.22629345680003E-2</v>
      </c>
      <c r="Q12" s="17">
        <v>3.8814346709844703E-2</v>
      </c>
      <c r="R12" s="17"/>
      <c r="S12" s="17">
        <v>5.6703691113769002E-2</v>
      </c>
      <c r="T12" s="17">
        <v>4.1925817524085598E-2</v>
      </c>
      <c r="U12" s="17">
        <v>1.53850233117129E-2</v>
      </c>
      <c r="V12" s="17">
        <v>3.9633389008679298E-2</v>
      </c>
      <c r="W12" s="17">
        <v>2.1914091342157899E-2</v>
      </c>
      <c r="X12" s="17">
        <v>0</v>
      </c>
      <c r="Y12" s="17">
        <v>5.4656114453358502E-2</v>
      </c>
      <c r="Z12" s="17">
        <v>3.1307374795352998E-2</v>
      </c>
      <c r="AA12" s="17">
        <v>5.9478067834266998E-2</v>
      </c>
      <c r="AB12" s="17">
        <v>4.46211538302375E-2</v>
      </c>
      <c r="AC12" s="17">
        <v>8.1304033770982498E-2</v>
      </c>
      <c r="AD12" s="17">
        <v>9.1587313051086694E-2</v>
      </c>
      <c r="AE12" s="17"/>
      <c r="AF12" s="17">
        <v>5.10509680062654E-2</v>
      </c>
      <c r="AG12" s="17">
        <v>4.0254067314421903E-2</v>
      </c>
      <c r="AH12" s="17">
        <v>4.6035979350203697E-2</v>
      </c>
      <c r="AI12" s="17">
        <v>2.0169032302691001E-2</v>
      </c>
      <c r="AJ12" s="17">
        <v>1.50776715154356E-2</v>
      </c>
      <c r="AK12" s="17">
        <v>9.7120216560608902E-2</v>
      </c>
      <c r="AL12" s="17"/>
      <c r="AM12" s="17">
        <v>2.8933551531264701E-2</v>
      </c>
      <c r="AN12" s="17">
        <v>4.96389022626691E-2</v>
      </c>
      <c r="AO12" s="17">
        <v>2.1166564817510801E-2</v>
      </c>
      <c r="AP12" s="17">
        <v>6.9542747373170094E-2</v>
      </c>
      <c r="AQ12" s="17">
        <v>0.14760154707355799</v>
      </c>
      <c r="AR12" s="17"/>
      <c r="AS12" s="17">
        <v>4.4816290459121798E-2</v>
      </c>
      <c r="AT12" s="17">
        <v>3.8282943655952202E-2</v>
      </c>
      <c r="AU12" s="17">
        <v>5.6870662324962198E-2</v>
      </c>
      <c r="AV12" s="17">
        <v>2.88829509980086E-2</v>
      </c>
      <c r="AW12" s="17">
        <v>3.8130508031819603E-2</v>
      </c>
      <c r="AX12" s="17">
        <v>5.9384243648203799E-2</v>
      </c>
      <c r="AY12" s="17"/>
      <c r="AZ12" s="17">
        <v>1.72108149214047E-2</v>
      </c>
      <c r="BA12" s="17">
        <v>2.40398453373461E-2</v>
      </c>
      <c r="BB12" s="17">
        <v>4.6803346865452601E-2</v>
      </c>
      <c r="BC12" s="17">
        <v>5.8083311691733898E-2</v>
      </c>
      <c r="BD12" s="17">
        <v>7.6737283631112402E-2</v>
      </c>
      <c r="BE12" s="17"/>
      <c r="BF12" s="17">
        <v>3.6801920031948002E-2</v>
      </c>
      <c r="BG12" s="17"/>
      <c r="BH12" s="17">
        <v>3.7779133853395201E-2</v>
      </c>
      <c r="BI12" s="17"/>
      <c r="BJ12" s="17">
        <v>3.0528584705035899E-2</v>
      </c>
      <c r="BK12" s="17">
        <v>7.4393390377136395E-2</v>
      </c>
      <c r="BL12" s="17">
        <v>2.8425559126392701E-2</v>
      </c>
      <c r="BM12" s="17">
        <v>3.6014816756452399E-2</v>
      </c>
      <c r="BN12" s="17">
        <v>1.0050259500057199E-2</v>
      </c>
      <c r="BO12" s="17">
        <v>9.1408137272283696E-2</v>
      </c>
      <c r="BP12" s="17"/>
      <c r="BQ12" s="17">
        <v>2.4091206877852898E-2</v>
      </c>
      <c r="BR12" s="17">
        <v>3.3240859471566603E-2</v>
      </c>
      <c r="BS12" s="17">
        <v>5.1531225787690101E-2</v>
      </c>
      <c r="BT12" s="17"/>
      <c r="BU12" s="17">
        <v>2.3644671262102901E-2</v>
      </c>
      <c r="BV12" s="17">
        <v>4.2237627427785002E-2</v>
      </c>
      <c r="BW12" s="17">
        <v>5.32996500819546E-2</v>
      </c>
      <c r="BX12" s="17"/>
      <c r="BY12" s="17">
        <v>9.6953770158473895E-2</v>
      </c>
      <c r="BZ12" s="17"/>
      <c r="CA12" s="17">
        <v>1.05960474768079E-2</v>
      </c>
    </row>
    <row r="13" spans="2:79" x14ac:dyDescent="0.35">
      <c r="B13" s="18" t="s">
        <v>136</v>
      </c>
      <c r="C13" s="17">
        <v>7.7387823332596806E-2</v>
      </c>
      <c r="D13" s="17">
        <v>5.8976845722464498E-2</v>
      </c>
      <c r="E13" s="17">
        <v>9.7791420035298698E-2</v>
      </c>
      <c r="F13" s="17"/>
      <c r="G13" s="17">
        <v>0.10078785871568501</v>
      </c>
      <c r="H13" s="17">
        <v>4.81219124990915E-2</v>
      </c>
      <c r="I13" s="17">
        <v>6.8313616329578802E-2</v>
      </c>
      <c r="J13" s="17">
        <v>8.53221718912031E-2</v>
      </c>
      <c r="K13" s="17">
        <v>4.3898667379173903E-2</v>
      </c>
      <c r="L13" s="17">
        <v>0.107385490061807</v>
      </c>
      <c r="M13" s="17"/>
      <c r="N13" s="17">
        <v>4.1101526836910797E-2</v>
      </c>
      <c r="O13" s="17">
        <v>8.1758830475729405E-2</v>
      </c>
      <c r="P13" s="17">
        <v>5.6376725566031398E-2</v>
      </c>
      <c r="Q13" s="17">
        <v>0.12295487105062899</v>
      </c>
      <c r="R13" s="17"/>
      <c r="S13" s="17">
        <v>4.2235579845963198E-2</v>
      </c>
      <c r="T13" s="17">
        <v>6.4731978901089296E-2</v>
      </c>
      <c r="U13" s="17">
        <v>9.4594723190685903E-2</v>
      </c>
      <c r="V13" s="17">
        <v>5.5413422220291303E-2</v>
      </c>
      <c r="W13" s="17">
        <v>0.105332585994863</v>
      </c>
      <c r="X13" s="17">
        <v>8.1357702615048905E-2</v>
      </c>
      <c r="Y13" s="17">
        <v>0.113795704423805</v>
      </c>
      <c r="Z13" s="17">
        <v>3.1155352622718301E-2</v>
      </c>
      <c r="AA13" s="17">
        <v>0.106901540285913</v>
      </c>
      <c r="AB13" s="17">
        <v>0.114577435018857</v>
      </c>
      <c r="AC13" s="17">
        <v>5.5032017511018598E-2</v>
      </c>
      <c r="AD13" s="17">
        <v>3.0970194114342701E-2</v>
      </c>
      <c r="AE13" s="17"/>
      <c r="AF13" s="17">
        <v>0.180309017174241</v>
      </c>
      <c r="AG13" s="17">
        <v>6.14098542706598E-2</v>
      </c>
      <c r="AH13" s="17">
        <v>3.53640773164361E-2</v>
      </c>
      <c r="AI13" s="17">
        <v>6.8090886583769702E-2</v>
      </c>
      <c r="AJ13" s="17">
        <v>1.7662727665175001E-2</v>
      </c>
      <c r="AK13" s="17">
        <v>2.95135161890289E-2</v>
      </c>
      <c r="AL13" s="17"/>
      <c r="AM13" s="17">
        <v>0.11201954904421201</v>
      </c>
      <c r="AN13" s="17">
        <v>4.3038466243687401E-2</v>
      </c>
      <c r="AO13" s="17">
        <v>0.101238080584795</v>
      </c>
      <c r="AP13" s="17">
        <v>5.46519102267225E-2</v>
      </c>
      <c r="AQ13" s="17">
        <v>9.8734627872125905E-2</v>
      </c>
      <c r="AR13" s="17"/>
      <c r="AS13" s="17">
        <v>5.72110745891862E-2</v>
      </c>
      <c r="AT13" s="17">
        <v>8.3517860689252807E-2</v>
      </c>
      <c r="AU13" s="17">
        <v>6.6657537514226095E-2</v>
      </c>
      <c r="AV13" s="17">
        <v>5.0630231723938803E-2</v>
      </c>
      <c r="AW13" s="17">
        <v>0.108642278626657</v>
      </c>
      <c r="AX13" s="17">
        <v>0.170382035792076</v>
      </c>
      <c r="AY13" s="17"/>
      <c r="AZ13" s="17">
        <v>5.5544808386618801E-2</v>
      </c>
      <c r="BA13" s="17">
        <v>0.113732086990756</v>
      </c>
      <c r="BB13" s="17">
        <v>6.6209996894947901E-2</v>
      </c>
      <c r="BC13" s="17">
        <v>6.6319137140456397E-2</v>
      </c>
      <c r="BD13" s="17">
        <v>5.9902977802042699E-2</v>
      </c>
      <c r="BE13" s="17"/>
      <c r="BF13" s="17">
        <v>7.8035861806985504E-2</v>
      </c>
      <c r="BG13" s="17"/>
      <c r="BH13" s="17">
        <v>7.6358800321856504E-2</v>
      </c>
      <c r="BI13" s="17"/>
      <c r="BJ13" s="17">
        <v>8.4188247849862105E-2</v>
      </c>
      <c r="BK13" s="17">
        <v>0.12012349890226701</v>
      </c>
      <c r="BL13" s="17">
        <v>3.0978026158385401E-2</v>
      </c>
      <c r="BM13" s="17">
        <v>0.15528443201738301</v>
      </c>
      <c r="BN13" s="17">
        <v>4.6823842390333603E-2</v>
      </c>
      <c r="BO13" s="17">
        <v>0</v>
      </c>
      <c r="BP13" s="17"/>
      <c r="BQ13" s="17">
        <v>2.98178473752027E-2</v>
      </c>
      <c r="BR13" s="17">
        <v>8.1146584723871595E-2</v>
      </c>
      <c r="BS13" s="17">
        <v>6.2493298257027E-2</v>
      </c>
      <c r="BT13" s="17"/>
      <c r="BU13" s="17">
        <v>9.3370173346638899E-2</v>
      </c>
      <c r="BV13" s="17">
        <v>6.5506562912655705E-2</v>
      </c>
      <c r="BW13" s="17">
        <v>6.2309468943429799E-2</v>
      </c>
      <c r="BX13" s="17"/>
      <c r="BY13" s="17">
        <v>4.8811474396547698E-2</v>
      </c>
      <c r="BZ13" s="17"/>
      <c r="CA13" s="17">
        <v>7.8345401574500401E-2</v>
      </c>
    </row>
    <row r="14" spans="2:79" x14ac:dyDescent="0.35">
      <c r="B14" s="18" t="s">
        <v>389</v>
      </c>
      <c r="C14" s="21">
        <v>0.80091462309699402</v>
      </c>
      <c r="D14" s="21">
        <v>0.801554028917002</v>
      </c>
      <c r="E14" s="21">
        <v>0.80342659831443197</v>
      </c>
      <c r="F14" s="21"/>
      <c r="G14" s="21">
        <v>0.77502305439175101</v>
      </c>
      <c r="H14" s="21">
        <v>0.80715412605815295</v>
      </c>
      <c r="I14" s="21">
        <v>0.82430669347325702</v>
      </c>
      <c r="J14" s="21">
        <v>0.80977051451377902</v>
      </c>
      <c r="K14" s="21">
        <v>0.81952756302696705</v>
      </c>
      <c r="L14" s="21">
        <v>0.77264272194563599</v>
      </c>
      <c r="M14" s="21"/>
      <c r="N14" s="21">
        <v>0.793280557122366</v>
      </c>
      <c r="O14" s="21">
        <v>0.78968331173310602</v>
      </c>
      <c r="P14" s="21">
        <v>0.84988255885436303</v>
      </c>
      <c r="Q14" s="21">
        <v>0.78765794482573703</v>
      </c>
      <c r="R14" s="21"/>
      <c r="S14" s="21">
        <v>0.85010146547809495</v>
      </c>
      <c r="T14" s="21">
        <v>0.85018928768129498</v>
      </c>
      <c r="U14" s="21">
        <v>0.83831975911101697</v>
      </c>
      <c r="V14" s="21">
        <v>0.77472980472889097</v>
      </c>
      <c r="W14" s="21">
        <v>0.76243242956522395</v>
      </c>
      <c r="X14" s="21">
        <v>0.80990359661906797</v>
      </c>
      <c r="Y14" s="21">
        <v>0.76220751405890197</v>
      </c>
      <c r="Z14" s="21">
        <v>0.83379346634092699</v>
      </c>
      <c r="AA14" s="21">
        <v>0.72514490274172305</v>
      </c>
      <c r="AB14" s="21">
        <v>0.76885553801344098</v>
      </c>
      <c r="AC14" s="21">
        <v>0.83395252046565904</v>
      </c>
      <c r="AD14" s="21">
        <v>0.77111936763621203</v>
      </c>
      <c r="AE14" s="21"/>
      <c r="AF14" s="21">
        <v>0.71014478096479305</v>
      </c>
      <c r="AG14" s="21">
        <v>0.78819544153844601</v>
      </c>
      <c r="AH14" s="21">
        <v>0.85973620541111595</v>
      </c>
      <c r="AI14" s="21">
        <v>0.88134918115155103</v>
      </c>
      <c r="AJ14" s="21">
        <v>0.82509004908877104</v>
      </c>
      <c r="AK14" s="21">
        <v>0.81131229075185796</v>
      </c>
      <c r="AL14" s="21"/>
      <c r="AM14" s="21">
        <v>0.77003653826014096</v>
      </c>
      <c r="AN14" s="21">
        <v>0.80894746234816095</v>
      </c>
      <c r="AO14" s="21">
        <v>0.81355202237183699</v>
      </c>
      <c r="AP14" s="21">
        <v>0.82105188845130195</v>
      </c>
      <c r="AQ14" s="21">
        <v>0.71222947450289598</v>
      </c>
      <c r="AR14" s="21"/>
      <c r="AS14" s="21">
        <v>0.84343524506503198</v>
      </c>
      <c r="AT14" s="21">
        <v>0.78380088623992905</v>
      </c>
      <c r="AU14" s="21">
        <v>0.77761028526307896</v>
      </c>
      <c r="AV14" s="21">
        <v>0.83186174512245104</v>
      </c>
      <c r="AW14" s="21">
        <v>0.79117468048913497</v>
      </c>
      <c r="AX14" s="21">
        <v>0.70829679027269699</v>
      </c>
      <c r="AY14" s="21"/>
      <c r="AZ14" s="21">
        <v>0.86431656396537404</v>
      </c>
      <c r="BA14" s="21">
        <v>0.77137716540197099</v>
      </c>
      <c r="BB14" s="21">
        <v>0.79652338624188501</v>
      </c>
      <c r="BC14" s="21">
        <v>0.79656876057787696</v>
      </c>
      <c r="BD14" s="21">
        <v>0.79789867349789501</v>
      </c>
      <c r="BE14" s="21"/>
      <c r="BF14" s="21">
        <v>0.80343791377583296</v>
      </c>
      <c r="BG14" s="21"/>
      <c r="BH14" s="21">
        <v>0.80743305652173503</v>
      </c>
      <c r="BI14" s="21"/>
      <c r="BJ14" s="21">
        <v>0.81684879000257105</v>
      </c>
      <c r="BK14" s="21">
        <v>0.70206522887687695</v>
      </c>
      <c r="BL14" s="21">
        <v>0.85704873479951404</v>
      </c>
      <c r="BM14" s="21">
        <v>0.75826798444864096</v>
      </c>
      <c r="BN14" s="21">
        <v>0.94312589810960901</v>
      </c>
      <c r="BO14" s="21">
        <v>0.770618897579878</v>
      </c>
      <c r="BP14" s="21"/>
      <c r="BQ14" s="21">
        <v>0.85954815207965696</v>
      </c>
      <c r="BR14" s="21">
        <v>0.80417564472396497</v>
      </c>
      <c r="BS14" s="21">
        <v>0.80149647676335101</v>
      </c>
      <c r="BT14" s="21"/>
      <c r="BU14" s="21">
        <v>0.83525127119308495</v>
      </c>
      <c r="BV14" s="21">
        <v>0.83093452339261498</v>
      </c>
      <c r="BW14" s="21">
        <v>0.79530145497287896</v>
      </c>
      <c r="BX14" s="21"/>
      <c r="BY14" s="21">
        <v>0.78795741968685196</v>
      </c>
      <c r="BZ14" s="21"/>
      <c r="CA14" s="21">
        <v>0.84709428845852097</v>
      </c>
    </row>
    <row r="15" spans="2:79" x14ac:dyDescent="0.35">
      <c r="B15" s="18" t="s">
        <v>390</v>
      </c>
      <c r="C15" s="21">
        <v>0.12169755357041</v>
      </c>
      <c r="D15" s="21">
        <v>0.13946912536053399</v>
      </c>
      <c r="E15" s="21">
        <v>9.8781981650269093E-2</v>
      </c>
      <c r="F15" s="21"/>
      <c r="G15" s="21">
        <v>0.124189086892565</v>
      </c>
      <c r="H15" s="21">
        <v>0.14472396144275601</v>
      </c>
      <c r="I15" s="21">
        <v>0.10737969019716399</v>
      </c>
      <c r="J15" s="21">
        <v>0.104907313595018</v>
      </c>
      <c r="K15" s="21">
        <v>0.136573769593859</v>
      </c>
      <c r="L15" s="21">
        <v>0.11997178799255701</v>
      </c>
      <c r="M15" s="21"/>
      <c r="N15" s="21">
        <v>0.16561791604072301</v>
      </c>
      <c r="O15" s="21">
        <v>0.12855785779116399</v>
      </c>
      <c r="P15" s="21">
        <v>9.3740715579605102E-2</v>
      </c>
      <c r="Q15" s="21">
        <v>8.9387184123633404E-2</v>
      </c>
      <c r="R15" s="21"/>
      <c r="S15" s="21">
        <v>0.107662954675942</v>
      </c>
      <c r="T15" s="21">
        <v>8.5078733417615807E-2</v>
      </c>
      <c r="U15" s="21">
        <v>6.7085517698297098E-2</v>
      </c>
      <c r="V15" s="21">
        <v>0.16985677305081801</v>
      </c>
      <c r="W15" s="21">
        <v>0.13223498443991299</v>
      </c>
      <c r="X15" s="21">
        <v>0.108738700765883</v>
      </c>
      <c r="Y15" s="21">
        <v>0.123996781517294</v>
      </c>
      <c r="Z15" s="21">
        <v>0.13505118103635499</v>
      </c>
      <c r="AA15" s="21">
        <v>0.167953556972364</v>
      </c>
      <c r="AB15" s="21">
        <v>0.11656702696770301</v>
      </c>
      <c r="AC15" s="21">
        <v>0.11101546202332201</v>
      </c>
      <c r="AD15" s="21">
        <v>0.19791043824944499</v>
      </c>
      <c r="AE15" s="21"/>
      <c r="AF15" s="21">
        <v>0.109546201860965</v>
      </c>
      <c r="AG15" s="21">
        <v>0.15039470419089401</v>
      </c>
      <c r="AH15" s="21">
        <v>0.104899717272448</v>
      </c>
      <c r="AI15" s="21">
        <v>5.05599322646796E-2</v>
      </c>
      <c r="AJ15" s="21">
        <v>0.157247223246054</v>
      </c>
      <c r="AK15" s="21">
        <v>0.15917419305911301</v>
      </c>
      <c r="AL15" s="21"/>
      <c r="AM15" s="21">
        <v>0.117943912695648</v>
      </c>
      <c r="AN15" s="21">
        <v>0.14801407140815201</v>
      </c>
      <c r="AO15" s="21">
        <v>8.5209897043368205E-2</v>
      </c>
      <c r="AP15" s="21">
        <v>0.124296201321975</v>
      </c>
      <c r="AQ15" s="21">
        <v>0.18903589762497799</v>
      </c>
      <c r="AR15" s="21"/>
      <c r="AS15" s="21">
        <v>9.9353680345782194E-2</v>
      </c>
      <c r="AT15" s="21">
        <v>0.13268125307081799</v>
      </c>
      <c r="AU15" s="21">
        <v>0.155732177222695</v>
      </c>
      <c r="AV15" s="21">
        <v>0.11750802315361</v>
      </c>
      <c r="AW15" s="21">
        <v>0.100183040884208</v>
      </c>
      <c r="AX15" s="21">
        <v>0.121321173935227</v>
      </c>
      <c r="AY15" s="21"/>
      <c r="AZ15" s="21">
        <v>8.0138627648006694E-2</v>
      </c>
      <c r="BA15" s="21">
        <v>0.114890747607273</v>
      </c>
      <c r="BB15" s="21">
        <v>0.13726661686316699</v>
      </c>
      <c r="BC15" s="21">
        <v>0.13711210228166701</v>
      </c>
      <c r="BD15" s="21">
        <v>0.14219834870006201</v>
      </c>
      <c r="BE15" s="21"/>
      <c r="BF15" s="21">
        <v>0.118526224417182</v>
      </c>
      <c r="BG15" s="21"/>
      <c r="BH15" s="21">
        <v>0.116208143156409</v>
      </c>
      <c r="BI15" s="21"/>
      <c r="BJ15" s="21">
        <v>9.8962962147567196E-2</v>
      </c>
      <c r="BK15" s="21">
        <v>0.17781127222085699</v>
      </c>
      <c r="BL15" s="21">
        <v>0.11197323904210101</v>
      </c>
      <c r="BM15" s="21">
        <v>8.6447583533976302E-2</v>
      </c>
      <c r="BN15" s="21">
        <v>1.0050259500057199E-2</v>
      </c>
      <c r="BO15" s="21">
        <v>0.229381102420122</v>
      </c>
      <c r="BP15" s="21"/>
      <c r="BQ15" s="21">
        <v>0.11063400054514</v>
      </c>
      <c r="BR15" s="21">
        <v>0.11467777055216399</v>
      </c>
      <c r="BS15" s="21">
        <v>0.13601022497962201</v>
      </c>
      <c r="BT15" s="21"/>
      <c r="BU15" s="21">
        <v>7.1378555460276494E-2</v>
      </c>
      <c r="BV15" s="21">
        <v>0.103558913694729</v>
      </c>
      <c r="BW15" s="21">
        <v>0.142389076083691</v>
      </c>
      <c r="BX15" s="21"/>
      <c r="BY15" s="21">
        <v>0.16323110591660001</v>
      </c>
      <c r="BZ15" s="21"/>
      <c r="CA15" s="21">
        <v>7.4560309966979099E-2</v>
      </c>
    </row>
    <row r="16" spans="2:79" x14ac:dyDescent="0.35">
      <c r="B16" s="18" t="s">
        <v>202</v>
      </c>
      <c r="C16" s="22">
        <v>0.67921706952658401</v>
      </c>
      <c r="D16" s="22">
        <v>0.66208490355646799</v>
      </c>
      <c r="E16" s="22">
        <v>0.704644616664163</v>
      </c>
      <c r="F16" s="22"/>
      <c r="G16" s="22">
        <v>0.65083396749918598</v>
      </c>
      <c r="H16" s="22">
        <v>0.66243016461539705</v>
      </c>
      <c r="I16" s="22">
        <v>0.71692700327609304</v>
      </c>
      <c r="J16" s="22">
        <v>0.70486320091876098</v>
      </c>
      <c r="K16" s="22">
        <v>0.68295379343310703</v>
      </c>
      <c r="L16" s="22">
        <v>0.65267093395307996</v>
      </c>
      <c r="M16" s="22"/>
      <c r="N16" s="22">
        <v>0.62766264108164205</v>
      </c>
      <c r="O16" s="22">
        <v>0.661125453941942</v>
      </c>
      <c r="P16" s="22">
        <v>0.75614184327475797</v>
      </c>
      <c r="Q16" s="22">
        <v>0.69827076070210403</v>
      </c>
      <c r="R16" s="22"/>
      <c r="S16" s="22">
        <v>0.74243851080215295</v>
      </c>
      <c r="T16" s="22">
        <v>0.76511055426367902</v>
      </c>
      <c r="U16" s="22">
        <v>0.77123424141272001</v>
      </c>
      <c r="V16" s="22">
        <v>0.60487303167807305</v>
      </c>
      <c r="W16" s="22">
        <v>0.63019744512531095</v>
      </c>
      <c r="X16" s="22">
        <v>0.70116489585318498</v>
      </c>
      <c r="Y16" s="22">
        <v>0.63821073254160798</v>
      </c>
      <c r="Z16" s="22">
        <v>0.69874228530457105</v>
      </c>
      <c r="AA16" s="22">
        <v>0.55719134576935903</v>
      </c>
      <c r="AB16" s="22">
        <v>0.65228851104573804</v>
      </c>
      <c r="AC16" s="22">
        <v>0.72293705844233702</v>
      </c>
      <c r="AD16" s="22">
        <v>0.57320892938676804</v>
      </c>
      <c r="AE16" s="22"/>
      <c r="AF16" s="22">
        <v>0.60059857910382797</v>
      </c>
      <c r="AG16" s="22">
        <v>0.63780073734755305</v>
      </c>
      <c r="AH16" s="22">
        <v>0.75483648813866799</v>
      </c>
      <c r="AI16" s="22">
        <v>0.830789248886871</v>
      </c>
      <c r="AJ16" s="22">
        <v>0.66784282584271704</v>
      </c>
      <c r="AK16" s="22">
        <v>0.652138097692746</v>
      </c>
      <c r="AL16" s="22"/>
      <c r="AM16" s="22">
        <v>0.65209262556449299</v>
      </c>
      <c r="AN16" s="22">
        <v>0.66093339094000902</v>
      </c>
      <c r="AO16" s="22">
        <v>0.72834212532846898</v>
      </c>
      <c r="AP16" s="22">
        <v>0.69675568712932601</v>
      </c>
      <c r="AQ16" s="22">
        <v>0.52319357687791901</v>
      </c>
      <c r="AR16" s="22"/>
      <c r="AS16" s="22">
        <v>0.74408156471924902</v>
      </c>
      <c r="AT16" s="22">
        <v>0.65111963316911103</v>
      </c>
      <c r="AU16" s="22">
        <v>0.62187810804038302</v>
      </c>
      <c r="AV16" s="22">
        <v>0.71435372196884195</v>
      </c>
      <c r="AW16" s="22">
        <v>0.69099163960492704</v>
      </c>
      <c r="AX16" s="22">
        <v>0.58697561633746997</v>
      </c>
      <c r="AY16" s="22"/>
      <c r="AZ16" s="22">
        <v>0.78417793631736799</v>
      </c>
      <c r="BA16" s="22">
        <v>0.65648641779469796</v>
      </c>
      <c r="BB16" s="22">
        <v>0.65925676937871702</v>
      </c>
      <c r="BC16" s="22">
        <v>0.65945665829621003</v>
      </c>
      <c r="BD16" s="22">
        <v>0.65570032479783302</v>
      </c>
      <c r="BE16" s="22"/>
      <c r="BF16" s="22">
        <v>0.68491168935865099</v>
      </c>
      <c r="BG16" s="22"/>
      <c r="BH16" s="22">
        <v>0.69122491336532599</v>
      </c>
      <c r="BI16" s="22"/>
      <c r="BJ16" s="22">
        <v>0.71788582785500399</v>
      </c>
      <c r="BK16" s="22">
        <v>0.52425395665602004</v>
      </c>
      <c r="BL16" s="22">
        <v>0.74507549575741305</v>
      </c>
      <c r="BM16" s="22">
        <v>0.671820400914664</v>
      </c>
      <c r="BN16" s="22">
        <v>0.933075638609552</v>
      </c>
      <c r="BO16" s="22">
        <v>0.54123779515975601</v>
      </c>
      <c r="BP16" s="22"/>
      <c r="BQ16" s="22">
        <v>0.74891415153451701</v>
      </c>
      <c r="BR16" s="22">
        <v>0.68949787417180097</v>
      </c>
      <c r="BS16" s="22">
        <v>0.665486251783729</v>
      </c>
      <c r="BT16" s="22"/>
      <c r="BU16" s="22">
        <v>0.76387271573280802</v>
      </c>
      <c r="BV16" s="22">
        <v>0.72737560969788595</v>
      </c>
      <c r="BW16" s="22">
        <v>0.65291237888918796</v>
      </c>
      <c r="BX16" s="22"/>
      <c r="BY16" s="22">
        <v>0.62472631377025201</v>
      </c>
      <c r="BZ16" s="22"/>
      <c r="CA16" s="22">
        <v>0.77253397849154104</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845</v>
      </c>
      <c r="D7" s="10">
        <v>405</v>
      </c>
      <c r="E7" s="10">
        <v>439</v>
      </c>
      <c r="F7" s="10"/>
      <c r="G7" s="10">
        <v>94</v>
      </c>
      <c r="H7" s="10">
        <v>133</v>
      </c>
      <c r="I7" s="10">
        <v>116</v>
      </c>
      <c r="J7" s="10">
        <v>139</v>
      </c>
      <c r="K7" s="10">
        <v>144</v>
      </c>
      <c r="L7" s="10">
        <v>219</v>
      </c>
      <c r="M7" s="10"/>
      <c r="N7" s="10">
        <v>332</v>
      </c>
      <c r="O7" s="10">
        <v>204</v>
      </c>
      <c r="P7" s="10">
        <v>108</v>
      </c>
      <c r="Q7" s="10">
        <v>191</v>
      </c>
      <c r="R7" s="10"/>
      <c r="S7" s="10">
        <v>119</v>
      </c>
      <c r="T7" s="10">
        <v>111</v>
      </c>
      <c r="U7" s="10">
        <v>81</v>
      </c>
      <c r="V7" s="10">
        <v>65</v>
      </c>
      <c r="W7" s="10">
        <v>55</v>
      </c>
      <c r="X7" s="10">
        <v>65</v>
      </c>
      <c r="Y7" s="10">
        <v>65</v>
      </c>
      <c r="Z7" s="10">
        <v>29</v>
      </c>
      <c r="AA7" s="10">
        <v>103</v>
      </c>
      <c r="AB7" s="10">
        <v>77</v>
      </c>
      <c r="AC7" s="10">
        <v>43</v>
      </c>
      <c r="AD7" s="10">
        <v>32</v>
      </c>
      <c r="AE7" s="10"/>
      <c r="AF7" s="10">
        <v>143</v>
      </c>
      <c r="AG7" s="10">
        <v>269</v>
      </c>
      <c r="AH7" s="10">
        <v>152</v>
      </c>
      <c r="AI7" s="10">
        <v>109</v>
      </c>
      <c r="AJ7" s="10">
        <v>46</v>
      </c>
      <c r="AK7" s="10">
        <v>73</v>
      </c>
      <c r="AL7" s="10"/>
      <c r="AM7" s="10">
        <v>165</v>
      </c>
      <c r="AN7" s="10">
        <v>261</v>
      </c>
      <c r="AO7" s="10">
        <v>262</v>
      </c>
      <c r="AP7" s="10">
        <v>113</v>
      </c>
      <c r="AQ7" s="10">
        <v>22</v>
      </c>
      <c r="AR7" s="10"/>
      <c r="AS7" s="10">
        <v>184</v>
      </c>
      <c r="AT7" s="10">
        <v>188</v>
      </c>
      <c r="AU7" s="10">
        <v>139</v>
      </c>
      <c r="AV7" s="10">
        <v>174</v>
      </c>
      <c r="AW7" s="10">
        <v>88</v>
      </c>
      <c r="AX7" s="10">
        <v>70</v>
      </c>
      <c r="AY7" s="10"/>
      <c r="AZ7" s="10">
        <v>214</v>
      </c>
      <c r="BA7" s="10">
        <v>225</v>
      </c>
      <c r="BB7" s="10">
        <v>142</v>
      </c>
      <c r="BC7" s="10">
        <v>68</v>
      </c>
      <c r="BD7" s="10">
        <v>191</v>
      </c>
      <c r="BE7" s="10"/>
      <c r="BF7" s="10">
        <v>670</v>
      </c>
      <c r="BG7" s="10"/>
      <c r="BH7" s="10">
        <v>524</v>
      </c>
      <c r="BI7" s="10"/>
      <c r="BJ7" s="10">
        <v>238</v>
      </c>
      <c r="BK7" s="10">
        <v>170</v>
      </c>
      <c r="BL7" s="10">
        <v>284</v>
      </c>
      <c r="BM7" s="10">
        <v>65</v>
      </c>
      <c r="BN7" s="10">
        <v>31</v>
      </c>
      <c r="BO7" s="10">
        <v>21</v>
      </c>
      <c r="BP7" s="10"/>
      <c r="BQ7" s="10">
        <v>124</v>
      </c>
      <c r="BR7" s="10">
        <v>223</v>
      </c>
      <c r="BS7" s="10">
        <v>428</v>
      </c>
      <c r="BT7" s="10"/>
      <c r="BU7" s="10">
        <v>41</v>
      </c>
      <c r="BV7" s="10">
        <v>282</v>
      </c>
      <c r="BW7" s="10">
        <v>417</v>
      </c>
      <c r="BX7" s="10"/>
      <c r="BY7" s="10">
        <v>34</v>
      </c>
      <c r="BZ7" s="10"/>
      <c r="CA7" s="10">
        <v>209</v>
      </c>
    </row>
    <row r="8" spans="2:79" ht="30" customHeight="1" x14ac:dyDescent="0.35">
      <c r="B8" s="11" t="s">
        <v>20</v>
      </c>
      <c r="C8" s="11">
        <v>846</v>
      </c>
      <c r="D8" s="11">
        <v>421</v>
      </c>
      <c r="E8" s="11">
        <v>423</v>
      </c>
      <c r="F8" s="11"/>
      <c r="G8" s="11">
        <v>104</v>
      </c>
      <c r="H8" s="11">
        <v>153</v>
      </c>
      <c r="I8" s="11">
        <v>147</v>
      </c>
      <c r="J8" s="11">
        <v>155</v>
      </c>
      <c r="K8" s="11">
        <v>108</v>
      </c>
      <c r="L8" s="11">
        <v>179</v>
      </c>
      <c r="M8" s="11"/>
      <c r="N8" s="11">
        <v>227</v>
      </c>
      <c r="O8" s="11">
        <v>198</v>
      </c>
      <c r="P8" s="11">
        <v>185</v>
      </c>
      <c r="Q8" s="11">
        <v>226</v>
      </c>
      <c r="R8" s="11"/>
      <c r="S8" s="11">
        <v>131</v>
      </c>
      <c r="T8" s="11">
        <v>111</v>
      </c>
      <c r="U8" s="11">
        <v>71</v>
      </c>
      <c r="V8" s="11">
        <v>77</v>
      </c>
      <c r="W8" s="11">
        <v>51</v>
      </c>
      <c r="X8" s="11">
        <v>71</v>
      </c>
      <c r="Y8" s="11">
        <v>63</v>
      </c>
      <c r="Z8" s="11">
        <v>31</v>
      </c>
      <c r="AA8" s="11">
        <v>105</v>
      </c>
      <c r="AB8" s="11">
        <v>64</v>
      </c>
      <c r="AC8" s="11">
        <v>41</v>
      </c>
      <c r="AD8" s="11">
        <v>29</v>
      </c>
      <c r="AE8" s="11"/>
      <c r="AF8" s="11">
        <v>146</v>
      </c>
      <c r="AG8" s="11">
        <v>297</v>
      </c>
      <c r="AH8" s="11">
        <v>161</v>
      </c>
      <c r="AI8" s="11">
        <v>98</v>
      </c>
      <c r="AJ8" s="11">
        <v>39</v>
      </c>
      <c r="AK8" s="11">
        <v>51</v>
      </c>
      <c r="AL8" s="11"/>
      <c r="AM8" s="11">
        <v>192</v>
      </c>
      <c r="AN8" s="11">
        <v>278</v>
      </c>
      <c r="AO8" s="11">
        <v>242</v>
      </c>
      <c r="AP8" s="11">
        <v>99</v>
      </c>
      <c r="AQ8" s="11">
        <v>15</v>
      </c>
      <c r="AR8" s="11"/>
      <c r="AS8" s="11">
        <v>179</v>
      </c>
      <c r="AT8" s="11">
        <v>186</v>
      </c>
      <c r="AU8" s="11">
        <v>152</v>
      </c>
      <c r="AV8" s="11">
        <v>172</v>
      </c>
      <c r="AW8" s="11">
        <v>85</v>
      </c>
      <c r="AX8" s="11">
        <v>71</v>
      </c>
      <c r="AY8" s="11"/>
      <c r="AZ8" s="11">
        <v>192</v>
      </c>
      <c r="BA8" s="11">
        <v>242</v>
      </c>
      <c r="BB8" s="11">
        <v>148</v>
      </c>
      <c r="BC8" s="11">
        <v>58</v>
      </c>
      <c r="BD8" s="11">
        <v>202</v>
      </c>
      <c r="BE8" s="11"/>
      <c r="BF8" s="11">
        <v>653</v>
      </c>
      <c r="BG8" s="11"/>
      <c r="BH8" s="11">
        <v>494</v>
      </c>
      <c r="BI8" s="11"/>
      <c r="BJ8" s="11">
        <v>257</v>
      </c>
      <c r="BK8" s="11">
        <v>153</v>
      </c>
      <c r="BL8" s="11">
        <v>270</v>
      </c>
      <c r="BM8" s="11">
        <v>71</v>
      </c>
      <c r="BN8" s="11">
        <v>37</v>
      </c>
      <c r="BO8" s="11">
        <v>19</v>
      </c>
      <c r="BP8" s="11"/>
      <c r="BQ8" s="11">
        <v>126</v>
      </c>
      <c r="BR8" s="11">
        <v>227</v>
      </c>
      <c r="BS8" s="11">
        <v>417</v>
      </c>
      <c r="BT8" s="11"/>
      <c r="BU8" s="11">
        <v>39</v>
      </c>
      <c r="BV8" s="11">
        <v>275</v>
      </c>
      <c r="BW8" s="11">
        <v>412</v>
      </c>
      <c r="BX8" s="11"/>
      <c r="BY8" s="11">
        <v>42</v>
      </c>
      <c r="BZ8" s="11"/>
      <c r="CA8" s="11">
        <v>194</v>
      </c>
    </row>
    <row r="9" spans="2:79" x14ac:dyDescent="0.35">
      <c r="B9" s="18" t="s">
        <v>385</v>
      </c>
      <c r="C9" s="17">
        <v>0.197277910048578</v>
      </c>
      <c r="D9" s="17">
        <v>0.22290900876980799</v>
      </c>
      <c r="E9" s="17">
        <v>0.17262958181066701</v>
      </c>
      <c r="F9" s="17"/>
      <c r="G9" s="17">
        <v>0.18509756143202399</v>
      </c>
      <c r="H9" s="17">
        <v>0.20147455732633801</v>
      </c>
      <c r="I9" s="17">
        <v>0.241817014116673</v>
      </c>
      <c r="J9" s="17">
        <v>0.22185813210786801</v>
      </c>
      <c r="K9" s="17">
        <v>0.18888514820112001</v>
      </c>
      <c r="L9" s="17">
        <v>0.14804601754818</v>
      </c>
      <c r="M9" s="17"/>
      <c r="N9" s="17">
        <v>0.286933046710597</v>
      </c>
      <c r="O9" s="17">
        <v>0.17996840718569501</v>
      </c>
      <c r="P9" s="17">
        <v>0.17429268457296401</v>
      </c>
      <c r="Q9" s="17">
        <v>0.14037324845076499</v>
      </c>
      <c r="R9" s="17"/>
      <c r="S9" s="17">
        <v>0.20273780601793601</v>
      </c>
      <c r="T9" s="17">
        <v>0.24615206597998401</v>
      </c>
      <c r="U9" s="17">
        <v>0.28182419839063899</v>
      </c>
      <c r="V9" s="17">
        <v>0.21956681378328999</v>
      </c>
      <c r="W9" s="17">
        <v>0.112814821470515</v>
      </c>
      <c r="X9" s="17">
        <v>0.13084031781859301</v>
      </c>
      <c r="Y9" s="17">
        <v>0.15146918580619101</v>
      </c>
      <c r="Z9" s="17">
        <v>7.3574528080038601E-2</v>
      </c>
      <c r="AA9" s="17">
        <v>0.21405703519303099</v>
      </c>
      <c r="AB9" s="17">
        <v>0.20781150023226899</v>
      </c>
      <c r="AC9" s="17">
        <v>0.20829395996615599</v>
      </c>
      <c r="AD9" s="17">
        <v>0.160460895054472</v>
      </c>
      <c r="AE9" s="17"/>
      <c r="AF9" s="17">
        <v>0.11535026917324499</v>
      </c>
      <c r="AG9" s="17">
        <v>0.190861345606162</v>
      </c>
      <c r="AH9" s="17">
        <v>0.27492065709823499</v>
      </c>
      <c r="AI9" s="17">
        <v>0.16287547523826301</v>
      </c>
      <c r="AJ9" s="17">
        <v>0.29711973248884799</v>
      </c>
      <c r="AK9" s="17">
        <v>0.26070797996682599</v>
      </c>
      <c r="AL9" s="17"/>
      <c r="AM9" s="17">
        <v>0.13170137716476801</v>
      </c>
      <c r="AN9" s="17">
        <v>0.193251380835811</v>
      </c>
      <c r="AO9" s="17">
        <v>0.19842985842154201</v>
      </c>
      <c r="AP9" s="17">
        <v>0.31019770012169601</v>
      </c>
      <c r="AQ9" s="17">
        <v>0.375875106101483</v>
      </c>
      <c r="AR9" s="17"/>
      <c r="AS9" s="17">
        <v>0.270851990520935</v>
      </c>
      <c r="AT9" s="17">
        <v>0.20361947380437301</v>
      </c>
      <c r="AU9" s="17">
        <v>0.107918085735544</v>
      </c>
      <c r="AV9" s="17">
        <v>0.20140192101123899</v>
      </c>
      <c r="AW9" s="17">
        <v>0.185890168044718</v>
      </c>
      <c r="AX9" s="17">
        <v>0.19383450563028701</v>
      </c>
      <c r="AY9" s="17"/>
      <c r="AZ9" s="17">
        <v>0.20684587282022501</v>
      </c>
      <c r="BA9" s="17">
        <v>0.179588115728057</v>
      </c>
      <c r="BB9" s="17">
        <v>0.19456895465416099</v>
      </c>
      <c r="BC9" s="17">
        <v>0.192114093757661</v>
      </c>
      <c r="BD9" s="17">
        <v>0.20847658956311099</v>
      </c>
      <c r="BE9" s="17"/>
      <c r="BF9" s="17">
        <v>0.192915702722605</v>
      </c>
      <c r="BG9" s="17"/>
      <c r="BH9" s="17">
        <v>0.196199435400781</v>
      </c>
      <c r="BI9" s="17"/>
      <c r="BJ9" s="17">
        <v>0.19893680457330801</v>
      </c>
      <c r="BK9" s="17">
        <v>0.18542223105654099</v>
      </c>
      <c r="BL9" s="17">
        <v>0.219944205822352</v>
      </c>
      <c r="BM9" s="17">
        <v>0.17754736625107001</v>
      </c>
      <c r="BN9" s="17">
        <v>0.211976750399925</v>
      </c>
      <c r="BO9" s="17">
        <v>0.248671773455032</v>
      </c>
      <c r="BP9" s="17"/>
      <c r="BQ9" s="17">
        <v>0.25944938062301498</v>
      </c>
      <c r="BR9" s="17">
        <v>0.18191919410367899</v>
      </c>
      <c r="BS9" s="17">
        <v>0.206796752782265</v>
      </c>
      <c r="BT9" s="17"/>
      <c r="BU9" s="17">
        <v>0.24152681598586401</v>
      </c>
      <c r="BV9" s="17">
        <v>0.21702174472042501</v>
      </c>
      <c r="BW9" s="17">
        <v>0.18537420831172199</v>
      </c>
      <c r="BX9" s="17"/>
      <c r="BY9" s="17">
        <v>0.24571714494163899</v>
      </c>
      <c r="BZ9" s="17"/>
      <c r="CA9" s="17">
        <v>0.31768855946340502</v>
      </c>
    </row>
    <row r="10" spans="2:79" x14ac:dyDescent="0.35">
      <c r="B10" s="18" t="s">
        <v>386</v>
      </c>
      <c r="C10" s="17">
        <v>0.457512259977852</v>
      </c>
      <c r="D10" s="17">
        <v>0.48801635025071599</v>
      </c>
      <c r="E10" s="17">
        <v>0.424757946140844</v>
      </c>
      <c r="F10" s="17"/>
      <c r="G10" s="17">
        <v>0.437964934830189</v>
      </c>
      <c r="H10" s="17">
        <v>0.45819598974404402</v>
      </c>
      <c r="I10" s="17">
        <v>0.41985403260175802</v>
      </c>
      <c r="J10" s="17">
        <v>0.45271656458505699</v>
      </c>
      <c r="K10" s="17">
        <v>0.46837715523417001</v>
      </c>
      <c r="L10" s="17">
        <v>0.49680236953379697</v>
      </c>
      <c r="M10" s="17"/>
      <c r="N10" s="17">
        <v>0.41655403304023703</v>
      </c>
      <c r="O10" s="17">
        <v>0.47127085165779398</v>
      </c>
      <c r="P10" s="17">
        <v>0.51959654007244804</v>
      </c>
      <c r="Q10" s="17">
        <v>0.43151622518162103</v>
      </c>
      <c r="R10" s="17"/>
      <c r="S10" s="17">
        <v>0.39835319356179699</v>
      </c>
      <c r="T10" s="17">
        <v>0.41645698948715398</v>
      </c>
      <c r="U10" s="17">
        <v>0.463095887751659</v>
      </c>
      <c r="V10" s="17">
        <v>0.43465195914898302</v>
      </c>
      <c r="W10" s="17">
        <v>0.53255347441523804</v>
      </c>
      <c r="X10" s="17">
        <v>0.56138890225314797</v>
      </c>
      <c r="Y10" s="17">
        <v>0.540395028360108</v>
      </c>
      <c r="Z10" s="17">
        <v>0.416702760997542</v>
      </c>
      <c r="AA10" s="17">
        <v>0.40611906934554098</v>
      </c>
      <c r="AB10" s="17">
        <v>0.44282260796085698</v>
      </c>
      <c r="AC10" s="17">
        <v>0.46370236610801702</v>
      </c>
      <c r="AD10" s="17">
        <v>0.61715323464216199</v>
      </c>
      <c r="AE10" s="17"/>
      <c r="AF10" s="17">
        <v>0.46539485083874299</v>
      </c>
      <c r="AG10" s="17">
        <v>0.45507152869108602</v>
      </c>
      <c r="AH10" s="17">
        <v>0.47848533623855699</v>
      </c>
      <c r="AI10" s="17">
        <v>0.51985209656077402</v>
      </c>
      <c r="AJ10" s="17">
        <v>0.34506199366541601</v>
      </c>
      <c r="AK10" s="17">
        <v>0.48636946811047999</v>
      </c>
      <c r="AL10" s="17"/>
      <c r="AM10" s="17">
        <v>0.45558139530380398</v>
      </c>
      <c r="AN10" s="17">
        <v>0.49668744151612698</v>
      </c>
      <c r="AO10" s="17">
        <v>0.48041020084147301</v>
      </c>
      <c r="AP10" s="17">
        <v>0.355404695181463</v>
      </c>
      <c r="AQ10" s="17">
        <v>0.224964754934419</v>
      </c>
      <c r="AR10" s="17"/>
      <c r="AS10" s="17">
        <v>0.37289816124368402</v>
      </c>
      <c r="AT10" s="17">
        <v>0.454654519262922</v>
      </c>
      <c r="AU10" s="17">
        <v>0.50518044580714805</v>
      </c>
      <c r="AV10" s="17">
        <v>0.45289457107666398</v>
      </c>
      <c r="AW10" s="17">
        <v>0.49947823556571103</v>
      </c>
      <c r="AX10" s="17">
        <v>0.54432020354018595</v>
      </c>
      <c r="AY10" s="17"/>
      <c r="AZ10" s="17">
        <v>0.45254840171260502</v>
      </c>
      <c r="BA10" s="17">
        <v>0.50752095444536505</v>
      </c>
      <c r="BB10" s="17">
        <v>0.42275455861003702</v>
      </c>
      <c r="BC10" s="17">
        <v>0.46612456102073402</v>
      </c>
      <c r="BD10" s="17">
        <v>0.431693905450931</v>
      </c>
      <c r="BE10" s="17"/>
      <c r="BF10" s="17">
        <v>0.466122120858455</v>
      </c>
      <c r="BG10" s="17"/>
      <c r="BH10" s="17">
        <v>0.48224324158676901</v>
      </c>
      <c r="BI10" s="17"/>
      <c r="BJ10" s="17">
        <v>0.48353926366465499</v>
      </c>
      <c r="BK10" s="17">
        <v>0.45337474388066901</v>
      </c>
      <c r="BL10" s="17">
        <v>0.48494256671737301</v>
      </c>
      <c r="BM10" s="17">
        <v>0.32676339191218801</v>
      </c>
      <c r="BN10" s="17">
        <v>0.37128312632815003</v>
      </c>
      <c r="BO10" s="17">
        <v>0.44874120204950402</v>
      </c>
      <c r="BP10" s="17"/>
      <c r="BQ10" s="17">
        <v>0.42682358956910299</v>
      </c>
      <c r="BR10" s="17">
        <v>0.47756381544196502</v>
      </c>
      <c r="BS10" s="17">
        <v>0.47407502604030699</v>
      </c>
      <c r="BT10" s="17"/>
      <c r="BU10" s="17">
        <v>0.47940588035580201</v>
      </c>
      <c r="BV10" s="17">
        <v>0.481354431775947</v>
      </c>
      <c r="BW10" s="17">
        <v>0.457822413008377</v>
      </c>
      <c r="BX10" s="17"/>
      <c r="BY10" s="17">
        <v>0.376772848129377</v>
      </c>
      <c r="BZ10" s="17"/>
      <c r="CA10" s="17">
        <v>0.48407493978265898</v>
      </c>
    </row>
    <row r="11" spans="2:79" x14ac:dyDescent="0.35">
      <c r="B11" s="18" t="s">
        <v>387</v>
      </c>
      <c r="C11" s="17">
        <v>0.162892843370885</v>
      </c>
      <c r="D11" s="17">
        <v>0.152495315577026</v>
      </c>
      <c r="E11" s="17">
        <v>0.17396050138176999</v>
      </c>
      <c r="F11" s="17"/>
      <c r="G11" s="17">
        <v>0.20425195556439599</v>
      </c>
      <c r="H11" s="17">
        <v>0.16754942213893401</v>
      </c>
      <c r="I11" s="17">
        <v>0.16470297888736299</v>
      </c>
      <c r="J11" s="17">
        <v>0.16472740869281399</v>
      </c>
      <c r="K11" s="17">
        <v>0.145101267303266</v>
      </c>
      <c r="L11" s="17">
        <v>0.142485509061581</v>
      </c>
      <c r="M11" s="17"/>
      <c r="N11" s="17">
        <v>0.13590649055448301</v>
      </c>
      <c r="O11" s="17">
        <v>0.14351538482261</v>
      </c>
      <c r="P11" s="17">
        <v>0.160683791558654</v>
      </c>
      <c r="Q11" s="17">
        <v>0.21594385694077101</v>
      </c>
      <c r="R11" s="17"/>
      <c r="S11" s="17">
        <v>0.20770691694651899</v>
      </c>
      <c r="T11" s="17">
        <v>0.187154834690616</v>
      </c>
      <c r="U11" s="17">
        <v>9.1336332134990206E-2</v>
      </c>
      <c r="V11" s="17">
        <v>0.19219966080827799</v>
      </c>
      <c r="W11" s="17">
        <v>0.18144421177096601</v>
      </c>
      <c r="X11" s="17">
        <v>0.107974224380826</v>
      </c>
      <c r="Y11" s="17">
        <v>0.146997820417306</v>
      </c>
      <c r="Z11" s="17">
        <v>0.24630630185644101</v>
      </c>
      <c r="AA11" s="17">
        <v>0.174795400851181</v>
      </c>
      <c r="AB11" s="17">
        <v>8.4295122597483702E-2</v>
      </c>
      <c r="AC11" s="17">
        <v>0.168969547355072</v>
      </c>
      <c r="AD11" s="17">
        <v>0.135797080620537</v>
      </c>
      <c r="AE11" s="17"/>
      <c r="AF11" s="17">
        <v>0.182362050799351</v>
      </c>
      <c r="AG11" s="17">
        <v>0.17715682344634501</v>
      </c>
      <c r="AH11" s="17">
        <v>0.15869325867235101</v>
      </c>
      <c r="AI11" s="17">
        <v>0.17231776543428701</v>
      </c>
      <c r="AJ11" s="17">
        <v>0.158227085905286</v>
      </c>
      <c r="AK11" s="17">
        <v>9.1607636821314495E-2</v>
      </c>
      <c r="AL11" s="17"/>
      <c r="AM11" s="17">
        <v>0.18273288114493999</v>
      </c>
      <c r="AN11" s="17">
        <v>0.171994681182637</v>
      </c>
      <c r="AO11" s="17">
        <v>0.14304991418361501</v>
      </c>
      <c r="AP11" s="17">
        <v>0.18101142881256799</v>
      </c>
      <c r="AQ11" s="17">
        <v>0.16141031397873101</v>
      </c>
      <c r="AR11" s="17"/>
      <c r="AS11" s="17">
        <v>0.17053707045184899</v>
      </c>
      <c r="AT11" s="17">
        <v>0.13365656259259601</v>
      </c>
      <c r="AU11" s="17">
        <v>0.21620195674322601</v>
      </c>
      <c r="AV11" s="17">
        <v>0.166525455030646</v>
      </c>
      <c r="AW11" s="17">
        <v>0.14736154641476701</v>
      </c>
      <c r="AX11" s="17">
        <v>0.102075870476193</v>
      </c>
      <c r="AY11" s="17"/>
      <c r="AZ11" s="17">
        <v>0.17150913281783001</v>
      </c>
      <c r="BA11" s="17">
        <v>0.17079024045660099</v>
      </c>
      <c r="BB11" s="17">
        <v>0.137168773396253</v>
      </c>
      <c r="BC11" s="17">
        <v>0.19255147474430001</v>
      </c>
      <c r="BD11" s="17">
        <v>0.14960738037069499</v>
      </c>
      <c r="BE11" s="17"/>
      <c r="BF11" s="17">
        <v>0.16366897788485699</v>
      </c>
      <c r="BG11" s="17"/>
      <c r="BH11" s="17">
        <v>0.159934794591893</v>
      </c>
      <c r="BI11" s="17"/>
      <c r="BJ11" s="17">
        <v>0.14972859954593901</v>
      </c>
      <c r="BK11" s="17">
        <v>0.169615681370761</v>
      </c>
      <c r="BL11" s="17">
        <v>0.123015435132121</v>
      </c>
      <c r="BM11" s="17">
        <v>0.32466848455642799</v>
      </c>
      <c r="BN11" s="17">
        <v>0.112416233156011</v>
      </c>
      <c r="BO11" s="17">
        <v>0.20411250732963801</v>
      </c>
      <c r="BP11" s="17"/>
      <c r="BQ11" s="17">
        <v>0.13447933045893001</v>
      </c>
      <c r="BR11" s="17">
        <v>0.20092147300032501</v>
      </c>
      <c r="BS11" s="17">
        <v>0.14927850574488599</v>
      </c>
      <c r="BT11" s="17"/>
      <c r="BU11" s="17">
        <v>0.183093930094584</v>
      </c>
      <c r="BV11" s="17">
        <v>0.160351621827896</v>
      </c>
      <c r="BW11" s="17">
        <v>0.180370490722851</v>
      </c>
      <c r="BX11" s="17"/>
      <c r="BY11" s="17">
        <v>0.210562914606017</v>
      </c>
      <c r="BZ11" s="17"/>
      <c r="CA11" s="17">
        <v>0.103508281287316</v>
      </c>
    </row>
    <row r="12" spans="2:79" x14ac:dyDescent="0.35">
      <c r="B12" s="18" t="s">
        <v>388</v>
      </c>
      <c r="C12" s="17">
        <v>5.1093886265402497E-2</v>
      </c>
      <c r="D12" s="17">
        <v>4.0827895396380903E-2</v>
      </c>
      <c r="E12" s="17">
        <v>6.1538703886857199E-2</v>
      </c>
      <c r="F12" s="17"/>
      <c r="G12" s="17">
        <v>5.8494523867570397E-2</v>
      </c>
      <c r="H12" s="17">
        <v>5.12414067318646E-2</v>
      </c>
      <c r="I12" s="17">
        <v>5.8359095953554201E-2</v>
      </c>
      <c r="J12" s="17">
        <v>1.49380061029671E-2</v>
      </c>
      <c r="K12" s="17">
        <v>5.8788494344196099E-2</v>
      </c>
      <c r="L12" s="17">
        <v>6.7346381689247295E-2</v>
      </c>
      <c r="M12" s="17"/>
      <c r="N12" s="17">
        <v>6.6264071748219799E-2</v>
      </c>
      <c r="O12" s="17">
        <v>3.6639733667261101E-2</v>
      </c>
      <c r="P12" s="17">
        <v>3.1462015213928697E-2</v>
      </c>
      <c r="Q12" s="17">
        <v>6.6773003811135406E-2</v>
      </c>
      <c r="R12" s="17"/>
      <c r="S12" s="17">
        <v>4.1303672063833001E-2</v>
      </c>
      <c r="T12" s="17">
        <v>5.8880347185673899E-2</v>
      </c>
      <c r="U12" s="17">
        <v>4.5424341544221897E-2</v>
      </c>
      <c r="V12" s="17">
        <v>2.6758134933552401E-2</v>
      </c>
      <c r="W12" s="17">
        <v>3.82081107218337E-2</v>
      </c>
      <c r="X12" s="17">
        <v>5.1169588571190798E-2</v>
      </c>
      <c r="Y12" s="17">
        <v>5.0787626148033303E-3</v>
      </c>
      <c r="Z12" s="17">
        <v>0.13163314440341101</v>
      </c>
      <c r="AA12" s="17">
        <v>8.2792392195696701E-2</v>
      </c>
      <c r="AB12" s="17">
        <v>7.07920659879272E-2</v>
      </c>
      <c r="AC12" s="17">
        <v>5.1735722143304297E-2</v>
      </c>
      <c r="AD12" s="17">
        <v>2.10303529053836E-2</v>
      </c>
      <c r="AE12" s="17"/>
      <c r="AF12" s="17">
        <v>2.99395566273193E-2</v>
      </c>
      <c r="AG12" s="17">
        <v>4.4650460915634398E-2</v>
      </c>
      <c r="AH12" s="17">
        <v>2.4644652204220002E-2</v>
      </c>
      <c r="AI12" s="17">
        <v>4.9791171105689903E-2</v>
      </c>
      <c r="AJ12" s="17">
        <v>8.8671334050230394E-2</v>
      </c>
      <c r="AK12" s="17">
        <v>9.2057809713779803E-2</v>
      </c>
      <c r="AL12" s="17"/>
      <c r="AM12" s="17">
        <v>7.6058526448401498E-2</v>
      </c>
      <c r="AN12" s="17">
        <v>3.62255592513894E-2</v>
      </c>
      <c r="AO12" s="17">
        <v>3.5401022449157299E-2</v>
      </c>
      <c r="AP12" s="17">
        <v>5.8008583167429302E-2</v>
      </c>
      <c r="AQ12" s="17">
        <v>0.17967512063316199</v>
      </c>
      <c r="AR12" s="17"/>
      <c r="AS12" s="17">
        <v>6.1003480437066201E-2</v>
      </c>
      <c r="AT12" s="17">
        <v>5.6911342037367897E-2</v>
      </c>
      <c r="AU12" s="17">
        <v>3.6282830639038699E-2</v>
      </c>
      <c r="AV12" s="17">
        <v>5.9033467282108398E-2</v>
      </c>
      <c r="AW12" s="17">
        <v>3.09776078970832E-2</v>
      </c>
      <c r="AX12" s="17">
        <v>4.84092509675964E-2</v>
      </c>
      <c r="AY12" s="17"/>
      <c r="AZ12" s="17">
        <v>3.3518906595666198E-2</v>
      </c>
      <c r="BA12" s="17">
        <v>6.2454889546340597E-2</v>
      </c>
      <c r="BB12" s="17">
        <v>7.8765321383146805E-2</v>
      </c>
      <c r="BC12" s="17">
        <v>2.6597177369480099E-2</v>
      </c>
      <c r="BD12" s="17">
        <v>4.2006010780421703E-2</v>
      </c>
      <c r="BE12" s="17"/>
      <c r="BF12" s="17">
        <v>6.1380879762736401E-2</v>
      </c>
      <c r="BG12" s="17"/>
      <c r="BH12" s="17">
        <v>6.15967833933408E-2</v>
      </c>
      <c r="BI12" s="17"/>
      <c r="BJ12" s="17">
        <v>5.4606885120755601E-2</v>
      </c>
      <c r="BK12" s="17">
        <v>3.3834496647023801E-2</v>
      </c>
      <c r="BL12" s="17">
        <v>4.73883598961235E-2</v>
      </c>
      <c r="BM12" s="17">
        <v>5.8669561698119703E-2</v>
      </c>
      <c r="BN12" s="17">
        <v>8.9914817036541306E-2</v>
      </c>
      <c r="BO12" s="17">
        <v>0</v>
      </c>
      <c r="BP12" s="17"/>
      <c r="BQ12" s="17">
        <v>7.6894061640963005E-2</v>
      </c>
      <c r="BR12" s="17">
        <v>3.9773779934626101E-2</v>
      </c>
      <c r="BS12" s="17">
        <v>4.9251569265325E-2</v>
      </c>
      <c r="BT12" s="17"/>
      <c r="BU12" s="17">
        <v>3.0334864124551501E-2</v>
      </c>
      <c r="BV12" s="17">
        <v>4.2760492227269298E-2</v>
      </c>
      <c r="BW12" s="17">
        <v>5.5693350495175001E-2</v>
      </c>
      <c r="BX12" s="17"/>
      <c r="BY12" s="17">
        <v>5.4641530284621903E-2</v>
      </c>
      <c r="BZ12" s="17"/>
      <c r="CA12" s="17">
        <v>1.40756750018438E-2</v>
      </c>
    </row>
    <row r="13" spans="2:79" x14ac:dyDescent="0.35">
      <c r="B13" s="18" t="s">
        <v>136</v>
      </c>
      <c r="C13" s="17">
        <v>0.13122310033728199</v>
      </c>
      <c r="D13" s="17">
        <v>9.5751430006069102E-2</v>
      </c>
      <c r="E13" s="17">
        <v>0.16711326677986199</v>
      </c>
      <c r="F13" s="17"/>
      <c r="G13" s="17">
        <v>0.114191024305821</v>
      </c>
      <c r="H13" s="17">
        <v>0.121538624058819</v>
      </c>
      <c r="I13" s="17">
        <v>0.115266878440653</v>
      </c>
      <c r="J13" s="17">
        <v>0.14575988851129301</v>
      </c>
      <c r="K13" s="17">
        <v>0.13884793491724801</v>
      </c>
      <c r="L13" s="17">
        <v>0.14531972216719399</v>
      </c>
      <c r="M13" s="17"/>
      <c r="N13" s="17">
        <v>9.4342357946462702E-2</v>
      </c>
      <c r="O13" s="17">
        <v>0.168605622666639</v>
      </c>
      <c r="P13" s="17">
        <v>0.113964968582005</v>
      </c>
      <c r="Q13" s="17">
        <v>0.14539366561570699</v>
      </c>
      <c r="R13" s="17"/>
      <c r="S13" s="17">
        <v>0.149898411409915</v>
      </c>
      <c r="T13" s="17">
        <v>9.1355762656571304E-2</v>
      </c>
      <c r="U13" s="17">
        <v>0.11831924017849001</v>
      </c>
      <c r="V13" s="17">
        <v>0.12682343132589599</v>
      </c>
      <c r="W13" s="17">
        <v>0.13497938162144699</v>
      </c>
      <c r="X13" s="17">
        <v>0.148626966976242</v>
      </c>
      <c r="Y13" s="17">
        <v>0.156059202801591</v>
      </c>
      <c r="Z13" s="17">
        <v>0.13178326466256801</v>
      </c>
      <c r="AA13" s="17">
        <v>0.12223610241455</v>
      </c>
      <c r="AB13" s="17">
        <v>0.19427870322146401</v>
      </c>
      <c r="AC13" s="17">
        <v>0.10729840442745101</v>
      </c>
      <c r="AD13" s="17">
        <v>6.5558436777446202E-2</v>
      </c>
      <c r="AE13" s="17"/>
      <c r="AF13" s="17">
        <v>0.206953272561341</v>
      </c>
      <c r="AG13" s="17">
        <v>0.13225984134077201</v>
      </c>
      <c r="AH13" s="17">
        <v>6.3256095786636796E-2</v>
      </c>
      <c r="AI13" s="17">
        <v>9.5163491660985797E-2</v>
      </c>
      <c r="AJ13" s="17">
        <v>0.11091985389021999</v>
      </c>
      <c r="AK13" s="17">
        <v>6.9257105387599605E-2</v>
      </c>
      <c r="AL13" s="17"/>
      <c r="AM13" s="17">
        <v>0.15392581993808599</v>
      </c>
      <c r="AN13" s="17">
        <v>0.101840937214036</v>
      </c>
      <c r="AO13" s="17">
        <v>0.142709004104213</v>
      </c>
      <c r="AP13" s="17">
        <v>9.5377592716843193E-2</v>
      </c>
      <c r="AQ13" s="17">
        <v>5.8074704352204999E-2</v>
      </c>
      <c r="AR13" s="17"/>
      <c r="AS13" s="17">
        <v>0.12470929734646601</v>
      </c>
      <c r="AT13" s="17">
        <v>0.15115810230274099</v>
      </c>
      <c r="AU13" s="17">
        <v>0.13441668107504401</v>
      </c>
      <c r="AV13" s="17">
        <v>0.120144585599343</v>
      </c>
      <c r="AW13" s="17">
        <v>0.13629244207772101</v>
      </c>
      <c r="AX13" s="17">
        <v>0.11136016938573801</v>
      </c>
      <c r="AY13" s="17"/>
      <c r="AZ13" s="17">
        <v>0.13557768605367401</v>
      </c>
      <c r="BA13" s="17">
        <v>7.9645799823635802E-2</v>
      </c>
      <c r="BB13" s="17">
        <v>0.166742391956402</v>
      </c>
      <c r="BC13" s="17">
        <v>0.12261269310782499</v>
      </c>
      <c r="BD13" s="17">
        <v>0.168216113834841</v>
      </c>
      <c r="BE13" s="17"/>
      <c r="BF13" s="17">
        <v>0.115912318771348</v>
      </c>
      <c r="BG13" s="17"/>
      <c r="BH13" s="17">
        <v>0.10002574502721601</v>
      </c>
      <c r="BI13" s="17"/>
      <c r="BJ13" s="17">
        <v>0.113188447095342</v>
      </c>
      <c r="BK13" s="17">
        <v>0.157752847045006</v>
      </c>
      <c r="BL13" s="17">
        <v>0.12470943243203</v>
      </c>
      <c r="BM13" s="17">
        <v>0.112351195582194</v>
      </c>
      <c r="BN13" s="17">
        <v>0.21440907307937199</v>
      </c>
      <c r="BO13" s="17">
        <v>9.8474517165825198E-2</v>
      </c>
      <c r="BP13" s="17"/>
      <c r="BQ13" s="17">
        <v>0.102353637707989</v>
      </c>
      <c r="BR13" s="17">
        <v>9.9821737519404902E-2</v>
      </c>
      <c r="BS13" s="17">
        <v>0.12059814616721599</v>
      </c>
      <c r="BT13" s="17"/>
      <c r="BU13" s="17">
        <v>6.5638509439198994E-2</v>
      </c>
      <c r="BV13" s="17">
        <v>9.8511709448462506E-2</v>
      </c>
      <c r="BW13" s="17">
        <v>0.120739537461875</v>
      </c>
      <c r="BX13" s="17"/>
      <c r="BY13" s="17">
        <v>0.11230556203834501</v>
      </c>
      <c r="BZ13" s="17"/>
      <c r="CA13" s="17">
        <v>8.0652544464776599E-2</v>
      </c>
    </row>
    <row r="14" spans="2:79" x14ac:dyDescent="0.35">
      <c r="B14" s="18" t="s">
        <v>389</v>
      </c>
      <c r="C14" s="21">
        <v>0.65479017002643003</v>
      </c>
      <c r="D14" s="21">
        <v>0.71092535902052401</v>
      </c>
      <c r="E14" s="21">
        <v>0.59738752795151095</v>
      </c>
      <c r="F14" s="21"/>
      <c r="G14" s="21">
        <v>0.62306249626221299</v>
      </c>
      <c r="H14" s="21">
        <v>0.65967054707038197</v>
      </c>
      <c r="I14" s="21">
        <v>0.66167104671843002</v>
      </c>
      <c r="J14" s="21">
        <v>0.67457469669292502</v>
      </c>
      <c r="K14" s="21">
        <v>0.65726230343529002</v>
      </c>
      <c r="L14" s="21">
        <v>0.644848387081977</v>
      </c>
      <c r="M14" s="21"/>
      <c r="N14" s="21">
        <v>0.70348707975083402</v>
      </c>
      <c r="O14" s="21">
        <v>0.65123925884348899</v>
      </c>
      <c r="P14" s="21">
        <v>0.69388922464541203</v>
      </c>
      <c r="Q14" s="21">
        <v>0.57188947363238696</v>
      </c>
      <c r="R14" s="21"/>
      <c r="S14" s="21">
        <v>0.601090999579733</v>
      </c>
      <c r="T14" s="21">
        <v>0.662609055467139</v>
      </c>
      <c r="U14" s="21">
        <v>0.74492008614229799</v>
      </c>
      <c r="V14" s="21">
        <v>0.65421877293227304</v>
      </c>
      <c r="W14" s="21">
        <v>0.64536829588575395</v>
      </c>
      <c r="X14" s="21">
        <v>0.69222922007174104</v>
      </c>
      <c r="Y14" s="21">
        <v>0.69186421416629895</v>
      </c>
      <c r="Z14" s="21">
        <v>0.490277289077581</v>
      </c>
      <c r="AA14" s="21">
        <v>0.62017610453857197</v>
      </c>
      <c r="AB14" s="21">
        <v>0.65063410819312495</v>
      </c>
      <c r="AC14" s="21">
        <v>0.67199632607417303</v>
      </c>
      <c r="AD14" s="21">
        <v>0.77761412969663402</v>
      </c>
      <c r="AE14" s="21"/>
      <c r="AF14" s="21">
        <v>0.58074512001198897</v>
      </c>
      <c r="AG14" s="21">
        <v>0.64593287429724899</v>
      </c>
      <c r="AH14" s="21">
        <v>0.75340599333679203</v>
      </c>
      <c r="AI14" s="21">
        <v>0.68272757179903698</v>
      </c>
      <c r="AJ14" s="21">
        <v>0.64218172615426405</v>
      </c>
      <c r="AK14" s="21">
        <v>0.74707744807730603</v>
      </c>
      <c r="AL14" s="21"/>
      <c r="AM14" s="21">
        <v>0.58728277246857197</v>
      </c>
      <c r="AN14" s="21">
        <v>0.68993882235193804</v>
      </c>
      <c r="AO14" s="21">
        <v>0.67884005926301505</v>
      </c>
      <c r="AP14" s="21">
        <v>0.66560239530316001</v>
      </c>
      <c r="AQ14" s="21">
        <v>0.60083986103590203</v>
      </c>
      <c r="AR14" s="21"/>
      <c r="AS14" s="21">
        <v>0.64375015176461903</v>
      </c>
      <c r="AT14" s="21">
        <v>0.65827399306729495</v>
      </c>
      <c r="AU14" s="21">
        <v>0.613098531542692</v>
      </c>
      <c r="AV14" s="21">
        <v>0.65429649208790197</v>
      </c>
      <c r="AW14" s="21">
        <v>0.68536840361042894</v>
      </c>
      <c r="AX14" s="21">
        <v>0.73815470917047199</v>
      </c>
      <c r="AY14" s="21"/>
      <c r="AZ14" s="21">
        <v>0.65939427453282995</v>
      </c>
      <c r="BA14" s="21">
        <v>0.68710907017342204</v>
      </c>
      <c r="BB14" s="21">
        <v>0.61732351326419899</v>
      </c>
      <c r="BC14" s="21">
        <v>0.65823865477839505</v>
      </c>
      <c r="BD14" s="21">
        <v>0.640170495014042</v>
      </c>
      <c r="BE14" s="21"/>
      <c r="BF14" s="21">
        <v>0.659037823581059</v>
      </c>
      <c r="BG14" s="21"/>
      <c r="BH14" s="21">
        <v>0.67844267698755001</v>
      </c>
      <c r="BI14" s="21"/>
      <c r="BJ14" s="21">
        <v>0.68247606823796303</v>
      </c>
      <c r="BK14" s="21">
        <v>0.63879697493720899</v>
      </c>
      <c r="BL14" s="21">
        <v>0.70488677253972498</v>
      </c>
      <c r="BM14" s="21">
        <v>0.50431075816325899</v>
      </c>
      <c r="BN14" s="21">
        <v>0.583259876728075</v>
      </c>
      <c r="BO14" s="21">
        <v>0.69741297550453596</v>
      </c>
      <c r="BP14" s="21"/>
      <c r="BQ14" s="21">
        <v>0.68627297019211797</v>
      </c>
      <c r="BR14" s="21">
        <v>0.65948300954564398</v>
      </c>
      <c r="BS14" s="21">
        <v>0.68087177882257299</v>
      </c>
      <c r="BT14" s="21"/>
      <c r="BU14" s="21">
        <v>0.72093269634166501</v>
      </c>
      <c r="BV14" s="21">
        <v>0.69837617649637196</v>
      </c>
      <c r="BW14" s="21">
        <v>0.64319662132010003</v>
      </c>
      <c r="BX14" s="21"/>
      <c r="BY14" s="21">
        <v>0.62248999307101605</v>
      </c>
      <c r="BZ14" s="21"/>
      <c r="CA14" s="21">
        <v>0.80176349924606405</v>
      </c>
    </row>
    <row r="15" spans="2:79" x14ac:dyDescent="0.35">
      <c r="B15" s="18" t="s">
        <v>390</v>
      </c>
      <c r="C15" s="21">
        <v>0.21398672963628801</v>
      </c>
      <c r="D15" s="21">
        <v>0.19332321097340699</v>
      </c>
      <c r="E15" s="21">
        <v>0.235499205268627</v>
      </c>
      <c r="F15" s="21"/>
      <c r="G15" s="21">
        <v>0.262746479431966</v>
      </c>
      <c r="H15" s="21">
        <v>0.21879082887079901</v>
      </c>
      <c r="I15" s="21">
        <v>0.223062074840917</v>
      </c>
      <c r="J15" s="21">
        <v>0.17966541479578199</v>
      </c>
      <c r="K15" s="21">
        <v>0.203889761647462</v>
      </c>
      <c r="L15" s="21">
        <v>0.209831890750829</v>
      </c>
      <c r="M15" s="21"/>
      <c r="N15" s="21">
        <v>0.202170562302703</v>
      </c>
      <c r="O15" s="21">
        <v>0.18015511848987101</v>
      </c>
      <c r="P15" s="21">
        <v>0.192145806772583</v>
      </c>
      <c r="Q15" s="21">
        <v>0.282716860751906</v>
      </c>
      <c r="R15" s="21"/>
      <c r="S15" s="21">
        <v>0.249010589010352</v>
      </c>
      <c r="T15" s="21">
        <v>0.24603518187629</v>
      </c>
      <c r="U15" s="21">
        <v>0.13676067367921199</v>
      </c>
      <c r="V15" s="21">
        <v>0.218957795741831</v>
      </c>
      <c r="W15" s="21">
        <v>0.21965232249280001</v>
      </c>
      <c r="X15" s="21">
        <v>0.15914381295201699</v>
      </c>
      <c r="Y15" s="21">
        <v>0.15207658303211</v>
      </c>
      <c r="Z15" s="21">
        <v>0.37793944625985199</v>
      </c>
      <c r="AA15" s="21">
        <v>0.25758779304687801</v>
      </c>
      <c r="AB15" s="21">
        <v>0.15508718858541101</v>
      </c>
      <c r="AC15" s="21">
        <v>0.22070526949837599</v>
      </c>
      <c r="AD15" s="21">
        <v>0.15682743352591999</v>
      </c>
      <c r="AE15" s="21"/>
      <c r="AF15" s="21">
        <v>0.21230160742667001</v>
      </c>
      <c r="AG15" s="21">
        <v>0.221807284361979</v>
      </c>
      <c r="AH15" s="21">
        <v>0.183337910876571</v>
      </c>
      <c r="AI15" s="21">
        <v>0.22210893653997699</v>
      </c>
      <c r="AJ15" s="21">
        <v>0.24689841995551601</v>
      </c>
      <c r="AK15" s="21">
        <v>0.18366544653509401</v>
      </c>
      <c r="AL15" s="21"/>
      <c r="AM15" s="21">
        <v>0.25879140759334102</v>
      </c>
      <c r="AN15" s="21">
        <v>0.20822024043402701</v>
      </c>
      <c r="AO15" s="21">
        <v>0.17845093663277301</v>
      </c>
      <c r="AP15" s="21">
        <v>0.239020011979997</v>
      </c>
      <c r="AQ15" s="21">
        <v>0.341085434611893</v>
      </c>
      <c r="AR15" s="21"/>
      <c r="AS15" s="21">
        <v>0.23154055088891501</v>
      </c>
      <c r="AT15" s="21">
        <v>0.19056790462996401</v>
      </c>
      <c r="AU15" s="21">
        <v>0.25248478738226499</v>
      </c>
      <c r="AV15" s="21">
        <v>0.22555892231275401</v>
      </c>
      <c r="AW15" s="21">
        <v>0.17833915431184999</v>
      </c>
      <c r="AX15" s="21">
        <v>0.15048512144378901</v>
      </c>
      <c r="AY15" s="21"/>
      <c r="AZ15" s="21">
        <v>0.20502803941349601</v>
      </c>
      <c r="BA15" s="21">
        <v>0.233245130002942</v>
      </c>
      <c r="BB15" s="21">
        <v>0.21593409477940001</v>
      </c>
      <c r="BC15" s="21">
        <v>0.21914865211378001</v>
      </c>
      <c r="BD15" s="21">
        <v>0.191613391151117</v>
      </c>
      <c r="BE15" s="21"/>
      <c r="BF15" s="21">
        <v>0.225049857647593</v>
      </c>
      <c r="BG15" s="21"/>
      <c r="BH15" s="21">
        <v>0.22153157798523401</v>
      </c>
      <c r="BI15" s="21"/>
      <c r="BJ15" s="21">
        <v>0.20433548466669399</v>
      </c>
      <c r="BK15" s="21">
        <v>0.203450178017785</v>
      </c>
      <c r="BL15" s="21">
        <v>0.17040379502824399</v>
      </c>
      <c r="BM15" s="21">
        <v>0.38333804625454698</v>
      </c>
      <c r="BN15" s="21">
        <v>0.20233105019255199</v>
      </c>
      <c r="BO15" s="21">
        <v>0.20411250732963801</v>
      </c>
      <c r="BP15" s="21"/>
      <c r="BQ15" s="21">
        <v>0.211373392099893</v>
      </c>
      <c r="BR15" s="21">
        <v>0.240695252934951</v>
      </c>
      <c r="BS15" s="21">
        <v>0.198530075010211</v>
      </c>
      <c r="BT15" s="21"/>
      <c r="BU15" s="21">
        <v>0.21342879421913599</v>
      </c>
      <c r="BV15" s="21">
        <v>0.20311211405516499</v>
      </c>
      <c r="BW15" s="21">
        <v>0.23606384121802601</v>
      </c>
      <c r="BX15" s="21"/>
      <c r="BY15" s="21">
        <v>0.26520444489063899</v>
      </c>
      <c r="BZ15" s="21"/>
      <c r="CA15" s="21">
        <v>0.11758395628915901</v>
      </c>
    </row>
    <row r="16" spans="2:79" x14ac:dyDescent="0.35">
      <c r="B16" s="18" t="s">
        <v>202</v>
      </c>
      <c r="C16" s="22">
        <v>0.44080344039014202</v>
      </c>
      <c r="D16" s="22">
        <v>0.51760214804711702</v>
      </c>
      <c r="E16" s="22">
        <v>0.36188832268288401</v>
      </c>
      <c r="F16" s="22"/>
      <c r="G16" s="22">
        <v>0.360316016830247</v>
      </c>
      <c r="H16" s="22">
        <v>0.44087971819958299</v>
      </c>
      <c r="I16" s="22">
        <v>0.43860897187751302</v>
      </c>
      <c r="J16" s="22">
        <v>0.494909281897144</v>
      </c>
      <c r="K16" s="22">
        <v>0.45337254178782899</v>
      </c>
      <c r="L16" s="22">
        <v>0.43501649633114903</v>
      </c>
      <c r="M16" s="22"/>
      <c r="N16" s="22">
        <v>0.50131651744813099</v>
      </c>
      <c r="O16" s="22">
        <v>0.47108414035361801</v>
      </c>
      <c r="P16" s="22">
        <v>0.50174341787283006</v>
      </c>
      <c r="Q16" s="22">
        <v>0.28917261288048002</v>
      </c>
      <c r="R16" s="22"/>
      <c r="S16" s="22">
        <v>0.352080410569381</v>
      </c>
      <c r="T16" s="22">
        <v>0.41657387359084902</v>
      </c>
      <c r="U16" s="22">
        <v>0.60815941246308503</v>
      </c>
      <c r="V16" s="22">
        <v>0.43526097719044199</v>
      </c>
      <c r="W16" s="22">
        <v>0.42571597339295397</v>
      </c>
      <c r="X16" s="22">
        <v>0.53308540711972396</v>
      </c>
      <c r="Y16" s="22">
        <v>0.53978763113418904</v>
      </c>
      <c r="Z16" s="22">
        <v>0.112337842817729</v>
      </c>
      <c r="AA16" s="22">
        <v>0.36258831149169402</v>
      </c>
      <c r="AB16" s="22">
        <v>0.49554691960771402</v>
      </c>
      <c r="AC16" s="22">
        <v>0.45129105657579699</v>
      </c>
      <c r="AD16" s="22">
        <v>0.62078669617071303</v>
      </c>
      <c r="AE16" s="22"/>
      <c r="AF16" s="22">
        <v>0.36844351258531899</v>
      </c>
      <c r="AG16" s="22">
        <v>0.424125589935269</v>
      </c>
      <c r="AH16" s="22">
        <v>0.570068082460221</v>
      </c>
      <c r="AI16" s="22">
        <v>0.46061863525905999</v>
      </c>
      <c r="AJ16" s="22">
        <v>0.39528330619874802</v>
      </c>
      <c r="AK16" s="22">
        <v>0.56341200154221205</v>
      </c>
      <c r="AL16" s="22"/>
      <c r="AM16" s="22">
        <v>0.32849136487523101</v>
      </c>
      <c r="AN16" s="22">
        <v>0.481718581917911</v>
      </c>
      <c r="AO16" s="22">
        <v>0.50038912263024204</v>
      </c>
      <c r="AP16" s="22">
        <v>0.42658238332316301</v>
      </c>
      <c r="AQ16" s="22">
        <v>0.25975442642400898</v>
      </c>
      <c r="AR16" s="22"/>
      <c r="AS16" s="22">
        <v>0.41220960087570402</v>
      </c>
      <c r="AT16" s="22">
        <v>0.46770608843733102</v>
      </c>
      <c r="AU16" s="22">
        <v>0.36061374416042702</v>
      </c>
      <c r="AV16" s="22">
        <v>0.42873756977514799</v>
      </c>
      <c r="AW16" s="22">
        <v>0.50702924929857895</v>
      </c>
      <c r="AX16" s="22">
        <v>0.58766958772668298</v>
      </c>
      <c r="AY16" s="22"/>
      <c r="AZ16" s="22">
        <v>0.454366235119333</v>
      </c>
      <c r="BA16" s="22">
        <v>0.45386394017047998</v>
      </c>
      <c r="BB16" s="22">
        <v>0.40138941848479898</v>
      </c>
      <c r="BC16" s="22">
        <v>0.43909000266461601</v>
      </c>
      <c r="BD16" s="22">
        <v>0.44855710386292502</v>
      </c>
      <c r="BE16" s="22"/>
      <c r="BF16" s="22">
        <v>0.433987965933466</v>
      </c>
      <c r="BG16" s="22"/>
      <c r="BH16" s="22">
        <v>0.45691109900231602</v>
      </c>
      <c r="BI16" s="22"/>
      <c r="BJ16" s="22">
        <v>0.47814058357126898</v>
      </c>
      <c r="BK16" s="22">
        <v>0.43534679691942502</v>
      </c>
      <c r="BL16" s="22">
        <v>0.53448297751148099</v>
      </c>
      <c r="BM16" s="22">
        <v>0.12097271190871101</v>
      </c>
      <c r="BN16" s="22">
        <v>0.38092882653552301</v>
      </c>
      <c r="BO16" s="22">
        <v>0.49330046817489798</v>
      </c>
      <c r="BP16" s="22"/>
      <c r="BQ16" s="22">
        <v>0.474899578092224</v>
      </c>
      <c r="BR16" s="22">
        <v>0.41878775661069301</v>
      </c>
      <c r="BS16" s="22">
        <v>0.48234170381236102</v>
      </c>
      <c r="BT16" s="22"/>
      <c r="BU16" s="22">
        <v>0.50750390212252905</v>
      </c>
      <c r="BV16" s="22">
        <v>0.49526406244120702</v>
      </c>
      <c r="BW16" s="22">
        <v>0.40713278010207399</v>
      </c>
      <c r="BX16" s="22"/>
      <c r="BY16" s="22">
        <v>0.357285548180377</v>
      </c>
      <c r="BZ16" s="22"/>
      <c r="CA16" s="22">
        <v>0.68417954295690397</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A21"/>
  <sheetViews>
    <sheetView showGridLines="0" topLeftCell="A9"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840</v>
      </c>
      <c r="D7" s="10">
        <v>386</v>
      </c>
      <c r="E7" s="10">
        <v>450</v>
      </c>
      <c r="F7" s="10"/>
      <c r="G7" s="10">
        <v>91</v>
      </c>
      <c r="H7" s="10">
        <v>121</v>
      </c>
      <c r="I7" s="10">
        <v>103</v>
      </c>
      <c r="J7" s="10">
        <v>119</v>
      </c>
      <c r="K7" s="10">
        <v>180</v>
      </c>
      <c r="L7" s="10">
        <v>226</v>
      </c>
      <c r="M7" s="10"/>
      <c r="N7" s="10">
        <v>327</v>
      </c>
      <c r="O7" s="10">
        <v>236</v>
      </c>
      <c r="P7" s="10">
        <v>93</v>
      </c>
      <c r="Q7" s="10">
        <v>175</v>
      </c>
      <c r="R7" s="10"/>
      <c r="S7" s="10">
        <v>109</v>
      </c>
      <c r="T7" s="10">
        <v>125</v>
      </c>
      <c r="U7" s="10">
        <v>80</v>
      </c>
      <c r="V7" s="10">
        <v>63</v>
      </c>
      <c r="W7" s="10">
        <v>64</v>
      </c>
      <c r="X7" s="10">
        <v>58</v>
      </c>
      <c r="Y7" s="10">
        <v>61</v>
      </c>
      <c r="Z7" s="10">
        <v>40</v>
      </c>
      <c r="AA7" s="10">
        <v>90</v>
      </c>
      <c r="AB7" s="10">
        <v>74</v>
      </c>
      <c r="AC7" s="10">
        <v>52</v>
      </c>
      <c r="AD7" s="10">
        <v>24</v>
      </c>
      <c r="AE7" s="10"/>
      <c r="AF7" s="10">
        <v>150</v>
      </c>
      <c r="AG7" s="10">
        <v>248</v>
      </c>
      <c r="AH7" s="10">
        <v>176</v>
      </c>
      <c r="AI7" s="10">
        <v>71</v>
      </c>
      <c r="AJ7" s="10">
        <v>57</v>
      </c>
      <c r="AK7" s="10">
        <v>71</v>
      </c>
      <c r="AL7" s="10"/>
      <c r="AM7" s="10">
        <v>171</v>
      </c>
      <c r="AN7" s="10">
        <v>273</v>
      </c>
      <c r="AO7" s="10">
        <v>243</v>
      </c>
      <c r="AP7" s="10">
        <v>109</v>
      </c>
      <c r="AQ7" s="10">
        <v>22</v>
      </c>
      <c r="AR7" s="10"/>
      <c r="AS7" s="10">
        <v>167</v>
      </c>
      <c r="AT7" s="10">
        <v>226</v>
      </c>
      <c r="AU7" s="10">
        <v>116</v>
      </c>
      <c r="AV7" s="10">
        <v>156</v>
      </c>
      <c r="AW7" s="10">
        <v>112</v>
      </c>
      <c r="AX7" s="10">
        <v>63</v>
      </c>
      <c r="AY7" s="10"/>
      <c r="AZ7" s="10">
        <v>201</v>
      </c>
      <c r="BA7" s="10">
        <v>236</v>
      </c>
      <c r="BB7" s="10">
        <v>146</v>
      </c>
      <c r="BC7" s="10">
        <v>77</v>
      </c>
      <c r="BD7" s="10">
        <v>172</v>
      </c>
      <c r="BE7" s="10"/>
      <c r="BF7" s="10">
        <v>678</v>
      </c>
      <c r="BG7" s="10"/>
      <c r="BH7" s="10">
        <v>567</v>
      </c>
      <c r="BI7" s="10"/>
      <c r="BJ7" s="10">
        <v>206</v>
      </c>
      <c r="BK7" s="10">
        <v>183</v>
      </c>
      <c r="BL7" s="10">
        <v>302</v>
      </c>
      <c r="BM7" s="10">
        <v>60</v>
      </c>
      <c r="BN7" s="10">
        <v>17</v>
      </c>
      <c r="BO7" s="10">
        <v>25</v>
      </c>
      <c r="BP7" s="10"/>
      <c r="BQ7" s="10">
        <v>132</v>
      </c>
      <c r="BR7" s="10">
        <v>239</v>
      </c>
      <c r="BS7" s="10">
        <v>413</v>
      </c>
      <c r="BT7" s="10"/>
      <c r="BU7" s="10">
        <v>37</v>
      </c>
      <c r="BV7" s="10">
        <v>272</v>
      </c>
      <c r="BW7" s="10">
        <v>441</v>
      </c>
      <c r="BX7" s="10"/>
      <c r="BY7" s="10">
        <v>23</v>
      </c>
      <c r="BZ7" s="10"/>
      <c r="CA7" s="10">
        <v>205</v>
      </c>
    </row>
    <row r="8" spans="2:79" ht="30" customHeight="1" x14ac:dyDescent="0.35">
      <c r="B8" s="11" t="s">
        <v>20</v>
      </c>
      <c r="C8" s="11">
        <v>824</v>
      </c>
      <c r="D8" s="11">
        <v>386</v>
      </c>
      <c r="E8" s="11">
        <v>435</v>
      </c>
      <c r="F8" s="11"/>
      <c r="G8" s="11">
        <v>106</v>
      </c>
      <c r="H8" s="11">
        <v>145</v>
      </c>
      <c r="I8" s="11">
        <v>130</v>
      </c>
      <c r="J8" s="11">
        <v>126</v>
      </c>
      <c r="K8" s="11">
        <v>138</v>
      </c>
      <c r="L8" s="11">
        <v>179</v>
      </c>
      <c r="M8" s="11"/>
      <c r="N8" s="11">
        <v>220</v>
      </c>
      <c r="O8" s="11">
        <v>224</v>
      </c>
      <c r="P8" s="11">
        <v>150</v>
      </c>
      <c r="Q8" s="11">
        <v>222</v>
      </c>
      <c r="R8" s="11"/>
      <c r="S8" s="11">
        <v>116</v>
      </c>
      <c r="T8" s="11">
        <v>119</v>
      </c>
      <c r="U8" s="11">
        <v>68</v>
      </c>
      <c r="V8" s="11">
        <v>70</v>
      </c>
      <c r="W8" s="11">
        <v>70</v>
      </c>
      <c r="X8" s="11">
        <v>66</v>
      </c>
      <c r="Y8" s="11">
        <v>54</v>
      </c>
      <c r="Z8" s="11">
        <v>39</v>
      </c>
      <c r="AA8" s="11">
        <v>90</v>
      </c>
      <c r="AB8" s="11">
        <v>68</v>
      </c>
      <c r="AC8" s="11">
        <v>43</v>
      </c>
      <c r="AD8" s="11">
        <v>22</v>
      </c>
      <c r="AE8" s="11"/>
      <c r="AF8" s="11">
        <v>158</v>
      </c>
      <c r="AG8" s="11">
        <v>260</v>
      </c>
      <c r="AH8" s="11">
        <v>174</v>
      </c>
      <c r="AI8" s="11">
        <v>70</v>
      </c>
      <c r="AJ8" s="11">
        <v>50</v>
      </c>
      <c r="AK8" s="11">
        <v>49</v>
      </c>
      <c r="AL8" s="11"/>
      <c r="AM8" s="11">
        <v>184</v>
      </c>
      <c r="AN8" s="11">
        <v>282</v>
      </c>
      <c r="AO8" s="11">
        <v>222</v>
      </c>
      <c r="AP8" s="11">
        <v>97</v>
      </c>
      <c r="AQ8" s="11">
        <v>13</v>
      </c>
      <c r="AR8" s="11"/>
      <c r="AS8" s="11">
        <v>172</v>
      </c>
      <c r="AT8" s="11">
        <v>212</v>
      </c>
      <c r="AU8" s="11">
        <v>134</v>
      </c>
      <c r="AV8" s="11">
        <v>153</v>
      </c>
      <c r="AW8" s="11">
        <v>100</v>
      </c>
      <c r="AX8" s="11">
        <v>54</v>
      </c>
      <c r="AY8" s="11"/>
      <c r="AZ8" s="11">
        <v>165</v>
      </c>
      <c r="BA8" s="11">
        <v>246</v>
      </c>
      <c r="BB8" s="11">
        <v>147</v>
      </c>
      <c r="BC8" s="11">
        <v>71</v>
      </c>
      <c r="BD8" s="11">
        <v>189</v>
      </c>
      <c r="BE8" s="11"/>
      <c r="BF8" s="11">
        <v>634</v>
      </c>
      <c r="BG8" s="11"/>
      <c r="BH8" s="11">
        <v>533</v>
      </c>
      <c r="BI8" s="11"/>
      <c r="BJ8" s="11">
        <v>216</v>
      </c>
      <c r="BK8" s="11">
        <v>171</v>
      </c>
      <c r="BL8" s="11">
        <v>259</v>
      </c>
      <c r="BM8" s="11">
        <v>73</v>
      </c>
      <c r="BN8" s="11">
        <v>21</v>
      </c>
      <c r="BO8" s="11">
        <v>28</v>
      </c>
      <c r="BP8" s="11"/>
      <c r="BQ8" s="11">
        <v>121</v>
      </c>
      <c r="BR8" s="11">
        <v>229</v>
      </c>
      <c r="BS8" s="11">
        <v>410</v>
      </c>
      <c r="BT8" s="11"/>
      <c r="BU8" s="11">
        <v>31</v>
      </c>
      <c r="BV8" s="11">
        <v>249</v>
      </c>
      <c r="BW8" s="11">
        <v>447</v>
      </c>
      <c r="BX8" s="11"/>
      <c r="BY8" s="11">
        <v>26</v>
      </c>
      <c r="BZ8" s="11"/>
      <c r="CA8" s="11">
        <v>189</v>
      </c>
    </row>
    <row r="9" spans="2:79" x14ac:dyDescent="0.35">
      <c r="B9" s="18" t="s">
        <v>385</v>
      </c>
      <c r="C9" s="17">
        <v>0.18044046759705701</v>
      </c>
      <c r="D9" s="17">
        <v>0.158293051135909</v>
      </c>
      <c r="E9" s="17">
        <v>0.19905972380147799</v>
      </c>
      <c r="F9" s="17"/>
      <c r="G9" s="17">
        <v>0.210836772794538</v>
      </c>
      <c r="H9" s="17">
        <v>0.20292207097442999</v>
      </c>
      <c r="I9" s="17">
        <v>0.17752030688121301</v>
      </c>
      <c r="J9" s="17">
        <v>0.118165653007771</v>
      </c>
      <c r="K9" s="17">
        <v>0.169097176593478</v>
      </c>
      <c r="L9" s="17">
        <v>0.198977782587622</v>
      </c>
      <c r="M9" s="17"/>
      <c r="N9" s="17">
        <v>0.193992425131987</v>
      </c>
      <c r="O9" s="17">
        <v>0.174351093114304</v>
      </c>
      <c r="P9" s="17">
        <v>0.135877863320472</v>
      </c>
      <c r="Q9" s="17">
        <v>0.19802259981041201</v>
      </c>
      <c r="R9" s="17"/>
      <c r="S9" s="17">
        <v>0.215323691669454</v>
      </c>
      <c r="T9" s="17">
        <v>0.18179728800597</v>
      </c>
      <c r="U9" s="17">
        <v>0.15780706047395701</v>
      </c>
      <c r="V9" s="17">
        <v>0.129401362617904</v>
      </c>
      <c r="W9" s="17">
        <v>0.12025232616044999</v>
      </c>
      <c r="X9" s="17">
        <v>0.177423862166527</v>
      </c>
      <c r="Y9" s="17">
        <v>0.21345261657773901</v>
      </c>
      <c r="Z9" s="17">
        <v>0.143706125876435</v>
      </c>
      <c r="AA9" s="17">
        <v>0.26716951142423601</v>
      </c>
      <c r="AB9" s="17">
        <v>0.118171585223944</v>
      </c>
      <c r="AC9" s="17">
        <v>0.243977985568789</v>
      </c>
      <c r="AD9" s="17">
        <v>0.119621919069997</v>
      </c>
      <c r="AE9" s="17"/>
      <c r="AF9" s="17">
        <v>0.263564386830551</v>
      </c>
      <c r="AG9" s="17">
        <v>0.167214987130098</v>
      </c>
      <c r="AH9" s="17">
        <v>0.13254833729086399</v>
      </c>
      <c r="AI9" s="17">
        <v>9.8370514854898297E-2</v>
      </c>
      <c r="AJ9" s="17">
        <v>0.30643070352846102</v>
      </c>
      <c r="AK9" s="17">
        <v>0.24720966155795299</v>
      </c>
      <c r="AL9" s="17"/>
      <c r="AM9" s="17">
        <v>0.121820735401864</v>
      </c>
      <c r="AN9" s="17">
        <v>0.16709543806118901</v>
      </c>
      <c r="AO9" s="17">
        <v>0.241450897823004</v>
      </c>
      <c r="AP9" s="17">
        <v>0.230058717399205</v>
      </c>
      <c r="AQ9" s="17">
        <v>7.1071384277734295E-2</v>
      </c>
      <c r="AR9" s="17"/>
      <c r="AS9" s="17">
        <v>0.201947399234642</v>
      </c>
      <c r="AT9" s="17">
        <v>0.19577292274076599</v>
      </c>
      <c r="AU9" s="17">
        <v>0.17283004716582501</v>
      </c>
      <c r="AV9" s="17">
        <v>0.18687138137109599</v>
      </c>
      <c r="AW9" s="17">
        <v>0.10925640772227301</v>
      </c>
      <c r="AX9" s="17">
        <v>0.183643353391199</v>
      </c>
      <c r="AY9" s="17"/>
      <c r="AZ9" s="17">
        <v>0.15085887085504099</v>
      </c>
      <c r="BA9" s="17">
        <v>0.11540331069446901</v>
      </c>
      <c r="BB9" s="17">
        <v>0.21624139419258101</v>
      </c>
      <c r="BC9" s="17">
        <v>0.29337665087894199</v>
      </c>
      <c r="BD9" s="17">
        <v>0.22013222413199801</v>
      </c>
      <c r="BE9" s="17"/>
      <c r="BF9" s="17">
        <v>0.16560344099036201</v>
      </c>
      <c r="BG9" s="17"/>
      <c r="BH9" s="17">
        <v>0.18511745975364499</v>
      </c>
      <c r="BI9" s="17"/>
      <c r="BJ9" s="17">
        <v>0.14744242047312001</v>
      </c>
      <c r="BK9" s="17">
        <v>0.24922517897966101</v>
      </c>
      <c r="BL9" s="17">
        <v>0.166167448664165</v>
      </c>
      <c r="BM9" s="17">
        <v>0.174654930247617</v>
      </c>
      <c r="BN9" s="17">
        <v>8.8825662050655799E-2</v>
      </c>
      <c r="BO9" s="17">
        <v>0.14637230952379601</v>
      </c>
      <c r="BP9" s="17"/>
      <c r="BQ9" s="17">
        <v>0.202845325520358</v>
      </c>
      <c r="BR9" s="17">
        <v>0.18245690172098999</v>
      </c>
      <c r="BS9" s="17">
        <v>0.17799069926255801</v>
      </c>
      <c r="BT9" s="17"/>
      <c r="BU9" s="17">
        <v>0.24796529616611099</v>
      </c>
      <c r="BV9" s="17">
        <v>0.168893493724314</v>
      </c>
      <c r="BW9" s="17">
        <v>0.185591347688632</v>
      </c>
      <c r="BX9" s="17"/>
      <c r="BY9" s="17">
        <v>8.5506515201122096E-2</v>
      </c>
      <c r="BZ9" s="17"/>
      <c r="CA9" s="17">
        <v>0.28103087094256501</v>
      </c>
    </row>
    <row r="10" spans="2:79" x14ac:dyDescent="0.35">
      <c r="B10" s="18" t="s">
        <v>386</v>
      </c>
      <c r="C10" s="17">
        <v>0.459110230700851</v>
      </c>
      <c r="D10" s="17">
        <v>0.47105139349337799</v>
      </c>
      <c r="E10" s="17">
        <v>0.44881866842761797</v>
      </c>
      <c r="F10" s="17"/>
      <c r="G10" s="17">
        <v>0.46281423526410398</v>
      </c>
      <c r="H10" s="17">
        <v>0.44550945536877101</v>
      </c>
      <c r="I10" s="17">
        <v>0.480917580541319</v>
      </c>
      <c r="J10" s="17">
        <v>0.460998193972673</v>
      </c>
      <c r="K10" s="17">
        <v>0.479222583340011</v>
      </c>
      <c r="L10" s="17">
        <v>0.43520188331692999</v>
      </c>
      <c r="M10" s="17"/>
      <c r="N10" s="17">
        <v>0.47358008107432897</v>
      </c>
      <c r="O10" s="17">
        <v>0.47804985189999499</v>
      </c>
      <c r="P10" s="17">
        <v>0.48213762026024398</v>
      </c>
      <c r="Q10" s="17">
        <v>0.41022705822411198</v>
      </c>
      <c r="R10" s="17"/>
      <c r="S10" s="17">
        <v>0.41777587068737498</v>
      </c>
      <c r="T10" s="17">
        <v>0.49918322453272801</v>
      </c>
      <c r="U10" s="17">
        <v>0.47540787315008498</v>
      </c>
      <c r="V10" s="17">
        <v>0.58470059909989403</v>
      </c>
      <c r="W10" s="17">
        <v>0.63432335718112198</v>
      </c>
      <c r="X10" s="17">
        <v>0.34475437056679797</v>
      </c>
      <c r="Y10" s="17">
        <v>0.38912817359847302</v>
      </c>
      <c r="Z10" s="17">
        <v>0.42280671467145697</v>
      </c>
      <c r="AA10" s="17">
        <v>0.35286397721588503</v>
      </c>
      <c r="AB10" s="17">
        <v>0.469442490241337</v>
      </c>
      <c r="AC10" s="17">
        <v>0.40271058126485398</v>
      </c>
      <c r="AD10" s="17">
        <v>0.54622651508565501</v>
      </c>
      <c r="AE10" s="17"/>
      <c r="AF10" s="17">
        <v>0.41853394839837599</v>
      </c>
      <c r="AG10" s="17">
        <v>0.45614537686978501</v>
      </c>
      <c r="AH10" s="17">
        <v>0.49577289498581001</v>
      </c>
      <c r="AI10" s="17">
        <v>0.52247919021517397</v>
      </c>
      <c r="AJ10" s="17">
        <v>0.38197981869317998</v>
      </c>
      <c r="AK10" s="17">
        <v>0.50058495330463004</v>
      </c>
      <c r="AL10" s="17"/>
      <c r="AM10" s="17">
        <v>0.49574389248294298</v>
      </c>
      <c r="AN10" s="17">
        <v>0.44589688407050998</v>
      </c>
      <c r="AO10" s="17">
        <v>0.43537807569310499</v>
      </c>
      <c r="AP10" s="17">
        <v>0.51614984907966499</v>
      </c>
      <c r="AQ10" s="17">
        <v>0.66362524968724801</v>
      </c>
      <c r="AR10" s="17"/>
      <c r="AS10" s="17">
        <v>0.43533961402392202</v>
      </c>
      <c r="AT10" s="17">
        <v>0.45540763013230801</v>
      </c>
      <c r="AU10" s="17">
        <v>0.41687167495922001</v>
      </c>
      <c r="AV10" s="17">
        <v>0.46616054726952</v>
      </c>
      <c r="AW10" s="17">
        <v>0.55954533050649102</v>
      </c>
      <c r="AX10" s="17">
        <v>0.44916631021914799</v>
      </c>
      <c r="AY10" s="17"/>
      <c r="AZ10" s="17">
        <v>0.47925841202129099</v>
      </c>
      <c r="BA10" s="17">
        <v>0.48376974186480598</v>
      </c>
      <c r="BB10" s="17">
        <v>0.397129629502395</v>
      </c>
      <c r="BC10" s="17">
        <v>0.44645864519516798</v>
      </c>
      <c r="BD10" s="17">
        <v>0.47009039525699298</v>
      </c>
      <c r="BE10" s="17"/>
      <c r="BF10" s="17">
        <v>0.47784678376388001</v>
      </c>
      <c r="BG10" s="17"/>
      <c r="BH10" s="17">
        <v>0.45772562060192901</v>
      </c>
      <c r="BI10" s="17"/>
      <c r="BJ10" s="17">
        <v>0.49331781402496599</v>
      </c>
      <c r="BK10" s="17">
        <v>0.45484408220148498</v>
      </c>
      <c r="BL10" s="17">
        <v>0.42771122463119898</v>
      </c>
      <c r="BM10" s="17">
        <v>0.44973229607758802</v>
      </c>
      <c r="BN10" s="17">
        <v>0.51828585494220403</v>
      </c>
      <c r="BO10" s="17">
        <v>0.53708009478532204</v>
      </c>
      <c r="BP10" s="17"/>
      <c r="BQ10" s="17">
        <v>0.40638005819249601</v>
      </c>
      <c r="BR10" s="17">
        <v>0.47088077177405102</v>
      </c>
      <c r="BS10" s="17">
        <v>0.49239506309341302</v>
      </c>
      <c r="BT10" s="17"/>
      <c r="BU10" s="17">
        <v>0.40400777369074597</v>
      </c>
      <c r="BV10" s="17">
        <v>0.49013639585223701</v>
      </c>
      <c r="BW10" s="17">
        <v>0.47103001631232699</v>
      </c>
      <c r="BX10" s="17"/>
      <c r="BY10" s="17">
        <v>0.439338134712913</v>
      </c>
      <c r="BZ10" s="17"/>
      <c r="CA10" s="17">
        <v>0.50099625150109905</v>
      </c>
    </row>
    <row r="11" spans="2:79" x14ac:dyDescent="0.35">
      <c r="B11" s="18" t="s">
        <v>387</v>
      </c>
      <c r="C11" s="17">
        <v>0.13867435238447501</v>
      </c>
      <c r="D11" s="17">
        <v>0.14727474840958399</v>
      </c>
      <c r="E11" s="17">
        <v>0.13022400181489199</v>
      </c>
      <c r="F11" s="17"/>
      <c r="G11" s="17">
        <v>0.14918955684735799</v>
      </c>
      <c r="H11" s="17">
        <v>0.15683822435928299</v>
      </c>
      <c r="I11" s="17">
        <v>0.13034300051915801</v>
      </c>
      <c r="J11" s="17">
        <v>0.12175598909346901</v>
      </c>
      <c r="K11" s="17">
        <v>0.181399106149992</v>
      </c>
      <c r="L11" s="17">
        <v>0.102757789381086</v>
      </c>
      <c r="M11" s="17"/>
      <c r="N11" s="17">
        <v>0.136364806369839</v>
      </c>
      <c r="O11" s="17">
        <v>0.14574144192740901</v>
      </c>
      <c r="P11" s="17">
        <v>0.166836056514094</v>
      </c>
      <c r="Q11" s="17">
        <v>0.11606736702892601</v>
      </c>
      <c r="R11" s="17"/>
      <c r="S11" s="17">
        <v>0.13353557887244599</v>
      </c>
      <c r="T11" s="17">
        <v>0.10411130245679499</v>
      </c>
      <c r="U11" s="17">
        <v>0.20216989589800499</v>
      </c>
      <c r="V11" s="17">
        <v>7.5754812225242496E-2</v>
      </c>
      <c r="W11" s="17">
        <v>0.132019895982153</v>
      </c>
      <c r="X11" s="17">
        <v>0.12763972962801501</v>
      </c>
      <c r="Y11" s="17">
        <v>0.14810797103822501</v>
      </c>
      <c r="Z11" s="17">
        <v>0.25383535644045402</v>
      </c>
      <c r="AA11" s="17">
        <v>0.130010421812469</v>
      </c>
      <c r="AB11" s="17">
        <v>0.14517771572338101</v>
      </c>
      <c r="AC11" s="17">
        <v>0.154362756232893</v>
      </c>
      <c r="AD11" s="17">
        <v>0.16777916609884</v>
      </c>
      <c r="AE11" s="17"/>
      <c r="AF11" s="17">
        <v>8.9325961087605404E-2</v>
      </c>
      <c r="AG11" s="17">
        <v>0.14674518382311799</v>
      </c>
      <c r="AH11" s="17">
        <v>0.135384511347341</v>
      </c>
      <c r="AI11" s="17">
        <v>0.211044977352737</v>
      </c>
      <c r="AJ11" s="17">
        <v>0.22435055096992601</v>
      </c>
      <c r="AK11" s="17">
        <v>8.7344852317696106E-2</v>
      </c>
      <c r="AL11" s="17"/>
      <c r="AM11" s="17">
        <v>0.112798960541036</v>
      </c>
      <c r="AN11" s="17">
        <v>0.17329319263981799</v>
      </c>
      <c r="AO11" s="17">
        <v>0.124121701867344</v>
      </c>
      <c r="AP11" s="17">
        <v>0.119087520225552</v>
      </c>
      <c r="AQ11" s="17">
        <v>8.5022557310914806E-2</v>
      </c>
      <c r="AR11" s="17"/>
      <c r="AS11" s="17">
        <v>0.18017793879945701</v>
      </c>
      <c r="AT11" s="17">
        <v>9.0222779497369995E-2</v>
      </c>
      <c r="AU11" s="17">
        <v>0.19472875905384701</v>
      </c>
      <c r="AV11" s="17">
        <v>0.124849319846959</v>
      </c>
      <c r="AW11" s="17">
        <v>0.105364641793654</v>
      </c>
      <c r="AX11" s="17">
        <v>0.15853699584251901</v>
      </c>
      <c r="AY11" s="17"/>
      <c r="AZ11" s="17">
        <v>0.12866746731387901</v>
      </c>
      <c r="BA11" s="17">
        <v>0.15010051431061</v>
      </c>
      <c r="BB11" s="17">
        <v>0.15569999929946499</v>
      </c>
      <c r="BC11" s="17">
        <v>0.12970068839828899</v>
      </c>
      <c r="BD11" s="17">
        <v>0.123060962359896</v>
      </c>
      <c r="BE11" s="17"/>
      <c r="BF11" s="17">
        <v>0.14205756644791001</v>
      </c>
      <c r="BG11" s="17"/>
      <c r="BH11" s="17">
        <v>0.14283587579597201</v>
      </c>
      <c r="BI11" s="17"/>
      <c r="BJ11" s="17">
        <v>0.14231949983298001</v>
      </c>
      <c r="BK11" s="17">
        <v>7.5168189156371995E-2</v>
      </c>
      <c r="BL11" s="17">
        <v>0.15009362975225299</v>
      </c>
      <c r="BM11" s="17">
        <v>0.18070666330500501</v>
      </c>
      <c r="BN11" s="17">
        <v>0.10917943207926201</v>
      </c>
      <c r="BO11" s="17">
        <v>0.24271971759219599</v>
      </c>
      <c r="BP11" s="17"/>
      <c r="BQ11" s="17">
        <v>0.23724839654471599</v>
      </c>
      <c r="BR11" s="17">
        <v>0.17159286233059901</v>
      </c>
      <c r="BS11" s="17">
        <v>9.9145624198585802E-2</v>
      </c>
      <c r="BT11" s="17"/>
      <c r="BU11" s="17">
        <v>0.102636219110292</v>
      </c>
      <c r="BV11" s="17">
        <v>0.14937399809055399</v>
      </c>
      <c r="BW11" s="17">
        <v>0.12826072974644601</v>
      </c>
      <c r="BX11" s="17"/>
      <c r="BY11" s="17">
        <v>0.26773925602838899</v>
      </c>
      <c r="BZ11" s="17"/>
      <c r="CA11" s="17">
        <v>8.0226761601802199E-2</v>
      </c>
    </row>
    <row r="12" spans="2:79" x14ac:dyDescent="0.35">
      <c r="B12" s="18" t="s">
        <v>388</v>
      </c>
      <c r="C12" s="17">
        <v>7.7516516262795501E-2</v>
      </c>
      <c r="D12" s="17">
        <v>8.51728202989986E-2</v>
      </c>
      <c r="E12" s="17">
        <v>7.1261861543769595E-2</v>
      </c>
      <c r="F12" s="17"/>
      <c r="G12" s="17">
        <v>6.5942876895509706E-2</v>
      </c>
      <c r="H12" s="17">
        <v>6.9479061756368393E-2</v>
      </c>
      <c r="I12" s="17">
        <v>0.112738571200603</v>
      </c>
      <c r="J12" s="17">
        <v>9.5466375316776E-2</v>
      </c>
      <c r="K12" s="17">
        <v>3.40941116248622E-2</v>
      </c>
      <c r="L12" s="17">
        <v>8.6060106216639704E-2</v>
      </c>
      <c r="M12" s="17"/>
      <c r="N12" s="17">
        <v>5.6775631979840598E-2</v>
      </c>
      <c r="O12" s="17">
        <v>5.0658433769004398E-2</v>
      </c>
      <c r="P12" s="17">
        <v>0.101009726738232</v>
      </c>
      <c r="Q12" s="17">
        <v>0.112398023415095</v>
      </c>
      <c r="R12" s="17"/>
      <c r="S12" s="17">
        <v>5.5196684538399501E-2</v>
      </c>
      <c r="T12" s="17">
        <v>7.6836301887954803E-2</v>
      </c>
      <c r="U12" s="17">
        <v>3.30586954859853E-2</v>
      </c>
      <c r="V12" s="17">
        <v>6.19976206751729E-2</v>
      </c>
      <c r="W12" s="17">
        <v>2.6400894011242199E-2</v>
      </c>
      <c r="X12" s="17">
        <v>0.181626377180581</v>
      </c>
      <c r="Y12" s="17">
        <v>8.6913488839645503E-2</v>
      </c>
      <c r="Z12" s="17">
        <v>7.6407593369573104E-2</v>
      </c>
      <c r="AA12" s="17">
        <v>9.0842603660014995E-2</v>
      </c>
      <c r="AB12" s="17">
        <v>0.14136835597914599</v>
      </c>
      <c r="AC12" s="17">
        <v>4.3777490714116803E-2</v>
      </c>
      <c r="AD12" s="17">
        <v>2.8923849076582301E-2</v>
      </c>
      <c r="AE12" s="17"/>
      <c r="AF12" s="17">
        <v>8.8928005433677904E-2</v>
      </c>
      <c r="AG12" s="17">
        <v>0.106493927394771</v>
      </c>
      <c r="AH12" s="17">
        <v>6.6158349657498394E-2</v>
      </c>
      <c r="AI12" s="17">
        <v>6.2477071350074E-2</v>
      </c>
      <c r="AJ12" s="17">
        <v>5.4051883127171699E-2</v>
      </c>
      <c r="AK12" s="17">
        <v>3.07998202263314E-2</v>
      </c>
      <c r="AL12" s="17"/>
      <c r="AM12" s="17">
        <v>0.10465041774818599</v>
      </c>
      <c r="AN12" s="17">
        <v>6.0414480160323802E-2</v>
      </c>
      <c r="AO12" s="17">
        <v>6.3977190926073804E-2</v>
      </c>
      <c r="AP12" s="17">
        <v>9.5126143204797203E-2</v>
      </c>
      <c r="AQ12" s="17">
        <v>3.1060888026523899E-2</v>
      </c>
      <c r="AR12" s="17"/>
      <c r="AS12" s="17">
        <v>6.38567727106535E-2</v>
      </c>
      <c r="AT12" s="17">
        <v>7.15352265948591E-2</v>
      </c>
      <c r="AU12" s="17">
        <v>0.120193291535222</v>
      </c>
      <c r="AV12" s="17">
        <v>7.0403376818254398E-2</v>
      </c>
      <c r="AW12" s="17">
        <v>5.1481532662749997E-2</v>
      </c>
      <c r="AX12" s="17">
        <v>0.106720795346294</v>
      </c>
      <c r="AY12" s="17"/>
      <c r="AZ12" s="17">
        <v>6.7297036713514294E-2</v>
      </c>
      <c r="BA12" s="17">
        <v>8.6540370320263502E-2</v>
      </c>
      <c r="BB12" s="17">
        <v>8.2924122176212395E-2</v>
      </c>
      <c r="BC12" s="17">
        <v>7.1958079106585193E-2</v>
      </c>
      <c r="BD12" s="17">
        <v>7.1447846704737097E-2</v>
      </c>
      <c r="BE12" s="17"/>
      <c r="BF12" s="17">
        <v>7.5096035617274806E-2</v>
      </c>
      <c r="BG12" s="17"/>
      <c r="BH12" s="17">
        <v>7.7358572659234001E-2</v>
      </c>
      <c r="BI12" s="17"/>
      <c r="BJ12" s="17">
        <v>6.9692639723089297E-2</v>
      </c>
      <c r="BK12" s="17">
        <v>8.8603408150641896E-2</v>
      </c>
      <c r="BL12" s="17">
        <v>6.7317527051727305E-2</v>
      </c>
      <c r="BM12" s="17">
        <v>9.6899776281664296E-2</v>
      </c>
      <c r="BN12" s="17">
        <v>0.178514717001797</v>
      </c>
      <c r="BO12" s="17">
        <v>0</v>
      </c>
      <c r="BP12" s="17"/>
      <c r="BQ12" s="17">
        <v>8.01005039729107E-2</v>
      </c>
      <c r="BR12" s="17">
        <v>4.2083767787201999E-2</v>
      </c>
      <c r="BS12" s="17">
        <v>8.0023142486164101E-2</v>
      </c>
      <c r="BT12" s="17"/>
      <c r="BU12" s="17">
        <v>9.6481715948370406E-2</v>
      </c>
      <c r="BV12" s="17">
        <v>5.7645998064669697E-2</v>
      </c>
      <c r="BW12" s="17">
        <v>9.1217555694343103E-2</v>
      </c>
      <c r="BX12" s="17"/>
      <c r="BY12" s="17">
        <v>0.20741609405757599</v>
      </c>
      <c r="BZ12" s="17"/>
      <c r="CA12" s="17">
        <v>5.4317316605479303E-2</v>
      </c>
    </row>
    <row r="13" spans="2:79" x14ac:dyDescent="0.35">
      <c r="B13" s="18" t="s">
        <v>136</v>
      </c>
      <c r="C13" s="17">
        <v>0.144258433054821</v>
      </c>
      <c r="D13" s="17">
        <v>0.13820798666212999</v>
      </c>
      <c r="E13" s="17">
        <v>0.15063574441224201</v>
      </c>
      <c r="F13" s="17"/>
      <c r="G13" s="17">
        <v>0.11121655819849</v>
      </c>
      <c r="H13" s="17">
        <v>0.125251187541148</v>
      </c>
      <c r="I13" s="17">
        <v>9.8480540857707993E-2</v>
      </c>
      <c r="J13" s="17">
        <v>0.20361378860931101</v>
      </c>
      <c r="K13" s="17">
        <v>0.136187022291657</v>
      </c>
      <c r="L13" s="17">
        <v>0.17700243849772199</v>
      </c>
      <c r="M13" s="17"/>
      <c r="N13" s="17">
        <v>0.13928705544400499</v>
      </c>
      <c r="O13" s="17">
        <v>0.151199179289287</v>
      </c>
      <c r="P13" s="17">
        <v>0.114138733166958</v>
      </c>
      <c r="Q13" s="17">
        <v>0.163284951521456</v>
      </c>
      <c r="R13" s="17"/>
      <c r="S13" s="17">
        <v>0.178168174232326</v>
      </c>
      <c r="T13" s="17">
        <v>0.138071883116552</v>
      </c>
      <c r="U13" s="17">
        <v>0.13155647499196901</v>
      </c>
      <c r="V13" s="17">
        <v>0.148145605381787</v>
      </c>
      <c r="W13" s="17">
        <v>8.7003526665032693E-2</v>
      </c>
      <c r="X13" s="17">
        <v>0.16855566045807899</v>
      </c>
      <c r="Y13" s="17">
        <v>0.16239774994591799</v>
      </c>
      <c r="Z13" s="17">
        <v>0.103244209642081</v>
      </c>
      <c r="AA13" s="17">
        <v>0.15911348588739399</v>
      </c>
      <c r="AB13" s="17">
        <v>0.12583985283219201</v>
      </c>
      <c r="AC13" s="17">
        <v>0.155171186219348</v>
      </c>
      <c r="AD13" s="17">
        <v>0.137448550668926</v>
      </c>
      <c r="AE13" s="17"/>
      <c r="AF13" s="17">
        <v>0.13964769824979001</v>
      </c>
      <c r="AG13" s="17">
        <v>0.123400524782228</v>
      </c>
      <c r="AH13" s="17">
        <v>0.17013590671848799</v>
      </c>
      <c r="AI13" s="17">
        <v>0.105628246227116</v>
      </c>
      <c r="AJ13" s="17">
        <v>3.3187043681261803E-2</v>
      </c>
      <c r="AK13" s="17">
        <v>0.13406071259339</v>
      </c>
      <c r="AL13" s="17"/>
      <c r="AM13" s="17">
        <v>0.16498599382597101</v>
      </c>
      <c r="AN13" s="17">
        <v>0.153300005068159</v>
      </c>
      <c r="AO13" s="17">
        <v>0.135072133690473</v>
      </c>
      <c r="AP13" s="17">
        <v>3.9577770090780499E-2</v>
      </c>
      <c r="AQ13" s="17">
        <v>0.149219920697579</v>
      </c>
      <c r="AR13" s="17"/>
      <c r="AS13" s="17">
        <v>0.118678275231325</v>
      </c>
      <c r="AT13" s="17">
        <v>0.18706144103469699</v>
      </c>
      <c r="AU13" s="17">
        <v>9.53762272858861E-2</v>
      </c>
      <c r="AV13" s="17">
        <v>0.15171537469417101</v>
      </c>
      <c r="AW13" s="17">
        <v>0.17435208731483301</v>
      </c>
      <c r="AX13" s="17">
        <v>0.10193254520084</v>
      </c>
      <c r="AY13" s="17"/>
      <c r="AZ13" s="17">
        <v>0.173918213096276</v>
      </c>
      <c r="BA13" s="17">
        <v>0.16418606280985201</v>
      </c>
      <c r="BB13" s="17">
        <v>0.148004854829345</v>
      </c>
      <c r="BC13" s="17">
        <v>5.8505936421014898E-2</v>
      </c>
      <c r="BD13" s="17">
        <v>0.115268571546377</v>
      </c>
      <c r="BE13" s="17"/>
      <c r="BF13" s="17">
        <v>0.13939617318057401</v>
      </c>
      <c r="BG13" s="17"/>
      <c r="BH13" s="17">
        <v>0.13696247118922</v>
      </c>
      <c r="BI13" s="17"/>
      <c r="BJ13" s="17">
        <v>0.14722762594584399</v>
      </c>
      <c r="BK13" s="17">
        <v>0.13215914151183999</v>
      </c>
      <c r="BL13" s="17">
        <v>0.18871016990065601</v>
      </c>
      <c r="BM13" s="17">
        <v>9.8006334088124605E-2</v>
      </c>
      <c r="BN13" s="17">
        <v>0.10519433392608001</v>
      </c>
      <c r="BO13" s="17">
        <v>7.3827878098686406E-2</v>
      </c>
      <c r="BP13" s="17"/>
      <c r="BQ13" s="17">
        <v>7.34257157695197E-2</v>
      </c>
      <c r="BR13" s="17">
        <v>0.13298569638715699</v>
      </c>
      <c r="BS13" s="17">
        <v>0.15044547095927899</v>
      </c>
      <c r="BT13" s="17"/>
      <c r="BU13" s="17">
        <v>0.14890899508448099</v>
      </c>
      <c r="BV13" s="17">
        <v>0.13395011426822601</v>
      </c>
      <c r="BW13" s="17">
        <v>0.12390035055825201</v>
      </c>
      <c r="BX13" s="17"/>
      <c r="BY13" s="17">
        <v>0</v>
      </c>
      <c r="BZ13" s="17"/>
      <c r="CA13" s="17">
        <v>8.3428799349054297E-2</v>
      </c>
    </row>
    <row r="14" spans="2:79" x14ac:dyDescent="0.35">
      <c r="B14" s="18" t="s">
        <v>389</v>
      </c>
      <c r="C14" s="21">
        <v>0.639550698297908</v>
      </c>
      <c r="D14" s="21">
        <v>0.62934444462928696</v>
      </c>
      <c r="E14" s="21">
        <v>0.64787839222909704</v>
      </c>
      <c r="F14" s="21"/>
      <c r="G14" s="21">
        <v>0.67365100805864198</v>
      </c>
      <c r="H14" s="21">
        <v>0.6484315263432</v>
      </c>
      <c r="I14" s="21">
        <v>0.65843788742253195</v>
      </c>
      <c r="J14" s="21">
        <v>0.57916384698044399</v>
      </c>
      <c r="K14" s="21">
        <v>0.648319759933489</v>
      </c>
      <c r="L14" s="21">
        <v>0.63417966590455199</v>
      </c>
      <c r="M14" s="21"/>
      <c r="N14" s="21">
        <v>0.66757250620631603</v>
      </c>
      <c r="O14" s="21">
        <v>0.65240094501429902</v>
      </c>
      <c r="P14" s="21">
        <v>0.61801548358071601</v>
      </c>
      <c r="Q14" s="21">
        <v>0.60824965803452402</v>
      </c>
      <c r="R14" s="21"/>
      <c r="S14" s="21">
        <v>0.63309956235682896</v>
      </c>
      <c r="T14" s="21">
        <v>0.68098051253869796</v>
      </c>
      <c r="U14" s="21">
        <v>0.63321493362404102</v>
      </c>
      <c r="V14" s="21">
        <v>0.71410196171779705</v>
      </c>
      <c r="W14" s="21">
        <v>0.75457568334157299</v>
      </c>
      <c r="X14" s="21">
        <v>0.52217823273332498</v>
      </c>
      <c r="Y14" s="21">
        <v>0.60258079017621202</v>
      </c>
      <c r="Z14" s="21">
        <v>0.56651284054789197</v>
      </c>
      <c r="AA14" s="21">
        <v>0.62003348864012198</v>
      </c>
      <c r="AB14" s="21">
        <v>0.58761407546528099</v>
      </c>
      <c r="AC14" s="21">
        <v>0.64668856683364295</v>
      </c>
      <c r="AD14" s="21">
        <v>0.66584843415565098</v>
      </c>
      <c r="AE14" s="21"/>
      <c r="AF14" s="21">
        <v>0.68209833522892704</v>
      </c>
      <c r="AG14" s="21">
        <v>0.62336036399988304</v>
      </c>
      <c r="AH14" s="21">
        <v>0.62832123227667303</v>
      </c>
      <c r="AI14" s="21">
        <v>0.62084970507007298</v>
      </c>
      <c r="AJ14" s="21">
        <v>0.68841052222164101</v>
      </c>
      <c r="AK14" s="21">
        <v>0.74779461486258203</v>
      </c>
      <c r="AL14" s="21"/>
      <c r="AM14" s="21">
        <v>0.61756462788480704</v>
      </c>
      <c r="AN14" s="21">
        <v>0.61299232213169896</v>
      </c>
      <c r="AO14" s="21">
        <v>0.67682897351610904</v>
      </c>
      <c r="AP14" s="21">
        <v>0.74620856647887002</v>
      </c>
      <c r="AQ14" s="21">
        <v>0.73469663396498197</v>
      </c>
      <c r="AR14" s="21"/>
      <c r="AS14" s="21">
        <v>0.63728701325856496</v>
      </c>
      <c r="AT14" s="21">
        <v>0.65118055287307397</v>
      </c>
      <c r="AU14" s="21">
        <v>0.58970172212504501</v>
      </c>
      <c r="AV14" s="21">
        <v>0.65303192864061599</v>
      </c>
      <c r="AW14" s="21">
        <v>0.66880173822876299</v>
      </c>
      <c r="AX14" s="21">
        <v>0.63280966361034696</v>
      </c>
      <c r="AY14" s="21"/>
      <c r="AZ14" s="21">
        <v>0.63011728287633095</v>
      </c>
      <c r="BA14" s="21">
        <v>0.599173052559275</v>
      </c>
      <c r="BB14" s="21">
        <v>0.61337102369497698</v>
      </c>
      <c r="BC14" s="21">
        <v>0.73983529607411103</v>
      </c>
      <c r="BD14" s="21">
        <v>0.69022261938898999</v>
      </c>
      <c r="BE14" s="21"/>
      <c r="BF14" s="21">
        <v>0.64345022475424196</v>
      </c>
      <c r="BG14" s="21"/>
      <c r="BH14" s="21">
        <v>0.64284308035557403</v>
      </c>
      <c r="BI14" s="21"/>
      <c r="BJ14" s="21">
        <v>0.64076023449808694</v>
      </c>
      <c r="BK14" s="21">
        <v>0.70406926118114599</v>
      </c>
      <c r="BL14" s="21">
        <v>0.59387867329536403</v>
      </c>
      <c r="BM14" s="21">
        <v>0.62438722632520605</v>
      </c>
      <c r="BN14" s="21">
        <v>0.60711151699286003</v>
      </c>
      <c r="BO14" s="21">
        <v>0.68345240430911802</v>
      </c>
      <c r="BP14" s="21"/>
      <c r="BQ14" s="21">
        <v>0.60922538371285395</v>
      </c>
      <c r="BR14" s="21">
        <v>0.65333767349504202</v>
      </c>
      <c r="BS14" s="21">
        <v>0.67038576235597103</v>
      </c>
      <c r="BT14" s="21"/>
      <c r="BU14" s="21">
        <v>0.65197306985685699</v>
      </c>
      <c r="BV14" s="21">
        <v>0.65902988957655095</v>
      </c>
      <c r="BW14" s="21">
        <v>0.65662136400095905</v>
      </c>
      <c r="BX14" s="21"/>
      <c r="BY14" s="21">
        <v>0.52484464991403501</v>
      </c>
      <c r="BZ14" s="21"/>
      <c r="CA14" s="21">
        <v>0.78202712244366401</v>
      </c>
    </row>
    <row r="15" spans="2:79" x14ac:dyDescent="0.35">
      <c r="B15" s="18" t="s">
        <v>390</v>
      </c>
      <c r="C15" s="21">
        <v>0.21619086864727</v>
      </c>
      <c r="D15" s="21">
        <v>0.23244756870858299</v>
      </c>
      <c r="E15" s="21">
        <v>0.201485863358661</v>
      </c>
      <c r="F15" s="21"/>
      <c r="G15" s="21">
        <v>0.215132433742868</v>
      </c>
      <c r="H15" s="21">
        <v>0.226317286115651</v>
      </c>
      <c r="I15" s="21">
        <v>0.24308157171976</v>
      </c>
      <c r="J15" s="21">
        <v>0.21722236441024501</v>
      </c>
      <c r="K15" s="21">
        <v>0.215493217774854</v>
      </c>
      <c r="L15" s="21">
        <v>0.18881789559772599</v>
      </c>
      <c r="M15" s="21"/>
      <c r="N15" s="21">
        <v>0.19314043834967901</v>
      </c>
      <c r="O15" s="21">
        <v>0.19639987569641301</v>
      </c>
      <c r="P15" s="21">
        <v>0.267845783252326</v>
      </c>
      <c r="Q15" s="21">
        <v>0.228465390444021</v>
      </c>
      <c r="R15" s="21"/>
      <c r="S15" s="21">
        <v>0.18873226341084501</v>
      </c>
      <c r="T15" s="21">
        <v>0.18094760434474999</v>
      </c>
      <c r="U15" s="21">
        <v>0.23522859138398999</v>
      </c>
      <c r="V15" s="21">
        <v>0.137752432900415</v>
      </c>
      <c r="W15" s="21">
        <v>0.15842078999339501</v>
      </c>
      <c r="X15" s="21">
        <v>0.30926610680859601</v>
      </c>
      <c r="Y15" s="21">
        <v>0.23502145987786999</v>
      </c>
      <c r="Z15" s="21">
        <v>0.330242949810027</v>
      </c>
      <c r="AA15" s="21">
        <v>0.220853025472484</v>
      </c>
      <c r="AB15" s="21">
        <v>0.28654607170252699</v>
      </c>
      <c r="AC15" s="21">
        <v>0.19814024694700999</v>
      </c>
      <c r="AD15" s="21">
        <v>0.19670301517542299</v>
      </c>
      <c r="AE15" s="21"/>
      <c r="AF15" s="21">
        <v>0.178253966521283</v>
      </c>
      <c r="AG15" s="21">
        <v>0.253239111217889</v>
      </c>
      <c r="AH15" s="21">
        <v>0.20154286100483901</v>
      </c>
      <c r="AI15" s="21">
        <v>0.27352204870281099</v>
      </c>
      <c r="AJ15" s="21">
        <v>0.27840243409709697</v>
      </c>
      <c r="AK15" s="21">
        <v>0.118144672544027</v>
      </c>
      <c r="AL15" s="21"/>
      <c r="AM15" s="21">
        <v>0.21744937828922201</v>
      </c>
      <c r="AN15" s="21">
        <v>0.23370767280014201</v>
      </c>
      <c r="AO15" s="21">
        <v>0.18809889279341799</v>
      </c>
      <c r="AP15" s="21">
        <v>0.21421366343034901</v>
      </c>
      <c r="AQ15" s="21">
        <v>0.116083445337439</v>
      </c>
      <c r="AR15" s="21"/>
      <c r="AS15" s="21">
        <v>0.244034711510111</v>
      </c>
      <c r="AT15" s="21">
        <v>0.16175800609222901</v>
      </c>
      <c r="AU15" s="21">
        <v>0.31492205058906803</v>
      </c>
      <c r="AV15" s="21">
        <v>0.195252696665213</v>
      </c>
      <c r="AW15" s="21">
        <v>0.156846174456404</v>
      </c>
      <c r="AX15" s="21">
        <v>0.26525779118881299</v>
      </c>
      <c r="AY15" s="21"/>
      <c r="AZ15" s="21">
        <v>0.19596450402739299</v>
      </c>
      <c r="BA15" s="21">
        <v>0.23664088463087299</v>
      </c>
      <c r="BB15" s="21">
        <v>0.23862412147567799</v>
      </c>
      <c r="BC15" s="21">
        <v>0.20165876750487499</v>
      </c>
      <c r="BD15" s="21">
        <v>0.194508809064633</v>
      </c>
      <c r="BE15" s="21"/>
      <c r="BF15" s="21">
        <v>0.217153602065185</v>
      </c>
      <c r="BG15" s="21"/>
      <c r="BH15" s="21">
        <v>0.220194448455206</v>
      </c>
      <c r="BI15" s="21"/>
      <c r="BJ15" s="21">
        <v>0.21201213955606901</v>
      </c>
      <c r="BK15" s="21">
        <v>0.16377159730701399</v>
      </c>
      <c r="BL15" s="21">
        <v>0.21741115680397999</v>
      </c>
      <c r="BM15" s="21">
        <v>0.27760643958666997</v>
      </c>
      <c r="BN15" s="21">
        <v>0.287694149081059</v>
      </c>
      <c r="BO15" s="21">
        <v>0.24271971759219599</v>
      </c>
      <c r="BP15" s="21"/>
      <c r="BQ15" s="21">
        <v>0.31734890051762699</v>
      </c>
      <c r="BR15" s="21">
        <v>0.213676630117801</v>
      </c>
      <c r="BS15" s="21">
        <v>0.17916876668475001</v>
      </c>
      <c r="BT15" s="21"/>
      <c r="BU15" s="21">
        <v>0.19911793505866299</v>
      </c>
      <c r="BV15" s="21">
        <v>0.20701999615522301</v>
      </c>
      <c r="BW15" s="21">
        <v>0.21947828544078901</v>
      </c>
      <c r="BX15" s="21"/>
      <c r="BY15" s="21">
        <v>0.47515535008596499</v>
      </c>
      <c r="BZ15" s="21"/>
      <c r="CA15" s="21">
        <v>0.13454407820728101</v>
      </c>
    </row>
    <row r="16" spans="2:79" x14ac:dyDescent="0.35">
      <c r="B16" s="18" t="s">
        <v>202</v>
      </c>
      <c r="C16" s="22">
        <v>0.42335982965063801</v>
      </c>
      <c r="D16" s="22">
        <v>0.39689687592070499</v>
      </c>
      <c r="E16" s="22">
        <v>0.44639252887043601</v>
      </c>
      <c r="F16" s="22"/>
      <c r="G16" s="22">
        <v>0.45851857431577397</v>
      </c>
      <c r="H16" s="22">
        <v>0.42211424022754901</v>
      </c>
      <c r="I16" s="22">
        <v>0.41535631570277098</v>
      </c>
      <c r="J16" s="22">
        <v>0.36194148257019898</v>
      </c>
      <c r="K16" s="22">
        <v>0.43282654215863497</v>
      </c>
      <c r="L16" s="22">
        <v>0.445361770306827</v>
      </c>
      <c r="M16" s="22"/>
      <c r="N16" s="22">
        <v>0.474432067856637</v>
      </c>
      <c r="O16" s="22">
        <v>0.45600106931788598</v>
      </c>
      <c r="P16" s="22">
        <v>0.35016970032839001</v>
      </c>
      <c r="Q16" s="22">
        <v>0.37978426759050299</v>
      </c>
      <c r="R16" s="22"/>
      <c r="S16" s="22">
        <v>0.44436729894598298</v>
      </c>
      <c r="T16" s="22">
        <v>0.50003290819394797</v>
      </c>
      <c r="U16" s="22">
        <v>0.39798634224005203</v>
      </c>
      <c r="V16" s="22">
        <v>0.576349528817382</v>
      </c>
      <c r="W16" s="22">
        <v>0.59615489334817795</v>
      </c>
      <c r="X16" s="22">
        <v>0.21291212592472999</v>
      </c>
      <c r="Y16" s="22">
        <v>0.36755933029834198</v>
      </c>
      <c r="Z16" s="22">
        <v>0.236269890737865</v>
      </c>
      <c r="AA16" s="22">
        <v>0.399180463167638</v>
      </c>
      <c r="AB16" s="22">
        <v>0.301068003762754</v>
      </c>
      <c r="AC16" s="22">
        <v>0.44854831988663302</v>
      </c>
      <c r="AD16" s="22">
        <v>0.46914541898022899</v>
      </c>
      <c r="AE16" s="22"/>
      <c r="AF16" s="22">
        <v>0.50384436870764404</v>
      </c>
      <c r="AG16" s="22">
        <v>0.37012125278199498</v>
      </c>
      <c r="AH16" s="22">
        <v>0.42677837127183399</v>
      </c>
      <c r="AI16" s="22">
        <v>0.34732765636726198</v>
      </c>
      <c r="AJ16" s="22">
        <v>0.41000808812454398</v>
      </c>
      <c r="AK16" s="22">
        <v>0.62964994231855498</v>
      </c>
      <c r="AL16" s="22"/>
      <c r="AM16" s="22">
        <v>0.40011524959558498</v>
      </c>
      <c r="AN16" s="22">
        <v>0.37928464933155698</v>
      </c>
      <c r="AO16" s="22">
        <v>0.48873008072269097</v>
      </c>
      <c r="AP16" s="22">
        <v>0.53199490304852104</v>
      </c>
      <c r="AQ16" s="22">
        <v>0.618613188627543</v>
      </c>
      <c r="AR16" s="22"/>
      <c r="AS16" s="22">
        <v>0.39325230174845399</v>
      </c>
      <c r="AT16" s="22">
        <v>0.48942254678084501</v>
      </c>
      <c r="AU16" s="22">
        <v>0.27477967153597699</v>
      </c>
      <c r="AV16" s="22">
        <v>0.45777923197540199</v>
      </c>
      <c r="AW16" s="22">
        <v>0.51195556377235996</v>
      </c>
      <c r="AX16" s="22">
        <v>0.36755187242153398</v>
      </c>
      <c r="AY16" s="22"/>
      <c r="AZ16" s="22">
        <v>0.43415277884893799</v>
      </c>
      <c r="BA16" s="22">
        <v>0.36253216792840198</v>
      </c>
      <c r="BB16" s="22">
        <v>0.37474690221929902</v>
      </c>
      <c r="BC16" s="22">
        <v>0.53817652856923603</v>
      </c>
      <c r="BD16" s="22">
        <v>0.49571381032435802</v>
      </c>
      <c r="BE16" s="22"/>
      <c r="BF16" s="22">
        <v>0.42629662268905699</v>
      </c>
      <c r="BG16" s="22"/>
      <c r="BH16" s="22">
        <v>0.422648631900368</v>
      </c>
      <c r="BI16" s="22"/>
      <c r="BJ16" s="22">
        <v>0.42874809494201699</v>
      </c>
      <c r="BK16" s="22">
        <v>0.54029766387413203</v>
      </c>
      <c r="BL16" s="22">
        <v>0.37646751649138299</v>
      </c>
      <c r="BM16" s="22">
        <v>0.34678078673853602</v>
      </c>
      <c r="BN16" s="22">
        <v>0.31941736791180098</v>
      </c>
      <c r="BO16" s="22">
        <v>0.44073268671692201</v>
      </c>
      <c r="BP16" s="22"/>
      <c r="BQ16" s="22">
        <v>0.29187648319522702</v>
      </c>
      <c r="BR16" s="22">
        <v>0.43966104337724099</v>
      </c>
      <c r="BS16" s="22">
        <v>0.49121699567122101</v>
      </c>
      <c r="BT16" s="22"/>
      <c r="BU16" s="22">
        <v>0.452855134798194</v>
      </c>
      <c r="BV16" s="22">
        <v>0.45200989342132702</v>
      </c>
      <c r="BW16" s="22">
        <v>0.43714307856016998</v>
      </c>
      <c r="BX16" s="22"/>
      <c r="BY16" s="22">
        <v>4.9689299828070001E-2</v>
      </c>
      <c r="BZ16" s="22"/>
      <c r="CA16" s="22">
        <v>0.64748304423638303</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A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794</v>
      </c>
      <c r="D7" s="10">
        <v>360</v>
      </c>
      <c r="E7" s="10">
        <v>432</v>
      </c>
      <c r="F7" s="10"/>
      <c r="G7" s="10">
        <v>109</v>
      </c>
      <c r="H7" s="10">
        <v>127</v>
      </c>
      <c r="I7" s="10">
        <v>93</v>
      </c>
      <c r="J7" s="10">
        <v>123</v>
      </c>
      <c r="K7" s="10">
        <v>129</v>
      </c>
      <c r="L7" s="10">
        <v>213</v>
      </c>
      <c r="M7" s="10"/>
      <c r="N7" s="10">
        <v>336</v>
      </c>
      <c r="O7" s="10">
        <v>209</v>
      </c>
      <c r="P7" s="10">
        <v>104</v>
      </c>
      <c r="Q7" s="10">
        <v>139</v>
      </c>
      <c r="R7" s="10"/>
      <c r="S7" s="10">
        <v>95</v>
      </c>
      <c r="T7" s="10">
        <v>115</v>
      </c>
      <c r="U7" s="10">
        <v>68</v>
      </c>
      <c r="V7" s="10">
        <v>65</v>
      </c>
      <c r="W7" s="10">
        <v>53</v>
      </c>
      <c r="X7" s="10">
        <v>70</v>
      </c>
      <c r="Y7" s="10">
        <v>65</v>
      </c>
      <c r="Z7" s="10">
        <v>33</v>
      </c>
      <c r="AA7" s="10">
        <v>79</v>
      </c>
      <c r="AB7" s="10">
        <v>80</v>
      </c>
      <c r="AC7" s="10">
        <v>43</v>
      </c>
      <c r="AD7" s="10">
        <v>28</v>
      </c>
      <c r="AE7" s="10"/>
      <c r="AF7" s="10">
        <v>120</v>
      </c>
      <c r="AG7" s="10">
        <v>253</v>
      </c>
      <c r="AH7" s="10">
        <v>149</v>
      </c>
      <c r="AI7" s="10">
        <v>99</v>
      </c>
      <c r="AJ7" s="10">
        <v>42</v>
      </c>
      <c r="AK7" s="10">
        <v>67</v>
      </c>
      <c r="AL7" s="10"/>
      <c r="AM7" s="10">
        <v>154</v>
      </c>
      <c r="AN7" s="10">
        <v>245</v>
      </c>
      <c r="AO7" s="10">
        <v>251</v>
      </c>
      <c r="AP7" s="10">
        <v>108</v>
      </c>
      <c r="AQ7" s="10">
        <v>14</v>
      </c>
      <c r="AR7" s="10"/>
      <c r="AS7" s="10">
        <v>167</v>
      </c>
      <c r="AT7" s="10">
        <v>176</v>
      </c>
      <c r="AU7" s="10">
        <v>117</v>
      </c>
      <c r="AV7" s="10">
        <v>153</v>
      </c>
      <c r="AW7" s="10">
        <v>110</v>
      </c>
      <c r="AX7" s="10">
        <v>71</v>
      </c>
      <c r="AY7" s="10"/>
      <c r="AZ7" s="10">
        <v>207</v>
      </c>
      <c r="BA7" s="10">
        <v>226</v>
      </c>
      <c r="BB7" s="10">
        <v>117</v>
      </c>
      <c r="BC7" s="10">
        <v>71</v>
      </c>
      <c r="BD7" s="10">
        <v>166</v>
      </c>
      <c r="BE7" s="10"/>
      <c r="BF7" s="10">
        <v>639</v>
      </c>
      <c r="BG7" s="10"/>
      <c r="BH7" s="10">
        <v>531</v>
      </c>
      <c r="BI7" s="10"/>
      <c r="BJ7" s="10">
        <v>231</v>
      </c>
      <c r="BK7" s="10">
        <v>164</v>
      </c>
      <c r="BL7" s="10">
        <v>258</v>
      </c>
      <c r="BM7" s="10">
        <v>36</v>
      </c>
      <c r="BN7" s="10">
        <v>30</v>
      </c>
      <c r="BO7" s="10">
        <v>23</v>
      </c>
      <c r="BP7" s="10"/>
      <c r="BQ7" s="10">
        <v>102</v>
      </c>
      <c r="BR7" s="10">
        <v>210</v>
      </c>
      <c r="BS7" s="10">
        <v>427</v>
      </c>
      <c r="BT7" s="10"/>
      <c r="BU7" s="10">
        <v>47</v>
      </c>
      <c r="BV7" s="10">
        <v>239</v>
      </c>
      <c r="BW7" s="10">
        <v>429</v>
      </c>
      <c r="BX7" s="10"/>
      <c r="BY7" s="10">
        <v>28</v>
      </c>
      <c r="BZ7" s="10"/>
      <c r="CA7" s="10">
        <v>170</v>
      </c>
    </row>
    <row r="8" spans="2:79" ht="30" customHeight="1" x14ac:dyDescent="0.35">
      <c r="B8" s="11" t="s">
        <v>20</v>
      </c>
      <c r="C8" s="11">
        <v>796</v>
      </c>
      <c r="D8" s="11">
        <v>373</v>
      </c>
      <c r="E8" s="11">
        <v>420</v>
      </c>
      <c r="F8" s="11"/>
      <c r="G8" s="11">
        <v>134</v>
      </c>
      <c r="H8" s="11">
        <v>141</v>
      </c>
      <c r="I8" s="11">
        <v>124</v>
      </c>
      <c r="J8" s="11">
        <v>121</v>
      </c>
      <c r="K8" s="11">
        <v>104</v>
      </c>
      <c r="L8" s="11">
        <v>173</v>
      </c>
      <c r="M8" s="11"/>
      <c r="N8" s="11">
        <v>233</v>
      </c>
      <c r="O8" s="11">
        <v>205</v>
      </c>
      <c r="P8" s="11">
        <v>171</v>
      </c>
      <c r="Q8" s="11">
        <v>181</v>
      </c>
      <c r="R8" s="11"/>
      <c r="S8" s="11">
        <v>104</v>
      </c>
      <c r="T8" s="11">
        <v>101</v>
      </c>
      <c r="U8" s="11">
        <v>65</v>
      </c>
      <c r="V8" s="11">
        <v>75</v>
      </c>
      <c r="W8" s="11">
        <v>53</v>
      </c>
      <c r="X8" s="11">
        <v>84</v>
      </c>
      <c r="Y8" s="11">
        <v>58</v>
      </c>
      <c r="Z8" s="11">
        <v>32</v>
      </c>
      <c r="AA8" s="11">
        <v>81</v>
      </c>
      <c r="AB8" s="11">
        <v>75</v>
      </c>
      <c r="AC8" s="11">
        <v>41</v>
      </c>
      <c r="AD8" s="11">
        <v>29</v>
      </c>
      <c r="AE8" s="11"/>
      <c r="AF8" s="11">
        <v>130</v>
      </c>
      <c r="AG8" s="11">
        <v>282</v>
      </c>
      <c r="AH8" s="11">
        <v>154</v>
      </c>
      <c r="AI8" s="11">
        <v>95</v>
      </c>
      <c r="AJ8" s="11">
        <v>36</v>
      </c>
      <c r="AK8" s="11">
        <v>40</v>
      </c>
      <c r="AL8" s="11"/>
      <c r="AM8" s="11">
        <v>170</v>
      </c>
      <c r="AN8" s="11">
        <v>272</v>
      </c>
      <c r="AO8" s="11">
        <v>227</v>
      </c>
      <c r="AP8" s="11">
        <v>95</v>
      </c>
      <c r="AQ8" s="11">
        <v>9</v>
      </c>
      <c r="AR8" s="11"/>
      <c r="AS8" s="11">
        <v>175</v>
      </c>
      <c r="AT8" s="11">
        <v>179</v>
      </c>
      <c r="AU8" s="11">
        <v>116</v>
      </c>
      <c r="AV8" s="11">
        <v>155</v>
      </c>
      <c r="AW8" s="11">
        <v>100</v>
      </c>
      <c r="AX8" s="11">
        <v>70</v>
      </c>
      <c r="AY8" s="11"/>
      <c r="AZ8" s="11">
        <v>180</v>
      </c>
      <c r="BA8" s="11">
        <v>244</v>
      </c>
      <c r="BB8" s="11">
        <v>134</v>
      </c>
      <c r="BC8" s="11">
        <v>55</v>
      </c>
      <c r="BD8" s="11">
        <v>178</v>
      </c>
      <c r="BE8" s="11"/>
      <c r="BF8" s="11">
        <v>623</v>
      </c>
      <c r="BG8" s="11"/>
      <c r="BH8" s="11">
        <v>492</v>
      </c>
      <c r="BI8" s="11"/>
      <c r="BJ8" s="11">
        <v>242</v>
      </c>
      <c r="BK8" s="11">
        <v>149</v>
      </c>
      <c r="BL8" s="11">
        <v>236</v>
      </c>
      <c r="BM8" s="11">
        <v>47</v>
      </c>
      <c r="BN8" s="11">
        <v>39</v>
      </c>
      <c r="BO8" s="11">
        <v>25</v>
      </c>
      <c r="BP8" s="11"/>
      <c r="BQ8" s="11">
        <v>106</v>
      </c>
      <c r="BR8" s="11">
        <v>199</v>
      </c>
      <c r="BS8" s="11">
        <v>436</v>
      </c>
      <c r="BT8" s="11"/>
      <c r="BU8" s="11">
        <v>45</v>
      </c>
      <c r="BV8" s="11">
        <v>231</v>
      </c>
      <c r="BW8" s="11">
        <v>439</v>
      </c>
      <c r="BX8" s="11"/>
      <c r="BY8" s="11">
        <v>34</v>
      </c>
      <c r="BZ8" s="11"/>
      <c r="CA8" s="11">
        <v>166</v>
      </c>
    </row>
    <row r="9" spans="2:79" x14ac:dyDescent="0.35">
      <c r="B9" s="18" t="s">
        <v>385</v>
      </c>
      <c r="C9" s="17">
        <v>0.140247994518967</v>
      </c>
      <c r="D9" s="17">
        <v>0.162682128242506</v>
      </c>
      <c r="E9" s="17">
        <v>0.121357914594263</v>
      </c>
      <c r="F9" s="17"/>
      <c r="G9" s="17">
        <v>0.119929189716993</v>
      </c>
      <c r="H9" s="17">
        <v>0.16893766663868501</v>
      </c>
      <c r="I9" s="17">
        <v>9.1012606885896394E-2</v>
      </c>
      <c r="J9" s="17">
        <v>0.18560477161316299</v>
      </c>
      <c r="K9" s="17">
        <v>0.16344745546540301</v>
      </c>
      <c r="L9" s="17">
        <v>0.122410944059976</v>
      </c>
      <c r="M9" s="17"/>
      <c r="N9" s="17">
        <v>0.17526813605116701</v>
      </c>
      <c r="O9" s="17">
        <v>0.10798123566057501</v>
      </c>
      <c r="P9" s="17">
        <v>8.7512391685329899E-2</v>
      </c>
      <c r="Q9" s="17">
        <v>0.173832238367261</v>
      </c>
      <c r="R9" s="17"/>
      <c r="S9" s="17">
        <v>9.6290087740526595E-2</v>
      </c>
      <c r="T9" s="17">
        <v>0.206309022721619</v>
      </c>
      <c r="U9" s="17">
        <v>8.5544437229664899E-2</v>
      </c>
      <c r="V9" s="17">
        <v>0.123918931472999</v>
      </c>
      <c r="W9" s="17">
        <v>0.113429755448401</v>
      </c>
      <c r="X9" s="17">
        <v>0.20237965833517299</v>
      </c>
      <c r="Y9" s="17">
        <v>0.16336024899636101</v>
      </c>
      <c r="Z9" s="17">
        <v>0.331077353188793</v>
      </c>
      <c r="AA9" s="17">
        <v>0.121769452744505</v>
      </c>
      <c r="AB9" s="17">
        <v>5.99304430617002E-2</v>
      </c>
      <c r="AC9" s="17">
        <v>0.12963769997819499</v>
      </c>
      <c r="AD9" s="17">
        <v>0.11551862118983</v>
      </c>
      <c r="AE9" s="17"/>
      <c r="AF9" s="17">
        <v>8.54803833185203E-2</v>
      </c>
      <c r="AG9" s="17">
        <v>0.14631817651589299</v>
      </c>
      <c r="AH9" s="17">
        <v>0.191425522606847</v>
      </c>
      <c r="AI9" s="17">
        <v>0.124505025972742</v>
      </c>
      <c r="AJ9" s="17">
        <v>0.103061699554631</v>
      </c>
      <c r="AK9" s="17">
        <v>0.16578487987045801</v>
      </c>
      <c r="AL9" s="17"/>
      <c r="AM9" s="17">
        <v>0.16323106487491701</v>
      </c>
      <c r="AN9" s="17">
        <v>0.116301662173684</v>
      </c>
      <c r="AO9" s="17">
        <v>0.16859451946373399</v>
      </c>
      <c r="AP9" s="17">
        <v>0.112435085793385</v>
      </c>
      <c r="AQ9" s="17">
        <v>0.169104176619155</v>
      </c>
      <c r="AR9" s="17"/>
      <c r="AS9" s="17">
        <v>0.104329772430857</v>
      </c>
      <c r="AT9" s="17">
        <v>0.14116416029418299</v>
      </c>
      <c r="AU9" s="17">
        <v>0.189601866056061</v>
      </c>
      <c r="AV9" s="17">
        <v>0.11747241405652099</v>
      </c>
      <c r="AW9" s="17">
        <v>0.18099038501225501</v>
      </c>
      <c r="AX9" s="17">
        <v>0.138115555159881</v>
      </c>
      <c r="AY9" s="17"/>
      <c r="AZ9" s="17">
        <v>0.13011465743407499</v>
      </c>
      <c r="BA9" s="17">
        <v>0.143759860952059</v>
      </c>
      <c r="BB9" s="17">
        <v>0.14354401009905501</v>
      </c>
      <c r="BC9" s="17">
        <v>0.14516723701192499</v>
      </c>
      <c r="BD9" s="17">
        <v>0.14689020581878601</v>
      </c>
      <c r="BE9" s="17"/>
      <c r="BF9" s="17">
        <v>0.14051240557746</v>
      </c>
      <c r="BG9" s="17"/>
      <c r="BH9" s="17">
        <v>0.13162836684517501</v>
      </c>
      <c r="BI9" s="17"/>
      <c r="BJ9" s="17">
        <v>0.14319429788996599</v>
      </c>
      <c r="BK9" s="17">
        <v>0.12918471398640599</v>
      </c>
      <c r="BL9" s="17">
        <v>0.15910867837819201</v>
      </c>
      <c r="BM9" s="17">
        <v>7.7845562664908094E-2</v>
      </c>
      <c r="BN9" s="17">
        <v>8.7821763379741194E-2</v>
      </c>
      <c r="BO9" s="17">
        <v>0.14590006987943399</v>
      </c>
      <c r="BP9" s="17"/>
      <c r="BQ9" s="17">
        <v>0.135972659975445</v>
      </c>
      <c r="BR9" s="17">
        <v>0.12317903073936699</v>
      </c>
      <c r="BS9" s="17">
        <v>0.14522715589916199</v>
      </c>
      <c r="BT9" s="17"/>
      <c r="BU9" s="17">
        <v>0.131060790167112</v>
      </c>
      <c r="BV9" s="17">
        <v>0.14509139736643401</v>
      </c>
      <c r="BW9" s="17">
        <v>0.13857103515946201</v>
      </c>
      <c r="BX9" s="17"/>
      <c r="BY9" s="17">
        <v>1.1801034965434901E-2</v>
      </c>
      <c r="BZ9" s="17"/>
      <c r="CA9" s="17">
        <v>0.178195828350522</v>
      </c>
    </row>
    <row r="10" spans="2:79" x14ac:dyDescent="0.35">
      <c r="B10" s="18" t="s">
        <v>386</v>
      </c>
      <c r="C10" s="17">
        <v>0.48495846077980098</v>
      </c>
      <c r="D10" s="17">
        <v>0.48787996594682498</v>
      </c>
      <c r="E10" s="17">
        <v>0.47864504417333398</v>
      </c>
      <c r="F10" s="17"/>
      <c r="G10" s="17">
        <v>0.45041584344625202</v>
      </c>
      <c r="H10" s="17">
        <v>0.46823345946289102</v>
      </c>
      <c r="I10" s="17">
        <v>0.51064600957457695</v>
      </c>
      <c r="J10" s="17">
        <v>0.51974918572956796</v>
      </c>
      <c r="K10" s="17">
        <v>0.48292970897765403</v>
      </c>
      <c r="L10" s="17">
        <v>0.48384400012353102</v>
      </c>
      <c r="M10" s="17"/>
      <c r="N10" s="17">
        <v>0.46825533064939401</v>
      </c>
      <c r="O10" s="17">
        <v>0.49379558260440498</v>
      </c>
      <c r="P10" s="17">
        <v>0.55118668751037003</v>
      </c>
      <c r="Q10" s="17">
        <v>0.44386737471201199</v>
      </c>
      <c r="R10" s="17"/>
      <c r="S10" s="17">
        <v>0.52916066060349198</v>
      </c>
      <c r="T10" s="17">
        <v>0.48244674739828303</v>
      </c>
      <c r="U10" s="17">
        <v>0.49155394774964301</v>
      </c>
      <c r="V10" s="17">
        <v>0.51388812358477298</v>
      </c>
      <c r="W10" s="17">
        <v>0.45598262684412599</v>
      </c>
      <c r="X10" s="17">
        <v>0.38640625832995301</v>
      </c>
      <c r="Y10" s="17">
        <v>0.480338919387367</v>
      </c>
      <c r="Z10" s="17">
        <v>0.35342762152031099</v>
      </c>
      <c r="AA10" s="17">
        <v>0.51655049499374495</v>
      </c>
      <c r="AB10" s="17">
        <v>0.48111266432514599</v>
      </c>
      <c r="AC10" s="17">
        <v>0.57447151926000894</v>
      </c>
      <c r="AD10" s="17">
        <v>0.53490704698973901</v>
      </c>
      <c r="AE10" s="17"/>
      <c r="AF10" s="17">
        <v>0.44762226620798501</v>
      </c>
      <c r="AG10" s="17">
        <v>0.480724179370706</v>
      </c>
      <c r="AH10" s="17">
        <v>0.47585065823197997</v>
      </c>
      <c r="AI10" s="17">
        <v>0.52483423724432898</v>
      </c>
      <c r="AJ10" s="17">
        <v>0.59380636402417797</v>
      </c>
      <c r="AK10" s="17">
        <v>0.567904281201009</v>
      </c>
      <c r="AL10" s="17"/>
      <c r="AM10" s="17">
        <v>0.40057555789589</v>
      </c>
      <c r="AN10" s="17">
        <v>0.47273721807572799</v>
      </c>
      <c r="AO10" s="17">
        <v>0.50511337014329605</v>
      </c>
      <c r="AP10" s="17">
        <v>0.56523898729823696</v>
      </c>
      <c r="AQ10" s="17">
        <v>0.49993374981007599</v>
      </c>
      <c r="AR10" s="17"/>
      <c r="AS10" s="17">
        <v>0.54673894937455203</v>
      </c>
      <c r="AT10" s="17">
        <v>0.54912269498938504</v>
      </c>
      <c r="AU10" s="17">
        <v>0.418662581116022</v>
      </c>
      <c r="AV10" s="17">
        <v>0.41517944424048397</v>
      </c>
      <c r="AW10" s="17">
        <v>0.46059270892189702</v>
      </c>
      <c r="AX10" s="17">
        <v>0.46566259703726698</v>
      </c>
      <c r="AY10" s="17"/>
      <c r="AZ10" s="17">
        <v>0.55913366505387496</v>
      </c>
      <c r="BA10" s="17">
        <v>0.45674295383462998</v>
      </c>
      <c r="BB10" s="17">
        <v>0.47271702415068401</v>
      </c>
      <c r="BC10" s="17">
        <v>0.39465355877323699</v>
      </c>
      <c r="BD10" s="17">
        <v>0.49207261349429299</v>
      </c>
      <c r="BE10" s="17"/>
      <c r="BF10" s="17">
        <v>0.484672978345006</v>
      </c>
      <c r="BG10" s="17"/>
      <c r="BH10" s="17">
        <v>0.51792776033270704</v>
      </c>
      <c r="BI10" s="17"/>
      <c r="BJ10" s="17">
        <v>0.45894769369459898</v>
      </c>
      <c r="BK10" s="17">
        <v>0.47559528545718599</v>
      </c>
      <c r="BL10" s="17">
        <v>0.49563227498297102</v>
      </c>
      <c r="BM10" s="17">
        <v>0.476191751087298</v>
      </c>
      <c r="BN10" s="17">
        <v>0.67559251213780902</v>
      </c>
      <c r="BO10" s="17">
        <v>0.46090475886266902</v>
      </c>
      <c r="BP10" s="17"/>
      <c r="BQ10" s="17">
        <v>0.54060891352017704</v>
      </c>
      <c r="BR10" s="17">
        <v>0.48635101104209599</v>
      </c>
      <c r="BS10" s="17">
        <v>0.50122238379421302</v>
      </c>
      <c r="BT10" s="17"/>
      <c r="BU10" s="17">
        <v>0.53070290087387695</v>
      </c>
      <c r="BV10" s="17">
        <v>0.51632613982220799</v>
      </c>
      <c r="BW10" s="17">
        <v>0.49904519203076803</v>
      </c>
      <c r="BX10" s="17"/>
      <c r="BY10" s="17">
        <v>0.36782269029708398</v>
      </c>
      <c r="BZ10" s="17"/>
      <c r="CA10" s="17">
        <v>0.57568497950498099</v>
      </c>
    </row>
    <row r="11" spans="2:79" x14ac:dyDescent="0.35">
      <c r="B11" s="18" t="s">
        <v>387</v>
      </c>
      <c r="C11" s="17">
        <v>0.17690196871414901</v>
      </c>
      <c r="D11" s="17">
        <v>0.177022153136315</v>
      </c>
      <c r="E11" s="17">
        <v>0.17807356027208701</v>
      </c>
      <c r="F11" s="17"/>
      <c r="G11" s="17">
        <v>0.29429114617613</v>
      </c>
      <c r="H11" s="17">
        <v>0.15709502682579601</v>
      </c>
      <c r="I11" s="17">
        <v>0.144413168118982</v>
      </c>
      <c r="J11" s="17">
        <v>0.13237221056300999</v>
      </c>
      <c r="K11" s="17">
        <v>0.19571882390783801</v>
      </c>
      <c r="L11" s="17">
        <v>0.14495949497982</v>
      </c>
      <c r="M11" s="17"/>
      <c r="N11" s="17">
        <v>0.14417953685361001</v>
      </c>
      <c r="O11" s="17">
        <v>0.19075380091575</v>
      </c>
      <c r="P11" s="17">
        <v>0.189294350376642</v>
      </c>
      <c r="Q11" s="17">
        <v>0.19197688928291201</v>
      </c>
      <c r="R11" s="17"/>
      <c r="S11" s="17">
        <v>0.204132796766715</v>
      </c>
      <c r="T11" s="17">
        <v>0.188127348298434</v>
      </c>
      <c r="U11" s="17">
        <v>0.13775083951422901</v>
      </c>
      <c r="V11" s="17">
        <v>0.17743100593464001</v>
      </c>
      <c r="W11" s="17">
        <v>0.237325711995131</v>
      </c>
      <c r="X11" s="17">
        <v>0.15693617002371901</v>
      </c>
      <c r="Y11" s="17">
        <v>0.16898650734963899</v>
      </c>
      <c r="Z11" s="17">
        <v>0.13547383981937</v>
      </c>
      <c r="AA11" s="17">
        <v>0.182444784460606</v>
      </c>
      <c r="AB11" s="17">
        <v>0.24371098908268499</v>
      </c>
      <c r="AC11" s="17">
        <v>4.9179082371705499E-2</v>
      </c>
      <c r="AD11" s="17">
        <v>0.127964101236474</v>
      </c>
      <c r="AE11" s="17"/>
      <c r="AF11" s="17">
        <v>0.19402305867560701</v>
      </c>
      <c r="AG11" s="17">
        <v>0.168695752504604</v>
      </c>
      <c r="AH11" s="17">
        <v>0.20780871271773099</v>
      </c>
      <c r="AI11" s="17">
        <v>0.165234865600841</v>
      </c>
      <c r="AJ11" s="17">
        <v>5.7126441989091399E-2</v>
      </c>
      <c r="AK11" s="17">
        <v>0.15367709072739899</v>
      </c>
      <c r="AL11" s="17"/>
      <c r="AM11" s="17">
        <v>0.19850748953604799</v>
      </c>
      <c r="AN11" s="17">
        <v>0.198467105715112</v>
      </c>
      <c r="AO11" s="17">
        <v>0.168610467268305</v>
      </c>
      <c r="AP11" s="17">
        <v>0.13795661379601001</v>
      </c>
      <c r="AQ11" s="17">
        <v>4.1405252269310702E-2</v>
      </c>
      <c r="AR11" s="17"/>
      <c r="AS11" s="17">
        <v>0.19928272686368301</v>
      </c>
      <c r="AT11" s="17">
        <v>0.12735784368939199</v>
      </c>
      <c r="AU11" s="17">
        <v>0.176738273585374</v>
      </c>
      <c r="AV11" s="17">
        <v>0.21048609604987001</v>
      </c>
      <c r="AW11" s="17">
        <v>0.138419397999409</v>
      </c>
      <c r="AX11" s="17">
        <v>0.228538050467402</v>
      </c>
      <c r="AY11" s="17"/>
      <c r="AZ11" s="17">
        <v>0.15961318387552301</v>
      </c>
      <c r="BA11" s="17">
        <v>0.19651232904042801</v>
      </c>
      <c r="BB11" s="17">
        <v>0.153684542449394</v>
      </c>
      <c r="BC11" s="17">
        <v>0.140441335529191</v>
      </c>
      <c r="BD11" s="17">
        <v>0.19173307130804301</v>
      </c>
      <c r="BE11" s="17"/>
      <c r="BF11" s="17">
        <v>0.17171352951951999</v>
      </c>
      <c r="BG11" s="17"/>
      <c r="BH11" s="17">
        <v>0.17342825634682699</v>
      </c>
      <c r="BI11" s="17"/>
      <c r="BJ11" s="17">
        <v>0.18537724112259499</v>
      </c>
      <c r="BK11" s="17">
        <v>0.200518380242515</v>
      </c>
      <c r="BL11" s="17">
        <v>0.14714800734253999</v>
      </c>
      <c r="BM11" s="17">
        <v>0.26524183557537501</v>
      </c>
      <c r="BN11" s="17">
        <v>0.16252473329054201</v>
      </c>
      <c r="BO11" s="17">
        <v>0.18169846799249401</v>
      </c>
      <c r="BP11" s="17"/>
      <c r="BQ11" s="17">
        <v>0.165334200646409</v>
      </c>
      <c r="BR11" s="17">
        <v>0.17539949303069</v>
      </c>
      <c r="BS11" s="17">
        <v>0.18466184646981301</v>
      </c>
      <c r="BT11" s="17"/>
      <c r="BU11" s="17">
        <v>0.24435176395767499</v>
      </c>
      <c r="BV11" s="17">
        <v>0.15854239847023699</v>
      </c>
      <c r="BW11" s="17">
        <v>0.183910048472337</v>
      </c>
      <c r="BX11" s="17"/>
      <c r="BY11" s="17">
        <v>0.35538290564268599</v>
      </c>
      <c r="BZ11" s="17"/>
      <c r="CA11" s="17">
        <v>0.10954595655915</v>
      </c>
    </row>
    <row r="12" spans="2:79" x14ac:dyDescent="0.35">
      <c r="B12" s="18" t="s">
        <v>388</v>
      </c>
      <c r="C12" s="17">
        <v>6.7070740462854994E-2</v>
      </c>
      <c r="D12" s="17">
        <v>5.28258762906086E-2</v>
      </c>
      <c r="E12" s="17">
        <v>8.0193338193588398E-2</v>
      </c>
      <c r="F12" s="17"/>
      <c r="G12" s="17">
        <v>5.6934241457731599E-2</v>
      </c>
      <c r="H12" s="17">
        <v>4.55546709154191E-2</v>
      </c>
      <c r="I12" s="17">
        <v>0.13423491616965899</v>
      </c>
      <c r="J12" s="17">
        <v>5.3257298963086501E-2</v>
      </c>
      <c r="K12" s="17">
        <v>5.1800777016512901E-2</v>
      </c>
      <c r="L12" s="17">
        <v>6.3022983390778206E-2</v>
      </c>
      <c r="M12" s="17"/>
      <c r="N12" s="17">
        <v>7.3261489322128698E-2</v>
      </c>
      <c r="O12" s="17">
        <v>5.8175684938406802E-2</v>
      </c>
      <c r="P12" s="17">
        <v>7.1310247120862702E-2</v>
      </c>
      <c r="Q12" s="17">
        <v>6.2687982251046104E-2</v>
      </c>
      <c r="R12" s="17"/>
      <c r="S12" s="17">
        <v>8.4390741727437296E-2</v>
      </c>
      <c r="T12" s="17">
        <v>3.8288519749181398E-2</v>
      </c>
      <c r="U12" s="17">
        <v>4.3684890549927601E-2</v>
      </c>
      <c r="V12" s="17">
        <v>4.9257045021361502E-2</v>
      </c>
      <c r="W12" s="17">
        <v>9.0043048856266197E-2</v>
      </c>
      <c r="X12" s="17">
        <v>6.1608690835209597E-2</v>
      </c>
      <c r="Y12" s="17">
        <v>9.7342484726227405E-2</v>
      </c>
      <c r="Z12" s="17">
        <v>6.5441806813826706E-2</v>
      </c>
      <c r="AA12" s="17">
        <v>7.6849411546784194E-2</v>
      </c>
      <c r="AB12" s="17">
        <v>7.4728027081917406E-2</v>
      </c>
      <c r="AC12" s="17">
        <v>3.3369507863710901E-2</v>
      </c>
      <c r="AD12" s="17">
        <v>0.119621417617174</v>
      </c>
      <c r="AE12" s="17"/>
      <c r="AF12" s="17">
        <v>0.11059628676196299</v>
      </c>
      <c r="AG12" s="17">
        <v>7.6216627703634507E-2</v>
      </c>
      <c r="AH12" s="17">
        <v>4.2685161326978402E-2</v>
      </c>
      <c r="AI12" s="17">
        <v>3.1146912208656601E-2</v>
      </c>
      <c r="AJ12" s="17">
        <v>9.4406601542740401E-2</v>
      </c>
      <c r="AK12" s="17">
        <v>7.1857610844591496E-2</v>
      </c>
      <c r="AL12" s="17"/>
      <c r="AM12" s="17">
        <v>9.3353016214389198E-2</v>
      </c>
      <c r="AN12" s="17">
        <v>6.4658080216518393E-2</v>
      </c>
      <c r="AO12" s="17">
        <v>4.1727917254408303E-2</v>
      </c>
      <c r="AP12" s="17">
        <v>8.5637948332738606E-2</v>
      </c>
      <c r="AQ12" s="17">
        <v>0.115601000077638</v>
      </c>
      <c r="AR12" s="17"/>
      <c r="AS12" s="17">
        <v>3.42043485899775E-2</v>
      </c>
      <c r="AT12" s="17">
        <v>7.0284495415289E-2</v>
      </c>
      <c r="AU12" s="17">
        <v>9.7175621578272905E-2</v>
      </c>
      <c r="AV12" s="17">
        <v>0.11641314936314701</v>
      </c>
      <c r="AW12" s="17">
        <v>3.1519031853705901E-2</v>
      </c>
      <c r="AX12" s="17">
        <v>3.2474595920397899E-2</v>
      </c>
      <c r="AY12" s="17"/>
      <c r="AZ12" s="17">
        <v>4.5264825896754401E-2</v>
      </c>
      <c r="BA12" s="17">
        <v>0.102739400955855</v>
      </c>
      <c r="BB12" s="17">
        <v>7.7136600788450693E-2</v>
      </c>
      <c r="BC12" s="17">
        <v>1.7452512014290399E-2</v>
      </c>
      <c r="BD12" s="17">
        <v>4.6330373605440699E-2</v>
      </c>
      <c r="BE12" s="17"/>
      <c r="BF12" s="17">
        <v>7.08700218537376E-2</v>
      </c>
      <c r="BG12" s="17"/>
      <c r="BH12" s="17">
        <v>6.3182161121710101E-2</v>
      </c>
      <c r="BI12" s="17"/>
      <c r="BJ12" s="17">
        <v>7.3922840762251404E-2</v>
      </c>
      <c r="BK12" s="17">
        <v>7.0105210682386704E-2</v>
      </c>
      <c r="BL12" s="17">
        <v>6.9283725048585904E-2</v>
      </c>
      <c r="BM12" s="17">
        <v>0</v>
      </c>
      <c r="BN12" s="17">
        <v>4.7652298951020501E-2</v>
      </c>
      <c r="BO12" s="17">
        <v>0.110089925548551</v>
      </c>
      <c r="BP12" s="17"/>
      <c r="BQ12" s="17">
        <v>5.3882918408906501E-2</v>
      </c>
      <c r="BR12" s="17">
        <v>8.0457872807938105E-2</v>
      </c>
      <c r="BS12" s="17">
        <v>6.5875589629181899E-2</v>
      </c>
      <c r="BT12" s="17"/>
      <c r="BU12" s="17">
        <v>0</v>
      </c>
      <c r="BV12" s="17">
        <v>8.3212273861568903E-2</v>
      </c>
      <c r="BW12" s="17">
        <v>6.5709213394805205E-2</v>
      </c>
      <c r="BX12" s="17"/>
      <c r="BY12" s="17">
        <v>0.19144725986566399</v>
      </c>
      <c r="BZ12" s="17"/>
      <c r="CA12" s="17">
        <v>2.1927027423097899E-2</v>
      </c>
    </row>
    <row r="13" spans="2:79" x14ac:dyDescent="0.35">
      <c r="B13" s="18" t="s">
        <v>136</v>
      </c>
      <c r="C13" s="17">
        <v>0.13082083552422799</v>
      </c>
      <c r="D13" s="17">
        <v>0.119589876383746</v>
      </c>
      <c r="E13" s="17">
        <v>0.14173014276672799</v>
      </c>
      <c r="F13" s="17"/>
      <c r="G13" s="17">
        <v>7.8429579202892993E-2</v>
      </c>
      <c r="H13" s="17">
        <v>0.160179176157209</v>
      </c>
      <c r="I13" s="17">
        <v>0.119693299250886</v>
      </c>
      <c r="J13" s="17">
        <v>0.109016533131174</v>
      </c>
      <c r="K13" s="17">
        <v>0.106103234632592</v>
      </c>
      <c r="L13" s="17">
        <v>0.185762577445895</v>
      </c>
      <c r="M13" s="17"/>
      <c r="N13" s="17">
        <v>0.1390355071237</v>
      </c>
      <c r="O13" s="17">
        <v>0.149293695880864</v>
      </c>
      <c r="P13" s="17">
        <v>0.100696323306795</v>
      </c>
      <c r="Q13" s="17">
        <v>0.12763551538676901</v>
      </c>
      <c r="R13" s="17"/>
      <c r="S13" s="17">
        <v>8.6025713161829706E-2</v>
      </c>
      <c r="T13" s="17">
        <v>8.4828361832482505E-2</v>
      </c>
      <c r="U13" s="17">
        <v>0.24146588495653601</v>
      </c>
      <c r="V13" s="17">
        <v>0.135504893986227</v>
      </c>
      <c r="W13" s="17">
        <v>0.103218856856076</v>
      </c>
      <c r="X13" s="17">
        <v>0.19266922247594601</v>
      </c>
      <c r="Y13" s="17">
        <v>8.9971839540405593E-2</v>
      </c>
      <c r="Z13" s="17">
        <v>0.114579378657699</v>
      </c>
      <c r="AA13" s="17">
        <v>0.10238585625436</v>
      </c>
      <c r="AB13" s="17">
        <v>0.14051787644855099</v>
      </c>
      <c r="AC13" s="17">
        <v>0.21334219052638001</v>
      </c>
      <c r="AD13" s="17">
        <v>0.101988812966783</v>
      </c>
      <c r="AE13" s="17"/>
      <c r="AF13" s="17">
        <v>0.16227800503592499</v>
      </c>
      <c r="AG13" s="17">
        <v>0.12804526390516299</v>
      </c>
      <c r="AH13" s="17">
        <v>8.2229945116463393E-2</v>
      </c>
      <c r="AI13" s="17">
        <v>0.154278958973431</v>
      </c>
      <c r="AJ13" s="17">
        <v>0.15159889288935899</v>
      </c>
      <c r="AK13" s="17">
        <v>4.0776137356543098E-2</v>
      </c>
      <c r="AL13" s="17"/>
      <c r="AM13" s="17">
        <v>0.14433287147875701</v>
      </c>
      <c r="AN13" s="17">
        <v>0.14783593381895799</v>
      </c>
      <c r="AO13" s="17">
        <v>0.115953725870257</v>
      </c>
      <c r="AP13" s="17">
        <v>9.8731364779628406E-2</v>
      </c>
      <c r="AQ13" s="17">
        <v>0.17395582122382</v>
      </c>
      <c r="AR13" s="17"/>
      <c r="AS13" s="17">
        <v>0.11544420274093101</v>
      </c>
      <c r="AT13" s="17">
        <v>0.11207080561175101</v>
      </c>
      <c r="AU13" s="17">
        <v>0.117821657664269</v>
      </c>
      <c r="AV13" s="17">
        <v>0.140448896289978</v>
      </c>
      <c r="AW13" s="17">
        <v>0.188478476212734</v>
      </c>
      <c r="AX13" s="17">
        <v>0.13520920141505199</v>
      </c>
      <c r="AY13" s="17"/>
      <c r="AZ13" s="17">
        <v>0.105873667739772</v>
      </c>
      <c r="BA13" s="17">
        <v>0.100245455217028</v>
      </c>
      <c r="BB13" s="17">
        <v>0.15291782251241601</v>
      </c>
      <c r="BC13" s="17">
        <v>0.30228535667135598</v>
      </c>
      <c r="BD13" s="17">
        <v>0.122973735773437</v>
      </c>
      <c r="BE13" s="17"/>
      <c r="BF13" s="17">
        <v>0.13223106470427701</v>
      </c>
      <c r="BG13" s="17"/>
      <c r="BH13" s="17">
        <v>0.113833455353581</v>
      </c>
      <c r="BI13" s="17"/>
      <c r="BJ13" s="17">
        <v>0.13855792653058799</v>
      </c>
      <c r="BK13" s="17">
        <v>0.12459640963150601</v>
      </c>
      <c r="BL13" s="17">
        <v>0.12882731424771099</v>
      </c>
      <c r="BM13" s="17">
        <v>0.180720850672419</v>
      </c>
      <c r="BN13" s="17">
        <v>2.64086922408872E-2</v>
      </c>
      <c r="BO13" s="17">
        <v>0.101406777716853</v>
      </c>
      <c r="BP13" s="17"/>
      <c r="BQ13" s="17">
        <v>0.104201307449062</v>
      </c>
      <c r="BR13" s="17">
        <v>0.134612592379908</v>
      </c>
      <c r="BS13" s="17">
        <v>0.10301302420763001</v>
      </c>
      <c r="BT13" s="17"/>
      <c r="BU13" s="17">
        <v>9.3884545001336903E-2</v>
      </c>
      <c r="BV13" s="17">
        <v>9.6827790479551895E-2</v>
      </c>
      <c r="BW13" s="17">
        <v>0.112764510942627</v>
      </c>
      <c r="BX13" s="17"/>
      <c r="BY13" s="17">
        <v>7.3546109229131698E-2</v>
      </c>
      <c r="BZ13" s="17"/>
      <c r="CA13" s="17">
        <v>0.11464620816225</v>
      </c>
    </row>
    <row r="14" spans="2:79" x14ac:dyDescent="0.35">
      <c r="B14" s="18" t="s">
        <v>389</v>
      </c>
      <c r="C14" s="21">
        <v>0.62520645529876795</v>
      </c>
      <c r="D14" s="21">
        <v>0.65056209418933097</v>
      </c>
      <c r="E14" s="21">
        <v>0.60000295876759702</v>
      </c>
      <c r="F14" s="21"/>
      <c r="G14" s="21">
        <v>0.57034503316324503</v>
      </c>
      <c r="H14" s="21">
        <v>0.637171126101577</v>
      </c>
      <c r="I14" s="21">
        <v>0.60165861646047303</v>
      </c>
      <c r="J14" s="21">
        <v>0.70535395734272999</v>
      </c>
      <c r="K14" s="21">
        <v>0.64637716444305704</v>
      </c>
      <c r="L14" s="21">
        <v>0.60625494418350701</v>
      </c>
      <c r="M14" s="21"/>
      <c r="N14" s="21">
        <v>0.64352346670056204</v>
      </c>
      <c r="O14" s="21">
        <v>0.60177681826497997</v>
      </c>
      <c r="P14" s="21">
        <v>0.63869907919570001</v>
      </c>
      <c r="Q14" s="21">
        <v>0.61769961307927301</v>
      </c>
      <c r="R14" s="21"/>
      <c r="S14" s="21">
        <v>0.62545074834401804</v>
      </c>
      <c r="T14" s="21">
        <v>0.68875577011990197</v>
      </c>
      <c r="U14" s="21">
        <v>0.57709838497930799</v>
      </c>
      <c r="V14" s="21">
        <v>0.63780705505777202</v>
      </c>
      <c r="W14" s="21">
        <v>0.569412382292527</v>
      </c>
      <c r="X14" s="21">
        <v>0.58878591666512603</v>
      </c>
      <c r="Y14" s="21">
        <v>0.64369916838372798</v>
      </c>
      <c r="Z14" s="21">
        <v>0.68450497470910399</v>
      </c>
      <c r="AA14" s="21">
        <v>0.63831994773824996</v>
      </c>
      <c r="AB14" s="21">
        <v>0.54104310738684602</v>
      </c>
      <c r="AC14" s="21">
        <v>0.70410921923820402</v>
      </c>
      <c r="AD14" s="21">
        <v>0.65042566817956904</v>
      </c>
      <c r="AE14" s="21"/>
      <c r="AF14" s="21">
        <v>0.53310264952650499</v>
      </c>
      <c r="AG14" s="21">
        <v>0.62704235588659796</v>
      </c>
      <c r="AH14" s="21">
        <v>0.667276180838827</v>
      </c>
      <c r="AI14" s="21">
        <v>0.64933926321707103</v>
      </c>
      <c r="AJ14" s="21">
        <v>0.69686806357880904</v>
      </c>
      <c r="AK14" s="21">
        <v>0.73368916107146598</v>
      </c>
      <c r="AL14" s="21"/>
      <c r="AM14" s="21">
        <v>0.56380662277080595</v>
      </c>
      <c r="AN14" s="21">
        <v>0.58903888024941198</v>
      </c>
      <c r="AO14" s="21">
        <v>0.67370788960702899</v>
      </c>
      <c r="AP14" s="21">
        <v>0.67767407309162297</v>
      </c>
      <c r="AQ14" s="21">
        <v>0.66903792642923099</v>
      </c>
      <c r="AR14" s="21"/>
      <c r="AS14" s="21">
        <v>0.65106872180540898</v>
      </c>
      <c r="AT14" s="21">
        <v>0.69028685528356803</v>
      </c>
      <c r="AU14" s="21">
        <v>0.60826444717208406</v>
      </c>
      <c r="AV14" s="21">
        <v>0.53265185829700601</v>
      </c>
      <c r="AW14" s="21">
        <v>0.64158309393415103</v>
      </c>
      <c r="AX14" s="21">
        <v>0.60377815219714803</v>
      </c>
      <c r="AY14" s="21"/>
      <c r="AZ14" s="21">
        <v>0.68924832248794998</v>
      </c>
      <c r="BA14" s="21">
        <v>0.60050281478668899</v>
      </c>
      <c r="BB14" s="21">
        <v>0.61626103424973899</v>
      </c>
      <c r="BC14" s="21">
        <v>0.53982079578516196</v>
      </c>
      <c r="BD14" s="21">
        <v>0.63896281931307897</v>
      </c>
      <c r="BE14" s="21"/>
      <c r="BF14" s="21">
        <v>0.62518538392246603</v>
      </c>
      <c r="BG14" s="21"/>
      <c r="BH14" s="21">
        <v>0.64955612717788203</v>
      </c>
      <c r="BI14" s="21"/>
      <c r="BJ14" s="21">
        <v>0.60214199158456505</v>
      </c>
      <c r="BK14" s="21">
        <v>0.60477999944359295</v>
      </c>
      <c r="BL14" s="21">
        <v>0.654740953361163</v>
      </c>
      <c r="BM14" s="21">
        <v>0.554037313752206</v>
      </c>
      <c r="BN14" s="21">
        <v>0.76341427551755103</v>
      </c>
      <c r="BO14" s="21">
        <v>0.60680482874210195</v>
      </c>
      <c r="BP14" s="21"/>
      <c r="BQ14" s="21">
        <v>0.67658157349562298</v>
      </c>
      <c r="BR14" s="21">
        <v>0.60953004178146397</v>
      </c>
      <c r="BS14" s="21">
        <v>0.64644953969337504</v>
      </c>
      <c r="BT14" s="21"/>
      <c r="BU14" s="21">
        <v>0.66176369104098798</v>
      </c>
      <c r="BV14" s="21">
        <v>0.66141753718864205</v>
      </c>
      <c r="BW14" s="21">
        <v>0.63761622719023103</v>
      </c>
      <c r="BX14" s="21"/>
      <c r="BY14" s="21">
        <v>0.37962372526251797</v>
      </c>
      <c r="BZ14" s="21"/>
      <c r="CA14" s="21">
        <v>0.75388080785550304</v>
      </c>
    </row>
    <row r="15" spans="2:79" x14ac:dyDescent="0.35">
      <c r="B15" s="18" t="s">
        <v>390</v>
      </c>
      <c r="C15" s="21">
        <v>0.243972709177004</v>
      </c>
      <c r="D15" s="21">
        <v>0.22984802942692301</v>
      </c>
      <c r="E15" s="21">
        <v>0.25826689846567502</v>
      </c>
      <c r="F15" s="21"/>
      <c r="G15" s="21">
        <v>0.35122538763386202</v>
      </c>
      <c r="H15" s="21">
        <v>0.202649697741215</v>
      </c>
      <c r="I15" s="21">
        <v>0.27864808428864102</v>
      </c>
      <c r="J15" s="21">
        <v>0.185629509526096</v>
      </c>
      <c r="K15" s="21">
        <v>0.24751960092435099</v>
      </c>
      <c r="L15" s="21">
        <v>0.207982478370598</v>
      </c>
      <c r="M15" s="21"/>
      <c r="N15" s="21">
        <v>0.21744102617573799</v>
      </c>
      <c r="O15" s="21">
        <v>0.248929485854157</v>
      </c>
      <c r="P15" s="21">
        <v>0.26060459749750498</v>
      </c>
      <c r="Q15" s="21">
        <v>0.254664871533958</v>
      </c>
      <c r="R15" s="21"/>
      <c r="S15" s="21">
        <v>0.28852353849415202</v>
      </c>
      <c r="T15" s="21">
        <v>0.22641586804761499</v>
      </c>
      <c r="U15" s="21">
        <v>0.181435730064157</v>
      </c>
      <c r="V15" s="21">
        <v>0.226688050956001</v>
      </c>
      <c r="W15" s="21">
        <v>0.32736876085139799</v>
      </c>
      <c r="X15" s="21">
        <v>0.21854486085892899</v>
      </c>
      <c r="Y15" s="21">
        <v>0.26632899207586702</v>
      </c>
      <c r="Z15" s="21">
        <v>0.200915646633197</v>
      </c>
      <c r="AA15" s="21">
        <v>0.25929419600739001</v>
      </c>
      <c r="AB15" s="21">
        <v>0.31843901616460302</v>
      </c>
      <c r="AC15" s="21">
        <v>8.2548590235416497E-2</v>
      </c>
      <c r="AD15" s="21">
        <v>0.24758551885364799</v>
      </c>
      <c r="AE15" s="21"/>
      <c r="AF15" s="21">
        <v>0.30461934543757002</v>
      </c>
      <c r="AG15" s="21">
        <v>0.244912380208238</v>
      </c>
      <c r="AH15" s="21">
        <v>0.25049387404471002</v>
      </c>
      <c r="AI15" s="21">
        <v>0.196381777809498</v>
      </c>
      <c r="AJ15" s="21">
        <v>0.151533043531832</v>
      </c>
      <c r="AK15" s="21">
        <v>0.22553470157199099</v>
      </c>
      <c r="AL15" s="21"/>
      <c r="AM15" s="21">
        <v>0.29186050575043698</v>
      </c>
      <c r="AN15" s="21">
        <v>0.26312518593162998</v>
      </c>
      <c r="AO15" s="21">
        <v>0.210338384522713</v>
      </c>
      <c r="AP15" s="21">
        <v>0.22359456212874901</v>
      </c>
      <c r="AQ15" s="21">
        <v>0.15700625234694901</v>
      </c>
      <c r="AR15" s="21"/>
      <c r="AS15" s="21">
        <v>0.23348707545366101</v>
      </c>
      <c r="AT15" s="21">
        <v>0.19764233910468099</v>
      </c>
      <c r="AU15" s="21">
        <v>0.273913895163647</v>
      </c>
      <c r="AV15" s="21">
        <v>0.32689924541301701</v>
      </c>
      <c r="AW15" s="21">
        <v>0.169938429853114</v>
      </c>
      <c r="AX15" s="21">
        <v>0.26101264638779897</v>
      </c>
      <c r="AY15" s="21"/>
      <c r="AZ15" s="21">
        <v>0.20487800977227799</v>
      </c>
      <c r="BA15" s="21">
        <v>0.29925172999628302</v>
      </c>
      <c r="BB15" s="21">
        <v>0.230821143237845</v>
      </c>
      <c r="BC15" s="21">
        <v>0.15789384754348201</v>
      </c>
      <c r="BD15" s="21">
        <v>0.238063444913483</v>
      </c>
      <c r="BE15" s="21"/>
      <c r="BF15" s="21">
        <v>0.24258355137325699</v>
      </c>
      <c r="BG15" s="21"/>
      <c r="BH15" s="21">
        <v>0.236610417468537</v>
      </c>
      <c r="BI15" s="21"/>
      <c r="BJ15" s="21">
        <v>0.25930008188484699</v>
      </c>
      <c r="BK15" s="21">
        <v>0.27062359092490201</v>
      </c>
      <c r="BL15" s="21">
        <v>0.21643173239112601</v>
      </c>
      <c r="BM15" s="21">
        <v>0.26524183557537501</v>
      </c>
      <c r="BN15" s="21">
        <v>0.21017703224156201</v>
      </c>
      <c r="BO15" s="21">
        <v>0.29178839354104502</v>
      </c>
      <c r="BP15" s="21"/>
      <c r="BQ15" s="21">
        <v>0.21921711905531499</v>
      </c>
      <c r="BR15" s="21">
        <v>0.255857365838628</v>
      </c>
      <c r="BS15" s="21">
        <v>0.25053743609899498</v>
      </c>
      <c r="BT15" s="21"/>
      <c r="BU15" s="21">
        <v>0.24435176395767499</v>
      </c>
      <c r="BV15" s="21">
        <v>0.241754672331806</v>
      </c>
      <c r="BW15" s="21">
        <v>0.24961926186714301</v>
      </c>
      <c r="BX15" s="21"/>
      <c r="BY15" s="21">
        <v>0.54683016550834995</v>
      </c>
      <c r="BZ15" s="21"/>
      <c r="CA15" s="21">
        <v>0.13147298398224699</v>
      </c>
    </row>
    <row r="16" spans="2:79" x14ac:dyDescent="0.35">
      <c r="B16" s="18" t="s">
        <v>202</v>
      </c>
      <c r="C16" s="22">
        <v>0.38123374612176397</v>
      </c>
      <c r="D16" s="22">
        <v>0.42071406476240802</v>
      </c>
      <c r="E16" s="22">
        <v>0.341736060301922</v>
      </c>
      <c r="F16" s="22"/>
      <c r="G16" s="22">
        <v>0.21911964552938301</v>
      </c>
      <c r="H16" s="22">
        <v>0.43452142836036201</v>
      </c>
      <c r="I16" s="22">
        <v>0.32301053217183301</v>
      </c>
      <c r="J16" s="22">
        <v>0.51972444781663396</v>
      </c>
      <c r="K16" s="22">
        <v>0.39885756351870599</v>
      </c>
      <c r="L16" s="22">
        <v>0.39827246581290998</v>
      </c>
      <c r="M16" s="22"/>
      <c r="N16" s="22">
        <v>0.42608244052482303</v>
      </c>
      <c r="O16" s="22">
        <v>0.352847332410823</v>
      </c>
      <c r="P16" s="22">
        <v>0.37809448169819498</v>
      </c>
      <c r="Q16" s="22">
        <v>0.36303474154531501</v>
      </c>
      <c r="R16" s="22"/>
      <c r="S16" s="22">
        <v>0.33692720984986602</v>
      </c>
      <c r="T16" s="22">
        <v>0.46233990207228598</v>
      </c>
      <c r="U16" s="22">
        <v>0.39566265491515101</v>
      </c>
      <c r="V16" s="22">
        <v>0.41111900410177099</v>
      </c>
      <c r="W16" s="22">
        <v>0.24204362144112901</v>
      </c>
      <c r="X16" s="22">
        <v>0.37024105580619698</v>
      </c>
      <c r="Y16" s="22">
        <v>0.37737017630786102</v>
      </c>
      <c r="Z16" s="22">
        <v>0.48358932807590699</v>
      </c>
      <c r="AA16" s="22">
        <v>0.37902575173086001</v>
      </c>
      <c r="AB16" s="22">
        <v>0.222604091222244</v>
      </c>
      <c r="AC16" s="22">
        <v>0.62156062900278697</v>
      </c>
      <c r="AD16" s="22">
        <v>0.40284014932592199</v>
      </c>
      <c r="AE16" s="22"/>
      <c r="AF16" s="22">
        <v>0.228483304088935</v>
      </c>
      <c r="AG16" s="22">
        <v>0.38212997567835999</v>
      </c>
      <c r="AH16" s="22">
        <v>0.41678230679411699</v>
      </c>
      <c r="AI16" s="22">
        <v>0.45295748540757302</v>
      </c>
      <c r="AJ16" s="22">
        <v>0.54533502004697698</v>
      </c>
      <c r="AK16" s="22">
        <v>0.50815445949947602</v>
      </c>
      <c r="AL16" s="22"/>
      <c r="AM16" s="22">
        <v>0.27194611702036903</v>
      </c>
      <c r="AN16" s="22">
        <v>0.325913694317781</v>
      </c>
      <c r="AO16" s="22">
        <v>0.46336950508431601</v>
      </c>
      <c r="AP16" s="22">
        <v>0.45407951096287402</v>
      </c>
      <c r="AQ16" s="22">
        <v>0.51203167408228201</v>
      </c>
      <c r="AR16" s="22"/>
      <c r="AS16" s="22">
        <v>0.41758164635174799</v>
      </c>
      <c r="AT16" s="22">
        <v>0.49264451617888699</v>
      </c>
      <c r="AU16" s="22">
        <v>0.334350552008436</v>
      </c>
      <c r="AV16" s="22">
        <v>0.20575261288398899</v>
      </c>
      <c r="AW16" s="22">
        <v>0.471644664081037</v>
      </c>
      <c r="AX16" s="22">
        <v>0.342765505809349</v>
      </c>
      <c r="AY16" s="22"/>
      <c r="AZ16" s="22">
        <v>0.48437031271567199</v>
      </c>
      <c r="BA16" s="22">
        <v>0.30125108479040602</v>
      </c>
      <c r="BB16" s="22">
        <v>0.38543989101189402</v>
      </c>
      <c r="BC16" s="22">
        <v>0.38192694824168</v>
      </c>
      <c r="BD16" s="22">
        <v>0.400899374399596</v>
      </c>
      <c r="BE16" s="22"/>
      <c r="BF16" s="22">
        <v>0.38260183254920899</v>
      </c>
      <c r="BG16" s="22"/>
      <c r="BH16" s="22">
        <v>0.41294570970934502</v>
      </c>
      <c r="BI16" s="22"/>
      <c r="BJ16" s="22">
        <v>0.34284190969971901</v>
      </c>
      <c r="BK16" s="22">
        <v>0.33415640851869099</v>
      </c>
      <c r="BL16" s="22">
        <v>0.43830922097003699</v>
      </c>
      <c r="BM16" s="22">
        <v>0.28879547817683199</v>
      </c>
      <c r="BN16" s="22">
        <v>0.553237243275988</v>
      </c>
      <c r="BO16" s="22">
        <v>0.31501643520105699</v>
      </c>
      <c r="BP16" s="22"/>
      <c r="BQ16" s="22">
        <v>0.45736445444030699</v>
      </c>
      <c r="BR16" s="22">
        <v>0.35367267594283502</v>
      </c>
      <c r="BS16" s="22">
        <v>0.39591210359438</v>
      </c>
      <c r="BT16" s="22"/>
      <c r="BU16" s="22">
        <v>0.41741192708331298</v>
      </c>
      <c r="BV16" s="22">
        <v>0.41966286485683602</v>
      </c>
      <c r="BW16" s="22">
        <v>0.38799696532308797</v>
      </c>
      <c r="BX16" s="22"/>
      <c r="BY16" s="22">
        <v>-0.16720644024583201</v>
      </c>
      <c r="BZ16" s="22"/>
      <c r="CA16" s="22">
        <v>0.622407823873255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A21"/>
  <sheetViews>
    <sheetView showGridLines="0"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789</v>
      </c>
      <c r="D7" s="10">
        <v>393</v>
      </c>
      <c r="E7" s="10">
        <v>394</v>
      </c>
      <c r="F7" s="10"/>
      <c r="G7" s="10">
        <v>93</v>
      </c>
      <c r="H7" s="10">
        <v>109</v>
      </c>
      <c r="I7" s="10">
        <v>104</v>
      </c>
      <c r="J7" s="10">
        <v>133</v>
      </c>
      <c r="K7" s="10">
        <v>145</v>
      </c>
      <c r="L7" s="10">
        <v>205</v>
      </c>
      <c r="M7" s="10"/>
      <c r="N7" s="10">
        <v>305</v>
      </c>
      <c r="O7" s="10">
        <v>210</v>
      </c>
      <c r="P7" s="10">
        <v>124</v>
      </c>
      <c r="Q7" s="10">
        <v>148</v>
      </c>
      <c r="R7" s="10"/>
      <c r="S7" s="10">
        <v>93</v>
      </c>
      <c r="T7" s="10">
        <v>85</v>
      </c>
      <c r="U7" s="10">
        <v>65</v>
      </c>
      <c r="V7" s="10">
        <v>52</v>
      </c>
      <c r="W7" s="10">
        <v>48</v>
      </c>
      <c r="X7" s="10">
        <v>74</v>
      </c>
      <c r="Y7" s="10">
        <v>78</v>
      </c>
      <c r="Z7" s="10">
        <v>32</v>
      </c>
      <c r="AA7" s="10">
        <v>91</v>
      </c>
      <c r="AB7" s="10">
        <v>91</v>
      </c>
      <c r="AC7" s="10">
        <v>55</v>
      </c>
      <c r="AD7" s="10">
        <v>25</v>
      </c>
      <c r="AE7" s="10"/>
      <c r="AF7" s="10">
        <v>135</v>
      </c>
      <c r="AG7" s="10">
        <v>252</v>
      </c>
      <c r="AH7" s="10">
        <v>145</v>
      </c>
      <c r="AI7" s="10">
        <v>86</v>
      </c>
      <c r="AJ7" s="10">
        <v>50</v>
      </c>
      <c r="AK7" s="10">
        <v>61</v>
      </c>
      <c r="AL7" s="10"/>
      <c r="AM7" s="10">
        <v>168</v>
      </c>
      <c r="AN7" s="10">
        <v>267</v>
      </c>
      <c r="AO7" s="10">
        <v>205</v>
      </c>
      <c r="AP7" s="10">
        <v>108</v>
      </c>
      <c r="AQ7" s="10">
        <v>17</v>
      </c>
      <c r="AR7" s="10"/>
      <c r="AS7" s="10">
        <v>184</v>
      </c>
      <c r="AT7" s="10">
        <v>188</v>
      </c>
      <c r="AU7" s="10">
        <v>90</v>
      </c>
      <c r="AV7" s="10">
        <v>169</v>
      </c>
      <c r="AW7" s="10">
        <v>107</v>
      </c>
      <c r="AX7" s="10">
        <v>50</v>
      </c>
      <c r="AY7" s="10"/>
      <c r="AZ7" s="10">
        <v>176</v>
      </c>
      <c r="BA7" s="10">
        <v>196</v>
      </c>
      <c r="BB7" s="10">
        <v>167</v>
      </c>
      <c r="BC7" s="10">
        <v>66</v>
      </c>
      <c r="BD7" s="10">
        <v>180</v>
      </c>
      <c r="BE7" s="10"/>
      <c r="BF7" s="10">
        <v>639</v>
      </c>
      <c r="BG7" s="10"/>
      <c r="BH7" s="10">
        <v>482</v>
      </c>
      <c r="BI7" s="10"/>
      <c r="BJ7" s="10">
        <v>240</v>
      </c>
      <c r="BK7" s="10">
        <v>160</v>
      </c>
      <c r="BL7" s="10">
        <v>258</v>
      </c>
      <c r="BM7" s="10">
        <v>50</v>
      </c>
      <c r="BN7" s="10">
        <v>22</v>
      </c>
      <c r="BO7" s="10">
        <v>25</v>
      </c>
      <c r="BP7" s="10"/>
      <c r="BQ7" s="10">
        <v>119</v>
      </c>
      <c r="BR7" s="10">
        <v>218</v>
      </c>
      <c r="BS7" s="10">
        <v>392</v>
      </c>
      <c r="BT7" s="10"/>
      <c r="BU7" s="10">
        <v>33</v>
      </c>
      <c r="BV7" s="10">
        <v>244</v>
      </c>
      <c r="BW7" s="10">
        <v>422</v>
      </c>
      <c r="BX7" s="10"/>
      <c r="BY7" s="10">
        <v>23</v>
      </c>
      <c r="BZ7" s="10"/>
      <c r="CA7" s="10">
        <v>188</v>
      </c>
    </row>
    <row r="8" spans="2:79" ht="30" customHeight="1" x14ac:dyDescent="0.35">
      <c r="B8" s="11" t="s">
        <v>20</v>
      </c>
      <c r="C8" s="11">
        <v>797</v>
      </c>
      <c r="D8" s="11">
        <v>410</v>
      </c>
      <c r="E8" s="11">
        <v>385</v>
      </c>
      <c r="F8" s="11"/>
      <c r="G8" s="11">
        <v>109</v>
      </c>
      <c r="H8" s="11">
        <v>123</v>
      </c>
      <c r="I8" s="11">
        <v>136</v>
      </c>
      <c r="J8" s="11">
        <v>148</v>
      </c>
      <c r="K8" s="11">
        <v>120</v>
      </c>
      <c r="L8" s="11">
        <v>162</v>
      </c>
      <c r="M8" s="11"/>
      <c r="N8" s="11">
        <v>206</v>
      </c>
      <c r="O8" s="11">
        <v>200</v>
      </c>
      <c r="P8" s="11">
        <v>210</v>
      </c>
      <c r="Q8" s="11">
        <v>179</v>
      </c>
      <c r="R8" s="11"/>
      <c r="S8" s="11">
        <v>100</v>
      </c>
      <c r="T8" s="11">
        <v>82</v>
      </c>
      <c r="U8" s="11">
        <v>63</v>
      </c>
      <c r="V8" s="11">
        <v>62</v>
      </c>
      <c r="W8" s="11">
        <v>48</v>
      </c>
      <c r="X8" s="11">
        <v>81</v>
      </c>
      <c r="Y8" s="11">
        <v>77</v>
      </c>
      <c r="Z8" s="11">
        <v>32</v>
      </c>
      <c r="AA8" s="11">
        <v>94</v>
      </c>
      <c r="AB8" s="11">
        <v>91</v>
      </c>
      <c r="AC8" s="11">
        <v>48</v>
      </c>
      <c r="AD8" s="11">
        <v>18</v>
      </c>
      <c r="AE8" s="11"/>
      <c r="AF8" s="11">
        <v>145</v>
      </c>
      <c r="AG8" s="11">
        <v>279</v>
      </c>
      <c r="AH8" s="11">
        <v>144</v>
      </c>
      <c r="AI8" s="11">
        <v>85</v>
      </c>
      <c r="AJ8" s="11">
        <v>43</v>
      </c>
      <c r="AK8" s="11">
        <v>40</v>
      </c>
      <c r="AL8" s="11"/>
      <c r="AM8" s="11">
        <v>195</v>
      </c>
      <c r="AN8" s="11">
        <v>284</v>
      </c>
      <c r="AO8" s="11">
        <v>198</v>
      </c>
      <c r="AP8" s="11">
        <v>90</v>
      </c>
      <c r="AQ8" s="11">
        <v>9</v>
      </c>
      <c r="AR8" s="11"/>
      <c r="AS8" s="11">
        <v>197</v>
      </c>
      <c r="AT8" s="11">
        <v>184</v>
      </c>
      <c r="AU8" s="11">
        <v>94</v>
      </c>
      <c r="AV8" s="11">
        <v>170</v>
      </c>
      <c r="AW8" s="11">
        <v>102</v>
      </c>
      <c r="AX8" s="11">
        <v>49</v>
      </c>
      <c r="AY8" s="11"/>
      <c r="AZ8" s="11">
        <v>153</v>
      </c>
      <c r="BA8" s="11">
        <v>206</v>
      </c>
      <c r="BB8" s="11">
        <v>185</v>
      </c>
      <c r="BC8" s="11">
        <v>58</v>
      </c>
      <c r="BD8" s="11">
        <v>192</v>
      </c>
      <c r="BE8" s="11"/>
      <c r="BF8" s="11">
        <v>633</v>
      </c>
      <c r="BG8" s="11"/>
      <c r="BH8" s="11">
        <v>451</v>
      </c>
      <c r="BI8" s="11"/>
      <c r="BJ8" s="11">
        <v>270</v>
      </c>
      <c r="BK8" s="11">
        <v>149</v>
      </c>
      <c r="BL8" s="11">
        <v>233</v>
      </c>
      <c r="BM8" s="11">
        <v>52</v>
      </c>
      <c r="BN8" s="11">
        <v>29</v>
      </c>
      <c r="BO8" s="11">
        <v>28</v>
      </c>
      <c r="BP8" s="11"/>
      <c r="BQ8" s="11">
        <v>120</v>
      </c>
      <c r="BR8" s="11">
        <v>233</v>
      </c>
      <c r="BS8" s="11">
        <v>384</v>
      </c>
      <c r="BT8" s="11"/>
      <c r="BU8" s="11">
        <v>37</v>
      </c>
      <c r="BV8" s="11">
        <v>243</v>
      </c>
      <c r="BW8" s="11">
        <v>425</v>
      </c>
      <c r="BX8" s="11"/>
      <c r="BY8" s="11">
        <v>27</v>
      </c>
      <c r="BZ8" s="11"/>
      <c r="CA8" s="11">
        <v>184</v>
      </c>
    </row>
    <row r="9" spans="2:79" x14ac:dyDescent="0.35">
      <c r="B9" s="18" t="s">
        <v>385</v>
      </c>
      <c r="C9" s="17">
        <v>0.179993548236032</v>
      </c>
      <c r="D9" s="17">
        <v>0.17508160974856499</v>
      </c>
      <c r="E9" s="17">
        <v>0.18138895017249701</v>
      </c>
      <c r="F9" s="17"/>
      <c r="G9" s="17">
        <v>0.168630605724616</v>
      </c>
      <c r="H9" s="17">
        <v>0.215593427833601</v>
      </c>
      <c r="I9" s="17">
        <v>0.121228443321389</v>
      </c>
      <c r="J9" s="17">
        <v>0.249572183581592</v>
      </c>
      <c r="K9" s="17">
        <v>0.17810257446094999</v>
      </c>
      <c r="L9" s="17">
        <v>0.14796701848912999</v>
      </c>
      <c r="M9" s="17"/>
      <c r="N9" s="17">
        <v>0.23746059403663999</v>
      </c>
      <c r="O9" s="17">
        <v>0.175052693541666</v>
      </c>
      <c r="P9" s="17">
        <v>0.192761479032379</v>
      </c>
      <c r="Q9" s="17">
        <v>0.106365310084091</v>
      </c>
      <c r="R9" s="17"/>
      <c r="S9" s="17">
        <v>0.25921410491734997</v>
      </c>
      <c r="T9" s="17">
        <v>0.161483002063115</v>
      </c>
      <c r="U9" s="17">
        <v>0.15892610977979599</v>
      </c>
      <c r="V9" s="17">
        <v>5.0414667771654598E-2</v>
      </c>
      <c r="W9" s="17">
        <v>0.119345224688358</v>
      </c>
      <c r="X9" s="17">
        <v>0.28660242008936798</v>
      </c>
      <c r="Y9" s="17">
        <v>0.18901671722897601</v>
      </c>
      <c r="Z9" s="17">
        <v>0.14022689137986399</v>
      </c>
      <c r="AA9" s="17">
        <v>0.19416266807343899</v>
      </c>
      <c r="AB9" s="17">
        <v>0.153429027944604</v>
      </c>
      <c r="AC9" s="17">
        <v>0.18103070854328501</v>
      </c>
      <c r="AD9" s="17">
        <v>0.114821678612112</v>
      </c>
      <c r="AE9" s="17"/>
      <c r="AF9" s="17">
        <v>0.18872474721799101</v>
      </c>
      <c r="AG9" s="17">
        <v>0.14755698547288301</v>
      </c>
      <c r="AH9" s="17">
        <v>0.22785204573638099</v>
      </c>
      <c r="AI9" s="17">
        <v>0.22115868561302299</v>
      </c>
      <c r="AJ9" s="17">
        <v>0.168348420548081</v>
      </c>
      <c r="AK9" s="17">
        <v>0.17265014118093899</v>
      </c>
      <c r="AL9" s="17"/>
      <c r="AM9" s="17">
        <v>0.16099981113213699</v>
      </c>
      <c r="AN9" s="17">
        <v>0.14820993310689801</v>
      </c>
      <c r="AO9" s="17">
        <v>0.20930046176925299</v>
      </c>
      <c r="AP9" s="17">
        <v>0.25635825939447399</v>
      </c>
      <c r="AQ9" s="17">
        <v>0.23518582076924799</v>
      </c>
      <c r="AR9" s="17"/>
      <c r="AS9" s="17">
        <v>0.23655891815757199</v>
      </c>
      <c r="AT9" s="17">
        <v>0.151759920200635</v>
      </c>
      <c r="AU9" s="17">
        <v>0.21386350093339401</v>
      </c>
      <c r="AV9" s="17">
        <v>0.140886697609308</v>
      </c>
      <c r="AW9" s="17">
        <v>0.19485706811112899</v>
      </c>
      <c r="AX9" s="17">
        <v>0.101221543355952</v>
      </c>
      <c r="AY9" s="17"/>
      <c r="AZ9" s="17">
        <v>0.231409879591429</v>
      </c>
      <c r="BA9" s="17">
        <v>0.135693138656721</v>
      </c>
      <c r="BB9" s="17">
        <v>0.153499664644831</v>
      </c>
      <c r="BC9" s="17">
        <v>0.141307223336673</v>
      </c>
      <c r="BD9" s="17">
        <v>0.22670167487222101</v>
      </c>
      <c r="BE9" s="17"/>
      <c r="BF9" s="17">
        <v>0.173075464296118</v>
      </c>
      <c r="BG9" s="17"/>
      <c r="BH9" s="17">
        <v>0.170204651885767</v>
      </c>
      <c r="BI9" s="17"/>
      <c r="BJ9" s="17">
        <v>0.171514162557104</v>
      </c>
      <c r="BK9" s="17">
        <v>0.218923239924883</v>
      </c>
      <c r="BL9" s="17">
        <v>0.16190794021494401</v>
      </c>
      <c r="BM9" s="17">
        <v>0.171715668625186</v>
      </c>
      <c r="BN9" s="17">
        <v>0.165080388434593</v>
      </c>
      <c r="BO9" s="17">
        <v>0.25448758090988799</v>
      </c>
      <c r="BP9" s="17"/>
      <c r="BQ9" s="17">
        <v>0.15292510489248301</v>
      </c>
      <c r="BR9" s="17">
        <v>0.212456489717123</v>
      </c>
      <c r="BS9" s="17">
        <v>0.17326599163939399</v>
      </c>
      <c r="BT9" s="17"/>
      <c r="BU9" s="17">
        <v>0.21278166605669499</v>
      </c>
      <c r="BV9" s="17">
        <v>0.21262485267772499</v>
      </c>
      <c r="BW9" s="17">
        <v>0.160777553842683</v>
      </c>
      <c r="BX9" s="17"/>
      <c r="BY9" s="17">
        <v>0.198146789190039</v>
      </c>
      <c r="BZ9" s="17"/>
      <c r="CA9" s="17">
        <v>0.29124029690814601</v>
      </c>
    </row>
    <row r="10" spans="2:79" x14ac:dyDescent="0.35">
      <c r="B10" s="18" t="s">
        <v>386</v>
      </c>
      <c r="C10" s="17">
        <v>0.45874596173876597</v>
      </c>
      <c r="D10" s="17">
        <v>0.49230883569031503</v>
      </c>
      <c r="E10" s="17">
        <v>0.42515369127338098</v>
      </c>
      <c r="F10" s="17"/>
      <c r="G10" s="17">
        <v>0.41983460245999099</v>
      </c>
      <c r="H10" s="17">
        <v>0.33998368511048599</v>
      </c>
      <c r="I10" s="17">
        <v>0.52963242664033605</v>
      </c>
      <c r="J10" s="17">
        <v>0.46037173842027601</v>
      </c>
      <c r="K10" s="17">
        <v>0.47171219944127502</v>
      </c>
      <c r="L10" s="17">
        <v>0.50405132784822604</v>
      </c>
      <c r="M10" s="17"/>
      <c r="N10" s="17">
        <v>0.45051589023658301</v>
      </c>
      <c r="O10" s="17">
        <v>0.48628455566774498</v>
      </c>
      <c r="P10" s="17">
        <v>0.424314616875063</v>
      </c>
      <c r="Q10" s="17">
        <v>0.47777397308377401</v>
      </c>
      <c r="R10" s="17"/>
      <c r="S10" s="17">
        <v>0.38898959751351198</v>
      </c>
      <c r="T10" s="17">
        <v>0.47698256886212798</v>
      </c>
      <c r="U10" s="17">
        <v>0.51593632751434404</v>
      </c>
      <c r="V10" s="17">
        <v>0.66283158873024794</v>
      </c>
      <c r="W10" s="17">
        <v>0.71639695949452598</v>
      </c>
      <c r="X10" s="17">
        <v>0.41666070045158099</v>
      </c>
      <c r="Y10" s="17">
        <v>0.50044843320753796</v>
      </c>
      <c r="Z10" s="17">
        <v>0.43228123983394401</v>
      </c>
      <c r="AA10" s="17">
        <v>0.30422279322387702</v>
      </c>
      <c r="AB10" s="17">
        <v>0.41872907729671799</v>
      </c>
      <c r="AC10" s="17">
        <v>0.353265608520827</v>
      </c>
      <c r="AD10" s="17">
        <v>0.52203316062534</v>
      </c>
      <c r="AE10" s="17"/>
      <c r="AF10" s="17">
        <v>0.43104469798539502</v>
      </c>
      <c r="AG10" s="17">
        <v>0.49140189941742402</v>
      </c>
      <c r="AH10" s="17">
        <v>0.46210134667136699</v>
      </c>
      <c r="AI10" s="17">
        <v>0.43601043210339102</v>
      </c>
      <c r="AJ10" s="17">
        <v>0.55237855433475302</v>
      </c>
      <c r="AK10" s="17">
        <v>0.59381752446862002</v>
      </c>
      <c r="AL10" s="17"/>
      <c r="AM10" s="17">
        <v>0.43907158503520299</v>
      </c>
      <c r="AN10" s="17">
        <v>0.47996266634540502</v>
      </c>
      <c r="AO10" s="17">
        <v>0.43270821986985702</v>
      </c>
      <c r="AP10" s="17">
        <v>0.52374883079161905</v>
      </c>
      <c r="AQ10" s="17">
        <v>0.30083055760233302</v>
      </c>
      <c r="AR10" s="17"/>
      <c r="AS10" s="17">
        <v>0.40018999473133998</v>
      </c>
      <c r="AT10" s="17">
        <v>0.49136568168427203</v>
      </c>
      <c r="AU10" s="17">
        <v>0.42656134798947398</v>
      </c>
      <c r="AV10" s="17">
        <v>0.47350239646553799</v>
      </c>
      <c r="AW10" s="17">
        <v>0.43107632686563402</v>
      </c>
      <c r="AX10" s="17">
        <v>0.63036279954061303</v>
      </c>
      <c r="AY10" s="17"/>
      <c r="AZ10" s="17">
        <v>0.45628618598397103</v>
      </c>
      <c r="BA10" s="17">
        <v>0.45161837400257099</v>
      </c>
      <c r="BB10" s="17">
        <v>0.43770259766762998</v>
      </c>
      <c r="BC10" s="17">
        <v>0.49863856310332799</v>
      </c>
      <c r="BD10" s="17">
        <v>0.46712871585070798</v>
      </c>
      <c r="BE10" s="17"/>
      <c r="BF10" s="17">
        <v>0.45963285945107202</v>
      </c>
      <c r="BG10" s="17"/>
      <c r="BH10" s="17">
        <v>0.480946897432389</v>
      </c>
      <c r="BI10" s="17"/>
      <c r="BJ10" s="17">
        <v>0.50916694467821</v>
      </c>
      <c r="BK10" s="17">
        <v>0.44602909058344498</v>
      </c>
      <c r="BL10" s="17">
        <v>0.46336514954577002</v>
      </c>
      <c r="BM10" s="17">
        <v>0.36868024579904302</v>
      </c>
      <c r="BN10" s="17">
        <v>0.35855557807024102</v>
      </c>
      <c r="BO10" s="17">
        <v>0.35336267824734202</v>
      </c>
      <c r="BP10" s="17"/>
      <c r="BQ10" s="17">
        <v>0.53745636192355595</v>
      </c>
      <c r="BR10" s="17">
        <v>0.447486667781126</v>
      </c>
      <c r="BS10" s="17">
        <v>0.471996964114684</v>
      </c>
      <c r="BT10" s="17"/>
      <c r="BU10" s="17">
        <v>0.61771134581898202</v>
      </c>
      <c r="BV10" s="17">
        <v>0.46897598031635901</v>
      </c>
      <c r="BW10" s="17">
        <v>0.46881056374526697</v>
      </c>
      <c r="BX10" s="17"/>
      <c r="BY10" s="17">
        <v>0.45317205693310397</v>
      </c>
      <c r="BZ10" s="17"/>
      <c r="CA10" s="17">
        <v>0.45395903215994599</v>
      </c>
    </row>
    <row r="11" spans="2:79" x14ac:dyDescent="0.35">
      <c r="B11" s="18" t="s">
        <v>387</v>
      </c>
      <c r="C11" s="17">
        <v>0.164163286708221</v>
      </c>
      <c r="D11" s="17">
        <v>0.15451939208836099</v>
      </c>
      <c r="E11" s="17">
        <v>0.17519979032705299</v>
      </c>
      <c r="F11" s="17"/>
      <c r="G11" s="17">
        <v>0.202941056623408</v>
      </c>
      <c r="H11" s="17">
        <v>0.26320605771883598</v>
      </c>
      <c r="I11" s="17">
        <v>0.173622285781802</v>
      </c>
      <c r="J11" s="17">
        <v>9.3570491115956098E-2</v>
      </c>
      <c r="K11" s="17">
        <v>0.124259042738255</v>
      </c>
      <c r="L11" s="17">
        <v>0.14920834836489999</v>
      </c>
      <c r="M11" s="17"/>
      <c r="N11" s="17">
        <v>0.15363376316390201</v>
      </c>
      <c r="O11" s="17">
        <v>0.16235663070276801</v>
      </c>
      <c r="P11" s="17">
        <v>0.18767352255248601</v>
      </c>
      <c r="Q11" s="17">
        <v>0.152313323234818</v>
      </c>
      <c r="R11" s="17"/>
      <c r="S11" s="17">
        <v>0.169397712497977</v>
      </c>
      <c r="T11" s="17">
        <v>0.13473231551768899</v>
      </c>
      <c r="U11" s="17">
        <v>0.14078235204150999</v>
      </c>
      <c r="V11" s="17">
        <v>0.16767434394671801</v>
      </c>
      <c r="W11" s="17">
        <v>0.13296859771359201</v>
      </c>
      <c r="X11" s="17">
        <v>0.15493788525083799</v>
      </c>
      <c r="Y11" s="17">
        <v>0.141061812424811</v>
      </c>
      <c r="Z11" s="17">
        <v>0.24363283376232001</v>
      </c>
      <c r="AA11" s="17">
        <v>0.17569992375278801</v>
      </c>
      <c r="AB11" s="17">
        <v>0.21628934796372001</v>
      </c>
      <c r="AC11" s="17">
        <v>0.17780900164716701</v>
      </c>
      <c r="AD11" s="17">
        <v>6.2405514066002199E-2</v>
      </c>
      <c r="AE11" s="17"/>
      <c r="AF11" s="17">
        <v>0.141479886658884</v>
      </c>
      <c r="AG11" s="17">
        <v>0.18255193882451701</v>
      </c>
      <c r="AH11" s="17">
        <v>0.150695538421796</v>
      </c>
      <c r="AI11" s="17">
        <v>0.15123971231861499</v>
      </c>
      <c r="AJ11" s="17">
        <v>0.121832093490465</v>
      </c>
      <c r="AK11" s="17">
        <v>0.182248899051492</v>
      </c>
      <c r="AL11" s="17"/>
      <c r="AM11" s="17">
        <v>0.19121112685802499</v>
      </c>
      <c r="AN11" s="17">
        <v>0.15414412235321201</v>
      </c>
      <c r="AO11" s="17">
        <v>0.16306458960172199</v>
      </c>
      <c r="AP11" s="17">
        <v>0.12051243367242299</v>
      </c>
      <c r="AQ11" s="17">
        <v>0.245406866856619</v>
      </c>
      <c r="AR11" s="17"/>
      <c r="AS11" s="17">
        <v>0.21865324187993701</v>
      </c>
      <c r="AT11" s="17">
        <v>0.143863287690006</v>
      </c>
      <c r="AU11" s="17">
        <v>0.14325255249243299</v>
      </c>
      <c r="AV11" s="17">
        <v>0.146042531319546</v>
      </c>
      <c r="AW11" s="17">
        <v>0.14558718179107</v>
      </c>
      <c r="AX11" s="17">
        <v>0.16532416707308301</v>
      </c>
      <c r="AY11" s="17"/>
      <c r="AZ11" s="17">
        <v>0.121401735053732</v>
      </c>
      <c r="BA11" s="17">
        <v>0.211450731196865</v>
      </c>
      <c r="BB11" s="17">
        <v>0.164107636094529</v>
      </c>
      <c r="BC11" s="17">
        <v>0.134039082145057</v>
      </c>
      <c r="BD11" s="17">
        <v>0.15970409582512299</v>
      </c>
      <c r="BE11" s="17"/>
      <c r="BF11" s="17">
        <v>0.156720646355201</v>
      </c>
      <c r="BG11" s="17"/>
      <c r="BH11" s="17">
        <v>0.15359791914856799</v>
      </c>
      <c r="BI11" s="17"/>
      <c r="BJ11" s="17">
        <v>0.14726989938372501</v>
      </c>
      <c r="BK11" s="17">
        <v>0.14297981281217201</v>
      </c>
      <c r="BL11" s="17">
        <v>0.17316781962961</v>
      </c>
      <c r="BM11" s="17">
        <v>0.23172613518191701</v>
      </c>
      <c r="BN11" s="17">
        <v>0.257397380298789</v>
      </c>
      <c r="BO11" s="17">
        <v>0.183125897617188</v>
      </c>
      <c r="BP11" s="17"/>
      <c r="BQ11" s="17">
        <v>0.14371695053485301</v>
      </c>
      <c r="BR11" s="17">
        <v>0.17121183111289301</v>
      </c>
      <c r="BS11" s="17">
        <v>0.15796420504501499</v>
      </c>
      <c r="BT11" s="17"/>
      <c r="BU11" s="17">
        <v>0.112333552979738</v>
      </c>
      <c r="BV11" s="17">
        <v>0.12775032499608099</v>
      </c>
      <c r="BW11" s="17">
        <v>0.18459601655298699</v>
      </c>
      <c r="BX11" s="17"/>
      <c r="BY11" s="17">
        <v>9.66755436244605E-2</v>
      </c>
      <c r="BZ11" s="17"/>
      <c r="CA11" s="17">
        <v>0.120802432939486</v>
      </c>
    </row>
    <row r="12" spans="2:79" x14ac:dyDescent="0.35">
      <c r="B12" s="18" t="s">
        <v>388</v>
      </c>
      <c r="C12" s="17">
        <v>6.4814504750755397E-2</v>
      </c>
      <c r="D12" s="17">
        <v>5.5350544984918801E-2</v>
      </c>
      <c r="E12" s="17">
        <v>7.5194803522002196E-2</v>
      </c>
      <c r="F12" s="17"/>
      <c r="G12" s="17">
        <v>0.10372121628732101</v>
      </c>
      <c r="H12" s="17">
        <v>5.1192482736610902E-2</v>
      </c>
      <c r="I12" s="17">
        <v>4.5905330131494199E-2</v>
      </c>
      <c r="J12" s="17">
        <v>0.101783380434068</v>
      </c>
      <c r="K12" s="17">
        <v>4.1883513413882099E-2</v>
      </c>
      <c r="L12" s="17">
        <v>4.8211973950529001E-2</v>
      </c>
      <c r="M12" s="17"/>
      <c r="N12" s="17">
        <v>6.5311903316359193E-2</v>
      </c>
      <c r="O12" s="17">
        <v>6.2657715459649696E-2</v>
      </c>
      <c r="P12" s="17">
        <v>5.3135118053998599E-2</v>
      </c>
      <c r="Q12" s="17">
        <v>7.5676996411910502E-2</v>
      </c>
      <c r="R12" s="17"/>
      <c r="S12" s="17">
        <v>4.8610665237863997E-2</v>
      </c>
      <c r="T12" s="17">
        <v>4.3142194290536E-2</v>
      </c>
      <c r="U12" s="17">
        <v>0.12983717500290101</v>
      </c>
      <c r="V12" s="17">
        <v>5.5346967494873299E-2</v>
      </c>
      <c r="W12" s="17">
        <v>0</v>
      </c>
      <c r="X12" s="17">
        <v>2.5874629055065001E-2</v>
      </c>
      <c r="Y12" s="17">
        <v>9.0891431257902999E-2</v>
      </c>
      <c r="Z12" s="17">
        <v>7.3627684394960494E-2</v>
      </c>
      <c r="AA12" s="17">
        <v>0.14413676389441901</v>
      </c>
      <c r="AB12" s="17">
        <v>1.7834515583263599E-2</v>
      </c>
      <c r="AC12" s="17">
        <v>5.8526044694824697E-2</v>
      </c>
      <c r="AD12" s="17">
        <v>0.12352123946582599</v>
      </c>
      <c r="AE12" s="17"/>
      <c r="AF12" s="17">
        <v>6.13878578059368E-2</v>
      </c>
      <c r="AG12" s="17">
        <v>4.6681231454417098E-2</v>
      </c>
      <c r="AH12" s="17">
        <v>7.2220222954503505E-2</v>
      </c>
      <c r="AI12" s="17">
        <v>8.6945851380243702E-2</v>
      </c>
      <c r="AJ12" s="17">
        <v>5.6688900978281997E-2</v>
      </c>
      <c r="AK12" s="17">
        <v>1.3495588625880199E-2</v>
      </c>
      <c r="AL12" s="17"/>
      <c r="AM12" s="17">
        <v>5.6793681812992103E-2</v>
      </c>
      <c r="AN12" s="17">
        <v>7.4023693452332506E-2</v>
      </c>
      <c r="AO12" s="17">
        <v>7.7357376482681206E-2</v>
      </c>
      <c r="AP12" s="17">
        <v>4.7106716115373398E-2</v>
      </c>
      <c r="AQ12" s="17">
        <v>0</v>
      </c>
      <c r="AR12" s="17"/>
      <c r="AS12" s="17">
        <v>5.62245274396517E-2</v>
      </c>
      <c r="AT12" s="17">
        <v>9.8411718354441693E-2</v>
      </c>
      <c r="AU12" s="17">
        <v>7.1205479609521005E-2</v>
      </c>
      <c r="AV12" s="17">
        <v>5.0586858114307E-2</v>
      </c>
      <c r="AW12" s="17">
        <v>5.3089297367303799E-2</v>
      </c>
      <c r="AX12" s="17">
        <v>3.6170002050241401E-2</v>
      </c>
      <c r="AY12" s="17"/>
      <c r="AZ12" s="17">
        <v>6.9999015144629306E-2</v>
      </c>
      <c r="BA12" s="17">
        <v>5.8610196645614503E-2</v>
      </c>
      <c r="BB12" s="17">
        <v>8.2819742475400596E-2</v>
      </c>
      <c r="BC12" s="17">
        <v>7.4587190504963194E-2</v>
      </c>
      <c r="BD12" s="17">
        <v>4.8149056493672897E-2</v>
      </c>
      <c r="BE12" s="17"/>
      <c r="BF12" s="17">
        <v>6.85204381573917E-2</v>
      </c>
      <c r="BG12" s="17"/>
      <c r="BH12" s="17">
        <v>6.4308364996123593E-2</v>
      </c>
      <c r="BI12" s="17"/>
      <c r="BJ12" s="17">
        <v>3.8771666440738102E-2</v>
      </c>
      <c r="BK12" s="17">
        <v>6.4797562683910903E-2</v>
      </c>
      <c r="BL12" s="17">
        <v>6.0455284800224801E-2</v>
      </c>
      <c r="BM12" s="17">
        <v>0</v>
      </c>
      <c r="BN12" s="17">
        <v>0.17747891680133701</v>
      </c>
      <c r="BO12" s="17">
        <v>0.141813702446456</v>
      </c>
      <c r="BP12" s="17"/>
      <c r="BQ12" s="17">
        <v>6.5866293891271604E-2</v>
      </c>
      <c r="BR12" s="17">
        <v>4.4385902680057501E-2</v>
      </c>
      <c r="BS12" s="17">
        <v>7.4972785507275999E-2</v>
      </c>
      <c r="BT12" s="17"/>
      <c r="BU12" s="17">
        <v>5.91552713221811E-3</v>
      </c>
      <c r="BV12" s="17">
        <v>5.1312665742502199E-2</v>
      </c>
      <c r="BW12" s="17">
        <v>7.6168385220483706E-2</v>
      </c>
      <c r="BX12" s="17"/>
      <c r="BY12" s="17">
        <v>0.19260242260510099</v>
      </c>
      <c r="BZ12" s="17"/>
      <c r="CA12" s="17">
        <v>1.32511270599472E-2</v>
      </c>
    </row>
    <row r="13" spans="2:79" x14ac:dyDescent="0.35">
      <c r="B13" s="18" t="s">
        <v>136</v>
      </c>
      <c r="C13" s="17">
        <v>0.13228269856622499</v>
      </c>
      <c r="D13" s="17">
        <v>0.122739617487841</v>
      </c>
      <c r="E13" s="17">
        <v>0.14306276470506701</v>
      </c>
      <c r="F13" s="17"/>
      <c r="G13" s="17">
        <v>0.10487251890466399</v>
      </c>
      <c r="H13" s="17">
        <v>0.130024346600466</v>
      </c>
      <c r="I13" s="17">
        <v>0.12961151412497901</v>
      </c>
      <c r="J13" s="17">
        <v>9.4702206448108603E-2</v>
      </c>
      <c r="K13" s="17">
        <v>0.18404266994563701</v>
      </c>
      <c r="L13" s="17">
        <v>0.150561331347215</v>
      </c>
      <c r="M13" s="17"/>
      <c r="N13" s="17">
        <v>9.30778492465172E-2</v>
      </c>
      <c r="O13" s="17">
        <v>0.113648404628172</v>
      </c>
      <c r="P13" s="17">
        <v>0.14211526348607401</v>
      </c>
      <c r="Q13" s="17">
        <v>0.18787039718540699</v>
      </c>
      <c r="R13" s="17"/>
      <c r="S13" s="17">
        <v>0.13378791983329699</v>
      </c>
      <c r="T13" s="17">
        <v>0.183659919266532</v>
      </c>
      <c r="U13" s="17">
        <v>5.4518035661449298E-2</v>
      </c>
      <c r="V13" s="17">
        <v>6.3732432056506597E-2</v>
      </c>
      <c r="W13" s="17">
        <v>3.1289218103523697E-2</v>
      </c>
      <c r="X13" s="17">
        <v>0.11592436515314899</v>
      </c>
      <c r="Y13" s="17">
        <v>7.8581605880771802E-2</v>
      </c>
      <c r="Z13" s="17">
        <v>0.110231350628912</v>
      </c>
      <c r="AA13" s="17">
        <v>0.181777851055477</v>
      </c>
      <c r="AB13" s="17">
        <v>0.19371803121169401</v>
      </c>
      <c r="AC13" s="17">
        <v>0.229368636593896</v>
      </c>
      <c r="AD13" s="17">
        <v>0.17721840723071999</v>
      </c>
      <c r="AE13" s="17"/>
      <c r="AF13" s="17">
        <v>0.17736281033179299</v>
      </c>
      <c r="AG13" s="17">
        <v>0.131807944830759</v>
      </c>
      <c r="AH13" s="17">
        <v>8.7130846215952906E-2</v>
      </c>
      <c r="AI13" s="17">
        <v>0.104645318584728</v>
      </c>
      <c r="AJ13" s="17">
        <v>0.10075203064841901</v>
      </c>
      <c r="AK13" s="17">
        <v>3.77878466730684E-2</v>
      </c>
      <c r="AL13" s="17"/>
      <c r="AM13" s="17">
        <v>0.151923795161643</v>
      </c>
      <c r="AN13" s="17">
        <v>0.14365958474215201</v>
      </c>
      <c r="AO13" s="17">
        <v>0.117569352276487</v>
      </c>
      <c r="AP13" s="17">
        <v>5.2273760026109999E-2</v>
      </c>
      <c r="AQ13" s="17">
        <v>0.218576754771801</v>
      </c>
      <c r="AR13" s="17"/>
      <c r="AS13" s="17">
        <v>8.8373317791500094E-2</v>
      </c>
      <c r="AT13" s="17">
        <v>0.114599392070646</v>
      </c>
      <c r="AU13" s="17">
        <v>0.14511711897517901</v>
      </c>
      <c r="AV13" s="17">
        <v>0.18898151649130099</v>
      </c>
      <c r="AW13" s="17">
        <v>0.17539012586486299</v>
      </c>
      <c r="AX13" s="17">
        <v>6.6921487980110203E-2</v>
      </c>
      <c r="AY13" s="17"/>
      <c r="AZ13" s="17">
        <v>0.120903184226238</v>
      </c>
      <c r="BA13" s="17">
        <v>0.142627559498229</v>
      </c>
      <c r="BB13" s="17">
        <v>0.16187035911761</v>
      </c>
      <c r="BC13" s="17">
        <v>0.15142794090997899</v>
      </c>
      <c r="BD13" s="17">
        <v>9.8316456958275206E-2</v>
      </c>
      <c r="BE13" s="17"/>
      <c r="BF13" s="17">
        <v>0.142050591740217</v>
      </c>
      <c r="BG13" s="17"/>
      <c r="BH13" s="17">
        <v>0.13094216653715299</v>
      </c>
      <c r="BI13" s="17"/>
      <c r="BJ13" s="17">
        <v>0.13327732694022401</v>
      </c>
      <c r="BK13" s="17">
        <v>0.12727029399559001</v>
      </c>
      <c r="BL13" s="17">
        <v>0.14110380580945101</v>
      </c>
      <c r="BM13" s="17">
        <v>0.227877950393854</v>
      </c>
      <c r="BN13" s="17">
        <v>4.1487736395040602E-2</v>
      </c>
      <c r="BO13" s="17">
        <v>6.7210140779125405E-2</v>
      </c>
      <c r="BP13" s="17"/>
      <c r="BQ13" s="17">
        <v>0.100035288757836</v>
      </c>
      <c r="BR13" s="17">
        <v>0.124459108708801</v>
      </c>
      <c r="BS13" s="17">
        <v>0.12180005369363101</v>
      </c>
      <c r="BT13" s="17"/>
      <c r="BU13" s="17">
        <v>5.1257908012367702E-2</v>
      </c>
      <c r="BV13" s="17">
        <v>0.139336176267333</v>
      </c>
      <c r="BW13" s="17">
        <v>0.109647480638579</v>
      </c>
      <c r="BX13" s="17"/>
      <c r="BY13" s="17">
        <v>5.9403187647295602E-2</v>
      </c>
      <c r="BZ13" s="17"/>
      <c r="CA13" s="17">
        <v>0.120747110932475</v>
      </c>
    </row>
    <row r="14" spans="2:79" x14ac:dyDescent="0.35">
      <c r="B14" s="18" t="s">
        <v>389</v>
      </c>
      <c r="C14" s="21">
        <v>0.638739509974799</v>
      </c>
      <c r="D14" s="21">
        <v>0.66739044543887904</v>
      </c>
      <c r="E14" s="21">
        <v>0.60654264144587799</v>
      </c>
      <c r="F14" s="21"/>
      <c r="G14" s="21">
        <v>0.58846520818460601</v>
      </c>
      <c r="H14" s="21">
        <v>0.55557711294408696</v>
      </c>
      <c r="I14" s="21">
        <v>0.65086086996172499</v>
      </c>
      <c r="J14" s="21">
        <v>0.70994392200186796</v>
      </c>
      <c r="K14" s="21">
        <v>0.64981477390222597</v>
      </c>
      <c r="L14" s="21">
        <v>0.652018346337356</v>
      </c>
      <c r="M14" s="21"/>
      <c r="N14" s="21">
        <v>0.687976484273222</v>
      </c>
      <c r="O14" s="21">
        <v>0.66133724920941095</v>
      </c>
      <c r="P14" s="21">
        <v>0.61707609590744095</v>
      </c>
      <c r="Q14" s="21">
        <v>0.58413928316786501</v>
      </c>
      <c r="R14" s="21"/>
      <c r="S14" s="21">
        <v>0.64820370243086201</v>
      </c>
      <c r="T14" s="21">
        <v>0.63846557092524303</v>
      </c>
      <c r="U14" s="21">
        <v>0.67486243729413897</v>
      </c>
      <c r="V14" s="21">
        <v>0.71324625650190199</v>
      </c>
      <c r="W14" s="21">
        <v>0.83574218418288404</v>
      </c>
      <c r="X14" s="21">
        <v>0.70326312054094897</v>
      </c>
      <c r="Y14" s="21">
        <v>0.68946515043651402</v>
      </c>
      <c r="Z14" s="21">
        <v>0.57250813121380795</v>
      </c>
      <c r="AA14" s="21">
        <v>0.49838546129731598</v>
      </c>
      <c r="AB14" s="21">
        <v>0.57215810524132205</v>
      </c>
      <c r="AC14" s="21">
        <v>0.53429631706411196</v>
      </c>
      <c r="AD14" s="21">
        <v>0.63685483923745201</v>
      </c>
      <c r="AE14" s="21"/>
      <c r="AF14" s="21">
        <v>0.61976944520338595</v>
      </c>
      <c r="AG14" s="21">
        <v>0.63895888489030706</v>
      </c>
      <c r="AH14" s="21">
        <v>0.689953392407747</v>
      </c>
      <c r="AI14" s="21">
        <v>0.65716911771641395</v>
      </c>
      <c r="AJ14" s="21">
        <v>0.72072697488283399</v>
      </c>
      <c r="AK14" s="21">
        <v>0.76646766564955904</v>
      </c>
      <c r="AL14" s="21"/>
      <c r="AM14" s="21">
        <v>0.60007139616733995</v>
      </c>
      <c r="AN14" s="21">
        <v>0.62817259945230297</v>
      </c>
      <c r="AO14" s="21">
        <v>0.64200868163910996</v>
      </c>
      <c r="AP14" s="21">
        <v>0.78010709018609403</v>
      </c>
      <c r="AQ14" s="21">
        <v>0.536016378371581</v>
      </c>
      <c r="AR14" s="21"/>
      <c r="AS14" s="21">
        <v>0.636748912888911</v>
      </c>
      <c r="AT14" s="21">
        <v>0.64312560188490697</v>
      </c>
      <c r="AU14" s="21">
        <v>0.640424848922868</v>
      </c>
      <c r="AV14" s="21">
        <v>0.61438909407484499</v>
      </c>
      <c r="AW14" s="21">
        <v>0.62593339497676304</v>
      </c>
      <c r="AX14" s="21">
        <v>0.73158434289656504</v>
      </c>
      <c r="AY14" s="21"/>
      <c r="AZ14" s="21">
        <v>0.68769606557540097</v>
      </c>
      <c r="BA14" s="21">
        <v>0.58731151265929205</v>
      </c>
      <c r="BB14" s="21">
        <v>0.59120226231246098</v>
      </c>
      <c r="BC14" s="21">
        <v>0.639945786440002</v>
      </c>
      <c r="BD14" s="21">
        <v>0.69383039072292896</v>
      </c>
      <c r="BE14" s="21"/>
      <c r="BF14" s="21">
        <v>0.63270832374718999</v>
      </c>
      <c r="BG14" s="21"/>
      <c r="BH14" s="21">
        <v>0.651151549318156</v>
      </c>
      <c r="BI14" s="21"/>
      <c r="BJ14" s="21">
        <v>0.68068110723531305</v>
      </c>
      <c r="BK14" s="21">
        <v>0.66495233050832803</v>
      </c>
      <c r="BL14" s="21">
        <v>0.62527308976071405</v>
      </c>
      <c r="BM14" s="21">
        <v>0.54039591442422896</v>
      </c>
      <c r="BN14" s="21">
        <v>0.52363596650483402</v>
      </c>
      <c r="BO14" s="21">
        <v>0.60785025915723001</v>
      </c>
      <c r="BP14" s="21"/>
      <c r="BQ14" s="21">
        <v>0.69038146681603996</v>
      </c>
      <c r="BR14" s="21">
        <v>0.65994315749824894</v>
      </c>
      <c r="BS14" s="21">
        <v>0.64526295575407799</v>
      </c>
      <c r="BT14" s="21"/>
      <c r="BU14" s="21">
        <v>0.83049301187567703</v>
      </c>
      <c r="BV14" s="21">
        <v>0.68160083299408403</v>
      </c>
      <c r="BW14" s="21">
        <v>0.62958811758794997</v>
      </c>
      <c r="BX14" s="21"/>
      <c r="BY14" s="21">
        <v>0.65131884612314295</v>
      </c>
      <c r="BZ14" s="21"/>
      <c r="CA14" s="21">
        <v>0.74519932906809105</v>
      </c>
    </row>
    <row r="15" spans="2:79" x14ac:dyDescent="0.35">
      <c r="B15" s="18" t="s">
        <v>390</v>
      </c>
      <c r="C15" s="21">
        <v>0.22897779145897601</v>
      </c>
      <c r="D15" s="21">
        <v>0.209869937073279</v>
      </c>
      <c r="E15" s="21">
        <v>0.25039459384905499</v>
      </c>
      <c r="F15" s="21"/>
      <c r="G15" s="21">
        <v>0.30666227291072901</v>
      </c>
      <c r="H15" s="21">
        <v>0.31439854045544702</v>
      </c>
      <c r="I15" s="21">
        <v>0.219527615913297</v>
      </c>
      <c r="J15" s="21">
        <v>0.19535387155002401</v>
      </c>
      <c r="K15" s="21">
        <v>0.16614255615213699</v>
      </c>
      <c r="L15" s="21">
        <v>0.197420322315429</v>
      </c>
      <c r="M15" s="21"/>
      <c r="N15" s="21">
        <v>0.21894566648026101</v>
      </c>
      <c r="O15" s="21">
        <v>0.225014346162417</v>
      </c>
      <c r="P15" s="21">
        <v>0.24080864060648499</v>
      </c>
      <c r="Q15" s="21">
        <v>0.227990319646728</v>
      </c>
      <c r="R15" s="21"/>
      <c r="S15" s="21">
        <v>0.218008377735841</v>
      </c>
      <c r="T15" s="21">
        <v>0.177874509808225</v>
      </c>
      <c r="U15" s="21">
        <v>0.270619527044411</v>
      </c>
      <c r="V15" s="21">
        <v>0.22302131144159101</v>
      </c>
      <c r="W15" s="21">
        <v>0.13296859771359201</v>
      </c>
      <c r="X15" s="21">
        <v>0.180812514305903</v>
      </c>
      <c r="Y15" s="21">
        <v>0.231953243682714</v>
      </c>
      <c r="Z15" s="21">
        <v>0.31726051815728001</v>
      </c>
      <c r="AA15" s="21">
        <v>0.31983668764720602</v>
      </c>
      <c r="AB15" s="21">
        <v>0.234123863546984</v>
      </c>
      <c r="AC15" s="21">
        <v>0.23633504634199201</v>
      </c>
      <c r="AD15" s="21">
        <v>0.185926753531828</v>
      </c>
      <c r="AE15" s="21"/>
      <c r="AF15" s="21">
        <v>0.202867744464821</v>
      </c>
      <c r="AG15" s="21">
        <v>0.229233170278934</v>
      </c>
      <c r="AH15" s="21">
        <v>0.22291576137630001</v>
      </c>
      <c r="AI15" s="21">
        <v>0.23818556369885899</v>
      </c>
      <c r="AJ15" s="21">
        <v>0.178520994468747</v>
      </c>
      <c r="AK15" s="21">
        <v>0.19574448767737199</v>
      </c>
      <c r="AL15" s="21"/>
      <c r="AM15" s="21">
        <v>0.24800480867101701</v>
      </c>
      <c r="AN15" s="21">
        <v>0.22816781580554399</v>
      </c>
      <c r="AO15" s="21">
        <v>0.240421966084403</v>
      </c>
      <c r="AP15" s="21">
        <v>0.16761914978779599</v>
      </c>
      <c r="AQ15" s="21">
        <v>0.245406866856619</v>
      </c>
      <c r="AR15" s="21"/>
      <c r="AS15" s="21">
        <v>0.27487776931958902</v>
      </c>
      <c r="AT15" s="21">
        <v>0.24227500604444799</v>
      </c>
      <c r="AU15" s="21">
        <v>0.21445803210195399</v>
      </c>
      <c r="AV15" s="21">
        <v>0.196629389433853</v>
      </c>
      <c r="AW15" s="21">
        <v>0.198676479158374</v>
      </c>
      <c r="AX15" s="21">
        <v>0.20149416912332499</v>
      </c>
      <c r="AY15" s="21"/>
      <c r="AZ15" s="21">
        <v>0.191400750198362</v>
      </c>
      <c r="BA15" s="21">
        <v>0.27006092784247898</v>
      </c>
      <c r="BB15" s="21">
        <v>0.24692737856993</v>
      </c>
      <c r="BC15" s="21">
        <v>0.20862627265002001</v>
      </c>
      <c r="BD15" s="21">
        <v>0.207853152318796</v>
      </c>
      <c r="BE15" s="21"/>
      <c r="BF15" s="21">
        <v>0.225241084512592</v>
      </c>
      <c r="BG15" s="21"/>
      <c r="BH15" s="21">
        <v>0.21790628414469099</v>
      </c>
      <c r="BI15" s="21"/>
      <c r="BJ15" s="21">
        <v>0.18604156582446299</v>
      </c>
      <c r="BK15" s="21">
        <v>0.20777737549608299</v>
      </c>
      <c r="BL15" s="21">
        <v>0.233623104429835</v>
      </c>
      <c r="BM15" s="21">
        <v>0.23172613518191701</v>
      </c>
      <c r="BN15" s="21">
        <v>0.43487629710012499</v>
      </c>
      <c r="BO15" s="21">
        <v>0.32493960006364397</v>
      </c>
      <c r="BP15" s="21"/>
      <c r="BQ15" s="21">
        <v>0.209583244426124</v>
      </c>
      <c r="BR15" s="21">
        <v>0.21559773379295</v>
      </c>
      <c r="BS15" s="21">
        <v>0.232936990552291</v>
      </c>
      <c r="BT15" s="21"/>
      <c r="BU15" s="21">
        <v>0.11824908011195601</v>
      </c>
      <c r="BV15" s="21">
        <v>0.17906299073858301</v>
      </c>
      <c r="BW15" s="21">
        <v>0.26076440177347099</v>
      </c>
      <c r="BX15" s="21"/>
      <c r="BY15" s="21">
        <v>0.28927796622956098</v>
      </c>
      <c r="BZ15" s="21"/>
      <c r="CA15" s="21">
        <v>0.134053559999433</v>
      </c>
    </row>
    <row r="16" spans="2:79" x14ac:dyDescent="0.35">
      <c r="B16" s="18" t="s">
        <v>202</v>
      </c>
      <c r="C16" s="22">
        <v>0.40976171851582199</v>
      </c>
      <c r="D16" s="22">
        <v>0.45752050836559999</v>
      </c>
      <c r="E16" s="22">
        <v>0.356148047596823</v>
      </c>
      <c r="F16" s="22"/>
      <c r="G16" s="22">
        <v>0.28180293527387701</v>
      </c>
      <c r="H16" s="22">
        <v>0.241178572488641</v>
      </c>
      <c r="I16" s="22">
        <v>0.43133325404842798</v>
      </c>
      <c r="J16" s="22">
        <v>0.51459005045184403</v>
      </c>
      <c r="K16" s="22">
        <v>0.48367221775008801</v>
      </c>
      <c r="L16" s="22">
        <v>0.45459802402192701</v>
      </c>
      <c r="M16" s="22"/>
      <c r="N16" s="22">
        <v>0.46903081779296102</v>
      </c>
      <c r="O16" s="22">
        <v>0.436322903046994</v>
      </c>
      <c r="P16" s="22">
        <v>0.37626745530095701</v>
      </c>
      <c r="Q16" s="22">
        <v>0.35614896352113601</v>
      </c>
      <c r="R16" s="22"/>
      <c r="S16" s="22">
        <v>0.43019532469502197</v>
      </c>
      <c r="T16" s="22">
        <v>0.46059106111701797</v>
      </c>
      <c r="U16" s="22">
        <v>0.40424291024972803</v>
      </c>
      <c r="V16" s="22">
        <v>0.490224945060311</v>
      </c>
      <c r="W16" s="22">
        <v>0.702773586469292</v>
      </c>
      <c r="X16" s="22">
        <v>0.52245060623504602</v>
      </c>
      <c r="Y16" s="22">
        <v>0.45751190675379999</v>
      </c>
      <c r="Z16" s="22">
        <v>0.25524761305652699</v>
      </c>
      <c r="AA16" s="22">
        <v>0.17854877365010999</v>
      </c>
      <c r="AB16" s="22">
        <v>0.33803424169433799</v>
      </c>
      <c r="AC16" s="22">
        <v>0.29796127072211998</v>
      </c>
      <c r="AD16" s="22">
        <v>0.45092808570562398</v>
      </c>
      <c r="AE16" s="22"/>
      <c r="AF16" s="22">
        <v>0.41690170073856497</v>
      </c>
      <c r="AG16" s="22">
        <v>0.40972571461137303</v>
      </c>
      <c r="AH16" s="22">
        <v>0.46703763103144802</v>
      </c>
      <c r="AI16" s="22">
        <v>0.41898355401755599</v>
      </c>
      <c r="AJ16" s="22">
        <v>0.54220598041408696</v>
      </c>
      <c r="AK16" s="22">
        <v>0.57072317797218697</v>
      </c>
      <c r="AL16" s="22"/>
      <c r="AM16" s="22">
        <v>0.35206658749632302</v>
      </c>
      <c r="AN16" s="22">
        <v>0.40000478364675901</v>
      </c>
      <c r="AO16" s="22">
        <v>0.40158671555470599</v>
      </c>
      <c r="AP16" s="22">
        <v>0.61248794039829701</v>
      </c>
      <c r="AQ16" s="22">
        <v>0.290609511514962</v>
      </c>
      <c r="AR16" s="22"/>
      <c r="AS16" s="22">
        <v>0.36187114356932198</v>
      </c>
      <c r="AT16" s="22">
        <v>0.40085059584045901</v>
      </c>
      <c r="AU16" s="22">
        <v>0.42596681682091397</v>
      </c>
      <c r="AV16" s="22">
        <v>0.41775970464099199</v>
      </c>
      <c r="AW16" s="22">
        <v>0.42725691581838898</v>
      </c>
      <c r="AX16" s="22">
        <v>0.53009017377323997</v>
      </c>
      <c r="AY16" s="22"/>
      <c r="AZ16" s="22">
        <v>0.49629531537703903</v>
      </c>
      <c r="BA16" s="22">
        <v>0.31725058481681301</v>
      </c>
      <c r="BB16" s="22">
        <v>0.34427488374253101</v>
      </c>
      <c r="BC16" s="22">
        <v>0.43131951378998201</v>
      </c>
      <c r="BD16" s="22">
        <v>0.48597723840413298</v>
      </c>
      <c r="BE16" s="22"/>
      <c r="BF16" s="22">
        <v>0.40746723923459799</v>
      </c>
      <c r="BG16" s="22"/>
      <c r="BH16" s="22">
        <v>0.43324526517346501</v>
      </c>
      <c r="BI16" s="22"/>
      <c r="BJ16" s="22">
        <v>0.49463954141085098</v>
      </c>
      <c r="BK16" s="22">
        <v>0.45717495501224498</v>
      </c>
      <c r="BL16" s="22">
        <v>0.39164998533087902</v>
      </c>
      <c r="BM16" s="22">
        <v>0.30866977924231198</v>
      </c>
      <c r="BN16" s="22">
        <v>8.8759669404708502E-2</v>
      </c>
      <c r="BO16" s="22">
        <v>0.28291065909358598</v>
      </c>
      <c r="BP16" s="22"/>
      <c r="BQ16" s="22">
        <v>0.48079822238991499</v>
      </c>
      <c r="BR16" s="22">
        <v>0.444345423705299</v>
      </c>
      <c r="BS16" s="22">
        <v>0.41232596520178599</v>
      </c>
      <c r="BT16" s="22"/>
      <c r="BU16" s="22">
        <v>0.71224393176372103</v>
      </c>
      <c r="BV16" s="22">
        <v>0.50253784225550102</v>
      </c>
      <c r="BW16" s="22">
        <v>0.36882371581447898</v>
      </c>
      <c r="BX16" s="22"/>
      <c r="BY16" s="22">
        <v>0.36204087989358202</v>
      </c>
      <c r="BZ16" s="22"/>
      <c r="CA16" s="22">
        <v>0.61114576906865803</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853</v>
      </c>
      <c r="D7" s="10">
        <v>412</v>
      </c>
      <c r="E7" s="10">
        <v>438</v>
      </c>
      <c r="F7" s="10"/>
      <c r="G7" s="10">
        <v>110</v>
      </c>
      <c r="H7" s="10">
        <v>118</v>
      </c>
      <c r="I7" s="10">
        <v>125</v>
      </c>
      <c r="J7" s="10">
        <v>141</v>
      </c>
      <c r="K7" s="10">
        <v>143</v>
      </c>
      <c r="L7" s="10">
        <v>216</v>
      </c>
      <c r="M7" s="10"/>
      <c r="N7" s="10">
        <v>355</v>
      </c>
      <c r="O7" s="10">
        <v>214</v>
      </c>
      <c r="P7" s="10">
        <v>111</v>
      </c>
      <c r="Q7" s="10">
        <v>167</v>
      </c>
      <c r="R7" s="10"/>
      <c r="S7" s="10">
        <v>115</v>
      </c>
      <c r="T7" s="10">
        <v>113</v>
      </c>
      <c r="U7" s="10">
        <v>72</v>
      </c>
      <c r="V7" s="10">
        <v>73</v>
      </c>
      <c r="W7" s="10">
        <v>66</v>
      </c>
      <c r="X7" s="10">
        <v>66</v>
      </c>
      <c r="Y7" s="10">
        <v>72</v>
      </c>
      <c r="Z7" s="10">
        <v>33</v>
      </c>
      <c r="AA7" s="10">
        <v>94</v>
      </c>
      <c r="AB7" s="10">
        <v>81</v>
      </c>
      <c r="AC7" s="10">
        <v>40</v>
      </c>
      <c r="AD7" s="10">
        <v>28</v>
      </c>
      <c r="AE7" s="10"/>
      <c r="AF7" s="10">
        <v>140</v>
      </c>
      <c r="AG7" s="10">
        <v>276</v>
      </c>
      <c r="AH7" s="10">
        <v>164</v>
      </c>
      <c r="AI7" s="10">
        <v>107</v>
      </c>
      <c r="AJ7" s="10">
        <v>44</v>
      </c>
      <c r="AK7" s="10">
        <v>73</v>
      </c>
      <c r="AL7" s="10"/>
      <c r="AM7" s="10">
        <v>177</v>
      </c>
      <c r="AN7" s="10">
        <v>242</v>
      </c>
      <c r="AO7" s="10">
        <v>265</v>
      </c>
      <c r="AP7" s="10">
        <v>125</v>
      </c>
      <c r="AQ7" s="10">
        <v>22</v>
      </c>
      <c r="AR7" s="10"/>
      <c r="AS7" s="10">
        <v>194</v>
      </c>
      <c r="AT7" s="10">
        <v>217</v>
      </c>
      <c r="AU7" s="10">
        <v>115</v>
      </c>
      <c r="AV7" s="10">
        <v>146</v>
      </c>
      <c r="AW7" s="10">
        <v>115</v>
      </c>
      <c r="AX7" s="10">
        <v>65</v>
      </c>
      <c r="AY7" s="10"/>
      <c r="AZ7" s="10">
        <v>184</v>
      </c>
      <c r="BA7" s="10">
        <v>242</v>
      </c>
      <c r="BB7" s="10">
        <v>148</v>
      </c>
      <c r="BC7" s="10">
        <v>84</v>
      </c>
      <c r="BD7" s="10">
        <v>190</v>
      </c>
      <c r="BE7" s="10"/>
      <c r="BF7" s="10">
        <v>688</v>
      </c>
      <c r="BG7" s="10"/>
      <c r="BH7" s="10">
        <v>557</v>
      </c>
      <c r="BI7" s="10"/>
      <c r="BJ7" s="10">
        <v>245</v>
      </c>
      <c r="BK7" s="10">
        <v>173</v>
      </c>
      <c r="BL7" s="10">
        <v>273</v>
      </c>
      <c r="BM7" s="10">
        <v>62</v>
      </c>
      <c r="BN7" s="10">
        <v>30</v>
      </c>
      <c r="BO7" s="10">
        <v>25</v>
      </c>
      <c r="BP7" s="10"/>
      <c r="BQ7" s="10">
        <v>128</v>
      </c>
      <c r="BR7" s="10">
        <v>227</v>
      </c>
      <c r="BS7" s="10">
        <v>429</v>
      </c>
      <c r="BT7" s="10"/>
      <c r="BU7" s="10">
        <v>42</v>
      </c>
      <c r="BV7" s="10">
        <v>269</v>
      </c>
      <c r="BW7" s="10">
        <v>455</v>
      </c>
      <c r="BX7" s="10"/>
      <c r="BY7" s="10">
        <v>31</v>
      </c>
      <c r="BZ7" s="10"/>
      <c r="CA7" s="10">
        <v>212</v>
      </c>
    </row>
    <row r="8" spans="2:79" ht="30" customHeight="1" x14ac:dyDescent="0.35">
      <c r="B8" s="11" t="s">
        <v>20</v>
      </c>
      <c r="C8" s="11">
        <v>857</v>
      </c>
      <c r="D8" s="11">
        <v>431</v>
      </c>
      <c r="E8" s="11">
        <v>423</v>
      </c>
      <c r="F8" s="11"/>
      <c r="G8" s="11">
        <v>125</v>
      </c>
      <c r="H8" s="11">
        <v>122</v>
      </c>
      <c r="I8" s="11">
        <v>157</v>
      </c>
      <c r="J8" s="11">
        <v>158</v>
      </c>
      <c r="K8" s="11">
        <v>121</v>
      </c>
      <c r="L8" s="11">
        <v>174</v>
      </c>
      <c r="M8" s="11"/>
      <c r="N8" s="11">
        <v>245</v>
      </c>
      <c r="O8" s="11">
        <v>208</v>
      </c>
      <c r="P8" s="11">
        <v>182</v>
      </c>
      <c r="Q8" s="11">
        <v>216</v>
      </c>
      <c r="R8" s="11"/>
      <c r="S8" s="11">
        <v>131</v>
      </c>
      <c r="T8" s="11">
        <v>110</v>
      </c>
      <c r="U8" s="11">
        <v>62</v>
      </c>
      <c r="V8" s="11">
        <v>79</v>
      </c>
      <c r="W8" s="11">
        <v>63</v>
      </c>
      <c r="X8" s="11">
        <v>72</v>
      </c>
      <c r="Y8" s="11">
        <v>71</v>
      </c>
      <c r="Z8" s="11">
        <v>33</v>
      </c>
      <c r="AA8" s="11">
        <v>97</v>
      </c>
      <c r="AB8" s="11">
        <v>75</v>
      </c>
      <c r="AC8" s="11">
        <v>34</v>
      </c>
      <c r="AD8" s="11">
        <v>30</v>
      </c>
      <c r="AE8" s="11"/>
      <c r="AF8" s="11">
        <v>153</v>
      </c>
      <c r="AG8" s="11">
        <v>299</v>
      </c>
      <c r="AH8" s="11">
        <v>167</v>
      </c>
      <c r="AI8" s="11">
        <v>102</v>
      </c>
      <c r="AJ8" s="11">
        <v>40</v>
      </c>
      <c r="AK8" s="11">
        <v>43</v>
      </c>
      <c r="AL8" s="11"/>
      <c r="AM8" s="11">
        <v>208</v>
      </c>
      <c r="AN8" s="11">
        <v>266</v>
      </c>
      <c r="AO8" s="11">
        <v>239</v>
      </c>
      <c r="AP8" s="11">
        <v>104</v>
      </c>
      <c r="AQ8" s="11">
        <v>14</v>
      </c>
      <c r="AR8" s="11"/>
      <c r="AS8" s="11">
        <v>194</v>
      </c>
      <c r="AT8" s="11">
        <v>216</v>
      </c>
      <c r="AU8" s="11">
        <v>132</v>
      </c>
      <c r="AV8" s="11">
        <v>143</v>
      </c>
      <c r="AW8" s="11">
        <v>107</v>
      </c>
      <c r="AX8" s="11">
        <v>65</v>
      </c>
      <c r="AY8" s="11"/>
      <c r="AZ8" s="11">
        <v>158</v>
      </c>
      <c r="BA8" s="11">
        <v>258</v>
      </c>
      <c r="BB8" s="11">
        <v>163</v>
      </c>
      <c r="BC8" s="11">
        <v>73</v>
      </c>
      <c r="BD8" s="11">
        <v>199</v>
      </c>
      <c r="BE8" s="11"/>
      <c r="BF8" s="11">
        <v>684</v>
      </c>
      <c r="BG8" s="11"/>
      <c r="BH8" s="11">
        <v>539</v>
      </c>
      <c r="BI8" s="11"/>
      <c r="BJ8" s="11">
        <v>263</v>
      </c>
      <c r="BK8" s="11">
        <v>165</v>
      </c>
      <c r="BL8" s="11">
        <v>248</v>
      </c>
      <c r="BM8" s="11">
        <v>72</v>
      </c>
      <c r="BN8" s="11">
        <v>36</v>
      </c>
      <c r="BO8" s="11">
        <v>24</v>
      </c>
      <c r="BP8" s="11"/>
      <c r="BQ8" s="11">
        <v>125</v>
      </c>
      <c r="BR8" s="11">
        <v>236</v>
      </c>
      <c r="BS8" s="11">
        <v>414</v>
      </c>
      <c r="BT8" s="11"/>
      <c r="BU8" s="11">
        <v>40</v>
      </c>
      <c r="BV8" s="11">
        <v>270</v>
      </c>
      <c r="BW8" s="11">
        <v>447</v>
      </c>
      <c r="BX8" s="11"/>
      <c r="BY8" s="11">
        <v>34</v>
      </c>
      <c r="BZ8" s="11"/>
      <c r="CA8" s="11">
        <v>201</v>
      </c>
    </row>
    <row r="9" spans="2:79" x14ac:dyDescent="0.35">
      <c r="B9" s="18" t="s">
        <v>589</v>
      </c>
      <c r="C9" s="17">
        <v>0.31949527450792198</v>
      </c>
      <c r="D9" s="17">
        <v>0.330553300093747</v>
      </c>
      <c r="E9" s="17">
        <v>0.30782863238597402</v>
      </c>
      <c r="F9" s="17"/>
      <c r="G9" s="17">
        <v>0.26596060461974502</v>
      </c>
      <c r="H9" s="17">
        <v>0.36776106793351998</v>
      </c>
      <c r="I9" s="17">
        <v>0.31701385578936703</v>
      </c>
      <c r="J9" s="17">
        <v>0.36212159440639302</v>
      </c>
      <c r="K9" s="17">
        <v>0.355251663422266</v>
      </c>
      <c r="L9" s="17">
        <v>0.26275286911766899</v>
      </c>
      <c r="M9" s="17"/>
      <c r="N9" s="17">
        <v>0.34573136869347298</v>
      </c>
      <c r="O9" s="17">
        <v>0.32213591594509999</v>
      </c>
      <c r="P9" s="17">
        <v>0.293867351887179</v>
      </c>
      <c r="Q9" s="17">
        <v>0.313431546686402</v>
      </c>
      <c r="R9" s="17"/>
      <c r="S9" s="17">
        <v>0.409824560356709</v>
      </c>
      <c r="T9" s="17">
        <v>0.42950124490769898</v>
      </c>
      <c r="U9" s="17">
        <v>0.30361430306634601</v>
      </c>
      <c r="V9" s="17">
        <v>0.26080592430920602</v>
      </c>
      <c r="W9" s="17">
        <v>0.32180113650433201</v>
      </c>
      <c r="X9" s="17">
        <v>0.31886251634386398</v>
      </c>
      <c r="Y9" s="17">
        <v>0.36314960878161101</v>
      </c>
      <c r="Z9" s="17">
        <v>0.37188311237573002</v>
      </c>
      <c r="AA9" s="17">
        <v>0.23207703953695399</v>
      </c>
      <c r="AB9" s="17">
        <v>0.20994852619627699</v>
      </c>
      <c r="AC9" s="17">
        <v>0.27810127378505001</v>
      </c>
      <c r="AD9" s="17">
        <v>0.14518627176623899</v>
      </c>
      <c r="AE9" s="17"/>
      <c r="AF9" s="17">
        <v>0.28659467923516102</v>
      </c>
      <c r="AG9" s="17">
        <v>0.31355548519683701</v>
      </c>
      <c r="AH9" s="17">
        <v>0.371740825205499</v>
      </c>
      <c r="AI9" s="17">
        <v>0.28464652715712802</v>
      </c>
      <c r="AJ9" s="17">
        <v>0.442718982571493</v>
      </c>
      <c r="AK9" s="17">
        <v>0.40756841644802599</v>
      </c>
      <c r="AL9" s="17"/>
      <c r="AM9" s="17">
        <v>0.223400085193728</v>
      </c>
      <c r="AN9" s="17">
        <v>0.34412357383965297</v>
      </c>
      <c r="AO9" s="17">
        <v>0.36398250853186198</v>
      </c>
      <c r="AP9" s="17">
        <v>0.40413691000449398</v>
      </c>
      <c r="AQ9" s="17">
        <v>0.32707231036763001</v>
      </c>
      <c r="AR9" s="17"/>
      <c r="AS9" s="17">
        <v>0.34358588210054503</v>
      </c>
      <c r="AT9" s="17">
        <v>0.31615841277388101</v>
      </c>
      <c r="AU9" s="17">
        <v>0.34136590373255699</v>
      </c>
      <c r="AV9" s="17">
        <v>0.30499284249263803</v>
      </c>
      <c r="AW9" s="17">
        <v>0.300935874082779</v>
      </c>
      <c r="AX9" s="17">
        <v>0.27940348969743101</v>
      </c>
      <c r="AY9" s="17"/>
      <c r="AZ9" s="17">
        <v>0.28786142134381798</v>
      </c>
      <c r="BA9" s="17">
        <v>0.30328190179803899</v>
      </c>
      <c r="BB9" s="17">
        <v>0.32175744100991399</v>
      </c>
      <c r="BC9" s="17">
        <v>0.31641645946277203</v>
      </c>
      <c r="BD9" s="17">
        <v>0.36649580857485697</v>
      </c>
      <c r="BE9" s="17"/>
      <c r="BF9" s="17">
        <v>0.322253619929665</v>
      </c>
      <c r="BG9" s="17"/>
      <c r="BH9" s="17">
        <v>0.30833979156268498</v>
      </c>
      <c r="BI9" s="17"/>
      <c r="BJ9" s="17">
        <v>0.27096351256790502</v>
      </c>
      <c r="BK9" s="17">
        <v>0.44140818406802101</v>
      </c>
      <c r="BL9" s="17">
        <v>0.28958820550321401</v>
      </c>
      <c r="BM9" s="17">
        <v>0.29419431705690002</v>
      </c>
      <c r="BN9" s="17">
        <v>0.34917667552628601</v>
      </c>
      <c r="BO9" s="17">
        <v>0.27185581812777798</v>
      </c>
      <c r="BP9" s="17"/>
      <c r="BQ9" s="17">
        <v>0.346138679030212</v>
      </c>
      <c r="BR9" s="17">
        <v>0.37453312159715002</v>
      </c>
      <c r="BS9" s="17">
        <v>0.30676264445904</v>
      </c>
      <c r="BT9" s="17"/>
      <c r="BU9" s="17">
        <v>0.42856759291184299</v>
      </c>
      <c r="BV9" s="17">
        <v>0.35756310962848997</v>
      </c>
      <c r="BW9" s="17">
        <v>0.30449560567167</v>
      </c>
      <c r="BX9" s="17"/>
      <c r="BY9" s="17">
        <v>0.41878652101360597</v>
      </c>
      <c r="BZ9" s="17"/>
      <c r="CA9" s="17">
        <v>0.41767576829373998</v>
      </c>
    </row>
    <row r="10" spans="2:79" x14ac:dyDescent="0.35">
      <c r="B10" s="18" t="s">
        <v>590</v>
      </c>
      <c r="C10" s="17">
        <v>0.48847914298293399</v>
      </c>
      <c r="D10" s="17">
        <v>0.48300784015836501</v>
      </c>
      <c r="E10" s="17">
        <v>0.493246057801286</v>
      </c>
      <c r="F10" s="17"/>
      <c r="G10" s="17">
        <v>0.51550415207586697</v>
      </c>
      <c r="H10" s="17">
        <v>0.427476734163795</v>
      </c>
      <c r="I10" s="17">
        <v>0.473301252965448</v>
      </c>
      <c r="J10" s="17">
        <v>0.445526935656189</v>
      </c>
      <c r="K10" s="17">
        <v>0.456118196612747</v>
      </c>
      <c r="L10" s="17">
        <v>0.58697662864403799</v>
      </c>
      <c r="M10" s="17"/>
      <c r="N10" s="17">
        <v>0.51501301665367005</v>
      </c>
      <c r="O10" s="17">
        <v>0.521815814634775</v>
      </c>
      <c r="P10" s="17">
        <v>0.50519596422405599</v>
      </c>
      <c r="Q10" s="17">
        <v>0.40220965817864301</v>
      </c>
      <c r="R10" s="17"/>
      <c r="S10" s="17">
        <v>0.38042948227455797</v>
      </c>
      <c r="T10" s="17">
        <v>0.48392255537992701</v>
      </c>
      <c r="U10" s="17">
        <v>0.43786110739430101</v>
      </c>
      <c r="V10" s="17">
        <v>0.45378494702590499</v>
      </c>
      <c r="W10" s="17">
        <v>0.49949238353926501</v>
      </c>
      <c r="X10" s="17">
        <v>0.54537467480393198</v>
      </c>
      <c r="Y10" s="17">
        <v>0.50925112746736501</v>
      </c>
      <c r="Z10" s="17">
        <v>0.440486883885844</v>
      </c>
      <c r="AA10" s="17">
        <v>0.554290827824652</v>
      </c>
      <c r="AB10" s="17">
        <v>0.51621642102561904</v>
      </c>
      <c r="AC10" s="17">
        <v>0.57458166539894795</v>
      </c>
      <c r="AD10" s="17">
        <v>0.63976225930576902</v>
      </c>
      <c r="AE10" s="17"/>
      <c r="AF10" s="17">
        <v>0.389912440484601</v>
      </c>
      <c r="AG10" s="17">
        <v>0.49197166402431503</v>
      </c>
      <c r="AH10" s="17">
        <v>0.52996936470209199</v>
      </c>
      <c r="AI10" s="17">
        <v>0.57967386922404096</v>
      </c>
      <c r="AJ10" s="17">
        <v>0.352253499397225</v>
      </c>
      <c r="AK10" s="17">
        <v>0.43427411661114201</v>
      </c>
      <c r="AL10" s="17"/>
      <c r="AM10" s="17">
        <v>0.50531154126533795</v>
      </c>
      <c r="AN10" s="17">
        <v>0.485489812138373</v>
      </c>
      <c r="AO10" s="17">
        <v>0.47606419585594001</v>
      </c>
      <c r="AP10" s="17">
        <v>0.46030757181926002</v>
      </c>
      <c r="AQ10" s="17">
        <v>0.493440710737583</v>
      </c>
      <c r="AR10" s="17"/>
      <c r="AS10" s="17">
        <v>0.47713663439739801</v>
      </c>
      <c r="AT10" s="17">
        <v>0.499797621124976</v>
      </c>
      <c r="AU10" s="17">
        <v>0.47327982485231002</v>
      </c>
      <c r="AV10" s="17">
        <v>0.49920215833512899</v>
      </c>
      <c r="AW10" s="17">
        <v>0.51753944629587101</v>
      </c>
      <c r="AX10" s="17">
        <v>0.44867519366854403</v>
      </c>
      <c r="AY10" s="17"/>
      <c r="AZ10" s="17">
        <v>0.51962929796994395</v>
      </c>
      <c r="BA10" s="17">
        <v>0.51151217625117495</v>
      </c>
      <c r="BB10" s="17">
        <v>0.49312847557789502</v>
      </c>
      <c r="BC10" s="17">
        <v>0.58264296559926398</v>
      </c>
      <c r="BD10" s="17">
        <v>0.389042521407852</v>
      </c>
      <c r="BE10" s="17"/>
      <c r="BF10" s="17">
        <v>0.50670189392102105</v>
      </c>
      <c r="BG10" s="17"/>
      <c r="BH10" s="17">
        <v>0.51488241620466901</v>
      </c>
      <c r="BI10" s="17"/>
      <c r="BJ10" s="17">
        <v>0.50641772437864796</v>
      </c>
      <c r="BK10" s="17">
        <v>0.38693888662895198</v>
      </c>
      <c r="BL10" s="17">
        <v>0.55448310540106605</v>
      </c>
      <c r="BM10" s="17">
        <v>0.46155896452449802</v>
      </c>
      <c r="BN10" s="17">
        <v>0.52343355552011395</v>
      </c>
      <c r="BO10" s="17">
        <v>0.55433471793278299</v>
      </c>
      <c r="BP10" s="17"/>
      <c r="BQ10" s="17">
        <v>0.45754476979054198</v>
      </c>
      <c r="BR10" s="17">
        <v>0.46509682118851797</v>
      </c>
      <c r="BS10" s="17">
        <v>0.53270223348159795</v>
      </c>
      <c r="BT10" s="17"/>
      <c r="BU10" s="17">
        <v>0.400051612204818</v>
      </c>
      <c r="BV10" s="17">
        <v>0.45546638813008899</v>
      </c>
      <c r="BW10" s="17">
        <v>0.53484311804640905</v>
      </c>
      <c r="BX10" s="17"/>
      <c r="BY10" s="17">
        <v>0.410154931212737</v>
      </c>
      <c r="BZ10" s="17"/>
      <c r="CA10" s="17">
        <v>0.46385758268285299</v>
      </c>
    </row>
    <row r="11" spans="2:79" x14ac:dyDescent="0.35">
      <c r="B11" s="18" t="s">
        <v>591</v>
      </c>
      <c r="C11" s="17">
        <v>7.2324007710890995E-2</v>
      </c>
      <c r="D11" s="17">
        <v>6.9479822989330906E-2</v>
      </c>
      <c r="E11" s="17">
        <v>7.5678226827672002E-2</v>
      </c>
      <c r="F11" s="17"/>
      <c r="G11" s="17">
        <v>9.6989094604963993E-2</v>
      </c>
      <c r="H11" s="17">
        <v>6.2593616414170897E-2</v>
      </c>
      <c r="I11" s="17">
        <v>9.7497453498438497E-2</v>
      </c>
      <c r="J11" s="17">
        <v>7.2299355374987204E-2</v>
      </c>
      <c r="K11" s="17">
        <v>5.4670076788022499E-2</v>
      </c>
      <c r="L11" s="17">
        <v>5.1081228800309401E-2</v>
      </c>
      <c r="M11" s="17"/>
      <c r="N11" s="17">
        <v>5.15287574679478E-2</v>
      </c>
      <c r="O11" s="17">
        <v>4.87423205745416E-2</v>
      </c>
      <c r="P11" s="17">
        <v>0.117421072817276</v>
      </c>
      <c r="Q11" s="17">
        <v>8.2656558956807194E-2</v>
      </c>
      <c r="R11" s="17"/>
      <c r="S11" s="17">
        <v>6.7314455101009904E-2</v>
      </c>
      <c r="T11" s="17">
        <v>5.2252089740157598E-3</v>
      </c>
      <c r="U11" s="17">
        <v>0.13991006374617701</v>
      </c>
      <c r="V11" s="17">
        <v>0.136327384160642</v>
      </c>
      <c r="W11" s="17">
        <v>6.2339421908441897E-2</v>
      </c>
      <c r="X11" s="17">
        <v>5.1934037468616599E-2</v>
      </c>
      <c r="Y11" s="17">
        <v>4.8417813321466503E-2</v>
      </c>
      <c r="Z11" s="17">
        <v>0.125932237269264</v>
      </c>
      <c r="AA11" s="17">
        <v>9.4079139317076399E-2</v>
      </c>
      <c r="AB11" s="17">
        <v>6.0002294136744898E-2</v>
      </c>
      <c r="AC11" s="17">
        <v>1.91169499042293E-2</v>
      </c>
      <c r="AD11" s="17">
        <v>0.120850076127046</v>
      </c>
      <c r="AE11" s="17"/>
      <c r="AF11" s="17">
        <v>8.0681868431415504E-2</v>
      </c>
      <c r="AG11" s="17">
        <v>0.103590068904597</v>
      </c>
      <c r="AH11" s="17">
        <v>3.5706337893592899E-2</v>
      </c>
      <c r="AI11" s="17">
        <v>3.2103692993036302E-2</v>
      </c>
      <c r="AJ11" s="17">
        <v>0.110453461273805</v>
      </c>
      <c r="AK11" s="17">
        <v>4.5877800205309502E-2</v>
      </c>
      <c r="AL11" s="17"/>
      <c r="AM11" s="17">
        <v>8.7785972362022999E-2</v>
      </c>
      <c r="AN11" s="17">
        <v>9.3639102017826506E-2</v>
      </c>
      <c r="AO11" s="17">
        <v>4.0724774268017697E-2</v>
      </c>
      <c r="AP11" s="17">
        <v>8.4402223347609398E-2</v>
      </c>
      <c r="AQ11" s="17">
        <v>2.0443792045698898E-2</v>
      </c>
      <c r="AR11" s="17"/>
      <c r="AS11" s="17">
        <v>5.9391175521380103E-2</v>
      </c>
      <c r="AT11" s="17">
        <v>5.0748027944984599E-2</v>
      </c>
      <c r="AU11" s="17">
        <v>9.8248592137170798E-2</v>
      </c>
      <c r="AV11" s="17">
        <v>5.8391921901549002E-2</v>
      </c>
      <c r="AW11" s="17">
        <v>8.1725928775979298E-2</v>
      </c>
      <c r="AX11" s="17">
        <v>0.13706220778860401</v>
      </c>
      <c r="AY11" s="17"/>
      <c r="AZ11" s="17">
        <v>6.9375166276579095E-2</v>
      </c>
      <c r="BA11" s="17">
        <v>6.9751726881706194E-2</v>
      </c>
      <c r="BB11" s="17">
        <v>7.2896156467512102E-2</v>
      </c>
      <c r="BC11" s="17">
        <v>5.9531255382930102E-2</v>
      </c>
      <c r="BD11" s="17">
        <v>8.4072338297817101E-2</v>
      </c>
      <c r="BE11" s="17"/>
      <c r="BF11" s="17">
        <v>6.58868569699773E-2</v>
      </c>
      <c r="BG11" s="17"/>
      <c r="BH11" s="17">
        <v>6.1025757727396497E-2</v>
      </c>
      <c r="BI11" s="17"/>
      <c r="BJ11" s="17">
        <v>8.9236175329596296E-2</v>
      </c>
      <c r="BK11" s="17">
        <v>6.2926047343990696E-2</v>
      </c>
      <c r="BL11" s="17">
        <v>5.4456177331306803E-2</v>
      </c>
      <c r="BM11" s="17">
        <v>6.4761291721644798E-2</v>
      </c>
      <c r="BN11" s="17">
        <v>6.6941365090533306E-2</v>
      </c>
      <c r="BO11" s="17">
        <v>9.8993472222662096E-2</v>
      </c>
      <c r="BP11" s="17"/>
      <c r="BQ11" s="17">
        <v>8.4491253376616199E-2</v>
      </c>
      <c r="BR11" s="17">
        <v>5.48032648455202E-2</v>
      </c>
      <c r="BS11" s="17">
        <v>7.5647579643758206E-2</v>
      </c>
      <c r="BT11" s="17"/>
      <c r="BU11" s="17">
        <v>0.12384303300749</v>
      </c>
      <c r="BV11" s="17">
        <v>7.7500805431267694E-2</v>
      </c>
      <c r="BW11" s="17">
        <v>6.6558091939102004E-2</v>
      </c>
      <c r="BX11" s="17"/>
      <c r="BY11" s="17">
        <v>3.9096972633836498E-2</v>
      </c>
      <c r="BZ11" s="17"/>
      <c r="CA11" s="17">
        <v>6.5028315987706198E-2</v>
      </c>
    </row>
    <row r="12" spans="2:79" x14ac:dyDescent="0.35">
      <c r="B12" s="18" t="s">
        <v>592</v>
      </c>
      <c r="C12" s="17">
        <v>3.1500629663556698E-2</v>
      </c>
      <c r="D12" s="17">
        <v>3.3182633772040199E-2</v>
      </c>
      <c r="E12" s="17">
        <v>2.9979562194685502E-2</v>
      </c>
      <c r="F12" s="17"/>
      <c r="G12" s="17">
        <v>6.8248749457914204E-2</v>
      </c>
      <c r="H12" s="17">
        <v>1.65455360654462E-2</v>
      </c>
      <c r="I12" s="17">
        <v>2.0430232926822799E-2</v>
      </c>
      <c r="J12" s="17">
        <v>1.8905171239549899E-2</v>
      </c>
      <c r="K12" s="17">
        <v>1.6894141091999E-2</v>
      </c>
      <c r="L12" s="17">
        <v>4.7168821648514998E-2</v>
      </c>
      <c r="M12" s="17"/>
      <c r="N12" s="17">
        <v>2.5452565185367801E-2</v>
      </c>
      <c r="O12" s="17">
        <v>3.3085965372828798E-2</v>
      </c>
      <c r="P12" s="17">
        <v>2.3466941775409301E-2</v>
      </c>
      <c r="Q12" s="17">
        <v>4.4452710375302698E-2</v>
      </c>
      <c r="R12" s="17"/>
      <c r="S12" s="17">
        <v>2.7593990152045399E-2</v>
      </c>
      <c r="T12" s="17">
        <v>2.3366431755888602E-2</v>
      </c>
      <c r="U12" s="17">
        <v>0</v>
      </c>
      <c r="V12" s="17">
        <v>3.7720850232682998E-2</v>
      </c>
      <c r="W12" s="17">
        <v>1.69194589056753E-2</v>
      </c>
      <c r="X12" s="17">
        <v>1.46679790769549E-2</v>
      </c>
      <c r="Y12" s="17">
        <v>5.0773199612307897E-2</v>
      </c>
      <c r="Z12" s="17">
        <v>0</v>
      </c>
      <c r="AA12" s="17">
        <v>2.9825310803428599E-2</v>
      </c>
      <c r="AB12" s="17">
        <v>0.113599963644022</v>
      </c>
      <c r="AC12" s="17">
        <v>1.9503594742355398E-2</v>
      </c>
      <c r="AD12" s="17">
        <v>0</v>
      </c>
      <c r="AE12" s="17"/>
      <c r="AF12" s="17">
        <v>6.08704463228735E-2</v>
      </c>
      <c r="AG12" s="17">
        <v>3.03526759549279E-2</v>
      </c>
      <c r="AH12" s="17">
        <v>2.6651669859210299E-2</v>
      </c>
      <c r="AI12" s="17">
        <v>2.2646324279784899E-2</v>
      </c>
      <c r="AJ12" s="17">
        <v>0</v>
      </c>
      <c r="AK12" s="17">
        <v>1.54043451419997E-2</v>
      </c>
      <c r="AL12" s="17"/>
      <c r="AM12" s="17">
        <v>4.1659892145879597E-2</v>
      </c>
      <c r="AN12" s="17">
        <v>1.1327664396417201E-2</v>
      </c>
      <c r="AO12" s="17">
        <v>2.75994990472943E-2</v>
      </c>
      <c r="AP12" s="17">
        <v>3.9680369699625302E-2</v>
      </c>
      <c r="AQ12" s="17">
        <v>0</v>
      </c>
      <c r="AR12" s="17"/>
      <c r="AS12" s="17">
        <v>2.5933851876333201E-2</v>
      </c>
      <c r="AT12" s="17">
        <v>2.8556575710163699E-2</v>
      </c>
      <c r="AU12" s="17">
        <v>2.4421893001173301E-2</v>
      </c>
      <c r="AV12" s="17">
        <v>5.76030431074252E-2</v>
      </c>
      <c r="AW12" s="17">
        <v>1.34317286248746E-2</v>
      </c>
      <c r="AX12" s="17">
        <v>4.4930248713040098E-2</v>
      </c>
      <c r="AY12" s="17"/>
      <c r="AZ12" s="17">
        <v>5.19161705092187E-2</v>
      </c>
      <c r="BA12" s="17">
        <v>2.79670693689901E-2</v>
      </c>
      <c r="BB12" s="17">
        <v>1.6751490490482801E-2</v>
      </c>
      <c r="BC12" s="17">
        <v>0</v>
      </c>
      <c r="BD12" s="17">
        <v>4.4337666063033999E-2</v>
      </c>
      <c r="BE12" s="17"/>
      <c r="BF12" s="17">
        <v>2.65459904254415E-2</v>
      </c>
      <c r="BG12" s="17"/>
      <c r="BH12" s="17">
        <v>3.0992380711960199E-2</v>
      </c>
      <c r="BI12" s="17"/>
      <c r="BJ12" s="17">
        <v>1.7495330852577502E-2</v>
      </c>
      <c r="BK12" s="17">
        <v>1.0228477700466899E-2</v>
      </c>
      <c r="BL12" s="17">
        <v>2.79790713121775E-2</v>
      </c>
      <c r="BM12" s="17">
        <v>0.128677075841305</v>
      </c>
      <c r="BN12" s="17">
        <v>0</v>
      </c>
      <c r="BO12" s="17">
        <v>7.4815991716776595E-2</v>
      </c>
      <c r="BP12" s="17"/>
      <c r="BQ12" s="17">
        <v>3.0055109434960901E-2</v>
      </c>
      <c r="BR12" s="17">
        <v>3.3912956750526697E-2</v>
      </c>
      <c r="BS12" s="17">
        <v>3.6833475903481502E-2</v>
      </c>
      <c r="BT12" s="17"/>
      <c r="BU12" s="17">
        <v>2.85990062836485E-2</v>
      </c>
      <c r="BV12" s="17">
        <v>3.1079257204395201E-2</v>
      </c>
      <c r="BW12" s="17">
        <v>3.9082450555489201E-2</v>
      </c>
      <c r="BX12" s="17"/>
      <c r="BY12" s="17">
        <v>0.13196157513982101</v>
      </c>
      <c r="BZ12" s="17"/>
      <c r="CA12" s="17">
        <v>1.7143708244432499E-2</v>
      </c>
    </row>
    <row r="13" spans="2:79" x14ac:dyDescent="0.35">
      <c r="B13" s="18" t="s">
        <v>136</v>
      </c>
      <c r="C13" s="17">
        <v>8.8200945134696798E-2</v>
      </c>
      <c r="D13" s="17">
        <v>8.3776402986517104E-2</v>
      </c>
      <c r="E13" s="17">
        <v>9.3267520790382696E-2</v>
      </c>
      <c r="F13" s="17"/>
      <c r="G13" s="17">
        <v>5.3297399241509502E-2</v>
      </c>
      <c r="H13" s="17">
        <v>0.12562304542306901</v>
      </c>
      <c r="I13" s="17">
        <v>9.1757204819923305E-2</v>
      </c>
      <c r="J13" s="17">
        <v>0.101146943322881</v>
      </c>
      <c r="K13" s="17">
        <v>0.117065922084965</v>
      </c>
      <c r="L13" s="17">
        <v>5.2020451789468701E-2</v>
      </c>
      <c r="M13" s="17"/>
      <c r="N13" s="17">
        <v>6.2274291999541098E-2</v>
      </c>
      <c r="O13" s="17">
        <v>7.42199834727542E-2</v>
      </c>
      <c r="P13" s="17">
        <v>6.00486692960795E-2</v>
      </c>
      <c r="Q13" s="17">
        <v>0.15724952580284501</v>
      </c>
      <c r="R13" s="17"/>
      <c r="S13" s="17">
        <v>0.114837512115678</v>
      </c>
      <c r="T13" s="17">
        <v>5.7984558982470499E-2</v>
      </c>
      <c r="U13" s="17">
        <v>0.118614525793176</v>
      </c>
      <c r="V13" s="17">
        <v>0.111360894271564</v>
      </c>
      <c r="W13" s="17">
        <v>9.9447599142285806E-2</v>
      </c>
      <c r="X13" s="17">
        <v>6.9160792306632801E-2</v>
      </c>
      <c r="Y13" s="17">
        <v>2.8408250817249198E-2</v>
      </c>
      <c r="Z13" s="17">
        <v>6.1697766469160899E-2</v>
      </c>
      <c r="AA13" s="17">
        <v>8.9727682517888999E-2</v>
      </c>
      <c r="AB13" s="17">
        <v>0.100232794997337</v>
      </c>
      <c r="AC13" s="17">
        <v>0.108696516169417</v>
      </c>
      <c r="AD13" s="17">
        <v>9.4201392800946193E-2</v>
      </c>
      <c r="AE13" s="17"/>
      <c r="AF13" s="17">
        <v>0.18194056552594901</v>
      </c>
      <c r="AG13" s="17">
        <v>6.0530105919322598E-2</v>
      </c>
      <c r="AH13" s="17">
        <v>3.59318023396068E-2</v>
      </c>
      <c r="AI13" s="17">
        <v>8.0929586346009899E-2</v>
      </c>
      <c r="AJ13" s="17">
        <v>9.4574056757477001E-2</v>
      </c>
      <c r="AK13" s="17">
        <v>9.6875321593522898E-2</v>
      </c>
      <c r="AL13" s="17"/>
      <c r="AM13" s="17">
        <v>0.141842509033032</v>
      </c>
      <c r="AN13" s="17">
        <v>6.5419847607730494E-2</v>
      </c>
      <c r="AO13" s="17">
        <v>9.1629022296886395E-2</v>
      </c>
      <c r="AP13" s="17">
        <v>1.1472925129011401E-2</v>
      </c>
      <c r="AQ13" s="17">
        <v>0.159043186849088</v>
      </c>
      <c r="AR13" s="17"/>
      <c r="AS13" s="17">
        <v>9.3952456104343399E-2</v>
      </c>
      <c r="AT13" s="17">
        <v>0.10473936244599499</v>
      </c>
      <c r="AU13" s="17">
        <v>6.2683786276788098E-2</v>
      </c>
      <c r="AV13" s="17">
        <v>7.9810034163259103E-2</v>
      </c>
      <c r="AW13" s="17">
        <v>8.6367022220495998E-2</v>
      </c>
      <c r="AX13" s="17">
        <v>8.9928860132379898E-2</v>
      </c>
      <c r="AY13" s="17"/>
      <c r="AZ13" s="17">
        <v>7.1217943900440797E-2</v>
      </c>
      <c r="BA13" s="17">
        <v>8.7487125700089999E-2</v>
      </c>
      <c r="BB13" s="17">
        <v>9.5466436454196807E-2</v>
      </c>
      <c r="BC13" s="17">
        <v>4.1409319555033103E-2</v>
      </c>
      <c r="BD13" s="17">
        <v>0.11605166565644</v>
      </c>
      <c r="BE13" s="17"/>
      <c r="BF13" s="17">
        <v>7.8611638753894694E-2</v>
      </c>
      <c r="BG13" s="17"/>
      <c r="BH13" s="17">
        <v>8.4759653793289494E-2</v>
      </c>
      <c r="BI13" s="17"/>
      <c r="BJ13" s="17">
        <v>0.11588725687127301</v>
      </c>
      <c r="BK13" s="17">
        <v>9.8498404258569899E-2</v>
      </c>
      <c r="BL13" s="17">
        <v>7.3493440452235798E-2</v>
      </c>
      <c r="BM13" s="17">
        <v>5.0808350855652898E-2</v>
      </c>
      <c r="BN13" s="17">
        <v>6.0448403863067303E-2</v>
      </c>
      <c r="BO13" s="17">
        <v>0</v>
      </c>
      <c r="BP13" s="17"/>
      <c r="BQ13" s="17">
        <v>8.1770188367668306E-2</v>
      </c>
      <c r="BR13" s="17">
        <v>7.1653835618285602E-2</v>
      </c>
      <c r="BS13" s="17">
        <v>4.8054066512122601E-2</v>
      </c>
      <c r="BT13" s="17"/>
      <c r="BU13" s="17">
        <v>1.8938755592201002E-2</v>
      </c>
      <c r="BV13" s="17">
        <v>7.83904396057582E-2</v>
      </c>
      <c r="BW13" s="17">
        <v>5.5020733787329697E-2</v>
      </c>
      <c r="BX13" s="17"/>
      <c r="BY13" s="17">
        <v>0</v>
      </c>
      <c r="BZ13" s="17"/>
      <c r="CA13" s="17">
        <v>3.6294624791268097E-2</v>
      </c>
    </row>
    <row r="14" spans="2:79" x14ac:dyDescent="0.35">
      <c r="B14" s="18" t="s">
        <v>593</v>
      </c>
      <c r="C14" s="21">
        <v>0.80797441749085597</v>
      </c>
      <c r="D14" s="21">
        <v>0.81356114025211201</v>
      </c>
      <c r="E14" s="21">
        <v>0.80107469018725996</v>
      </c>
      <c r="F14" s="21"/>
      <c r="G14" s="21">
        <v>0.781464756695612</v>
      </c>
      <c r="H14" s="21">
        <v>0.79523780209731398</v>
      </c>
      <c r="I14" s="21">
        <v>0.79031510875481503</v>
      </c>
      <c r="J14" s="21">
        <v>0.80764853006258197</v>
      </c>
      <c r="K14" s="21">
        <v>0.81136986003501399</v>
      </c>
      <c r="L14" s="21">
        <v>0.84972949776170703</v>
      </c>
      <c r="M14" s="21"/>
      <c r="N14" s="21">
        <v>0.86074438534714304</v>
      </c>
      <c r="O14" s="21">
        <v>0.84395173057987505</v>
      </c>
      <c r="P14" s="21">
        <v>0.79906331611123504</v>
      </c>
      <c r="Q14" s="21">
        <v>0.71564120486504501</v>
      </c>
      <c r="R14" s="21"/>
      <c r="S14" s="21">
        <v>0.79025404263126697</v>
      </c>
      <c r="T14" s="21">
        <v>0.91342380028762504</v>
      </c>
      <c r="U14" s="21">
        <v>0.74147541046064702</v>
      </c>
      <c r="V14" s="21">
        <v>0.71459087133511101</v>
      </c>
      <c r="W14" s="21">
        <v>0.82129352004359701</v>
      </c>
      <c r="X14" s="21">
        <v>0.86423719114779596</v>
      </c>
      <c r="Y14" s="21">
        <v>0.87240073624897696</v>
      </c>
      <c r="Z14" s="21">
        <v>0.81236999626157502</v>
      </c>
      <c r="AA14" s="21">
        <v>0.78636786736160602</v>
      </c>
      <c r="AB14" s="21">
        <v>0.72616494722189595</v>
      </c>
      <c r="AC14" s="21">
        <v>0.85268293918399796</v>
      </c>
      <c r="AD14" s="21">
        <v>0.78494853107200802</v>
      </c>
      <c r="AE14" s="21"/>
      <c r="AF14" s="21">
        <v>0.67650711971976196</v>
      </c>
      <c r="AG14" s="21">
        <v>0.80552714922115198</v>
      </c>
      <c r="AH14" s="21">
        <v>0.90171018990759</v>
      </c>
      <c r="AI14" s="21">
        <v>0.86432039638116898</v>
      </c>
      <c r="AJ14" s="21">
        <v>0.79497248196871795</v>
      </c>
      <c r="AK14" s="21">
        <v>0.84184253305916801</v>
      </c>
      <c r="AL14" s="21"/>
      <c r="AM14" s="21">
        <v>0.72871162645906595</v>
      </c>
      <c r="AN14" s="21">
        <v>0.82961338597802603</v>
      </c>
      <c r="AO14" s="21">
        <v>0.84004670438780205</v>
      </c>
      <c r="AP14" s="21">
        <v>0.864444481823754</v>
      </c>
      <c r="AQ14" s="21">
        <v>0.82051302110521296</v>
      </c>
      <c r="AR14" s="21"/>
      <c r="AS14" s="21">
        <v>0.82072251649794303</v>
      </c>
      <c r="AT14" s="21">
        <v>0.81595603389885696</v>
      </c>
      <c r="AU14" s="21">
        <v>0.81464572858486795</v>
      </c>
      <c r="AV14" s="21">
        <v>0.80419500082776696</v>
      </c>
      <c r="AW14" s="21">
        <v>0.81847532037865001</v>
      </c>
      <c r="AX14" s="21">
        <v>0.72807868336597503</v>
      </c>
      <c r="AY14" s="21"/>
      <c r="AZ14" s="21">
        <v>0.80749071931376104</v>
      </c>
      <c r="BA14" s="21">
        <v>0.814794078049214</v>
      </c>
      <c r="BB14" s="21">
        <v>0.81488591658780796</v>
      </c>
      <c r="BC14" s="21">
        <v>0.89905942506203695</v>
      </c>
      <c r="BD14" s="21">
        <v>0.75553832998270898</v>
      </c>
      <c r="BE14" s="21"/>
      <c r="BF14" s="21">
        <v>0.828955513850687</v>
      </c>
      <c r="BG14" s="21"/>
      <c r="BH14" s="21">
        <v>0.823222207767354</v>
      </c>
      <c r="BI14" s="21"/>
      <c r="BJ14" s="21">
        <v>0.77738123694655303</v>
      </c>
      <c r="BK14" s="21">
        <v>0.828347070696972</v>
      </c>
      <c r="BL14" s="21">
        <v>0.84407131090428</v>
      </c>
      <c r="BM14" s="21">
        <v>0.75575328158139798</v>
      </c>
      <c r="BN14" s="21">
        <v>0.87261023104639901</v>
      </c>
      <c r="BO14" s="21">
        <v>0.82619053606056103</v>
      </c>
      <c r="BP14" s="21"/>
      <c r="BQ14" s="21">
        <v>0.80368344882075404</v>
      </c>
      <c r="BR14" s="21">
        <v>0.83962994278566705</v>
      </c>
      <c r="BS14" s="21">
        <v>0.83946487794063795</v>
      </c>
      <c r="BT14" s="21"/>
      <c r="BU14" s="21">
        <v>0.82861920511666098</v>
      </c>
      <c r="BV14" s="21">
        <v>0.81302949775857902</v>
      </c>
      <c r="BW14" s="21">
        <v>0.83933872371807905</v>
      </c>
      <c r="BX14" s="21"/>
      <c r="BY14" s="21">
        <v>0.82894145222634297</v>
      </c>
      <c r="BZ14" s="21"/>
      <c r="CA14" s="21">
        <v>0.88153335097659302</v>
      </c>
    </row>
    <row r="15" spans="2:79" x14ac:dyDescent="0.35">
      <c r="B15" s="18" t="s">
        <v>594</v>
      </c>
      <c r="C15" s="21">
        <v>0.103824637374448</v>
      </c>
      <c r="D15" s="21">
        <v>0.10266245676137099</v>
      </c>
      <c r="E15" s="21">
        <v>0.10565778902235699</v>
      </c>
      <c r="F15" s="21"/>
      <c r="G15" s="21">
        <v>0.165237844062878</v>
      </c>
      <c r="H15" s="21">
        <v>7.9139152479617003E-2</v>
      </c>
      <c r="I15" s="21">
        <v>0.117927686425261</v>
      </c>
      <c r="J15" s="21">
        <v>9.1204526614537207E-2</v>
      </c>
      <c r="K15" s="21">
        <v>7.1564217880021402E-2</v>
      </c>
      <c r="L15" s="21">
        <v>9.82500504488244E-2</v>
      </c>
      <c r="M15" s="21"/>
      <c r="N15" s="21">
        <v>7.6981322653315601E-2</v>
      </c>
      <c r="O15" s="21">
        <v>8.1828285947370405E-2</v>
      </c>
      <c r="P15" s="21">
        <v>0.14088801459268499</v>
      </c>
      <c r="Q15" s="21">
        <v>0.12710926933211</v>
      </c>
      <c r="R15" s="21"/>
      <c r="S15" s="21">
        <v>9.4908445253055307E-2</v>
      </c>
      <c r="T15" s="21">
        <v>2.8591640729904399E-2</v>
      </c>
      <c r="U15" s="21">
        <v>0.13991006374617701</v>
      </c>
      <c r="V15" s="21">
        <v>0.17404823439332501</v>
      </c>
      <c r="W15" s="21">
        <v>7.9258880814117194E-2</v>
      </c>
      <c r="X15" s="21">
        <v>6.6602016545571394E-2</v>
      </c>
      <c r="Y15" s="21">
        <v>9.9191012933774497E-2</v>
      </c>
      <c r="Z15" s="21">
        <v>0.125932237269264</v>
      </c>
      <c r="AA15" s="21">
        <v>0.12390445012050499</v>
      </c>
      <c r="AB15" s="21">
        <v>0.17360225778076699</v>
      </c>
      <c r="AC15" s="21">
        <v>3.8620544646584598E-2</v>
      </c>
      <c r="AD15" s="21">
        <v>0.120850076127046</v>
      </c>
      <c r="AE15" s="21"/>
      <c r="AF15" s="21">
        <v>0.141552314754289</v>
      </c>
      <c r="AG15" s="21">
        <v>0.13394274485952501</v>
      </c>
      <c r="AH15" s="21">
        <v>6.2358007752803098E-2</v>
      </c>
      <c r="AI15" s="21">
        <v>5.4750017272821201E-2</v>
      </c>
      <c r="AJ15" s="21">
        <v>0.110453461273805</v>
      </c>
      <c r="AK15" s="21">
        <v>6.1282145347309198E-2</v>
      </c>
      <c r="AL15" s="21"/>
      <c r="AM15" s="21">
        <v>0.12944586450790299</v>
      </c>
      <c r="AN15" s="21">
        <v>0.104966766414244</v>
      </c>
      <c r="AO15" s="21">
        <v>6.8324273315312004E-2</v>
      </c>
      <c r="AP15" s="21">
        <v>0.124082593047235</v>
      </c>
      <c r="AQ15" s="21">
        <v>2.0443792045698898E-2</v>
      </c>
      <c r="AR15" s="21"/>
      <c r="AS15" s="21">
        <v>8.5325027397713304E-2</v>
      </c>
      <c r="AT15" s="21">
        <v>7.9304603655148395E-2</v>
      </c>
      <c r="AU15" s="21">
        <v>0.122670485138344</v>
      </c>
      <c r="AV15" s="21">
        <v>0.11599496500897399</v>
      </c>
      <c r="AW15" s="21">
        <v>9.5157657400853898E-2</v>
      </c>
      <c r="AX15" s="21">
        <v>0.181992456501645</v>
      </c>
      <c r="AY15" s="21"/>
      <c r="AZ15" s="21">
        <v>0.121291336785798</v>
      </c>
      <c r="BA15" s="21">
        <v>9.7718796250696405E-2</v>
      </c>
      <c r="BB15" s="21">
        <v>8.9647646957994903E-2</v>
      </c>
      <c r="BC15" s="21">
        <v>5.9531255382930102E-2</v>
      </c>
      <c r="BD15" s="21">
        <v>0.12841000436085101</v>
      </c>
      <c r="BE15" s="21"/>
      <c r="BF15" s="21">
        <v>9.2432847395418793E-2</v>
      </c>
      <c r="BG15" s="21"/>
      <c r="BH15" s="21">
        <v>9.2018138439356703E-2</v>
      </c>
      <c r="BI15" s="21"/>
      <c r="BJ15" s="21">
        <v>0.106731506182174</v>
      </c>
      <c r="BK15" s="21">
        <v>7.3154525044457602E-2</v>
      </c>
      <c r="BL15" s="21">
        <v>8.2435248643484296E-2</v>
      </c>
      <c r="BM15" s="21">
        <v>0.19343836756294899</v>
      </c>
      <c r="BN15" s="21">
        <v>6.6941365090533306E-2</v>
      </c>
      <c r="BO15" s="21">
        <v>0.173809463939439</v>
      </c>
      <c r="BP15" s="21"/>
      <c r="BQ15" s="21">
        <v>0.114546362811577</v>
      </c>
      <c r="BR15" s="21">
        <v>8.8716221596046904E-2</v>
      </c>
      <c r="BS15" s="21">
        <v>0.11248105554724</v>
      </c>
      <c r="BT15" s="21"/>
      <c r="BU15" s="21">
        <v>0.152442039291138</v>
      </c>
      <c r="BV15" s="21">
        <v>0.108580062635663</v>
      </c>
      <c r="BW15" s="21">
        <v>0.105640542494591</v>
      </c>
      <c r="BX15" s="21"/>
      <c r="BY15" s="21">
        <v>0.171058547773657</v>
      </c>
      <c r="BZ15" s="21"/>
      <c r="CA15" s="21">
        <v>8.2172024232138693E-2</v>
      </c>
    </row>
    <row r="16" spans="2:79" x14ac:dyDescent="0.35">
      <c r="B16" s="18" t="s">
        <v>202</v>
      </c>
      <c r="C16" s="22">
        <v>0.70414978011640805</v>
      </c>
      <c r="D16" s="22">
        <v>0.71089868349074004</v>
      </c>
      <c r="E16" s="22">
        <v>0.69541690116490196</v>
      </c>
      <c r="F16" s="22"/>
      <c r="G16" s="22">
        <v>0.61622691263273399</v>
      </c>
      <c r="H16" s="22">
        <v>0.71609864961769698</v>
      </c>
      <c r="I16" s="22">
        <v>0.67238742232955395</v>
      </c>
      <c r="J16" s="22">
        <v>0.71644400344804504</v>
      </c>
      <c r="K16" s="22">
        <v>0.739805642154992</v>
      </c>
      <c r="L16" s="22">
        <v>0.75147944731288296</v>
      </c>
      <c r="M16" s="22"/>
      <c r="N16" s="22">
        <v>0.78376306269382801</v>
      </c>
      <c r="O16" s="22">
        <v>0.76212344463250503</v>
      </c>
      <c r="P16" s="22">
        <v>0.65817530151855097</v>
      </c>
      <c r="Q16" s="22">
        <v>0.58853193553293504</v>
      </c>
      <c r="R16" s="22"/>
      <c r="S16" s="22">
        <v>0.695345597378212</v>
      </c>
      <c r="T16" s="22">
        <v>0.88483215955772099</v>
      </c>
      <c r="U16" s="22">
        <v>0.60156534671447004</v>
      </c>
      <c r="V16" s="22">
        <v>0.54054263694178595</v>
      </c>
      <c r="W16" s="22">
        <v>0.74203463922947999</v>
      </c>
      <c r="X16" s="22">
        <v>0.797635174602224</v>
      </c>
      <c r="Y16" s="22">
        <v>0.77320972331520199</v>
      </c>
      <c r="Z16" s="22">
        <v>0.68643775899230997</v>
      </c>
      <c r="AA16" s="22">
        <v>0.66246341724110103</v>
      </c>
      <c r="AB16" s="22">
        <v>0.55256268944112896</v>
      </c>
      <c r="AC16" s="22">
        <v>0.81406239453741402</v>
      </c>
      <c r="AD16" s="22">
        <v>0.664098454944962</v>
      </c>
      <c r="AE16" s="22"/>
      <c r="AF16" s="22">
        <v>0.53495480496547299</v>
      </c>
      <c r="AG16" s="22">
        <v>0.67158440436162703</v>
      </c>
      <c r="AH16" s="22">
        <v>0.83935218215478702</v>
      </c>
      <c r="AI16" s="22">
        <v>0.80957037910834795</v>
      </c>
      <c r="AJ16" s="22">
        <v>0.68451902069491299</v>
      </c>
      <c r="AK16" s="22">
        <v>0.78056038771185898</v>
      </c>
      <c r="AL16" s="22"/>
      <c r="AM16" s="22">
        <v>0.59926576195116299</v>
      </c>
      <c r="AN16" s="22">
        <v>0.72464661956378196</v>
      </c>
      <c r="AO16" s="22">
        <v>0.77172243107248994</v>
      </c>
      <c r="AP16" s="22">
        <v>0.74036188877651898</v>
      </c>
      <c r="AQ16" s="22">
        <v>0.80006922905951405</v>
      </c>
      <c r="AR16" s="22"/>
      <c r="AS16" s="22">
        <v>0.73539748910022995</v>
      </c>
      <c r="AT16" s="22">
        <v>0.73665143024370905</v>
      </c>
      <c r="AU16" s="22">
        <v>0.69197524344652395</v>
      </c>
      <c r="AV16" s="22">
        <v>0.68820003581879297</v>
      </c>
      <c r="AW16" s="22">
        <v>0.72331766297779598</v>
      </c>
      <c r="AX16" s="22">
        <v>0.54608622686433095</v>
      </c>
      <c r="AY16" s="22"/>
      <c r="AZ16" s="22">
        <v>0.68619938252796397</v>
      </c>
      <c r="BA16" s="22">
        <v>0.71707528179851698</v>
      </c>
      <c r="BB16" s="22">
        <v>0.72523826962981297</v>
      </c>
      <c r="BC16" s="22">
        <v>0.83952816967910704</v>
      </c>
      <c r="BD16" s="22">
        <v>0.62712832562185805</v>
      </c>
      <c r="BE16" s="22"/>
      <c r="BF16" s="22">
        <v>0.73652266645526798</v>
      </c>
      <c r="BG16" s="22"/>
      <c r="BH16" s="22">
        <v>0.73120406932799697</v>
      </c>
      <c r="BI16" s="22"/>
      <c r="BJ16" s="22">
        <v>0.67064973076437895</v>
      </c>
      <c r="BK16" s="22">
        <v>0.75519254565251503</v>
      </c>
      <c r="BL16" s="22">
        <v>0.76163606226079605</v>
      </c>
      <c r="BM16" s="22">
        <v>0.56231491401844802</v>
      </c>
      <c r="BN16" s="22">
        <v>0.80566886595586595</v>
      </c>
      <c r="BO16" s="22">
        <v>0.65238107212112295</v>
      </c>
      <c r="BP16" s="22"/>
      <c r="BQ16" s="22">
        <v>0.689137086009177</v>
      </c>
      <c r="BR16" s="22">
        <v>0.75091372118962096</v>
      </c>
      <c r="BS16" s="22">
        <v>0.72698382239339798</v>
      </c>
      <c r="BT16" s="22"/>
      <c r="BU16" s="22">
        <v>0.67617716582552301</v>
      </c>
      <c r="BV16" s="22">
        <v>0.70444943512291602</v>
      </c>
      <c r="BW16" s="22">
        <v>0.73369818122348796</v>
      </c>
      <c r="BX16" s="22"/>
      <c r="BY16" s="22">
        <v>0.65788290445268605</v>
      </c>
      <c r="BZ16" s="22"/>
      <c r="CA16" s="22">
        <v>0.79936132674445504</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812</v>
      </c>
      <c r="D7" s="10">
        <v>386</v>
      </c>
      <c r="E7" s="10">
        <v>423</v>
      </c>
      <c r="F7" s="10"/>
      <c r="G7" s="10">
        <v>101</v>
      </c>
      <c r="H7" s="10">
        <v>114</v>
      </c>
      <c r="I7" s="10">
        <v>113</v>
      </c>
      <c r="J7" s="10">
        <v>131</v>
      </c>
      <c r="K7" s="10">
        <v>154</v>
      </c>
      <c r="L7" s="10">
        <v>199</v>
      </c>
      <c r="M7" s="10"/>
      <c r="N7" s="10">
        <v>306</v>
      </c>
      <c r="O7" s="10">
        <v>208</v>
      </c>
      <c r="P7" s="10">
        <v>100</v>
      </c>
      <c r="Q7" s="10">
        <v>193</v>
      </c>
      <c r="R7" s="10"/>
      <c r="S7" s="10">
        <v>102</v>
      </c>
      <c r="T7" s="10">
        <v>121</v>
      </c>
      <c r="U7" s="10">
        <v>70</v>
      </c>
      <c r="V7" s="10">
        <v>60</v>
      </c>
      <c r="W7" s="10">
        <v>56</v>
      </c>
      <c r="X7" s="10">
        <v>66</v>
      </c>
      <c r="Y7" s="10">
        <v>72</v>
      </c>
      <c r="Z7" s="10">
        <v>33</v>
      </c>
      <c r="AA7" s="10">
        <v>80</v>
      </c>
      <c r="AB7" s="10">
        <v>69</v>
      </c>
      <c r="AC7" s="10">
        <v>47</v>
      </c>
      <c r="AD7" s="10">
        <v>36</v>
      </c>
      <c r="AE7" s="10"/>
      <c r="AF7" s="10">
        <v>140</v>
      </c>
      <c r="AG7" s="10">
        <v>257</v>
      </c>
      <c r="AH7" s="10">
        <v>154</v>
      </c>
      <c r="AI7" s="10">
        <v>84</v>
      </c>
      <c r="AJ7" s="10">
        <v>52</v>
      </c>
      <c r="AK7" s="10">
        <v>68</v>
      </c>
      <c r="AL7" s="10"/>
      <c r="AM7" s="10">
        <v>155</v>
      </c>
      <c r="AN7" s="10">
        <v>277</v>
      </c>
      <c r="AO7" s="10">
        <v>226</v>
      </c>
      <c r="AP7" s="10">
        <v>105</v>
      </c>
      <c r="AQ7" s="10">
        <v>27</v>
      </c>
      <c r="AR7" s="10"/>
      <c r="AS7" s="10">
        <v>177</v>
      </c>
      <c r="AT7" s="10">
        <v>183</v>
      </c>
      <c r="AU7" s="10">
        <v>117</v>
      </c>
      <c r="AV7" s="10">
        <v>170</v>
      </c>
      <c r="AW7" s="10">
        <v>98</v>
      </c>
      <c r="AX7" s="10">
        <v>67</v>
      </c>
      <c r="AY7" s="10"/>
      <c r="AZ7" s="10">
        <v>189</v>
      </c>
      <c r="BA7" s="10">
        <v>215</v>
      </c>
      <c r="BB7" s="10">
        <v>143</v>
      </c>
      <c r="BC7" s="10">
        <v>61</v>
      </c>
      <c r="BD7" s="10">
        <v>198</v>
      </c>
      <c r="BE7" s="10"/>
      <c r="BF7" s="10">
        <v>646</v>
      </c>
      <c r="BG7" s="10"/>
      <c r="BH7" s="10">
        <v>497</v>
      </c>
      <c r="BI7" s="10"/>
      <c r="BJ7" s="10">
        <v>220</v>
      </c>
      <c r="BK7" s="10">
        <v>161</v>
      </c>
      <c r="BL7" s="10">
        <v>264</v>
      </c>
      <c r="BM7" s="10">
        <v>68</v>
      </c>
      <c r="BN7" s="10">
        <v>19</v>
      </c>
      <c r="BO7" s="10">
        <v>30</v>
      </c>
      <c r="BP7" s="10"/>
      <c r="BQ7" s="10">
        <v>121</v>
      </c>
      <c r="BR7" s="10">
        <v>205</v>
      </c>
      <c r="BS7" s="10">
        <v>421</v>
      </c>
      <c r="BT7" s="10"/>
      <c r="BU7" s="10">
        <v>42</v>
      </c>
      <c r="BV7" s="10">
        <v>251</v>
      </c>
      <c r="BW7" s="10">
        <v>420</v>
      </c>
      <c r="BX7" s="10"/>
      <c r="BY7" s="10">
        <v>28</v>
      </c>
      <c r="BZ7" s="10"/>
      <c r="CA7" s="10">
        <v>209</v>
      </c>
    </row>
    <row r="8" spans="2:79" ht="30" customHeight="1" x14ac:dyDescent="0.35">
      <c r="B8" s="11" t="s">
        <v>20</v>
      </c>
      <c r="C8" s="11">
        <v>831</v>
      </c>
      <c r="D8" s="11">
        <v>411</v>
      </c>
      <c r="E8" s="11">
        <v>416</v>
      </c>
      <c r="F8" s="11"/>
      <c r="G8" s="11">
        <v>120</v>
      </c>
      <c r="H8" s="11">
        <v>143</v>
      </c>
      <c r="I8" s="11">
        <v>149</v>
      </c>
      <c r="J8" s="11">
        <v>141</v>
      </c>
      <c r="K8" s="11">
        <v>118</v>
      </c>
      <c r="L8" s="11">
        <v>159</v>
      </c>
      <c r="M8" s="11"/>
      <c r="N8" s="11">
        <v>212</v>
      </c>
      <c r="O8" s="11">
        <v>201</v>
      </c>
      <c r="P8" s="11">
        <v>174</v>
      </c>
      <c r="Q8" s="11">
        <v>238</v>
      </c>
      <c r="R8" s="11"/>
      <c r="S8" s="11">
        <v>108</v>
      </c>
      <c r="T8" s="11">
        <v>119</v>
      </c>
      <c r="U8" s="11">
        <v>66</v>
      </c>
      <c r="V8" s="11">
        <v>74</v>
      </c>
      <c r="W8" s="11">
        <v>61</v>
      </c>
      <c r="X8" s="11">
        <v>81</v>
      </c>
      <c r="Y8" s="11">
        <v>73</v>
      </c>
      <c r="Z8" s="11">
        <v>34</v>
      </c>
      <c r="AA8" s="11">
        <v>75</v>
      </c>
      <c r="AB8" s="11">
        <v>63</v>
      </c>
      <c r="AC8" s="11">
        <v>46</v>
      </c>
      <c r="AD8" s="11">
        <v>31</v>
      </c>
      <c r="AE8" s="11"/>
      <c r="AF8" s="11">
        <v>153</v>
      </c>
      <c r="AG8" s="11">
        <v>285</v>
      </c>
      <c r="AH8" s="11">
        <v>163</v>
      </c>
      <c r="AI8" s="11">
        <v>87</v>
      </c>
      <c r="AJ8" s="11">
        <v>48</v>
      </c>
      <c r="AK8" s="11">
        <v>43</v>
      </c>
      <c r="AL8" s="11"/>
      <c r="AM8" s="11">
        <v>174</v>
      </c>
      <c r="AN8" s="11">
        <v>306</v>
      </c>
      <c r="AO8" s="11">
        <v>216</v>
      </c>
      <c r="AP8" s="11">
        <v>96</v>
      </c>
      <c r="AQ8" s="11">
        <v>18</v>
      </c>
      <c r="AR8" s="11"/>
      <c r="AS8" s="11">
        <v>185</v>
      </c>
      <c r="AT8" s="11">
        <v>173</v>
      </c>
      <c r="AU8" s="11">
        <v>132</v>
      </c>
      <c r="AV8" s="11">
        <v>178</v>
      </c>
      <c r="AW8" s="11">
        <v>98</v>
      </c>
      <c r="AX8" s="11">
        <v>64</v>
      </c>
      <c r="AY8" s="11"/>
      <c r="AZ8" s="11">
        <v>158</v>
      </c>
      <c r="BA8" s="11">
        <v>240</v>
      </c>
      <c r="BB8" s="11">
        <v>152</v>
      </c>
      <c r="BC8" s="11">
        <v>55</v>
      </c>
      <c r="BD8" s="11">
        <v>221</v>
      </c>
      <c r="BE8" s="11"/>
      <c r="BF8" s="11">
        <v>639</v>
      </c>
      <c r="BG8" s="11"/>
      <c r="BH8" s="11">
        <v>486</v>
      </c>
      <c r="BI8" s="11"/>
      <c r="BJ8" s="11">
        <v>243</v>
      </c>
      <c r="BK8" s="11">
        <v>158</v>
      </c>
      <c r="BL8" s="11">
        <v>243</v>
      </c>
      <c r="BM8" s="11">
        <v>79</v>
      </c>
      <c r="BN8" s="11">
        <v>21</v>
      </c>
      <c r="BO8" s="11">
        <v>32</v>
      </c>
      <c r="BP8" s="11"/>
      <c r="BQ8" s="11">
        <v>121</v>
      </c>
      <c r="BR8" s="11">
        <v>216</v>
      </c>
      <c r="BS8" s="11">
        <v>430</v>
      </c>
      <c r="BT8" s="11"/>
      <c r="BU8" s="11">
        <v>39</v>
      </c>
      <c r="BV8" s="11">
        <v>243</v>
      </c>
      <c r="BW8" s="11">
        <v>446</v>
      </c>
      <c r="BX8" s="11"/>
      <c r="BY8" s="11">
        <v>38</v>
      </c>
      <c r="BZ8" s="11"/>
      <c r="CA8" s="11">
        <v>214</v>
      </c>
    </row>
    <row r="9" spans="2:79" x14ac:dyDescent="0.35">
      <c r="B9" s="18" t="s">
        <v>589</v>
      </c>
      <c r="C9" s="17">
        <v>0.34801987392761202</v>
      </c>
      <c r="D9" s="17">
        <v>0.37347001206459102</v>
      </c>
      <c r="E9" s="17">
        <v>0.32159221380616398</v>
      </c>
      <c r="F9" s="17"/>
      <c r="G9" s="17">
        <v>0.43227372767394101</v>
      </c>
      <c r="H9" s="17">
        <v>0.39904538355073099</v>
      </c>
      <c r="I9" s="17">
        <v>0.28033344216176198</v>
      </c>
      <c r="J9" s="17">
        <v>0.383622283015006</v>
      </c>
      <c r="K9" s="17">
        <v>0.34787044273795498</v>
      </c>
      <c r="L9" s="17">
        <v>0.270802690410547</v>
      </c>
      <c r="M9" s="17"/>
      <c r="N9" s="17">
        <v>0.370496829744976</v>
      </c>
      <c r="O9" s="17">
        <v>0.35162227157075598</v>
      </c>
      <c r="P9" s="17">
        <v>0.31302623700516502</v>
      </c>
      <c r="Q9" s="17">
        <v>0.351737191168636</v>
      </c>
      <c r="R9" s="17"/>
      <c r="S9" s="17">
        <v>0.36052892564754102</v>
      </c>
      <c r="T9" s="17">
        <v>0.37538897144522998</v>
      </c>
      <c r="U9" s="17">
        <v>0.36913423806040901</v>
      </c>
      <c r="V9" s="17">
        <v>0.35487551675284201</v>
      </c>
      <c r="W9" s="17">
        <v>0.37614033747936798</v>
      </c>
      <c r="X9" s="17">
        <v>0.30377178358892498</v>
      </c>
      <c r="Y9" s="17">
        <v>0.34658441215700497</v>
      </c>
      <c r="Z9" s="17">
        <v>0.21612345785694101</v>
      </c>
      <c r="AA9" s="17">
        <v>0.420947700773324</v>
      </c>
      <c r="AB9" s="17">
        <v>0.280714254318426</v>
      </c>
      <c r="AC9" s="17">
        <v>0.37826345778998499</v>
      </c>
      <c r="AD9" s="17">
        <v>0.26212200025566601</v>
      </c>
      <c r="AE9" s="17"/>
      <c r="AF9" s="17">
        <v>0.37907827084992002</v>
      </c>
      <c r="AG9" s="17">
        <v>0.30318701846943202</v>
      </c>
      <c r="AH9" s="17">
        <v>0.34260980178746497</v>
      </c>
      <c r="AI9" s="17">
        <v>0.39620891755723198</v>
      </c>
      <c r="AJ9" s="17">
        <v>0.39887469156559802</v>
      </c>
      <c r="AK9" s="17">
        <v>0.43928323674417702</v>
      </c>
      <c r="AL9" s="17"/>
      <c r="AM9" s="17">
        <v>0.28405765593878701</v>
      </c>
      <c r="AN9" s="17">
        <v>0.33997731620638999</v>
      </c>
      <c r="AO9" s="17">
        <v>0.36971322725116401</v>
      </c>
      <c r="AP9" s="17">
        <v>0.474928934221652</v>
      </c>
      <c r="AQ9" s="17">
        <v>0.28089652942743099</v>
      </c>
      <c r="AR9" s="17"/>
      <c r="AS9" s="17">
        <v>0.441437869719632</v>
      </c>
      <c r="AT9" s="17">
        <v>0.32729926993544001</v>
      </c>
      <c r="AU9" s="17">
        <v>0.23667185285561201</v>
      </c>
      <c r="AV9" s="17">
        <v>0.37729758655315099</v>
      </c>
      <c r="AW9" s="17">
        <v>0.31454442236515801</v>
      </c>
      <c r="AX9" s="17">
        <v>0.33280512340339802</v>
      </c>
      <c r="AY9" s="17"/>
      <c r="AZ9" s="17">
        <v>0.32638789984181299</v>
      </c>
      <c r="BA9" s="17">
        <v>0.333008807804269</v>
      </c>
      <c r="BB9" s="17">
        <v>0.323298081652591</v>
      </c>
      <c r="BC9" s="17">
        <v>0.36488902425224901</v>
      </c>
      <c r="BD9" s="17">
        <v>0.39646457301535698</v>
      </c>
      <c r="BE9" s="17"/>
      <c r="BF9" s="17">
        <v>0.36082129778175798</v>
      </c>
      <c r="BG9" s="17"/>
      <c r="BH9" s="17">
        <v>0.36027527568975698</v>
      </c>
      <c r="BI9" s="17"/>
      <c r="BJ9" s="17">
        <v>0.372014024983639</v>
      </c>
      <c r="BK9" s="17">
        <v>0.31336082252082798</v>
      </c>
      <c r="BL9" s="17">
        <v>0.32066343741258202</v>
      </c>
      <c r="BM9" s="17">
        <v>0.41920069134527399</v>
      </c>
      <c r="BN9" s="17">
        <v>0.43138090032641402</v>
      </c>
      <c r="BO9" s="17">
        <v>0.38967868032344</v>
      </c>
      <c r="BP9" s="17"/>
      <c r="BQ9" s="17">
        <v>0.371222229236572</v>
      </c>
      <c r="BR9" s="17">
        <v>0.34997930795195697</v>
      </c>
      <c r="BS9" s="17">
        <v>0.356118621923595</v>
      </c>
      <c r="BT9" s="17"/>
      <c r="BU9" s="17">
        <v>0.28889465195825398</v>
      </c>
      <c r="BV9" s="17">
        <v>0.340516941013073</v>
      </c>
      <c r="BW9" s="17">
        <v>0.37417796124428399</v>
      </c>
      <c r="BX9" s="17"/>
      <c r="BY9" s="17">
        <v>0.309434394661741</v>
      </c>
      <c r="BZ9" s="17"/>
      <c r="CA9" s="17">
        <v>0.47763913718715301</v>
      </c>
    </row>
    <row r="10" spans="2:79" x14ac:dyDescent="0.35">
      <c r="B10" s="18" t="s">
        <v>590</v>
      </c>
      <c r="C10" s="17">
        <v>0.48042360613670199</v>
      </c>
      <c r="D10" s="17">
        <v>0.45454876921494303</v>
      </c>
      <c r="E10" s="17">
        <v>0.51054903727414203</v>
      </c>
      <c r="F10" s="17"/>
      <c r="G10" s="17">
        <v>0.36153155033079898</v>
      </c>
      <c r="H10" s="17">
        <v>0.42372693397670602</v>
      </c>
      <c r="I10" s="17">
        <v>0.53156000301433703</v>
      </c>
      <c r="J10" s="17">
        <v>0.475620679444136</v>
      </c>
      <c r="K10" s="17">
        <v>0.49984026805770398</v>
      </c>
      <c r="L10" s="17">
        <v>0.56284481031264799</v>
      </c>
      <c r="M10" s="17"/>
      <c r="N10" s="17">
        <v>0.48239331272281699</v>
      </c>
      <c r="O10" s="17">
        <v>0.52541722965753501</v>
      </c>
      <c r="P10" s="17">
        <v>0.442672139766843</v>
      </c>
      <c r="Q10" s="17">
        <v>0.46316951295419001</v>
      </c>
      <c r="R10" s="17"/>
      <c r="S10" s="17">
        <v>0.41785568600238299</v>
      </c>
      <c r="T10" s="17">
        <v>0.50797061010297195</v>
      </c>
      <c r="U10" s="17">
        <v>0.52855987826691297</v>
      </c>
      <c r="V10" s="17">
        <v>0.54276468031870495</v>
      </c>
      <c r="W10" s="17">
        <v>0.47350345660698601</v>
      </c>
      <c r="X10" s="17">
        <v>0.45180805170406002</v>
      </c>
      <c r="Y10" s="17">
        <v>0.43941104010291099</v>
      </c>
      <c r="Z10" s="17">
        <v>0.58418071420885398</v>
      </c>
      <c r="AA10" s="17">
        <v>0.45113770914287898</v>
      </c>
      <c r="AB10" s="17">
        <v>0.47831614640141001</v>
      </c>
      <c r="AC10" s="17">
        <v>0.40388442875242297</v>
      </c>
      <c r="AD10" s="17">
        <v>0.60234868140406095</v>
      </c>
      <c r="AE10" s="17"/>
      <c r="AF10" s="17">
        <v>0.43690173919004799</v>
      </c>
      <c r="AG10" s="17">
        <v>0.52780754902263705</v>
      </c>
      <c r="AH10" s="17">
        <v>0.49794050802516299</v>
      </c>
      <c r="AI10" s="17">
        <v>0.45827065975965597</v>
      </c>
      <c r="AJ10" s="17">
        <v>0.41985696358567098</v>
      </c>
      <c r="AK10" s="17">
        <v>0.44293582966776501</v>
      </c>
      <c r="AL10" s="17"/>
      <c r="AM10" s="17">
        <v>0.51437333609969205</v>
      </c>
      <c r="AN10" s="17">
        <v>0.462271190691319</v>
      </c>
      <c r="AO10" s="17">
        <v>0.50746702728835102</v>
      </c>
      <c r="AP10" s="17">
        <v>0.36486593568647502</v>
      </c>
      <c r="AQ10" s="17">
        <v>0.62265194687939496</v>
      </c>
      <c r="AR10" s="17"/>
      <c r="AS10" s="17">
        <v>0.37934209967812499</v>
      </c>
      <c r="AT10" s="17">
        <v>0.50921100416328002</v>
      </c>
      <c r="AU10" s="17">
        <v>0.537393890169934</v>
      </c>
      <c r="AV10" s="17">
        <v>0.480913776332411</v>
      </c>
      <c r="AW10" s="17">
        <v>0.56221378051200399</v>
      </c>
      <c r="AX10" s="17">
        <v>0.451558836962622</v>
      </c>
      <c r="AY10" s="17"/>
      <c r="AZ10" s="17">
        <v>0.51150466207138201</v>
      </c>
      <c r="BA10" s="17">
        <v>0.48321886433312899</v>
      </c>
      <c r="BB10" s="17">
        <v>0.49118585193570902</v>
      </c>
      <c r="BC10" s="17">
        <v>0.53467229291043805</v>
      </c>
      <c r="BD10" s="17">
        <v>0.427191938944673</v>
      </c>
      <c r="BE10" s="17"/>
      <c r="BF10" s="17">
        <v>0.478019537406846</v>
      </c>
      <c r="BG10" s="17"/>
      <c r="BH10" s="17">
        <v>0.48466708075266401</v>
      </c>
      <c r="BI10" s="17"/>
      <c r="BJ10" s="17">
        <v>0.47347717383723598</v>
      </c>
      <c r="BK10" s="17">
        <v>0.50873975219090195</v>
      </c>
      <c r="BL10" s="17">
        <v>0.50534823092275405</v>
      </c>
      <c r="BM10" s="17">
        <v>0.40089016636664099</v>
      </c>
      <c r="BN10" s="17">
        <v>0.56861909967358604</v>
      </c>
      <c r="BO10" s="17">
        <v>0.42814978835897899</v>
      </c>
      <c r="BP10" s="17"/>
      <c r="BQ10" s="17">
        <v>0.54246175601545299</v>
      </c>
      <c r="BR10" s="17">
        <v>0.474637362993093</v>
      </c>
      <c r="BS10" s="17">
        <v>0.46936724083256398</v>
      </c>
      <c r="BT10" s="17"/>
      <c r="BU10" s="17">
        <v>0.45313682020107698</v>
      </c>
      <c r="BV10" s="17">
        <v>0.51666998035257905</v>
      </c>
      <c r="BW10" s="17">
        <v>0.463462376848363</v>
      </c>
      <c r="BX10" s="17"/>
      <c r="BY10" s="17">
        <v>0.38345737951894499</v>
      </c>
      <c r="BZ10" s="17"/>
      <c r="CA10" s="17">
        <v>0.410063968711608</v>
      </c>
    </row>
    <row r="11" spans="2:79" x14ac:dyDescent="0.35">
      <c r="B11" s="18" t="s">
        <v>591</v>
      </c>
      <c r="C11" s="17">
        <v>8.0773881201213801E-2</v>
      </c>
      <c r="D11" s="17">
        <v>9.7555695597165801E-2</v>
      </c>
      <c r="E11" s="17">
        <v>6.0047250153228003E-2</v>
      </c>
      <c r="F11" s="17"/>
      <c r="G11" s="17">
        <v>0.118591001959193</v>
      </c>
      <c r="H11" s="17">
        <v>9.2263180636748293E-2</v>
      </c>
      <c r="I11" s="17">
        <v>8.6995658315031296E-2</v>
      </c>
      <c r="J11" s="17">
        <v>6.2522933437096501E-2</v>
      </c>
      <c r="K11" s="17">
        <v>7.0965543521085805E-2</v>
      </c>
      <c r="L11" s="17">
        <v>5.9530463476203999E-2</v>
      </c>
      <c r="M11" s="17"/>
      <c r="N11" s="17">
        <v>7.11804166977483E-2</v>
      </c>
      <c r="O11" s="17">
        <v>4.5141411300319602E-2</v>
      </c>
      <c r="P11" s="17">
        <v>0.12512755899148501</v>
      </c>
      <c r="Q11" s="17">
        <v>8.8831695465491703E-2</v>
      </c>
      <c r="R11" s="17"/>
      <c r="S11" s="17">
        <v>0.13675605462325699</v>
      </c>
      <c r="T11" s="17">
        <v>6.1455338228328001E-2</v>
      </c>
      <c r="U11" s="17">
        <v>5.3030217049662202E-2</v>
      </c>
      <c r="V11" s="17">
        <v>7.9166625738051805E-2</v>
      </c>
      <c r="W11" s="17">
        <v>0.113894878338198</v>
      </c>
      <c r="X11" s="17">
        <v>7.4008163738843294E-2</v>
      </c>
      <c r="Y11" s="17">
        <v>9.1211752480002906E-2</v>
      </c>
      <c r="Z11" s="17">
        <v>6.1843999728473202E-2</v>
      </c>
      <c r="AA11" s="17">
        <v>6.6238349032520794E-2</v>
      </c>
      <c r="AB11" s="17">
        <v>3.9484211145426301E-2</v>
      </c>
      <c r="AC11" s="17">
        <v>9.6360441817045506E-2</v>
      </c>
      <c r="AD11" s="17">
        <v>6.7829890439933094E-2</v>
      </c>
      <c r="AE11" s="17"/>
      <c r="AF11" s="17">
        <v>6.9855750996646995E-2</v>
      </c>
      <c r="AG11" s="17">
        <v>8.1941622162470501E-2</v>
      </c>
      <c r="AH11" s="17">
        <v>9.1014232163741104E-2</v>
      </c>
      <c r="AI11" s="17">
        <v>7.4257313995087199E-2</v>
      </c>
      <c r="AJ11" s="17">
        <v>0.120650597679446</v>
      </c>
      <c r="AK11" s="17">
        <v>8.6193896880125007E-2</v>
      </c>
      <c r="AL11" s="17"/>
      <c r="AM11" s="17">
        <v>0.116863830181202</v>
      </c>
      <c r="AN11" s="17">
        <v>9.3015459463282504E-2</v>
      </c>
      <c r="AO11" s="17">
        <v>5.3226901561576098E-2</v>
      </c>
      <c r="AP11" s="17">
        <v>6.0125708078411097E-2</v>
      </c>
      <c r="AQ11" s="17">
        <v>1.4708267304114399E-2</v>
      </c>
      <c r="AR11" s="17"/>
      <c r="AS11" s="17">
        <v>0.114245344544882</v>
      </c>
      <c r="AT11" s="17">
        <v>5.5885759492216601E-2</v>
      </c>
      <c r="AU11" s="17">
        <v>0.11556879235642201</v>
      </c>
      <c r="AV11" s="17">
        <v>4.4889266418570897E-2</v>
      </c>
      <c r="AW11" s="17">
        <v>5.2393550107298202E-2</v>
      </c>
      <c r="AX11" s="17">
        <v>0.122477708153234</v>
      </c>
      <c r="AY11" s="17"/>
      <c r="AZ11" s="17">
        <v>8.8712243083683695E-2</v>
      </c>
      <c r="BA11" s="17">
        <v>7.9315041856158397E-2</v>
      </c>
      <c r="BB11" s="17">
        <v>8.8215668619877105E-2</v>
      </c>
      <c r="BC11" s="17">
        <v>4.4100005587719197E-2</v>
      </c>
      <c r="BD11" s="17">
        <v>8.2189001327245603E-2</v>
      </c>
      <c r="BE11" s="17"/>
      <c r="BF11" s="17">
        <v>7.42705802575159E-2</v>
      </c>
      <c r="BG11" s="17"/>
      <c r="BH11" s="17">
        <v>7.9548373964810404E-2</v>
      </c>
      <c r="BI11" s="17"/>
      <c r="BJ11" s="17">
        <v>8.4890479799346094E-2</v>
      </c>
      <c r="BK11" s="17">
        <v>6.98765190686573E-2</v>
      </c>
      <c r="BL11" s="17">
        <v>9.45331923968393E-2</v>
      </c>
      <c r="BM11" s="17">
        <v>5.6085430595668E-2</v>
      </c>
      <c r="BN11" s="17">
        <v>0</v>
      </c>
      <c r="BO11" s="17">
        <v>2.6767393098937501E-2</v>
      </c>
      <c r="BP11" s="17"/>
      <c r="BQ11" s="17">
        <v>4.3125616215388199E-2</v>
      </c>
      <c r="BR11" s="17">
        <v>9.6611118475547694E-2</v>
      </c>
      <c r="BS11" s="17">
        <v>7.8986713468312E-2</v>
      </c>
      <c r="BT11" s="17"/>
      <c r="BU11" s="17">
        <v>0.206993008427453</v>
      </c>
      <c r="BV11" s="17">
        <v>9.1986628549519195E-2</v>
      </c>
      <c r="BW11" s="17">
        <v>6.6435019466851999E-2</v>
      </c>
      <c r="BX11" s="17"/>
      <c r="BY11" s="17">
        <v>0.153952841936179</v>
      </c>
      <c r="BZ11" s="17"/>
      <c r="CA11" s="17">
        <v>7.5494486468199506E-2</v>
      </c>
    </row>
    <row r="12" spans="2:79" x14ac:dyDescent="0.35">
      <c r="B12" s="18" t="s">
        <v>592</v>
      </c>
      <c r="C12" s="17">
        <v>2.2671851562313799E-2</v>
      </c>
      <c r="D12" s="17">
        <v>1.87651230990134E-2</v>
      </c>
      <c r="E12" s="17">
        <v>2.6748383511474901E-2</v>
      </c>
      <c r="F12" s="17"/>
      <c r="G12" s="17">
        <v>2.20360540750466E-2</v>
      </c>
      <c r="H12" s="17">
        <v>4.1575973591715498E-2</v>
      </c>
      <c r="I12" s="17">
        <v>1.9443647212580999E-2</v>
      </c>
      <c r="J12" s="17">
        <v>6.3870536368972998E-3</v>
      </c>
      <c r="K12" s="17">
        <v>1.8640189398387401E-2</v>
      </c>
      <c r="L12" s="17">
        <v>2.65681237338227E-2</v>
      </c>
      <c r="M12" s="17"/>
      <c r="N12" s="17">
        <v>2.1001096455028699E-2</v>
      </c>
      <c r="O12" s="17">
        <v>2.9179879042150102E-2</v>
      </c>
      <c r="P12" s="17">
        <v>3.69664196691969E-2</v>
      </c>
      <c r="Q12" s="17">
        <v>8.7637222645701104E-3</v>
      </c>
      <c r="R12" s="17"/>
      <c r="S12" s="17">
        <v>4.5069214781177799E-2</v>
      </c>
      <c r="T12" s="17">
        <v>0</v>
      </c>
      <c r="U12" s="17">
        <v>0</v>
      </c>
      <c r="V12" s="17">
        <v>0</v>
      </c>
      <c r="W12" s="17">
        <v>1.6944406776919201E-2</v>
      </c>
      <c r="X12" s="17">
        <v>2.47337867315152E-2</v>
      </c>
      <c r="Y12" s="17">
        <v>4.0082397718615201E-2</v>
      </c>
      <c r="Z12" s="17">
        <v>0</v>
      </c>
      <c r="AA12" s="17">
        <v>3.47063844294399E-2</v>
      </c>
      <c r="AB12" s="17">
        <v>5.6134073599459898E-2</v>
      </c>
      <c r="AC12" s="17">
        <v>3.5648433271230198E-2</v>
      </c>
      <c r="AD12" s="17">
        <v>7.3966955485596604E-3</v>
      </c>
      <c r="AE12" s="17"/>
      <c r="AF12" s="17">
        <v>1.8580709824085499E-2</v>
      </c>
      <c r="AG12" s="17">
        <v>7.7307563127551803E-3</v>
      </c>
      <c r="AH12" s="17">
        <v>3.4156890703211699E-2</v>
      </c>
      <c r="AI12" s="17">
        <v>2.85961828765432E-2</v>
      </c>
      <c r="AJ12" s="17">
        <v>2.14886394948741E-2</v>
      </c>
      <c r="AK12" s="17">
        <v>3.1587036707932399E-2</v>
      </c>
      <c r="AL12" s="17"/>
      <c r="AM12" s="17">
        <v>8.2354702452242298E-3</v>
      </c>
      <c r="AN12" s="17">
        <v>1.84164240894556E-2</v>
      </c>
      <c r="AO12" s="17">
        <v>3.1685243478825197E-2</v>
      </c>
      <c r="AP12" s="17">
        <v>2.87066238819432E-2</v>
      </c>
      <c r="AQ12" s="17">
        <v>6.2044844059263499E-2</v>
      </c>
      <c r="AR12" s="17"/>
      <c r="AS12" s="17">
        <v>1.8550212041276E-2</v>
      </c>
      <c r="AT12" s="17">
        <v>1.4432277275635201E-2</v>
      </c>
      <c r="AU12" s="17">
        <v>2.4724646118026002E-2</v>
      </c>
      <c r="AV12" s="17">
        <v>3.0184125758380202E-2</v>
      </c>
      <c r="AW12" s="17">
        <v>1.15260150678564E-2</v>
      </c>
      <c r="AX12" s="17">
        <v>4.8527134536647601E-2</v>
      </c>
      <c r="AY12" s="17"/>
      <c r="AZ12" s="17">
        <v>2.1581474158896399E-2</v>
      </c>
      <c r="BA12" s="17">
        <v>2.5420990130320401E-2</v>
      </c>
      <c r="BB12" s="17">
        <v>2.8675008781424299E-2</v>
      </c>
      <c r="BC12" s="17">
        <v>1.28755906037389E-2</v>
      </c>
      <c r="BD12" s="17">
        <v>1.9186449718856399E-2</v>
      </c>
      <c r="BE12" s="17"/>
      <c r="BF12" s="17">
        <v>2.31088621317855E-2</v>
      </c>
      <c r="BG12" s="17"/>
      <c r="BH12" s="17">
        <v>1.7362918302240699E-2</v>
      </c>
      <c r="BI12" s="17"/>
      <c r="BJ12" s="17">
        <v>9.3967580329567602E-4</v>
      </c>
      <c r="BK12" s="17">
        <v>2.34647123631039E-2</v>
      </c>
      <c r="BL12" s="17">
        <v>2.80074260962179E-2</v>
      </c>
      <c r="BM12" s="17">
        <v>3.4999191223077798E-2</v>
      </c>
      <c r="BN12" s="17">
        <v>0</v>
      </c>
      <c r="BO12" s="17">
        <v>7.2179193969767103E-2</v>
      </c>
      <c r="BP12" s="17"/>
      <c r="BQ12" s="17">
        <v>1.8190552667436799E-2</v>
      </c>
      <c r="BR12" s="17">
        <v>1.9928693833365499E-2</v>
      </c>
      <c r="BS12" s="17">
        <v>2.3665976469004601E-2</v>
      </c>
      <c r="BT12" s="17"/>
      <c r="BU12" s="17">
        <v>0</v>
      </c>
      <c r="BV12" s="17">
        <v>8.0791482980130894E-3</v>
      </c>
      <c r="BW12" s="17">
        <v>2.5661588147088799E-2</v>
      </c>
      <c r="BX12" s="17"/>
      <c r="BY12" s="17">
        <v>7.9387292994745097E-3</v>
      </c>
      <c r="BZ12" s="17"/>
      <c r="CA12" s="17">
        <v>0</v>
      </c>
    </row>
    <row r="13" spans="2:79" x14ac:dyDescent="0.35">
      <c r="B13" s="18" t="s">
        <v>136</v>
      </c>
      <c r="C13" s="17">
        <v>6.8110787172158196E-2</v>
      </c>
      <c r="D13" s="17">
        <v>5.5660400024287099E-2</v>
      </c>
      <c r="E13" s="17">
        <v>8.1063115254990395E-2</v>
      </c>
      <c r="F13" s="17"/>
      <c r="G13" s="17">
        <v>6.5567665961019594E-2</v>
      </c>
      <c r="H13" s="17">
        <v>4.3388528244098903E-2</v>
      </c>
      <c r="I13" s="17">
        <v>8.1667249296288394E-2</v>
      </c>
      <c r="J13" s="17">
        <v>7.1847050466864404E-2</v>
      </c>
      <c r="K13" s="17">
        <v>6.2683556284867395E-2</v>
      </c>
      <c r="L13" s="17">
        <v>8.0253912066778899E-2</v>
      </c>
      <c r="M13" s="17"/>
      <c r="N13" s="17">
        <v>5.4928344379429797E-2</v>
      </c>
      <c r="O13" s="17">
        <v>4.8639208429239501E-2</v>
      </c>
      <c r="P13" s="17">
        <v>8.2207644567309807E-2</v>
      </c>
      <c r="Q13" s="17">
        <v>8.7497878147112199E-2</v>
      </c>
      <c r="R13" s="17"/>
      <c r="S13" s="17">
        <v>3.9790118945641301E-2</v>
      </c>
      <c r="T13" s="17">
        <v>5.5185080223469699E-2</v>
      </c>
      <c r="U13" s="17">
        <v>4.9275666623016003E-2</v>
      </c>
      <c r="V13" s="17">
        <v>2.31931771904017E-2</v>
      </c>
      <c r="W13" s="17">
        <v>1.9516920798529201E-2</v>
      </c>
      <c r="X13" s="17">
        <v>0.145678214236656</v>
      </c>
      <c r="Y13" s="17">
        <v>8.2710397541466002E-2</v>
      </c>
      <c r="Z13" s="17">
        <v>0.137851828205732</v>
      </c>
      <c r="AA13" s="17">
        <v>2.69698566218361E-2</v>
      </c>
      <c r="AB13" s="17">
        <v>0.145351314535278</v>
      </c>
      <c r="AC13" s="17">
        <v>8.5843238369315594E-2</v>
      </c>
      <c r="AD13" s="17">
        <v>6.0302732351780797E-2</v>
      </c>
      <c r="AE13" s="17"/>
      <c r="AF13" s="17">
        <v>9.55835291393001E-2</v>
      </c>
      <c r="AG13" s="17">
        <v>7.9333054032705602E-2</v>
      </c>
      <c r="AH13" s="17">
        <v>3.4278567320418799E-2</v>
      </c>
      <c r="AI13" s="17">
        <v>4.2666925811481897E-2</v>
      </c>
      <c r="AJ13" s="17">
        <v>3.9129107674411703E-2</v>
      </c>
      <c r="AK13" s="17">
        <v>0</v>
      </c>
      <c r="AL13" s="17"/>
      <c r="AM13" s="17">
        <v>7.6469707535094494E-2</v>
      </c>
      <c r="AN13" s="17">
        <v>8.6319609549552395E-2</v>
      </c>
      <c r="AO13" s="17">
        <v>3.7907600420083697E-2</v>
      </c>
      <c r="AP13" s="17">
        <v>7.1372798131519297E-2</v>
      </c>
      <c r="AQ13" s="17">
        <v>1.9698412329795599E-2</v>
      </c>
      <c r="AR13" s="17"/>
      <c r="AS13" s="17">
        <v>4.6424474016085203E-2</v>
      </c>
      <c r="AT13" s="17">
        <v>9.3171689133427604E-2</v>
      </c>
      <c r="AU13" s="17">
        <v>8.5640818500006599E-2</v>
      </c>
      <c r="AV13" s="17">
        <v>6.6715244937486595E-2</v>
      </c>
      <c r="AW13" s="17">
        <v>5.9322231947682602E-2</v>
      </c>
      <c r="AX13" s="17">
        <v>4.46311969440987E-2</v>
      </c>
      <c r="AY13" s="17"/>
      <c r="AZ13" s="17">
        <v>5.1813720844224399E-2</v>
      </c>
      <c r="BA13" s="17">
        <v>7.9036295876122806E-2</v>
      </c>
      <c r="BB13" s="17">
        <v>6.8625389010398802E-2</v>
      </c>
      <c r="BC13" s="17">
        <v>4.3463086645855097E-2</v>
      </c>
      <c r="BD13" s="17">
        <v>7.4968036993868004E-2</v>
      </c>
      <c r="BE13" s="17"/>
      <c r="BF13" s="17">
        <v>6.3779722422093704E-2</v>
      </c>
      <c r="BG13" s="17"/>
      <c r="BH13" s="17">
        <v>5.8146351290527698E-2</v>
      </c>
      <c r="BI13" s="17"/>
      <c r="BJ13" s="17">
        <v>6.8678645576483496E-2</v>
      </c>
      <c r="BK13" s="17">
        <v>8.4558193856509103E-2</v>
      </c>
      <c r="BL13" s="17">
        <v>5.14477131716067E-2</v>
      </c>
      <c r="BM13" s="17">
        <v>8.8824520469339197E-2</v>
      </c>
      <c r="BN13" s="17">
        <v>0</v>
      </c>
      <c r="BO13" s="17">
        <v>8.3224944248876595E-2</v>
      </c>
      <c r="BP13" s="17"/>
      <c r="BQ13" s="17">
        <v>2.4999845865149799E-2</v>
      </c>
      <c r="BR13" s="17">
        <v>5.8843516746036002E-2</v>
      </c>
      <c r="BS13" s="17">
        <v>7.1861447306524703E-2</v>
      </c>
      <c r="BT13" s="17"/>
      <c r="BU13" s="17">
        <v>5.0975519413216902E-2</v>
      </c>
      <c r="BV13" s="17">
        <v>4.2747301786815399E-2</v>
      </c>
      <c r="BW13" s="17">
        <v>7.0263054293412397E-2</v>
      </c>
      <c r="BX13" s="17"/>
      <c r="BY13" s="17">
        <v>0.14521665458366101</v>
      </c>
      <c r="BZ13" s="17"/>
      <c r="CA13" s="17">
        <v>3.6802407633040199E-2</v>
      </c>
    </row>
    <row r="14" spans="2:79" x14ac:dyDescent="0.35">
      <c r="B14" s="18" t="s">
        <v>593</v>
      </c>
      <c r="C14" s="21">
        <v>0.82844348006431401</v>
      </c>
      <c r="D14" s="21">
        <v>0.82801878127953399</v>
      </c>
      <c r="E14" s="21">
        <v>0.83214125108030701</v>
      </c>
      <c r="F14" s="21"/>
      <c r="G14" s="21">
        <v>0.79380527800473999</v>
      </c>
      <c r="H14" s="21">
        <v>0.82277231752743696</v>
      </c>
      <c r="I14" s="21">
        <v>0.81189344517609896</v>
      </c>
      <c r="J14" s="21">
        <v>0.859242962459142</v>
      </c>
      <c r="K14" s="21">
        <v>0.84771071079565896</v>
      </c>
      <c r="L14" s="21">
        <v>0.83364750072319405</v>
      </c>
      <c r="M14" s="21"/>
      <c r="N14" s="21">
        <v>0.85289014246779304</v>
      </c>
      <c r="O14" s="21">
        <v>0.877039501228291</v>
      </c>
      <c r="P14" s="21">
        <v>0.75569837677200802</v>
      </c>
      <c r="Q14" s="21">
        <v>0.81490670412282595</v>
      </c>
      <c r="R14" s="21"/>
      <c r="S14" s="21">
        <v>0.77838461164992401</v>
      </c>
      <c r="T14" s="21">
        <v>0.88335958154820204</v>
      </c>
      <c r="U14" s="21">
        <v>0.89769411632732199</v>
      </c>
      <c r="V14" s="21">
        <v>0.89764019707154596</v>
      </c>
      <c r="W14" s="21">
        <v>0.84964379408635304</v>
      </c>
      <c r="X14" s="21">
        <v>0.755579835292985</v>
      </c>
      <c r="Y14" s="21">
        <v>0.78599545225991596</v>
      </c>
      <c r="Z14" s="21">
        <v>0.80030417206579496</v>
      </c>
      <c r="AA14" s="21">
        <v>0.87208540991620298</v>
      </c>
      <c r="AB14" s="21">
        <v>0.75903040071983596</v>
      </c>
      <c r="AC14" s="21">
        <v>0.78214788654240897</v>
      </c>
      <c r="AD14" s="21">
        <v>0.86447068165972596</v>
      </c>
      <c r="AE14" s="21"/>
      <c r="AF14" s="21">
        <v>0.81598001003996701</v>
      </c>
      <c r="AG14" s="21">
        <v>0.83099456749206901</v>
      </c>
      <c r="AH14" s="21">
        <v>0.84055030981262802</v>
      </c>
      <c r="AI14" s="21">
        <v>0.85447957731688795</v>
      </c>
      <c r="AJ14" s="21">
        <v>0.818731655151268</v>
      </c>
      <c r="AK14" s="21">
        <v>0.88221906641194203</v>
      </c>
      <c r="AL14" s="21"/>
      <c r="AM14" s="21">
        <v>0.798430992038479</v>
      </c>
      <c r="AN14" s="21">
        <v>0.80224850689770899</v>
      </c>
      <c r="AO14" s="21">
        <v>0.87718025453951498</v>
      </c>
      <c r="AP14" s="21">
        <v>0.83979486990812602</v>
      </c>
      <c r="AQ14" s="21">
        <v>0.903548476306826</v>
      </c>
      <c r="AR14" s="21"/>
      <c r="AS14" s="21">
        <v>0.82077996939775699</v>
      </c>
      <c r="AT14" s="21">
        <v>0.83651027409872103</v>
      </c>
      <c r="AU14" s="21">
        <v>0.77406574302554598</v>
      </c>
      <c r="AV14" s="21">
        <v>0.85821136288556199</v>
      </c>
      <c r="AW14" s="21">
        <v>0.876758202877163</v>
      </c>
      <c r="AX14" s="21">
        <v>0.78436396036601996</v>
      </c>
      <c r="AY14" s="21"/>
      <c r="AZ14" s="21">
        <v>0.83789256191319605</v>
      </c>
      <c r="BA14" s="21">
        <v>0.816227672137398</v>
      </c>
      <c r="BB14" s="21">
        <v>0.81448393358829996</v>
      </c>
      <c r="BC14" s="21">
        <v>0.89956131716268695</v>
      </c>
      <c r="BD14" s="21">
        <v>0.82365651196002998</v>
      </c>
      <c r="BE14" s="21"/>
      <c r="BF14" s="21">
        <v>0.83884083518860497</v>
      </c>
      <c r="BG14" s="21"/>
      <c r="BH14" s="21">
        <v>0.84494235644242099</v>
      </c>
      <c r="BI14" s="21"/>
      <c r="BJ14" s="21">
        <v>0.84549119882087498</v>
      </c>
      <c r="BK14" s="21">
        <v>0.82210057471173004</v>
      </c>
      <c r="BL14" s="21">
        <v>0.82601166833533601</v>
      </c>
      <c r="BM14" s="21">
        <v>0.82009085771191503</v>
      </c>
      <c r="BN14" s="21">
        <v>1</v>
      </c>
      <c r="BO14" s="21">
        <v>0.81782846868241899</v>
      </c>
      <c r="BP14" s="21"/>
      <c r="BQ14" s="21">
        <v>0.91368398525202499</v>
      </c>
      <c r="BR14" s="21">
        <v>0.82461667094505098</v>
      </c>
      <c r="BS14" s="21">
        <v>0.82548586275615898</v>
      </c>
      <c r="BT14" s="21"/>
      <c r="BU14" s="21">
        <v>0.74203147215932996</v>
      </c>
      <c r="BV14" s="21">
        <v>0.857186921365652</v>
      </c>
      <c r="BW14" s="21">
        <v>0.83764033809264704</v>
      </c>
      <c r="BX14" s="21"/>
      <c r="BY14" s="21">
        <v>0.69289177418068604</v>
      </c>
      <c r="BZ14" s="21"/>
      <c r="CA14" s="21">
        <v>0.88770310589876</v>
      </c>
    </row>
    <row r="15" spans="2:79" x14ac:dyDescent="0.35">
      <c r="B15" s="18" t="s">
        <v>594</v>
      </c>
      <c r="C15" s="21">
        <v>0.103445732763528</v>
      </c>
      <c r="D15" s="21">
        <v>0.116320818696179</v>
      </c>
      <c r="E15" s="21">
        <v>8.6795633664702901E-2</v>
      </c>
      <c r="F15" s="21"/>
      <c r="G15" s="21">
        <v>0.14062705603424</v>
      </c>
      <c r="H15" s="21">
        <v>0.13383915422846401</v>
      </c>
      <c r="I15" s="21">
        <v>0.10643930552761199</v>
      </c>
      <c r="J15" s="21">
        <v>6.8909987073993803E-2</v>
      </c>
      <c r="K15" s="21">
        <v>8.9605732919473199E-2</v>
      </c>
      <c r="L15" s="21">
        <v>8.6098587210026695E-2</v>
      </c>
      <c r="M15" s="21"/>
      <c r="N15" s="21">
        <v>9.2181513152777006E-2</v>
      </c>
      <c r="O15" s="21">
        <v>7.4321290342469704E-2</v>
      </c>
      <c r="P15" s="21">
        <v>0.16209397866068201</v>
      </c>
      <c r="Q15" s="21">
        <v>9.7595417730061904E-2</v>
      </c>
      <c r="R15" s="21"/>
      <c r="S15" s="21">
        <v>0.181825269404435</v>
      </c>
      <c r="T15" s="21">
        <v>6.1455338228328001E-2</v>
      </c>
      <c r="U15" s="21">
        <v>5.3030217049662202E-2</v>
      </c>
      <c r="V15" s="21">
        <v>7.9166625738051805E-2</v>
      </c>
      <c r="W15" s="21">
        <v>0.130839285115117</v>
      </c>
      <c r="X15" s="21">
        <v>9.87419504703584E-2</v>
      </c>
      <c r="Y15" s="21">
        <v>0.13129415019861801</v>
      </c>
      <c r="Z15" s="21">
        <v>6.1843999728473202E-2</v>
      </c>
      <c r="AA15" s="21">
        <v>0.10094473346196101</v>
      </c>
      <c r="AB15" s="21">
        <v>9.5618284744886206E-2</v>
      </c>
      <c r="AC15" s="21">
        <v>0.132008875088276</v>
      </c>
      <c r="AD15" s="21">
        <v>7.52265859884928E-2</v>
      </c>
      <c r="AE15" s="21"/>
      <c r="AF15" s="21">
        <v>8.8436460820732601E-2</v>
      </c>
      <c r="AG15" s="21">
        <v>8.9672378475225703E-2</v>
      </c>
      <c r="AH15" s="21">
        <v>0.12517112286695301</v>
      </c>
      <c r="AI15" s="21">
        <v>0.10285349687163001</v>
      </c>
      <c r="AJ15" s="21">
        <v>0.14213923717432</v>
      </c>
      <c r="AK15" s="21">
        <v>0.117780933588057</v>
      </c>
      <c r="AL15" s="21"/>
      <c r="AM15" s="21">
        <v>0.125099300426427</v>
      </c>
      <c r="AN15" s="21">
        <v>0.111431883552738</v>
      </c>
      <c r="AO15" s="21">
        <v>8.4912145040401302E-2</v>
      </c>
      <c r="AP15" s="21">
        <v>8.8832331960354297E-2</v>
      </c>
      <c r="AQ15" s="21">
        <v>7.6753111363377799E-2</v>
      </c>
      <c r="AR15" s="21"/>
      <c r="AS15" s="21">
        <v>0.13279555658615799</v>
      </c>
      <c r="AT15" s="21">
        <v>7.0318036767851699E-2</v>
      </c>
      <c r="AU15" s="21">
        <v>0.140293438474448</v>
      </c>
      <c r="AV15" s="21">
        <v>7.5073392176951095E-2</v>
      </c>
      <c r="AW15" s="21">
        <v>6.3919565175154597E-2</v>
      </c>
      <c r="AX15" s="21">
        <v>0.171004842689881</v>
      </c>
      <c r="AY15" s="21"/>
      <c r="AZ15" s="21">
        <v>0.11029371724258</v>
      </c>
      <c r="BA15" s="21">
        <v>0.104736031986479</v>
      </c>
      <c r="BB15" s="21">
        <v>0.116890677401301</v>
      </c>
      <c r="BC15" s="21">
        <v>5.6975596191458103E-2</v>
      </c>
      <c r="BD15" s="21">
        <v>0.101375451046102</v>
      </c>
      <c r="BE15" s="21"/>
      <c r="BF15" s="21">
        <v>9.7379442389301393E-2</v>
      </c>
      <c r="BG15" s="21"/>
      <c r="BH15" s="21">
        <v>9.69112922670511E-2</v>
      </c>
      <c r="BI15" s="21"/>
      <c r="BJ15" s="21">
        <v>8.5830155602641803E-2</v>
      </c>
      <c r="BK15" s="21">
        <v>9.3341231431761207E-2</v>
      </c>
      <c r="BL15" s="21">
        <v>0.122540618493057</v>
      </c>
      <c r="BM15" s="21">
        <v>9.1084621818745798E-2</v>
      </c>
      <c r="BN15" s="21">
        <v>0</v>
      </c>
      <c r="BO15" s="21">
        <v>9.89465870687046E-2</v>
      </c>
      <c r="BP15" s="21"/>
      <c r="BQ15" s="21">
        <v>6.1316168882824998E-2</v>
      </c>
      <c r="BR15" s="21">
        <v>0.116539812308913</v>
      </c>
      <c r="BS15" s="21">
        <v>0.10265268993731699</v>
      </c>
      <c r="BT15" s="21"/>
      <c r="BU15" s="21">
        <v>0.206993008427453</v>
      </c>
      <c r="BV15" s="21">
        <v>0.100065776847532</v>
      </c>
      <c r="BW15" s="21">
        <v>9.2096607613940895E-2</v>
      </c>
      <c r="BX15" s="21"/>
      <c r="BY15" s="21">
        <v>0.16189157123565301</v>
      </c>
      <c r="BZ15" s="21"/>
      <c r="CA15" s="21">
        <v>7.5494486468199506E-2</v>
      </c>
    </row>
    <row r="16" spans="2:79" x14ac:dyDescent="0.35">
      <c r="B16" s="18" t="s">
        <v>202</v>
      </c>
      <c r="C16" s="22">
        <v>0.72499774730078703</v>
      </c>
      <c r="D16" s="22">
        <v>0.71169796258335505</v>
      </c>
      <c r="E16" s="22">
        <v>0.74534561741560401</v>
      </c>
      <c r="F16" s="22"/>
      <c r="G16" s="22">
        <v>0.65317822197050002</v>
      </c>
      <c r="H16" s="22">
        <v>0.68893316329897303</v>
      </c>
      <c r="I16" s="22">
        <v>0.70545413964848702</v>
      </c>
      <c r="J16" s="22">
        <v>0.79033297538514802</v>
      </c>
      <c r="K16" s="22">
        <v>0.75810497787618603</v>
      </c>
      <c r="L16" s="22">
        <v>0.74754891351316799</v>
      </c>
      <c r="M16" s="22"/>
      <c r="N16" s="22">
        <v>0.76070862931501604</v>
      </c>
      <c r="O16" s="22">
        <v>0.80271821088582096</v>
      </c>
      <c r="P16" s="22">
        <v>0.59360439811132604</v>
      </c>
      <c r="Q16" s="22">
        <v>0.71731128639276398</v>
      </c>
      <c r="R16" s="22"/>
      <c r="S16" s="22">
        <v>0.59655934224549001</v>
      </c>
      <c r="T16" s="22">
        <v>0.82190424331987399</v>
      </c>
      <c r="U16" s="22">
        <v>0.84466389927765995</v>
      </c>
      <c r="V16" s="22">
        <v>0.81847357133349496</v>
      </c>
      <c r="W16" s="22">
        <v>0.71880450897123604</v>
      </c>
      <c r="X16" s="22">
        <v>0.65683788482262695</v>
      </c>
      <c r="Y16" s="22">
        <v>0.65470130206129795</v>
      </c>
      <c r="Z16" s="22">
        <v>0.73846017233732197</v>
      </c>
      <c r="AA16" s="22">
        <v>0.771140676454243</v>
      </c>
      <c r="AB16" s="22">
        <v>0.66341211597494898</v>
      </c>
      <c r="AC16" s="22">
        <v>0.650139011454133</v>
      </c>
      <c r="AD16" s="22">
        <v>0.78924409567123399</v>
      </c>
      <c r="AE16" s="22"/>
      <c r="AF16" s="22">
        <v>0.72754354921923503</v>
      </c>
      <c r="AG16" s="22">
        <v>0.74132218901684299</v>
      </c>
      <c r="AH16" s="22">
        <v>0.71537918694567504</v>
      </c>
      <c r="AI16" s="22">
        <v>0.75162608044525703</v>
      </c>
      <c r="AJ16" s="22">
        <v>0.67659241797694802</v>
      </c>
      <c r="AK16" s="22">
        <v>0.76443813282388495</v>
      </c>
      <c r="AL16" s="22"/>
      <c r="AM16" s="22">
        <v>0.67333169161205197</v>
      </c>
      <c r="AN16" s="22">
        <v>0.69081662334497096</v>
      </c>
      <c r="AO16" s="22">
        <v>0.79226810949911397</v>
      </c>
      <c r="AP16" s="22">
        <v>0.75096253794777201</v>
      </c>
      <c r="AQ16" s="22">
        <v>0.82679536494344896</v>
      </c>
      <c r="AR16" s="22"/>
      <c r="AS16" s="22">
        <v>0.68798441281160005</v>
      </c>
      <c r="AT16" s="22">
        <v>0.76619223733086905</v>
      </c>
      <c r="AU16" s="22">
        <v>0.63377230455109801</v>
      </c>
      <c r="AV16" s="22">
        <v>0.78313797070861102</v>
      </c>
      <c r="AW16" s="22">
        <v>0.81283863770200804</v>
      </c>
      <c r="AX16" s="22">
        <v>0.61335911767613904</v>
      </c>
      <c r="AY16" s="22"/>
      <c r="AZ16" s="22">
        <v>0.72759884467061597</v>
      </c>
      <c r="BA16" s="22">
        <v>0.71149164015092003</v>
      </c>
      <c r="BB16" s="22">
        <v>0.69759325618699797</v>
      </c>
      <c r="BC16" s="22">
        <v>0.84258572097122897</v>
      </c>
      <c r="BD16" s="22">
        <v>0.72228106091392796</v>
      </c>
      <c r="BE16" s="22"/>
      <c r="BF16" s="22">
        <v>0.74146139279930401</v>
      </c>
      <c r="BG16" s="22"/>
      <c r="BH16" s="22">
        <v>0.74803106417537002</v>
      </c>
      <c r="BI16" s="22"/>
      <c r="BJ16" s="22">
        <v>0.75966104321823302</v>
      </c>
      <c r="BK16" s="22">
        <v>0.72875934327996805</v>
      </c>
      <c r="BL16" s="22">
        <v>0.70347104984227904</v>
      </c>
      <c r="BM16" s="22">
        <v>0.72900623589316904</v>
      </c>
      <c r="BN16" s="22">
        <v>1</v>
      </c>
      <c r="BO16" s="22">
        <v>0.71888188161371402</v>
      </c>
      <c r="BP16" s="22"/>
      <c r="BQ16" s="22">
        <v>0.8523678163692</v>
      </c>
      <c r="BR16" s="22">
        <v>0.70807685863613701</v>
      </c>
      <c r="BS16" s="22">
        <v>0.72283317281884196</v>
      </c>
      <c r="BT16" s="22"/>
      <c r="BU16" s="22">
        <v>0.53503846373187702</v>
      </c>
      <c r="BV16" s="22">
        <v>0.75712114451811996</v>
      </c>
      <c r="BW16" s="22">
        <v>0.74554373047870603</v>
      </c>
      <c r="BX16" s="22"/>
      <c r="BY16" s="22">
        <v>0.53100020294503303</v>
      </c>
      <c r="BZ16" s="22"/>
      <c r="CA16" s="22">
        <v>0.812208619430561</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797</v>
      </c>
      <c r="D7" s="10">
        <v>379</v>
      </c>
      <c r="E7" s="10">
        <v>415</v>
      </c>
      <c r="F7" s="10"/>
      <c r="G7" s="10">
        <v>89</v>
      </c>
      <c r="H7" s="10">
        <v>127</v>
      </c>
      <c r="I7" s="10">
        <v>89</v>
      </c>
      <c r="J7" s="10">
        <v>124</v>
      </c>
      <c r="K7" s="10">
        <v>135</v>
      </c>
      <c r="L7" s="10">
        <v>233</v>
      </c>
      <c r="M7" s="10"/>
      <c r="N7" s="10">
        <v>332</v>
      </c>
      <c r="O7" s="10">
        <v>212</v>
      </c>
      <c r="P7" s="10">
        <v>89</v>
      </c>
      <c r="Q7" s="10">
        <v>157</v>
      </c>
      <c r="R7" s="10"/>
      <c r="S7" s="10">
        <v>97</v>
      </c>
      <c r="T7" s="10">
        <v>102</v>
      </c>
      <c r="U7" s="10">
        <v>81</v>
      </c>
      <c r="V7" s="10">
        <v>54</v>
      </c>
      <c r="W7" s="10">
        <v>51</v>
      </c>
      <c r="X7" s="10">
        <v>69</v>
      </c>
      <c r="Y7" s="10">
        <v>62</v>
      </c>
      <c r="Z7" s="10">
        <v>28</v>
      </c>
      <c r="AA7" s="10">
        <v>83</v>
      </c>
      <c r="AB7" s="10">
        <v>91</v>
      </c>
      <c r="AC7" s="10">
        <v>51</v>
      </c>
      <c r="AD7" s="10">
        <v>28</v>
      </c>
      <c r="AE7" s="10"/>
      <c r="AF7" s="10">
        <v>138</v>
      </c>
      <c r="AG7" s="10">
        <v>252</v>
      </c>
      <c r="AH7" s="10">
        <v>150</v>
      </c>
      <c r="AI7" s="10">
        <v>92</v>
      </c>
      <c r="AJ7" s="10">
        <v>42</v>
      </c>
      <c r="AK7" s="10">
        <v>61</v>
      </c>
      <c r="AL7" s="10"/>
      <c r="AM7" s="10">
        <v>142</v>
      </c>
      <c r="AN7" s="10">
        <v>255</v>
      </c>
      <c r="AO7" s="10">
        <v>253</v>
      </c>
      <c r="AP7" s="10">
        <v>107</v>
      </c>
      <c r="AQ7" s="10">
        <v>19</v>
      </c>
      <c r="AR7" s="10"/>
      <c r="AS7" s="10">
        <v>169</v>
      </c>
      <c r="AT7" s="10">
        <v>184</v>
      </c>
      <c r="AU7" s="10">
        <v>118</v>
      </c>
      <c r="AV7" s="10">
        <v>165</v>
      </c>
      <c r="AW7" s="10">
        <v>96</v>
      </c>
      <c r="AX7" s="10">
        <v>64</v>
      </c>
      <c r="AY7" s="10"/>
      <c r="AZ7" s="10">
        <v>201</v>
      </c>
      <c r="BA7" s="10">
        <v>217</v>
      </c>
      <c r="BB7" s="10">
        <v>139</v>
      </c>
      <c r="BC7" s="10">
        <v>73</v>
      </c>
      <c r="BD7" s="10">
        <v>165</v>
      </c>
      <c r="BE7" s="10"/>
      <c r="BF7" s="10">
        <v>660</v>
      </c>
      <c r="BG7" s="10"/>
      <c r="BH7" s="10">
        <v>522</v>
      </c>
      <c r="BI7" s="10"/>
      <c r="BJ7" s="10">
        <v>214</v>
      </c>
      <c r="BK7" s="10">
        <v>185</v>
      </c>
      <c r="BL7" s="10">
        <v>270</v>
      </c>
      <c r="BM7" s="10">
        <v>43</v>
      </c>
      <c r="BN7" s="10">
        <v>27</v>
      </c>
      <c r="BO7" s="10">
        <v>20</v>
      </c>
      <c r="BP7" s="10"/>
      <c r="BQ7" s="10">
        <v>100</v>
      </c>
      <c r="BR7" s="10">
        <v>229</v>
      </c>
      <c r="BS7" s="10">
        <v>402</v>
      </c>
      <c r="BT7" s="10"/>
      <c r="BU7" s="10">
        <v>34</v>
      </c>
      <c r="BV7" s="10">
        <v>275</v>
      </c>
      <c r="BW7" s="10">
        <v>401</v>
      </c>
      <c r="BX7" s="10"/>
      <c r="BY7" s="10">
        <v>22</v>
      </c>
      <c r="BZ7" s="10"/>
      <c r="CA7" s="10">
        <v>176</v>
      </c>
    </row>
    <row r="8" spans="2:79" ht="30" customHeight="1" x14ac:dyDescent="0.35">
      <c r="B8" s="11" t="s">
        <v>20</v>
      </c>
      <c r="C8" s="11">
        <v>784</v>
      </c>
      <c r="D8" s="11">
        <v>379</v>
      </c>
      <c r="E8" s="11">
        <v>402</v>
      </c>
      <c r="F8" s="11"/>
      <c r="G8" s="11">
        <v>105</v>
      </c>
      <c r="H8" s="11">
        <v>147</v>
      </c>
      <c r="I8" s="11">
        <v>123</v>
      </c>
      <c r="J8" s="11">
        <v>128</v>
      </c>
      <c r="K8" s="11">
        <v>99</v>
      </c>
      <c r="L8" s="11">
        <v>182</v>
      </c>
      <c r="M8" s="11"/>
      <c r="N8" s="11">
        <v>225</v>
      </c>
      <c r="O8" s="11">
        <v>206</v>
      </c>
      <c r="P8" s="11">
        <v>156</v>
      </c>
      <c r="Q8" s="11">
        <v>189</v>
      </c>
      <c r="R8" s="11"/>
      <c r="S8" s="11">
        <v>108</v>
      </c>
      <c r="T8" s="11">
        <v>90</v>
      </c>
      <c r="U8" s="11">
        <v>78</v>
      </c>
      <c r="V8" s="11">
        <v>73</v>
      </c>
      <c r="W8" s="11">
        <v>49</v>
      </c>
      <c r="X8" s="11">
        <v>77</v>
      </c>
      <c r="Y8" s="11">
        <v>51</v>
      </c>
      <c r="Z8" s="11">
        <v>27</v>
      </c>
      <c r="AA8" s="11">
        <v>87</v>
      </c>
      <c r="AB8" s="11">
        <v>79</v>
      </c>
      <c r="AC8" s="11">
        <v>41</v>
      </c>
      <c r="AD8" s="11">
        <v>23</v>
      </c>
      <c r="AE8" s="11"/>
      <c r="AF8" s="11">
        <v>135</v>
      </c>
      <c r="AG8" s="11">
        <v>272</v>
      </c>
      <c r="AH8" s="11">
        <v>146</v>
      </c>
      <c r="AI8" s="11">
        <v>91</v>
      </c>
      <c r="AJ8" s="11">
        <v>35</v>
      </c>
      <c r="AK8" s="11">
        <v>43</v>
      </c>
      <c r="AL8" s="11"/>
      <c r="AM8" s="11">
        <v>149</v>
      </c>
      <c r="AN8" s="11">
        <v>273</v>
      </c>
      <c r="AO8" s="11">
        <v>235</v>
      </c>
      <c r="AP8" s="11">
        <v>97</v>
      </c>
      <c r="AQ8" s="11">
        <v>9</v>
      </c>
      <c r="AR8" s="11"/>
      <c r="AS8" s="11">
        <v>173</v>
      </c>
      <c r="AT8" s="11">
        <v>171</v>
      </c>
      <c r="AU8" s="11">
        <v>127</v>
      </c>
      <c r="AV8" s="11">
        <v>163</v>
      </c>
      <c r="AW8" s="11">
        <v>86</v>
      </c>
      <c r="AX8" s="11">
        <v>64</v>
      </c>
      <c r="AY8" s="11"/>
      <c r="AZ8" s="11">
        <v>175</v>
      </c>
      <c r="BA8" s="11">
        <v>220</v>
      </c>
      <c r="BB8" s="11">
        <v>150</v>
      </c>
      <c r="BC8" s="11">
        <v>60</v>
      </c>
      <c r="BD8" s="11">
        <v>178</v>
      </c>
      <c r="BE8" s="11"/>
      <c r="BF8" s="11">
        <v>629</v>
      </c>
      <c r="BG8" s="11"/>
      <c r="BH8" s="11">
        <v>479</v>
      </c>
      <c r="BI8" s="11"/>
      <c r="BJ8" s="11">
        <v>238</v>
      </c>
      <c r="BK8" s="11">
        <v>160</v>
      </c>
      <c r="BL8" s="11">
        <v>234</v>
      </c>
      <c r="BM8" s="11">
        <v>53</v>
      </c>
      <c r="BN8" s="11">
        <v>33</v>
      </c>
      <c r="BO8" s="11">
        <v>22</v>
      </c>
      <c r="BP8" s="11"/>
      <c r="BQ8" s="11">
        <v>90</v>
      </c>
      <c r="BR8" s="11">
        <v>226</v>
      </c>
      <c r="BS8" s="11">
        <v>402</v>
      </c>
      <c r="BT8" s="11"/>
      <c r="BU8" s="11">
        <v>33</v>
      </c>
      <c r="BV8" s="11">
        <v>257</v>
      </c>
      <c r="BW8" s="11">
        <v>402</v>
      </c>
      <c r="BX8" s="11"/>
      <c r="BY8" s="11">
        <v>26</v>
      </c>
      <c r="BZ8" s="11"/>
      <c r="CA8" s="11">
        <v>168</v>
      </c>
    </row>
    <row r="9" spans="2:79" x14ac:dyDescent="0.35">
      <c r="B9" s="18" t="s">
        <v>589</v>
      </c>
      <c r="C9" s="17">
        <v>0.36803747678784798</v>
      </c>
      <c r="D9" s="17">
        <v>0.38882058979679601</v>
      </c>
      <c r="E9" s="17">
        <v>0.348306183577406</v>
      </c>
      <c r="F9" s="17"/>
      <c r="G9" s="17">
        <v>0.30607880712628399</v>
      </c>
      <c r="H9" s="17">
        <v>0.36168834596108501</v>
      </c>
      <c r="I9" s="17">
        <v>0.370474320097957</v>
      </c>
      <c r="J9" s="17">
        <v>0.46382030960489601</v>
      </c>
      <c r="K9" s="17">
        <v>0.32478777803370101</v>
      </c>
      <c r="L9" s="17">
        <v>0.36359318960194897</v>
      </c>
      <c r="M9" s="17"/>
      <c r="N9" s="17">
        <v>0.431281986800159</v>
      </c>
      <c r="O9" s="17">
        <v>0.362085444981537</v>
      </c>
      <c r="P9" s="17">
        <v>0.30754074272529502</v>
      </c>
      <c r="Q9" s="17">
        <v>0.34650367400646698</v>
      </c>
      <c r="R9" s="17"/>
      <c r="S9" s="17">
        <v>0.371427133524524</v>
      </c>
      <c r="T9" s="17">
        <v>0.36677785547751401</v>
      </c>
      <c r="U9" s="17">
        <v>0.389852468492278</v>
      </c>
      <c r="V9" s="17">
        <v>0.40392682560387</v>
      </c>
      <c r="W9" s="17">
        <v>0.38453620474768202</v>
      </c>
      <c r="X9" s="17">
        <v>0.33273583605511298</v>
      </c>
      <c r="Y9" s="17">
        <v>0.34458858128397402</v>
      </c>
      <c r="Z9" s="17">
        <v>0.25785286539286101</v>
      </c>
      <c r="AA9" s="17">
        <v>0.39996635817217402</v>
      </c>
      <c r="AB9" s="17">
        <v>0.36401938805876199</v>
      </c>
      <c r="AC9" s="17">
        <v>0.43002706205725799</v>
      </c>
      <c r="AD9" s="17">
        <v>0.217411131401966</v>
      </c>
      <c r="AE9" s="17"/>
      <c r="AF9" s="17">
        <v>0.39296518223502103</v>
      </c>
      <c r="AG9" s="17">
        <v>0.332312687125627</v>
      </c>
      <c r="AH9" s="17">
        <v>0.31871667112405</v>
      </c>
      <c r="AI9" s="17">
        <v>0.50919676106664902</v>
      </c>
      <c r="AJ9" s="17">
        <v>0.444864295918241</v>
      </c>
      <c r="AK9" s="17">
        <v>0.51686606235839805</v>
      </c>
      <c r="AL9" s="17"/>
      <c r="AM9" s="17">
        <v>0.318630207378436</v>
      </c>
      <c r="AN9" s="17">
        <v>0.37581161348626801</v>
      </c>
      <c r="AO9" s="17">
        <v>0.389457801115905</v>
      </c>
      <c r="AP9" s="17">
        <v>0.37790842532804098</v>
      </c>
      <c r="AQ9" s="17">
        <v>0.517834333225757</v>
      </c>
      <c r="AR9" s="17"/>
      <c r="AS9" s="17">
        <v>0.29277736536504601</v>
      </c>
      <c r="AT9" s="17">
        <v>0.451565250164778</v>
      </c>
      <c r="AU9" s="17">
        <v>0.40689625189519701</v>
      </c>
      <c r="AV9" s="17">
        <v>0.33717822047664903</v>
      </c>
      <c r="AW9" s="17">
        <v>0.31545266873314598</v>
      </c>
      <c r="AX9" s="17">
        <v>0.42329171990812697</v>
      </c>
      <c r="AY9" s="17"/>
      <c r="AZ9" s="17">
        <v>0.39061141840082803</v>
      </c>
      <c r="BA9" s="17">
        <v>0.37910974232243599</v>
      </c>
      <c r="BB9" s="17">
        <v>0.35768477674453703</v>
      </c>
      <c r="BC9" s="17">
        <v>0.42169530588529303</v>
      </c>
      <c r="BD9" s="17">
        <v>0.325933442288528</v>
      </c>
      <c r="BE9" s="17"/>
      <c r="BF9" s="17">
        <v>0.37651378027765098</v>
      </c>
      <c r="BG9" s="17"/>
      <c r="BH9" s="17">
        <v>0.389961309656432</v>
      </c>
      <c r="BI9" s="17"/>
      <c r="BJ9" s="17">
        <v>0.40263129410605403</v>
      </c>
      <c r="BK9" s="17">
        <v>0.40585446778768702</v>
      </c>
      <c r="BL9" s="17">
        <v>0.35685166178212202</v>
      </c>
      <c r="BM9" s="17">
        <v>0.26679025010104201</v>
      </c>
      <c r="BN9" s="17">
        <v>0.54253817095366996</v>
      </c>
      <c r="BO9" s="17">
        <v>0.25488673571289999</v>
      </c>
      <c r="BP9" s="17"/>
      <c r="BQ9" s="17">
        <v>0.431444609707132</v>
      </c>
      <c r="BR9" s="17">
        <v>0.34117544838990899</v>
      </c>
      <c r="BS9" s="17">
        <v>0.36944450059866801</v>
      </c>
      <c r="BT9" s="17"/>
      <c r="BU9" s="17">
        <v>0.36345694378483601</v>
      </c>
      <c r="BV9" s="17">
        <v>0.397987836752345</v>
      </c>
      <c r="BW9" s="17">
        <v>0.362847516599275</v>
      </c>
      <c r="BX9" s="17"/>
      <c r="BY9" s="17">
        <v>0.13686949503028401</v>
      </c>
      <c r="BZ9" s="17"/>
      <c r="CA9" s="17">
        <v>0.466667438104162</v>
      </c>
    </row>
    <row r="10" spans="2:79" x14ac:dyDescent="0.35">
      <c r="B10" s="18" t="s">
        <v>590</v>
      </c>
      <c r="C10" s="17">
        <v>0.44387048843194998</v>
      </c>
      <c r="D10" s="17">
        <v>0.44603951875258102</v>
      </c>
      <c r="E10" s="17">
        <v>0.44379313620477401</v>
      </c>
      <c r="F10" s="17"/>
      <c r="G10" s="17">
        <v>0.33609438352276799</v>
      </c>
      <c r="H10" s="17">
        <v>0.41909059231231499</v>
      </c>
      <c r="I10" s="17">
        <v>0.44668219472785398</v>
      </c>
      <c r="J10" s="17">
        <v>0.408279693491436</v>
      </c>
      <c r="K10" s="17">
        <v>0.59606843690732902</v>
      </c>
      <c r="L10" s="17">
        <v>0.46574194582800499</v>
      </c>
      <c r="M10" s="17"/>
      <c r="N10" s="17">
        <v>0.41847279958494499</v>
      </c>
      <c r="O10" s="17">
        <v>0.48307097713544001</v>
      </c>
      <c r="P10" s="17">
        <v>0.46418069226018699</v>
      </c>
      <c r="Q10" s="17">
        <v>0.41516186914389003</v>
      </c>
      <c r="R10" s="17"/>
      <c r="S10" s="17">
        <v>0.390636609962623</v>
      </c>
      <c r="T10" s="17">
        <v>0.52446859073224195</v>
      </c>
      <c r="U10" s="17">
        <v>0.30471344020408497</v>
      </c>
      <c r="V10" s="17">
        <v>0.46845362841928001</v>
      </c>
      <c r="W10" s="17">
        <v>0.46429040444005099</v>
      </c>
      <c r="X10" s="17">
        <v>0.42817512973535399</v>
      </c>
      <c r="Y10" s="17">
        <v>0.48183876219564498</v>
      </c>
      <c r="Z10" s="17">
        <v>0.52874082802823996</v>
      </c>
      <c r="AA10" s="17">
        <v>0.42296289258674902</v>
      </c>
      <c r="AB10" s="17">
        <v>0.44074673398806402</v>
      </c>
      <c r="AC10" s="17">
        <v>0.45826685284187701</v>
      </c>
      <c r="AD10" s="17">
        <v>0.656830531763548</v>
      </c>
      <c r="AE10" s="17"/>
      <c r="AF10" s="17">
        <v>0.36966184863972201</v>
      </c>
      <c r="AG10" s="17">
        <v>0.44452029382179498</v>
      </c>
      <c r="AH10" s="17">
        <v>0.55805183218306098</v>
      </c>
      <c r="AI10" s="17">
        <v>0.37937053089144701</v>
      </c>
      <c r="AJ10" s="17">
        <v>0.41949835868488899</v>
      </c>
      <c r="AK10" s="17">
        <v>0.36976776886136598</v>
      </c>
      <c r="AL10" s="17"/>
      <c r="AM10" s="17">
        <v>0.43846876140289498</v>
      </c>
      <c r="AN10" s="17">
        <v>0.43555053497958102</v>
      </c>
      <c r="AO10" s="17">
        <v>0.46752168527539101</v>
      </c>
      <c r="AP10" s="17">
        <v>0.41676645130230899</v>
      </c>
      <c r="AQ10" s="17">
        <v>0.37251097822625201</v>
      </c>
      <c r="AR10" s="17"/>
      <c r="AS10" s="17">
        <v>0.49727532105799999</v>
      </c>
      <c r="AT10" s="17">
        <v>0.38181242197888399</v>
      </c>
      <c r="AU10" s="17">
        <v>0.38967706420147502</v>
      </c>
      <c r="AV10" s="17">
        <v>0.46135642468827498</v>
      </c>
      <c r="AW10" s="17">
        <v>0.46793646090860103</v>
      </c>
      <c r="AX10" s="17">
        <v>0.49159289028208297</v>
      </c>
      <c r="AY10" s="17"/>
      <c r="AZ10" s="17">
        <v>0.44292387666553401</v>
      </c>
      <c r="BA10" s="17">
        <v>0.436108311528563</v>
      </c>
      <c r="BB10" s="17">
        <v>0.46697603536837801</v>
      </c>
      <c r="BC10" s="17">
        <v>0.47539308985108297</v>
      </c>
      <c r="BD10" s="17">
        <v>0.42359369016163401</v>
      </c>
      <c r="BE10" s="17"/>
      <c r="BF10" s="17">
        <v>0.45543012880678801</v>
      </c>
      <c r="BG10" s="17"/>
      <c r="BH10" s="17">
        <v>0.46201276472838498</v>
      </c>
      <c r="BI10" s="17"/>
      <c r="BJ10" s="17">
        <v>0.45850699774460901</v>
      </c>
      <c r="BK10" s="17">
        <v>0.42257910129111198</v>
      </c>
      <c r="BL10" s="17">
        <v>0.46046575837600501</v>
      </c>
      <c r="BM10" s="17">
        <v>0.40168953221621101</v>
      </c>
      <c r="BN10" s="17">
        <v>0.21957773410074799</v>
      </c>
      <c r="BO10" s="17">
        <v>0.53154993946556495</v>
      </c>
      <c r="BP10" s="17"/>
      <c r="BQ10" s="17">
        <v>0.37743854357517498</v>
      </c>
      <c r="BR10" s="17">
        <v>0.47494976304668102</v>
      </c>
      <c r="BS10" s="17">
        <v>0.44027592773540303</v>
      </c>
      <c r="BT10" s="17"/>
      <c r="BU10" s="17">
        <v>0.54221266059432904</v>
      </c>
      <c r="BV10" s="17">
        <v>0.42795784172664297</v>
      </c>
      <c r="BW10" s="17">
        <v>0.44712122765939299</v>
      </c>
      <c r="BX10" s="17"/>
      <c r="BY10" s="17">
        <v>0.60042944424989497</v>
      </c>
      <c r="BZ10" s="17"/>
      <c r="CA10" s="17">
        <v>0.37242156303771601</v>
      </c>
    </row>
    <row r="11" spans="2:79" x14ac:dyDescent="0.35">
      <c r="B11" s="18" t="s">
        <v>591</v>
      </c>
      <c r="C11" s="17">
        <v>8.1909495524382106E-2</v>
      </c>
      <c r="D11" s="17">
        <v>6.17065150981254E-2</v>
      </c>
      <c r="E11" s="17">
        <v>9.8454768686449506E-2</v>
      </c>
      <c r="F11" s="17"/>
      <c r="G11" s="17">
        <v>0.15797668782643001</v>
      </c>
      <c r="H11" s="17">
        <v>0.111082180822904</v>
      </c>
      <c r="I11" s="17">
        <v>9.4363449483376105E-2</v>
      </c>
      <c r="J11" s="17">
        <v>5.2949959744608803E-2</v>
      </c>
      <c r="K11" s="17">
        <v>4.6446522540933302E-2</v>
      </c>
      <c r="L11" s="17">
        <v>4.5818039439088701E-2</v>
      </c>
      <c r="M11" s="17"/>
      <c r="N11" s="17">
        <v>6.3960648206699194E-2</v>
      </c>
      <c r="O11" s="17">
        <v>7.1643741944896394E-2</v>
      </c>
      <c r="P11" s="17">
        <v>8.9085166807041594E-2</v>
      </c>
      <c r="Q11" s="17">
        <v>0.111481263279976</v>
      </c>
      <c r="R11" s="17"/>
      <c r="S11" s="17">
        <v>0.16288293840070001</v>
      </c>
      <c r="T11" s="17">
        <v>3.9686749325044603E-2</v>
      </c>
      <c r="U11" s="17">
        <v>5.2199444035319897E-2</v>
      </c>
      <c r="V11" s="17">
        <v>8.2237298833919295E-2</v>
      </c>
      <c r="W11" s="17">
        <v>8.8914478601163999E-2</v>
      </c>
      <c r="X11" s="17">
        <v>0.109735669819568</v>
      </c>
      <c r="Y11" s="17">
        <v>5.5410494003737903E-2</v>
      </c>
      <c r="Z11" s="17">
        <v>0.18652027398035001</v>
      </c>
      <c r="AA11" s="17">
        <v>7.1662293112140896E-2</v>
      </c>
      <c r="AB11" s="17">
        <v>5.9216930087736201E-2</v>
      </c>
      <c r="AC11" s="17">
        <v>3.2032363819023101E-2</v>
      </c>
      <c r="AD11" s="17">
        <v>0</v>
      </c>
      <c r="AE11" s="17"/>
      <c r="AF11" s="17">
        <v>6.8831354408945902E-2</v>
      </c>
      <c r="AG11" s="17">
        <v>0.116900988193188</v>
      </c>
      <c r="AH11" s="17">
        <v>6.6065325358999394E-2</v>
      </c>
      <c r="AI11" s="17">
        <v>2.9268175296224601E-2</v>
      </c>
      <c r="AJ11" s="17">
        <v>5.50735421431977E-2</v>
      </c>
      <c r="AK11" s="17">
        <v>8.2838463166380397E-2</v>
      </c>
      <c r="AL11" s="17"/>
      <c r="AM11" s="17">
        <v>9.7498781424567402E-2</v>
      </c>
      <c r="AN11" s="17">
        <v>0.103692036966323</v>
      </c>
      <c r="AO11" s="17">
        <v>3.7663003222491602E-2</v>
      </c>
      <c r="AP11" s="17">
        <v>0.10091144099148899</v>
      </c>
      <c r="AQ11" s="17">
        <v>6.5138093397749605E-2</v>
      </c>
      <c r="AR11" s="17"/>
      <c r="AS11" s="17">
        <v>9.6668002537231804E-2</v>
      </c>
      <c r="AT11" s="17">
        <v>6.2981648996147596E-2</v>
      </c>
      <c r="AU11" s="17">
        <v>0.122684923608662</v>
      </c>
      <c r="AV11" s="17">
        <v>8.8812058799471905E-2</v>
      </c>
      <c r="AW11" s="17">
        <v>6.9406439718860305E-2</v>
      </c>
      <c r="AX11" s="17">
        <v>1.1736098209561599E-2</v>
      </c>
      <c r="AY11" s="17"/>
      <c r="AZ11" s="17">
        <v>7.0526252585141794E-2</v>
      </c>
      <c r="BA11" s="17">
        <v>6.4031552553548199E-2</v>
      </c>
      <c r="BB11" s="17">
        <v>0.106800519112938</v>
      </c>
      <c r="BC11" s="17">
        <v>5.7412247002540398E-2</v>
      </c>
      <c r="BD11" s="17">
        <v>0.103138198157258</v>
      </c>
      <c r="BE11" s="17"/>
      <c r="BF11" s="17">
        <v>7.4795144010898207E-2</v>
      </c>
      <c r="BG11" s="17"/>
      <c r="BH11" s="17">
        <v>6.1963875138194402E-2</v>
      </c>
      <c r="BI11" s="17"/>
      <c r="BJ11" s="17">
        <v>6.5309311785910304E-2</v>
      </c>
      <c r="BK11" s="17">
        <v>5.5208660108718499E-2</v>
      </c>
      <c r="BL11" s="17">
        <v>8.5951008310032107E-2</v>
      </c>
      <c r="BM11" s="17">
        <v>0.15851851207124101</v>
      </c>
      <c r="BN11" s="17">
        <v>5.9034574885465499E-2</v>
      </c>
      <c r="BO11" s="17">
        <v>4.1494866978924003E-2</v>
      </c>
      <c r="BP11" s="17"/>
      <c r="BQ11" s="17">
        <v>9.5309993244725805E-2</v>
      </c>
      <c r="BR11" s="17">
        <v>7.3672604215313006E-2</v>
      </c>
      <c r="BS11" s="17">
        <v>8.0779653198652004E-2</v>
      </c>
      <c r="BT11" s="17"/>
      <c r="BU11" s="17">
        <v>9.4330395620835103E-2</v>
      </c>
      <c r="BV11" s="17">
        <v>7.5475513344477399E-2</v>
      </c>
      <c r="BW11" s="17">
        <v>7.8251871426818803E-2</v>
      </c>
      <c r="BX11" s="17"/>
      <c r="BY11" s="17">
        <v>4.4144426057692698E-2</v>
      </c>
      <c r="BZ11" s="17"/>
      <c r="CA11" s="17">
        <v>5.5257564664412701E-2</v>
      </c>
    </row>
    <row r="12" spans="2:79" x14ac:dyDescent="0.35">
      <c r="B12" s="18" t="s">
        <v>592</v>
      </c>
      <c r="C12" s="17">
        <v>3.6448558902474198E-2</v>
      </c>
      <c r="D12" s="17">
        <v>3.2422523458388197E-2</v>
      </c>
      <c r="E12" s="17">
        <v>4.04725246447818E-2</v>
      </c>
      <c r="F12" s="17"/>
      <c r="G12" s="17">
        <v>7.9593321947641196E-2</v>
      </c>
      <c r="H12" s="17">
        <v>4.2279513803969097E-2</v>
      </c>
      <c r="I12" s="17">
        <v>6.10014405666418E-2</v>
      </c>
      <c r="J12" s="17">
        <v>1.45535644432833E-2</v>
      </c>
      <c r="K12" s="17">
        <v>0</v>
      </c>
      <c r="L12" s="17">
        <v>2.5602269561558099E-2</v>
      </c>
      <c r="M12" s="17"/>
      <c r="N12" s="17">
        <v>3.4979280619432798E-2</v>
      </c>
      <c r="O12" s="17">
        <v>2.7658507755935601E-2</v>
      </c>
      <c r="P12" s="17">
        <v>3.5711092745964901E-2</v>
      </c>
      <c r="Q12" s="17">
        <v>4.5094640405678801E-2</v>
      </c>
      <c r="R12" s="17"/>
      <c r="S12" s="17">
        <v>3.10138654705579E-2</v>
      </c>
      <c r="T12" s="17">
        <v>2.7218667352130899E-2</v>
      </c>
      <c r="U12" s="17">
        <v>0.10092721225014201</v>
      </c>
      <c r="V12" s="17">
        <v>0</v>
      </c>
      <c r="W12" s="17">
        <v>0</v>
      </c>
      <c r="X12" s="17">
        <v>2.0756132370469301E-2</v>
      </c>
      <c r="Y12" s="17">
        <v>3.0903662487383101E-2</v>
      </c>
      <c r="Z12" s="17">
        <v>2.68860325985492E-2</v>
      </c>
      <c r="AA12" s="17">
        <v>6.3692290376902702E-2</v>
      </c>
      <c r="AB12" s="17">
        <v>4.0330982066439397E-2</v>
      </c>
      <c r="AC12" s="17">
        <v>0</v>
      </c>
      <c r="AD12" s="17">
        <v>9.8716164635673703E-2</v>
      </c>
      <c r="AE12" s="17"/>
      <c r="AF12" s="17">
        <v>2.6815524129970399E-2</v>
      </c>
      <c r="AG12" s="17">
        <v>5.7469669237206998E-2</v>
      </c>
      <c r="AH12" s="17">
        <v>2.8176428714141E-2</v>
      </c>
      <c r="AI12" s="17">
        <v>2.7613003855192698E-2</v>
      </c>
      <c r="AJ12" s="17">
        <v>0</v>
      </c>
      <c r="AK12" s="17">
        <v>0</v>
      </c>
      <c r="AL12" s="17"/>
      <c r="AM12" s="17">
        <v>4.3137601707569598E-2</v>
      </c>
      <c r="AN12" s="17">
        <v>2.9552210688815101E-2</v>
      </c>
      <c r="AO12" s="17">
        <v>2.2125802722443699E-2</v>
      </c>
      <c r="AP12" s="17">
        <v>7.9353066500194802E-2</v>
      </c>
      <c r="AQ12" s="17">
        <v>4.45165951502422E-2</v>
      </c>
      <c r="AR12" s="17"/>
      <c r="AS12" s="17">
        <v>4.3697194521271403E-2</v>
      </c>
      <c r="AT12" s="17">
        <v>4.2287992221380702E-2</v>
      </c>
      <c r="AU12" s="17">
        <v>2.23279854937312E-2</v>
      </c>
      <c r="AV12" s="17">
        <v>3.0084914412515502E-2</v>
      </c>
      <c r="AW12" s="17">
        <v>6.0221762367366899E-2</v>
      </c>
      <c r="AX12" s="17">
        <v>1.3676101052306299E-2</v>
      </c>
      <c r="AY12" s="17"/>
      <c r="AZ12" s="17">
        <v>2.31534522812788E-2</v>
      </c>
      <c r="BA12" s="17">
        <v>4.2186690605288998E-2</v>
      </c>
      <c r="BB12" s="17">
        <v>1.9373088900066102E-2</v>
      </c>
      <c r="BC12" s="17">
        <v>0</v>
      </c>
      <c r="BD12" s="17">
        <v>6.5436892192481402E-2</v>
      </c>
      <c r="BE12" s="17"/>
      <c r="BF12" s="17">
        <v>2.9682555765690601E-2</v>
      </c>
      <c r="BG12" s="17"/>
      <c r="BH12" s="17">
        <v>3.0114613401875798E-2</v>
      </c>
      <c r="BI12" s="17"/>
      <c r="BJ12" s="17">
        <v>1.7684209992530099E-2</v>
      </c>
      <c r="BK12" s="17">
        <v>3.2898604572099997E-2</v>
      </c>
      <c r="BL12" s="17">
        <v>2.4312929541397299E-2</v>
      </c>
      <c r="BM12" s="17">
        <v>9.4078483887417796E-2</v>
      </c>
      <c r="BN12" s="17">
        <v>0.115167940436389</v>
      </c>
      <c r="BO12" s="17">
        <v>0.12066540245475001</v>
      </c>
      <c r="BP12" s="17"/>
      <c r="BQ12" s="17">
        <v>3.2383908690744402E-2</v>
      </c>
      <c r="BR12" s="17">
        <v>2.2006230461111099E-2</v>
      </c>
      <c r="BS12" s="17">
        <v>4.9496782733739503E-2</v>
      </c>
      <c r="BT12" s="17"/>
      <c r="BU12" s="17">
        <v>0</v>
      </c>
      <c r="BV12" s="17">
        <v>2.9588554141460301E-2</v>
      </c>
      <c r="BW12" s="17">
        <v>4.6204285491920502E-2</v>
      </c>
      <c r="BX12" s="17"/>
      <c r="BY12" s="17">
        <v>7.6327911728342399E-2</v>
      </c>
      <c r="BZ12" s="17"/>
      <c r="CA12" s="17">
        <v>1.87162570491692E-2</v>
      </c>
    </row>
    <row r="13" spans="2:79" x14ac:dyDescent="0.35">
      <c r="B13" s="18" t="s">
        <v>136</v>
      </c>
      <c r="C13" s="17">
        <v>6.9733980353345396E-2</v>
      </c>
      <c r="D13" s="17">
        <v>7.10108528941093E-2</v>
      </c>
      <c r="E13" s="17">
        <v>6.8973386886588703E-2</v>
      </c>
      <c r="F13" s="17"/>
      <c r="G13" s="17">
        <v>0.120256799576876</v>
      </c>
      <c r="H13" s="17">
        <v>6.5859367099726604E-2</v>
      </c>
      <c r="I13" s="17">
        <v>2.7478595124171001E-2</v>
      </c>
      <c r="J13" s="17">
        <v>6.0396472715776001E-2</v>
      </c>
      <c r="K13" s="17">
        <v>3.26972625180365E-2</v>
      </c>
      <c r="L13" s="17">
        <v>9.9244555569398402E-2</v>
      </c>
      <c r="M13" s="17"/>
      <c r="N13" s="17">
        <v>5.1305284788763998E-2</v>
      </c>
      <c r="O13" s="17">
        <v>5.5541328182190902E-2</v>
      </c>
      <c r="P13" s="17">
        <v>0.10348230546151201</v>
      </c>
      <c r="Q13" s="17">
        <v>8.1758553163988404E-2</v>
      </c>
      <c r="R13" s="17"/>
      <c r="S13" s="17">
        <v>4.4039452641595499E-2</v>
      </c>
      <c r="T13" s="17">
        <v>4.1848137113068701E-2</v>
      </c>
      <c r="U13" s="17">
        <v>0.15230743501817501</v>
      </c>
      <c r="V13" s="17">
        <v>4.5382247142929898E-2</v>
      </c>
      <c r="W13" s="17">
        <v>6.2258912211103599E-2</v>
      </c>
      <c r="X13" s="17">
        <v>0.108597232019496</v>
      </c>
      <c r="Y13" s="17">
        <v>8.7258500029260694E-2</v>
      </c>
      <c r="Z13" s="17">
        <v>0</v>
      </c>
      <c r="AA13" s="17">
        <v>4.1716165752033303E-2</v>
      </c>
      <c r="AB13" s="17">
        <v>9.5685965798999004E-2</v>
      </c>
      <c r="AC13" s="17">
        <v>7.96737212818419E-2</v>
      </c>
      <c r="AD13" s="17">
        <v>2.70421721988124E-2</v>
      </c>
      <c r="AE13" s="17"/>
      <c r="AF13" s="17">
        <v>0.14172609058634</v>
      </c>
      <c r="AG13" s="17">
        <v>4.87963616221831E-2</v>
      </c>
      <c r="AH13" s="17">
        <v>2.8989742619748599E-2</v>
      </c>
      <c r="AI13" s="17">
        <v>5.45515288904867E-2</v>
      </c>
      <c r="AJ13" s="17">
        <v>8.0563803253672503E-2</v>
      </c>
      <c r="AK13" s="17">
        <v>3.0527705613855399E-2</v>
      </c>
      <c r="AL13" s="17"/>
      <c r="AM13" s="17">
        <v>0.102264648086532</v>
      </c>
      <c r="AN13" s="17">
        <v>5.5393603879013299E-2</v>
      </c>
      <c r="AO13" s="17">
        <v>8.3231707663768695E-2</v>
      </c>
      <c r="AP13" s="17">
        <v>2.50606158779655E-2</v>
      </c>
      <c r="AQ13" s="17">
        <v>0</v>
      </c>
      <c r="AR13" s="17"/>
      <c r="AS13" s="17">
        <v>6.9582116518451004E-2</v>
      </c>
      <c r="AT13" s="17">
        <v>6.1352686638809703E-2</v>
      </c>
      <c r="AU13" s="17">
        <v>5.8413774800934598E-2</v>
      </c>
      <c r="AV13" s="17">
        <v>8.2568381623087897E-2</v>
      </c>
      <c r="AW13" s="17">
        <v>8.6982668272025901E-2</v>
      </c>
      <c r="AX13" s="17">
        <v>5.9703190547921899E-2</v>
      </c>
      <c r="AY13" s="17"/>
      <c r="AZ13" s="17">
        <v>7.2785000067217595E-2</v>
      </c>
      <c r="BA13" s="17">
        <v>7.8563702990163894E-2</v>
      </c>
      <c r="BB13" s="17">
        <v>4.9165579874081697E-2</v>
      </c>
      <c r="BC13" s="17">
        <v>4.5499357261084297E-2</v>
      </c>
      <c r="BD13" s="17">
        <v>8.1897777200097804E-2</v>
      </c>
      <c r="BE13" s="17"/>
      <c r="BF13" s="17">
        <v>6.3578391138972096E-2</v>
      </c>
      <c r="BG13" s="17"/>
      <c r="BH13" s="17">
        <v>5.5947437075111899E-2</v>
      </c>
      <c r="BI13" s="17"/>
      <c r="BJ13" s="17">
        <v>5.5868186370896702E-2</v>
      </c>
      <c r="BK13" s="17">
        <v>8.3459166240383395E-2</v>
      </c>
      <c r="BL13" s="17">
        <v>7.2418641990443497E-2</v>
      </c>
      <c r="BM13" s="17">
        <v>7.8923221724088694E-2</v>
      </c>
      <c r="BN13" s="17">
        <v>6.3681579623726794E-2</v>
      </c>
      <c r="BO13" s="17">
        <v>5.1403055387860497E-2</v>
      </c>
      <c r="BP13" s="17"/>
      <c r="BQ13" s="17">
        <v>6.3422944782222906E-2</v>
      </c>
      <c r="BR13" s="17">
        <v>8.8195953886985604E-2</v>
      </c>
      <c r="BS13" s="17">
        <v>6.0003135733538097E-2</v>
      </c>
      <c r="BT13" s="17"/>
      <c r="BU13" s="17">
        <v>0</v>
      </c>
      <c r="BV13" s="17">
        <v>6.8990254035074305E-2</v>
      </c>
      <c r="BW13" s="17">
        <v>6.5575098822591896E-2</v>
      </c>
      <c r="BX13" s="17"/>
      <c r="BY13" s="17">
        <v>0.14222872293378599</v>
      </c>
      <c r="BZ13" s="17"/>
      <c r="CA13" s="17">
        <v>8.6937177144539801E-2</v>
      </c>
    </row>
    <row r="14" spans="2:79" x14ac:dyDescent="0.35">
      <c r="B14" s="18" t="s">
        <v>593</v>
      </c>
      <c r="C14" s="21">
        <v>0.81190796521979802</v>
      </c>
      <c r="D14" s="21">
        <v>0.83486010854937698</v>
      </c>
      <c r="E14" s="21">
        <v>0.79209931978217996</v>
      </c>
      <c r="F14" s="21"/>
      <c r="G14" s="21">
        <v>0.64217319064905198</v>
      </c>
      <c r="H14" s="21">
        <v>0.78077893827339995</v>
      </c>
      <c r="I14" s="21">
        <v>0.81715651482581098</v>
      </c>
      <c r="J14" s="21">
        <v>0.87210000309633195</v>
      </c>
      <c r="K14" s="21">
        <v>0.92085621494102998</v>
      </c>
      <c r="L14" s="21">
        <v>0.82933513542995496</v>
      </c>
      <c r="M14" s="21"/>
      <c r="N14" s="21">
        <v>0.84975478638510404</v>
      </c>
      <c r="O14" s="21">
        <v>0.84515642211697695</v>
      </c>
      <c r="P14" s="21">
        <v>0.77172143498548196</v>
      </c>
      <c r="Q14" s="21">
        <v>0.76166554315035695</v>
      </c>
      <c r="R14" s="21"/>
      <c r="S14" s="21">
        <v>0.76206374348714601</v>
      </c>
      <c r="T14" s="21">
        <v>0.89124644620975602</v>
      </c>
      <c r="U14" s="21">
        <v>0.69456590869636303</v>
      </c>
      <c r="V14" s="21">
        <v>0.87238045402315101</v>
      </c>
      <c r="W14" s="21">
        <v>0.84882660918773201</v>
      </c>
      <c r="X14" s="21">
        <v>0.76091096579046702</v>
      </c>
      <c r="Y14" s="21">
        <v>0.82642734347961799</v>
      </c>
      <c r="Z14" s="21">
        <v>0.78659369342110097</v>
      </c>
      <c r="AA14" s="21">
        <v>0.82292925075892298</v>
      </c>
      <c r="AB14" s="21">
        <v>0.80476612204682496</v>
      </c>
      <c r="AC14" s="21">
        <v>0.88829391489913501</v>
      </c>
      <c r="AD14" s="21">
        <v>0.87424166316551399</v>
      </c>
      <c r="AE14" s="21"/>
      <c r="AF14" s="21">
        <v>0.76262703087474404</v>
      </c>
      <c r="AG14" s="21">
        <v>0.77683298094742104</v>
      </c>
      <c r="AH14" s="21">
        <v>0.87676850330711098</v>
      </c>
      <c r="AI14" s="21">
        <v>0.88856729195809603</v>
      </c>
      <c r="AJ14" s="21">
        <v>0.86436265460313</v>
      </c>
      <c r="AK14" s="21">
        <v>0.88663383121976402</v>
      </c>
      <c r="AL14" s="21"/>
      <c r="AM14" s="21">
        <v>0.75709896878133098</v>
      </c>
      <c r="AN14" s="21">
        <v>0.81136214846584898</v>
      </c>
      <c r="AO14" s="21">
        <v>0.85697948639129595</v>
      </c>
      <c r="AP14" s="21">
        <v>0.79467487663034997</v>
      </c>
      <c r="AQ14" s="21">
        <v>0.89034531145200801</v>
      </c>
      <c r="AR14" s="21"/>
      <c r="AS14" s="21">
        <v>0.79005268642304605</v>
      </c>
      <c r="AT14" s="21">
        <v>0.83337767214366198</v>
      </c>
      <c r="AU14" s="21">
        <v>0.79657331609667203</v>
      </c>
      <c r="AV14" s="21">
        <v>0.79853464516492501</v>
      </c>
      <c r="AW14" s="21">
        <v>0.78338912964174701</v>
      </c>
      <c r="AX14" s="21">
        <v>0.91488461019020995</v>
      </c>
      <c r="AY14" s="21"/>
      <c r="AZ14" s="21">
        <v>0.83353529506636204</v>
      </c>
      <c r="BA14" s="21">
        <v>0.81521805385099899</v>
      </c>
      <c r="BB14" s="21">
        <v>0.82466081211291498</v>
      </c>
      <c r="BC14" s="21">
        <v>0.897088395736375</v>
      </c>
      <c r="BD14" s="21">
        <v>0.749527132450162</v>
      </c>
      <c r="BE14" s="21"/>
      <c r="BF14" s="21">
        <v>0.83194390908443905</v>
      </c>
      <c r="BG14" s="21"/>
      <c r="BH14" s="21">
        <v>0.85197407438481798</v>
      </c>
      <c r="BI14" s="21"/>
      <c r="BJ14" s="21">
        <v>0.86113829185066304</v>
      </c>
      <c r="BK14" s="21">
        <v>0.82843356907879795</v>
      </c>
      <c r="BL14" s="21">
        <v>0.81731742015812703</v>
      </c>
      <c r="BM14" s="21">
        <v>0.66847978231725302</v>
      </c>
      <c r="BN14" s="21">
        <v>0.76211590505441795</v>
      </c>
      <c r="BO14" s="21">
        <v>0.78643667517846505</v>
      </c>
      <c r="BP14" s="21"/>
      <c r="BQ14" s="21">
        <v>0.80888315328230698</v>
      </c>
      <c r="BR14" s="21">
        <v>0.81612521143659</v>
      </c>
      <c r="BS14" s="21">
        <v>0.80972042833406999</v>
      </c>
      <c r="BT14" s="21"/>
      <c r="BU14" s="21">
        <v>0.90566960437916499</v>
      </c>
      <c r="BV14" s="21">
        <v>0.82594567847898803</v>
      </c>
      <c r="BW14" s="21">
        <v>0.80996874425866905</v>
      </c>
      <c r="BX14" s="21"/>
      <c r="BY14" s="21">
        <v>0.73729893928017898</v>
      </c>
      <c r="BZ14" s="21"/>
      <c r="CA14" s="21">
        <v>0.83908900114187801</v>
      </c>
    </row>
    <row r="15" spans="2:79" x14ac:dyDescent="0.35">
      <c r="B15" s="18" t="s">
        <v>594</v>
      </c>
      <c r="C15" s="21">
        <v>0.118358054426856</v>
      </c>
      <c r="D15" s="21">
        <v>9.4129038556513597E-2</v>
      </c>
      <c r="E15" s="21">
        <v>0.13892729333123099</v>
      </c>
      <c r="F15" s="21"/>
      <c r="G15" s="21">
        <v>0.237570009774072</v>
      </c>
      <c r="H15" s="21">
        <v>0.15336169462687299</v>
      </c>
      <c r="I15" s="21">
        <v>0.155364890050018</v>
      </c>
      <c r="J15" s="21">
        <v>6.75035241878921E-2</v>
      </c>
      <c r="K15" s="21">
        <v>4.6446522540933302E-2</v>
      </c>
      <c r="L15" s="21">
        <v>7.1420309000646803E-2</v>
      </c>
      <c r="M15" s="21"/>
      <c r="N15" s="21">
        <v>9.8939928826132006E-2</v>
      </c>
      <c r="O15" s="21">
        <v>9.9302249700831999E-2</v>
      </c>
      <c r="P15" s="21">
        <v>0.12479625955300599</v>
      </c>
      <c r="Q15" s="21">
        <v>0.15657590368565499</v>
      </c>
      <c r="R15" s="21"/>
      <c r="S15" s="21">
        <v>0.19389680387125799</v>
      </c>
      <c r="T15" s="21">
        <v>6.6905416677175394E-2</v>
      </c>
      <c r="U15" s="21">
        <v>0.15312665628546199</v>
      </c>
      <c r="V15" s="21">
        <v>8.2237298833919295E-2</v>
      </c>
      <c r="W15" s="21">
        <v>8.8914478601163999E-2</v>
      </c>
      <c r="X15" s="21">
        <v>0.130491802190037</v>
      </c>
      <c r="Y15" s="21">
        <v>8.6314156491120994E-2</v>
      </c>
      <c r="Z15" s="21">
        <v>0.213406306578899</v>
      </c>
      <c r="AA15" s="21">
        <v>0.135354583489044</v>
      </c>
      <c r="AB15" s="21">
        <v>9.9547912154175605E-2</v>
      </c>
      <c r="AC15" s="21">
        <v>3.2032363819023101E-2</v>
      </c>
      <c r="AD15" s="21">
        <v>9.8716164635673703E-2</v>
      </c>
      <c r="AE15" s="21"/>
      <c r="AF15" s="21">
        <v>9.5646878538916305E-2</v>
      </c>
      <c r="AG15" s="21">
        <v>0.17437065743039501</v>
      </c>
      <c r="AH15" s="21">
        <v>9.4241754073140394E-2</v>
      </c>
      <c r="AI15" s="21">
        <v>5.6881179151417299E-2</v>
      </c>
      <c r="AJ15" s="21">
        <v>5.50735421431977E-2</v>
      </c>
      <c r="AK15" s="21">
        <v>8.2838463166380397E-2</v>
      </c>
      <c r="AL15" s="21"/>
      <c r="AM15" s="21">
        <v>0.140636383132137</v>
      </c>
      <c r="AN15" s="21">
        <v>0.13324424765513801</v>
      </c>
      <c r="AO15" s="21">
        <v>5.9788805944935297E-2</v>
      </c>
      <c r="AP15" s="21">
        <v>0.18026450749168399</v>
      </c>
      <c r="AQ15" s="21">
        <v>0.109654688547992</v>
      </c>
      <c r="AR15" s="21"/>
      <c r="AS15" s="21">
        <v>0.14036519705850301</v>
      </c>
      <c r="AT15" s="21">
        <v>0.10526964121752801</v>
      </c>
      <c r="AU15" s="21">
        <v>0.14501290910239401</v>
      </c>
      <c r="AV15" s="21">
        <v>0.118896973211987</v>
      </c>
      <c r="AW15" s="21">
        <v>0.129628202086227</v>
      </c>
      <c r="AX15" s="21">
        <v>2.5412199261867899E-2</v>
      </c>
      <c r="AY15" s="21"/>
      <c r="AZ15" s="21">
        <v>9.3679704866420493E-2</v>
      </c>
      <c r="BA15" s="21">
        <v>0.106218243158837</v>
      </c>
      <c r="BB15" s="21">
        <v>0.12617360801300401</v>
      </c>
      <c r="BC15" s="21">
        <v>5.7412247002540398E-2</v>
      </c>
      <c r="BD15" s="21">
        <v>0.16857509034974</v>
      </c>
      <c r="BE15" s="21"/>
      <c r="BF15" s="21">
        <v>0.10447769977658899</v>
      </c>
      <c r="BG15" s="21"/>
      <c r="BH15" s="21">
        <v>9.2078488540070197E-2</v>
      </c>
      <c r="BI15" s="21"/>
      <c r="BJ15" s="21">
        <v>8.2993521778440396E-2</v>
      </c>
      <c r="BK15" s="21">
        <v>8.8107264680818503E-2</v>
      </c>
      <c r="BL15" s="21">
        <v>0.110263937851429</v>
      </c>
      <c r="BM15" s="21">
        <v>0.25259699595865798</v>
      </c>
      <c r="BN15" s="21">
        <v>0.17420251532185499</v>
      </c>
      <c r="BO15" s="21">
        <v>0.16216026943367401</v>
      </c>
      <c r="BP15" s="21"/>
      <c r="BQ15" s="21">
        <v>0.12769390193547001</v>
      </c>
      <c r="BR15" s="21">
        <v>9.5678834676424102E-2</v>
      </c>
      <c r="BS15" s="21">
        <v>0.13027643593239099</v>
      </c>
      <c r="BT15" s="21"/>
      <c r="BU15" s="21">
        <v>9.4330395620835103E-2</v>
      </c>
      <c r="BV15" s="21">
        <v>0.105064067485938</v>
      </c>
      <c r="BW15" s="21">
        <v>0.124456156918739</v>
      </c>
      <c r="BX15" s="21"/>
      <c r="BY15" s="21">
        <v>0.120472337786035</v>
      </c>
      <c r="BZ15" s="21"/>
      <c r="CA15" s="21">
        <v>7.3973821713581994E-2</v>
      </c>
    </row>
    <row r="16" spans="2:79" x14ac:dyDescent="0.35">
      <c r="B16" s="18" t="s">
        <v>202</v>
      </c>
      <c r="C16" s="22">
        <v>0.69354991079294204</v>
      </c>
      <c r="D16" s="22">
        <v>0.74073106999286298</v>
      </c>
      <c r="E16" s="22">
        <v>0.65317202645094796</v>
      </c>
      <c r="F16" s="22"/>
      <c r="G16" s="22">
        <v>0.40460318087498098</v>
      </c>
      <c r="H16" s="22">
        <v>0.62741724364652696</v>
      </c>
      <c r="I16" s="22">
        <v>0.66179162477579301</v>
      </c>
      <c r="J16" s="22">
        <v>0.80459647890843999</v>
      </c>
      <c r="K16" s="22">
        <v>0.87440969240009703</v>
      </c>
      <c r="L16" s="22">
        <v>0.75791482642930796</v>
      </c>
      <c r="M16" s="22"/>
      <c r="N16" s="22">
        <v>0.75081485755897204</v>
      </c>
      <c r="O16" s="22">
        <v>0.74585417241614504</v>
      </c>
      <c r="P16" s="22">
        <v>0.64692517543247496</v>
      </c>
      <c r="Q16" s="22">
        <v>0.60508963946470196</v>
      </c>
      <c r="R16" s="22"/>
      <c r="S16" s="22">
        <v>0.56816693961588804</v>
      </c>
      <c r="T16" s="22">
        <v>0.82434102953258104</v>
      </c>
      <c r="U16" s="22">
        <v>0.54143925241090096</v>
      </c>
      <c r="V16" s="22">
        <v>0.79014315518923095</v>
      </c>
      <c r="W16" s="22">
        <v>0.75991213058656804</v>
      </c>
      <c r="X16" s="22">
        <v>0.63041916360043004</v>
      </c>
      <c r="Y16" s="22">
        <v>0.74011318698849704</v>
      </c>
      <c r="Z16" s="22">
        <v>0.57318738684220105</v>
      </c>
      <c r="AA16" s="22">
        <v>0.68757466726987904</v>
      </c>
      <c r="AB16" s="22">
        <v>0.70521820989265005</v>
      </c>
      <c r="AC16" s="22">
        <v>0.85626155108011204</v>
      </c>
      <c r="AD16" s="22">
        <v>0.77552549852983999</v>
      </c>
      <c r="AE16" s="22"/>
      <c r="AF16" s="22">
        <v>0.66698015233582697</v>
      </c>
      <c r="AG16" s="22">
        <v>0.602462323517026</v>
      </c>
      <c r="AH16" s="22">
        <v>0.78252674923397103</v>
      </c>
      <c r="AI16" s="22">
        <v>0.83168611280667903</v>
      </c>
      <c r="AJ16" s="22">
        <v>0.80928911245993196</v>
      </c>
      <c r="AK16" s="22">
        <v>0.80379536805338403</v>
      </c>
      <c r="AL16" s="22"/>
      <c r="AM16" s="22">
        <v>0.61646258564919398</v>
      </c>
      <c r="AN16" s="22">
        <v>0.67811790081071099</v>
      </c>
      <c r="AO16" s="22">
        <v>0.79719068044636099</v>
      </c>
      <c r="AP16" s="22">
        <v>0.61441036913866598</v>
      </c>
      <c r="AQ16" s="22">
        <v>0.78069062290401603</v>
      </c>
      <c r="AR16" s="22"/>
      <c r="AS16" s="22">
        <v>0.64968748936454301</v>
      </c>
      <c r="AT16" s="22">
        <v>0.72810803092613396</v>
      </c>
      <c r="AU16" s="22">
        <v>0.65156040699427797</v>
      </c>
      <c r="AV16" s="22">
        <v>0.67963767195293701</v>
      </c>
      <c r="AW16" s="22">
        <v>0.65376092755551996</v>
      </c>
      <c r="AX16" s="22">
        <v>0.88947241092834195</v>
      </c>
      <c r="AY16" s="22"/>
      <c r="AZ16" s="22">
        <v>0.73985559019994096</v>
      </c>
      <c r="BA16" s="22">
        <v>0.708999810692162</v>
      </c>
      <c r="BB16" s="22">
        <v>0.69848720409991105</v>
      </c>
      <c r="BC16" s="22">
        <v>0.839676148733835</v>
      </c>
      <c r="BD16" s="22">
        <v>0.58095204210042195</v>
      </c>
      <c r="BE16" s="22"/>
      <c r="BF16" s="22">
        <v>0.72746620930785</v>
      </c>
      <c r="BG16" s="22"/>
      <c r="BH16" s="22">
        <v>0.75989558584474803</v>
      </c>
      <c r="BI16" s="22"/>
      <c r="BJ16" s="22">
        <v>0.77814477007222205</v>
      </c>
      <c r="BK16" s="22">
        <v>0.74032630439797997</v>
      </c>
      <c r="BL16" s="22">
        <v>0.70705348230669796</v>
      </c>
      <c r="BM16" s="22">
        <v>0.41588278635859499</v>
      </c>
      <c r="BN16" s="22">
        <v>0.58791338973256302</v>
      </c>
      <c r="BO16" s="22">
        <v>0.62427640574479104</v>
      </c>
      <c r="BP16" s="22"/>
      <c r="BQ16" s="22">
        <v>0.68118925134683705</v>
      </c>
      <c r="BR16" s="22">
        <v>0.72044637676016599</v>
      </c>
      <c r="BS16" s="22">
        <v>0.67944399240167896</v>
      </c>
      <c r="BT16" s="22"/>
      <c r="BU16" s="22">
        <v>0.81133920875832999</v>
      </c>
      <c r="BV16" s="22">
        <v>0.72088161099305004</v>
      </c>
      <c r="BW16" s="22">
        <v>0.68551258733992904</v>
      </c>
      <c r="BX16" s="22"/>
      <c r="BY16" s="22">
        <v>0.61682660149414403</v>
      </c>
      <c r="BZ16" s="22"/>
      <c r="CA16" s="22">
        <v>0.76511517942829599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818</v>
      </c>
      <c r="D7" s="10">
        <v>377</v>
      </c>
      <c r="E7" s="10">
        <v>439</v>
      </c>
      <c r="F7" s="10"/>
      <c r="G7" s="10">
        <v>94</v>
      </c>
      <c r="H7" s="10">
        <v>128</v>
      </c>
      <c r="I7" s="10">
        <v>110</v>
      </c>
      <c r="J7" s="10">
        <v>121</v>
      </c>
      <c r="K7" s="10">
        <v>172</v>
      </c>
      <c r="L7" s="10">
        <v>193</v>
      </c>
      <c r="M7" s="10"/>
      <c r="N7" s="10">
        <v>305</v>
      </c>
      <c r="O7" s="10">
        <v>227</v>
      </c>
      <c r="P7" s="10">
        <v>123</v>
      </c>
      <c r="Q7" s="10">
        <v>159</v>
      </c>
      <c r="R7" s="10"/>
      <c r="S7" s="10">
        <v>105</v>
      </c>
      <c r="T7" s="10">
        <v>113</v>
      </c>
      <c r="U7" s="10">
        <v>63</v>
      </c>
      <c r="V7" s="10">
        <v>68</v>
      </c>
      <c r="W7" s="10">
        <v>57</v>
      </c>
      <c r="X7" s="10">
        <v>68</v>
      </c>
      <c r="Y7" s="10">
        <v>74</v>
      </c>
      <c r="Z7" s="10">
        <v>35</v>
      </c>
      <c r="AA7" s="10">
        <v>87</v>
      </c>
      <c r="AB7" s="10">
        <v>84</v>
      </c>
      <c r="AC7" s="10">
        <v>45</v>
      </c>
      <c r="AD7" s="10">
        <v>19</v>
      </c>
      <c r="AE7" s="10"/>
      <c r="AF7" s="10">
        <v>131</v>
      </c>
      <c r="AG7" s="10">
        <v>259</v>
      </c>
      <c r="AH7" s="10">
        <v>145</v>
      </c>
      <c r="AI7" s="10">
        <v>93</v>
      </c>
      <c r="AJ7" s="10">
        <v>57</v>
      </c>
      <c r="AK7" s="10">
        <v>69</v>
      </c>
      <c r="AL7" s="10"/>
      <c r="AM7" s="10">
        <v>184</v>
      </c>
      <c r="AN7" s="10">
        <v>265</v>
      </c>
      <c r="AO7" s="10">
        <v>217</v>
      </c>
      <c r="AP7" s="10">
        <v>114</v>
      </c>
      <c r="AQ7" s="10">
        <v>20</v>
      </c>
      <c r="AR7" s="10"/>
      <c r="AS7" s="10">
        <v>164</v>
      </c>
      <c r="AT7" s="10">
        <v>204</v>
      </c>
      <c r="AU7" s="10">
        <v>113</v>
      </c>
      <c r="AV7" s="10">
        <v>180</v>
      </c>
      <c r="AW7" s="10">
        <v>104</v>
      </c>
      <c r="AX7" s="10">
        <v>53</v>
      </c>
      <c r="AY7" s="10"/>
      <c r="AZ7" s="10">
        <v>205</v>
      </c>
      <c r="BA7" s="10">
        <v>231</v>
      </c>
      <c r="BB7" s="10">
        <v>135</v>
      </c>
      <c r="BC7" s="10">
        <v>70</v>
      </c>
      <c r="BD7" s="10">
        <v>173</v>
      </c>
      <c r="BE7" s="10"/>
      <c r="BF7" s="10">
        <v>654</v>
      </c>
      <c r="BG7" s="10"/>
      <c r="BH7" s="10">
        <v>537</v>
      </c>
      <c r="BI7" s="10"/>
      <c r="BJ7" s="10">
        <v>226</v>
      </c>
      <c r="BK7" s="10">
        <v>167</v>
      </c>
      <c r="BL7" s="10">
        <v>281</v>
      </c>
      <c r="BM7" s="10">
        <v>55</v>
      </c>
      <c r="BN7" s="10">
        <v>28</v>
      </c>
      <c r="BO7" s="10">
        <v>22</v>
      </c>
      <c r="BP7" s="10"/>
      <c r="BQ7" s="10">
        <v>127</v>
      </c>
      <c r="BR7" s="10">
        <v>227</v>
      </c>
      <c r="BS7" s="10">
        <v>414</v>
      </c>
      <c r="BT7" s="10"/>
      <c r="BU7" s="10">
        <v>42</v>
      </c>
      <c r="BV7" s="10">
        <v>256</v>
      </c>
      <c r="BW7" s="10">
        <v>432</v>
      </c>
      <c r="BX7" s="10"/>
      <c r="BY7" s="10">
        <v>27</v>
      </c>
      <c r="BZ7" s="10"/>
      <c r="CA7" s="10">
        <v>181</v>
      </c>
    </row>
    <row r="8" spans="2:79" ht="30" customHeight="1" x14ac:dyDescent="0.35">
      <c r="B8" s="11" t="s">
        <v>20</v>
      </c>
      <c r="C8" s="11">
        <v>816</v>
      </c>
      <c r="D8" s="11">
        <v>390</v>
      </c>
      <c r="E8" s="11">
        <v>425</v>
      </c>
      <c r="F8" s="11"/>
      <c r="G8" s="11">
        <v>110</v>
      </c>
      <c r="H8" s="11">
        <v>150</v>
      </c>
      <c r="I8" s="11">
        <v>139</v>
      </c>
      <c r="J8" s="11">
        <v>126</v>
      </c>
      <c r="K8" s="11">
        <v>133</v>
      </c>
      <c r="L8" s="11">
        <v>158</v>
      </c>
      <c r="M8" s="11"/>
      <c r="N8" s="11">
        <v>205</v>
      </c>
      <c r="O8" s="11">
        <v>221</v>
      </c>
      <c r="P8" s="11">
        <v>204</v>
      </c>
      <c r="Q8" s="11">
        <v>182</v>
      </c>
      <c r="R8" s="11"/>
      <c r="S8" s="11">
        <v>116</v>
      </c>
      <c r="T8" s="11">
        <v>108</v>
      </c>
      <c r="U8" s="11">
        <v>54</v>
      </c>
      <c r="V8" s="11">
        <v>81</v>
      </c>
      <c r="W8" s="11">
        <v>61</v>
      </c>
      <c r="X8" s="11">
        <v>72</v>
      </c>
      <c r="Y8" s="11">
        <v>71</v>
      </c>
      <c r="Z8" s="11">
        <v>36</v>
      </c>
      <c r="AA8" s="11">
        <v>85</v>
      </c>
      <c r="AB8" s="11">
        <v>79</v>
      </c>
      <c r="AC8" s="11">
        <v>40</v>
      </c>
      <c r="AD8" s="11">
        <v>14</v>
      </c>
      <c r="AE8" s="11"/>
      <c r="AF8" s="11">
        <v>136</v>
      </c>
      <c r="AG8" s="11">
        <v>278</v>
      </c>
      <c r="AH8" s="11">
        <v>153</v>
      </c>
      <c r="AI8" s="11">
        <v>86</v>
      </c>
      <c r="AJ8" s="11">
        <v>52</v>
      </c>
      <c r="AK8" s="11">
        <v>50</v>
      </c>
      <c r="AL8" s="11"/>
      <c r="AM8" s="11">
        <v>203</v>
      </c>
      <c r="AN8" s="11">
        <v>282</v>
      </c>
      <c r="AO8" s="11">
        <v>203</v>
      </c>
      <c r="AP8" s="11">
        <v>97</v>
      </c>
      <c r="AQ8" s="11">
        <v>13</v>
      </c>
      <c r="AR8" s="11"/>
      <c r="AS8" s="11">
        <v>174</v>
      </c>
      <c r="AT8" s="11">
        <v>205</v>
      </c>
      <c r="AU8" s="11">
        <v>114</v>
      </c>
      <c r="AV8" s="11">
        <v>180</v>
      </c>
      <c r="AW8" s="11">
        <v>96</v>
      </c>
      <c r="AX8" s="11">
        <v>47</v>
      </c>
      <c r="AY8" s="11"/>
      <c r="AZ8" s="11">
        <v>177</v>
      </c>
      <c r="BA8" s="11">
        <v>243</v>
      </c>
      <c r="BB8" s="11">
        <v>152</v>
      </c>
      <c r="BC8" s="11">
        <v>59</v>
      </c>
      <c r="BD8" s="11">
        <v>181</v>
      </c>
      <c r="BE8" s="11"/>
      <c r="BF8" s="11">
        <v>634</v>
      </c>
      <c r="BG8" s="11"/>
      <c r="BH8" s="11">
        <v>497</v>
      </c>
      <c r="BI8" s="11"/>
      <c r="BJ8" s="11">
        <v>229</v>
      </c>
      <c r="BK8" s="11">
        <v>153</v>
      </c>
      <c r="BL8" s="11">
        <v>260</v>
      </c>
      <c r="BM8" s="11">
        <v>63</v>
      </c>
      <c r="BN8" s="11">
        <v>37</v>
      </c>
      <c r="BO8" s="11">
        <v>23</v>
      </c>
      <c r="BP8" s="11"/>
      <c r="BQ8" s="11">
        <v>133</v>
      </c>
      <c r="BR8" s="11">
        <v>213</v>
      </c>
      <c r="BS8" s="11">
        <v>414</v>
      </c>
      <c r="BT8" s="11"/>
      <c r="BU8" s="11">
        <v>39</v>
      </c>
      <c r="BV8" s="11">
        <v>247</v>
      </c>
      <c r="BW8" s="11">
        <v>437</v>
      </c>
      <c r="BX8" s="11"/>
      <c r="BY8" s="11">
        <v>29</v>
      </c>
      <c r="BZ8" s="11"/>
      <c r="CA8" s="11">
        <v>175</v>
      </c>
    </row>
    <row r="9" spans="2:79" x14ac:dyDescent="0.35">
      <c r="B9" s="18" t="s">
        <v>589</v>
      </c>
      <c r="C9" s="17">
        <v>0.28806543803231399</v>
      </c>
      <c r="D9" s="17">
        <v>0.308187915310288</v>
      </c>
      <c r="E9" s="17">
        <v>0.26826443403578898</v>
      </c>
      <c r="F9" s="17"/>
      <c r="G9" s="17">
        <v>0.28619829168755201</v>
      </c>
      <c r="H9" s="17">
        <v>0.314819014348584</v>
      </c>
      <c r="I9" s="17">
        <v>0.21572212831990101</v>
      </c>
      <c r="J9" s="17">
        <v>0.33272466773192499</v>
      </c>
      <c r="K9" s="17">
        <v>0.27506687527929902</v>
      </c>
      <c r="L9" s="17">
        <v>0.30281443065256203</v>
      </c>
      <c r="M9" s="17"/>
      <c r="N9" s="17">
        <v>0.298324449837925</v>
      </c>
      <c r="O9" s="17">
        <v>0.31056360225486102</v>
      </c>
      <c r="P9" s="17">
        <v>0.27614649651543699</v>
      </c>
      <c r="Q9" s="17">
        <v>0.25767393883115502</v>
      </c>
      <c r="R9" s="17"/>
      <c r="S9" s="17">
        <v>0.312325232543816</v>
      </c>
      <c r="T9" s="17">
        <v>0.34944550866085899</v>
      </c>
      <c r="U9" s="17">
        <v>0.37631423517983698</v>
      </c>
      <c r="V9" s="17">
        <v>0.32970585475748598</v>
      </c>
      <c r="W9" s="17">
        <v>0.23462735584639399</v>
      </c>
      <c r="X9" s="17">
        <v>0.19620338779955801</v>
      </c>
      <c r="Y9" s="17">
        <v>0.29660231747676302</v>
      </c>
      <c r="Z9" s="17">
        <v>0.31281906905519002</v>
      </c>
      <c r="AA9" s="17">
        <v>0.20937824478459399</v>
      </c>
      <c r="AB9" s="17">
        <v>0.292078858511782</v>
      </c>
      <c r="AC9" s="17">
        <v>0.21495119228332299</v>
      </c>
      <c r="AD9" s="17">
        <v>0.295820659669639</v>
      </c>
      <c r="AE9" s="17"/>
      <c r="AF9" s="17">
        <v>0.31654346359741298</v>
      </c>
      <c r="AG9" s="17">
        <v>0.24208548624666501</v>
      </c>
      <c r="AH9" s="17">
        <v>0.32286597761661101</v>
      </c>
      <c r="AI9" s="17">
        <v>0.26042367537810901</v>
      </c>
      <c r="AJ9" s="17">
        <v>0.26825759370915903</v>
      </c>
      <c r="AK9" s="17">
        <v>0.46683647606847301</v>
      </c>
      <c r="AL9" s="17"/>
      <c r="AM9" s="17">
        <v>0.25810535835192699</v>
      </c>
      <c r="AN9" s="17">
        <v>0.294479803660191</v>
      </c>
      <c r="AO9" s="17">
        <v>0.33053874245602699</v>
      </c>
      <c r="AP9" s="17">
        <v>0.27045564470415701</v>
      </c>
      <c r="AQ9" s="17">
        <v>0.27944130684667901</v>
      </c>
      <c r="AR9" s="17"/>
      <c r="AS9" s="17">
        <v>0.29566286709221601</v>
      </c>
      <c r="AT9" s="17">
        <v>0.27450208768363898</v>
      </c>
      <c r="AU9" s="17">
        <v>0.261677155803966</v>
      </c>
      <c r="AV9" s="17">
        <v>0.28792414397060301</v>
      </c>
      <c r="AW9" s="17">
        <v>0.34637814085970198</v>
      </c>
      <c r="AX9" s="17">
        <v>0.26518156257834402</v>
      </c>
      <c r="AY9" s="17"/>
      <c r="AZ9" s="17">
        <v>0.28843757081582899</v>
      </c>
      <c r="BA9" s="17">
        <v>0.24875705417663499</v>
      </c>
      <c r="BB9" s="17">
        <v>0.24926559046917199</v>
      </c>
      <c r="BC9" s="17">
        <v>0.30909048534570199</v>
      </c>
      <c r="BD9" s="17">
        <v>0.35989635812591703</v>
      </c>
      <c r="BE9" s="17"/>
      <c r="BF9" s="17">
        <v>0.28856402591917002</v>
      </c>
      <c r="BG9" s="17"/>
      <c r="BH9" s="17">
        <v>0.29898963518752297</v>
      </c>
      <c r="BI9" s="17"/>
      <c r="BJ9" s="17">
        <v>0.30541180995405598</v>
      </c>
      <c r="BK9" s="17">
        <v>0.28902152375444401</v>
      </c>
      <c r="BL9" s="17">
        <v>0.27274269769862403</v>
      </c>
      <c r="BM9" s="17">
        <v>0.20109053695220799</v>
      </c>
      <c r="BN9" s="17">
        <v>0.36100231782571801</v>
      </c>
      <c r="BO9" s="17">
        <v>0.416812219647477</v>
      </c>
      <c r="BP9" s="17"/>
      <c r="BQ9" s="17">
        <v>0.38148834677826399</v>
      </c>
      <c r="BR9" s="17">
        <v>0.29529739001945599</v>
      </c>
      <c r="BS9" s="17">
        <v>0.26674379123269598</v>
      </c>
      <c r="BT9" s="17"/>
      <c r="BU9" s="17">
        <v>0.58778023966758897</v>
      </c>
      <c r="BV9" s="17">
        <v>0.29042185611548299</v>
      </c>
      <c r="BW9" s="17">
        <v>0.27840456734215702</v>
      </c>
      <c r="BX9" s="17"/>
      <c r="BY9" s="17">
        <v>0.281774874273645</v>
      </c>
      <c r="BZ9" s="17"/>
      <c r="CA9" s="17">
        <v>0.42637653716992602</v>
      </c>
    </row>
    <row r="10" spans="2:79" x14ac:dyDescent="0.35">
      <c r="B10" s="18" t="s">
        <v>590</v>
      </c>
      <c r="C10" s="17">
        <v>0.47638170253739398</v>
      </c>
      <c r="D10" s="17">
        <v>0.44758596308605098</v>
      </c>
      <c r="E10" s="17">
        <v>0.50348478949503905</v>
      </c>
      <c r="F10" s="17"/>
      <c r="G10" s="17">
        <v>0.42548945635040297</v>
      </c>
      <c r="H10" s="17">
        <v>0.45610513883945503</v>
      </c>
      <c r="I10" s="17">
        <v>0.48805584703047999</v>
      </c>
      <c r="J10" s="17">
        <v>0.46155113948486098</v>
      </c>
      <c r="K10" s="17">
        <v>0.47285893355880099</v>
      </c>
      <c r="L10" s="17">
        <v>0.53548175962879596</v>
      </c>
      <c r="M10" s="17"/>
      <c r="N10" s="17">
        <v>0.51653322208021601</v>
      </c>
      <c r="O10" s="17">
        <v>0.49058653281185299</v>
      </c>
      <c r="P10" s="17">
        <v>0.45709903815493402</v>
      </c>
      <c r="Q10" s="17">
        <v>0.44128933692530098</v>
      </c>
      <c r="R10" s="17"/>
      <c r="S10" s="17">
        <v>0.463399167821887</v>
      </c>
      <c r="T10" s="17">
        <v>0.43856062759299302</v>
      </c>
      <c r="U10" s="17">
        <v>0.45005281456089002</v>
      </c>
      <c r="V10" s="17">
        <v>0.514667991966968</v>
      </c>
      <c r="W10" s="17">
        <v>0.51074045075104701</v>
      </c>
      <c r="X10" s="17">
        <v>0.56331363957238001</v>
      </c>
      <c r="Y10" s="17">
        <v>0.42432337482020199</v>
      </c>
      <c r="Z10" s="17">
        <v>0.36818452714369498</v>
      </c>
      <c r="AA10" s="17">
        <v>0.47155094520673002</v>
      </c>
      <c r="AB10" s="17">
        <v>0.452269491212897</v>
      </c>
      <c r="AC10" s="17">
        <v>0.59193079936246096</v>
      </c>
      <c r="AD10" s="17">
        <v>0.53413542504626299</v>
      </c>
      <c r="AE10" s="17"/>
      <c r="AF10" s="17">
        <v>0.39398772541340099</v>
      </c>
      <c r="AG10" s="17">
        <v>0.49498551878536901</v>
      </c>
      <c r="AH10" s="17">
        <v>0.48601926876210799</v>
      </c>
      <c r="AI10" s="17">
        <v>0.57905355707390205</v>
      </c>
      <c r="AJ10" s="17">
        <v>0.56539036170048895</v>
      </c>
      <c r="AK10" s="17">
        <v>0.42979467840065599</v>
      </c>
      <c r="AL10" s="17"/>
      <c r="AM10" s="17">
        <v>0.428580837468654</v>
      </c>
      <c r="AN10" s="17">
        <v>0.50325069173367398</v>
      </c>
      <c r="AO10" s="17">
        <v>0.47407536927986998</v>
      </c>
      <c r="AP10" s="17">
        <v>0.50056236029372903</v>
      </c>
      <c r="AQ10" s="17">
        <v>0.439731384037923</v>
      </c>
      <c r="AR10" s="17"/>
      <c r="AS10" s="17">
        <v>0.46609901202093801</v>
      </c>
      <c r="AT10" s="17">
        <v>0.46917414521802298</v>
      </c>
      <c r="AU10" s="17">
        <v>0.45967726856111302</v>
      </c>
      <c r="AV10" s="17">
        <v>0.50014205131547895</v>
      </c>
      <c r="AW10" s="17">
        <v>0.44782064826876</v>
      </c>
      <c r="AX10" s="17">
        <v>0.55400828710594296</v>
      </c>
      <c r="AY10" s="17"/>
      <c r="AZ10" s="17">
        <v>0.52329293445813696</v>
      </c>
      <c r="BA10" s="17">
        <v>0.50425058497743103</v>
      </c>
      <c r="BB10" s="17">
        <v>0.446783180189259</v>
      </c>
      <c r="BC10" s="17">
        <v>0.41898983923099697</v>
      </c>
      <c r="BD10" s="17">
        <v>0.43843564445727301</v>
      </c>
      <c r="BE10" s="17"/>
      <c r="BF10" s="17">
        <v>0.47568386243476202</v>
      </c>
      <c r="BG10" s="17"/>
      <c r="BH10" s="17">
        <v>0.49276162318343403</v>
      </c>
      <c r="BI10" s="17"/>
      <c r="BJ10" s="17">
        <v>0.472349019799847</v>
      </c>
      <c r="BK10" s="17">
        <v>0.48901767125260198</v>
      </c>
      <c r="BL10" s="17">
        <v>0.52325263343583694</v>
      </c>
      <c r="BM10" s="17">
        <v>0.365860818718305</v>
      </c>
      <c r="BN10" s="17">
        <v>0.50745395513122304</v>
      </c>
      <c r="BO10" s="17">
        <v>0.38394138962788599</v>
      </c>
      <c r="BP10" s="17"/>
      <c r="BQ10" s="17">
        <v>0.44665989454613497</v>
      </c>
      <c r="BR10" s="17">
        <v>0.48058532727074799</v>
      </c>
      <c r="BS10" s="17">
        <v>0.512504431446965</v>
      </c>
      <c r="BT10" s="17"/>
      <c r="BU10" s="17">
        <v>0.246060841806374</v>
      </c>
      <c r="BV10" s="17">
        <v>0.53030017350673397</v>
      </c>
      <c r="BW10" s="17">
        <v>0.47971732480517598</v>
      </c>
      <c r="BX10" s="17"/>
      <c r="BY10" s="17">
        <v>0.39764951326298098</v>
      </c>
      <c r="BZ10" s="17"/>
      <c r="CA10" s="17">
        <v>0.38488964753805299</v>
      </c>
    </row>
    <row r="11" spans="2:79" x14ac:dyDescent="0.35">
      <c r="B11" s="18" t="s">
        <v>591</v>
      </c>
      <c r="C11" s="17">
        <v>9.8499055478016503E-2</v>
      </c>
      <c r="D11" s="17">
        <v>0.11297842126556</v>
      </c>
      <c r="E11" s="17">
        <v>8.5476991472399594E-2</v>
      </c>
      <c r="F11" s="17"/>
      <c r="G11" s="17">
        <v>0.15506160828721</v>
      </c>
      <c r="H11" s="17">
        <v>9.6994114317407204E-2</v>
      </c>
      <c r="I11" s="17">
        <v>0.12205306255928</v>
      </c>
      <c r="J11" s="17">
        <v>8.4500716228689404E-2</v>
      </c>
      <c r="K11" s="17">
        <v>0.116539887751686</v>
      </c>
      <c r="L11" s="17">
        <v>3.59340974847739E-2</v>
      </c>
      <c r="M11" s="17"/>
      <c r="N11" s="17">
        <v>9.5939433335904406E-2</v>
      </c>
      <c r="O11" s="17">
        <v>8.7445494991666303E-2</v>
      </c>
      <c r="P11" s="17">
        <v>0.12414627588551599</v>
      </c>
      <c r="Q11" s="17">
        <v>8.8373882728834299E-2</v>
      </c>
      <c r="R11" s="17"/>
      <c r="S11" s="17">
        <v>8.9887860933224997E-2</v>
      </c>
      <c r="T11" s="17">
        <v>9.5937789628330397E-2</v>
      </c>
      <c r="U11" s="17">
        <v>0.105276957177631</v>
      </c>
      <c r="V11" s="17">
        <v>0.10936660249039901</v>
      </c>
      <c r="W11" s="17">
        <v>8.1969499029760806E-2</v>
      </c>
      <c r="X11" s="17">
        <v>8.2396876226994903E-2</v>
      </c>
      <c r="Y11" s="17">
        <v>0.144282949400828</v>
      </c>
      <c r="Z11" s="17">
        <v>8.5684799267004702E-3</v>
      </c>
      <c r="AA11" s="17">
        <v>0.14373961067816601</v>
      </c>
      <c r="AB11" s="17">
        <v>0.10408631603065401</v>
      </c>
      <c r="AC11" s="17">
        <v>4.0411503048801999E-2</v>
      </c>
      <c r="AD11" s="17">
        <v>0.111142543039427</v>
      </c>
      <c r="AE11" s="17"/>
      <c r="AF11" s="17">
        <v>8.5823919574730206E-2</v>
      </c>
      <c r="AG11" s="17">
        <v>0.10125498226200801</v>
      </c>
      <c r="AH11" s="17">
        <v>0.122067512322367</v>
      </c>
      <c r="AI11" s="17">
        <v>9.8164234918663107E-2</v>
      </c>
      <c r="AJ11" s="17">
        <v>0.116452932432015</v>
      </c>
      <c r="AK11" s="17">
        <v>8.3625706832001101E-2</v>
      </c>
      <c r="AL11" s="17"/>
      <c r="AM11" s="17">
        <v>9.2136245495395203E-2</v>
      </c>
      <c r="AN11" s="17">
        <v>0.103278597643533</v>
      </c>
      <c r="AO11" s="17">
        <v>8.0182513137919395E-2</v>
      </c>
      <c r="AP11" s="17">
        <v>0.112608524101038</v>
      </c>
      <c r="AQ11" s="17">
        <v>0.28082730911539899</v>
      </c>
      <c r="AR11" s="17"/>
      <c r="AS11" s="17">
        <v>0.14097223595344999</v>
      </c>
      <c r="AT11" s="17">
        <v>5.5482325120248699E-2</v>
      </c>
      <c r="AU11" s="17">
        <v>0.134907649464096</v>
      </c>
      <c r="AV11" s="17">
        <v>9.7348425192252397E-2</v>
      </c>
      <c r="AW11" s="17">
        <v>7.28501100381755E-2</v>
      </c>
      <c r="AX11" s="17">
        <v>9.6670160306945002E-2</v>
      </c>
      <c r="AY11" s="17"/>
      <c r="AZ11" s="17">
        <v>0.113907817700914</v>
      </c>
      <c r="BA11" s="17">
        <v>9.7790463320610296E-2</v>
      </c>
      <c r="BB11" s="17">
        <v>0.108258531230135</v>
      </c>
      <c r="BC11" s="17">
        <v>0.13625340259167601</v>
      </c>
      <c r="BD11" s="17">
        <v>6.5704722290962303E-2</v>
      </c>
      <c r="BE11" s="17"/>
      <c r="BF11" s="17">
        <v>0.100989111539504</v>
      </c>
      <c r="BG11" s="17"/>
      <c r="BH11" s="17">
        <v>9.1199446529545605E-2</v>
      </c>
      <c r="BI11" s="17"/>
      <c r="BJ11" s="17">
        <v>9.99615932264655E-2</v>
      </c>
      <c r="BK11" s="17">
        <v>7.3048767074138696E-2</v>
      </c>
      <c r="BL11" s="17">
        <v>9.7062167171323793E-2</v>
      </c>
      <c r="BM11" s="17">
        <v>0.17361889368068401</v>
      </c>
      <c r="BN11" s="17">
        <v>0.10087041115118001</v>
      </c>
      <c r="BO11" s="17">
        <v>2.66271432180488E-2</v>
      </c>
      <c r="BP11" s="17"/>
      <c r="BQ11" s="17">
        <v>7.7678775897720098E-2</v>
      </c>
      <c r="BR11" s="17">
        <v>0.106180124465567</v>
      </c>
      <c r="BS11" s="17">
        <v>9.6801363512248606E-2</v>
      </c>
      <c r="BT11" s="17"/>
      <c r="BU11" s="17">
        <v>7.2744384188847294E-2</v>
      </c>
      <c r="BV11" s="17">
        <v>7.8754488346623394E-2</v>
      </c>
      <c r="BW11" s="17">
        <v>0.114742427380272</v>
      </c>
      <c r="BX11" s="17"/>
      <c r="BY11" s="17">
        <v>0.155125185003612</v>
      </c>
      <c r="BZ11" s="17"/>
      <c r="CA11" s="17">
        <v>9.6267821834468803E-2</v>
      </c>
    </row>
    <row r="12" spans="2:79" x14ac:dyDescent="0.35">
      <c r="B12" s="18" t="s">
        <v>592</v>
      </c>
      <c r="C12" s="17">
        <v>5.1763745569161003E-2</v>
      </c>
      <c r="D12" s="17">
        <v>6.18342397533478E-2</v>
      </c>
      <c r="E12" s="17">
        <v>4.2659564115574297E-2</v>
      </c>
      <c r="F12" s="17"/>
      <c r="G12" s="17">
        <v>5.2091253563773698E-2</v>
      </c>
      <c r="H12" s="17">
        <v>6.1025074564200199E-2</v>
      </c>
      <c r="I12" s="17">
        <v>5.5406633703953601E-2</v>
      </c>
      <c r="J12" s="17">
        <v>6.2797030512843799E-2</v>
      </c>
      <c r="K12" s="17">
        <v>3.8871677765324603E-2</v>
      </c>
      <c r="L12" s="17">
        <v>4.1648029668866597E-2</v>
      </c>
      <c r="M12" s="17"/>
      <c r="N12" s="17">
        <v>3.6879433210251202E-2</v>
      </c>
      <c r="O12" s="17">
        <v>3.0898350685638901E-2</v>
      </c>
      <c r="P12" s="17">
        <v>4.93768207224832E-2</v>
      </c>
      <c r="Q12" s="17">
        <v>9.1438125170212395E-2</v>
      </c>
      <c r="R12" s="17"/>
      <c r="S12" s="17">
        <v>4.8158881482623102E-2</v>
      </c>
      <c r="T12" s="17">
        <v>5.9068157455065697E-2</v>
      </c>
      <c r="U12" s="17">
        <v>2.2948672663408401E-2</v>
      </c>
      <c r="V12" s="17">
        <v>0</v>
      </c>
      <c r="W12" s="17">
        <v>0.100084592520036</v>
      </c>
      <c r="X12" s="17">
        <v>4.5775079541604299E-2</v>
      </c>
      <c r="Y12" s="17">
        <v>4.6910726717442203E-2</v>
      </c>
      <c r="Z12" s="17">
        <v>0.16902718709762499</v>
      </c>
      <c r="AA12" s="17">
        <v>4.1470984201924202E-2</v>
      </c>
      <c r="AB12" s="17">
        <v>1.33824928050893E-2</v>
      </c>
      <c r="AC12" s="17">
        <v>0.13675649125922201</v>
      </c>
      <c r="AD12" s="17">
        <v>2.16968260249903E-2</v>
      </c>
      <c r="AE12" s="17"/>
      <c r="AF12" s="17">
        <v>6.4538993074340703E-2</v>
      </c>
      <c r="AG12" s="17">
        <v>8.0785103856313698E-2</v>
      </c>
      <c r="AH12" s="17">
        <v>2.4296405175443899E-2</v>
      </c>
      <c r="AI12" s="17">
        <v>2.9638398074912801E-2</v>
      </c>
      <c r="AJ12" s="17">
        <v>3.5718478115503903E-2</v>
      </c>
      <c r="AK12" s="17">
        <v>0</v>
      </c>
      <c r="AL12" s="17"/>
      <c r="AM12" s="17">
        <v>7.6669450002992204E-2</v>
      </c>
      <c r="AN12" s="17">
        <v>6.3523724143183705E-2</v>
      </c>
      <c r="AO12" s="17">
        <v>2.7827280091385399E-2</v>
      </c>
      <c r="AP12" s="17">
        <v>2.3041042518189E-2</v>
      </c>
      <c r="AQ12" s="17">
        <v>0</v>
      </c>
      <c r="AR12" s="17"/>
      <c r="AS12" s="17">
        <v>3.1544420738525702E-2</v>
      </c>
      <c r="AT12" s="17">
        <v>8.4718856773449799E-2</v>
      </c>
      <c r="AU12" s="17">
        <v>9.0556975553573504E-2</v>
      </c>
      <c r="AV12" s="17">
        <v>3.6484639937522302E-2</v>
      </c>
      <c r="AW12" s="17">
        <v>0</v>
      </c>
      <c r="AX12" s="17">
        <v>5.2296344138707901E-2</v>
      </c>
      <c r="AY12" s="17"/>
      <c r="AZ12" s="17">
        <v>1.2386830320708E-2</v>
      </c>
      <c r="BA12" s="17">
        <v>6.7910143587006699E-2</v>
      </c>
      <c r="BB12" s="17">
        <v>8.5930319357981802E-2</v>
      </c>
      <c r="BC12" s="17">
        <v>3.7092430867763003E-2</v>
      </c>
      <c r="BD12" s="17">
        <v>4.5761931854444098E-2</v>
      </c>
      <c r="BE12" s="17"/>
      <c r="BF12" s="17">
        <v>4.6966190172784097E-2</v>
      </c>
      <c r="BG12" s="17"/>
      <c r="BH12" s="17">
        <v>4.6356853505113198E-2</v>
      </c>
      <c r="BI12" s="17"/>
      <c r="BJ12" s="17">
        <v>5.0702990279024703E-2</v>
      </c>
      <c r="BK12" s="17">
        <v>7.5697569502199594E-2</v>
      </c>
      <c r="BL12" s="17">
        <v>3.3454203526932499E-2</v>
      </c>
      <c r="BM12" s="17">
        <v>6.8686837856064206E-2</v>
      </c>
      <c r="BN12" s="17">
        <v>3.0673315891878501E-2</v>
      </c>
      <c r="BO12" s="17">
        <v>0.100132864914434</v>
      </c>
      <c r="BP12" s="17"/>
      <c r="BQ12" s="17">
        <v>2.2215612555063199E-2</v>
      </c>
      <c r="BR12" s="17">
        <v>5.3659870230104101E-2</v>
      </c>
      <c r="BS12" s="17">
        <v>5.3521728743649098E-2</v>
      </c>
      <c r="BT12" s="17"/>
      <c r="BU12" s="17">
        <v>5.8789797374207399E-2</v>
      </c>
      <c r="BV12" s="17">
        <v>5.6058468276337398E-2</v>
      </c>
      <c r="BW12" s="17">
        <v>4.5917841820714601E-2</v>
      </c>
      <c r="BX12" s="17"/>
      <c r="BY12" s="17">
        <v>2.75111010240476E-2</v>
      </c>
      <c r="BZ12" s="17"/>
      <c r="CA12" s="17">
        <v>1.8748275812086899E-2</v>
      </c>
    </row>
    <row r="13" spans="2:79" x14ac:dyDescent="0.35">
      <c r="B13" s="18" t="s">
        <v>136</v>
      </c>
      <c r="C13" s="17">
        <v>8.5290058383114598E-2</v>
      </c>
      <c r="D13" s="17">
        <v>6.9413460584753006E-2</v>
      </c>
      <c r="E13" s="17">
        <v>0.10011422088119799</v>
      </c>
      <c r="F13" s="17"/>
      <c r="G13" s="17">
        <v>8.1159390111060797E-2</v>
      </c>
      <c r="H13" s="17">
        <v>7.1056657930353595E-2</v>
      </c>
      <c r="I13" s="17">
        <v>0.11876232838638601</v>
      </c>
      <c r="J13" s="17">
        <v>5.8426446041681401E-2</v>
      </c>
      <c r="K13" s="17">
        <v>9.6662625644889005E-2</v>
      </c>
      <c r="L13" s="17">
        <v>8.4121682565002395E-2</v>
      </c>
      <c r="M13" s="17"/>
      <c r="N13" s="17">
        <v>5.2323461535703997E-2</v>
      </c>
      <c r="O13" s="17">
        <v>8.0506019255980804E-2</v>
      </c>
      <c r="P13" s="17">
        <v>9.3231368721629196E-2</v>
      </c>
      <c r="Q13" s="17">
        <v>0.121224716344498</v>
      </c>
      <c r="R13" s="17"/>
      <c r="S13" s="17">
        <v>8.6228857218449403E-2</v>
      </c>
      <c r="T13" s="17">
        <v>5.6987916662752602E-2</v>
      </c>
      <c r="U13" s="17">
        <v>4.5407320418233699E-2</v>
      </c>
      <c r="V13" s="17">
        <v>4.6259550785147797E-2</v>
      </c>
      <c r="W13" s="17">
        <v>7.25781018527627E-2</v>
      </c>
      <c r="X13" s="17">
        <v>0.112311016859463</v>
      </c>
      <c r="Y13" s="17">
        <v>8.7880631584765306E-2</v>
      </c>
      <c r="Z13" s="17">
        <v>0.14140073677678899</v>
      </c>
      <c r="AA13" s="17">
        <v>0.13386021512858501</v>
      </c>
      <c r="AB13" s="17">
        <v>0.13818284143957801</v>
      </c>
      <c r="AC13" s="17">
        <v>1.5950014046191601E-2</v>
      </c>
      <c r="AD13" s="17">
        <v>3.7204546219680897E-2</v>
      </c>
      <c r="AE13" s="17"/>
      <c r="AF13" s="17">
        <v>0.139105898340114</v>
      </c>
      <c r="AG13" s="17">
        <v>8.0888908849644905E-2</v>
      </c>
      <c r="AH13" s="17">
        <v>4.4750836123469598E-2</v>
      </c>
      <c r="AI13" s="17">
        <v>3.2720134554412597E-2</v>
      </c>
      <c r="AJ13" s="17">
        <v>1.41806340428333E-2</v>
      </c>
      <c r="AK13" s="17">
        <v>1.97431386988693E-2</v>
      </c>
      <c r="AL13" s="17"/>
      <c r="AM13" s="17">
        <v>0.144508108681032</v>
      </c>
      <c r="AN13" s="17">
        <v>3.5467182819418297E-2</v>
      </c>
      <c r="AO13" s="17">
        <v>8.7376095034797499E-2</v>
      </c>
      <c r="AP13" s="17">
        <v>9.33324283828873E-2</v>
      </c>
      <c r="AQ13" s="17">
        <v>0</v>
      </c>
      <c r="AR13" s="17"/>
      <c r="AS13" s="17">
        <v>6.5721464194871002E-2</v>
      </c>
      <c r="AT13" s="17">
        <v>0.11612258520464</v>
      </c>
      <c r="AU13" s="17">
        <v>5.3180950617251997E-2</v>
      </c>
      <c r="AV13" s="17">
        <v>7.8100739584143902E-2</v>
      </c>
      <c r="AW13" s="17">
        <v>0.13295110083336301</v>
      </c>
      <c r="AX13" s="17">
        <v>3.1843645870060298E-2</v>
      </c>
      <c r="AY13" s="17"/>
      <c r="AZ13" s="17">
        <v>6.19748467044118E-2</v>
      </c>
      <c r="BA13" s="17">
        <v>8.1291753938316294E-2</v>
      </c>
      <c r="BB13" s="17">
        <v>0.109762378753453</v>
      </c>
      <c r="BC13" s="17">
        <v>9.8573841963862902E-2</v>
      </c>
      <c r="BD13" s="17">
        <v>9.0201343271403694E-2</v>
      </c>
      <c r="BE13" s="17"/>
      <c r="BF13" s="17">
        <v>8.7796809933780001E-2</v>
      </c>
      <c r="BG13" s="17"/>
      <c r="BH13" s="17">
        <v>7.0692441594384703E-2</v>
      </c>
      <c r="BI13" s="17"/>
      <c r="BJ13" s="17">
        <v>7.1574586740606294E-2</v>
      </c>
      <c r="BK13" s="17">
        <v>7.3214468416615705E-2</v>
      </c>
      <c r="BL13" s="17">
        <v>7.3488298167281904E-2</v>
      </c>
      <c r="BM13" s="17">
        <v>0.19074291279274</v>
      </c>
      <c r="BN13" s="17">
        <v>0</v>
      </c>
      <c r="BO13" s="17">
        <v>7.2486382592152995E-2</v>
      </c>
      <c r="BP13" s="17"/>
      <c r="BQ13" s="17">
        <v>7.1957370222818298E-2</v>
      </c>
      <c r="BR13" s="17">
        <v>6.4277288014124606E-2</v>
      </c>
      <c r="BS13" s="17">
        <v>7.0428685064441804E-2</v>
      </c>
      <c r="BT13" s="17"/>
      <c r="BU13" s="17">
        <v>3.4624736962981802E-2</v>
      </c>
      <c r="BV13" s="17">
        <v>4.4465013754821502E-2</v>
      </c>
      <c r="BW13" s="17">
        <v>8.1217838651680002E-2</v>
      </c>
      <c r="BX13" s="17"/>
      <c r="BY13" s="17">
        <v>0.13793932643571499</v>
      </c>
      <c r="BZ13" s="17"/>
      <c r="CA13" s="17">
        <v>7.3717717645465697E-2</v>
      </c>
    </row>
    <row r="14" spans="2:79" x14ac:dyDescent="0.35">
      <c r="B14" s="18" t="s">
        <v>593</v>
      </c>
      <c r="C14" s="21">
        <v>0.76444714056970797</v>
      </c>
      <c r="D14" s="21">
        <v>0.75577387839633903</v>
      </c>
      <c r="E14" s="21">
        <v>0.77174922353082798</v>
      </c>
      <c r="F14" s="21"/>
      <c r="G14" s="21">
        <v>0.71168774803795498</v>
      </c>
      <c r="H14" s="21">
        <v>0.77092415318803897</v>
      </c>
      <c r="I14" s="21">
        <v>0.70377797535038</v>
      </c>
      <c r="J14" s="21">
        <v>0.79427580721678503</v>
      </c>
      <c r="K14" s="21">
        <v>0.747925808838101</v>
      </c>
      <c r="L14" s="21">
        <v>0.83829619028135705</v>
      </c>
      <c r="M14" s="21"/>
      <c r="N14" s="21">
        <v>0.81485767191813996</v>
      </c>
      <c r="O14" s="21">
        <v>0.80115013506671395</v>
      </c>
      <c r="P14" s="21">
        <v>0.73324553467037101</v>
      </c>
      <c r="Q14" s="21">
        <v>0.698963275756455</v>
      </c>
      <c r="R14" s="21"/>
      <c r="S14" s="21">
        <v>0.775724400365702</v>
      </c>
      <c r="T14" s="21">
        <v>0.78800613625385096</v>
      </c>
      <c r="U14" s="21">
        <v>0.82636704974072706</v>
      </c>
      <c r="V14" s="21">
        <v>0.84437384672445304</v>
      </c>
      <c r="W14" s="21">
        <v>0.74536780659744095</v>
      </c>
      <c r="X14" s="21">
        <v>0.75951702737193805</v>
      </c>
      <c r="Y14" s="21">
        <v>0.72092569229696501</v>
      </c>
      <c r="Z14" s="21">
        <v>0.68100359619888495</v>
      </c>
      <c r="AA14" s="21">
        <v>0.68092918999132501</v>
      </c>
      <c r="AB14" s="21">
        <v>0.744348349724678</v>
      </c>
      <c r="AC14" s="21">
        <v>0.806881991645784</v>
      </c>
      <c r="AD14" s="21">
        <v>0.82995608471590199</v>
      </c>
      <c r="AE14" s="21"/>
      <c r="AF14" s="21">
        <v>0.71053118901081502</v>
      </c>
      <c r="AG14" s="21">
        <v>0.73707100503203304</v>
      </c>
      <c r="AH14" s="21">
        <v>0.80888524637871995</v>
      </c>
      <c r="AI14" s="21">
        <v>0.839477232452012</v>
      </c>
      <c r="AJ14" s="21">
        <v>0.83364795540964798</v>
      </c>
      <c r="AK14" s="21">
        <v>0.89663115446913</v>
      </c>
      <c r="AL14" s="21"/>
      <c r="AM14" s="21">
        <v>0.68668619582057999</v>
      </c>
      <c r="AN14" s="21">
        <v>0.79773049539386498</v>
      </c>
      <c r="AO14" s="21">
        <v>0.80461411173589803</v>
      </c>
      <c r="AP14" s="21">
        <v>0.77101800499788598</v>
      </c>
      <c r="AQ14" s="21">
        <v>0.71917269088460101</v>
      </c>
      <c r="AR14" s="21"/>
      <c r="AS14" s="21">
        <v>0.76176187911315396</v>
      </c>
      <c r="AT14" s="21">
        <v>0.74367623290166096</v>
      </c>
      <c r="AU14" s="21">
        <v>0.72135442436507802</v>
      </c>
      <c r="AV14" s="21">
        <v>0.78806619528608102</v>
      </c>
      <c r="AW14" s="21">
        <v>0.79419878912846198</v>
      </c>
      <c r="AX14" s="21">
        <v>0.81918984968428699</v>
      </c>
      <c r="AY14" s="21"/>
      <c r="AZ14" s="21">
        <v>0.81173050527396595</v>
      </c>
      <c r="BA14" s="21">
        <v>0.75300763915406699</v>
      </c>
      <c r="BB14" s="21">
        <v>0.69604877065843096</v>
      </c>
      <c r="BC14" s="21">
        <v>0.72808032457669802</v>
      </c>
      <c r="BD14" s="21">
        <v>0.79833200258319004</v>
      </c>
      <c r="BE14" s="21"/>
      <c r="BF14" s="21">
        <v>0.76424788835393198</v>
      </c>
      <c r="BG14" s="21"/>
      <c r="BH14" s="21">
        <v>0.79175125837095695</v>
      </c>
      <c r="BI14" s="21"/>
      <c r="BJ14" s="21">
        <v>0.77776082975390304</v>
      </c>
      <c r="BK14" s="21">
        <v>0.77803919500704599</v>
      </c>
      <c r="BL14" s="21">
        <v>0.79599533113446197</v>
      </c>
      <c r="BM14" s="21">
        <v>0.56695135567051202</v>
      </c>
      <c r="BN14" s="21">
        <v>0.86845627295694094</v>
      </c>
      <c r="BO14" s="21">
        <v>0.80075360927536399</v>
      </c>
      <c r="BP14" s="21"/>
      <c r="BQ14" s="21">
        <v>0.82814824132439802</v>
      </c>
      <c r="BR14" s="21">
        <v>0.77588271729020397</v>
      </c>
      <c r="BS14" s="21">
        <v>0.77924822267966098</v>
      </c>
      <c r="BT14" s="21"/>
      <c r="BU14" s="21">
        <v>0.83384108147396396</v>
      </c>
      <c r="BV14" s="21">
        <v>0.82072202962221796</v>
      </c>
      <c r="BW14" s="21">
        <v>0.75812189214733305</v>
      </c>
      <c r="BX14" s="21"/>
      <c r="BY14" s="21">
        <v>0.67942438753662504</v>
      </c>
      <c r="BZ14" s="21"/>
      <c r="CA14" s="21">
        <v>0.81126618470797895</v>
      </c>
    </row>
    <row r="15" spans="2:79" x14ac:dyDescent="0.35">
      <c r="B15" s="18" t="s">
        <v>594</v>
      </c>
      <c r="C15" s="21">
        <v>0.15026280104717701</v>
      </c>
      <c r="D15" s="21">
        <v>0.17481266101890799</v>
      </c>
      <c r="E15" s="21">
        <v>0.12813655558797399</v>
      </c>
      <c r="F15" s="21"/>
      <c r="G15" s="21">
        <v>0.207152861850984</v>
      </c>
      <c r="H15" s="21">
        <v>0.15801918888160699</v>
      </c>
      <c r="I15" s="21">
        <v>0.17745969626323399</v>
      </c>
      <c r="J15" s="21">
        <v>0.14729774674153301</v>
      </c>
      <c r="K15" s="21">
        <v>0.15541156551700999</v>
      </c>
      <c r="L15" s="21">
        <v>7.7582127153640504E-2</v>
      </c>
      <c r="M15" s="21"/>
      <c r="N15" s="21">
        <v>0.13281886654615599</v>
      </c>
      <c r="O15" s="21">
        <v>0.11834384567730501</v>
      </c>
      <c r="P15" s="21">
        <v>0.173523096608</v>
      </c>
      <c r="Q15" s="21">
        <v>0.179812007899047</v>
      </c>
      <c r="R15" s="21"/>
      <c r="S15" s="21">
        <v>0.13804674241584799</v>
      </c>
      <c r="T15" s="21">
        <v>0.15500594708339599</v>
      </c>
      <c r="U15" s="21">
        <v>0.128225629841039</v>
      </c>
      <c r="V15" s="21">
        <v>0.10936660249039901</v>
      </c>
      <c r="W15" s="21">
        <v>0.18205409154979699</v>
      </c>
      <c r="X15" s="21">
        <v>0.12817195576859899</v>
      </c>
      <c r="Y15" s="21">
        <v>0.19119367611827001</v>
      </c>
      <c r="Z15" s="21">
        <v>0.177595667024326</v>
      </c>
      <c r="AA15" s="21">
        <v>0.18521059488009101</v>
      </c>
      <c r="AB15" s="21">
        <v>0.117468808835743</v>
      </c>
      <c r="AC15" s="21">
        <v>0.17716799430802399</v>
      </c>
      <c r="AD15" s="21">
        <v>0.13283936906441701</v>
      </c>
      <c r="AE15" s="21"/>
      <c r="AF15" s="21">
        <v>0.15036291264907101</v>
      </c>
      <c r="AG15" s="21">
        <v>0.18204008611832201</v>
      </c>
      <c r="AH15" s="21">
        <v>0.146363917497811</v>
      </c>
      <c r="AI15" s="21">
        <v>0.127802632993576</v>
      </c>
      <c r="AJ15" s="21">
        <v>0.15217141054751901</v>
      </c>
      <c r="AK15" s="21">
        <v>8.3625706832001101E-2</v>
      </c>
      <c r="AL15" s="21"/>
      <c r="AM15" s="21">
        <v>0.168805695498387</v>
      </c>
      <c r="AN15" s="21">
        <v>0.166802321786716</v>
      </c>
      <c r="AO15" s="21">
        <v>0.108009793229305</v>
      </c>
      <c r="AP15" s="21">
        <v>0.135649566619227</v>
      </c>
      <c r="AQ15" s="21">
        <v>0.28082730911539899</v>
      </c>
      <c r="AR15" s="21"/>
      <c r="AS15" s="21">
        <v>0.172516656691975</v>
      </c>
      <c r="AT15" s="21">
        <v>0.14020118189369901</v>
      </c>
      <c r="AU15" s="21">
        <v>0.22546462501767001</v>
      </c>
      <c r="AV15" s="21">
        <v>0.133833065129775</v>
      </c>
      <c r="AW15" s="21">
        <v>7.28501100381755E-2</v>
      </c>
      <c r="AX15" s="21">
        <v>0.14896650444565299</v>
      </c>
      <c r="AY15" s="21"/>
      <c r="AZ15" s="21">
        <v>0.12629464802162199</v>
      </c>
      <c r="BA15" s="21">
        <v>0.16570060690761701</v>
      </c>
      <c r="BB15" s="21">
        <v>0.194188850588116</v>
      </c>
      <c r="BC15" s="21">
        <v>0.17334583345943899</v>
      </c>
      <c r="BD15" s="21">
        <v>0.11146665414540601</v>
      </c>
      <c r="BE15" s="21"/>
      <c r="BF15" s="21">
        <v>0.14795530171228799</v>
      </c>
      <c r="BG15" s="21"/>
      <c r="BH15" s="21">
        <v>0.13755630003465899</v>
      </c>
      <c r="BI15" s="21"/>
      <c r="BJ15" s="21">
        <v>0.15066458350549</v>
      </c>
      <c r="BK15" s="21">
        <v>0.14874633657633801</v>
      </c>
      <c r="BL15" s="21">
        <v>0.130516370698256</v>
      </c>
      <c r="BM15" s="21">
        <v>0.242305731536748</v>
      </c>
      <c r="BN15" s="21">
        <v>0.131543727043059</v>
      </c>
      <c r="BO15" s="21">
        <v>0.126760008132483</v>
      </c>
      <c r="BP15" s="21"/>
      <c r="BQ15" s="21">
        <v>9.98943884527832E-2</v>
      </c>
      <c r="BR15" s="21">
        <v>0.15983999469567101</v>
      </c>
      <c r="BS15" s="21">
        <v>0.15032309225589799</v>
      </c>
      <c r="BT15" s="21"/>
      <c r="BU15" s="21">
        <v>0.13153418156305499</v>
      </c>
      <c r="BV15" s="21">
        <v>0.134812956622961</v>
      </c>
      <c r="BW15" s="21">
        <v>0.160660269200987</v>
      </c>
      <c r="BX15" s="21"/>
      <c r="BY15" s="21">
        <v>0.18263628602765999</v>
      </c>
      <c r="BZ15" s="21"/>
      <c r="CA15" s="21">
        <v>0.115016097646556</v>
      </c>
    </row>
    <row r="16" spans="2:79" x14ac:dyDescent="0.35">
      <c r="B16" s="18" t="s">
        <v>202</v>
      </c>
      <c r="C16" s="22">
        <v>0.61418433952253004</v>
      </c>
      <c r="D16" s="22">
        <v>0.58096121737743101</v>
      </c>
      <c r="E16" s="22">
        <v>0.64361266794285399</v>
      </c>
      <c r="F16" s="22"/>
      <c r="G16" s="22">
        <v>0.50453488618697195</v>
      </c>
      <c r="H16" s="22">
        <v>0.61290496430643204</v>
      </c>
      <c r="I16" s="22">
        <v>0.52631827908714701</v>
      </c>
      <c r="J16" s="22">
        <v>0.64697806047525197</v>
      </c>
      <c r="K16" s="22">
        <v>0.59251424332109004</v>
      </c>
      <c r="L16" s="22">
        <v>0.76071406312771706</v>
      </c>
      <c r="M16" s="22"/>
      <c r="N16" s="22">
        <v>0.68203880537198502</v>
      </c>
      <c r="O16" s="22">
        <v>0.68280628938940902</v>
      </c>
      <c r="P16" s="22">
        <v>0.55972243806237199</v>
      </c>
      <c r="Q16" s="22">
        <v>0.51915126785740895</v>
      </c>
      <c r="R16" s="22"/>
      <c r="S16" s="22">
        <v>0.63767765794985398</v>
      </c>
      <c r="T16" s="22">
        <v>0.63300018917045497</v>
      </c>
      <c r="U16" s="22">
        <v>0.69814141989968803</v>
      </c>
      <c r="V16" s="22">
        <v>0.73500724423405495</v>
      </c>
      <c r="W16" s="22">
        <v>0.56331371504764405</v>
      </c>
      <c r="X16" s="22">
        <v>0.63134507160333897</v>
      </c>
      <c r="Y16" s="22">
        <v>0.52973201617869503</v>
      </c>
      <c r="Z16" s="22">
        <v>0.50340792917455901</v>
      </c>
      <c r="AA16" s="22">
        <v>0.49571859511123401</v>
      </c>
      <c r="AB16" s="22">
        <v>0.62687954088893505</v>
      </c>
      <c r="AC16" s="22">
        <v>0.62971399733776001</v>
      </c>
      <c r="AD16" s="22">
        <v>0.69711671565148503</v>
      </c>
      <c r="AE16" s="22"/>
      <c r="AF16" s="22">
        <v>0.56016827636174404</v>
      </c>
      <c r="AG16" s="22">
        <v>0.55503091891371104</v>
      </c>
      <c r="AH16" s="22">
        <v>0.66252132888090898</v>
      </c>
      <c r="AI16" s="22">
        <v>0.71167459945843603</v>
      </c>
      <c r="AJ16" s="22">
        <v>0.68147654486212905</v>
      </c>
      <c r="AK16" s="22">
        <v>0.81300544763712801</v>
      </c>
      <c r="AL16" s="22"/>
      <c r="AM16" s="22">
        <v>0.51788050032219302</v>
      </c>
      <c r="AN16" s="22">
        <v>0.63092817360714903</v>
      </c>
      <c r="AO16" s="22">
        <v>0.69660431850659299</v>
      </c>
      <c r="AP16" s="22">
        <v>0.63536843837865997</v>
      </c>
      <c r="AQ16" s="22">
        <v>0.43834538176920301</v>
      </c>
      <c r="AR16" s="22"/>
      <c r="AS16" s="22">
        <v>0.58924522242117805</v>
      </c>
      <c r="AT16" s="22">
        <v>0.60347505100796295</v>
      </c>
      <c r="AU16" s="22">
        <v>0.49588979934740901</v>
      </c>
      <c r="AV16" s="22">
        <v>0.65423313015630702</v>
      </c>
      <c r="AW16" s="22">
        <v>0.72134867909028599</v>
      </c>
      <c r="AX16" s="22">
        <v>0.67022334523863403</v>
      </c>
      <c r="AY16" s="22"/>
      <c r="AZ16" s="22">
        <v>0.68543585725234402</v>
      </c>
      <c r="BA16" s="22">
        <v>0.58730703224644998</v>
      </c>
      <c r="BB16" s="22">
        <v>0.50185992007031499</v>
      </c>
      <c r="BC16" s="22">
        <v>0.55473449111726003</v>
      </c>
      <c r="BD16" s="22">
        <v>0.68686534843778402</v>
      </c>
      <c r="BE16" s="22"/>
      <c r="BF16" s="22">
        <v>0.61629258664164299</v>
      </c>
      <c r="BG16" s="22"/>
      <c r="BH16" s="22">
        <v>0.65419495833629804</v>
      </c>
      <c r="BI16" s="22"/>
      <c r="BJ16" s="22">
        <v>0.62709624624841298</v>
      </c>
      <c r="BK16" s="22">
        <v>0.62929285843070804</v>
      </c>
      <c r="BL16" s="22">
        <v>0.66547896043620602</v>
      </c>
      <c r="BM16" s="22">
        <v>0.32464562413376402</v>
      </c>
      <c r="BN16" s="22">
        <v>0.736912545913883</v>
      </c>
      <c r="BO16" s="22">
        <v>0.67399360114288098</v>
      </c>
      <c r="BP16" s="22"/>
      <c r="BQ16" s="22">
        <v>0.72825385287161504</v>
      </c>
      <c r="BR16" s="22">
        <v>0.61604272259453197</v>
      </c>
      <c r="BS16" s="22">
        <v>0.62892513042376297</v>
      </c>
      <c r="BT16" s="22"/>
      <c r="BU16" s="22">
        <v>0.702306899910909</v>
      </c>
      <c r="BV16" s="22">
        <v>0.68590907299925696</v>
      </c>
      <c r="BW16" s="22">
        <v>0.59746162294634597</v>
      </c>
      <c r="BX16" s="22"/>
      <c r="BY16" s="22">
        <v>0.49678810150896502</v>
      </c>
      <c r="BZ16" s="22"/>
      <c r="CA16" s="22">
        <v>0.696250087061423</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A21"/>
  <sheetViews>
    <sheetView showGridLines="0" topLeftCell="A7"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774</v>
      </c>
      <c r="D7" s="10">
        <v>372</v>
      </c>
      <c r="E7" s="10">
        <v>399</v>
      </c>
      <c r="F7" s="10"/>
      <c r="G7" s="10">
        <v>87</v>
      </c>
      <c r="H7" s="10">
        <v>112</v>
      </c>
      <c r="I7" s="10">
        <v>96</v>
      </c>
      <c r="J7" s="10">
        <v>121</v>
      </c>
      <c r="K7" s="10">
        <v>129</v>
      </c>
      <c r="L7" s="10">
        <v>229</v>
      </c>
      <c r="M7" s="10"/>
      <c r="N7" s="10">
        <v>304</v>
      </c>
      <c r="O7" s="10">
        <v>218</v>
      </c>
      <c r="P7" s="10">
        <v>105</v>
      </c>
      <c r="Q7" s="10">
        <v>140</v>
      </c>
      <c r="R7" s="10"/>
      <c r="S7" s="10">
        <v>98</v>
      </c>
      <c r="T7" s="10">
        <v>104</v>
      </c>
      <c r="U7" s="10">
        <v>73</v>
      </c>
      <c r="V7" s="10">
        <v>52</v>
      </c>
      <c r="W7" s="10">
        <v>55</v>
      </c>
      <c r="X7" s="10">
        <v>56</v>
      </c>
      <c r="Y7" s="10">
        <v>65</v>
      </c>
      <c r="Z7" s="10">
        <v>31</v>
      </c>
      <c r="AA7" s="10">
        <v>97</v>
      </c>
      <c r="AB7" s="10">
        <v>74</v>
      </c>
      <c r="AC7" s="10">
        <v>47</v>
      </c>
      <c r="AD7" s="10">
        <v>22</v>
      </c>
      <c r="AE7" s="10"/>
      <c r="AF7" s="10">
        <v>122</v>
      </c>
      <c r="AG7" s="10">
        <v>242</v>
      </c>
      <c r="AH7" s="10">
        <v>143</v>
      </c>
      <c r="AI7" s="10">
        <v>85</v>
      </c>
      <c r="AJ7" s="10">
        <v>52</v>
      </c>
      <c r="AK7" s="10">
        <v>59</v>
      </c>
      <c r="AL7" s="10"/>
      <c r="AM7" s="10">
        <v>146</v>
      </c>
      <c r="AN7" s="10">
        <v>272</v>
      </c>
      <c r="AO7" s="10">
        <v>221</v>
      </c>
      <c r="AP7" s="10">
        <v>102</v>
      </c>
      <c r="AQ7" s="10">
        <v>13</v>
      </c>
      <c r="AR7" s="10"/>
      <c r="AS7" s="10">
        <v>169</v>
      </c>
      <c r="AT7" s="10">
        <v>179</v>
      </c>
      <c r="AU7" s="10">
        <v>119</v>
      </c>
      <c r="AV7" s="10">
        <v>134</v>
      </c>
      <c r="AW7" s="10">
        <v>108</v>
      </c>
      <c r="AX7" s="10">
        <v>64</v>
      </c>
      <c r="AY7" s="10"/>
      <c r="AZ7" s="10">
        <v>187</v>
      </c>
      <c r="BA7" s="10">
        <v>204</v>
      </c>
      <c r="BB7" s="10">
        <v>151</v>
      </c>
      <c r="BC7" s="10">
        <v>71</v>
      </c>
      <c r="BD7" s="10">
        <v>153</v>
      </c>
      <c r="BE7" s="10"/>
      <c r="BF7" s="10">
        <v>621</v>
      </c>
      <c r="BG7" s="10"/>
      <c r="BH7" s="10">
        <v>493</v>
      </c>
      <c r="BI7" s="10"/>
      <c r="BJ7" s="10">
        <v>205</v>
      </c>
      <c r="BK7" s="10">
        <v>155</v>
      </c>
      <c r="BL7" s="10">
        <v>282</v>
      </c>
      <c r="BM7" s="10">
        <v>43</v>
      </c>
      <c r="BN7" s="10">
        <v>27</v>
      </c>
      <c r="BO7" s="10">
        <v>22</v>
      </c>
      <c r="BP7" s="10"/>
      <c r="BQ7" s="10">
        <v>124</v>
      </c>
      <c r="BR7" s="10">
        <v>201</v>
      </c>
      <c r="BS7" s="10">
        <v>398</v>
      </c>
      <c r="BT7" s="10"/>
      <c r="BU7" s="10">
        <v>35</v>
      </c>
      <c r="BV7" s="10">
        <v>247</v>
      </c>
      <c r="BW7" s="10">
        <v>408</v>
      </c>
      <c r="BX7" s="10"/>
      <c r="BY7" s="10">
        <v>35</v>
      </c>
      <c r="BZ7" s="10"/>
      <c r="CA7" s="10">
        <v>184</v>
      </c>
    </row>
    <row r="8" spans="2:79" ht="30" customHeight="1" x14ac:dyDescent="0.35">
      <c r="B8" s="11" t="s">
        <v>20</v>
      </c>
      <c r="C8" s="11">
        <v>767</v>
      </c>
      <c r="D8" s="11">
        <v>384</v>
      </c>
      <c r="E8" s="11">
        <v>380</v>
      </c>
      <c r="F8" s="11"/>
      <c r="G8" s="11">
        <v>108</v>
      </c>
      <c r="H8" s="11">
        <v>129</v>
      </c>
      <c r="I8" s="11">
        <v>120</v>
      </c>
      <c r="J8" s="11">
        <v>136</v>
      </c>
      <c r="K8" s="11">
        <v>98</v>
      </c>
      <c r="L8" s="11">
        <v>176</v>
      </c>
      <c r="M8" s="11"/>
      <c r="N8" s="11">
        <v>200</v>
      </c>
      <c r="O8" s="11">
        <v>210</v>
      </c>
      <c r="P8" s="11">
        <v>171</v>
      </c>
      <c r="Q8" s="11">
        <v>180</v>
      </c>
      <c r="R8" s="11"/>
      <c r="S8" s="11">
        <v>104</v>
      </c>
      <c r="T8" s="11">
        <v>100</v>
      </c>
      <c r="U8" s="11">
        <v>65</v>
      </c>
      <c r="V8" s="11">
        <v>58</v>
      </c>
      <c r="W8" s="11">
        <v>51</v>
      </c>
      <c r="X8" s="11">
        <v>63</v>
      </c>
      <c r="Y8" s="11">
        <v>58</v>
      </c>
      <c r="Z8" s="11">
        <v>32</v>
      </c>
      <c r="AA8" s="11">
        <v>103</v>
      </c>
      <c r="AB8" s="11">
        <v>69</v>
      </c>
      <c r="AC8" s="11">
        <v>42</v>
      </c>
      <c r="AD8" s="11">
        <v>24</v>
      </c>
      <c r="AE8" s="11"/>
      <c r="AF8" s="11">
        <v>129</v>
      </c>
      <c r="AG8" s="11">
        <v>276</v>
      </c>
      <c r="AH8" s="11">
        <v>142</v>
      </c>
      <c r="AI8" s="11">
        <v>72</v>
      </c>
      <c r="AJ8" s="11">
        <v>39</v>
      </c>
      <c r="AK8" s="11">
        <v>42</v>
      </c>
      <c r="AL8" s="11"/>
      <c r="AM8" s="11">
        <v>169</v>
      </c>
      <c r="AN8" s="11">
        <v>279</v>
      </c>
      <c r="AO8" s="11">
        <v>207</v>
      </c>
      <c r="AP8" s="11">
        <v>85</v>
      </c>
      <c r="AQ8" s="11">
        <v>9</v>
      </c>
      <c r="AR8" s="11"/>
      <c r="AS8" s="11">
        <v>177</v>
      </c>
      <c r="AT8" s="11">
        <v>172</v>
      </c>
      <c r="AU8" s="11">
        <v>131</v>
      </c>
      <c r="AV8" s="11">
        <v>136</v>
      </c>
      <c r="AW8" s="11">
        <v>91</v>
      </c>
      <c r="AX8" s="11">
        <v>60</v>
      </c>
      <c r="AY8" s="11"/>
      <c r="AZ8" s="11">
        <v>157</v>
      </c>
      <c r="BA8" s="11">
        <v>218</v>
      </c>
      <c r="BB8" s="11">
        <v>157</v>
      </c>
      <c r="BC8" s="11">
        <v>61</v>
      </c>
      <c r="BD8" s="11">
        <v>167</v>
      </c>
      <c r="BE8" s="11"/>
      <c r="BF8" s="11">
        <v>590</v>
      </c>
      <c r="BG8" s="11"/>
      <c r="BH8" s="11">
        <v>452</v>
      </c>
      <c r="BI8" s="11"/>
      <c r="BJ8" s="11">
        <v>224</v>
      </c>
      <c r="BK8" s="11">
        <v>140</v>
      </c>
      <c r="BL8" s="11">
        <v>258</v>
      </c>
      <c r="BM8" s="11">
        <v>49</v>
      </c>
      <c r="BN8" s="11">
        <v>36</v>
      </c>
      <c r="BO8" s="11">
        <v>19</v>
      </c>
      <c r="BP8" s="11"/>
      <c r="BQ8" s="11">
        <v>127</v>
      </c>
      <c r="BR8" s="11">
        <v>198</v>
      </c>
      <c r="BS8" s="11">
        <v>392</v>
      </c>
      <c r="BT8" s="11"/>
      <c r="BU8" s="11">
        <v>37</v>
      </c>
      <c r="BV8" s="11">
        <v>236</v>
      </c>
      <c r="BW8" s="11">
        <v>407</v>
      </c>
      <c r="BX8" s="11"/>
      <c r="BY8" s="11">
        <v>40</v>
      </c>
      <c r="BZ8" s="11"/>
      <c r="CA8" s="11">
        <v>161</v>
      </c>
    </row>
    <row r="9" spans="2:79" x14ac:dyDescent="0.35">
      <c r="B9" s="18" t="s">
        <v>589</v>
      </c>
      <c r="C9" s="17">
        <v>0.32721670788432999</v>
      </c>
      <c r="D9" s="17">
        <v>0.35428270502453402</v>
      </c>
      <c r="E9" s="17">
        <v>0.298248894075055</v>
      </c>
      <c r="F9" s="17"/>
      <c r="G9" s="17">
        <v>0.35062216462235601</v>
      </c>
      <c r="H9" s="17">
        <v>0.296927802814342</v>
      </c>
      <c r="I9" s="17">
        <v>0.29338851872631799</v>
      </c>
      <c r="J9" s="17">
        <v>0.315569661663543</v>
      </c>
      <c r="K9" s="17">
        <v>0.43303092935172199</v>
      </c>
      <c r="L9" s="17">
        <v>0.30804448390904399</v>
      </c>
      <c r="M9" s="17"/>
      <c r="N9" s="17">
        <v>0.401993002845211</v>
      </c>
      <c r="O9" s="17">
        <v>0.30770794246781003</v>
      </c>
      <c r="P9" s="17">
        <v>0.281898982417849</v>
      </c>
      <c r="Q9" s="17">
        <v>0.30619594117149102</v>
      </c>
      <c r="R9" s="17"/>
      <c r="S9" s="17">
        <v>0.36181957961245198</v>
      </c>
      <c r="T9" s="17">
        <v>0.45674750772685302</v>
      </c>
      <c r="U9" s="17">
        <v>0.35274748778435699</v>
      </c>
      <c r="V9" s="17">
        <v>0.27106720205984702</v>
      </c>
      <c r="W9" s="17">
        <v>0.25871536024386499</v>
      </c>
      <c r="X9" s="17">
        <v>0.43359069940988598</v>
      </c>
      <c r="Y9" s="17">
        <v>0.247115687273957</v>
      </c>
      <c r="Z9" s="17">
        <v>0.26339954298183998</v>
      </c>
      <c r="AA9" s="17">
        <v>0.30692187482956801</v>
      </c>
      <c r="AB9" s="17">
        <v>0.25431777044672699</v>
      </c>
      <c r="AC9" s="17">
        <v>0.27234817306041098</v>
      </c>
      <c r="AD9" s="17">
        <v>0.23459774454299201</v>
      </c>
      <c r="AE9" s="17"/>
      <c r="AF9" s="17">
        <v>0.29094622449561602</v>
      </c>
      <c r="AG9" s="17">
        <v>0.33697236542009701</v>
      </c>
      <c r="AH9" s="17">
        <v>0.30262788250404299</v>
      </c>
      <c r="AI9" s="17">
        <v>0.32312874745165099</v>
      </c>
      <c r="AJ9" s="17">
        <v>0.47963253963904801</v>
      </c>
      <c r="AK9" s="17">
        <v>0.43642458808455797</v>
      </c>
      <c r="AL9" s="17"/>
      <c r="AM9" s="17">
        <v>0.25759152385155898</v>
      </c>
      <c r="AN9" s="17">
        <v>0.34071542756005102</v>
      </c>
      <c r="AO9" s="17">
        <v>0.34177788957333599</v>
      </c>
      <c r="AP9" s="17">
        <v>0.38256499591475801</v>
      </c>
      <c r="AQ9" s="17">
        <v>0.57922450293212202</v>
      </c>
      <c r="AR9" s="17"/>
      <c r="AS9" s="17">
        <v>0.36177262949613398</v>
      </c>
      <c r="AT9" s="17">
        <v>0.31981060465536598</v>
      </c>
      <c r="AU9" s="17">
        <v>0.25938336305336102</v>
      </c>
      <c r="AV9" s="17">
        <v>0.32154797926409301</v>
      </c>
      <c r="AW9" s="17">
        <v>0.39272594659496202</v>
      </c>
      <c r="AX9" s="17">
        <v>0.29752796937047898</v>
      </c>
      <c r="AY9" s="17"/>
      <c r="AZ9" s="17">
        <v>0.30652275943823598</v>
      </c>
      <c r="BA9" s="17">
        <v>0.272533320364022</v>
      </c>
      <c r="BB9" s="17">
        <v>0.33725801846605302</v>
      </c>
      <c r="BC9" s="17">
        <v>0.39804507028383301</v>
      </c>
      <c r="BD9" s="17">
        <v>0.39505491865492298</v>
      </c>
      <c r="BE9" s="17"/>
      <c r="BF9" s="17">
        <v>0.33010597694742899</v>
      </c>
      <c r="BG9" s="17"/>
      <c r="BH9" s="17">
        <v>0.31555896110724402</v>
      </c>
      <c r="BI9" s="17"/>
      <c r="BJ9" s="17">
        <v>0.31035095368811899</v>
      </c>
      <c r="BK9" s="17">
        <v>0.39622948728149499</v>
      </c>
      <c r="BL9" s="17">
        <v>0.30909353876683698</v>
      </c>
      <c r="BM9" s="17">
        <v>0.235382167810544</v>
      </c>
      <c r="BN9" s="17">
        <v>0.36787926285487399</v>
      </c>
      <c r="BO9" s="17">
        <v>0.411233235085531</v>
      </c>
      <c r="BP9" s="17"/>
      <c r="BQ9" s="17">
        <v>0.40579028980350401</v>
      </c>
      <c r="BR9" s="17">
        <v>0.31712693052778801</v>
      </c>
      <c r="BS9" s="17">
        <v>0.31756484825660702</v>
      </c>
      <c r="BT9" s="17"/>
      <c r="BU9" s="17">
        <v>0.49300571122236198</v>
      </c>
      <c r="BV9" s="17">
        <v>0.35128282541553302</v>
      </c>
      <c r="BW9" s="17">
        <v>0.30750955277810199</v>
      </c>
      <c r="BX9" s="17"/>
      <c r="BY9" s="17">
        <v>0.27182252358541398</v>
      </c>
      <c r="BZ9" s="17"/>
      <c r="CA9" s="17">
        <v>0.52617488368861598</v>
      </c>
    </row>
    <row r="10" spans="2:79" x14ac:dyDescent="0.35">
      <c r="B10" s="18" t="s">
        <v>590</v>
      </c>
      <c r="C10" s="17">
        <v>0.47298384569883101</v>
      </c>
      <c r="D10" s="17">
        <v>0.45473616974578901</v>
      </c>
      <c r="E10" s="17">
        <v>0.49110497998287</v>
      </c>
      <c r="F10" s="17"/>
      <c r="G10" s="17">
        <v>0.42567408647876998</v>
      </c>
      <c r="H10" s="17">
        <v>0.48967386212275399</v>
      </c>
      <c r="I10" s="17">
        <v>0.48312376922946199</v>
      </c>
      <c r="J10" s="17">
        <v>0.489565476752855</v>
      </c>
      <c r="K10" s="17">
        <v>0.441278409405164</v>
      </c>
      <c r="L10" s="17">
        <v>0.48786899138422501</v>
      </c>
      <c r="M10" s="17"/>
      <c r="N10" s="17">
        <v>0.41456107549100801</v>
      </c>
      <c r="O10" s="17">
        <v>0.507097755027202</v>
      </c>
      <c r="P10" s="17">
        <v>0.53102155829793896</v>
      </c>
      <c r="Q10" s="17">
        <v>0.43919113754100803</v>
      </c>
      <c r="R10" s="17"/>
      <c r="S10" s="17">
        <v>0.464818016675904</v>
      </c>
      <c r="T10" s="17">
        <v>0.31868142467822103</v>
      </c>
      <c r="U10" s="17">
        <v>0.45519565697387798</v>
      </c>
      <c r="V10" s="17">
        <v>0.53165791179090005</v>
      </c>
      <c r="W10" s="17">
        <v>0.59024440238017095</v>
      </c>
      <c r="X10" s="17">
        <v>0.35447906142594299</v>
      </c>
      <c r="Y10" s="17">
        <v>0.608123594737489</v>
      </c>
      <c r="Z10" s="17">
        <v>0.42966622775262098</v>
      </c>
      <c r="AA10" s="17">
        <v>0.48290426707520001</v>
      </c>
      <c r="AB10" s="17">
        <v>0.54541511359416195</v>
      </c>
      <c r="AC10" s="17">
        <v>0.541563655805408</v>
      </c>
      <c r="AD10" s="17">
        <v>0.48629988837521099</v>
      </c>
      <c r="AE10" s="17"/>
      <c r="AF10" s="17">
        <v>0.55350164075144903</v>
      </c>
      <c r="AG10" s="17">
        <v>0.48055085116316099</v>
      </c>
      <c r="AH10" s="17">
        <v>0.46508474669052402</v>
      </c>
      <c r="AI10" s="17">
        <v>0.51039169955086305</v>
      </c>
      <c r="AJ10" s="17">
        <v>0.23998663219182301</v>
      </c>
      <c r="AK10" s="17">
        <v>0.41757503815431202</v>
      </c>
      <c r="AL10" s="17"/>
      <c r="AM10" s="17">
        <v>0.51174157790754604</v>
      </c>
      <c r="AN10" s="17">
        <v>0.48659966425581902</v>
      </c>
      <c r="AO10" s="17">
        <v>0.45500341313008802</v>
      </c>
      <c r="AP10" s="17">
        <v>0.41256769420164102</v>
      </c>
      <c r="AQ10" s="17">
        <v>0.316784505784449</v>
      </c>
      <c r="AR10" s="17"/>
      <c r="AS10" s="17">
        <v>0.44504875165770202</v>
      </c>
      <c r="AT10" s="17">
        <v>0.46273209064667598</v>
      </c>
      <c r="AU10" s="17">
        <v>0.58137914143624403</v>
      </c>
      <c r="AV10" s="17">
        <v>0.427548793447938</v>
      </c>
      <c r="AW10" s="17">
        <v>0.43071316096698897</v>
      </c>
      <c r="AX10" s="17">
        <v>0.52288539522670696</v>
      </c>
      <c r="AY10" s="17"/>
      <c r="AZ10" s="17">
        <v>0.55438251711125897</v>
      </c>
      <c r="BA10" s="17">
        <v>0.49120734948391198</v>
      </c>
      <c r="BB10" s="17">
        <v>0.38653919731921699</v>
      </c>
      <c r="BC10" s="17">
        <v>0.48235375849564399</v>
      </c>
      <c r="BD10" s="17">
        <v>0.454962243809787</v>
      </c>
      <c r="BE10" s="17"/>
      <c r="BF10" s="17">
        <v>0.46763019706894099</v>
      </c>
      <c r="BG10" s="17"/>
      <c r="BH10" s="17">
        <v>0.50335720303533604</v>
      </c>
      <c r="BI10" s="17"/>
      <c r="BJ10" s="17">
        <v>0.43835533308326702</v>
      </c>
      <c r="BK10" s="17">
        <v>0.44339291687691601</v>
      </c>
      <c r="BL10" s="17">
        <v>0.51314191474683102</v>
      </c>
      <c r="BM10" s="17">
        <v>0.475505916797547</v>
      </c>
      <c r="BN10" s="17">
        <v>0.45424071349688699</v>
      </c>
      <c r="BO10" s="17">
        <v>0.521736761014297</v>
      </c>
      <c r="BP10" s="17"/>
      <c r="BQ10" s="17">
        <v>0.4478754123775</v>
      </c>
      <c r="BR10" s="17">
        <v>0.48240090131559199</v>
      </c>
      <c r="BS10" s="17">
        <v>0.49215168550098698</v>
      </c>
      <c r="BT10" s="17"/>
      <c r="BU10" s="17">
        <v>0.37418599733671898</v>
      </c>
      <c r="BV10" s="17">
        <v>0.47040827508710698</v>
      </c>
      <c r="BW10" s="17">
        <v>0.50459872451687204</v>
      </c>
      <c r="BX10" s="17"/>
      <c r="BY10" s="17">
        <v>0.49665395583754701</v>
      </c>
      <c r="BZ10" s="17"/>
      <c r="CA10" s="17">
        <v>0.34117798669864102</v>
      </c>
    </row>
    <row r="11" spans="2:79" x14ac:dyDescent="0.35">
      <c r="B11" s="18" t="s">
        <v>591</v>
      </c>
      <c r="C11" s="17">
        <v>7.7166913705143503E-2</v>
      </c>
      <c r="D11" s="17">
        <v>7.99557865415471E-2</v>
      </c>
      <c r="E11" s="17">
        <v>7.5098577001098704E-2</v>
      </c>
      <c r="F11" s="17"/>
      <c r="G11" s="17">
        <v>0.10063602159360199</v>
      </c>
      <c r="H11" s="17">
        <v>8.0986095048366402E-2</v>
      </c>
      <c r="I11" s="17">
        <v>0.11872843727219901</v>
      </c>
      <c r="J11" s="17">
        <v>6.6516765589193796E-2</v>
      </c>
      <c r="K11" s="17">
        <v>5.3316114486177499E-2</v>
      </c>
      <c r="L11" s="17">
        <v>5.3080614543341398E-2</v>
      </c>
      <c r="M11" s="17"/>
      <c r="N11" s="17">
        <v>6.3614473938521002E-2</v>
      </c>
      <c r="O11" s="17">
        <v>7.4419342669730798E-2</v>
      </c>
      <c r="P11" s="17">
        <v>7.3634801109393397E-2</v>
      </c>
      <c r="Q11" s="17">
        <v>0.101674320235025</v>
      </c>
      <c r="R11" s="17"/>
      <c r="S11" s="17">
        <v>7.8909404302764802E-2</v>
      </c>
      <c r="T11" s="17">
        <v>6.6994342458921996E-2</v>
      </c>
      <c r="U11" s="17">
        <v>9.2849790907802904E-2</v>
      </c>
      <c r="V11" s="17">
        <v>7.9747395083343303E-2</v>
      </c>
      <c r="W11" s="17">
        <v>8.5143491592776899E-2</v>
      </c>
      <c r="X11" s="17">
        <v>9.0978659496881803E-2</v>
      </c>
      <c r="Y11" s="17">
        <v>5.4510337393363903E-2</v>
      </c>
      <c r="Z11" s="17">
        <v>0.16044237268358</v>
      </c>
      <c r="AA11" s="17">
        <v>9.4776986937169794E-2</v>
      </c>
      <c r="AB11" s="17">
        <v>3.5440813251874002E-2</v>
      </c>
      <c r="AC11" s="17">
        <v>2.86316177022128E-2</v>
      </c>
      <c r="AD11" s="17">
        <v>8.3332991600274298E-2</v>
      </c>
      <c r="AE11" s="17"/>
      <c r="AF11" s="17">
        <v>5.5889512012791E-2</v>
      </c>
      <c r="AG11" s="17">
        <v>6.2000078044536798E-2</v>
      </c>
      <c r="AH11" s="17">
        <v>9.6683352176166706E-2</v>
      </c>
      <c r="AI11" s="17">
        <v>7.9918319223588399E-2</v>
      </c>
      <c r="AJ11" s="17">
        <v>9.5129862497280407E-2</v>
      </c>
      <c r="AK11" s="17">
        <v>3.3199539996451401E-2</v>
      </c>
      <c r="AL11" s="17"/>
      <c r="AM11" s="17">
        <v>7.4286265038784702E-2</v>
      </c>
      <c r="AN11" s="17">
        <v>7.2580188194776504E-2</v>
      </c>
      <c r="AO11" s="17">
        <v>9.3238642322037005E-2</v>
      </c>
      <c r="AP11" s="17">
        <v>7.3079443954842102E-2</v>
      </c>
      <c r="AQ11" s="17">
        <v>0.10399099128342899</v>
      </c>
      <c r="AR11" s="17"/>
      <c r="AS11" s="17">
        <v>8.0710970970651399E-2</v>
      </c>
      <c r="AT11" s="17">
        <v>7.4628580834604802E-2</v>
      </c>
      <c r="AU11" s="17">
        <v>7.7466940688446201E-2</v>
      </c>
      <c r="AV11" s="17">
        <v>9.8799864762903006E-2</v>
      </c>
      <c r="AW11" s="17">
        <v>4.8854867834096399E-2</v>
      </c>
      <c r="AX11" s="17">
        <v>6.8447036395291497E-2</v>
      </c>
      <c r="AY11" s="17"/>
      <c r="AZ11" s="17">
        <v>5.50524438638266E-2</v>
      </c>
      <c r="BA11" s="17">
        <v>0.10250405079655101</v>
      </c>
      <c r="BB11" s="17">
        <v>9.6043452707435306E-2</v>
      </c>
      <c r="BC11" s="17">
        <v>5.8942091059358603E-2</v>
      </c>
      <c r="BD11" s="17">
        <v>5.3233600196068903E-2</v>
      </c>
      <c r="BE11" s="17"/>
      <c r="BF11" s="17">
        <v>6.9218091435889806E-2</v>
      </c>
      <c r="BG11" s="17"/>
      <c r="BH11" s="17">
        <v>6.8312735210079301E-2</v>
      </c>
      <c r="BI11" s="17"/>
      <c r="BJ11" s="17">
        <v>0.12280252382243401</v>
      </c>
      <c r="BK11" s="17">
        <v>3.5470367555694202E-2</v>
      </c>
      <c r="BL11" s="17">
        <v>8.0489358790164695E-2</v>
      </c>
      <c r="BM11" s="17">
        <v>9.2120139451421695E-2</v>
      </c>
      <c r="BN11" s="17">
        <v>0</v>
      </c>
      <c r="BO11" s="17">
        <v>0</v>
      </c>
      <c r="BP11" s="17"/>
      <c r="BQ11" s="17">
        <v>4.2459325787522699E-2</v>
      </c>
      <c r="BR11" s="17">
        <v>9.9570205136219295E-2</v>
      </c>
      <c r="BS11" s="17">
        <v>8.4200956547438796E-2</v>
      </c>
      <c r="BT11" s="17"/>
      <c r="BU11" s="17">
        <v>4.14527104120824E-2</v>
      </c>
      <c r="BV11" s="17">
        <v>8.3789087491097994E-2</v>
      </c>
      <c r="BW11" s="17">
        <v>7.8030241502031999E-2</v>
      </c>
      <c r="BX11" s="17"/>
      <c r="BY11" s="17">
        <v>8.4764053915493201E-2</v>
      </c>
      <c r="BZ11" s="17"/>
      <c r="CA11" s="17">
        <v>5.5953454485176503E-2</v>
      </c>
    </row>
    <row r="12" spans="2:79" x14ac:dyDescent="0.35">
      <c r="B12" s="18" t="s">
        <v>592</v>
      </c>
      <c r="C12" s="17">
        <v>3.7067875918214199E-2</v>
      </c>
      <c r="D12" s="17">
        <v>3.7843312447838999E-2</v>
      </c>
      <c r="E12" s="17">
        <v>3.6644281343359897E-2</v>
      </c>
      <c r="F12" s="17"/>
      <c r="G12" s="17">
        <v>8.5583401554259197E-2</v>
      </c>
      <c r="H12" s="17">
        <v>3.10917983132399E-2</v>
      </c>
      <c r="I12" s="17">
        <v>2.9547970738785199E-2</v>
      </c>
      <c r="J12" s="17">
        <v>4.4980908427779798E-2</v>
      </c>
      <c r="K12" s="17">
        <v>2.5736192370020301E-3</v>
      </c>
      <c r="L12" s="17">
        <v>2.98596771680095E-2</v>
      </c>
      <c r="M12" s="17"/>
      <c r="N12" s="17">
        <v>3.6560643909583003E-2</v>
      </c>
      <c r="O12" s="17">
        <v>1.7355621890598302E-2</v>
      </c>
      <c r="P12" s="17">
        <v>3.85050464942404E-2</v>
      </c>
      <c r="Q12" s="17">
        <v>6.06055594917074E-2</v>
      </c>
      <c r="R12" s="17"/>
      <c r="S12" s="17">
        <v>2.12961549031279E-2</v>
      </c>
      <c r="T12" s="17">
        <v>5.4643604440703701E-2</v>
      </c>
      <c r="U12" s="17">
        <v>1.1492293210942001E-2</v>
      </c>
      <c r="V12" s="17">
        <v>0</v>
      </c>
      <c r="W12" s="17">
        <v>1.51131880857217E-2</v>
      </c>
      <c r="X12" s="17">
        <v>3.3540476622445803E-2</v>
      </c>
      <c r="Y12" s="17">
        <v>2.4760121055492301E-2</v>
      </c>
      <c r="Z12" s="17">
        <v>0.11389529636848</v>
      </c>
      <c r="AA12" s="17">
        <v>4.1221027991507397E-2</v>
      </c>
      <c r="AB12" s="17">
        <v>8.0317677192786804E-2</v>
      </c>
      <c r="AC12" s="17">
        <v>4.1907254821019702E-2</v>
      </c>
      <c r="AD12" s="17">
        <v>2.4614372577340799E-2</v>
      </c>
      <c r="AE12" s="17"/>
      <c r="AF12" s="17">
        <v>0</v>
      </c>
      <c r="AG12" s="17">
        <v>5.0505166224360402E-2</v>
      </c>
      <c r="AH12" s="17">
        <v>3.5538325713805899E-2</v>
      </c>
      <c r="AI12" s="17">
        <v>1.1217425895224099E-2</v>
      </c>
      <c r="AJ12" s="17">
        <v>5.0699264532910397E-2</v>
      </c>
      <c r="AK12" s="17">
        <v>6.0325380964318404E-3</v>
      </c>
      <c r="AL12" s="17"/>
      <c r="AM12" s="17">
        <v>4.7615926917841098E-2</v>
      </c>
      <c r="AN12" s="17">
        <v>1.57809805421644E-2</v>
      </c>
      <c r="AO12" s="17">
        <v>3.35955403749683E-2</v>
      </c>
      <c r="AP12" s="17">
        <v>6.9302646330674206E-2</v>
      </c>
      <c r="AQ12" s="17">
        <v>0</v>
      </c>
      <c r="AR12" s="17"/>
      <c r="AS12" s="17">
        <v>3.0558888446695499E-2</v>
      </c>
      <c r="AT12" s="17">
        <v>3.79063085273776E-2</v>
      </c>
      <c r="AU12" s="17">
        <v>3.6302852771844099E-2</v>
      </c>
      <c r="AV12" s="17">
        <v>5.6695500993220599E-2</v>
      </c>
      <c r="AW12" s="17">
        <v>8.7691697413153791E-3</v>
      </c>
      <c r="AX12" s="17">
        <v>5.46912517154233E-2</v>
      </c>
      <c r="AY12" s="17"/>
      <c r="AZ12" s="17">
        <v>1.3508608008955999E-2</v>
      </c>
      <c r="BA12" s="17">
        <v>4.1558217825206203E-2</v>
      </c>
      <c r="BB12" s="17">
        <v>4.3152757758427203E-2</v>
      </c>
      <c r="BC12" s="17">
        <v>4.1789663664921803E-2</v>
      </c>
      <c r="BD12" s="17">
        <v>4.09469254196414E-2</v>
      </c>
      <c r="BE12" s="17"/>
      <c r="BF12" s="17">
        <v>3.9869269903599902E-2</v>
      </c>
      <c r="BG12" s="17"/>
      <c r="BH12" s="17">
        <v>2.8696830512283399E-2</v>
      </c>
      <c r="BI12" s="17"/>
      <c r="BJ12" s="17">
        <v>4.6403412099078403E-2</v>
      </c>
      <c r="BK12" s="17">
        <v>1.88098639546645E-2</v>
      </c>
      <c r="BL12" s="17">
        <v>1.6564195384434301E-2</v>
      </c>
      <c r="BM12" s="17">
        <v>4.4950782501126503E-2</v>
      </c>
      <c r="BN12" s="17">
        <v>0.17788002364823799</v>
      </c>
      <c r="BO12" s="17">
        <v>5.3298423581424698E-2</v>
      </c>
      <c r="BP12" s="17"/>
      <c r="BQ12" s="17">
        <v>5.0784502993930399E-2</v>
      </c>
      <c r="BR12" s="17">
        <v>2.1238672279828098E-2</v>
      </c>
      <c r="BS12" s="17">
        <v>3.7531940338503697E-2</v>
      </c>
      <c r="BT12" s="17"/>
      <c r="BU12" s="17">
        <v>6.6026810005860595E-2</v>
      </c>
      <c r="BV12" s="17">
        <v>2.8805880138303E-2</v>
      </c>
      <c r="BW12" s="17">
        <v>4.2838416509405397E-2</v>
      </c>
      <c r="BX12" s="17"/>
      <c r="BY12" s="17">
        <v>7.9791150471168998E-2</v>
      </c>
      <c r="BZ12" s="17"/>
      <c r="CA12" s="17">
        <v>1.1087695907101401E-2</v>
      </c>
    </row>
    <row r="13" spans="2:79" x14ac:dyDescent="0.35">
      <c r="B13" s="18" t="s">
        <v>136</v>
      </c>
      <c r="C13" s="17">
        <v>8.5564656793482102E-2</v>
      </c>
      <c r="D13" s="17">
        <v>7.3182026240291201E-2</v>
      </c>
      <c r="E13" s="17">
        <v>9.8903267597616903E-2</v>
      </c>
      <c r="F13" s="17"/>
      <c r="G13" s="17">
        <v>3.7484325751014097E-2</v>
      </c>
      <c r="H13" s="17">
        <v>0.101320441701298</v>
      </c>
      <c r="I13" s="17">
        <v>7.5211304033235907E-2</v>
      </c>
      <c r="J13" s="17">
        <v>8.3367187566628503E-2</v>
      </c>
      <c r="K13" s="17">
        <v>6.9800927519934206E-2</v>
      </c>
      <c r="L13" s="17">
        <v>0.12114623299538101</v>
      </c>
      <c r="M13" s="17"/>
      <c r="N13" s="17">
        <v>8.3270803815676794E-2</v>
      </c>
      <c r="O13" s="17">
        <v>9.3419337944659203E-2</v>
      </c>
      <c r="P13" s="17">
        <v>7.4939611680578194E-2</v>
      </c>
      <c r="Q13" s="17">
        <v>9.2333041560769394E-2</v>
      </c>
      <c r="R13" s="17"/>
      <c r="S13" s="17">
        <v>7.3156844505751301E-2</v>
      </c>
      <c r="T13" s="17">
        <v>0.1029331206953</v>
      </c>
      <c r="U13" s="17">
        <v>8.7714771123019106E-2</v>
      </c>
      <c r="V13" s="17">
        <v>0.11752749106591</v>
      </c>
      <c r="W13" s="17">
        <v>5.0783557697465502E-2</v>
      </c>
      <c r="X13" s="17">
        <v>8.74111030448428E-2</v>
      </c>
      <c r="Y13" s="17">
        <v>6.5490259539697407E-2</v>
      </c>
      <c r="Z13" s="17">
        <v>3.2596560213480001E-2</v>
      </c>
      <c r="AA13" s="17">
        <v>7.4175843166554706E-2</v>
      </c>
      <c r="AB13" s="17">
        <v>8.4508625514450098E-2</v>
      </c>
      <c r="AC13" s="17">
        <v>0.11554929861094899</v>
      </c>
      <c r="AD13" s="17">
        <v>0.17115500290418201</v>
      </c>
      <c r="AE13" s="17"/>
      <c r="AF13" s="17">
        <v>9.9662622740143994E-2</v>
      </c>
      <c r="AG13" s="17">
        <v>6.9971539147845693E-2</v>
      </c>
      <c r="AH13" s="17">
        <v>0.10006569291546</v>
      </c>
      <c r="AI13" s="17">
        <v>7.5343807878673105E-2</v>
      </c>
      <c r="AJ13" s="17">
        <v>0.134551701138938</v>
      </c>
      <c r="AK13" s="17">
        <v>0.106768295668246</v>
      </c>
      <c r="AL13" s="17"/>
      <c r="AM13" s="17">
        <v>0.10876470628427</v>
      </c>
      <c r="AN13" s="17">
        <v>8.4323739447188503E-2</v>
      </c>
      <c r="AO13" s="17">
        <v>7.6384514599571199E-2</v>
      </c>
      <c r="AP13" s="17">
        <v>6.2485219598084403E-2</v>
      </c>
      <c r="AQ13" s="17">
        <v>0</v>
      </c>
      <c r="AR13" s="17"/>
      <c r="AS13" s="17">
        <v>8.1908759428818007E-2</v>
      </c>
      <c r="AT13" s="17">
        <v>0.104922415335976</v>
      </c>
      <c r="AU13" s="17">
        <v>4.5467702050104301E-2</v>
      </c>
      <c r="AV13" s="17">
        <v>9.5407861531845606E-2</v>
      </c>
      <c r="AW13" s="17">
        <v>0.118936854862638</v>
      </c>
      <c r="AX13" s="17">
        <v>5.6448347292099001E-2</v>
      </c>
      <c r="AY13" s="17"/>
      <c r="AZ13" s="17">
        <v>7.0533671577722501E-2</v>
      </c>
      <c r="BA13" s="17">
        <v>9.21970615303081E-2</v>
      </c>
      <c r="BB13" s="17">
        <v>0.13700657374886799</v>
      </c>
      <c r="BC13" s="17">
        <v>1.8869416496243002E-2</v>
      </c>
      <c r="BD13" s="17">
        <v>5.5802311919580197E-2</v>
      </c>
      <c r="BE13" s="17"/>
      <c r="BF13" s="17">
        <v>9.31764646441397E-2</v>
      </c>
      <c r="BG13" s="17"/>
      <c r="BH13" s="17">
        <v>8.4074270135056695E-2</v>
      </c>
      <c r="BI13" s="17"/>
      <c r="BJ13" s="17">
        <v>8.2087777307101997E-2</v>
      </c>
      <c r="BK13" s="17">
        <v>0.10609736433123</v>
      </c>
      <c r="BL13" s="17">
        <v>8.0710992311732802E-2</v>
      </c>
      <c r="BM13" s="17">
        <v>0.15204099343936101</v>
      </c>
      <c r="BN13" s="17">
        <v>0</v>
      </c>
      <c r="BO13" s="17">
        <v>1.3731580318747799E-2</v>
      </c>
      <c r="BP13" s="17"/>
      <c r="BQ13" s="17">
        <v>5.3090469037543199E-2</v>
      </c>
      <c r="BR13" s="17">
        <v>7.9663290740573406E-2</v>
      </c>
      <c r="BS13" s="17">
        <v>6.8550569356464003E-2</v>
      </c>
      <c r="BT13" s="17"/>
      <c r="BU13" s="17">
        <v>2.5328771022976499E-2</v>
      </c>
      <c r="BV13" s="17">
        <v>6.5713931867958597E-2</v>
      </c>
      <c r="BW13" s="17">
        <v>6.7023064693588194E-2</v>
      </c>
      <c r="BX13" s="17"/>
      <c r="BY13" s="17">
        <v>6.6968316190377103E-2</v>
      </c>
      <c r="BZ13" s="17"/>
      <c r="CA13" s="17">
        <v>6.5605979220465405E-2</v>
      </c>
    </row>
    <row r="14" spans="2:79" x14ac:dyDescent="0.35">
      <c r="B14" s="18" t="s">
        <v>593</v>
      </c>
      <c r="C14" s="21">
        <v>0.80020055358316</v>
      </c>
      <c r="D14" s="21">
        <v>0.80901887477032297</v>
      </c>
      <c r="E14" s="21">
        <v>0.78935387405792401</v>
      </c>
      <c r="F14" s="21"/>
      <c r="G14" s="21">
        <v>0.77629625110112499</v>
      </c>
      <c r="H14" s="21">
        <v>0.78660166493709605</v>
      </c>
      <c r="I14" s="21">
        <v>0.77651228795577998</v>
      </c>
      <c r="J14" s="21">
        <v>0.80513513841639806</v>
      </c>
      <c r="K14" s="21">
        <v>0.87430933875688599</v>
      </c>
      <c r="L14" s="21">
        <v>0.79591347529326795</v>
      </c>
      <c r="M14" s="21"/>
      <c r="N14" s="21">
        <v>0.81655407833621896</v>
      </c>
      <c r="O14" s="21">
        <v>0.81480569749501197</v>
      </c>
      <c r="P14" s="21">
        <v>0.81292054071578801</v>
      </c>
      <c r="Q14" s="21">
        <v>0.74538707871249898</v>
      </c>
      <c r="R14" s="21"/>
      <c r="S14" s="21">
        <v>0.82663759628835598</v>
      </c>
      <c r="T14" s="21">
        <v>0.77542893240507504</v>
      </c>
      <c r="U14" s="21">
        <v>0.80794314475823603</v>
      </c>
      <c r="V14" s="21">
        <v>0.80272511385074596</v>
      </c>
      <c r="W14" s="21">
        <v>0.84895976262403605</v>
      </c>
      <c r="X14" s="21">
        <v>0.78806976083583002</v>
      </c>
      <c r="Y14" s="21">
        <v>0.85523928201144594</v>
      </c>
      <c r="Z14" s="21">
        <v>0.69306577073446096</v>
      </c>
      <c r="AA14" s="21">
        <v>0.78982614190476796</v>
      </c>
      <c r="AB14" s="21">
        <v>0.79973288404088905</v>
      </c>
      <c r="AC14" s="21">
        <v>0.81391182886581903</v>
      </c>
      <c r="AD14" s="21">
        <v>0.72089763291820297</v>
      </c>
      <c r="AE14" s="21"/>
      <c r="AF14" s="21">
        <v>0.84444786524706505</v>
      </c>
      <c r="AG14" s="21">
        <v>0.817523216583257</v>
      </c>
      <c r="AH14" s="21">
        <v>0.76771262919456795</v>
      </c>
      <c r="AI14" s="21">
        <v>0.83352044700251404</v>
      </c>
      <c r="AJ14" s="21">
        <v>0.71961917183087198</v>
      </c>
      <c r="AK14" s="21">
        <v>0.85399962623887005</v>
      </c>
      <c r="AL14" s="21"/>
      <c r="AM14" s="21">
        <v>0.76933310175910496</v>
      </c>
      <c r="AN14" s="21">
        <v>0.82731509181587004</v>
      </c>
      <c r="AO14" s="21">
        <v>0.79678130270342395</v>
      </c>
      <c r="AP14" s="21">
        <v>0.79513269011639898</v>
      </c>
      <c r="AQ14" s="21">
        <v>0.89600900871657096</v>
      </c>
      <c r="AR14" s="21"/>
      <c r="AS14" s="21">
        <v>0.80682138115383495</v>
      </c>
      <c r="AT14" s="21">
        <v>0.78254269530204101</v>
      </c>
      <c r="AU14" s="21">
        <v>0.84076250448960499</v>
      </c>
      <c r="AV14" s="21">
        <v>0.74909677271203101</v>
      </c>
      <c r="AW14" s="21">
        <v>0.82343910756195005</v>
      </c>
      <c r="AX14" s="21">
        <v>0.82041336459718595</v>
      </c>
      <c r="AY14" s="21"/>
      <c r="AZ14" s="21">
        <v>0.860905276549495</v>
      </c>
      <c r="BA14" s="21">
        <v>0.76374066984793498</v>
      </c>
      <c r="BB14" s="21">
        <v>0.72379721578527001</v>
      </c>
      <c r="BC14" s="21">
        <v>0.88039882877947695</v>
      </c>
      <c r="BD14" s="21">
        <v>0.85001716246470904</v>
      </c>
      <c r="BE14" s="21"/>
      <c r="BF14" s="21">
        <v>0.79773617401636998</v>
      </c>
      <c r="BG14" s="21"/>
      <c r="BH14" s="21">
        <v>0.81891616414258095</v>
      </c>
      <c r="BI14" s="21"/>
      <c r="BJ14" s="21">
        <v>0.74870628677138595</v>
      </c>
      <c r="BK14" s="21">
        <v>0.83962240415841105</v>
      </c>
      <c r="BL14" s="21">
        <v>0.822235453513668</v>
      </c>
      <c r="BM14" s="21">
        <v>0.71088808460809105</v>
      </c>
      <c r="BN14" s="21">
        <v>0.82211997635176204</v>
      </c>
      <c r="BO14" s="21">
        <v>0.932969996099827</v>
      </c>
      <c r="BP14" s="21"/>
      <c r="BQ14" s="21">
        <v>0.85366570218100402</v>
      </c>
      <c r="BR14" s="21">
        <v>0.79952783184337906</v>
      </c>
      <c r="BS14" s="21">
        <v>0.809716533757594</v>
      </c>
      <c r="BT14" s="21"/>
      <c r="BU14" s="21">
        <v>0.86719170855908101</v>
      </c>
      <c r="BV14" s="21">
        <v>0.82169110050264005</v>
      </c>
      <c r="BW14" s="21">
        <v>0.81210827729497403</v>
      </c>
      <c r="BX14" s="21"/>
      <c r="BY14" s="21">
        <v>0.76847647942296105</v>
      </c>
      <c r="BZ14" s="21"/>
      <c r="CA14" s="21">
        <v>0.86735287038725695</v>
      </c>
    </row>
    <row r="15" spans="2:79" x14ac:dyDescent="0.35">
      <c r="B15" s="18" t="s">
        <v>594</v>
      </c>
      <c r="C15" s="21">
        <v>0.11423478962335799</v>
      </c>
      <c r="D15" s="21">
        <v>0.11779909898938599</v>
      </c>
      <c r="E15" s="21">
        <v>0.111742858344459</v>
      </c>
      <c r="F15" s="21"/>
      <c r="G15" s="21">
        <v>0.186219423147861</v>
      </c>
      <c r="H15" s="21">
        <v>0.11207789336160601</v>
      </c>
      <c r="I15" s="21">
        <v>0.14827640801098399</v>
      </c>
      <c r="J15" s="21">
        <v>0.111497674016974</v>
      </c>
      <c r="K15" s="21">
        <v>5.5889733723179499E-2</v>
      </c>
      <c r="L15" s="21">
        <v>8.2940291711350894E-2</v>
      </c>
      <c r="M15" s="21"/>
      <c r="N15" s="21">
        <v>0.100175117848104</v>
      </c>
      <c r="O15" s="21">
        <v>9.1774964560329006E-2</v>
      </c>
      <c r="P15" s="21">
        <v>0.112139847603634</v>
      </c>
      <c r="Q15" s="21">
        <v>0.162279879726732</v>
      </c>
      <c r="R15" s="21"/>
      <c r="S15" s="21">
        <v>0.100205559205893</v>
      </c>
      <c r="T15" s="21">
        <v>0.121637946899626</v>
      </c>
      <c r="U15" s="21">
        <v>0.104342084118745</v>
      </c>
      <c r="V15" s="21">
        <v>7.9747395083343303E-2</v>
      </c>
      <c r="W15" s="21">
        <v>0.10025667967849899</v>
      </c>
      <c r="X15" s="21">
        <v>0.12451913611932799</v>
      </c>
      <c r="Y15" s="21">
        <v>7.9270458448856204E-2</v>
      </c>
      <c r="Z15" s="21">
        <v>0.27433766905205897</v>
      </c>
      <c r="AA15" s="21">
        <v>0.135998014928677</v>
      </c>
      <c r="AB15" s="21">
        <v>0.11575849044466099</v>
      </c>
      <c r="AC15" s="21">
        <v>7.0538872523232599E-2</v>
      </c>
      <c r="AD15" s="21">
        <v>0.107947364177615</v>
      </c>
      <c r="AE15" s="21"/>
      <c r="AF15" s="21">
        <v>5.5889512012791E-2</v>
      </c>
      <c r="AG15" s="21">
        <v>0.11250524426889701</v>
      </c>
      <c r="AH15" s="21">
        <v>0.13222167788997299</v>
      </c>
      <c r="AI15" s="21">
        <v>9.1135745118812603E-2</v>
      </c>
      <c r="AJ15" s="21">
        <v>0.14582912703019099</v>
      </c>
      <c r="AK15" s="21">
        <v>3.9232078092883198E-2</v>
      </c>
      <c r="AL15" s="21"/>
      <c r="AM15" s="21">
        <v>0.12190219195662599</v>
      </c>
      <c r="AN15" s="21">
        <v>8.8361168736940998E-2</v>
      </c>
      <c r="AO15" s="21">
        <v>0.126834182697005</v>
      </c>
      <c r="AP15" s="21">
        <v>0.14238209028551599</v>
      </c>
      <c r="AQ15" s="21">
        <v>0.10399099128342899</v>
      </c>
      <c r="AR15" s="21"/>
      <c r="AS15" s="21">
        <v>0.111269859417347</v>
      </c>
      <c r="AT15" s="21">
        <v>0.112534889361982</v>
      </c>
      <c r="AU15" s="21">
        <v>0.11376979346028999</v>
      </c>
      <c r="AV15" s="21">
        <v>0.15549536575612399</v>
      </c>
      <c r="AW15" s="21">
        <v>5.76240375754117E-2</v>
      </c>
      <c r="AX15" s="21">
        <v>0.12313828811071501</v>
      </c>
      <c r="AY15" s="21"/>
      <c r="AZ15" s="21">
        <v>6.8561051872782497E-2</v>
      </c>
      <c r="BA15" s="21">
        <v>0.144062268621757</v>
      </c>
      <c r="BB15" s="21">
        <v>0.139196210465862</v>
      </c>
      <c r="BC15" s="21">
        <v>0.10073175472428</v>
      </c>
      <c r="BD15" s="21">
        <v>9.41805256157104E-2</v>
      </c>
      <c r="BE15" s="21"/>
      <c r="BF15" s="21">
        <v>0.10908736133949</v>
      </c>
      <c r="BG15" s="21"/>
      <c r="BH15" s="21">
        <v>9.7009565722362703E-2</v>
      </c>
      <c r="BI15" s="21"/>
      <c r="BJ15" s="21">
        <v>0.16920593592151201</v>
      </c>
      <c r="BK15" s="21">
        <v>5.4280231510358698E-2</v>
      </c>
      <c r="BL15" s="21">
        <v>9.7053554174599002E-2</v>
      </c>
      <c r="BM15" s="21">
        <v>0.137070921952548</v>
      </c>
      <c r="BN15" s="21">
        <v>0.17788002364823799</v>
      </c>
      <c r="BO15" s="21">
        <v>5.3298423581424698E-2</v>
      </c>
      <c r="BP15" s="21"/>
      <c r="BQ15" s="21">
        <v>9.3243828781453097E-2</v>
      </c>
      <c r="BR15" s="21">
        <v>0.120808877416047</v>
      </c>
      <c r="BS15" s="21">
        <v>0.12173289688594301</v>
      </c>
      <c r="BT15" s="21"/>
      <c r="BU15" s="21">
        <v>0.10747952041794299</v>
      </c>
      <c r="BV15" s="21">
        <v>0.11259496762940099</v>
      </c>
      <c r="BW15" s="21">
        <v>0.12086865801143699</v>
      </c>
      <c r="BX15" s="21"/>
      <c r="BY15" s="21">
        <v>0.16455520438666199</v>
      </c>
      <c r="BZ15" s="21"/>
      <c r="CA15" s="21">
        <v>6.7041150392277898E-2</v>
      </c>
    </row>
    <row r="16" spans="2:79" x14ac:dyDescent="0.35">
      <c r="B16" s="18" t="s">
        <v>202</v>
      </c>
      <c r="C16" s="22">
        <v>0.68596576395980302</v>
      </c>
      <c r="D16" s="22">
        <v>0.69121977578093696</v>
      </c>
      <c r="E16" s="22">
        <v>0.67761101571346605</v>
      </c>
      <c r="F16" s="22"/>
      <c r="G16" s="22">
        <v>0.59007682795326399</v>
      </c>
      <c r="H16" s="22">
        <v>0.67452377157548904</v>
      </c>
      <c r="I16" s="22">
        <v>0.62823587994479602</v>
      </c>
      <c r="J16" s="22">
        <v>0.69363746439942398</v>
      </c>
      <c r="K16" s="22">
        <v>0.81841960503370703</v>
      </c>
      <c r="L16" s="22">
        <v>0.71297318358191697</v>
      </c>
      <c r="M16" s="22"/>
      <c r="N16" s="22">
        <v>0.716378960488115</v>
      </c>
      <c r="O16" s="22">
        <v>0.72303073293468301</v>
      </c>
      <c r="P16" s="22">
        <v>0.70078069311215396</v>
      </c>
      <c r="Q16" s="22">
        <v>0.58310719898576602</v>
      </c>
      <c r="R16" s="22"/>
      <c r="S16" s="22">
        <v>0.72643203708246296</v>
      </c>
      <c r="T16" s="22">
        <v>0.65379098550544901</v>
      </c>
      <c r="U16" s="22">
        <v>0.70360106063949102</v>
      </c>
      <c r="V16" s="22">
        <v>0.72297771876740302</v>
      </c>
      <c r="W16" s="22">
        <v>0.748703082945537</v>
      </c>
      <c r="X16" s="22">
        <v>0.66355062471650195</v>
      </c>
      <c r="Y16" s="22">
        <v>0.77596882356259</v>
      </c>
      <c r="Z16" s="22">
        <v>0.41872810168240099</v>
      </c>
      <c r="AA16" s="22">
        <v>0.65382812697609105</v>
      </c>
      <c r="AB16" s="22">
        <v>0.68397439359622803</v>
      </c>
      <c r="AC16" s="22">
        <v>0.74337295634258604</v>
      </c>
      <c r="AD16" s="22">
        <v>0.612950268740588</v>
      </c>
      <c r="AE16" s="22"/>
      <c r="AF16" s="22">
        <v>0.78855835323427403</v>
      </c>
      <c r="AG16" s="22">
        <v>0.70501797231436003</v>
      </c>
      <c r="AH16" s="22">
        <v>0.63549095130459499</v>
      </c>
      <c r="AI16" s="22">
        <v>0.74238470188370198</v>
      </c>
      <c r="AJ16" s="22">
        <v>0.57379004480068097</v>
      </c>
      <c r="AK16" s="22">
        <v>0.81476754814598695</v>
      </c>
      <c r="AL16" s="22"/>
      <c r="AM16" s="22">
        <v>0.64743090980247897</v>
      </c>
      <c r="AN16" s="22">
        <v>0.73895392307892904</v>
      </c>
      <c r="AO16" s="22">
        <v>0.66994712000641798</v>
      </c>
      <c r="AP16" s="22">
        <v>0.65275059983088302</v>
      </c>
      <c r="AQ16" s="22">
        <v>0.79201801743314204</v>
      </c>
      <c r="AR16" s="22"/>
      <c r="AS16" s="22">
        <v>0.69555152173648804</v>
      </c>
      <c r="AT16" s="22">
        <v>0.67000780594005904</v>
      </c>
      <c r="AU16" s="22">
        <v>0.72699271102931495</v>
      </c>
      <c r="AV16" s="22">
        <v>0.59360140695590702</v>
      </c>
      <c r="AW16" s="22">
        <v>0.76581506998653803</v>
      </c>
      <c r="AX16" s="22">
        <v>0.69727507648647102</v>
      </c>
      <c r="AY16" s="22"/>
      <c r="AZ16" s="22">
        <v>0.79234422467671295</v>
      </c>
      <c r="BA16" s="22">
        <v>0.61967840122617801</v>
      </c>
      <c r="BB16" s="22">
        <v>0.58460100531940695</v>
      </c>
      <c r="BC16" s="22">
        <v>0.77966707405519597</v>
      </c>
      <c r="BD16" s="22">
        <v>0.75583663684899904</v>
      </c>
      <c r="BE16" s="22"/>
      <c r="BF16" s="22">
        <v>0.68864881267688105</v>
      </c>
      <c r="BG16" s="22"/>
      <c r="BH16" s="22">
        <v>0.72190659842021798</v>
      </c>
      <c r="BI16" s="22"/>
      <c r="BJ16" s="22">
        <v>0.57950035084987395</v>
      </c>
      <c r="BK16" s="22">
        <v>0.78534217264805195</v>
      </c>
      <c r="BL16" s="22">
        <v>0.72518189933906896</v>
      </c>
      <c r="BM16" s="22">
        <v>0.57381716265554294</v>
      </c>
      <c r="BN16" s="22">
        <v>0.64423995270352297</v>
      </c>
      <c r="BO16" s="22">
        <v>0.879671572518403</v>
      </c>
      <c r="BP16" s="22"/>
      <c r="BQ16" s="22">
        <v>0.76042187339955103</v>
      </c>
      <c r="BR16" s="22">
        <v>0.67871895442733199</v>
      </c>
      <c r="BS16" s="22">
        <v>0.68798363687165098</v>
      </c>
      <c r="BT16" s="22"/>
      <c r="BU16" s="22">
        <v>0.75971218814113795</v>
      </c>
      <c r="BV16" s="22">
        <v>0.70909613287323903</v>
      </c>
      <c r="BW16" s="22">
        <v>0.69123961928353705</v>
      </c>
      <c r="BX16" s="22"/>
      <c r="BY16" s="22">
        <v>0.603921275036298</v>
      </c>
      <c r="BZ16" s="22"/>
      <c r="CA16" s="22">
        <v>0.80031171999497897</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853</v>
      </c>
      <c r="D7" s="10">
        <v>412</v>
      </c>
      <c r="E7" s="10">
        <v>438</v>
      </c>
      <c r="F7" s="10"/>
      <c r="G7" s="10">
        <v>110</v>
      </c>
      <c r="H7" s="10">
        <v>118</v>
      </c>
      <c r="I7" s="10">
        <v>125</v>
      </c>
      <c r="J7" s="10">
        <v>141</v>
      </c>
      <c r="K7" s="10">
        <v>143</v>
      </c>
      <c r="L7" s="10">
        <v>216</v>
      </c>
      <c r="M7" s="10"/>
      <c r="N7" s="10">
        <v>355</v>
      </c>
      <c r="O7" s="10">
        <v>214</v>
      </c>
      <c r="P7" s="10">
        <v>111</v>
      </c>
      <c r="Q7" s="10">
        <v>167</v>
      </c>
      <c r="R7" s="10"/>
      <c r="S7" s="10">
        <v>115</v>
      </c>
      <c r="T7" s="10">
        <v>113</v>
      </c>
      <c r="U7" s="10">
        <v>72</v>
      </c>
      <c r="V7" s="10">
        <v>73</v>
      </c>
      <c r="W7" s="10">
        <v>66</v>
      </c>
      <c r="X7" s="10">
        <v>66</v>
      </c>
      <c r="Y7" s="10">
        <v>72</v>
      </c>
      <c r="Z7" s="10">
        <v>33</v>
      </c>
      <c r="AA7" s="10">
        <v>94</v>
      </c>
      <c r="AB7" s="10">
        <v>81</v>
      </c>
      <c r="AC7" s="10">
        <v>40</v>
      </c>
      <c r="AD7" s="10">
        <v>28</v>
      </c>
      <c r="AE7" s="10"/>
      <c r="AF7" s="10">
        <v>140</v>
      </c>
      <c r="AG7" s="10">
        <v>276</v>
      </c>
      <c r="AH7" s="10">
        <v>164</v>
      </c>
      <c r="AI7" s="10">
        <v>107</v>
      </c>
      <c r="AJ7" s="10">
        <v>44</v>
      </c>
      <c r="AK7" s="10">
        <v>73</v>
      </c>
      <c r="AL7" s="10"/>
      <c r="AM7" s="10">
        <v>177</v>
      </c>
      <c r="AN7" s="10">
        <v>242</v>
      </c>
      <c r="AO7" s="10">
        <v>265</v>
      </c>
      <c r="AP7" s="10">
        <v>125</v>
      </c>
      <c r="AQ7" s="10">
        <v>22</v>
      </c>
      <c r="AR7" s="10"/>
      <c r="AS7" s="10">
        <v>194</v>
      </c>
      <c r="AT7" s="10">
        <v>217</v>
      </c>
      <c r="AU7" s="10">
        <v>115</v>
      </c>
      <c r="AV7" s="10">
        <v>146</v>
      </c>
      <c r="AW7" s="10">
        <v>115</v>
      </c>
      <c r="AX7" s="10">
        <v>65</v>
      </c>
      <c r="AY7" s="10"/>
      <c r="AZ7" s="10">
        <v>184</v>
      </c>
      <c r="BA7" s="10">
        <v>242</v>
      </c>
      <c r="BB7" s="10">
        <v>148</v>
      </c>
      <c r="BC7" s="10">
        <v>84</v>
      </c>
      <c r="BD7" s="10">
        <v>190</v>
      </c>
      <c r="BE7" s="10"/>
      <c r="BF7" s="10">
        <v>688</v>
      </c>
      <c r="BG7" s="10"/>
      <c r="BH7" s="10">
        <v>557</v>
      </c>
      <c r="BI7" s="10"/>
      <c r="BJ7" s="10">
        <v>245</v>
      </c>
      <c r="BK7" s="10">
        <v>173</v>
      </c>
      <c r="BL7" s="10">
        <v>273</v>
      </c>
      <c r="BM7" s="10">
        <v>62</v>
      </c>
      <c r="BN7" s="10">
        <v>30</v>
      </c>
      <c r="BO7" s="10">
        <v>25</v>
      </c>
      <c r="BP7" s="10"/>
      <c r="BQ7" s="10">
        <v>128</v>
      </c>
      <c r="BR7" s="10">
        <v>227</v>
      </c>
      <c r="BS7" s="10">
        <v>429</v>
      </c>
      <c r="BT7" s="10"/>
      <c r="BU7" s="10">
        <v>42</v>
      </c>
      <c r="BV7" s="10">
        <v>269</v>
      </c>
      <c r="BW7" s="10">
        <v>455</v>
      </c>
      <c r="BX7" s="10"/>
      <c r="BY7" s="10">
        <v>31</v>
      </c>
      <c r="BZ7" s="10"/>
      <c r="CA7" s="10">
        <v>212</v>
      </c>
    </row>
    <row r="8" spans="2:79" ht="30" customHeight="1" x14ac:dyDescent="0.35">
      <c r="B8" s="11" t="s">
        <v>20</v>
      </c>
      <c r="C8" s="11">
        <v>857</v>
      </c>
      <c r="D8" s="11">
        <v>431</v>
      </c>
      <c r="E8" s="11">
        <v>423</v>
      </c>
      <c r="F8" s="11"/>
      <c r="G8" s="11">
        <v>125</v>
      </c>
      <c r="H8" s="11">
        <v>122</v>
      </c>
      <c r="I8" s="11">
        <v>157</v>
      </c>
      <c r="J8" s="11">
        <v>158</v>
      </c>
      <c r="K8" s="11">
        <v>121</v>
      </c>
      <c r="L8" s="11">
        <v>174</v>
      </c>
      <c r="M8" s="11"/>
      <c r="N8" s="11">
        <v>245</v>
      </c>
      <c r="O8" s="11">
        <v>208</v>
      </c>
      <c r="P8" s="11">
        <v>182</v>
      </c>
      <c r="Q8" s="11">
        <v>216</v>
      </c>
      <c r="R8" s="11"/>
      <c r="S8" s="11">
        <v>131</v>
      </c>
      <c r="T8" s="11">
        <v>110</v>
      </c>
      <c r="U8" s="11">
        <v>62</v>
      </c>
      <c r="V8" s="11">
        <v>79</v>
      </c>
      <c r="W8" s="11">
        <v>63</v>
      </c>
      <c r="X8" s="11">
        <v>72</v>
      </c>
      <c r="Y8" s="11">
        <v>71</v>
      </c>
      <c r="Z8" s="11">
        <v>33</v>
      </c>
      <c r="AA8" s="11">
        <v>97</v>
      </c>
      <c r="AB8" s="11">
        <v>75</v>
      </c>
      <c r="AC8" s="11">
        <v>34</v>
      </c>
      <c r="AD8" s="11">
        <v>30</v>
      </c>
      <c r="AE8" s="11"/>
      <c r="AF8" s="11">
        <v>153</v>
      </c>
      <c r="AG8" s="11">
        <v>299</v>
      </c>
      <c r="AH8" s="11">
        <v>167</v>
      </c>
      <c r="AI8" s="11">
        <v>102</v>
      </c>
      <c r="AJ8" s="11">
        <v>40</v>
      </c>
      <c r="AK8" s="11">
        <v>43</v>
      </c>
      <c r="AL8" s="11"/>
      <c r="AM8" s="11">
        <v>208</v>
      </c>
      <c r="AN8" s="11">
        <v>266</v>
      </c>
      <c r="AO8" s="11">
        <v>239</v>
      </c>
      <c r="AP8" s="11">
        <v>104</v>
      </c>
      <c r="AQ8" s="11">
        <v>14</v>
      </c>
      <c r="AR8" s="11"/>
      <c r="AS8" s="11">
        <v>194</v>
      </c>
      <c r="AT8" s="11">
        <v>216</v>
      </c>
      <c r="AU8" s="11">
        <v>132</v>
      </c>
      <c r="AV8" s="11">
        <v>143</v>
      </c>
      <c r="AW8" s="11">
        <v>107</v>
      </c>
      <c r="AX8" s="11">
        <v>65</v>
      </c>
      <c r="AY8" s="11"/>
      <c r="AZ8" s="11">
        <v>158</v>
      </c>
      <c r="BA8" s="11">
        <v>258</v>
      </c>
      <c r="BB8" s="11">
        <v>163</v>
      </c>
      <c r="BC8" s="11">
        <v>73</v>
      </c>
      <c r="BD8" s="11">
        <v>199</v>
      </c>
      <c r="BE8" s="11"/>
      <c r="BF8" s="11">
        <v>684</v>
      </c>
      <c r="BG8" s="11"/>
      <c r="BH8" s="11">
        <v>539</v>
      </c>
      <c r="BI8" s="11"/>
      <c r="BJ8" s="11">
        <v>263</v>
      </c>
      <c r="BK8" s="11">
        <v>165</v>
      </c>
      <c r="BL8" s="11">
        <v>248</v>
      </c>
      <c r="BM8" s="11">
        <v>72</v>
      </c>
      <c r="BN8" s="11">
        <v>36</v>
      </c>
      <c r="BO8" s="11">
        <v>24</v>
      </c>
      <c r="BP8" s="11"/>
      <c r="BQ8" s="11">
        <v>125</v>
      </c>
      <c r="BR8" s="11">
        <v>236</v>
      </c>
      <c r="BS8" s="11">
        <v>414</v>
      </c>
      <c r="BT8" s="11"/>
      <c r="BU8" s="11">
        <v>40</v>
      </c>
      <c r="BV8" s="11">
        <v>270</v>
      </c>
      <c r="BW8" s="11">
        <v>447</v>
      </c>
      <c r="BX8" s="11"/>
      <c r="BY8" s="11">
        <v>34</v>
      </c>
      <c r="BZ8" s="11"/>
      <c r="CA8" s="11">
        <v>201</v>
      </c>
    </row>
    <row r="9" spans="2:79" x14ac:dyDescent="0.35">
      <c r="B9" s="18" t="s">
        <v>385</v>
      </c>
      <c r="C9" s="17">
        <v>0.28447152027508799</v>
      </c>
      <c r="D9" s="17">
        <v>0.29539140141216003</v>
      </c>
      <c r="E9" s="17">
        <v>0.272727790823873</v>
      </c>
      <c r="F9" s="17"/>
      <c r="G9" s="17">
        <v>0.25009782631917898</v>
      </c>
      <c r="H9" s="17">
        <v>0.33040157177385598</v>
      </c>
      <c r="I9" s="17">
        <v>0.309622214842879</v>
      </c>
      <c r="J9" s="17">
        <v>0.29391216095054401</v>
      </c>
      <c r="K9" s="17">
        <v>0.29925750874052598</v>
      </c>
      <c r="L9" s="17">
        <v>0.235479348135433</v>
      </c>
      <c r="M9" s="17"/>
      <c r="N9" s="17">
        <v>0.25877071014319802</v>
      </c>
      <c r="O9" s="17">
        <v>0.32361935875251402</v>
      </c>
      <c r="P9" s="17">
        <v>0.30603843139943698</v>
      </c>
      <c r="Q9" s="17">
        <v>0.26145040361347299</v>
      </c>
      <c r="R9" s="17"/>
      <c r="S9" s="17">
        <v>0.33511042558388099</v>
      </c>
      <c r="T9" s="17">
        <v>0.33994659665668397</v>
      </c>
      <c r="U9" s="17">
        <v>0.20971580127575901</v>
      </c>
      <c r="V9" s="17">
        <v>0.30764411334619002</v>
      </c>
      <c r="W9" s="17">
        <v>0.263104425593228</v>
      </c>
      <c r="X9" s="17">
        <v>0.31725170195251701</v>
      </c>
      <c r="Y9" s="17">
        <v>0.36611615021984301</v>
      </c>
      <c r="Z9" s="17">
        <v>0.239643630541266</v>
      </c>
      <c r="AA9" s="17">
        <v>0.24990600373069499</v>
      </c>
      <c r="AB9" s="17">
        <v>0.214184609018714</v>
      </c>
      <c r="AC9" s="17">
        <v>0.21084813551888901</v>
      </c>
      <c r="AD9" s="17">
        <v>0.14509137113456799</v>
      </c>
      <c r="AE9" s="17"/>
      <c r="AF9" s="17">
        <v>0.21762359213365801</v>
      </c>
      <c r="AG9" s="17">
        <v>0.30972657995656</v>
      </c>
      <c r="AH9" s="17">
        <v>0.28896081805721102</v>
      </c>
      <c r="AI9" s="17">
        <v>0.32012630910246898</v>
      </c>
      <c r="AJ9" s="17">
        <v>0.37190295440330301</v>
      </c>
      <c r="AK9" s="17">
        <v>0.34364947393262901</v>
      </c>
      <c r="AL9" s="17"/>
      <c r="AM9" s="17">
        <v>0.21171880752699701</v>
      </c>
      <c r="AN9" s="17">
        <v>0.298023899211528</v>
      </c>
      <c r="AO9" s="17">
        <v>0.30408637043004</v>
      </c>
      <c r="AP9" s="17">
        <v>0.40056424093966098</v>
      </c>
      <c r="AQ9" s="17">
        <v>0.229146574288555</v>
      </c>
      <c r="AR9" s="17"/>
      <c r="AS9" s="17">
        <v>0.27642057649406698</v>
      </c>
      <c r="AT9" s="17">
        <v>0.29389115614350803</v>
      </c>
      <c r="AU9" s="17">
        <v>0.32311278363374202</v>
      </c>
      <c r="AV9" s="17">
        <v>0.26605290378634</v>
      </c>
      <c r="AW9" s="17">
        <v>0.25455792655059301</v>
      </c>
      <c r="AX9" s="17">
        <v>0.29119765903504602</v>
      </c>
      <c r="AY9" s="17"/>
      <c r="AZ9" s="17">
        <v>0.26647522594489498</v>
      </c>
      <c r="BA9" s="17">
        <v>0.30169721214142198</v>
      </c>
      <c r="BB9" s="17">
        <v>0.24425957723841299</v>
      </c>
      <c r="BC9" s="17">
        <v>0.31078526888800601</v>
      </c>
      <c r="BD9" s="17">
        <v>0.30054813509538902</v>
      </c>
      <c r="BE9" s="17"/>
      <c r="BF9" s="17">
        <v>0.29005820041915797</v>
      </c>
      <c r="BG9" s="17"/>
      <c r="BH9" s="17">
        <v>0.28896051888722002</v>
      </c>
      <c r="BI9" s="17"/>
      <c r="BJ9" s="17">
        <v>0.27716614979876503</v>
      </c>
      <c r="BK9" s="17">
        <v>0.35736570549004398</v>
      </c>
      <c r="BL9" s="17">
        <v>0.27563571398657699</v>
      </c>
      <c r="BM9" s="17">
        <v>0.208855922743649</v>
      </c>
      <c r="BN9" s="17">
        <v>0.40578853846246998</v>
      </c>
      <c r="BO9" s="17">
        <v>0.19432325672826201</v>
      </c>
      <c r="BP9" s="17"/>
      <c r="BQ9" s="17">
        <v>0.30070812506741001</v>
      </c>
      <c r="BR9" s="17">
        <v>0.31613495328402402</v>
      </c>
      <c r="BS9" s="17">
        <v>0.29181085226157499</v>
      </c>
      <c r="BT9" s="17"/>
      <c r="BU9" s="17">
        <v>0.34046079277193098</v>
      </c>
      <c r="BV9" s="17">
        <v>0.31261830260392098</v>
      </c>
      <c r="BW9" s="17">
        <v>0.27742217079571002</v>
      </c>
      <c r="BX9" s="17"/>
      <c r="BY9" s="17">
        <v>0.46681216668898201</v>
      </c>
      <c r="BZ9" s="17"/>
      <c r="CA9" s="17">
        <v>0.36009367955338201</v>
      </c>
    </row>
    <row r="10" spans="2:79" x14ac:dyDescent="0.35">
      <c r="B10" s="18" t="s">
        <v>386</v>
      </c>
      <c r="C10" s="17">
        <v>0.482504306990998</v>
      </c>
      <c r="D10" s="17">
        <v>0.488638460898836</v>
      </c>
      <c r="E10" s="17">
        <v>0.47538534917901298</v>
      </c>
      <c r="F10" s="17"/>
      <c r="G10" s="17">
        <v>0.51901545254347003</v>
      </c>
      <c r="H10" s="17">
        <v>0.40749497346615299</v>
      </c>
      <c r="I10" s="17">
        <v>0.43117967161425202</v>
      </c>
      <c r="J10" s="17">
        <v>0.46501861646600201</v>
      </c>
      <c r="K10" s="17">
        <v>0.48515535429870998</v>
      </c>
      <c r="L10" s="17">
        <v>0.56909294856639703</v>
      </c>
      <c r="M10" s="17"/>
      <c r="N10" s="17">
        <v>0.53611746290921802</v>
      </c>
      <c r="O10" s="17">
        <v>0.49614013041856397</v>
      </c>
      <c r="P10" s="17">
        <v>0.459448263223172</v>
      </c>
      <c r="Q10" s="17">
        <v>0.41785654161310498</v>
      </c>
      <c r="R10" s="17"/>
      <c r="S10" s="17">
        <v>0.412098333333973</v>
      </c>
      <c r="T10" s="17">
        <v>0.49855221606045902</v>
      </c>
      <c r="U10" s="17">
        <v>0.496863796905823</v>
      </c>
      <c r="V10" s="17">
        <v>0.43958665659929702</v>
      </c>
      <c r="W10" s="17">
        <v>0.50239916935640405</v>
      </c>
      <c r="X10" s="17">
        <v>0.48837038879838801</v>
      </c>
      <c r="Y10" s="17">
        <v>0.45841487214770998</v>
      </c>
      <c r="Z10" s="17">
        <v>0.547040469217282</v>
      </c>
      <c r="AA10" s="17">
        <v>0.48916949404487797</v>
      </c>
      <c r="AB10" s="17">
        <v>0.500178501735424</v>
      </c>
      <c r="AC10" s="17">
        <v>0.58775105449195797</v>
      </c>
      <c r="AD10" s="17">
        <v>0.56008625880511498</v>
      </c>
      <c r="AE10" s="17"/>
      <c r="AF10" s="17">
        <v>0.46705995298215602</v>
      </c>
      <c r="AG10" s="17">
        <v>0.46077894825787102</v>
      </c>
      <c r="AH10" s="17">
        <v>0.520791216341838</v>
      </c>
      <c r="AI10" s="17">
        <v>0.49751051676573099</v>
      </c>
      <c r="AJ10" s="17">
        <v>0.50278735223514903</v>
      </c>
      <c r="AK10" s="17">
        <v>0.48162100118774198</v>
      </c>
      <c r="AL10" s="17"/>
      <c r="AM10" s="17">
        <v>0.46254995904197999</v>
      </c>
      <c r="AN10" s="17">
        <v>0.49124616009680799</v>
      </c>
      <c r="AO10" s="17">
        <v>0.50843901576614603</v>
      </c>
      <c r="AP10" s="17">
        <v>0.42210725573622498</v>
      </c>
      <c r="AQ10" s="17">
        <v>0.32507031598587499</v>
      </c>
      <c r="AR10" s="17"/>
      <c r="AS10" s="17">
        <v>0.47792086516801002</v>
      </c>
      <c r="AT10" s="17">
        <v>0.507979272756788</v>
      </c>
      <c r="AU10" s="17">
        <v>0.40170589101645099</v>
      </c>
      <c r="AV10" s="17">
        <v>0.48945288818329802</v>
      </c>
      <c r="AW10" s="17">
        <v>0.52257371706926303</v>
      </c>
      <c r="AX10" s="17">
        <v>0.49860500051345602</v>
      </c>
      <c r="AY10" s="17"/>
      <c r="AZ10" s="17">
        <v>0.53177257074083395</v>
      </c>
      <c r="BA10" s="17">
        <v>0.46525848533493003</v>
      </c>
      <c r="BB10" s="17">
        <v>0.47827098816409103</v>
      </c>
      <c r="BC10" s="17">
        <v>0.55939946157708298</v>
      </c>
      <c r="BD10" s="17">
        <v>0.438586171979506</v>
      </c>
      <c r="BE10" s="17"/>
      <c r="BF10" s="17">
        <v>0.49349851542745099</v>
      </c>
      <c r="BG10" s="17"/>
      <c r="BH10" s="17">
        <v>0.48841002961753499</v>
      </c>
      <c r="BI10" s="17"/>
      <c r="BJ10" s="17">
        <v>0.48899768992057002</v>
      </c>
      <c r="BK10" s="17">
        <v>0.44679618305527502</v>
      </c>
      <c r="BL10" s="17">
        <v>0.54002355843595695</v>
      </c>
      <c r="BM10" s="17">
        <v>0.37503979938897197</v>
      </c>
      <c r="BN10" s="17">
        <v>0.43772575930083801</v>
      </c>
      <c r="BO10" s="17">
        <v>0.62909830552135604</v>
      </c>
      <c r="BP10" s="17"/>
      <c r="BQ10" s="17">
        <v>0.49940223679643098</v>
      </c>
      <c r="BR10" s="17">
        <v>0.49001240455682299</v>
      </c>
      <c r="BS10" s="17">
        <v>0.49510874110542902</v>
      </c>
      <c r="BT10" s="17"/>
      <c r="BU10" s="17">
        <v>0.43596667580377102</v>
      </c>
      <c r="BV10" s="17">
        <v>0.48754569124748698</v>
      </c>
      <c r="BW10" s="17">
        <v>0.50411939908967196</v>
      </c>
      <c r="BX10" s="17"/>
      <c r="BY10" s="17">
        <v>0.29917147719974002</v>
      </c>
      <c r="BZ10" s="17"/>
      <c r="CA10" s="17">
        <v>0.49489540781503699</v>
      </c>
    </row>
    <row r="11" spans="2:79" x14ac:dyDescent="0.35">
      <c r="B11" s="18" t="s">
        <v>387</v>
      </c>
      <c r="C11" s="17">
        <v>9.6055754688977604E-2</v>
      </c>
      <c r="D11" s="17">
        <v>8.8693010977702103E-2</v>
      </c>
      <c r="E11" s="17">
        <v>0.104171024565847</v>
      </c>
      <c r="F11" s="17"/>
      <c r="G11" s="17">
        <v>0.11244666839754799</v>
      </c>
      <c r="H11" s="17">
        <v>0.100735838043852</v>
      </c>
      <c r="I11" s="17">
        <v>0.102524610511223</v>
      </c>
      <c r="J11" s="17">
        <v>0.11575287186741499</v>
      </c>
      <c r="K11" s="17">
        <v>7.7562880581467902E-2</v>
      </c>
      <c r="L11" s="17">
        <v>7.0135593555236894E-2</v>
      </c>
      <c r="M11" s="17"/>
      <c r="N11" s="17">
        <v>9.0967058705895804E-2</v>
      </c>
      <c r="O11" s="17">
        <v>7.7932173639951002E-2</v>
      </c>
      <c r="P11" s="17">
        <v>0.122650458022021</v>
      </c>
      <c r="Q11" s="17">
        <v>9.9492725090364706E-2</v>
      </c>
      <c r="R11" s="17"/>
      <c r="S11" s="17">
        <v>0.12577765260360199</v>
      </c>
      <c r="T11" s="17">
        <v>4.5457874180275103E-2</v>
      </c>
      <c r="U11" s="17">
        <v>0.13831219476838499</v>
      </c>
      <c r="V11" s="17">
        <v>7.00200927885469E-2</v>
      </c>
      <c r="W11" s="17">
        <v>9.4551754611486794E-2</v>
      </c>
      <c r="X11" s="17">
        <v>9.6678923300037203E-2</v>
      </c>
      <c r="Y11" s="17">
        <v>8.3146431403753898E-2</v>
      </c>
      <c r="Z11" s="17">
        <v>0.13442751934883301</v>
      </c>
      <c r="AA11" s="17">
        <v>0.105774667465611</v>
      </c>
      <c r="AB11" s="17">
        <v>7.2328340833530902E-2</v>
      </c>
      <c r="AC11" s="17">
        <v>3.53454205294646E-2</v>
      </c>
      <c r="AD11" s="17">
        <v>0.22030200819306101</v>
      </c>
      <c r="AE11" s="17"/>
      <c r="AF11" s="17">
        <v>4.2256304042332202E-2</v>
      </c>
      <c r="AG11" s="17">
        <v>0.13849279381339599</v>
      </c>
      <c r="AH11" s="17">
        <v>8.96925960931369E-2</v>
      </c>
      <c r="AI11" s="17">
        <v>8.6243705270312193E-2</v>
      </c>
      <c r="AJ11" s="17">
        <v>3.5325574776269401E-2</v>
      </c>
      <c r="AK11" s="17">
        <v>6.2671993692832398E-2</v>
      </c>
      <c r="AL11" s="17"/>
      <c r="AM11" s="17">
        <v>9.93939041988985E-2</v>
      </c>
      <c r="AN11" s="17">
        <v>0.10110861225894401</v>
      </c>
      <c r="AO11" s="17">
        <v>7.61005086410666E-2</v>
      </c>
      <c r="AP11" s="17">
        <v>0.12236012717643199</v>
      </c>
      <c r="AQ11" s="17">
        <v>0.26503391217626199</v>
      </c>
      <c r="AR11" s="17"/>
      <c r="AS11" s="17">
        <v>9.8795665170996499E-2</v>
      </c>
      <c r="AT11" s="17">
        <v>7.8725655939385894E-2</v>
      </c>
      <c r="AU11" s="17">
        <v>0.17053605381136</v>
      </c>
      <c r="AV11" s="17">
        <v>7.1875418301390007E-2</v>
      </c>
      <c r="AW11" s="17">
        <v>5.5560744208105799E-2</v>
      </c>
      <c r="AX11" s="17">
        <v>0.105900510412597</v>
      </c>
      <c r="AY11" s="17"/>
      <c r="AZ11" s="17">
        <v>7.5093404268968197E-2</v>
      </c>
      <c r="BA11" s="17">
        <v>0.116633904839672</v>
      </c>
      <c r="BB11" s="17">
        <v>0.13411860993887001</v>
      </c>
      <c r="BC11" s="17">
        <v>3.09571204771397E-2</v>
      </c>
      <c r="BD11" s="17">
        <v>7.6863145672318098E-2</v>
      </c>
      <c r="BE11" s="17"/>
      <c r="BF11" s="17">
        <v>9.8691386989300495E-2</v>
      </c>
      <c r="BG11" s="17"/>
      <c r="BH11" s="17">
        <v>9.4571263556634005E-2</v>
      </c>
      <c r="BI11" s="17"/>
      <c r="BJ11" s="17">
        <v>0.10495781590592999</v>
      </c>
      <c r="BK11" s="17">
        <v>8.2937534620140793E-2</v>
      </c>
      <c r="BL11" s="17">
        <v>5.1436782459984801E-2</v>
      </c>
      <c r="BM11" s="17">
        <v>0.195868230351119</v>
      </c>
      <c r="BN11" s="17">
        <v>6.6941365090533306E-2</v>
      </c>
      <c r="BO11" s="17">
        <v>9.0810115709071507E-2</v>
      </c>
      <c r="BP11" s="17"/>
      <c r="BQ11" s="17">
        <v>7.1345323658766099E-2</v>
      </c>
      <c r="BR11" s="17">
        <v>0.112508027790013</v>
      </c>
      <c r="BS11" s="17">
        <v>9.4185631203335701E-2</v>
      </c>
      <c r="BT11" s="17"/>
      <c r="BU11" s="17">
        <v>0.150213449831641</v>
      </c>
      <c r="BV11" s="17">
        <v>9.9556289040534193E-2</v>
      </c>
      <c r="BW11" s="17">
        <v>0.101243704152541</v>
      </c>
      <c r="BX11" s="17"/>
      <c r="BY11" s="17">
        <v>0.141921657377372</v>
      </c>
      <c r="BZ11" s="17"/>
      <c r="CA11" s="17">
        <v>8.7995978913204403E-2</v>
      </c>
    </row>
    <row r="12" spans="2:79" x14ac:dyDescent="0.35">
      <c r="B12" s="18" t="s">
        <v>388</v>
      </c>
      <c r="C12" s="17">
        <v>2.57114208512766E-2</v>
      </c>
      <c r="D12" s="17">
        <v>3.3327668067983797E-2</v>
      </c>
      <c r="E12" s="17">
        <v>1.80956968350202E-2</v>
      </c>
      <c r="F12" s="17"/>
      <c r="G12" s="17">
        <v>4.5839046310687699E-2</v>
      </c>
      <c r="H12" s="17">
        <v>1.9211118493288298E-2</v>
      </c>
      <c r="I12" s="17">
        <v>2.4918611221126302E-2</v>
      </c>
      <c r="J12" s="17">
        <v>0</v>
      </c>
      <c r="K12" s="17">
        <v>1.27496065263118E-2</v>
      </c>
      <c r="L12" s="17">
        <v>4.8907056588271498E-2</v>
      </c>
      <c r="M12" s="17"/>
      <c r="N12" s="17">
        <v>2.77341109060057E-2</v>
      </c>
      <c r="O12" s="17">
        <v>1.98593064829517E-2</v>
      </c>
      <c r="P12" s="17">
        <v>2.4499885964714099E-2</v>
      </c>
      <c r="Q12" s="17">
        <v>3.0772762994577901E-2</v>
      </c>
      <c r="R12" s="17"/>
      <c r="S12" s="17">
        <v>2.6790830582044799E-3</v>
      </c>
      <c r="T12" s="17">
        <v>2.0320409392614799E-2</v>
      </c>
      <c r="U12" s="17">
        <v>1.45541495705533E-2</v>
      </c>
      <c r="V12" s="17">
        <v>4.7723191506689702E-2</v>
      </c>
      <c r="W12" s="17">
        <v>2.17463159500218E-2</v>
      </c>
      <c r="X12" s="17">
        <v>1.35115686331852E-2</v>
      </c>
      <c r="Y12" s="17">
        <v>3.5304753729069598E-2</v>
      </c>
      <c r="Z12" s="17">
        <v>1.7190614423458001E-2</v>
      </c>
      <c r="AA12" s="17">
        <v>1.0735528011724799E-2</v>
      </c>
      <c r="AB12" s="17">
        <v>9.1204295249232695E-2</v>
      </c>
      <c r="AC12" s="17">
        <v>4.2876800251045101E-2</v>
      </c>
      <c r="AD12" s="17">
        <v>0</v>
      </c>
      <c r="AE12" s="17"/>
      <c r="AF12" s="17">
        <v>4.7909858473071103E-2</v>
      </c>
      <c r="AG12" s="17">
        <v>1.8556097500218902E-2</v>
      </c>
      <c r="AH12" s="17">
        <v>1.9814912491154201E-2</v>
      </c>
      <c r="AI12" s="17">
        <v>2.2801748138013101E-2</v>
      </c>
      <c r="AJ12" s="17">
        <v>2.6284296249382399E-2</v>
      </c>
      <c r="AK12" s="17">
        <v>8.0848629418291806E-3</v>
      </c>
      <c r="AL12" s="17"/>
      <c r="AM12" s="17">
        <v>2.1277913938503701E-2</v>
      </c>
      <c r="AN12" s="17">
        <v>2.4491383282498599E-2</v>
      </c>
      <c r="AO12" s="17">
        <v>1.5300091002963E-2</v>
      </c>
      <c r="AP12" s="17">
        <v>4.3495451018670403E-2</v>
      </c>
      <c r="AQ12" s="17">
        <v>0</v>
      </c>
      <c r="AR12" s="17"/>
      <c r="AS12" s="17">
        <v>3.2772183673818199E-2</v>
      </c>
      <c r="AT12" s="17">
        <v>1.73020377485891E-2</v>
      </c>
      <c r="AU12" s="17">
        <v>1.7400378436902401E-2</v>
      </c>
      <c r="AV12" s="17">
        <v>4.6118550167272003E-2</v>
      </c>
      <c r="AW12" s="17">
        <v>1.9487085705097499E-2</v>
      </c>
      <c r="AX12" s="17">
        <v>1.4980329526009899E-2</v>
      </c>
      <c r="AY12" s="17"/>
      <c r="AZ12" s="17">
        <v>5.0906338640751399E-2</v>
      </c>
      <c r="BA12" s="17">
        <v>5.6123637507269003E-3</v>
      </c>
      <c r="BB12" s="17">
        <v>1.50410047016768E-2</v>
      </c>
      <c r="BC12" s="17">
        <v>2.6892297537749198E-2</v>
      </c>
      <c r="BD12" s="17">
        <v>4.0721480743461901E-2</v>
      </c>
      <c r="BE12" s="17"/>
      <c r="BF12" s="17">
        <v>2.08359220730212E-2</v>
      </c>
      <c r="BG12" s="17"/>
      <c r="BH12" s="17">
        <v>2.8924162317333298E-2</v>
      </c>
      <c r="BI12" s="17"/>
      <c r="BJ12" s="17">
        <v>7.2616634314704902E-3</v>
      </c>
      <c r="BK12" s="17">
        <v>1.0364130649811201E-2</v>
      </c>
      <c r="BL12" s="17">
        <v>2.6349920203027101E-2</v>
      </c>
      <c r="BM12" s="17">
        <v>8.7828243294793898E-2</v>
      </c>
      <c r="BN12" s="17">
        <v>2.9095933283091301E-2</v>
      </c>
      <c r="BO12" s="17">
        <v>7.4815991716776595E-2</v>
      </c>
      <c r="BP12" s="17"/>
      <c r="BQ12" s="17">
        <v>4.6713086808972903E-2</v>
      </c>
      <c r="BR12" s="17">
        <v>9.7315366808584901E-3</v>
      </c>
      <c r="BS12" s="17">
        <v>3.1690998902596502E-2</v>
      </c>
      <c r="BT12" s="17"/>
      <c r="BU12" s="17">
        <v>2.2626364248816502E-2</v>
      </c>
      <c r="BV12" s="17">
        <v>1.2604599124437E-2</v>
      </c>
      <c r="BW12" s="17">
        <v>3.7899707557612301E-2</v>
      </c>
      <c r="BX12" s="17"/>
      <c r="BY12" s="17">
        <v>9.20946987339053E-2</v>
      </c>
      <c r="BZ12" s="17"/>
      <c r="CA12" s="17">
        <v>1.2022779912903301E-2</v>
      </c>
    </row>
    <row r="13" spans="2:79" x14ac:dyDescent="0.35">
      <c r="B13" s="18" t="s">
        <v>136</v>
      </c>
      <c r="C13" s="17">
        <v>0.11125699719366</v>
      </c>
      <c r="D13" s="17">
        <v>9.3949458643318204E-2</v>
      </c>
      <c r="E13" s="17">
        <v>0.12962013859624699</v>
      </c>
      <c r="F13" s="17"/>
      <c r="G13" s="17">
        <v>7.2601006429115697E-2</v>
      </c>
      <c r="H13" s="17">
        <v>0.14215649822285101</v>
      </c>
      <c r="I13" s="17">
        <v>0.131754891810521</v>
      </c>
      <c r="J13" s="17">
        <v>0.125316350716038</v>
      </c>
      <c r="K13" s="17">
        <v>0.125274649852985</v>
      </c>
      <c r="L13" s="17">
        <v>7.63850531546615E-2</v>
      </c>
      <c r="M13" s="17"/>
      <c r="N13" s="17">
        <v>8.6410657335682498E-2</v>
      </c>
      <c r="O13" s="17">
        <v>8.2449030706018694E-2</v>
      </c>
      <c r="P13" s="17">
        <v>8.73629613906554E-2</v>
      </c>
      <c r="Q13" s="17">
        <v>0.19042756668847999</v>
      </c>
      <c r="R13" s="17"/>
      <c r="S13" s="17">
        <v>0.124334505420339</v>
      </c>
      <c r="T13" s="17">
        <v>9.5722903709966903E-2</v>
      </c>
      <c r="U13" s="17">
        <v>0.14055405747947999</v>
      </c>
      <c r="V13" s="17">
        <v>0.13502594575927601</v>
      </c>
      <c r="W13" s="17">
        <v>0.118198334488859</v>
      </c>
      <c r="X13" s="17">
        <v>8.4187417315872495E-2</v>
      </c>
      <c r="Y13" s="17">
        <v>5.7017792499622598E-2</v>
      </c>
      <c r="Z13" s="17">
        <v>6.1697766469160899E-2</v>
      </c>
      <c r="AA13" s="17">
        <v>0.14441430674709099</v>
      </c>
      <c r="AB13" s="17">
        <v>0.122104253163099</v>
      </c>
      <c r="AC13" s="17">
        <v>0.123178589208643</v>
      </c>
      <c r="AD13" s="17">
        <v>7.4520361867255899E-2</v>
      </c>
      <c r="AE13" s="17"/>
      <c r="AF13" s="17">
        <v>0.22515029236878301</v>
      </c>
      <c r="AG13" s="17">
        <v>7.2445580471953402E-2</v>
      </c>
      <c r="AH13" s="17">
        <v>8.0740457016659495E-2</v>
      </c>
      <c r="AI13" s="17">
        <v>7.3317720723474797E-2</v>
      </c>
      <c r="AJ13" s="17">
        <v>6.3699822335896203E-2</v>
      </c>
      <c r="AK13" s="17">
        <v>0.10397266824496799</v>
      </c>
      <c r="AL13" s="17"/>
      <c r="AM13" s="17">
        <v>0.20505941529362001</v>
      </c>
      <c r="AN13" s="17">
        <v>8.5129945150221695E-2</v>
      </c>
      <c r="AO13" s="17">
        <v>9.6074014159784796E-2</v>
      </c>
      <c r="AP13" s="17">
        <v>1.1472925129011401E-2</v>
      </c>
      <c r="AQ13" s="17">
        <v>0.18074919754930699</v>
      </c>
      <c r="AR13" s="17"/>
      <c r="AS13" s="17">
        <v>0.114090709493108</v>
      </c>
      <c r="AT13" s="17">
        <v>0.10210187741172901</v>
      </c>
      <c r="AU13" s="17">
        <v>8.7244893101545595E-2</v>
      </c>
      <c r="AV13" s="17">
        <v>0.12650023956170001</v>
      </c>
      <c r="AW13" s="17">
        <v>0.14782052646693999</v>
      </c>
      <c r="AX13" s="17">
        <v>8.9316500512890695E-2</v>
      </c>
      <c r="AY13" s="17"/>
      <c r="AZ13" s="17">
        <v>7.5752460404551303E-2</v>
      </c>
      <c r="BA13" s="17">
        <v>0.110798033933249</v>
      </c>
      <c r="BB13" s="17">
        <v>0.12830981995694901</v>
      </c>
      <c r="BC13" s="17">
        <v>7.1965851520021495E-2</v>
      </c>
      <c r="BD13" s="17">
        <v>0.14328106650932501</v>
      </c>
      <c r="BE13" s="17"/>
      <c r="BF13" s="17">
        <v>9.6915975091068904E-2</v>
      </c>
      <c r="BG13" s="17"/>
      <c r="BH13" s="17">
        <v>9.9134025621277599E-2</v>
      </c>
      <c r="BI13" s="17"/>
      <c r="BJ13" s="17">
        <v>0.121616680943265</v>
      </c>
      <c r="BK13" s="17">
        <v>0.102536446184729</v>
      </c>
      <c r="BL13" s="17">
        <v>0.106554024914454</v>
      </c>
      <c r="BM13" s="17">
        <v>0.132407804221467</v>
      </c>
      <c r="BN13" s="17">
        <v>6.0448403863067303E-2</v>
      </c>
      <c r="BO13" s="17">
        <v>1.0952330324533801E-2</v>
      </c>
      <c r="BP13" s="17"/>
      <c r="BQ13" s="17">
        <v>8.1831227668420103E-2</v>
      </c>
      <c r="BR13" s="17">
        <v>7.1613077688281193E-2</v>
      </c>
      <c r="BS13" s="17">
        <v>8.7203776527063001E-2</v>
      </c>
      <c r="BT13" s="17"/>
      <c r="BU13" s="17">
        <v>5.07327173438403E-2</v>
      </c>
      <c r="BV13" s="17">
        <v>8.7675117983620696E-2</v>
      </c>
      <c r="BW13" s="17">
        <v>7.9315018404465101E-2</v>
      </c>
      <c r="BX13" s="17"/>
      <c r="BY13" s="17">
        <v>0</v>
      </c>
      <c r="BZ13" s="17"/>
      <c r="CA13" s="17">
        <v>4.4992153805473598E-2</v>
      </c>
    </row>
    <row r="14" spans="2:79" x14ac:dyDescent="0.35">
      <c r="B14" s="18" t="s">
        <v>389</v>
      </c>
      <c r="C14" s="21">
        <v>0.76697582726608504</v>
      </c>
      <c r="D14" s="21">
        <v>0.78402986231099603</v>
      </c>
      <c r="E14" s="21">
        <v>0.74811314000288598</v>
      </c>
      <c r="F14" s="21"/>
      <c r="G14" s="21">
        <v>0.76911327886264802</v>
      </c>
      <c r="H14" s="21">
        <v>0.73789654524000803</v>
      </c>
      <c r="I14" s="21">
        <v>0.74080188645712997</v>
      </c>
      <c r="J14" s="21">
        <v>0.75893077741654602</v>
      </c>
      <c r="K14" s="21">
        <v>0.78441286303923596</v>
      </c>
      <c r="L14" s="21">
        <v>0.80457229670182995</v>
      </c>
      <c r="M14" s="21"/>
      <c r="N14" s="21">
        <v>0.79488817305241599</v>
      </c>
      <c r="O14" s="21">
        <v>0.81975948917107899</v>
      </c>
      <c r="P14" s="21">
        <v>0.76548669462260899</v>
      </c>
      <c r="Q14" s="21">
        <v>0.67930694522657697</v>
      </c>
      <c r="R14" s="21"/>
      <c r="S14" s="21">
        <v>0.74720875891785399</v>
      </c>
      <c r="T14" s="21">
        <v>0.83849881271714299</v>
      </c>
      <c r="U14" s="21">
        <v>0.706579598181582</v>
      </c>
      <c r="V14" s="21">
        <v>0.74723076994548798</v>
      </c>
      <c r="W14" s="21">
        <v>0.76550359494963205</v>
      </c>
      <c r="X14" s="21">
        <v>0.80562209075090496</v>
      </c>
      <c r="Y14" s="21">
        <v>0.82453102236755405</v>
      </c>
      <c r="Z14" s="21">
        <v>0.78668409975854803</v>
      </c>
      <c r="AA14" s="21">
        <v>0.73907549777557302</v>
      </c>
      <c r="AB14" s="21">
        <v>0.71436311075413705</v>
      </c>
      <c r="AC14" s="21">
        <v>0.798599190010848</v>
      </c>
      <c r="AD14" s="21">
        <v>0.70517762993968403</v>
      </c>
      <c r="AE14" s="21"/>
      <c r="AF14" s="21">
        <v>0.68468354511581397</v>
      </c>
      <c r="AG14" s="21">
        <v>0.77050552821443097</v>
      </c>
      <c r="AH14" s="21">
        <v>0.80975203439904897</v>
      </c>
      <c r="AI14" s="21">
        <v>0.81763682586819997</v>
      </c>
      <c r="AJ14" s="21">
        <v>0.87469030663845204</v>
      </c>
      <c r="AK14" s="21">
        <v>0.82527047512037099</v>
      </c>
      <c r="AL14" s="21"/>
      <c r="AM14" s="21">
        <v>0.67426876656897805</v>
      </c>
      <c r="AN14" s="21">
        <v>0.78927005930833605</v>
      </c>
      <c r="AO14" s="21">
        <v>0.81252538619618597</v>
      </c>
      <c r="AP14" s="21">
        <v>0.82267149667588602</v>
      </c>
      <c r="AQ14" s="21">
        <v>0.55421689027443</v>
      </c>
      <c r="AR14" s="21"/>
      <c r="AS14" s="21">
        <v>0.75434144166207695</v>
      </c>
      <c r="AT14" s="21">
        <v>0.80187042890029603</v>
      </c>
      <c r="AU14" s="21">
        <v>0.72481867465019201</v>
      </c>
      <c r="AV14" s="21">
        <v>0.75550579196963796</v>
      </c>
      <c r="AW14" s="21">
        <v>0.77713164361985598</v>
      </c>
      <c r="AX14" s="21">
        <v>0.78980265954850204</v>
      </c>
      <c r="AY14" s="21"/>
      <c r="AZ14" s="21">
        <v>0.79824779668572898</v>
      </c>
      <c r="BA14" s="21">
        <v>0.76695569747635195</v>
      </c>
      <c r="BB14" s="21">
        <v>0.72253056540250404</v>
      </c>
      <c r="BC14" s="21">
        <v>0.87018473046509004</v>
      </c>
      <c r="BD14" s="21">
        <v>0.73913430707489503</v>
      </c>
      <c r="BE14" s="21"/>
      <c r="BF14" s="21">
        <v>0.78355671584660902</v>
      </c>
      <c r="BG14" s="21"/>
      <c r="BH14" s="21">
        <v>0.77737054850475495</v>
      </c>
      <c r="BI14" s="21"/>
      <c r="BJ14" s="21">
        <v>0.76616383971933499</v>
      </c>
      <c r="BK14" s="21">
        <v>0.804161888545319</v>
      </c>
      <c r="BL14" s="21">
        <v>0.815659272422534</v>
      </c>
      <c r="BM14" s="21">
        <v>0.58389572213261998</v>
      </c>
      <c r="BN14" s="21">
        <v>0.843514297763308</v>
      </c>
      <c r="BO14" s="21">
        <v>0.82342156224961804</v>
      </c>
      <c r="BP14" s="21"/>
      <c r="BQ14" s="21">
        <v>0.80011036186384099</v>
      </c>
      <c r="BR14" s="21">
        <v>0.80614735784084701</v>
      </c>
      <c r="BS14" s="21">
        <v>0.78691959336700501</v>
      </c>
      <c r="BT14" s="21"/>
      <c r="BU14" s="21">
        <v>0.776427468575702</v>
      </c>
      <c r="BV14" s="21">
        <v>0.80016399385140802</v>
      </c>
      <c r="BW14" s="21">
        <v>0.78154156988538204</v>
      </c>
      <c r="BX14" s="21"/>
      <c r="BY14" s="21">
        <v>0.76598364388872298</v>
      </c>
      <c r="BZ14" s="21"/>
      <c r="CA14" s="21">
        <v>0.85498908736841905</v>
      </c>
    </row>
    <row r="15" spans="2:79" x14ac:dyDescent="0.35">
      <c r="B15" s="18" t="s">
        <v>390</v>
      </c>
      <c r="C15" s="21">
        <v>0.121767175540254</v>
      </c>
      <c r="D15" s="21">
        <v>0.122020679045686</v>
      </c>
      <c r="E15" s="21">
        <v>0.122266721400867</v>
      </c>
      <c r="F15" s="21"/>
      <c r="G15" s="21">
        <v>0.15828571470823599</v>
      </c>
      <c r="H15" s="21">
        <v>0.11994695653714101</v>
      </c>
      <c r="I15" s="21">
        <v>0.12744322173234901</v>
      </c>
      <c r="J15" s="21">
        <v>0.11575287186741499</v>
      </c>
      <c r="K15" s="21">
        <v>9.0312487107779699E-2</v>
      </c>
      <c r="L15" s="21">
        <v>0.119042650143508</v>
      </c>
      <c r="M15" s="21"/>
      <c r="N15" s="21">
        <v>0.118701169611902</v>
      </c>
      <c r="O15" s="21">
        <v>9.7791480122902605E-2</v>
      </c>
      <c r="P15" s="21">
        <v>0.14715034398673499</v>
      </c>
      <c r="Q15" s="21">
        <v>0.13026548808494301</v>
      </c>
      <c r="R15" s="21"/>
      <c r="S15" s="21">
        <v>0.12845673566180699</v>
      </c>
      <c r="T15" s="21">
        <v>6.5778283572889895E-2</v>
      </c>
      <c r="U15" s="21">
        <v>0.152866344338938</v>
      </c>
      <c r="V15" s="21">
        <v>0.11774328429523701</v>
      </c>
      <c r="W15" s="21">
        <v>0.116298070561509</v>
      </c>
      <c r="X15" s="21">
        <v>0.110190491933222</v>
      </c>
      <c r="Y15" s="21">
        <v>0.118451185132824</v>
      </c>
      <c r="Z15" s="21">
        <v>0.151618133772291</v>
      </c>
      <c r="AA15" s="21">
        <v>0.116510195477336</v>
      </c>
      <c r="AB15" s="21">
        <v>0.163532636082764</v>
      </c>
      <c r="AC15" s="21">
        <v>7.8222220780509694E-2</v>
      </c>
      <c r="AD15" s="21">
        <v>0.22030200819306101</v>
      </c>
      <c r="AE15" s="21"/>
      <c r="AF15" s="21">
        <v>9.01661625154032E-2</v>
      </c>
      <c r="AG15" s="21">
        <v>0.15704889131361499</v>
      </c>
      <c r="AH15" s="21">
        <v>0.10950750858429099</v>
      </c>
      <c r="AI15" s="21">
        <v>0.109045453408325</v>
      </c>
      <c r="AJ15" s="21">
        <v>6.1609871025651797E-2</v>
      </c>
      <c r="AK15" s="21">
        <v>7.0756856634661594E-2</v>
      </c>
      <c r="AL15" s="21"/>
      <c r="AM15" s="21">
        <v>0.12067181813740201</v>
      </c>
      <c r="AN15" s="21">
        <v>0.12559999554144199</v>
      </c>
      <c r="AO15" s="21">
        <v>9.1400599644029495E-2</v>
      </c>
      <c r="AP15" s="21">
        <v>0.16585557819510199</v>
      </c>
      <c r="AQ15" s="21">
        <v>0.26503391217626199</v>
      </c>
      <c r="AR15" s="21"/>
      <c r="AS15" s="21">
        <v>0.13156784884481501</v>
      </c>
      <c r="AT15" s="21">
        <v>9.6027693687975105E-2</v>
      </c>
      <c r="AU15" s="21">
        <v>0.18793643224826201</v>
      </c>
      <c r="AV15" s="21">
        <v>0.117993968468662</v>
      </c>
      <c r="AW15" s="21">
        <v>7.5047829913203301E-2</v>
      </c>
      <c r="AX15" s="21">
        <v>0.120880839938607</v>
      </c>
      <c r="AY15" s="21"/>
      <c r="AZ15" s="21">
        <v>0.12599974290971999</v>
      </c>
      <c r="BA15" s="21">
        <v>0.122246268590399</v>
      </c>
      <c r="BB15" s="21">
        <v>0.149159614640547</v>
      </c>
      <c r="BC15" s="21">
        <v>5.7849418014888902E-2</v>
      </c>
      <c r="BD15" s="21">
        <v>0.11758462641578001</v>
      </c>
      <c r="BE15" s="21"/>
      <c r="BF15" s="21">
        <v>0.11952730906232201</v>
      </c>
      <c r="BG15" s="21"/>
      <c r="BH15" s="21">
        <v>0.123495425873967</v>
      </c>
      <c r="BI15" s="21"/>
      <c r="BJ15" s="21">
        <v>0.11221947933740101</v>
      </c>
      <c r="BK15" s="21">
        <v>9.3301665269951997E-2</v>
      </c>
      <c r="BL15" s="21">
        <v>7.7786702663011895E-2</v>
      </c>
      <c r="BM15" s="21">
        <v>0.28369647364591299</v>
      </c>
      <c r="BN15" s="21">
        <v>9.60372983736245E-2</v>
      </c>
      <c r="BO15" s="21">
        <v>0.16562610742584799</v>
      </c>
      <c r="BP15" s="21"/>
      <c r="BQ15" s="21">
        <v>0.118058410467739</v>
      </c>
      <c r="BR15" s="21">
        <v>0.122239564470872</v>
      </c>
      <c r="BS15" s="21">
        <v>0.125876630105932</v>
      </c>
      <c r="BT15" s="21"/>
      <c r="BU15" s="21">
        <v>0.17283981408045801</v>
      </c>
      <c r="BV15" s="21">
        <v>0.112160888164971</v>
      </c>
      <c r="BW15" s="21">
        <v>0.13914341171015299</v>
      </c>
      <c r="BX15" s="21"/>
      <c r="BY15" s="21">
        <v>0.234016356111277</v>
      </c>
      <c r="BZ15" s="21"/>
      <c r="CA15" s="21">
        <v>0.100018758826108</v>
      </c>
    </row>
    <row r="16" spans="2:79" x14ac:dyDescent="0.35">
      <c r="B16" s="18" t="s">
        <v>202</v>
      </c>
      <c r="C16" s="22">
        <v>0.64520865172583097</v>
      </c>
      <c r="D16" s="22">
        <v>0.66200918326531</v>
      </c>
      <c r="E16" s="22">
        <v>0.62584641860201895</v>
      </c>
      <c r="F16" s="22"/>
      <c r="G16" s="22">
        <v>0.61082756415441297</v>
      </c>
      <c r="H16" s="22">
        <v>0.61794958870286798</v>
      </c>
      <c r="I16" s="22">
        <v>0.61335866472478096</v>
      </c>
      <c r="J16" s="22">
        <v>0.64317790554913001</v>
      </c>
      <c r="K16" s="22">
        <v>0.69410037593145602</v>
      </c>
      <c r="L16" s="22">
        <v>0.68552964655832205</v>
      </c>
      <c r="M16" s="22"/>
      <c r="N16" s="22">
        <v>0.67618700344051397</v>
      </c>
      <c r="O16" s="22">
        <v>0.72196800904817604</v>
      </c>
      <c r="P16" s="22">
        <v>0.618336350635874</v>
      </c>
      <c r="Q16" s="22">
        <v>0.54904145714163399</v>
      </c>
      <c r="R16" s="22"/>
      <c r="S16" s="22">
        <v>0.61875202325604794</v>
      </c>
      <c r="T16" s="22">
        <v>0.77272052914425304</v>
      </c>
      <c r="U16" s="22">
        <v>0.55371325384264403</v>
      </c>
      <c r="V16" s="22">
        <v>0.62948748565025103</v>
      </c>
      <c r="W16" s="22">
        <v>0.64920552438812296</v>
      </c>
      <c r="X16" s="22">
        <v>0.69543159881768302</v>
      </c>
      <c r="Y16" s="22">
        <v>0.70607983723473</v>
      </c>
      <c r="Z16" s="22">
        <v>0.63506596598625698</v>
      </c>
      <c r="AA16" s="22">
        <v>0.62256530229823703</v>
      </c>
      <c r="AB16" s="22">
        <v>0.55083047467137403</v>
      </c>
      <c r="AC16" s="22">
        <v>0.720376969230338</v>
      </c>
      <c r="AD16" s="22">
        <v>0.48487562174662302</v>
      </c>
      <c r="AE16" s="22"/>
      <c r="AF16" s="22">
        <v>0.59451738260041098</v>
      </c>
      <c r="AG16" s="22">
        <v>0.61345663690081598</v>
      </c>
      <c r="AH16" s="22">
        <v>0.70024452581475805</v>
      </c>
      <c r="AI16" s="22">
        <v>0.70859137245987402</v>
      </c>
      <c r="AJ16" s="22">
        <v>0.81308043561279997</v>
      </c>
      <c r="AK16" s="22">
        <v>0.75451361848570897</v>
      </c>
      <c r="AL16" s="22"/>
      <c r="AM16" s="22">
        <v>0.55359694843157503</v>
      </c>
      <c r="AN16" s="22">
        <v>0.66367006376689397</v>
      </c>
      <c r="AO16" s="22">
        <v>0.72112478655215595</v>
      </c>
      <c r="AP16" s="22">
        <v>0.65681591848078402</v>
      </c>
      <c r="AQ16" s="22">
        <v>0.28918297809816801</v>
      </c>
      <c r="AR16" s="22"/>
      <c r="AS16" s="22">
        <v>0.62277359281726197</v>
      </c>
      <c r="AT16" s="22">
        <v>0.70584273521232099</v>
      </c>
      <c r="AU16" s="22">
        <v>0.53688224240193005</v>
      </c>
      <c r="AV16" s="22">
        <v>0.63751182350097502</v>
      </c>
      <c r="AW16" s="22">
        <v>0.70208381370665296</v>
      </c>
      <c r="AX16" s="22">
        <v>0.66892181960989505</v>
      </c>
      <c r="AY16" s="22"/>
      <c r="AZ16" s="22">
        <v>0.67224805377600905</v>
      </c>
      <c r="BA16" s="22">
        <v>0.64470942888595295</v>
      </c>
      <c r="BB16" s="22">
        <v>0.57337095076195699</v>
      </c>
      <c r="BC16" s="22">
        <v>0.81233531245020096</v>
      </c>
      <c r="BD16" s="22">
        <v>0.62154968065911498</v>
      </c>
      <c r="BE16" s="22"/>
      <c r="BF16" s="22">
        <v>0.66402940678428801</v>
      </c>
      <c r="BG16" s="22"/>
      <c r="BH16" s="22">
        <v>0.65387512263078795</v>
      </c>
      <c r="BI16" s="22"/>
      <c r="BJ16" s="22">
        <v>0.65394436038193404</v>
      </c>
      <c r="BK16" s="22">
        <v>0.71086022327536702</v>
      </c>
      <c r="BL16" s="22">
        <v>0.73787256975952198</v>
      </c>
      <c r="BM16" s="22">
        <v>0.30019924848670798</v>
      </c>
      <c r="BN16" s="22">
        <v>0.74747699938968404</v>
      </c>
      <c r="BO16" s="22">
        <v>0.65779545482377</v>
      </c>
      <c r="BP16" s="22"/>
      <c r="BQ16" s="22">
        <v>0.68205195139610197</v>
      </c>
      <c r="BR16" s="22">
        <v>0.68390779336997598</v>
      </c>
      <c r="BS16" s="22">
        <v>0.66104296326107204</v>
      </c>
      <c r="BT16" s="22"/>
      <c r="BU16" s="22">
        <v>0.60358765449524399</v>
      </c>
      <c r="BV16" s="22">
        <v>0.68800310568643697</v>
      </c>
      <c r="BW16" s="22">
        <v>0.64239815817522905</v>
      </c>
      <c r="BX16" s="22"/>
      <c r="BY16" s="22">
        <v>0.53196728777744495</v>
      </c>
      <c r="BZ16" s="22"/>
      <c r="CA16" s="22">
        <v>0.75497032854231105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812</v>
      </c>
      <c r="D7" s="10">
        <v>386</v>
      </c>
      <c r="E7" s="10">
        <v>423</v>
      </c>
      <c r="F7" s="10"/>
      <c r="G7" s="10">
        <v>101</v>
      </c>
      <c r="H7" s="10">
        <v>114</v>
      </c>
      <c r="I7" s="10">
        <v>113</v>
      </c>
      <c r="J7" s="10">
        <v>131</v>
      </c>
      <c r="K7" s="10">
        <v>154</v>
      </c>
      <c r="L7" s="10">
        <v>199</v>
      </c>
      <c r="M7" s="10"/>
      <c r="N7" s="10">
        <v>306</v>
      </c>
      <c r="O7" s="10">
        <v>208</v>
      </c>
      <c r="P7" s="10">
        <v>100</v>
      </c>
      <c r="Q7" s="10">
        <v>193</v>
      </c>
      <c r="R7" s="10"/>
      <c r="S7" s="10">
        <v>102</v>
      </c>
      <c r="T7" s="10">
        <v>121</v>
      </c>
      <c r="U7" s="10">
        <v>70</v>
      </c>
      <c r="V7" s="10">
        <v>60</v>
      </c>
      <c r="W7" s="10">
        <v>56</v>
      </c>
      <c r="X7" s="10">
        <v>66</v>
      </c>
      <c r="Y7" s="10">
        <v>72</v>
      </c>
      <c r="Z7" s="10">
        <v>33</v>
      </c>
      <c r="AA7" s="10">
        <v>80</v>
      </c>
      <c r="AB7" s="10">
        <v>69</v>
      </c>
      <c r="AC7" s="10">
        <v>47</v>
      </c>
      <c r="AD7" s="10">
        <v>36</v>
      </c>
      <c r="AE7" s="10"/>
      <c r="AF7" s="10">
        <v>140</v>
      </c>
      <c r="AG7" s="10">
        <v>257</v>
      </c>
      <c r="AH7" s="10">
        <v>154</v>
      </c>
      <c r="AI7" s="10">
        <v>84</v>
      </c>
      <c r="AJ7" s="10">
        <v>52</v>
      </c>
      <c r="AK7" s="10">
        <v>68</v>
      </c>
      <c r="AL7" s="10"/>
      <c r="AM7" s="10">
        <v>155</v>
      </c>
      <c r="AN7" s="10">
        <v>277</v>
      </c>
      <c r="AO7" s="10">
        <v>226</v>
      </c>
      <c r="AP7" s="10">
        <v>105</v>
      </c>
      <c r="AQ7" s="10">
        <v>27</v>
      </c>
      <c r="AR7" s="10"/>
      <c r="AS7" s="10">
        <v>177</v>
      </c>
      <c r="AT7" s="10">
        <v>183</v>
      </c>
      <c r="AU7" s="10">
        <v>117</v>
      </c>
      <c r="AV7" s="10">
        <v>170</v>
      </c>
      <c r="AW7" s="10">
        <v>98</v>
      </c>
      <c r="AX7" s="10">
        <v>67</v>
      </c>
      <c r="AY7" s="10"/>
      <c r="AZ7" s="10">
        <v>189</v>
      </c>
      <c r="BA7" s="10">
        <v>215</v>
      </c>
      <c r="BB7" s="10">
        <v>143</v>
      </c>
      <c r="BC7" s="10">
        <v>61</v>
      </c>
      <c r="BD7" s="10">
        <v>198</v>
      </c>
      <c r="BE7" s="10"/>
      <c r="BF7" s="10">
        <v>646</v>
      </c>
      <c r="BG7" s="10"/>
      <c r="BH7" s="10">
        <v>497</v>
      </c>
      <c r="BI7" s="10"/>
      <c r="BJ7" s="10">
        <v>220</v>
      </c>
      <c r="BK7" s="10">
        <v>161</v>
      </c>
      <c r="BL7" s="10">
        <v>264</v>
      </c>
      <c r="BM7" s="10">
        <v>68</v>
      </c>
      <c r="BN7" s="10">
        <v>19</v>
      </c>
      <c r="BO7" s="10">
        <v>30</v>
      </c>
      <c r="BP7" s="10"/>
      <c r="BQ7" s="10">
        <v>121</v>
      </c>
      <c r="BR7" s="10">
        <v>205</v>
      </c>
      <c r="BS7" s="10">
        <v>421</v>
      </c>
      <c r="BT7" s="10"/>
      <c r="BU7" s="10">
        <v>42</v>
      </c>
      <c r="BV7" s="10">
        <v>251</v>
      </c>
      <c r="BW7" s="10">
        <v>420</v>
      </c>
      <c r="BX7" s="10"/>
      <c r="BY7" s="10">
        <v>28</v>
      </c>
      <c r="BZ7" s="10"/>
      <c r="CA7" s="10">
        <v>209</v>
      </c>
    </row>
    <row r="8" spans="2:79" ht="30" customHeight="1" x14ac:dyDescent="0.35">
      <c r="B8" s="11" t="s">
        <v>20</v>
      </c>
      <c r="C8" s="11">
        <v>831</v>
      </c>
      <c r="D8" s="11">
        <v>411</v>
      </c>
      <c r="E8" s="11">
        <v>416</v>
      </c>
      <c r="F8" s="11"/>
      <c r="G8" s="11">
        <v>120</v>
      </c>
      <c r="H8" s="11">
        <v>143</v>
      </c>
      <c r="I8" s="11">
        <v>149</v>
      </c>
      <c r="J8" s="11">
        <v>141</v>
      </c>
      <c r="K8" s="11">
        <v>118</v>
      </c>
      <c r="L8" s="11">
        <v>159</v>
      </c>
      <c r="M8" s="11"/>
      <c r="N8" s="11">
        <v>212</v>
      </c>
      <c r="O8" s="11">
        <v>201</v>
      </c>
      <c r="P8" s="11">
        <v>174</v>
      </c>
      <c r="Q8" s="11">
        <v>238</v>
      </c>
      <c r="R8" s="11"/>
      <c r="S8" s="11">
        <v>108</v>
      </c>
      <c r="T8" s="11">
        <v>119</v>
      </c>
      <c r="U8" s="11">
        <v>66</v>
      </c>
      <c r="V8" s="11">
        <v>74</v>
      </c>
      <c r="W8" s="11">
        <v>61</v>
      </c>
      <c r="X8" s="11">
        <v>81</v>
      </c>
      <c r="Y8" s="11">
        <v>73</v>
      </c>
      <c r="Z8" s="11">
        <v>34</v>
      </c>
      <c r="AA8" s="11">
        <v>75</v>
      </c>
      <c r="AB8" s="11">
        <v>63</v>
      </c>
      <c r="AC8" s="11">
        <v>46</v>
      </c>
      <c r="AD8" s="11">
        <v>31</v>
      </c>
      <c r="AE8" s="11"/>
      <c r="AF8" s="11">
        <v>153</v>
      </c>
      <c r="AG8" s="11">
        <v>285</v>
      </c>
      <c r="AH8" s="11">
        <v>163</v>
      </c>
      <c r="AI8" s="11">
        <v>87</v>
      </c>
      <c r="AJ8" s="11">
        <v>48</v>
      </c>
      <c r="AK8" s="11">
        <v>43</v>
      </c>
      <c r="AL8" s="11"/>
      <c r="AM8" s="11">
        <v>174</v>
      </c>
      <c r="AN8" s="11">
        <v>306</v>
      </c>
      <c r="AO8" s="11">
        <v>216</v>
      </c>
      <c r="AP8" s="11">
        <v>96</v>
      </c>
      <c r="AQ8" s="11">
        <v>18</v>
      </c>
      <c r="AR8" s="11"/>
      <c r="AS8" s="11">
        <v>185</v>
      </c>
      <c r="AT8" s="11">
        <v>173</v>
      </c>
      <c r="AU8" s="11">
        <v>132</v>
      </c>
      <c r="AV8" s="11">
        <v>178</v>
      </c>
      <c r="AW8" s="11">
        <v>98</v>
      </c>
      <c r="AX8" s="11">
        <v>64</v>
      </c>
      <c r="AY8" s="11"/>
      <c r="AZ8" s="11">
        <v>158</v>
      </c>
      <c r="BA8" s="11">
        <v>240</v>
      </c>
      <c r="BB8" s="11">
        <v>152</v>
      </c>
      <c r="BC8" s="11">
        <v>55</v>
      </c>
      <c r="BD8" s="11">
        <v>221</v>
      </c>
      <c r="BE8" s="11"/>
      <c r="BF8" s="11">
        <v>639</v>
      </c>
      <c r="BG8" s="11"/>
      <c r="BH8" s="11">
        <v>486</v>
      </c>
      <c r="BI8" s="11"/>
      <c r="BJ8" s="11">
        <v>243</v>
      </c>
      <c r="BK8" s="11">
        <v>158</v>
      </c>
      <c r="BL8" s="11">
        <v>243</v>
      </c>
      <c r="BM8" s="11">
        <v>79</v>
      </c>
      <c r="BN8" s="11">
        <v>21</v>
      </c>
      <c r="BO8" s="11">
        <v>32</v>
      </c>
      <c r="BP8" s="11"/>
      <c r="BQ8" s="11">
        <v>121</v>
      </c>
      <c r="BR8" s="11">
        <v>216</v>
      </c>
      <c r="BS8" s="11">
        <v>430</v>
      </c>
      <c r="BT8" s="11"/>
      <c r="BU8" s="11">
        <v>39</v>
      </c>
      <c r="BV8" s="11">
        <v>243</v>
      </c>
      <c r="BW8" s="11">
        <v>446</v>
      </c>
      <c r="BX8" s="11"/>
      <c r="BY8" s="11">
        <v>38</v>
      </c>
      <c r="BZ8" s="11"/>
      <c r="CA8" s="11">
        <v>214</v>
      </c>
    </row>
    <row r="9" spans="2:79" x14ac:dyDescent="0.35">
      <c r="B9" s="18" t="s">
        <v>385</v>
      </c>
      <c r="C9" s="17">
        <v>0.29814921095127001</v>
      </c>
      <c r="D9" s="17">
        <v>0.29255616552311497</v>
      </c>
      <c r="E9" s="17">
        <v>0.30193683421427903</v>
      </c>
      <c r="F9" s="17"/>
      <c r="G9" s="17">
        <v>0.30717392539226002</v>
      </c>
      <c r="H9" s="17">
        <v>0.33710408878951098</v>
      </c>
      <c r="I9" s="17">
        <v>0.32917632791666701</v>
      </c>
      <c r="J9" s="17">
        <v>0.30107537607010598</v>
      </c>
      <c r="K9" s="17">
        <v>0.28168872319563498</v>
      </c>
      <c r="L9" s="17">
        <v>0.23676630377406599</v>
      </c>
      <c r="M9" s="17"/>
      <c r="N9" s="17">
        <v>0.36245354038431599</v>
      </c>
      <c r="O9" s="17">
        <v>0.33922303687565503</v>
      </c>
      <c r="P9" s="17">
        <v>0.19158685806383599</v>
      </c>
      <c r="Q9" s="17">
        <v>0.284038289257319</v>
      </c>
      <c r="R9" s="17"/>
      <c r="S9" s="17">
        <v>0.30817585186518298</v>
      </c>
      <c r="T9" s="17">
        <v>0.29217862949810602</v>
      </c>
      <c r="U9" s="17">
        <v>0.276694665560693</v>
      </c>
      <c r="V9" s="17">
        <v>0.25857658911793102</v>
      </c>
      <c r="W9" s="17">
        <v>0.37431762725717199</v>
      </c>
      <c r="X9" s="17">
        <v>0.317756198262372</v>
      </c>
      <c r="Y9" s="17">
        <v>0.369123196536288</v>
      </c>
      <c r="Z9" s="17">
        <v>0.19017358115817901</v>
      </c>
      <c r="AA9" s="17">
        <v>0.351663135655573</v>
      </c>
      <c r="AB9" s="17">
        <v>0.17860467755819701</v>
      </c>
      <c r="AC9" s="17">
        <v>0.295516055661869</v>
      </c>
      <c r="AD9" s="17">
        <v>0.29287750042299199</v>
      </c>
      <c r="AE9" s="17"/>
      <c r="AF9" s="17">
        <v>0.32061766135449099</v>
      </c>
      <c r="AG9" s="17">
        <v>0.27326494534516799</v>
      </c>
      <c r="AH9" s="17">
        <v>0.26747678636045202</v>
      </c>
      <c r="AI9" s="17">
        <v>0.31284578629007698</v>
      </c>
      <c r="AJ9" s="17">
        <v>0.39182157827720299</v>
      </c>
      <c r="AK9" s="17">
        <v>0.43172466669418103</v>
      </c>
      <c r="AL9" s="17"/>
      <c r="AM9" s="17">
        <v>0.216361397341779</v>
      </c>
      <c r="AN9" s="17">
        <v>0.29387079114643899</v>
      </c>
      <c r="AO9" s="17">
        <v>0.31521687893555</v>
      </c>
      <c r="AP9" s="17">
        <v>0.42172756553954599</v>
      </c>
      <c r="AQ9" s="17">
        <v>0.26683953297240398</v>
      </c>
      <c r="AR9" s="17"/>
      <c r="AS9" s="17">
        <v>0.36013150257476501</v>
      </c>
      <c r="AT9" s="17">
        <v>0.30759821961987499</v>
      </c>
      <c r="AU9" s="17">
        <v>0.18593550186230901</v>
      </c>
      <c r="AV9" s="17">
        <v>0.29110458894891</v>
      </c>
      <c r="AW9" s="17">
        <v>0.32130899148228897</v>
      </c>
      <c r="AX9" s="17">
        <v>0.30865338033884099</v>
      </c>
      <c r="AY9" s="17"/>
      <c r="AZ9" s="17">
        <v>0.29444081048410897</v>
      </c>
      <c r="BA9" s="17">
        <v>0.32066656610256999</v>
      </c>
      <c r="BB9" s="17">
        <v>0.31462377649177897</v>
      </c>
      <c r="BC9" s="17">
        <v>0.25038915004956103</v>
      </c>
      <c r="BD9" s="17">
        <v>0.279641132980888</v>
      </c>
      <c r="BE9" s="17"/>
      <c r="BF9" s="17">
        <v>0.316088202710824</v>
      </c>
      <c r="BG9" s="17"/>
      <c r="BH9" s="17">
        <v>0.31073921854293102</v>
      </c>
      <c r="BI9" s="17"/>
      <c r="BJ9" s="17">
        <v>0.30467704309909399</v>
      </c>
      <c r="BK9" s="17">
        <v>0.25764617557924901</v>
      </c>
      <c r="BL9" s="17">
        <v>0.29968810280255298</v>
      </c>
      <c r="BM9" s="17">
        <v>0.34926061911411599</v>
      </c>
      <c r="BN9" s="17">
        <v>0.39372084754334902</v>
      </c>
      <c r="BO9" s="17">
        <v>0.340532131382697</v>
      </c>
      <c r="BP9" s="17"/>
      <c r="BQ9" s="17">
        <v>0.319351955442776</v>
      </c>
      <c r="BR9" s="17">
        <v>0.30335225562113999</v>
      </c>
      <c r="BS9" s="17">
        <v>0.28806084933419701</v>
      </c>
      <c r="BT9" s="17"/>
      <c r="BU9" s="17">
        <v>0.28290826581516099</v>
      </c>
      <c r="BV9" s="17">
        <v>0.33632803112888898</v>
      </c>
      <c r="BW9" s="17">
        <v>0.27519259910305999</v>
      </c>
      <c r="BX9" s="17"/>
      <c r="BY9" s="17">
        <v>0.25558762485411801</v>
      </c>
      <c r="BZ9" s="17"/>
      <c r="CA9" s="17">
        <v>0.38342390134784998</v>
      </c>
    </row>
    <row r="10" spans="2:79" x14ac:dyDescent="0.35">
      <c r="B10" s="18" t="s">
        <v>386</v>
      </c>
      <c r="C10" s="17">
        <v>0.51443879530854897</v>
      </c>
      <c r="D10" s="17">
        <v>0.52324198569116398</v>
      </c>
      <c r="E10" s="17">
        <v>0.50570396949836904</v>
      </c>
      <c r="F10" s="17"/>
      <c r="G10" s="17">
        <v>0.464548485876287</v>
      </c>
      <c r="H10" s="17">
        <v>0.48426929806775898</v>
      </c>
      <c r="I10" s="17">
        <v>0.46675475129400601</v>
      </c>
      <c r="J10" s="17">
        <v>0.56019475899987103</v>
      </c>
      <c r="K10" s="17">
        <v>0.51553268060406998</v>
      </c>
      <c r="L10" s="17">
        <v>0.58260817451041402</v>
      </c>
      <c r="M10" s="17"/>
      <c r="N10" s="17">
        <v>0.47403338518639299</v>
      </c>
      <c r="O10" s="17">
        <v>0.53285727846720798</v>
      </c>
      <c r="P10" s="17">
        <v>0.564882030907638</v>
      </c>
      <c r="Q10" s="17">
        <v>0.50148621310240105</v>
      </c>
      <c r="R10" s="17"/>
      <c r="S10" s="17">
        <v>0.49019033776281901</v>
      </c>
      <c r="T10" s="17">
        <v>0.54305940729976598</v>
      </c>
      <c r="U10" s="17">
        <v>0.58471950799466998</v>
      </c>
      <c r="V10" s="17">
        <v>0.63060236719839902</v>
      </c>
      <c r="W10" s="17">
        <v>0.53003139204469596</v>
      </c>
      <c r="X10" s="17">
        <v>0.34150598168090401</v>
      </c>
      <c r="Y10" s="17">
        <v>0.41757612897119101</v>
      </c>
      <c r="Z10" s="17">
        <v>0.60163735395392504</v>
      </c>
      <c r="AA10" s="17">
        <v>0.46576970538137502</v>
      </c>
      <c r="AB10" s="17">
        <v>0.58230783835006295</v>
      </c>
      <c r="AC10" s="17">
        <v>0.50108398333211301</v>
      </c>
      <c r="AD10" s="17">
        <v>0.61911006070424102</v>
      </c>
      <c r="AE10" s="17"/>
      <c r="AF10" s="17">
        <v>0.42861434165078299</v>
      </c>
      <c r="AG10" s="17">
        <v>0.50651456999743205</v>
      </c>
      <c r="AH10" s="17">
        <v>0.60321858183572297</v>
      </c>
      <c r="AI10" s="17">
        <v>0.56058399400169201</v>
      </c>
      <c r="AJ10" s="17">
        <v>0.470611096318997</v>
      </c>
      <c r="AK10" s="17">
        <v>0.43997554048106402</v>
      </c>
      <c r="AL10" s="17"/>
      <c r="AM10" s="17">
        <v>0.54868336198232004</v>
      </c>
      <c r="AN10" s="17">
        <v>0.490674869463531</v>
      </c>
      <c r="AO10" s="17">
        <v>0.53783838455108901</v>
      </c>
      <c r="AP10" s="17">
        <v>0.44200459368892298</v>
      </c>
      <c r="AQ10" s="17">
        <v>0.61697383168124598</v>
      </c>
      <c r="AR10" s="17"/>
      <c r="AS10" s="17">
        <v>0.44768340137106899</v>
      </c>
      <c r="AT10" s="17">
        <v>0.50292922547439001</v>
      </c>
      <c r="AU10" s="17">
        <v>0.55480316896279602</v>
      </c>
      <c r="AV10" s="17">
        <v>0.57836549855541097</v>
      </c>
      <c r="AW10" s="17">
        <v>0.48219490036176499</v>
      </c>
      <c r="AX10" s="17">
        <v>0.52658702396310597</v>
      </c>
      <c r="AY10" s="17"/>
      <c r="AZ10" s="17">
        <v>0.56761784161684103</v>
      </c>
      <c r="BA10" s="17">
        <v>0.49374250482140702</v>
      </c>
      <c r="BB10" s="17">
        <v>0.51078611824040399</v>
      </c>
      <c r="BC10" s="17">
        <v>0.56328218681376796</v>
      </c>
      <c r="BD10" s="17">
        <v>0.48431237270292699</v>
      </c>
      <c r="BE10" s="17"/>
      <c r="BF10" s="17">
        <v>0.51848457584734597</v>
      </c>
      <c r="BG10" s="17"/>
      <c r="BH10" s="17">
        <v>0.53459660385377505</v>
      </c>
      <c r="BI10" s="17"/>
      <c r="BJ10" s="17">
        <v>0.53477879520862903</v>
      </c>
      <c r="BK10" s="17">
        <v>0.50620671642665005</v>
      </c>
      <c r="BL10" s="17">
        <v>0.52564746036431098</v>
      </c>
      <c r="BM10" s="17">
        <v>0.47288558186860102</v>
      </c>
      <c r="BN10" s="17">
        <v>0.46734758317714598</v>
      </c>
      <c r="BO10" s="17">
        <v>0.41631082208259801</v>
      </c>
      <c r="BP10" s="17"/>
      <c r="BQ10" s="17">
        <v>0.52479380387994101</v>
      </c>
      <c r="BR10" s="17">
        <v>0.52247804732285297</v>
      </c>
      <c r="BS10" s="17">
        <v>0.52141934714220695</v>
      </c>
      <c r="BT10" s="17"/>
      <c r="BU10" s="17">
        <v>0.56669741276034302</v>
      </c>
      <c r="BV10" s="17">
        <v>0.54933065146477</v>
      </c>
      <c r="BW10" s="17">
        <v>0.51662983352339198</v>
      </c>
      <c r="BX10" s="17"/>
      <c r="BY10" s="17">
        <v>0.45328086238925602</v>
      </c>
      <c r="BZ10" s="17"/>
      <c r="CA10" s="17">
        <v>0.46863611211671502</v>
      </c>
    </row>
    <row r="11" spans="2:79" x14ac:dyDescent="0.35">
      <c r="B11" s="18" t="s">
        <v>387</v>
      </c>
      <c r="C11" s="17">
        <v>6.9707684919122395E-2</v>
      </c>
      <c r="D11" s="17">
        <v>5.5397908864861303E-2</v>
      </c>
      <c r="E11" s="17">
        <v>8.4513200880440606E-2</v>
      </c>
      <c r="F11" s="17"/>
      <c r="G11" s="17">
        <v>0.161120026712847</v>
      </c>
      <c r="H11" s="17">
        <v>6.8370636361590797E-2</v>
      </c>
      <c r="I11" s="17">
        <v>3.7953211140324301E-2</v>
      </c>
      <c r="J11" s="17">
        <v>7.5231900436038002E-2</v>
      </c>
      <c r="K11" s="17">
        <v>5.2746117853629898E-2</v>
      </c>
      <c r="L11" s="17">
        <v>3.95476851322107E-2</v>
      </c>
      <c r="M11" s="17"/>
      <c r="N11" s="17">
        <v>7.2859862640451495E-2</v>
      </c>
      <c r="O11" s="17">
        <v>4.6682894740917198E-2</v>
      </c>
      <c r="P11" s="17">
        <v>9.9225262815446705E-2</v>
      </c>
      <c r="Q11" s="17">
        <v>6.6344039868080795E-2</v>
      </c>
      <c r="R11" s="17"/>
      <c r="S11" s="17">
        <v>0.137228970757236</v>
      </c>
      <c r="T11" s="17">
        <v>4.1946695227840801E-2</v>
      </c>
      <c r="U11" s="17">
        <v>9.3743743895225006E-3</v>
      </c>
      <c r="V11" s="17">
        <v>0</v>
      </c>
      <c r="W11" s="17">
        <v>6.5976972801919706E-2</v>
      </c>
      <c r="X11" s="17">
        <v>0.156656098260959</v>
      </c>
      <c r="Y11" s="17">
        <v>8.6649612075820406E-2</v>
      </c>
      <c r="Z11" s="17">
        <v>4.9238688153802897E-2</v>
      </c>
      <c r="AA11" s="17">
        <v>9.9294338811744098E-2</v>
      </c>
      <c r="AB11" s="17">
        <v>3.8850554818862397E-2</v>
      </c>
      <c r="AC11" s="17">
        <v>4.8867785360991303E-2</v>
      </c>
      <c r="AD11" s="17">
        <v>2.03130109724259E-2</v>
      </c>
      <c r="AE11" s="17"/>
      <c r="AF11" s="17">
        <v>6.3555677732480303E-2</v>
      </c>
      <c r="AG11" s="17">
        <v>8.2754920201275006E-2</v>
      </c>
      <c r="AH11" s="17">
        <v>6.6152414892428499E-2</v>
      </c>
      <c r="AI11" s="17">
        <v>6.6399777670401505E-2</v>
      </c>
      <c r="AJ11" s="17">
        <v>6.9731938612403899E-2</v>
      </c>
      <c r="AK11" s="17">
        <v>5.5684021529897598E-2</v>
      </c>
      <c r="AL11" s="17"/>
      <c r="AM11" s="17">
        <v>4.8203225224472797E-2</v>
      </c>
      <c r="AN11" s="17">
        <v>9.0410429363857597E-2</v>
      </c>
      <c r="AO11" s="17">
        <v>7.1871898630367803E-2</v>
      </c>
      <c r="AP11" s="17">
        <v>3.9831233366697402E-2</v>
      </c>
      <c r="AQ11" s="17">
        <v>9.64882230165542E-2</v>
      </c>
      <c r="AR11" s="17"/>
      <c r="AS11" s="17">
        <v>9.1335495577807194E-2</v>
      </c>
      <c r="AT11" s="17">
        <v>5.5260120176913702E-2</v>
      </c>
      <c r="AU11" s="17">
        <v>0.118549952896044</v>
      </c>
      <c r="AV11" s="17">
        <v>4.3908356286906501E-2</v>
      </c>
      <c r="AW11" s="17">
        <v>4.7497536889169398E-2</v>
      </c>
      <c r="AX11" s="17">
        <v>5.1467180528430703E-2</v>
      </c>
      <c r="AY11" s="17"/>
      <c r="AZ11" s="17">
        <v>5.86872498630591E-2</v>
      </c>
      <c r="BA11" s="17">
        <v>8.9963917392822307E-2</v>
      </c>
      <c r="BB11" s="17">
        <v>4.3684937741859199E-2</v>
      </c>
      <c r="BC11" s="17">
        <v>2.34217241454165E-2</v>
      </c>
      <c r="BD11" s="17">
        <v>8.6366270906040807E-2</v>
      </c>
      <c r="BE11" s="17"/>
      <c r="BF11" s="17">
        <v>6.14577112560966E-2</v>
      </c>
      <c r="BG11" s="17"/>
      <c r="BH11" s="17">
        <v>6.0187705722243398E-2</v>
      </c>
      <c r="BI11" s="17"/>
      <c r="BJ11" s="17">
        <v>7.6186522868750897E-2</v>
      </c>
      <c r="BK11" s="17">
        <v>6.3361449107630904E-2</v>
      </c>
      <c r="BL11" s="17">
        <v>6.5887298226484495E-2</v>
      </c>
      <c r="BM11" s="17">
        <v>7.1508604000546303E-2</v>
      </c>
      <c r="BN11" s="17">
        <v>7.5133168598279607E-2</v>
      </c>
      <c r="BO11" s="17">
        <v>0.104229564406115</v>
      </c>
      <c r="BP11" s="17"/>
      <c r="BQ11" s="17">
        <v>9.4876308891867503E-2</v>
      </c>
      <c r="BR11" s="17">
        <v>9.0798642499717905E-2</v>
      </c>
      <c r="BS11" s="17">
        <v>5.7751808639944502E-2</v>
      </c>
      <c r="BT11" s="17"/>
      <c r="BU11" s="17">
        <v>4.6949413777430497E-2</v>
      </c>
      <c r="BV11" s="17">
        <v>4.1460335008147602E-2</v>
      </c>
      <c r="BW11" s="17">
        <v>8.9992898123118004E-2</v>
      </c>
      <c r="BX11" s="17"/>
      <c r="BY11" s="17">
        <v>0.231730225045959</v>
      </c>
      <c r="BZ11" s="17"/>
      <c r="CA11" s="17">
        <v>4.1904081869633299E-2</v>
      </c>
    </row>
    <row r="12" spans="2:79" x14ac:dyDescent="0.35">
      <c r="B12" s="18" t="s">
        <v>388</v>
      </c>
      <c r="C12" s="17">
        <v>3.3202461216947803E-2</v>
      </c>
      <c r="D12" s="17">
        <v>4.1462718906026499E-2</v>
      </c>
      <c r="E12" s="17">
        <v>2.5351159548304299E-2</v>
      </c>
      <c r="F12" s="17"/>
      <c r="G12" s="17">
        <v>1.49984864399229E-2</v>
      </c>
      <c r="H12" s="17">
        <v>5.3337628524224703E-2</v>
      </c>
      <c r="I12" s="17">
        <v>4.7699742802496399E-2</v>
      </c>
      <c r="J12" s="17">
        <v>0</v>
      </c>
      <c r="K12" s="17">
        <v>2.4635763169169201E-2</v>
      </c>
      <c r="L12" s="17">
        <v>5.0909939994853597E-2</v>
      </c>
      <c r="M12" s="17"/>
      <c r="N12" s="17">
        <v>2.9789118906796998E-2</v>
      </c>
      <c r="O12" s="17">
        <v>2.8209834740548299E-2</v>
      </c>
      <c r="P12" s="17">
        <v>3.5129590152296199E-2</v>
      </c>
      <c r="Q12" s="17">
        <v>3.9777383715874297E-2</v>
      </c>
      <c r="R12" s="17"/>
      <c r="S12" s="17">
        <v>1.9500330406470898E-2</v>
      </c>
      <c r="T12" s="17">
        <v>1.6462125153486398E-2</v>
      </c>
      <c r="U12" s="17">
        <v>6.5780690421895105E-2</v>
      </c>
      <c r="V12" s="17">
        <v>3.2176474012332298E-2</v>
      </c>
      <c r="W12" s="17">
        <v>2.9674007896212499E-2</v>
      </c>
      <c r="X12" s="17">
        <v>6.2272892154664902E-2</v>
      </c>
      <c r="Y12" s="17">
        <v>3.5958123558878799E-2</v>
      </c>
      <c r="Z12" s="17">
        <v>0</v>
      </c>
      <c r="AA12" s="17">
        <v>1.9771118356973601E-2</v>
      </c>
      <c r="AB12" s="17">
        <v>3.7416852267155097E-2</v>
      </c>
      <c r="AC12" s="17">
        <v>4.3308248364700902E-2</v>
      </c>
      <c r="AD12" s="17">
        <v>4.7522628984756003E-2</v>
      </c>
      <c r="AE12" s="17"/>
      <c r="AF12" s="17">
        <v>4.8681072175535502E-2</v>
      </c>
      <c r="AG12" s="17">
        <v>2.1111407526632299E-2</v>
      </c>
      <c r="AH12" s="17">
        <v>3.2848988968297903E-2</v>
      </c>
      <c r="AI12" s="17">
        <v>5.6096362353912001E-2</v>
      </c>
      <c r="AJ12" s="17">
        <v>1.4189880983571801E-2</v>
      </c>
      <c r="AK12" s="17">
        <v>4.2283308431966399E-2</v>
      </c>
      <c r="AL12" s="17"/>
      <c r="AM12" s="17">
        <v>3.9729149308673502E-2</v>
      </c>
      <c r="AN12" s="17">
        <v>3.8112801584481E-2</v>
      </c>
      <c r="AO12" s="17">
        <v>2.1704317397205498E-2</v>
      </c>
      <c r="AP12" s="17">
        <v>3.7688261518451803E-2</v>
      </c>
      <c r="AQ12" s="17">
        <v>0</v>
      </c>
      <c r="AR12" s="17"/>
      <c r="AS12" s="17">
        <v>4.9352061990514499E-2</v>
      </c>
      <c r="AT12" s="17">
        <v>1.8417645516703302E-2</v>
      </c>
      <c r="AU12" s="17">
        <v>1.86952406894881E-2</v>
      </c>
      <c r="AV12" s="17">
        <v>3.04653235045469E-2</v>
      </c>
      <c r="AW12" s="17">
        <v>5.4612475149736099E-2</v>
      </c>
      <c r="AX12" s="17">
        <v>3.1143080864946202E-2</v>
      </c>
      <c r="AY12" s="17"/>
      <c r="AZ12" s="17">
        <v>2.0264463138518499E-2</v>
      </c>
      <c r="BA12" s="17">
        <v>3.01262131318175E-2</v>
      </c>
      <c r="BB12" s="17">
        <v>2.7152980406747299E-2</v>
      </c>
      <c r="BC12" s="17">
        <v>7.0310062950430796E-2</v>
      </c>
      <c r="BD12" s="17">
        <v>4.1399386264233201E-2</v>
      </c>
      <c r="BE12" s="17"/>
      <c r="BF12" s="17">
        <v>3.4905523706600397E-2</v>
      </c>
      <c r="BG12" s="17"/>
      <c r="BH12" s="17">
        <v>3.2081359498510903E-2</v>
      </c>
      <c r="BI12" s="17"/>
      <c r="BJ12" s="17">
        <v>1.7278572836314302E-2</v>
      </c>
      <c r="BK12" s="17">
        <v>3.5784675439064703E-2</v>
      </c>
      <c r="BL12" s="17">
        <v>5.95680791233874E-2</v>
      </c>
      <c r="BM12" s="17">
        <v>1.00841536166934E-2</v>
      </c>
      <c r="BN12" s="17">
        <v>0</v>
      </c>
      <c r="BO12" s="17">
        <v>0</v>
      </c>
      <c r="BP12" s="17"/>
      <c r="BQ12" s="17">
        <v>2.95342314549874E-2</v>
      </c>
      <c r="BR12" s="17">
        <v>2.38752093112026E-2</v>
      </c>
      <c r="BS12" s="17">
        <v>3.6803733274597003E-2</v>
      </c>
      <c r="BT12" s="17"/>
      <c r="BU12" s="17">
        <v>1.9723390590527599E-2</v>
      </c>
      <c r="BV12" s="17">
        <v>1.6036068196774601E-2</v>
      </c>
      <c r="BW12" s="17">
        <v>4.6865067512210402E-2</v>
      </c>
      <c r="BX12" s="17"/>
      <c r="BY12" s="17">
        <v>0</v>
      </c>
      <c r="BZ12" s="17"/>
      <c r="CA12" s="17">
        <v>2.7440076009085899E-2</v>
      </c>
    </row>
    <row r="13" spans="2:79" x14ac:dyDescent="0.35">
      <c r="B13" s="18" t="s">
        <v>136</v>
      </c>
      <c r="C13" s="17">
        <v>8.4501847604110294E-2</v>
      </c>
      <c r="D13" s="17">
        <v>8.7341221014833506E-2</v>
      </c>
      <c r="E13" s="17">
        <v>8.2494835858606896E-2</v>
      </c>
      <c r="F13" s="17"/>
      <c r="G13" s="17">
        <v>5.2159075578683697E-2</v>
      </c>
      <c r="H13" s="17">
        <v>5.6918348256914698E-2</v>
      </c>
      <c r="I13" s="17">
        <v>0.118415966846506</v>
      </c>
      <c r="J13" s="17">
        <v>6.3497964493985301E-2</v>
      </c>
      <c r="K13" s="17">
        <v>0.12539671517749601</v>
      </c>
      <c r="L13" s="17">
        <v>9.0167896588455101E-2</v>
      </c>
      <c r="M13" s="17"/>
      <c r="N13" s="17">
        <v>6.08640928820426E-2</v>
      </c>
      <c r="O13" s="17">
        <v>5.30269551756717E-2</v>
      </c>
      <c r="P13" s="17">
        <v>0.109176258060782</v>
      </c>
      <c r="Q13" s="17">
        <v>0.10835407405632499</v>
      </c>
      <c r="R13" s="17"/>
      <c r="S13" s="17">
        <v>4.4904509208292302E-2</v>
      </c>
      <c r="T13" s="17">
        <v>0.10635314282080099</v>
      </c>
      <c r="U13" s="17">
        <v>6.3430761633219104E-2</v>
      </c>
      <c r="V13" s="17">
        <v>7.8644569671338302E-2</v>
      </c>
      <c r="W13" s="17">
        <v>0</v>
      </c>
      <c r="X13" s="17">
        <v>0.1218088296411</v>
      </c>
      <c r="Y13" s="17">
        <v>9.06929388578218E-2</v>
      </c>
      <c r="Z13" s="17">
        <v>0.15895037673409401</v>
      </c>
      <c r="AA13" s="17">
        <v>6.3501701794333995E-2</v>
      </c>
      <c r="AB13" s="17">
        <v>0.16282007700572201</v>
      </c>
      <c r="AC13" s="17">
        <v>0.111223927280326</v>
      </c>
      <c r="AD13" s="17">
        <v>2.01767989155845E-2</v>
      </c>
      <c r="AE13" s="17"/>
      <c r="AF13" s="17">
        <v>0.13853124708671</v>
      </c>
      <c r="AG13" s="17">
        <v>0.116354156929493</v>
      </c>
      <c r="AH13" s="17">
        <v>3.03032279430984E-2</v>
      </c>
      <c r="AI13" s="17">
        <v>4.0740796839178499E-3</v>
      </c>
      <c r="AJ13" s="17">
        <v>5.3645505807824401E-2</v>
      </c>
      <c r="AK13" s="17">
        <v>3.0332462862891599E-2</v>
      </c>
      <c r="AL13" s="17"/>
      <c r="AM13" s="17">
        <v>0.147022866142755</v>
      </c>
      <c r="AN13" s="17">
        <v>8.6931108441690899E-2</v>
      </c>
      <c r="AO13" s="17">
        <v>5.3368520485788197E-2</v>
      </c>
      <c r="AP13" s="17">
        <v>5.8748345886381802E-2</v>
      </c>
      <c r="AQ13" s="17">
        <v>1.9698412329795599E-2</v>
      </c>
      <c r="AR13" s="17"/>
      <c r="AS13" s="17">
        <v>5.14975384858447E-2</v>
      </c>
      <c r="AT13" s="17">
        <v>0.115794789212119</v>
      </c>
      <c r="AU13" s="17">
        <v>0.122016135589363</v>
      </c>
      <c r="AV13" s="17">
        <v>5.6156232704225401E-2</v>
      </c>
      <c r="AW13" s="17">
        <v>9.4386096117039894E-2</v>
      </c>
      <c r="AX13" s="17">
        <v>8.2149334304675706E-2</v>
      </c>
      <c r="AY13" s="17"/>
      <c r="AZ13" s="17">
        <v>5.8989634897472602E-2</v>
      </c>
      <c r="BA13" s="17">
        <v>6.5500798551382702E-2</v>
      </c>
      <c r="BB13" s="17">
        <v>0.103752187119211</v>
      </c>
      <c r="BC13" s="17">
        <v>9.2596876040823298E-2</v>
      </c>
      <c r="BD13" s="17">
        <v>0.108280837145911</v>
      </c>
      <c r="BE13" s="17"/>
      <c r="BF13" s="17">
        <v>6.9063986479133602E-2</v>
      </c>
      <c r="BG13" s="17"/>
      <c r="BH13" s="17">
        <v>6.2395112382539697E-2</v>
      </c>
      <c r="BI13" s="17"/>
      <c r="BJ13" s="17">
        <v>6.7079065987212194E-2</v>
      </c>
      <c r="BK13" s="17">
        <v>0.13700098344740499</v>
      </c>
      <c r="BL13" s="17">
        <v>4.92090594832649E-2</v>
      </c>
      <c r="BM13" s="17">
        <v>9.6261041400043004E-2</v>
      </c>
      <c r="BN13" s="17">
        <v>6.3798400681224901E-2</v>
      </c>
      <c r="BO13" s="17">
        <v>0.13892748212858899</v>
      </c>
      <c r="BP13" s="17"/>
      <c r="BQ13" s="17">
        <v>3.1443700330428703E-2</v>
      </c>
      <c r="BR13" s="17">
        <v>5.9495845245085603E-2</v>
      </c>
      <c r="BS13" s="17">
        <v>9.5964261609054594E-2</v>
      </c>
      <c r="BT13" s="17"/>
      <c r="BU13" s="17">
        <v>8.3721517056537603E-2</v>
      </c>
      <c r="BV13" s="17">
        <v>5.6844914201418503E-2</v>
      </c>
      <c r="BW13" s="17">
        <v>7.1319601738219093E-2</v>
      </c>
      <c r="BX13" s="17"/>
      <c r="BY13" s="17">
        <v>5.9401287710667203E-2</v>
      </c>
      <c r="BZ13" s="17"/>
      <c r="CA13" s="17">
        <v>7.8595828656715896E-2</v>
      </c>
    </row>
    <row r="14" spans="2:79" x14ac:dyDescent="0.35">
      <c r="B14" s="18" t="s">
        <v>389</v>
      </c>
      <c r="C14" s="21">
        <v>0.81258800625981997</v>
      </c>
      <c r="D14" s="21">
        <v>0.81579815121427901</v>
      </c>
      <c r="E14" s="21">
        <v>0.80764080371264801</v>
      </c>
      <c r="F14" s="21"/>
      <c r="G14" s="21">
        <v>0.77172241126854701</v>
      </c>
      <c r="H14" s="21">
        <v>0.82137338685727002</v>
      </c>
      <c r="I14" s="21">
        <v>0.79593107921067396</v>
      </c>
      <c r="J14" s="21">
        <v>0.86127013506997696</v>
      </c>
      <c r="K14" s="21">
        <v>0.79722140379970496</v>
      </c>
      <c r="L14" s="21">
        <v>0.81937447828448096</v>
      </c>
      <c r="M14" s="21"/>
      <c r="N14" s="21">
        <v>0.83648692557070903</v>
      </c>
      <c r="O14" s="21">
        <v>0.87208031534286301</v>
      </c>
      <c r="P14" s="21">
        <v>0.75646888897147402</v>
      </c>
      <c r="Q14" s="21">
        <v>0.78552450235972004</v>
      </c>
      <c r="R14" s="21"/>
      <c r="S14" s="21">
        <v>0.79836618962800099</v>
      </c>
      <c r="T14" s="21">
        <v>0.83523803679787201</v>
      </c>
      <c r="U14" s="21">
        <v>0.86141417355536298</v>
      </c>
      <c r="V14" s="21">
        <v>0.88917895631632904</v>
      </c>
      <c r="W14" s="21">
        <v>0.90434901930186795</v>
      </c>
      <c r="X14" s="21">
        <v>0.65926217994327596</v>
      </c>
      <c r="Y14" s="21">
        <v>0.78669932550747901</v>
      </c>
      <c r="Z14" s="21">
        <v>0.79181093511210299</v>
      </c>
      <c r="AA14" s="21">
        <v>0.81743284103694802</v>
      </c>
      <c r="AB14" s="21">
        <v>0.76091251590826003</v>
      </c>
      <c r="AC14" s="21">
        <v>0.79660003899398202</v>
      </c>
      <c r="AD14" s="21">
        <v>0.911987561127234</v>
      </c>
      <c r="AE14" s="21"/>
      <c r="AF14" s="21">
        <v>0.74923200300527404</v>
      </c>
      <c r="AG14" s="21">
        <v>0.77977951534260004</v>
      </c>
      <c r="AH14" s="21">
        <v>0.87069536819617499</v>
      </c>
      <c r="AI14" s="21">
        <v>0.87342978029176899</v>
      </c>
      <c r="AJ14" s="21">
        <v>0.86243267459619999</v>
      </c>
      <c r="AK14" s="21">
        <v>0.87170020717524399</v>
      </c>
      <c r="AL14" s="21"/>
      <c r="AM14" s="21">
        <v>0.76504475932409899</v>
      </c>
      <c r="AN14" s="21">
        <v>0.78454566060997</v>
      </c>
      <c r="AO14" s="21">
        <v>0.85305526348663896</v>
      </c>
      <c r="AP14" s="21">
        <v>0.86373215922846902</v>
      </c>
      <c r="AQ14" s="21">
        <v>0.88381336465365001</v>
      </c>
      <c r="AR14" s="21"/>
      <c r="AS14" s="21">
        <v>0.807814903945834</v>
      </c>
      <c r="AT14" s="21">
        <v>0.810527445094264</v>
      </c>
      <c r="AU14" s="21">
        <v>0.74073867082510503</v>
      </c>
      <c r="AV14" s="21">
        <v>0.86947008750432098</v>
      </c>
      <c r="AW14" s="21">
        <v>0.80350389184405502</v>
      </c>
      <c r="AX14" s="21">
        <v>0.83524040430194701</v>
      </c>
      <c r="AY14" s="21"/>
      <c r="AZ14" s="21">
        <v>0.86205865210095001</v>
      </c>
      <c r="BA14" s="21">
        <v>0.81440907092397796</v>
      </c>
      <c r="BB14" s="21">
        <v>0.82540989473218296</v>
      </c>
      <c r="BC14" s="21">
        <v>0.81367133686332904</v>
      </c>
      <c r="BD14" s="21">
        <v>0.76395350568381504</v>
      </c>
      <c r="BE14" s="21"/>
      <c r="BF14" s="21">
        <v>0.83457277855816903</v>
      </c>
      <c r="BG14" s="21"/>
      <c r="BH14" s="21">
        <v>0.84533582239670602</v>
      </c>
      <c r="BI14" s="21"/>
      <c r="BJ14" s="21">
        <v>0.83945583830772297</v>
      </c>
      <c r="BK14" s="21">
        <v>0.76385289200589901</v>
      </c>
      <c r="BL14" s="21">
        <v>0.82533556316686296</v>
      </c>
      <c r="BM14" s="21">
        <v>0.82214620098271696</v>
      </c>
      <c r="BN14" s="21">
        <v>0.86106843072049499</v>
      </c>
      <c r="BO14" s="21">
        <v>0.75684295346529495</v>
      </c>
      <c r="BP14" s="21"/>
      <c r="BQ14" s="21">
        <v>0.84414575932271596</v>
      </c>
      <c r="BR14" s="21">
        <v>0.82583030294399395</v>
      </c>
      <c r="BS14" s="21">
        <v>0.80948019647640401</v>
      </c>
      <c r="BT14" s="21"/>
      <c r="BU14" s="21">
        <v>0.84960567857550395</v>
      </c>
      <c r="BV14" s="21">
        <v>0.88565868259365899</v>
      </c>
      <c r="BW14" s="21">
        <v>0.79182243262645302</v>
      </c>
      <c r="BX14" s="21"/>
      <c r="BY14" s="21">
        <v>0.70886848724337403</v>
      </c>
      <c r="BZ14" s="21"/>
      <c r="CA14" s="21">
        <v>0.85206001346456495</v>
      </c>
    </row>
    <row r="15" spans="2:79" x14ac:dyDescent="0.35">
      <c r="B15" s="18" t="s">
        <v>390</v>
      </c>
      <c r="C15" s="21">
        <v>0.10291014613607</v>
      </c>
      <c r="D15" s="21">
        <v>9.6860627770887706E-2</v>
      </c>
      <c r="E15" s="21">
        <v>0.10986436042874501</v>
      </c>
      <c r="F15" s="21"/>
      <c r="G15" s="21">
        <v>0.17611851315277</v>
      </c>
      <c r="H15" s="21">
        <v>0.121708264885815</v>
      </c>
      <c r="I15" s="21">
        <v>8.56529539428207E-2</v>
      </c>
      <c r="J15" s="21">
        <v>7.5231900436038002E-2</v>
      </c>
      <c r="K15" s="21">
        <v>7.7381881022799096E-2</v>
      </c>
      <c r="L15" s="21">
        <v>9.0457625127064303E-2</v>
      </c>
      <c r="M15" s="21"/>
      <c r="N15" s="21">
        <v>0.102648981547249</v>
      </c>
      <c r="O15" s="21">
        <v>7.4892729481465498E-2</v>
      </c>
      <c r="P15" s="21">
        <v>0.13435485296774299</v>
      </c>
      <c r="Q15" s="21">
        <v>0.106121423583955</v>
      </c>
      <c r="R15" s="21"/>
      <c r="S15" s="21">
        <v>0.15672930116370601</v>
      </c>
      <c r="T15" s="21">
        <v>5.8408820381327199E-2</v>
      </c>
      <c r="U15" s="21">
        <v>7.5155064811417593E-2</v>
      </c>
      <c r="V15" s="21">
        <v>3.2176474012332298E-2</v>
      </c>
      <c r="W15" s="21">
        <v>9.5650980698132104E-2</v>
      </c>
      <c r="X15" s="21">
        <v>0.218928990415624</v>
      </c>
      <c r="Y15" s="21">
        <v>0.122607735634699</v>
      </c>
      <c r="Z15" s="21">
        <v>4.9238688153802897E-2</v>
      </c>
      <c r="AA15" s="21">
        <v>0.119065457168718</v>
      </c>
      <c r="AB15" s="21">
        <v>7.6267407086017494E-2</v>
      </c>
      <c r="AC15" s="21">
        <v>9.2176033725692205E-2</v>
      </c>
      <c r="AD15" s="21">
        <v>6.7835639957181906E-2</v>
      </c>
      <c r="AE15" s="21"/>
      <c r="AF15" s="21">
        <v>0.11223674990801601</v>
      </c>
      <c r="AG15" s="21">
        <v>0.10386632772790701</v>
      </c>
      <c r="AH15" s="21">
        <v>9.9001403860726395E-2</v>
      </c>
      <c r="AI15" s="21">
        <v>0.122496140024314</v>
      </c>
      <c r="AJ15" s="21">
        <v>8.3921819595975694E-2</v>
      </c>
      <c r="AK15" s="21">
        <v>9.79673299618639E-2</v>
      </c>
      <c r="AL15" s="21"/>
      <c r="AM15" s="21">
        <v>8.7932374533146299E-2</v>
      </c>
      <c r="AN15" s="21">
        <v>0.12852323094833901</v>
      </c>
      <c r="AO15" s="21">
        <v>9.3576216027573295E-2</v>
      </c>
      <c r="AP15" s="21">
        <v>7.7519494885149198E-2</v>
      </c>
      <c r="AQ15" s="21">
        <v>9.64882230165542E-2</v>
      </c>
      <c r="AR15" s="21"/>
      <c r="AS15" s="21">
        <v>0.14068755756832199</v>
      </c>
      <c r="AT15" s="21">
        <v>7.3677765693617003E-2</v>
      </c>
      <c r="AU15" s="21">
        <v>0.137245193585532</v>
      </c>
      <c r="AV15" s="21">
        <v>7.4373679791453401E-2</v>
      </c>
      <c r="AW15" s="21">
        <v>0.102110012038905</v>
      </c>
      <c r="AX15" s="21">
        <v>8.2610261393377002E-2</v>
      </c>
      <c r="AY15" s="21"/>
      <c r="AZ15" s="21">
        <v>7.8951713001577495E-2</v>
      </c>
      <c r="BA15" s="21">
        <v>0.12009013052464</v>
      </c>
      <c r="BB15" s="21">
        <v>7.0837918148606502E-2</v>
      </c>
      <c r="BC15" s="21">
        <v>9.3731787095847299E-2</v>
      </c>
      <c r="BD15" s="21">
        <v>0.12776565717027399</v>
      </c>
      <c r="BE15" s="21"/>
      <c r="BF15" s="21">
        <v>9.6363234962697095E-2</v>
      </c>
      <c r="BG15" s="21"/>
      <c r="BH15" s="21">
        <v>9.2269065220754301E-2</v>
      </c>
      <c r="BI15" s="21"/>
      <c r="BJ15" s="21">
        <v>9.3465095705065199E-2</v>
      </c>
      <c r="BK15" s="21">
        <v>9.9146124546695594E-2</v>
      </c>
      <c r="BL15" s="21">
        <v>0.125455377349872</v>
      </c>
      <c r="BM15" s="21">
        <v>8.1592757617239706E-2</v>
      </c>
      <c r="BN15" s="21">
        <v>7.5133168598279607E-2</v>
      </c>
      <c r="BO15" s="21">
        <v>0.104229564406115</v>
      </c>
      <c r="BP15" s="21"/>
      <c r="BQ15" s="21">
        <v>0.124410540346855</v>
      </c>
      <c r="BR15" s="21">
        <v>0.11467385181092001</v>
      </c>
      <c r="BS15" s="21">
        <v>9.4555541914541505E-2</v>
      </c>
      <c r="BT15" s="21"/>
      <c r="BU15" s="21">
        <v>6.6672804367958097E-2</v>
      </c>
      <c r="BV15" s="21">
        <v>5.7496403204922199E-2</v>
      </c>
      <c r="BW15" s="21">
        <v>0.13685796563532801</v>
      </c>
      <c r="BX15" s="21"/>
      <c r="BY15" s="21">
        <v>0.231730225045959</v>
      </c>
      <c r="BZ15" s="21"/>
      <c r="CA15" s="21">
        <v>6.9344157878719198E-2</v>
      </c>
    </row>
    <row r="16" spans="2:79" x14ac:dyDescent="0.35">
      <c r="B16" s="18" t="s">
        <v>202</v>
      </c>
      <c r="C16" s="22">
        <v>0.709677860123749</v>
      </c>
      <c r="D16" s="22">
        <v>0.71893752344339101</v>
      </c>
      <c r="E16" s="22">
        <v>0.69777644328390398</v>
      </c>
      <c r="F16" s="22"/>
      <c r="G16" s="22">
        <v>0.59560389811577696</v>
      </c>
      <c r="H16" s="22">
        <v>0.69966512197145403</v>
      </c>
      <c r="I16" s="22">
        <v>0.71027812526785306</v>
      </c>
      <c r="J16" s="22">
        <v>0.78603823463393896</v>
      </c>
      <c r="K16" s="22">
        <v>0.71983952277690599</v>
      </c>
      <c r="L16" s="22">
        <v>0.72891685315741594</v>
      </c>
      <c r="M16" s="22"/>
      <c r="N16" s="22">
        <v>0.73383794402346003</v>
      </c>
      <c r="O16" s="22">
        <v>0.79718758586139704</v>
      </c>
      <c r="P16" s="22">
        <v>0.62211403600373105</v>
      </c>
      <c r="Q16" s="22">
        <v>0.679403078775765</v>
      </c>
      <c r="R16" s="22"/>
      <c r="S16" s="22">
        <v>0.64163688846429501</v>
      </c>
      <c r="T16" s="22">
        <v>0.77682921641654501</v>
      </c>
      <c r="U16" s="22">
        <v>0.786259108743946</v>
      </c>
      <c r="V16" s="22">
        <v>0.857002482303997</v>
      </c>
      <c r="W16" s="22">
        <v>0.80869803860373601</v>
      </c>
      <c r="X16" s="22">
        <v>0.44033318952765199</v>
      </c>
      <c r="Y16" s="22">
        <v>0.66409158987278005</v>
      </c>
      <c r="Z16" s="22">
        <v>0.74257224695830004</v>
      </c>
      <c r="AA16" s="22">
        <v>0.69836738386823105</v>
      </c>
      <c r="AB16" s="22">
        <v>0.68464510882224305</v>
      </c>
      <c r="AC16" s="22">
        <v>0.70442400526828997</v>
      </c>
      <c r="AD16" s="22">
        <v>0.844151921170052</v>
      </c>
      <c r="AE16" s="22"/>
      <c r="AF16" s="22">
        <v>0.63699525309725802</v>
      </c>
      <c r="AG16" s="22">
        <v>0.67591318761469199</v>
      </c>
      <c r="AH16" s="22">
        <v>0.77169396433544901</v>
      </c>
      <c r="AI16" s="22">
        <v>0.75093364026745502</v>
      </c>
      <c r="AJ16" s="22">
        <v>0.77851085500022399</v>
      </c>
      <c r="AK16" s="22">
        <v>0.77373287721338002</v>
      </c>
      <c r="AL16" s="22"/>
      <c r="AM16" s="22">
        <v>0.67711238479095304</v>
      </c>
      <c r="AN16" s="22">
        <v>0.65602242966163204</v>
      </c>
      <c r="AO16" s="22">
        <v>0.75947904745906503</v>
      </c>
      <c r="AP16" s="22">
        <v>0.78621266434332004</v>
      </c>
      <c r="AQ16" s="22">
        <v>0.78732514163709599</v>
      </c>
      <c r="AR16" s="22"/>
      <c r="AS16" s="22">
        <v>0.66712734637751203</v>
      </c>
      <c r="AT16" s="22">
        <v>0.73684967940064705</v>
      </c>
      <c r="AU16" s="22">
        <v>0.60349347723957303</v>
      </c>
      <c r="AV16" s="22">
        <v>0.79509640771286805</v>
      </c>
      <c r="AW16" s="22">
        <v>0.701393879805149</v>
      </c>
      <c r="AX16" s="22">
        <v>0.75263014290857</v>
      </c>
      <c r="AY16" s="22"/>
      <c r="AZ16" s="22">
        <v>0.78310693909937201</v>
      </c>
      <c r="BA16" s="22">
        <v>0.69431894039933795</v>
      </c>
      <c r="BB16" s="22">
        <v>0.754571976583577</v>
      </c>
      <c r="BC16" s="22">
        <v>0.71993954976748198</v>
      </c>
      <c r="BD16" s="22">
        <v>0.63618784851354104</v>
      </c>
      <c r="BE16" s="22"/>
      <c r="BF16" s="22">
        <v>0.73820954359547197</v>
      </c>
      <c r="BG16" s="22"/>
      <c r="BH16" s="22">
        <v>0.75306675717595195</v>
      </c>
      <c r="BI16" s="22"/>
      <c r="BJ16" s="22">
        <v>0.74599074260265696</v>
      </c>
      <c r="BK16" s="22">
        <v>0.66470676745920398</v>
      </c>
      <c r="BL16" s="22">
        <v>0.69988018581699096</v>
      </c>
      <c r="BM16" s="22">
        <v>0.74055344336547801</v>
      </c>
      <c r="BN16" s="22">
        <v>0.78593526212221598</v>
      </c>
      <c r="BO16" s="22">
        <v>0.65261338905917998</v>
      </c>
      <c r="BP16" s="22"/>
      <c r="BQ16" s="22">
        <v>0.71973521897586201</v>
      </c>
      <c r="BR16" s="22">
        <v>0.71115645113307302</v>
      </c>
      <c r="BS16" s="22">
        <v>0.71492465456186205</v>
      </c>
      <c r="BT16" s="22"/>
      <c r="BU16" s="22">
        <v>0.78293287420754598</v>
      </c>
      <c r="BV16" s="22">
        <v>0.82816227938873699</v>
      </c>
      <c r="BW16" s="22">
        <v>0.65496446699112398</v>
      </c>
      <c r="BX16" s="22"/>
      <c r="BY16" s="22">
        <v>0.47713826219741501</v>
      </c>
      <c r="BZ16" s="22"/>
      <c r="CA16" s="22">
        <v>0.782715855585846</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797</v>
      </c>
      <c r="D7" s="10">
        <v>379</v>
      </c>
      <c r="E7" s="10">
        <v>415</v>
      </c>
      <c r="F7" s="10"/>
      <c r="G7" s="10">
        <v>89</v>
      </c>
      <c r="H7" s="10">
        <v>127</v>
      </c>
      <c r="I7" s="10">
        <v>89</v>
      </c>
      <c r="J7" s="10">
        <v>124</v>
      </c>
      <c r="K7" s="10">
        <v>135</v>
      </c>
      <c r="L7" s="10">
        <v>233</v>
      </c>
      <c r="M7" s="10"/>
      <c r="N7" s="10">
        <v>332</v>
      </c>
      <c r="O7" s="10">
        <v>212</v>
      </c>
      <c r="P7" s="10">
        <v>89</v>
      </c>
      <c r="Q7" s="10">
        <v>157</v>
      </c>
      <c r="R7" s="10"/>
      <c r="S7" s="10">
        <v>97</v>
      </c>
      <c r="T7" s="10">
        <v>102</v>
      </c>
      <c r="U7" s="10">
        <v>81</v>
      </c>
      <c r="V7" s="10">
        <v>54</v>
      </c>
      <c r="W7" s="10">
        <v>51</v>
      </c>
      <c r="X7" s="10">
        <v>69</v>
      </c>
      <c r="Y7" s="10">
        <v>62</v>
      </c>
      <c r="Z7" s="10">
        <v>28</v>
      </c>
      <c r="AA7" s="10">
        <v>83</v>
      </c>
      <c r="AB7" s="10">
        <v>91</v>
      </c>
      <c r="AC7" s="10">
        <v>51</v>
      </c>
      <c r="AD7" s="10">
        <v>28</v>
      </c>
      <c r="AE7" s="10"/>
      <c r="AF7" s="10">
        <v>138</v>
      </c>
      <c r="AG7" s="10">
        <v>252</v>
      </c>
      <c r="AH7" s="10">
        <v>150</v>
      </c>
      <c r="AI7" s="10">
        <v>92</v>
      </c>
      <c r="AJ7" s="10">
        <v>42</v>
      </c>
      <c r="AK7" s="10">
        <v>61</v>
      </c>
      <c r="AL7" s="10"/>
      <c r="AM7" s="10">
        <v>142</v>
      </c>
      <c r="AN7" s="10">
        <v>255</v>
      </c>
      <c r="AO7" s="10">
        <v>253</v>
      </c>
      <c r="AP7" s="10">
        <v>107</v>
      </c>
      <c r="AQ7" s="10">
        <v>19</v>
      </c>
      <c r="AR7" s="10"/>
      <c r="AS7" s="10">
        <v>169</v>
      </c>
      <c r="AT7" s="10">
        <v>184</v>
      </c>
      <c r="AU7" s="10">
        <v>118</v>
      </c>
      <c r="AV7" s="10">
        <v>165</v>
      </c>
      <c r="AW7" s="10">
        <v>96</v>
      </c>
      <c r="AX7" s="10">
        <v>64</v>
      </c>
      <c r="AY7" s="10"/>
      <c r="AZ7" s="10">
        <v>201</v>
      </c>
      <c r="BA7" s="10">
        <v>217</v>
      </c>
      <c r="BB7" s="10">
        <v>139</v>
      </c>
      <c r="BC7" s="10">
        <v>73</v>
      </c>
      <c r="BD7" s="10">
        <v>165</v>
      </c>
      <c r="BE7" s="10"/>
      <c r="BF7" s="10">
        <v>660</v>
      </c>
      <c r="BG7" s="10"/>
      <c r="BH7" s="10">
        <v>522</v>
      </c>
      <c r="BI7" s="10"/>
      <c r="BJ7" s="10">
        <v>214</v>
      </c>
      <c r="BK7" s="10">
        <v>185</v>
      </c>
      <c r="BL7" s="10">
        <v>270</v>
      </c>
      <c r="BM7" s="10">
        <v>43</v>
      </c>
      <c r="BN7" s="10">
        <v>27</v>
      </c>
      <c r="BO7" s="10">
        <v>20</v>
      </c>
      <c r="BP7" s="10"/>
      <c r="BQ7" s="10">
        <v>100</v>
      </c>
      <c r="BR7" s="10">
        <v>229</v>
      </c>
      <c r="BS7" s="10">
        <v>402</v>
      </c>
      <c r="BT7" s="10"/>
      <c r="BU7" s="10">
        <v>34</v>
      </c>
      <c r="BV7" s="10">
        <v>275</v>
      </c>
      <c r="BW7" s="10">
        <v>401</v>
      </c>
      <c r="BX7" s="10"/>
      <c r="BY7" s="10">
        <v>22</v>
      </c>
      <c r="BZ7" s="10"/>
      <c r="CA7" s="10">
        <v>176</v>
      </c>
    </row>
    <row r="8" spans="2:79" ht="30" customHeight="1" x14ac:dyDescent="0.35">
      <c r="B8" s="11" t="s">
        <v>20</v>
      </c>
      <c r="C8" s="11">
        <v>784</v>
      </c>
      <c r="D8" s="11">
        <v>379</v>
      </c>
      <c r="E8" s="11">
        <v>402</v>
      </c>
      <c r="F8" s="11"/>
      <c r="G8" s="11">
        <v>105</v>
      </c>
      <c r="H8" s="11">
        <v>147</v>
      </c>
      <c r="I8" s="11">
        <v>123</v>
      </c>
      <c r="J8" s="11">
        <v>128</v>
      </c>
      <c r="K8" s="11">
        <v>99</v>
      </c>
      <c r="L8" s="11">
        <v>182</v>
      </c>
      <c r="M8" s="11"/>
      <c r="N8" s="11">
        <v>225</v>
      </c>
      <c r="O8" s="11">
        <v>206</v>
      </c>
      <c r="P8" s="11">
        <v>156</v>
      </c>
      <c r="Q8" s="11">
        <v>189</v>
      </c>
      <c r="R8" s="11"/>
      <c r="S8" s="11">
        <v>108</v>
      </c>
      <c r="T8" s="11">
        <v>90</v>
      </c>
      <c r="U8" s="11">
        <v>78</v>
      </c>
      <c r="V8" s="11">
        <v>73</v>
      </c>
      <c r="W8" s="11">
        <v>49</v>
      </c>
      <c r="X8" s="11">
        <v>77</v>
      </c>
      <c r="Y8" s="11">
        <v>51</v>
      </c>
      <c r="Z8" s="11">
        <v>27</v>
      </c>
      <c r="AA8" s="11">
        <v>87</v>
      </c>
      <c r="AB8" s="11">
        <v>79</v>
      </c>
      <c r="AC8" s="11">
        <v>41</v>
      </c>
      <c r="AD8" s="11">
        <v>23</v>
      </c>
      <c r="AE8" s="11"/>
      <c r="AF8" s="11">
        <v>135</v>
      </c>
      <c r="AG8" s="11">
        <v>272</v>
      </c>
      <c r="AH8" s="11">
        <v>146</v>
      </c>
      <c r="AI8" s="11">
        <v>91</v>
      </c>
      <c r="AJ8" s="11">
        <v>35</v>
      </c>
      <c r="AK8" s="11">
        <v>43</v>
      </c>
      <c r="AL8" s="11"/>
      <c r="AM8" s="11">
        <v>149</v>
      </c>
      <c r="AN8" s="11">
        <v>273</v>
      </c>
      <c r="AO8" s="11">
        <v>235</v>
      </c>
      <c r="AP8" s="11">
        <v>97</v>
      </c>
      <c r="AQ8" s="11">
        <v>9</v>
      </c>
      <c r="AR8" s="11"/>
      <c r="AS8" s="11">
        <v>173</v>
      </c>
      <c r="AT8" s="11">
        <v>171</v>
      </c>
      <c r="AU8" s="11">
        <v>127</v>
      </c>
      <c r="AV8" s="11">
        <v>163</v>
      </c>
      <c r="AW8" s="11">
        <v>86</v>
      </c>
      <c r="AX8" s="11">
        <v>64</v>
      </c>
      <c r="AY8" s="11"/>
      <c r="AZ8" s="11">
        <v>175</v>
      </c>
      <c r="BA8" s="11">
        <v>220</v>
      </c>
      <c r="BB8" s="11">
        <v>150</v>
      </c>
      <c r="BC8" s="11">
        <v>60</v>
      </c>
      <c r="BD8" s="11">
        <v>178</v>
      </c>
      <c r="BE8" s="11"/>
      <c r="BF8" s="11">
        <v>629</v>
      </c>
      <c r="BG8" s="11"/>
      <c r="BH8" s="11">
        <v>479</v>
      </c>
      <c r="BI8" s="11"/>
      <c r="BJ8" s="11">
        <v>238</v>
      </c>
      <c r="BK8" s="11">
        <v>160</v>
      </c>
      <c r="BL8" s="11">
        <v>234</v>
      </c>
      <c r="BM8" s="11">
        <v>53</v>
      </c>
      <c r="BN8" s="11">
        <v>33</v>
      </c>
      <c r="BO8" s="11">
        <v>22</v>
      </c>
      <c r="BP8" s="11"/>
      <c r="BQ8" s="11">
        <v>90</v>
      </c>
      <c r="BR8" s="11">
        <v>226</v>
      </c>
      <c r="BS8" s="11">
        <v>402</v>
      </c>
      <c r="BT8" s="11"/>
      <c r="BU8" s="11">
        <v>33</v>
      </c>
      <c r="BV8" s="11">
        <v>257</v>
      </c>
      <c r="BW8" s="11">
        <v>402</v>
      </c>
      <c r="BX8" s="11"/>
      <c r="BY8" s="11">
        <v>26</v>
      </c>
      <c r="BZ8" s="11"/>
      <c r="CA8" s="11">
        <v>168</v>
      </c>
    </row>
    <row r="9" spans="2:79" x14ac:dyDescent="0.35">
      <c r="B9" s="18" t="s">
        <v>385</v>
      </c>
      <c r="C9" s="17">
        <v>0.31890262532327002</v>
      </c>
      <c r="D9" s="17">
        <v>0.35714312718997998</v>
      </c>
      <c r="E9" s="17">
        <v>0.28156437853184102</v>
      </c>
      <c r="F9" s="17"/>
      <c r="G9" s="17">
        <v>0.296352478836096</v>
      </c>
      <c r="H9" s="17">
        <v>0.345946489232969</v>
      </c>
      <c r="I9" s="17">
        <v>0.30229722783440099</v>
      </c>
      <c r="J9" s="17">
        <v>0.366808491072459</v>
      </c>
      <c r="K9" s="17">
        <v>0.290888219878359</v>
      </c>
      <c r="L9" s="17">
        <v>0.302895188227991</v>
      </c>
      <c r="M9" s="17"/>
      <c r="N9" s="17">
        <v>0.35475115117760198</v>
      </c>
      <c r="O9" s="17">
        <v>0.31761481427348998</v>
      </c>
      <c r="P9" s="17">
        <v>0.31077590335590599</v>
      </c>
      <c r="Q9" s="17">
        <v>0.27519132514757699</v>
      </c>
      <c r="R9" s="17"/>
      <c r="S9" s="17">
        <v>0.33928489977485998</v>
      </c>
      <c r="T9" s="17">
        <v>0.33832070116929103</v>
      </c>
      <c r="U9" s="17">
        <v>0.36001554091431698</v>
      </c>
      <c r="V9" s="17">
        <v>0.29664539498575199</v>
      </c>
      <c r="W9" s="17">
        <v>0.28848410331672297</v>
      </c>
      <c r="X9" s="17">
        <v>0.31302799978986501</v>
      </c>
      <c r="Y9" s="17">
        <v>0.37158648209582801</v>
      </c>
      <c r="Z9" s="17">
        <v>0.29651105390682297</v>
      </c>
      <c r="AA9" s="17">
        <v>0.32024256794933897</v>
      </c>
      <c r="AB9" s="17">
        <v>0.29300368131524801</v>
      </c>
      <c r="AC9" s="17">
        <v>0.33884299999158601</v>
      </c>
      <c r="AD9" s="17">
        <v>0.122765431814586</v>
      </c>
      <c r="AE9" s="17"/>
      <c r="AF9" s="17">
        <v>0.34085214253770002</v>
      </c>
      <c r="AG9" s="17">
        <v>0.319534825546538</v>
      </c>
      <c r="AH9" s="17">
        <v>0.28339319856319301</v>
      </c>
      <c r="AI9" s="17">
        <v>0.38413092235350299</v>
      </c>
      <c r="AJ9" s="17">
        <v>0.31181771303470002</v>
      </c>
      <c r="AK9" s="17">
        <v>0.43193912419822</v>
      </c>
      <c r="AL9" s="17"/>
      <c r="AM9" s="17">
        <v>0.28809373706594898</v>
      </c>
      <c r="AN9" s="17">
        <v>0.32259604225667798</v>
      </c>
      <c r="AO9" s="17">
        <v>0.33772233651328798</v>
      </c>
      <c r="AP9" s="17">
        <v>0.30859946410809402</v>
      </c>
      <c r="AQ9" s="17">
        <v>0.53110221562299598</v>
      </c>
      <c r="AR9" s="17"/>
      <c r="AS9" s="17">
        <v>0.27580080799524498</v>
      </c>
      <c r="AT9" s="17">
        <v>0.385889120522036</v>
      </c>
      <c r="AU9" s="17">
        <v>0.36370639717522102</v>
      </c>
      <c r="AV9" s="17">
        <v>0.272798573814309</v>
      </c>
      <c r="AW9" s="17">
        <v>0.28273068387031203</v>
      </c>
      <c r="AX9" s="17">
        <v>0.33604250729445301</v>
      </c>
      <c r="AY9" s="17"/>
      <c r="AZ9" s="17">
        <v>0.30396231017896003</v>
      </c>
      <c r="BA9" s="17">
        <v>0.33112907379796702</v>
      </c>
      <c r="BB9" s="17">
        <v>0.28576571990697502</v>
      </c>
      <c r="BC9" s="17">
        <v>0.36542063791563101</v>
      </c>
      <c r="BD9" s="17">
        <v>0.33345593656971401</v>
      </c>
      <c r="BE9" s="17"/>
      <c r="BF9" s="17">
        <v>0.33049834167410402</v>
      </c>
      <c r="BG9" s="17"/>
      <c r="BH9" s="17">
        <v>0.32773304463053599</v>
      </c>
      <c r="BI9" s="17"/>
      <c r="BJ9" s="17">
        <v>0.353680088636394</v>
      </c>
      <c r="BK9" s="17">
        <v>0.34233282961474298</v>
      </c>
      <c r="BL9" s="17">
        <v>0.29158774612594701</v>
      </c>
      <c r="BM9" s="17">
        <v>0.30266867575387901</v>
      </c>
      <c r="BN9" s="17">
        <v>0.58028701713549202</v>
      </c>
      <c r="BO9" s="17">
        <v>0.17588660945500201</v>
      </c>
      <c r="BP9" s="17"/>
      <c r="BQ9" s="17">
        <v>0.42846510425168999</v>
      </c>
      <c r="BR9" s="17">
        <v>0.30126940749152598</v>
      </c>
      <c r="BS9" s="17">
        <v>0.30513301737340498</v>
      </c>
      <c r="BT9" s="17"/>
      <c r="BU9" s="17">
        <v>0.35294800421139</v>
      </c>
      <c r="BV9" s="17">
        <v>0.34583552191322198</v>
      </c>
      <c r="BW9" s="17">
        <v>0.314406897924498</v>
      </c>
      <c r="BX9" s="17"/>
      <c r="BY9" s="17">
        <v>0.134672708543425</v>
      </c>
      <c r="BZ9" s="17"/>
      <c r="CA9" s="17">
        <v>0.39412515888799399</v>
      </c>
    </row>
    <row r="10" spans="2:79" x14ac:dyDescent="0.35">
      <c r="B10" s="18" t="s">
        <v>386</v>
      </c>
      <c r="C10" s="17">
        <v>0.477102769965637</v>
      </c>
      <c r="D10" s="17">
        <v>0.45299140086540501</v>
      </c>
      <c r="E10" s="17">
        <v>0.50284334691039301</v>
      </c>
      <c r="F10" s="17"/>
      <c r="G10" s="17">
        <v>0.32749436821497302</v>
      </c>
      <c r="H10" s="17">
        <v>0.42732339430556998</v>
      </c>
      <c r="I10" s="17">
        <v>0.55509016912839704</v>
      </c>
      <c r="J10" s="17">
        <v>0.48637252226486599</v>
      </c>
      <c r="K10" s="17">
        <v>0.55593878512179096</v>
      </c>
      <c r="L10" s="17">
        <v>0.50105805359996303</v>
      </c>
      <c r="M10" s="17"/>
      <c r="N10" s="17">
        <v>0.45539444485042602</v>
      </c>
      <c r="O10" s="17">
        <v>0.50591626960611802</v>
      </c>
      <c r="P10" s="17">
        <v>0.46481989952892899</v>
      </c>
      <c r="Q10" s="17">
        <v>0.48809750096418503</v>
      </c>
      <c r="R10" s="17"/>
      <c r="S10" s="17">
        <v>0.41349962081991298</v>
      </c>
      <c r="T10" s="17">
        <v>0.52694077913336101</v>
      </c>
      <c r="U10" s="17">
        <v>0.36052618198747099</v>
      </c>
      <c r="V10" s="17">
        <v>0.55600914048954397</v>
      </c>
      <c r="W10" s="17">
        <v>0.56116107527138903</v>
      </c>
      <c r="X10" s="17">
        <v>0.48220343800236198</v>
      </c>
      <c r="Y10" s="17">
        <v>0.40719639567744398</v>
      </c>
      <c r="Z10" s="17">
        <v>0.44546953142555801</v>
      </c>
      <c r="AA10" s="17">
        <v>0.46601928267769999</v>
      </c>
      <c r="AB10" s="17">
        <v>0.49352781974541898</v>
      </c>
      <c r="AC10" s="17">
        <v>0.49405620361961899</v>
      </c>
      <c r="AD10" s="17">
        <v>0.67299735832695295</v>
      </c>
      <c r="AE10" s="17"/>
      <c r="AF10" s="17">
        <v>0.399773700962886</v>
      </c>
      <c r="AG10" s="17">
        <v>0.44979306254123003</v>
      </c>
      <c r="AH10" s="17">
        <v>0.56699943735032299</v>
      </c>
      <c r="AI10" s="17">
        <v>0.48127873678658301</v>
      </c>
      <c r="AJ10" s="17">
        <v>0.51803442765316399</v>
      </c>
      <c r="AK10" s="17">
        <v>0.40613362713291201</v>
      </c>
      <c r="AL10" s="17"/>
      <c r="AM10" s="17">
        <v>0.45007434090531001</v>
      </c>
      <c r="AN10" s="17">
        <v>0.49920164891416202</v>
      </c>
      <c r="AO10" s="17">
        <v>0.49282768179064401</v>
      </c>
      <c r="AP10" s="17">
        <v>0.442842294780251</v>
      </c>
      <c r="AQ10" s="17">
        <v>0.26662487169418803</v>
      </c>
      <c r="AR10" s="17"/>
      <c r="AS10" s="17">
        <v>0.45305167903607602</v>
      </c>
      <c r="AT10" s="17">
        <v>0.42337032033239402</v>
      </c>
      <c r="AU10" s="17">
        <v>0.46365038082061599</v>
      </c>
      <c r="AV10" s="17">
        <v>0.52093892918262397</v>
      </c>
      <c r="AW10" s="17">
        <v>0.53143254035323795</v>
      </c>
      <c r="AX10" s="17">
        <v>0.52364973127880998</v>
      </c>
      <c r="AY10" s="17"/>
      <c r="AZ10" s="17">
        <v>0.51186509283430803</v>
      </c>
      <c r="BA10" s="17">
        <v>0.43961240672718399</v>
      </c>
      <c r="BB10" s="17">
        <v>0.530265517676342</v>
      </c>
      <c r="BC10" s="17">
        <v>0.49199293470848399</v>
      </c>
      <c r="BD10" s="17">
        <v>0.43906940545442102</v>
      </c>
      <c r="BE10" s="17"/>
      <c r="BF10" s="17">
        <v>0.47220116223602598</v>
      </c>
      <c r="BG10" s="17"/>
      <c r="BH10" s="17">
        <v>0.4859371191786</v>
      </c>
      <c r="BI10" s="17"/>
      <c r="BJ10" s="17">
        <v>0.493440938425736</v>
      </c>
      <c r="BK10" s="17">
        <v>0.45720880930157498</v>
      </c>
      <c r="BL10" s="17">
        <v>0.49677379366139002</v>
      </c>
      <c r="BM10" s="17">
        <v>0.54300832851621705</v>
      </c>
      <c r="BN10" s="17">
        <v>0.172759307226968</v>
      </c>
      <c r="BO10" s="17">
        <v>0.48920697826861098</v>
      </c>
      <c r="BP10" s="17"/>
      <c r="BQ10" s="17">
        <v>0.37236375877084599</v>
      </c>
      <c r="BR10" s="17">
        <v>0.50546196701665402</v>
      </c>
      <c r="BS10" s="17">
        <v>0.49899953661690699</v>
      </c>
      <c r="BT10" s="17"/>
      <c r="BU10" s="17">
        <v>0.56966267703246498</v>
      </c>
      <c r="BV10" s="17">
        <v>0.45977279316813202</v>
      </c>
      <c r="BW10" s="17">
        <v>0.49368074991290301</v>
      </c>
      <c r="BX10" s="17"/>
      <c r="BY10" s="17">
        <v>0.53785821005774304</v>
      </c>
      <c r="BZ10" s="17"/>
      <c r="CA10" s="17">
        <v>0.44183711036546303</v>
      </c>
    </row>
    <row r="11" spans="2:79" x14ac:dyDescent="0.35">
      <c r="B11" s="18" t="s">
        <v>387</v>
      </c>
      <c r="C11" s="17">
        <v>0.100539841800639</v>
      </c>
      <c r="D11" s="17">
        <v>0.10006726075125701</v>
      </c>
      <c r="E11" s="17">
        <v>9.8615982133353097E-2</v>
      </c>
      <c r="F11" s="17"/>
      <c r="G11" s="17">
        <v>0.20919518223432099</v>
      </c>
      <c r="H11" s="17">
        <v>0.16453751350323501</v>
      </c>
      <c r="I11" s="17">
        <v>5.1274658980151398E-2</v>
      </c>
      <c r="J11" s="17">
        <v>4.3345294462907399E-2</v>
      </c>
      <c r="K11" s="17">
        <v>7.73636537285394E-2</v>
      </c>
      <c r="L11" s="17">
        <v>7.2363714572915294E-2</v>
      </c>
      <c r="M11" s="17"/>
      <c r="N11" s="17">
        <v>8.9957269928091096E-2</v>
      </c>
      <c r="O11" s="17">
        <v>9.4956212376045596E-2</v>
      </c>
      <c r="P11" s="17">
        <v>0.13299719869658699</v>
      </c>
      <c r="Q11" s="17">
        <v>9.6024279935317203E-2</v>
      </c>
      <c r="R11" s="17"/>
      <c r="S11" s="17">
        <v>0.15001101133827799</v>
      </c>
      <c r="T11" s="17">
        <v>6.2597559407972098E-2</v>
      </c>
      <c r="U11" s="17">
        <v>0.13647994627725599</v>
      </c>
      <c r="V11" s="17">
        <v>0.13448736667467001</v>
      </c>
      <c r="W11" s="17">
        <v>4.8214470700316599E-2</v>
      </c>
      <c r="X11" s="17">
        <v>6.4913367216947807E-2</v>
      </c>
      <c r="Y11" s="17">
        <v>7.80541955472486E-2</v>
      </c>
      <c r="Z11" s="17">
        <v>0.20810450149349199</v>
      </c>
      <c r="AA11" s="17">
        <v>8.1862437162388599E-2</v>
      </c>
      <c r="AB11" s="17">
        <v>9.7564215720522499E-2</v>
      </c>
      <c r="AC11" s="17">
        <v>6.0493720120434802E-2</v>
      </c>
      <c r="AD11" s="17">
        <v>9.1910689425287004E-2</v>
      </c>
      <c r="AE11" s="17"/>
      <c r="AF11" s="17">
        <v>7.4987815014243106E-2</v>
      </c>
      <c r="AG11" s="17">
        <v>0.142050404142507</v>
      </c>
      <c r="AH11" s="17">
        <v>8.8238415973745807E-2</v>
      </c>
      <c r="AI11" s="17">
        <v>7.4954905955064405E-2</v>
      </c>
      <c r="AJ11" s="17">
        <v>6.82763829924736E-2</v>
      </c>
      <c r="AK11" s="17">
        <v>0.12522718196545299</v>
      </c>
      <c r="AL11" s="17"/>
      <c r="AM11" s="17">
        <v>0.11677727078476</v>
      </c>
      <c r="AN11" s="17">
        <v>7.1569551694357095E-2</v>
      </c>
      <c r="AO11" s="17">
        <v>9.6906912487506297E-2</v>
      </c>
      <c r="AP11" s="17">
        <v>0.15709266053374099</v>
      </c>
      <c r="AQ11" s="17">
        <v>5.8041141359854401E-2</v>
      </c>
      <c r="AR11" s="17"/>
      <c r="AS11" s="17">
        <v>0.14930574481033901</v>
      </c>
      <c r="AT11" s="17">
        <v>8.6583624397575998E-2</v>
      </c>
      <c r="AU11" s="17">
        <v>8.8570918491120906E-2</v>
      </c>
      <c r="AV11" s="17">
        <v>0.10448708477569001</v>
      </c>
      <c r="AW11" s="17">
        <v>9.0854104495348698E-2</v>
      </c>
      <c r="AX11" s="17">
        <v>3.3486050166197601E-2</v>
      </c>
      <c r="AY11" s="17"/>
      <c r="AZ11" s="17">
        <v>7.5625716540518598E-2</v>
      </c>
      <c r="BA11" s="17">
        <v>8.5822886505401499E-2</v>
      </c>
      <c r="BB11" s="17">
        <v>0.103030321388101</v>
      </c>
      <c r="BC11" s="17">
        <v>0.104691237696368</v>
      </c>
      <c r="BD11" s="17">
        <v>0.14059590691028501</v>
      </c>
      <c r="BE11" s="17"/>
      <c r="BF11" s="17">
        <v>0.10012996034153999</v>
      </c>
      <c r="BG11" s="17"/>
      <c r="BH11" s="17">
        <v>8.9002748681953694E-2</v>
      </c>
      <c r="BI11" s="17"/>
      <c r="BJ11" s="17">
        <v>7.9500079626709505E-2</v>
      </c>
      <c r="BK11" s="17">
        <v>8.9216305216892597E-2</v>
      </c>
      <c r="BL11" s="17">
        <v>9.7774262404107706E-2</v>
      </c>
      <c r="BM11" s="17">
        <v>4.5801536553061802E-2</v>
      </c>
      <c r="BN11" s="17">
        <v>0.15517904212911299</v>
      </c>
      <c r="BO11" s="17">
        <v>0.21404830208346901</v>
      </c>
      <c r="BP11" s="17"/>
      <c r="BQ11" s="17">
        <v>0.117472580886162</v>
      </c>
      <c r="BR11" s="17">
        <v>8.7865131848762698E-2</v>
      </c>
      <c r="BS11" s="17">
        <v>9.8928415159922498E-2</v>
      </c>
      <c r="BT11" s="17"/>
      <c r="BU11" s="17">
        <v>4.26350715099734E-2</v>
      </c>
      <c r="BV11" s="17">
        <v>7.2844098280443095E-2</v>
      </c>
      <c r="BW11" s="17">
        <v>0.11176953164459499</v>
      </c>
      <c r="BX11" s="17"/>
      <c r="BY11" s="17">
        <v>0.19021664581363901</v>
      </c>
      <c r="BZ11" s="17"/>
      <c r="CA11" s="17">
        <v>9.5762898043370695E-2</v>
      </c>
    </row>
    <row r="12" spans="2:79" x14ac:dyDescent="0.35">
      <c r="B12" s="18" t="s">
        <v>388</v>
      </c>
      <c r="C12" s="17">
        <v>3.7516953691964498E-2</v>
      </c>
      <c r="D12" s="17">
        <v>2.9701415339518401E-2</v>
      </c>
      <c r="E12" s="17">
        <v>4.5117650353191201E-2</v>
      </c>
      <c r="F12" s="17"/>
      <c r="G12" s="17">
        <v>7.1108532616379103E-2</v>
      </c>
      <c r="H12" s="17">
        <v>1.1951040075441901E-2</v>
      </c>
      <c r="I12" s="17">
        <v>6.6349881576928005E-2</v>
      </c>
      <c r="J12" s="17">
        <v>2.93492884072994E-2</v>
      </c>
      <c r="K12" s="17">
        <v>1.33886664192504E-2</v>
      </c>
      <c r="L12" s="17">
        <v>3.8331826527997402E-2</v>
      </c>
      <c r="M12" s="17"/>
      <c r="N12" s="17">
        <v>4.57894723378112E-2</v>
      </c>
      <c r="O12" s="17">
        <v>3.37440212670869E-2</v>
      </c>
      <c r="P12" s="17">
        <v>2.52240395029633E-2</v>
      </c>
      <c r="Q12" s="17">
        <v>3.8691581043134103E-2</v>
      </c>
      <c r="R12" s="17"/>
      <c r="S12" s="17">
        <v>5.4826653782649303E-2</v>
      </c>
      <c r="T12" s="17">
        <v>6.1005996962932497E-2</v>
      </c>
      <c r="U12" s="17">
        <v>3.1319765207835498E-2</v>
      </c>
      <c r="V12" s="17">
        <v>0</v>
      </c>
      <c r="W12" s="17">
        <v>3.5078217755572197E-2</v>
      </c>
      <c r="X12" s="17">
        <v>1.8273805905883098E-2</v>
      </c>
      <c r="Y12" s="17">
        <v>1.38045555604951E-2</v>
      </c>
      <c r="Z12" s="17">
        <v>0</v>
      </c>
      <c r="AA12" s="17">
        <v>5.4096953306842603E-2</v>
      </c>
      <c r="AB12" s="17">
        <v>4.9770437522158498E-2</v>
      </c>
      <c r="AC12" s="17">
        <v>2.62131835419156E-2</v>
      </c>
      <c r="AD12" s="17">
        <v>8.5284348234361804E-2</v>
      </c>
      <c r="AE12" s="17"/>
      <c r="AF12" s="17">
        <v>6.1353389079528003E-2</v>
      </c>
      <c r="AG12" s="17">
        <v>4.0363830837416501E-2</v>
      </c>
      <c r="AH12" s="17">
        <v>4.3040162022158303E-2</v>
      </c>
      <c r="AI12" s="17">
        <v>1.7080533180713099E-2</v>
      </c>
      <c r="AJ12" s="17">
        <v>0</v>
      </c>
      <c r="AK12" s="17">
        <v>2.8492402906811199E-2</v>
      </c>
      <c r="AL12" s="17"/>
      <c r="AM12" s="17">
        <v>3.5611840087047403E-2</v>
      </c>
      <c r="AN12" s="17">
        <v>4.2488259120961297E-2</v>
      </c>
      <c r="AO12" s="17">
        <v>1.38039718406188E-2</v>
      </c>
      <c r="AP12" s="17">
        <v>7.4204850949198195E-2</v>
      </c>
      <c r="AQ12" s="17">
        <v>7.2475923198640102E-2</v>
      </c>
      <c r="AR12" s="17"/>
      <c r="AS12" s="17">
        <v>5.4949752684303202E-2</v>
      </c>
      <c r="AT12" s="17">
        <v>3.83801199190986E-2</v>
      </c>
      <c r="AU12" s="17">
        <v>4.2080659114818897E-2</v>
      </c>
      <c r="AV12" s="17">
        <v>2.8669324798292099E-2</v>
      </c>
      <c r="AW12" s="17">
        <v>2.87200698146323E-2</v>
      </c>
      <c r="AX12" s="17">
        <v>1.3676101052306299E-2</v>
      </c>
      <c r="AY12" s="17"/>
      <c r="AZ12" s="17">
        <v>4.4811753393613499E-2</v>
      </c>
      <c r="BA12" s="17">
        <v>5.2274216571272097E-2</v>
      </c>
      <c r="BB12" s="17">
        <v>2.3447555601940302E-2</v>
      </c>
      <c r="BC12" s="17">
        <v>0</v>
      </c>
      <c r="BD12" s="17">
        <v>3.29292733803817E-2</v>
      </c>
      <c r="BE12" s="17"/>
      <c r="BF12" s="17">
        <v>3.7197222984975901E-2</v>
      </c>
      <c r="BG12" s="17"/>
      <c r="BH12" s="17">
        <v>4.0423135003087397E-2</v>
      </c>
      <c r="BI12" s="17"/>
      <c r="BJ12" s="17">
        <v>1.57880948501266E-2</v>
      </c>
      <c r="BK12" s="17">
        <v>5.1798575331855598E-2</v>
      </c>
      <c r="BL12" s="17">
        <v>4.1303750449516098E-2</v>
      </c>
      <c r="BM12" s="17">
        <v>1.8348543711396E-2</v>
      </c>
      <c r="BN12" s="17">
        <v>6.8104155577423595E-2</v>
      </c>
      <c r="BO12" s="17">
        <v>3.3553761145645303E-2</v>
      </c>
      <c r="BP12" s="17"/>
      <c r="BQ12" s="17">
        <v>4.1389825014091199E-2</v>
      </c>
      <c r="BR12" s="17">
        <v>3.6585507474730203E-2</v>
      </c>
      <c r="BS12" s="17">
        <v>3.6200873772412899E-2</v>
      </c>
      <c r="BT12" s="17"/>
      <c r="BU12" s="17">
        <v>6.5767877105474401E-3</v>
      </c>
      <c r="BV12" s="17">
        <v>4.9617560042415701E-2</v>
      </c>
      <c r="BW12" s="17">
        <v>3.24327047293178E-2</v>
      </c>
      <c r="BX12" s="17"/>
      <c r="BY12" s="17">
        <v>0.13725243558519301</v>
      </c>
      <c r="BZ12" s="17"/>
      <c r="CA12" s="17">
        <v>1.4716278311560201E-2</v>
      </c>
    </row>
    <row r="13" spans="2:79" x14ac:dyDescent="0.35">
      <c r="B13" s="18" t="s">
        <v>136</v>
      </c>
      <c r="C13" s="17">
        <v>6.5937809218490101E-2</v>
      </c>
      <c r="D13" s="17">
        <v>6.0096795853839799E-2</v>
      </c>
      <c r="E13" s="17">
        <v>7.1858642071221099E-2</v>
      </c>
      <c r="F13" s="17"/>
      <c r="G13" s="17">
        <v>9.5849438098230905E-2</v>
      </c>
      <c r="H13" s="17">
        <v>5.02415628827836E-2</v>
      </c>
      <c r="I13" s="17">
        <v>2.49880624801226E-2</v>
      </c>
      <c r="J13" s="17">
        <v>7.41244037924675E-2</v>
      </c>
      <c r="K13" s="17">
        <v>6.2420674852061001E-2</v>
      </c>
      <c r="L13" s="17">
        <v>8.5351217071133703E-2</v>
      </c>
      <c r="M13" s="17"/>
      <c r="N13" s="17">
        <v>5.4107661706069003E-2</v>
      </c>
      <c r="O13" s="17">
        <v>4.7768682477259301E-2</v>
      </c>
      <c r="P13" s="17">
        <v>6.6182958915615195E-2</v>
      </c>
      <c r="Q13" s="17">
        <v>0.101995312909786</v>
      </c>
      <c r="R13" s="17"/>
      <c r="S13" s="17">
        <v>4.2377814284299702E-2</v>
      </c>
      <c r="T13" s="17">
        <v>1.11349633264437E-2</v>
      </c>
      <c r="U13" s="17">
        <v>0.11165856561312</v>
      </c>
      <c r="V13" s="17">
        <v>1.28580978500347E-2</v>
      </c>
      <c r="W13" s="17">
        <v>6.7062132955999304E-2</v>
      </c>
      <c r="X13" s="17">
        <v>0.121581389084942</v>
      </c>
      <c r="Y13" s="17">
        <v>0.12935837111898399</v>
      </c>
      <c r="Z13" s="17">
        <v>4.9914913174126302E-2</v>
      </c>
      <c r="AA13" s="17">
        <v>7.77787589037294E-2</v>
      </c>
      <c r="AB13" s="17">
        <v>6.61338456966514E-2</v>
      </c>
      <c r="AC13" s="17">
        <v>8.0393892726444705E-2</v>
      </c>
      <c r="AD13" s="17">
        <v>2.70421721988124E-2</v>
      </c>
      <c r="AE13" s="17"/>
      <c r="AF13" s="17">
        <v>0.12303295240564301</v>
      </c>
      <c r="AG13" s="17">
        <v>4.8257876932307903E-2</v>
      </c>
      <c r="AH13" s="17">
        <v>1.8328786090580099E-2</v>
      </c>
      <c r="AI13" s="17">
        <v>4.2554901724137E-2</v>
      </c>
      <c r="AJ13" s="17">
        <v>0.10187147631966301</v>
      </c>
      <c r="AK13" s="17">
        <v>8.2076637966036793E-3</v>
      </c>
      <c r="AL13" s="17"/>
      <c r="AM13" s="17">
        <v>0.109442811156933</v>
      </c>
      <c r="AN13" s="17">
        <v>6.4144498013841894E-2</v>
      </c>
      <c r="AO13" s="17">
        <v>5.8739097367942299E-2</v>
      </c>
      <c r="AP13" s="17">
        <v>1.7260729628715801E-2</v>
      </c>
      <c r="AQ13" s="17">
        <v>7.1755848124321703E-2</v>
      </c>
      <c r="AR13" s="17"/>
      <c r="AS13" s="17">
        <v>6.6892015474037503E-2</v>
      </c>
      <c r="AT13" s="17">
        <v>6.5776814828895497E-2</v>
      </c>
      <c r="AU13" s="17">
        <v>4.1991644398222998E-2</v>
      </c>
      <c r="AV13" s="17">
        <v>7.3106087429084698E-2</v>
      </c>
      <c r="AW13" s="17">
        <v>6.6262601466469104E-2</v>
      </c>
      <c r="AX13" s="17">
        <v>9.3145610208233906E-2</v>
      </c>
      <c r="AY13" s="17"/>
      <c r="AZ13" s="17">
        <v>6.3735127052599594E-2</v>
      </c>
      <c r="BA13" s="17">
        <v>9.1161416398175099E-2</v>
      </c>
      <c r="BB13" s="17">
        <v>5.7490885426641401E-2</v>
      </c>
      <c r="BC13" s="17">
        <v>3.7895189679517799E-2</v>
      </c>
      <c r="BD13" s="17">
        <v>5.39494776851989E-2</v>
      </c>
      <c r="BE13" s="17"/>
      <c r="BF13" s="17">
        <v>5.9973312763353499E-2</v>
      </c>
      <c r="BG13" s="17"/>
      <c r="BH13" s="17">
        <v>5.6903952505823099E-2</v>
      </c>
      <c r="BI13" s="17"/>
      <c r="BJ13" s="17">
        <v>5.7590798461033703E-2</v>
      </c>
      <c r="BK13" s="17">
        <v>5.94434805349335E-2</v>
      </c>
      <c r="BL13" s="17">
        <v>7.2560447359039507E-2</v>
      </c>
      <c r="BM13" s="17">
        <v>9.0172915465446604E-2</v>
      </c>
      <c r="BN13" s="17">
        <v>2.3670477931002801E-2</v>
      </c>
      <c r="BO13" s="17">
        <v>8.7304349047271801E-2</v>
      </c>
      <c r="BP13" s="17"/>
      <c r="BQ13" s="17">
        <v>4.0308731077210599E-2</v>
      </c>
      <c r="BR13" s="17">
        <v>6.8817986168327197E-2</v>
      </c>
      <c r="BS13" s="17">
        <v>6.0738157077352799E-2</v>
      </c>
      <c r="BT13" s="17"/>
      <c r="BU13" s="17">
        <v>2.8177459535623499E-2</v>
      </c>
      <c r="BV13" s="17">
        <v>7.1930026595788094E-2</v>
      </c>
      <c r="BW13" s="17">
        <v>4.77101157886861E-2</v>
      </c>
      <c r="BX13" s="17"/>
      <c r="BY13" s="17">
        <v>0</v>
      </c>
      <c r="BZ13" s="17"/>
      <c r="CA13" s="17">
        <v>5.3558554391611897E-2</v>
      </c>
    </row>
    <row r="14" spans="2:79" x14ac:dyDescent="0.35">
      <c r="B14" s="18" t="s">
        <v>389</v>
      </c>
      <c r="C14" s="21">
        <v>0.79600539528890701</v>
      </c>
      <c r="D14" s="21">
        <v>0.810134528055384</v>
      </c>
      <c r="E14" s="21">
        <v>0.78440772544223503</v>
      </c>
      <c r="F14" s="21"/>
      <c r="G14" s="21">
        <v>0.62384684705106896</v>
      </c>
      <c r="H14" s="21">
        <v>0.77326988353853898</v>
      </c>
      <c r="I14" s="21">
        <v>0.85738739696279798</v>
      </c>
      <c r="J14" s="21">
        <v>0.85318101333732599</v>
      </c>
      <c r="K14" s="21">
        <v>0.84682700500014896</v>
      </c>
      <c r="L14" s="21">
        <v>0.80395324182795402</v>
      </c>
      <c r="M14" s="21"/>
      <c r="N14" s="21">
        <v>0.81014559602802905</v>
      </c>
      <c r="O14" s="21">
        <v>0.82353108387960805</v>
      </c>
      <c r="P14" s="21">
        <v>0.77559580288483498</v>
      </c>
      <c r="Q14" s="21">
        <v>0.76328882611176296</v>
      </c>
      <c r="R14" s="21"/>
      <c r="S14" s="21">
        <v>0.75278452059477297</v>
      </c>
      <c r="T14" s="21">
        <v>0.86526148030265204</v>
      </c>
      <c r="U14" s="21">
        <v>0.72054172290178897</v>
      </c>
      <c r="V14" s="21">
        <v>0.85265453547529602</v>
      </c>
      <c r="W14" s="21">
        <v>0.84964517858811195</v>
      </c>
      <c r="X14" s="21">
        <v>0.79523143779222705</v>
      </c>
      <c r="Y14" s="21">
        <v>0.77878287777327204</v>
      </c>
      <c r="Z14" s="21">
        <v>0.74198058533238198</v>
      </c>
      <c r="AA14" s="21">
        <v>0.78626185062703902</v>
      </c>
      <c r="AB14" s="21">
        <v>0.78653150106066805</v>
      </c>
      <c r="AC14" s="21">
        <v>0.83289920361120495</v>
      </c>
      <c r="AD14" s="21">
        <v>0.79576279014153894</v>
      </c>
      <c r="AE14" s="21"/>
      <c r="AF14" s="21">
        <v>0.74062584350058502</v>
      </c>
      <c r="AG14" s="21">
        <v>0.76932788808776897</v>
      </c>
      <c r="AH14" s="21">
        <v>0.85039263591351599</v>
      </c>
      <c r="AI14" s="21">
        <v>0.86540965914008505</v>
      </c>
      <c r="AJ14" s="21">
        <v>0.82985214068786295</v>
      </c>
      <c r="AK14" s="21">
        <v>0.83807275133113202</v>
      </c>
      <c r="AL14" s="21"/>
      <c r="AM14" s="21">
        <v>0.73816807797126005</v>
      </c>
      <c r="AN14" s="21">
        <v>0.82179769117084001</v>
      </c>
      <c r="AO14" s="21">
        <v>0.83055001830393305</v>
      </c>
      <c r="AP14" s="21">
        <v>0.75144175888834497</v>
      </c>
      <c r="AQ14" s="21">
        <v>0.797727087317184</v>
      </c>
      <c r="AR14" s="21"/>
      <c r="AS14" s="21">
        <v>0.72885248703132099</v>
      </c>
      <c r="AT14" s="21">
        <v>0.80925944085443002</v>
      </c>
      <c r="AU14" s="21">
        <v>0.82735677799583696</v>
      </c>
      <c r="AV14" s="21">
        <v>0.79373750299693302</v>
      </c>
      <c r="AW14" s="21">
        <v>0.81416322422355003</v>
      </c>
      <c r="AX14" s="21">
        <v>0.85969223857326205</v>
      </c>
      <c r="AY14" s="21"/>
      <c r="AZ14" s="21">
        <v>0.81582740301326795</v>
      </c>
      <c r="BA14" s="21">
        <v>0.77074148052515101</v>
      </c>
      <c r="BB14" s="21">
        <v>0.81603123758331797</v>
      </c>
      <c r="BC14" s="21">
        <v>0.85741357262411499</v>
      </c>
      <c r="BD14" s="21">
        <v>0.77252534202413503</v>
      </c>
      <c r="BE14" s="21"/>
      <c r="BF14" s="21">
        <v>0.80269950391013001</v>
      </c>
      <c r="BG14" s="21"/>
      <c r="BH14" s="21">
        <v>0.81367016380913604</v>
      </c>
      <c r="BI14" s="21"/>
      <c r="BJ14" s="21">
        <v>0.84712102706212999</v>
      </c>
      <c r="BK14" s="21">
        <v>0.79954163891631802</v>
      </c>
      <c r="BL14" s="21">
        <v>0.78836153978733703</v>
      </c>
      <c r="BM14" s="21">
        <v>0.84567700427009596</v>
      </c>
      <c r="BN14" s="21">
        <v>0.75304632436246</v>
      </c>
      <c r="BO14" s="21">
        <v>0.66509358772361404</v>
      </c>
      <c r="BP14" s="21"/>
      <c r="BQ14" s="21">
        <v>0.80082886302253597</v>
      </c>
      <c r="BR14" s="21">
        <v>0.80673137450818</v>
      </c>
      <c r="BS14" s="21">
        <v>0.80413255399031203</v>
      </c>
      <c r="BT14" s="21"/>
      <c r="BU14" s="21">
        <v>0.92261068124385603</v>
      </c>
      <c r="BV14" s="21">
        <v>0.805608315081353</v>
      </c>
      <c r="BW14" s="21">
        <v>0.80808764783740095</v>
      </c>
      <c r="BX14" s="21"/>
      <c r="BY14" s="21">
        <v>0.67253091860116798</v>
      </c>
      <c r="BZ14" s="21"/>
      <c r="CA14" s="21">
        <v>0.83596226925345696</v>
      </c>
    </row>
    <row r="15" spans="2:79" x14ac:dyDescent="0.35">
      <c r="B15" s="18" t="s">
        <v>390</v>
      </c>
      <c r="C15" s="21">
        <v>0.138056795492603</v>
      </c>
      <c r="D15" s="21">
        <v>0.129768676090776</v>
      </c>
      <c r="E15" s="21">
        <v>0.143733632486544</v>
      </c>
      <c r="F15" s="21"/>
      <c r="G15" s="21">
        <v>0.28030371485069999</v>
      </c>
      <c r="H15" s="21">
        <v>0.17648855357867699</v>
      </c>
      <c r="I15" s="21">
        <v>0.11762454055707899</v>
      </c>
      <c r="J15" s="21">
        <v>7.26945828702069E-2</v>
      </c>
      <c r="K15" s="21">
        <v>9.0752320147789806E-2</v>
      </c>
      <c r="L15" s="21">
        <v>0.11069554110091299</v>
      </c>
      <c r="M15" s="21"/>
      <c r="N15" s="21">
        <v>0.135746742265902</v>
      </c>
      <c r="O15" s="21">
        <v>0.12870023364313199</v>
      </c>
      <c r="P15" s="21">
        <v>0.15822123819955</v>
      </c>
      <c r="Q15" s="21">
        <v>0.13471586097845101</v>
      </c>
      <c r="R15" s="21"/>
      <c r="S15" s="21">
        <v>0.20483766512092699</v>
      </c>
      <c r="T15" s="21">
        <v>0.123603556370905</v>
      </c>
      <c r="U15" s="21">
        <v>0.16779971148509101</v>
      </c>
      <c r="V15" s="21">
        <v>0.13448736667467001</v>
      </c>
      <c r="W15" s="21">
        <v>8.3292688455888803E-2</v>
      </c>
      <c r="X15" s="21">
        <v>8.3187173122830804E-2</v>
      </c>
      <c r="Y15" s="21">
        <v>9.1858751107743705E-2</v>
      </c>
      <c r="Z15" s="21">
        <v>0.20810450149349199</v>
      </c>
      <c r="AA15" s="21">
        <v>0.135959390469231</v>
      </c>
      <c r="AB15" s="21">
        <v>0.147334653242681</v>
      </c>
      <c r="AC15" s="21">
        <v>8.6706903662350399E-2</v>
      </c>
      <c r="AD15" s="21">
        <v>0.177195037659649</v>
      </c>
      <c r="AE15" s="21"/>
      <c r="AF15" s="21">
        <v>0.13634120409377101</v>
      </c>
      <c r="AG15" s="21">
        <v>0.18241423497992301</v>
      </c>
      <c r="AH15" s="21">
        <v>0.13127857799590401</v>
      </c>
      <c r="AI15" s="21">
        <v>9.2035439135777497E-2</v>
      </c>
      <c r="AJ15" s="21">
        <v>6.82763829924736E-2</v>
      </c>
      <c r="AK15" s="21">
        <v>0.153719584872264</v>
      </c>
      <c r="AL15" s="21"/>
      <c r="AM15" s="21">
        <v>0.15238911087180701</v>
      </c>
      <c r="AN15" s="21">
        <v>0.114057810815318</v>
      </c>
      <c r="AO15" s="21">
        <v>0.11071088432812499</v>
      </c>
      <c r="AP15" s="21">
        <v>0.23129751148293901</v>
      </c>
      <c r="AQ15" s="21">
        <v>0.13051706455849499</v>
      </c>
      <c r="AR15" s="21"/>
      <c r="AS15" s="21">
        <v>0.204255497494642</v>
      </c>
      <c r="AT15" s="21">
        <v>0.12496374431667499</v>
      </c>
      <c r="AU15" s="21">
        <v>0.13065157760594001</v>
      </c>
      <c r="AV15" s="21">
        <v>0.133156409573982</v>
      </c>
      <c r="AW15" s="21">
        <v>0.119574174309981</v>
      </c>
      <c r="AX15" s="21">
        <v>4.7162151218503798E-2</v>
      </c>
      <c r="AY15" s="21"/>
      <c r="AZ15" s="21">
        <v>0.120437469934132</v>
      </c>
      <c r="BA15" s="21">
        <v>0.138097103076674</v>
      </c>
      <c r="BB15" s="21">
        <v>0.12647787699004101</v>
      </c>
      <c r="BC15" s="21">
        <v>0.104691237696368</v>
      </c>
      <c r="BD15" s="21">
        <v>0.17352518029066599</v>
      </c>
      <c r="BE15" s="21"/>
      <c r="BF15" s="21">
        <v>0.137327183326516</v>
      </c>
      <c r="BG15" s="21"/>
      <c r="BH15" s="21">
        <v>0.12942588368504099</v>
      </c>
      <c r="BI15" s="21"/>
      <c r="BJ15" s="21">
        <v>9.5288174476836102E-2</v>
      </c>
      <c r="BK15" s="21">
        <v>0.141014880548748</v>
      </c>
      <c r="BL15" s="21">
        <v>0.13907801285362401</v>
      </c>
      <c r="BM15" s="21">
        <v>6.4150080264457704E-2</v>
      </c>
      <c r="BN15" s="21">
        <v>0.22328319770653701</v>
      </c>
      <c r="BO15" s="21">
        <v>0.24760206322911499</v>
      </c>
      <c r="BP15" s="21"/>
      <c r="BQ15" s="21">
        <v>0.158862405900253</v>
      </c>
      <c r="BR15" s="21">
        <v>0.124450639323493</v>
      </c>
      <c r="BS15" s="21">
        <v>0.135129288932335</v>
      </c>
      <c r="BT15" s="21"/>
      <c r="BU15" s="21">
        <v>4.92118592205208E-2</v>
      </c>
      <c r="BV15" s="21">
        <v>0.122461658322859</v>
      </c>
      <c r="BW15" s="21">
        <v>0.144202236373913</v>
      </c>
      <c r="BX15" s="21"/>
      <c r="BY15" s="21">
        <v>0.32746908139883202</v>
      </c>
      <c r="BZ15" s="21"/>
      <c r="CA15" s="21">
        <v>0.110479176354931</v>
      </c>
    </row>
    <row r="16" spans="2:79" x14ac:dyDescent="0.35">
      <c r="B16" s="18" t="s">
        <v>202</v>
      </c>
      <c r="C16" s="22">
        <v>0.65794859979630305</v>
      </c>
      <c r="D16" s="22">
        <v>0.68036585196460897</v>
      </c>
      <c r="E16" s="22">
        <v>0.64067409295569</v>
      </c>
      <c r="F16" s="22"/>
      <c r="G16" s="22">
        <v>0.34354313220036897</v>
      </c>
      <c r="H16" s="22">
        <v>0.59678132995986199</v>
      </c>
      <c r="I16" s="22">
        <v>0.73976285640571804</v>
      </c>
      <c r="J16" s="22">
        <v>0.78048643046711896</v>
      </c>
      <c r="K16" s="22">
        <v>0.75607468485235896</v>
      </c>
      <c r="L16" s="22">
        <v>0.69325770072704096</v>
      </c>
      <c r="M16" s="22"/>
      <c r="N16" s="22">
        <v>0.67439885376212605</v>
      </c>
      <c r="O16" s="22">
        <v>0.69483085023647595</v>
      </c>
      <c r="P16" s="22">
        <v>0.61737456468528495</v>
      </c>
      <c r="Q16" s="22">
        <v>0.62857296513331096</v>
      </c>
      <c r="R16" s="22"/>
      <c r="S16" s="22">
        <v>0.54794685547384603</v>
      </c>
      <c r="T16" s="22">
        <v>0.74165792393174701</v>
      </c>
      <c r="U16" s="22">
        <v>0.55274201141669699</v>
      </c>
      <c r="V16" s="22">
        <v>0.71816716880062603</v>
      </c>
      <c r="W16" s="22">
        <v>0.76635249013222295</v>
      </c>
      <c r="X16" s="22">
        <v>0.71204426466939696</v>
      </c>
      <c r="Y16" s="22">
        <v>0.68692412666552805</v>
      </c>
      <c r="Z16" s="22">
        <v>0.53387608383888996</v>
      </c>
      <c r="AA16" s="22">
        <v>0.65030246015780802</v>
      </c>
      <c r="AB16" s="22">
        <v>0.63919684781798702</v>
      </c>
      <c r="AC16" s="22">
        <v>0.74619229994885405</v>
      </c>
      <c r="AD16" s="22">
        <v>0.61856775248189</v>
      </c>
      <c r="AE16" s="22"/>
      <c r="AF16" s="22">
        <v>0.60428463940681398</v>
      </c>
      <c r="AG16" s="22">
        <v>0.58691365310784505</v>
      </c>
      <c r="AH16" s="22">
        <v>0.71911405791761196</v>
      </c>
      <c r="AI16" s="22">
        <v>0.773374220004308</v>
      </c>
      <c r="AJ16" s="22">
        <v>0.76157575769538999</v>
      </c>
      <c r="AK16" s="22">
        <v>0.68435316645886801</v>
      </c>
      <c r="AL16" s="22"/>
      <c r="AM16" s="22">
        <v>0.58577896709945199</v>
      </c>
      <c r="AN16" s="22">
        <v>0.70773988035552104</v>
      </c>
      <c r="AO16" s="22">
        <v>0.71983913397580701</v>
      </c>
      <c r="AP16" s="22">
        <v>0.52014424740540599</v>
      </c>
      <c r="AQ16" s="22">
        <v>0.66721002275868901</v>
      </c>
      <c r="AR16" s="22"/>
      <c r="AS16" s="22">
        <v>0.52459698953667899</v>
      </c>
      <c r="AT16" s="22">
        <v>0.68429569653775502</v>
      </c>
      <c r="AU16" s="22">
        <v>0.69670520038989703</v>
      </c>
      <c r="AV16" s="22">
        <v>0.66058109342295002</v>
      </c>
      <c r="AW16" s="22">
        <v>0.69458904991356896</v>
      </c>
      <c r="AX16" s="22">
        <v>0.81253008735475896</v>
      </c>
      <c r="AY16" s="22"/>
      <c r="AZ16" s="22">
        <v>0.69538993307913599</v>
      </c>
      <c r="BA16" s="22">
        <v>0.63264437744847801</v>
      </c>
      <c r="BB16" s="22">
        <v>0.68955336059327699</v>
      </c>
      <c r="BC16" s="22">
        <v>0.75272233492774698</v>
      </c>
      <c r="BD16" s="22">
        <v>0.59900016173346804</v>
      </c>
      <c r="BE16" s="22"/>
      <c r="BF16" s="22">
        <v>0.66537232058361395</v>
      </c>
      <c r="BG16" s="22"/>
      <c r="BH16" s="22">
        <v>0.68424428012409499</v>
      </c>
      <c r="BI16" s="22"/>
      <c r="BJ16" s="22">
        <v>0.75183285258529398</v>
      </c>
      <c r="BK16" s="22">
        <v>0.65852675836757002</v>
      </c>
      <c r="BL16" s="22">
        <v>0.64928352693371305</v>
      </c>
      <c r="BM16" s="22">
        <v>0.78152692400563795</v>
      </c>
      <c r="BN16" s="22">
        <v>0.52976312665592296</v>
      </c>
      <c r="BO16" s="22">
        <v>0.417491524494499</v>
      </c>
      <c r="BP16" s="22"/>
      <c r="BQ16" s="22">
        <v>0.64196645712228295</v>
      </c>
      <c r="BR16" s="22">
        <v>0.68228073518468701</v>
      </c>
      <c r="BS16" s="22">
        <v>0.66900326505797703</v>
      </c>
      <c r="BT16" s="22"/>
      <c r="BU16" s="22">
        <v>0.87339882202333496</v>
      </c>
      <c r="BV16" s="22">
        <v>0.68314665675849395</v>
      </c>
      <c r="BW16" s="22">
        <v>0.66388541146348801</v>
      </c>
      <c r="BX16" s="22"/>
      <c r="BY16" s="22">
        <v>0.34506183720233702</v>
      </c>
      <c r="BZ16" s="22"/>
      <c r="CA16" s="22">
        <v>0.72548309289852597</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A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818</v>
      </c>
      <c r="D7" s="10">
        <v>377</v>
      </c>
      <c r="E7" s="10">
        <v>439</v>
      </c>
      <c r="F7" s="10"/>
      <c r="G7" s="10">
        <v>94</v>
      </c>
      <c r="H7" s="10">
        <v>128</v>
      </c>
      <c r="I7" s="10">
        <v>110</v>
      </c>
      <c r="J7" s="10">
        <v>121</v>
      </c>
      <c r="K7" s="10">
        <v>172</v>
      </c>
      <c r="L7" s="10">
        <v>193</v>
      </c>
      <c r="M7" s="10"/>
      <c r="N7" s="10">
        <v>305</v>
      </c>
      <c r="O7" s="10">
        <v>227</v>
      </c>
      <c r="P7" s="10">
        <v>123</v>
      </c>
      <c r="Q7" s="10">
        <v>159</v>
      </c>
      <c r="R7" s="10"/>
      <c r="S7" s="10">
        <v>105</v>
      </c>
      <c r="T7" s="10">
        <v>113</v>
      </c>
      <c r="U7" s="10">
        <v>63</v>
      </c>
      <c r="V7" s="10">
        <v>68</v>
      </c>
      <c r="W7" s="10">
        <v>57</v>
      </c>
      <c r="X7" s="10">
        <v>68</v>
      </c>
      <c r="Y7" s="10">
        <v>74</v>
      </c>
      <c r="Z7" s="10">
        <v>35</v>
      </c>
      <c r="AA7" s="10">
        <v>87</v>
      </c>
      <c r="AB7" s="10">
        <v>84</v>
      </c>
      <c r="AC7" s="10">
        <v>45</v>
      </c>
      <c r="AD7" s="10">
        <v>19</v>
      </c>
      <c r="AE7" s="10"/>
      <c r="AF7" s="10">
        <v>131</v>
      </c>
      <c r="AG7" s="10">
        <v>259</v>
      </c>
      <c r="AH7" s="10">
        <v>145</v>
      </c>
      <c r="AI7" s="10">
        <v>93</v>
      </c>
      <c r="AJ7" s="10">
        <v>57</v>
      </c>
      <c r="AK7" s="10">
        <v>69</v>
      </c>
      <c r="AL7" s="10"/>
      <c r="AM7" s="10">
        <v>184</v>
      </c>
      <c r="AN7" s="10">
        <v>265</v>
      </c>
      <c r="AO7" s="10">
        <v>217</v>
      </c>
      <c r="AP7" s="10">
        <v>114</v>
      </c>
      <c r="AQ7" s="10">
        <v>20</v>
      </c>
      <c r="AR7" s="10"/>
      <c r="AS7" s="10">
        <v>164</v>
      </c>
      <c r="AT7" s="10">
        <v>204</v>
      </c>
      <c r="AU7" s="10">
        <v>113</v>
      </c>
      <c r="AV7" s="10">
        <v>180</v>
      </c>
      <c r="AW7" s="10">
        <v>104</v>
      </c>
      <c r="AX7" s="10">
        <v>53</v>
      </c>
      <c r="AY7" s="10"/>
      <c r="AZ7" s="10">
        <v>205</v>
      </c>
      <c r="BA7" s="10">
        <v>231</v>
      </c>
      <c r="BB7" s="10">
        <v>135</v>
      </c>
      <c r="BC7" s="10">
        <v>70</v>
      </c>
      <c r="BD7" s="10">
        <v>173</v>
      </c>
      <c r="BE7" s="10"/>
      <c r="BF7" s="10">
        <v>654</v>
      </c>
      <c r="BG7" s="10"/>
      <c r="BH7" s="10">
        <v>537</v>
      </c>
      <c r="BI7" s="10"/>
      <c r="BJ7" s="10">
        <v>226</v>
      </c>
      <c r="BK7" s="10">
        <v>167</v>
      </c>
      <c r="BL7" s="10">
        <v>281</v>
      </c>
      <c r="BM7" s="10">
        <v>55</v>
      </c>
      <c r="BN7" s="10">
        <v>28</v>
      </c>
      <c r="BO7" s="10">
        <v>22</v>
      </c>
      <c r="BP7" s="10"/>
      <c r="BQ7" s="10">
        <v>127</v>
      </c>
      <c r="BR7" s="10">
        <v>227</v>
      </c>
      <c r="BS7" s="10">
        <v>414</v>
      </c>
      <c r="BT7" s="10"/>
      <c r="BU7" s="10">
        <v>42</v>
      </c>
      <c r="BV7" s="10">
        <v>256</v>
      </c>
      <c r="BW7" s="10">
        <v>432</v>
      </c>
      <c r="BX7" s="10"/>
      <c r="BY7" s="10">
        <v>27</v>
      </c>
      <c r="BZ7" s="10"/>
      <c r="CA7" s="10">
        <v>181</v>
      </c>
    </row>
    <row r="8" spans="2:79" ht="30" customHeight="1" x14ac:dyDescent="0.35">
      <c r="B8" s="11" t="s">
        <v>20</v>
      </c>
      <c r="C8" s="11">
        <v>816</v>
      </c>
      <c r="D8" s="11">
        <v>390</v>
      </c>
      <c r="E8" s="11">
        <v>425</v>
      </c>
      <c r="F8" s="11"/>
      <c r="G8" s="11">
        <v>110</v>
      </c>
      <c r="H8" s="11">
        <v>150</v>
      </c>
      <c r="I8" s="11">
        <v>139</v>
      </c>
      <c r="J8" s="11">
        <v>126</v>
      </c>
      <c r="K8" s="11">
        <v>133</v>
      </c>
      <c r="L8" s="11">
        <v>158</v>
      </c>
      <c r="M8" s="11"/>
      <c r="N8" s="11">
        <v>205</v>
      </c>
      <c r="O8" s="11">
        <v>221</v>
      </c>
      <c r="P8" s="11">
        <v>204</v>
      </c>
      <c r="Q8" s="11">
        <v>182</v>
      </c>
      <c r="R8" s="11"/>
      <c r="S8" s="11">
        <v>116</v>
      </c>
      <c r="T8" s="11">
        <v>108</v>
      </c>
      <c r="U8" s="11">
        <v>54</v>
      </c>
      <c r="V8" s="11">
        <v>81</v>
      </c>
      <c r="W8" s="11">
        <v>61</v>
      </c>
      <c r="X8" s="11">
        <v>72</v>
      </c>
      <c r="Y8" s="11">
        <v>71</v>
      </c>
      <c r="Z8" s="11">
        <v>36</v>
      </c>
      <c r="AA8" s="11">
        <v>85</v>
      </c>
      <c r="AB8" s="11">
        <v>79</v>
      </c>
      <c r="AC8" s="11">
        <v>40</v>
      </c>
      <c r="AD8" s="11">
        <v>14</v>
      </c>
      <c r="AE8" s="11"/>
      <c r="AF8" s="11">
        <v>136</v>
      </c>
      <c r="AG8" s="11">
        <v>278</v>
      </c>
      <c r="AH8" s="11">
        <v>153</v>
      </c>
      <c r="AI8" s="11">
        <v>86</v>
      </c>
      <c r="AJ8" s="11">
        <v>52</v>
      </c>
      <c r="AK8" s="11">
        <v>50</v>
      </c>
      <c r="AL8" s="11"/>
      <c r="AM8" s="11">
        <v>203</v>
      </c>
      <c r="AN8" s="11">
        <v>282</v>
      </c>
      <c r="AO8" s="11">
        <v>203</v>
      </c>
      <c r="AP8" s="11">
        <v>97</v>
      </c>
      <c r="AQ8" s="11">
        <v>13</v>
      </c>
      <c r="AR8" s="11"/>
      <c r="AS8" s="11">
        <v>174</v>
      </c>
      <c r="AT8" s="11">
        <v>205</v>
      </c>
      <c r="AU8" s="11">
        <v>114</v>
      </c>
      <c r="AV8" s="11">
        <v>180</v>
      </c>
      <c r="AW8" s="11">
        <v>96</v>
      </c>
      <c r="AX8" s="11">
        <v>47</v>
      </c>
      <c r="AY8" s="11"/>
      <c r="AZ8" s="11">
        <v>177</v>
      </c>
      <c r="BA8" s="11">
        <v>243</v>
      </c>
      <c r="BB8" s="11">
        <v>152</v>
      </c>
      <c r="BC8" s="11">
        <v>59</v>
      </c>
      <c r="BD8" s="11">
        <v>181</v>
      </c>
      <c r="BE8" s="11"/>
      <c r="BF8" s="11">
        <v>634</v>
      </c>
      <c r="BG8" s="11"/>
      <c r="BH8" s="11">
        <v>497</v>
      </c>
      <c r="BI8" s="11"/>
      <c r="BJ8" s="11">
        <v>229</v>
      </c>
      <c r="BK8" s="11">
        <v>153</v>
      </c>
      <c r="BL8" s="11">
        <v>260</v>
      </c>
      <c r="BM8" s="11">
        <v>63</v>
      </c>
      <c r="BN8" s="11">
        <v>37</v>
      </c>
      <c r="BO8" s="11">
        <v>23</v>
      </c>
      <c r="BP8" s="11"/>
      <c r="BQ8" s="11">
        <v>133</v>
      </c>
      <c r="BR8" s="11">
        <v>213</v>
      </c>
      <c r="BS8" s="11">
        <v>414</v>
      </c>
      <c r="BT8" s="11"/>
      <c r="BU8" s="11">
        <v>39</v>
      </c>
      <c r="BV8" s="11">
        <v>247</v>
      </c>
      <c r="BW8" s="11">
        <v>437</v>
      </c>
      <c r="BX8" s="11"/>
      <c r="BY8" s="11">
        <v>29</v>
      </c>
      <c r="BZ8" s="11"/>
      <c r="CA8" s="11">
        <v>175</v>
      </c>
    </row>
    <row r="9" spans="2:79" x14ac:dyDescent="0.35">
      <c r="B9" s="18" t="s">
        <v>385</v>
      </c>
      <c r="C9" s="17">
        <v>0.25443259877698399</v>
      </c>
      <c r="D9" s="17">
        <v>0.27046381960882099</v>
      </c>
      <c r="E9" s="17">
        <v>0.238294707940467</v>
      </c>
      <c r="F9" s="17"/>
      <c r="G9" s="17">
        <v>0.31828198191830598</v>
      </c>
      <c r="H9" s="17">
        <v>0.28945605266625601</v>
      </c>
      <c r="I9" s="17">
        <v>0.18965931353009499</v>
      </c>
      <c r="J9" s="17">
        <v>0.26798806098883898</v>
      </c>
      <c r="K9" s="17">
        <v>0.24709787813522099</v>
      </c>
      <c r="L9" s="17">
        <v>0.22900933311750299</v>
      </c>
      <c r="M9" s="17"/>
      <c r="N9" s="17">
        <v>0.24936953251734201</v>
      </c>
      <c r="O9" s="17">
        <v>0.27088159003643902</v>
      </c>
      <c r="P9" s="17">
        <v>0.26430180153323601</v>
      </c>
      <c r="Q9" s="17">
        <v>0.21727178616793</v>
      </c>
      <c r="R9" s="17"/>
      <c r="S9" s="17">
        <v>0.27062242892197003</v>
      </c>
      <c r="T9" s="17">
        <v>0.31981409259502103</v>
      </c>
      <c r="U9" s="17">
        <v>0.30520522262501298</v>
      </c>
      <c r="V9" s="17">
        <v>0.25507260702932899</v>
      </c>
      <c r="W9" s="17">
        <v>0.208323317025395</v>
      </c>
      <c r="X9" s="17">
        <v>0.20813924169901701</v>
      </c>
      <c r="Y9" s="17">
        <v>0.23961456985340501</v>
      </c>
      <c r="Z9" s="17">
        <v>0.14547225203599701</v>
      </c>
      <c r="AA9" s="17">
        <v>0.21631191585289999</v>
      </c>
      <c r="AB9" s="17">
        <v>0.31711498207518102</v>
      </c>
      <c r="AC9" s="17">
        <v>0.20280362225819601</v>
      </c>
      <c r="AD9" s="17">
        <v>0.23377528125458399</v>
      </c>
      <c r="AE9" s="17"/>
      <c r="AF9" s="17">
        <v>0.293347924402313</v>
      </c>
      <c r="AG9" s="17">
        <v>0.23948802989476201</v>
      </c>
      <c r="AH9" s="17">
        <v>0.236944242118106</v>
      </c>
      <c r="AI9" s="17">
        <v>0.277831057507404</v>
      </c>
      <c r="AJ9" s="17">
        <v>0.21617751691991299</v>
      </c>
      <c r="AK9" s="17">
        <v>0.36457040621951903</v>
      </c>
      <c r="AL9" s="17"/>
      <c r="AM9" s="17">
        <v>0.21915825464512301</v>
      </c>
      <c r="AN9" s="17">
        <v>0.26115066646322199</v>
      </c>
      <c r="AO9" s="17">
        <v>0.289888185195528</v>
      </c>
      <c r="AP9" s="17">
        <v>0.226349561591384</v>
      </c>
      <c r="AQ9" s="17">
        <v>0.41308007639398098</v>
      </c>
      <c r="AR9" s="17"/>
      <c r="AS9" s="17">
        <v>0.306735480904271</v>
      </c>
      <c r="AT9" s="17">
        <v>0.2235549339223</v>
      </c>
      <c r="AU9" s="17">
        <v>0.210848599213353</v>
      </c>
      <c r="AV9" s="17">
        <v>0.266379280460523</v>
      </c>
      <c r="AW9" s="17">
        <v>0.28851536267515698</v>
      </c>
      <c r="AX9" s="17">
        <v>0.18590725452652301</v>
      </c>
      <c r="AY9" s="17"/>
      <c r="AZ9" s="17">
        <v>0.27401058607725098</v>
      </c>
      <c r="BA9" s="17">
        <v>0.171887018811928</v>
      </c>
      <c r="BB9" s="17">
        <v>0.26861051643248102</v>
      </c>
      <c r="BC9" s="17">
        <v>0.22512390139691199</v>
      </c>
      <c r="BD9" s="17">
        <v>0.34122538209750303</v>
      </c>
      <c r="BE9" s="17"/>
      <c r="BF9" s="17">
        <v>0.249090015198077</v>
      </c>
      <c r="BG9" s="17"/>
      <c r="BH9" s="17">
        <v>0.252230518021545</v>
      </c>
      <c r="BI9" s="17"/>
      <c r="BJ9" s="17">
        <v>0.274605938422467</v>
      </c>
      <c r="BK9" s="17">
        <v>0.27835099720032502</v>
      </c>
      <c r="BL9" s="17">
        <v>0.217039441530851</v>
      </c>
      <c r="BM9" s="17">
        <v>0.17697985794170401</v>
      </c>
      <c r="BN9" s="17">
        <v>0.37858590255636099</v>
      </c>
      <c r="BO9" s="17">
        <v>0.185903695970979</v>
      </c>
      <c r="BP9" s="17"/>
      <c r="BQ9" s="17">
        <v>0.25652581339685399</v>
      </c>
      <c r="BR9" s="17">
        <v>0.27231170535320198</v>
      </c>
      <c r="BS9" s="17">
        <v>0.251553648361871</v>
      </c>
      <c r="BT9" s="17"/>
      <c r="BU9" s="17">
        <v>0.50763572128335299</v>
      </c>
      <c r="BV9" s="17">
        <v>0.21711247795682501</v>
      </c>
      <c r="BW9" s="17">
        <v>0.26312324867695802</v>
      </c>
      <c r="BX9" s="17"/>
      <c r="BY9" s="17">
        <v>0.20834308947268501</v>
      </c>
      <c r="BZ9" s="17"/>
      <c r="CA9" s="17">
        <v>0.361106666457574</v>
      </c>
    </row>
    <row r="10" spans="2:79" x14ac:dyDescent="0.35">
      <c r="B10" s="18" t="s">
        <v>386</v>
      </c>
      <c r="C10" s="17">
        <v>0.50029254599096395</v>
      </c>
      <c r="D10" s="17">
        <v>0.49573138819047002</v>
      </c>
      <c r="E10" s="17">
        <v>0.50589407328563696</v>
      </c>
      <c r="F10" s="17"/>
      <c r="G10" s="17">
        <v>0.33448171604545701</v>
      </c>
      <c r="H10" s="17">
        <v>0.511896683525634</v>
      </c>
      <c r="I10" s="17">
        <v>0.57981745605837298</v>
      </c>
      <c r="J10" s="17">
        <v>0.51275644413950805</v>
      </c>
      <c r="K10" s="17">
        <v>0.47761015692048497</v>
      </c>
      <c r="L10" s="17">
        <v>0.544149706600625</v>
      </c>
      <c r="M10" s="17"/>
      <c r="N10" s="17">
        <v>0.51865900662020603</v>
      </c>
      <c r="O10" s="17">
        <v>0.51510388229585402</v>
      </c>
      <c r="P10" s="17">
        <v>0.48393662608292198</v>
      </c>
      <c r="Q10" s="17">
        <v>0.48622793051701502</v>
      </c>
      <c r="R10" s="17"/>
      <c r="S10" s="17">
        <v>0.40897227366079902</v>
      </c>
      <c r="T10" s="17">
        <v>0.48582587239675901</v>
      </c>
      <c r="U10" s="17">
        <v>0.53178264427506705</v>
      </c>
      <c r="V10" s="17">
        <v>0.53702990453538102</v>
      </c>
      <c r="W10" s="17">
        <v>0.53493818960617001</v>
      </c>
      <c r="X10" s="17">
        <v>0.54659263588919405</v>
      </c>
      <c r="Y10" s="17">
        <v>0.54952144264478098</v>
      </c>
      <c r="Z10" s="17">
        <v>0.52693274476159802</v>
      </c>
      <c r="AA10" s="17">
        <v>0.48083399147914901</v>
      </c>
      <c r="AB10" s="17">
        <v>0.44660173326192198</v>
      </c>
      <c r="AC10" s="17">
        <v>0.57319648026090297</v>
      </c>
      <c r="AD10" s="17">
        <v>0.54461133105577297</v>
      </c>
      <c r="AE10" s="17"/>
      <c r="AF10" s="17">
        <v>0.43459864926282898</v>
      </c>
      <c r="AG10" s="17">
        <v>0.49412077240305302</v>
      </c>
      <c r="AH10" s="17">
        <v>0.61188567478758904</v>
      </c>
      <c r="AI10" s="17">
        <v>0.53111003161925696</v>
      </c>
      <c r="AJ10" s="17">
        <v>0.50388226362361599</v>
      </c>
      <c r="AK10" s="17">
        <v>0.47409893082258597</v>
      </c>
      <c r="AL10" s="17"/>
      <c r="AM10" s="17">
        <v>0.47850645323791202</v>
      </c>
      <c r="AN10" s="17">
        <v>0.54716001638006995</v>
      </c>
      <c r="AO10" s="17">
        <v>0.48223304490826802</v>
      </c>
      <c r="AP10" s="17">
        <v>0.49059087793283201</v>
      </c>
      <c r="AQ10" s="17">
        <v>0.25698883032166298</v>
      </c>
      <c r="AR10" s="17"/>
      <c r="AS10" s="17">
        <v>0.476444671919797</v>
      </c>
      <c r="AT10" s="17">
        <v>0.51105724959953103</v>
      </c>
      <c r="AU10" s="17">
        <v>0.55099711045231903</v>
      </c>
      <c r="AV10" s="17">
        <v>0.51571400943222201</v>
      </c>
      <c r="AW10" s="17">
        <v>0.42025450378675899</v>
      </c>
      <c r="AX10" s="17">
        <v>0.52218666989150697</v>
      </c>
      <c r="AY10" s="17"/>
      <c r="AZ10" s="17">
        <v>0.53984594445050704</v>
      </c>
      <c r="BA10" s="17">
        <v>0.550451396406196</v>
      </c>
      <c r="BB10" s="17">
        <v>0.42443778905538698</v>
      </c>
      <c r="BC10" s="17">
        <v>0.52356605719361204</v>
      </c>
      <c r="BD10" s="17">
        <v>0.44818369475393199</v>
      </c>
      <c r="BE10" s="17"/>
      <c r="BF10" s="17">
        <v>0.50273602752678404</v>
      </c>
      <c r="BG10" s="17"/>
      <c r="BH10" s="17">
        <v>0.53429182214023396</v>
      </c>
      <c r="BI10" s="17"/>
      <c r="BJ10" s="17">
        <v>0.50011259424744403</v>
      </c>
      <c r="BK10" s="17">
        <v>0.46384022091930099</v>
      </c>
      <c r="BL10" s="17">
        <v>0.56381742691832304</v>
      </c>
      <c r="BM10" s="17">
        <v>0.42979887531800898</v>
      </c>
      <c r="BN10" s="17">
        <v>0.46217393979918497</v>
      </c>
      <c r="BO10" s="17">
        <v>0.53956640051937099</v>
      </c>
      <c r="BP10" s="17"/>
      <c r="BQ10" s="17">
        <v>0.55721627418133302</v>
      </c>
      <c r="BR10" s="17">
        <v>0.48208429645372097</v>
      </c>
      <c r="BS10" s="17">
        <v>0.51371023544400196</v>
      </c>
      <c r="BT10" s="17"/>
      <c r="BU10" s="17">
        <v>0.35576386483679001</v>
      </c>
      <c r="BV10" s="17">
        <v>0.55725497685052805</v>
      </c>
      <c r="BW10" s="17">
        <v>0.50249212508615104</v>
      </c>
      <c r="BX10" s="17"/>
      <c r="BY10" s="17">
        <v>0.51883330148448703</v>
      </c>
      <c r="BZ10" s="17"/>
      <c r="CA10" s="17">
        <v>0.46210318714957499</v>
      </c>
    </row>
    <row r="11" spans="2:79" x14ac:dyDescent="0.35">
      <c r="B11" s="18" t="s">
        <v>387</v>
      </c>
      <c r="C11" s="17">
        <v>0.10948266764476999</v>
      </c>
      <c r="D11" s="17">
        <v>0.11937910658836599</v>
      </c>
      <c r="E11" s="17">
        <v>0.100701252841412</v>
      </c>
      <c r="F11" s="17"/>
      <c r="G11" s="17">
        <v>0.210404239180327</v>
      </c>
      <c r="H11" s="17">
        <v>7.5034171615665501E-2</v>
      </c>
      <c r="I11" s="17">
        <v>8.7758204846621501E-2</v>
      </c>
      <c r="J11" s="17">
        <v>0.12464163804764</v>
      </c>
      <c r="K11" s="17">
        <v>0.148236072941345</v>
      </c>
      <c r="L11" s="17">
        <v>4.6268281376735797E-2</v>
      </c>
      <c r="M11" s="17"/>
      <c r="N11" s="17">
        <v>0.10958518679159</v>
      </c>
      <c r="O11" s="17">
        <v>0.11682298519467001</v>
      </c>
      <c r="P11" s="17">
        <v>0.121143771435586</v>
      </c>
      <c r="Q11" s="17">
        <v>8.9965089341943999E-2</v>
      </c>
      <c r="R11" s="17"/>
      <c r="S11" s="17">
        <v>0.15897562238091101</v>
      </c>
      <c r="T11" s="17">
        <v>8.9710544784997098E-2</v>
      </c>
      <c r="U11" s="17">
        <v>9.0083146024184796E-2</v>
      </c>
      <c r="V11" s="17">
        <v>0.133032371035127</v>
      </c>
      <c r="W11" s="17">
        <v>0.169754514094348</v>
      </c>
      <c r="X11" s="17">
        <v>0.10207450385654999</v>
      </c>
      <c r="Y11" s="17">
        <v>6.6687108588523905E-2</v>
      </c>
      <c r="Z11" s="17">
        <v>9.7715712326989904E-2</v>
      </c>
      <c r="AA11" s="17">
        <v>9.0652815364411596E-2</v>
      </c>
      <c r="AB11" s="17">
        <v>9.0255189660708002E-2</v>
      </c>
      <c r="AC11" s="17">
        <v>4.2502699908392901E-2</v>
      </c>
      <c r="AD11" s="17">
        <v>0.221613387689643</v>
      </c>
      <c r="AE11" s="17"/>
      <c r="AF11" s="17">
        <v>9.8852027178688601E-2</v>
      </c>
      <c r="AG11" s="17">
        <v>0.121104156228334</v>
      </c>
      <c r="AH11" s="17">
        <v>0.116917007090828</v>
      </c>
      <c r="AI11" s="17">
        <v>7.9109995525935103E-2</v>
      </c>
      <c r="AJ11" s="17">
        <v>0.16314785695365899</v>
      </c>
      <c r="AK11" s="17">
        <v>0.110966354678176</v>
      </c>
      <c r="AL11" s="17"/>
      <c r="AM11" s="17">
        <v>9.8296460105276207E-2</v>
      </c>
      <c r="AN11" s="17">
        <v>0.10419493341644601</v>
      </c>
      <c r="AO11" s="17">
        <v>0.12337924335644999</v>
      </c>
      <c r="AP11" s="17">
        <v>9.9198384566351105E-2</v>
      </c>
      <c r="AQ11" s="17">
        <v>0.28082730911539899</v>
      </c>
      <c r="AR11" s="17"/>
      <c r="AS11" s="17">
        <v>9.3801329299799396E-2</v>
      </c>
      <c r="AT11" s="17">
        <v>0.113864191098057</v>
      </c>
      <c r="AU11" s="17">
        <v>0.130698514732108</v>
      </c>
      <c r="AV11" s="17">
        <v>7.8181532941391102E-2</v>
      </c>
      <c r="AW11" s="17">
        <v>0.14379267652916899</v>
      </c>
      <c r="AX11" s="17">
        <v>0.14716076656891999</v>
      </c>
      <c r="AY11" s="17"/>
      <c r="AZ11" s="17">
        <v>0.11515865196297401</v>
      </c>
      <c r="BA11" s="17">
        <v>0.120933324532116</v>
      </c>
      <c r="BB11" s="17">
        <v>9.3156576742723401E-2</v>
      </c>
      <c r="BC11" s="17">
        <v>0.113759477990011</v>
      </c>
      <c r="BD11" s="17">
        <v>0.102860598420106</v>
      </c>
      <c r="BE11" s="17"/>
      <c r="BF11" s="17">
        <v>0.109067639224819</v>
      </c>
      <c r="BG11" s="17"/>
      <c r="BH11" s="17">
        <v>9.7494613872340694E-2</v>
      </c>
      <c r="BI11" s="17"/>
      <c r="BJ11" s="17">
        <v>9.1934444387613404E-2</v>
      </c>
      <c r="BK11" s="17">
        <v>8.7094592124981607E-2</v>
      </c>
      <c r="BL11" s="17">
        <v>0.103904225323928</v>
      </c>
      <c r="BM11" s="17">
        <v>0.20634378977747</v>
      </c>
      <c r="BN11" s="17">
        <v>0.12856684175257599</v>
      </c>
      <c r="BO11" s="17">
        <v>0.225550227221228</v>
      </c>
      <c r="BP11" s="17"/>
      <c r="BQ11" s="17">
        <v>0.102065633641772</v>
      </c>
      <c r="BR11" s="17">
        <v>0.13274101278616399</v>
      </c>
      <c r="BS11" s="17">
        <v>0.101489570362855</v>
      </c>
      <c r="BT11" s="17"/>
      <c r="BU11" s="17">
        <v>9.5961830381600804E-2</v>
      </c>
      <c r="BV11" s="17">
        <v>0.11152792070588299</v>
      </c>
      <c r="BW11" s="17">
        <v>0.111095953208699</v>
      </c>
      <c r="BX11" s="17"/>
      <c r="BY11" s="17">
        <v>0.173812343758766</v>
      </c>
      <c r="BZ11" s="17"/>
      <c r="CA11" s="17">
        <v>9.5295522242769604E-2</v>
      </c>
    </row>
    <row r="12" spans="2:79" x14ac:dyDescent="0.35">
      <c r="B12" s="18" t="s">
        <v>388</v>
      </c>
      <c r="C12" s="17">
        <v>4.6844668339730403E-2</v>
      </c>
      <c r="D12" s="17">
        <v>5.37480373295686E-2</v>
      </c>
      <c r="E12" s="17">
        <v>4.0635771109746199E-2</v>
      </c>
      <c r="F12" s="17"/>
      <c r="G12" s="17">
        <v>5.1845153063798499E-2</v>
      </c>
      <c r="H12" s="17">
        <v>5.8883765714246701E-2</v>
      </c>
      <c r="I12" s="17">
        <v>4.6091175249663698E-2</v>
      </c>
      <c r="J12" s="17">
        <v>3.2245505168770797E-2</v>
      </c>
      <c r="K12" s="17">
        <v>3.9532323448459E-2</v>
      </c>
      <c r="L12" s="17">
        <v>5.0399438620833202E-2</v>
      </c>
      <c r="M12" s="17"/>
      <c r="N12" s="17">
        <v>4.0586072606292802E-2</v>
      </c>
      <c r="O12" s="17">
        <v>3.0293919340663798E-2</v>
      </c>
      <c r="P12" s="17">
        <v>5.48769349354742E-2</v>
      </c>
      <c r="Q12" s="17">
        <v>6.6032365528093204E-2</v>
      </c>
      <c r="R12" s="17"/>
      <c r="S12" s="17">
        <v>8.2427701281802102E-2</v>
      </c>
      <c r="T12" s="17">
        <v>5.6799029171774998E-2</v>
      </c>
      <c r="U12" s="17">
        <v>2.2948672663408401E-2</v>
      </c>
      <c r="V12" s="17">
        <v>1.50772682559505E-2</v>
      </c>
      <c r="W12" s="17">
        <v>2.9252578410395701E-2</v>
      </c>
      <c r="X12" s="17">
        <v>1.0328928385942701E-2</v>
      </c>
      <c r="Y12" s="17">
        <v>7.0109995989624793E-2</v>
      </c>
      <c r="Z12" s="17">
        <v>0.103389553158894</v>
      </c>
      <c r="AA12" s="17">
        <v>5.28715533407733E-2</v>
      </c>
      <c r="AB12" s="17">
        <v>7.6611039552309298E-3</v>
      </c>
      <c r="AC12" s="17">
        <v>9.6048293388438205E-2</v>
      </c>
      <c r="AD12" s="17">
        <v>0</v>
      </c>
      <c r="AE12" s="17"/>
      <c r="AF12" s="17">
        <v>6.4016438419862806E-2</v>
      </c>
      <c r="AG12" s="17">
        <v>4.1923462305005398E-2</v>
      </c>
      <c r="AH12" s="17">
        <v>4.7532684938218399E-3</v>
      </c>
      <c r="AI12" s="17">
        <v>8.6962625406202698E-2</v>
      </c>
      <c r="AJ12" s="17">
        <v>6.6135307227634596E-2</v>
      </c>
      <c r="AK12" s="17">
        <v>0</v>
      </c>
      <c r="AL12" s="17"/>
      <c r="AM12" s="17">
        <v>8.7138623241065499E-2</v>
      </c>
      <c r="AN12" s="17">
        <v>3.24064524207483E-2</v>
      </c>
      <c r="AO12" s="17">
        <v>3.32629445976068E-2</v>
      </c>
      <c r="AP12" s="17">
        <v>3.8698050298356899E-2</v>
      </c>
      <c r="AQ12" s="17">
        <v>0</v>
      </c>
      <c r="AR12" s="17"/>
      <c r="AS12" s="17">
        <v>6.3815803533323404E-2</v>
      </c>
      <c r="AT12" s="17">
        <v>5.2316329280085699E-2</v>
      </c>
      <c r="AU12" s="17">
        <v>5.2443443740192802E-2</v>
      </c>
      <c r="AV12" s="17">
        <v>4.1042083782736501E-2</v>
      </c>
      <c r="AW12" s="17">
        <v>0</v>
      </c>
      <c r="AX12" s="17">
        <v>6.3896024841481394E-2</v>
      </c>
      <c r="AY12" s="17"/>
      <c r="AZ12" s="17">
        <v>1.05623540851063E-2</v>
      </c>
      <c r="BA12" s="17">
        <v>5.7455380312978498E-2</v>
      </c>
      <c r="BB12" s="17">
        <v>6.7889526117829099E-2</v>
      </c>
      <c r="BC12" s="17">
        <v>4.6264247300939101E-2</v>
      </c>
      <c r="BD12" s="17">
        <v>5.1529559923188299E-2</v>
      </c>
      <c r="BE12" s="17"/>
      <c r="BF12" s="17">
        <v>4.3009444976636599E-2</v>
      </c>
      <c r="BG12" s="17"/>
      <c r="BH12" s="17">
        <v>4.4988927328717301E-2</v>
      </c>
      <c r="BI12" s="17"/>
      <c r="BJ12" s="17">
        <v>4.87864875734033E-2</v>
      </c>
      <c r="BK12" s="17">
        <v>4.2844360548862002E-2</v>
      </c>
      <c r="BL12" s="17">
        <v>4.28243541454289E-2</v>
      </c>
      <c r="BM12" s="17">
        <v>5.9656836218469997E-2</v>
      </c>
      <c r="BN12" s="17">
        <v>3.0673315891878501E-2</v>
      </c>
      <c r="BO12" s="17">
        <v>1.8103226183832699E-2</v>
      </c>
      <c r="BP12" s="17"/>
      <c r="BQ12" s="17">
        <v>2.88852058812408E-2</v>
      </c>
      <c r="BR12" s="17">
        <v>5.5468601640820701E-2</v>
      </c>
      <c r="BS12" s="17">
        <v>4.66011413925074E-2</v>
      </c>
      <c r="BT12" s="17"/>
      <c r="BU12" s="17">
        <v>4.06385834982564E-2</v>
      </c>
      <c r="BV12" s="17">
        <v>4.5427103340239798E-2</v>
      </c>
      <c r="BW12" s="17">
        <v>4.38456258660226E-2</v>
      </c>
      <c r="BX12" s="17"/>
      <c r="BY12" s="17">
        <v>6.9739777860593197E-2</v>
      </c>
      <c r="BZ12" s="17"/>
      <c r="CA12" s="17">
        <v>2.5265760645403701E-2</v>
      </c>
    </row>
    <row r="13" spans="2:79" x14ac:dyDescent="0.35">
      <c r="B13" s="18" t="s">
        <v>136</v>
      </c>
      <c r="C13" s="17">
        <v>8.8947519247551399E-2</v>
      </c>
      <c r="D13" s="17">
        <v>6.0677648282773597E-2</v>
      </c>
      <c r="E13" s="17">
        <v>0.114474194822738</v>
      </c>
      <c r="F13" s="17"/>
      <c r="G13" s="17">
        <v>8.4986909792111404E-2</v>
      </c>
      <c r="H13" s="17">
        <v>6.4729326478197999E-2</v>
      </c>
      <c r="I13" s="17">
        <v>9.6673850315246806E-2</v>
      </c>
      <c r="J13" s="17">
        <v>6.23683516552423E-2</v>
      </c>
      <c r="K13" s="17">
        <v>8.7523568554489506E-2</v>
      </c>
      <c r="L13" s="17">
        <v>0.13017324028430199</v>
      </c>
      <c r="M13" s="17"/>
      <c r="N13" s="17">
        <v>8.1800201464569705E-2</v>
      </c>
      <c r="O13" s="17">
        <v>6.6897623132373601E-2</v>
      </c>
      <c r="P13" s="17">
        <v>7.5740866012782307E-2</v>
      </c>
      <c r="Q13" s="17">
        <v>0.14050282844501799</v>
      </c>
      <c r="R13" s="17"/>
      <c r="S13" s="17">
        <v>7.9001973754518298E-2</v>
      </c>
      <c r="T13" s="17">
        <v>4.7850461051447697E-2</v>
      </c>
      <c r="U13" s="17">
        <v>4.9980314412326303E-2</v>
      </c>
      <c r="V13" s="17">
        <v>5.9787849144213603E-2</v>
      </c>
      <c r="W13" s="17">
        <v>5.7731400863691197E-2</v>
      </c>
      <c r="X13" s="17">
        <v>0.132864690169296</v>
      </c>
      <c r="Y13" s="17">
        <v>7.4066882923665395E-2</v>
      </c>
      <c r="Z13" s="17">
        <v>0.126489737716522</v>
      </c>
      <c r="AA13" s="17">
        <v>0.15932972396276601</v>
      </c>
      <c r="AB13" s="17">
        <v>0.13836699104695799</v>
      </c>
      <c r="AC13" s="17">
        <v>8.5448904184069599E-2</v>
      </c>
      <c r="AD13" s="17">
        <v>0</v>
      </c>
      <c r="AE13" s="17"/>
      <c r="AF13" s="17">
        <v>0.109184960736307</v>
      </c>
      <c r="AG13" s="17">
        <v>0.103363579168845</v>
      </c>
      <c r="AH13" s="17">
        <v>2.9499807509655099E-2</v>
      </c>
      <c r="AI13" s="17">
        <v>2.49862899412009E-2</v>
      </c>
      <c r="AJ13" s="17">
        <v>5.0657055275176999E-2</v>
      </c>
      <c r="AK13" s="17">
        <v>5.0364308279719799E-2</v>
      </c>
      <c r="AL13" s="17"/>
      <c r="AM13" s="17">
        <v>0.116900208770623</v>
      </c>
      <c r="AN13" s="17">
        <v>5.5087931319513998E-2</v>
      </c>
      <c r="AO13" s="17">
        <v>7.12365819421477E-2</v>
      </c>
      <c r="AP13" s="17">
        <v>0.145163125611076</v>
      </c>
      <c r="AQ13" s="17">
        <v>4.91037841689572E-2</v>
      </c>
      <c r="AR13" s="17"/>
      <c r="AS13" s="17">
        <v>5.9202714342809298E-2</v>
      </c>
      <c r="AT13" s="17">
        <v>9.9207296100026904E-2</v>
      </c>
      <c r="AU13" s="17">
        <v>5.5012331862027003E-2</v>
      </c>
      <c r="AV13" s="17">
        <v>9.8683093383127807E-2</v>
      </c>
      <c r="AW13" s="17">
        <v>0.147437457008915</v>
      </c>
      <c r="AX13" s="17">
        <v>8.08492841715686E-2</v>
      </c>
      <c r="AY13" s="17"/>
      <c r="AZ13" s="17">
        <v>6.0422463424161299E-2</v>
      </c>
      <c r="BA13" s="17">
        <v>9.9272879936781799E-2</v>
      </c>
      <c r="BB13" s="17">
        <v>0.14590559165158001</v>
      </c>
      <c r="BC13" s="17">
        <v>9.1286316118526001E-2</v>
      </c>
      <c r="BD13" s="17">
        <v>5.6200764805270503E-2</v>
      </c>
      <c r="BE13" s="17"/>
      <c r="BF13" s="17">
        <v>9.6096873073683697E-2</v>
      </c>
      <c r="BG13" s="17"/>
      <c r="BH13" s="17">
        <v>7.0994118637163303E-2</v>
      </c>
      <c r="BI13" s="17"/>
      <c r="BJ13" s="17">
        <v>8.4560535369072501E-2</v>
      </c>
      <c r="BK13" s="17">
        <v>0.127869829206531</v>
      </c>
      <c r="BL13" s="17">
        <v>7.2414552081469893E-2</v>
      </c>
      <c r="BM13" s="17">
        <v>0.127220640744348</v>
      </c>
      <c r="BN13" s="17">
        <v>0</v>
      </c>
      <c r="BO13" s="17">
        <v>3.08764501045895E-2</v>
      </c>
      <c r="BP13" s="17"/>
      <c r="BQ13" s="17">
        <v>5.5307072898799402E-2</v>
      </c>
      <c r="BR13" s="17">
        <v>5.7394383766092898E-2</v>
      </c>
      <c r="BS13" s="17">
        <v>8.6645404438764007E-2</v>
      </c>
      <c r="BT13" s="17"/>
      <c r="BU13" s="17">
        <v>0</v>
      </c>
      <c r="BV13" s="17">
        <v>6.8677521146523299E-2</v>
      </c>
      <c r="BW13" s="17">
        <v>7.9443047162169697E-2</v>
      </c>
      <c r="BX13" s="17"/>
      <c r="BY13" s="17">
        <v>2.9271487423468499E-2</v>
      </c>
      <c r="BZ13" s="17"/>
      <c r="CA13" s="17">
        <v>5.6228863504677297E-2</v>
      </c>
    </row>
    <row r="14" spans="2:79" x14ac:dyDescent="0.35">
      <c r="B14" s="18" t="s">
        <v>389</v>
      </c>
      <c r="C14" s="21">
        <v>0.75472514476794805</v>
      </c>
      <c r="D14" s="21">
        <v>0.76619520779929096</v>
      </c>
      <c r="E14" s="21">
        <v>0.74418878122610399</v>
      </c>
      <c r="F14" s="21"/>
      <c r="G14" s="21">
        <v>0.65276369796376299</v>
      </c>
      <c r="H14" s="21">
        <v>0.80135273619188996</v>
      </c>
      <c r="I14" s="21">
        <v>0.769476769588468</v>
      </c>
      <c r="J14" s="21">
        <v>0.78074450512834703</v>
      </c>
      <c r="K14" s="21">
        <v>0.72470803505570602</v>
      </c>
      <c r="L14" s="21">
        <v>0.77315903971812805</v>
      </c>
      <c r="M14" s="21"/>
      <c r="N14" s="21">
        <v>0.76802853913754798</v>
      </c>
      <c r="O14" s="21">
        <v>0.78598547233229299</v>
      </c>
      <c r="P14" s="21">
        <v>0.748238427616158</v>
      </c>
      <c r="Q14" s="21">
        <v>0.70349971668494504</v>
      </c>
      <c r="R14" s="21"/>
      <c r="S14" s="21">
        <v>0.67959470258276899</v>
      </c>
      <c r="T14" s="21">
        <v>0.80563996499178003</v>
      </c>
      <c r="U14" s="21">
        <v>0.83698786690008098</v>
      </c>
      <c r="V14" s="21">
        <v>0.79210251156470901</v>
      </c>
      <c r="W14" s="21">
        <v>0.74326150663156498</v>
      </c>
      <c r="X14" s="21">
        <v>0.75473187758821103</v>
      </c>
      <c r="Y14" s="21">
        <v>0.78913601249818599</v>
      </c>
      <c r="Z14" s="21">
        <v>0.67240499679759502</v>
      </c>
      <c r="AA14" s="21">
        <v>0.69714590733204895</v>
      </c>
      <c r="AB14" s="21">
        <v>0.76371671533710295</v>
      </c>
      <c r="AC14" s="21">
        <v>0.77600010251909901</v>
      </c>
      <c r="AD14" s="21">
        <v>0.778386612310357</v>
      </c>
      <c r="AE14" s="21"/>
      <c r="AF14" s="21">
        <v>0.72794657366514104</v>
      </c>
      <c r="AG14" s="21">
        <v>0.733608802297816</v>
      </c>
      <c r="AH14" s="21">
        <v>0.84882991690569498</v>
      </c>
      <c r="AI14" s="21">
        <v>0.80894108912666096</v>
      </c>
      <c r="AJ14" s="21">
        <v>0.72005978054353004</v>
      </c>
      <c r="AK14" s="21">
        <v>0.838669337042104</v>
      </c>
      <c r="AL14" s="21"/>
      <c r="AM14" s="21">
        <v>0.69766470788303503</v>
      </c>
      <c r="AN14" s="21">
        <v>0.80831068284329199</v>
      </c>
      <c r="AO14" s="21">
        <v>0.77212123010379596</v>
      </c>
      <c r="AP14" s="21">
        <v>0.71694043952421604</v>
      </c>
      <c r="AQ14" s="21">
        <v>0.67006890671564401</v>
      </c>
      <c r="AR14" s="21"/>
      <c r="AS14" s="21">
        <v>0.78318015282406805</v>
      </c>
      <c r="AT14" s="21">
        <v>0.734612183521831</v>
      </c>
      <c r="AU14" s="21">
        <v>0.761845709665673</v>
      </c>
      <c r="AV14" s="21">
        <v>0.78209328989274496</v>
      </c>
      <c r="AW14" s="21">
        <v>0.70876986646191598</v>
      </c>
      <c r="AX14" s="21">
        <v>0.70809392441802999</v>
      </c>
      <c r="AY14" s="21"/>
      <c r="AZ14" s="21">
        <v>0.81385653052775797</v>
      </c>
      <c r="BA14" s="21">
        <v>0.72233841521812403</v>
      </c>
      <c r="BB14" s="21">
        <v>0.693048305487868</v>
      </c>
      <c r="BC14" s="21">
        <v>0.74868995859052401</v>
      </c>
      <c r="BD14" s="21">
        <v>0.78940907685143502</v>
      </c>
      <c r="BE14" s="21"/>
      <c r="BF14" s="21">
        <v>0.75182604272485998</v>
      </c>
      <c r="BG14" s="21"/>
      <c r="BH14" s="21">
        <v>0.78652234016177902</v>
      </c>
      <c r="BI14" s="21"/>
      <c r="BJ14" s="21">
        <v>0.77471853266991098</v>
      </c>
      <c r="BK14" s="21">
        <v>0.74219121811962596</v>
      </c>
      <c r="BL14" s="21">
        <v>0.78085686844917401</v>
      </c>
      <c r="BM14" s="21">
        <v>0.60677873325971199</v>
      </c>
      <c r="BN14" s="21">
        <v>0.84075984235554602</v>
      </c>
      <c r="BO14" s="21">
        <v>0.72547009649034999</v>
      </c>
      <c r="BP14" s="21"/>
      <c r="BQ14" s="21">
        <v>0.813742087578188</v>
      </c>
      <c r="BR14" s="21">
        <v>0.75439600180692301</v>
      </c>
      <c r="BS14" s="21">
        <v>0.76526388380587396</v>
      </c>
      <c r="BT14" s="21"/>
      <c r="BU14" s="21">
        <v>0.863399586120143</v>
      </c>
      <c r="BV14" s="21">
        <v>0.77436745480735403</v>
      </c>
      <c r="BW14" s="21">
        <v>0.76561537376310895</v>
      </c>
      <c r="BX14" s="21"/>
      <c r="BY14" s="21">
        <v>0.72717639095717201</v>
      </c>
      <c r="BZ14" s="21"/>
      <c r="CA14" s="21">
        <v>0.82320985360714904</v>
      </c>
    </row>
    <row r="15" spans="2:79" x14ac:dyDescent="0.35">
      <c r="B15" s="18" t="s">
        <v>390</v>
      </c>
      <c r="C15" s="21">
        <v>0.15632733598449999</v>
      </c>
      <c r="D15" s="21">
        <v>0.17312714391793499</v>
      </c>
      <c r="E15" s="21">
        <v>0.14133702395115799</v>
      </c>
      <c r="F15" s="21"/>
      <c r="G15" s="21">
        <v>0.26224939224412602</v>
      </c>
      <c r="H15" s="21">
        <v>0.133917937329912</v>
      </c>
      <c r="I15" s="21">
        <v>0.133849380096285</v>
      </c>
      <c r="J15" s="21">
        <v>0.15688714321641101</v>
      </c>
      <c r="K15" s="21">
        <v>0.187768396389804</v>
      </c>
      <c r="L15" s="21">
        <v>9.6667719997568999E-2</v>
      </c>
      <c r="M15" s="21"/>
      <c r="N15" s="21">
        <v>0.15017125939788301</v>
      </c>
      <c r="O15" s="21">
        <v>0.14711690453533299</v>
      </c>
      <c r="P15" s="21">
        <v>0.17602070637105999</v>
      </c>
      <c r="Q15" s="21">
        <v>0.15599745487003699</v>
      </c>
      <c r="R15" s="21"/>
      <c r="S15" s="21">
        <v>0.241403323662713</v>
      </c>
      <c r="T15" s="21">
        <v>0.146509573956772</v>
      </c>
      <c r="U15" s="21">
        <v>0.113031818687593</v>
      </c>
      <c r="V15" s="21">
        <v>0.14810963929107701</v>
      </c>
      <c r="W15" s="21">
        <v>0.19900709250474399</v>
      </c>
      <c r="X15" s="21">
        <v>0.112403432242493</v>
      </c>
      <c r="Y15" s="21">
        <v>0.136797104578149</v>
      </c>
      <c r="Z15" s="21">
        <v>0.20110526548588301</v>
      </c>
      <c r="AA15" s="21">
        <v>0.14352436870518501</v>
      </c>
      <c r="AB15" s="21">
        <v>9.7916293615938899E-2</v>
      </c>
      <c r="AC15" s="21">
        <v>0.13855099329683099</v>
      </c>
      <c r="AD15" s="21">
        <v>0.221613387689643</v>
      </c>
      <c r="AE15" s="21"/>
      <c r="AF15" s="21">
        <v>0.162868465598551</v>
      </c>
      <c r="AG15" s="21">
        <v>0.16302761853334</v>
      </c>
      <c r="AH15" s="21">
        <v>0.12167027558465</v>
      </c>
      <c r="AI15" s="21">
        <v>0.16607262093213801</v>
      </c>
      <c r="AJ15" s="21">
        <v>0.22928316418129299</v>
      </c>
      <c r="AK15" s="21">
        <v>0.110966354678176</v>
      </c>
      <c r="AL15" s="21"/>
      <c r="AM15" s="21">
        <v>0.18543508334634201</v>
      </c>
      <c r="AN15" s="21">
        <v>0.136601385837194</v>
      </c>
      <c r="AO15" s="21">
        <v>0.15664218795405699</v>
      </c>
      <c r="AP15" s="21">
        <v>0.13789643486470801</v>
      </c>
      <c r="AQ15" s="21">
        <v>0.28082730911539899</v>
      </c>
      <c r="AR15" s="21"/>
      <c r="AS15" s="21">
        <v>0.15761713283312301</v>
      </c>
      <c r="AT15" s="21">
        <v>0.16618052037814299</v>
      </c>
      <c r="AU15" s="21">
        <v>0.1831419584723</v>
      </c>
      <c r="AV15" s="21">
        <v>0.119223616724128</v>
      </c>
      <c r="AW15" s="21">
        <v>0.14379267652916899</v>
      </c>
      <c r="AX15" s="21">
        <v>0.21105679141040101</v>
      </c>
      <c r="AY15" s="21"/>
      <c r="AZ15" s="21">
        <v>0.12572100604808001</v>
      </c>
      <c r="BA15" s="21">
        <v>0.178388704845094</v>
      </c>
      <c r="BB15" s="21">
        <v>0.16104610286055299</v>
      </c>
      <c r="BC15" s="21">
        <v>0.16002372529094999</v>
      </c>
      <c r="BD15" s="21">
        <v>0.154390158343294</v>
      </c>
      <c r="BE15" s="21"/>
      <c r="BF15" s="21">
        <v>0.15207708420145599</v>
      </c>
      <c r="BG15" s="21"/>
      <c r="BH15" s="21">
        <v>0.14248354120105799</v>
      </c>
      <c r="BI15" s="21"/>
      <c r="BJ15" s="21">
        <v>0.14072093196101701</v>
      </c>
      <c r="BK15" s="21">
        <v>0.129938952673844</v>
      </c>
      <c r="BL15" s="21">
        <v>0.146728579469356</v>
      </c>
      <c r="BM15" s="21">
        <v>0.26600062599593999</v>
      </c>
      <c r="BN15" s="21">
        <v>0.15924015764445401</v>
      </c>
      <c r="BO15" s="21">
        <v>0.24365345340506001</v>
      </c>
      <c r="BP15" s="21"/>
      <c r="BQ15" s="21">
        <v>0.13095083952301301</v>
      </c>
      <c r="BR15" s="21">
        <v>0.188209614426984</v>
      </c>
      <c r="BS15" s="21">
        <v>0.14809071175536201</v>
      </c>
      <c r="BT15" s="21"/>
      <c r="BU15" s="21">
        <v>0.136600413879857</v>
      </c>
      <c r="BV15" s="21">
        <v>0.15695502404612299</v>
      </c>
      <c r="BW15" s="21">
        <v>0.154941579074721</v>
      </c>
      <c r="BX15" s="21"/>
      <c r="BY15" s="21">
        <v>0.24355212161935899</v>
      </c>
      <c r="BZ15" s="21"/>
      <c r="CA15" s="21">
        <v>0.120561282888173</v>
      </c>
    </row>
    <row r="16" spans="2:79" x14ac:dyDescent="0.35">
      <c r="B16" s="18" t="s">
        <v>202</v>
      </c>
      <c r="C16" s="22">
        <v>0.59839780878344795</v>
      </c>
      <c r="D16" s="22">
        <v>0.59306806388135602</v>
      </c>
      <c r="E16" s="22">
        <v>0.602851757274946</v>
      </c>
      <c r="F16" s="22"/>
      <c r="G16" s="22">
        <v>0.39051430571963702</v>
      </c>
      <c r="H16" s="22">
        <v>0.66743479886197798</v>
      </c>
      <c r="I16" s="22">
        <v>0.635627389492183</v>
      </c>
      <c r="J16" s="22">
        <v>0.62385736191193597</v>
      </c>
      <c r="K16" s="22">
        <v>0.536939638665902</v>
      </c>
      <c r="L16" s="22">
        <v>0.67649131972055898</v>
      </c>
      <c r="M16" s="22"/>
      <c r="N16" s="22">
        <v>0.61785727973966498</v>
      </c>
      <c r="O16" s="22">
        <v>0.638868567796959</v>
      </c>
      <c r="P16" s="22">
        <v>0.57221772124509795</v>
      </c>
      <c r="Q16" s="22">
        <v>0.54750226181490802</v>
      </c>
      <c r="R16" s="22"/>
      <c r="S16" s="22">
        <v>0.438191378920056</v>
      </c>
      <c r="T16" s="22">
        <v>0.65913039103500803</v>
      </c>
      <c r="U16" s="22">
        <v>0.72395604821248705</v>
      </c>
      <c r="V16" s="22">
        <v>0.643992872273632</v>
      </c>
      <c r="W16" s="22">
        <v>0.54425441412682196</v>
      </c>
      <c r="X16" s="22">
        <v>0.64232844534571898</v>
      </c>
      <c r="Y16" s="22">
        <v>0.65233890792003701</v>
      </c>
      <c r="Z16" s="22">
        <v>0.47129973131171199</v>
      </c>
      <c r="AA16" s="22">
        <v>0.55362153862686503</v>
      </c>
      <c r="AB16" s="22">
        <v>0.66580042172116405</v>
      </c>
      <c r="AC16" s="22">
        <v>0.63744910922226805</v>
      </c>
      <c r="AD16" s="22">
        <v>0.55677322462071399</v>
      </c>
      <c r="AE16" s="22"/>
      <c r="AF16" s="22">
        <v>0.56507810806658998</v>
      </c>
      <c r="AG16" s="22">
        <v>0.57058118376447597</v>
      </c>
      <c r="AH16" s="22">
        <v>0.72715964132104405</v>
      </c>
      <c r="AI16" s="22">
        <v>0.64286846819452403</v>
      </c>
      <c r="AJ16" s="22">
        <v>0.49077661636223602</v>
      </c>
      <c r="AK16" s="22">
        <v>0.72770298236392905</v>
      </c>
      <c r="AL16" s="22"/>
      <c r="AM16" s="22">
        <v>0.51222962453669396</v>
      </c>
      <c r="AN16" s="22">
        <v>0.67170929700609805</v>
      </c>
      <c r="AO16" s="22">
        <v>0.61547904214973903</v>
      </c>
      <c r="AP16" s="22">
        <v>0.579044004659508</v>
      </c>
      <c r="AQ16" s="22">
        <v>0.38924159760024601</v>
      </c>
      <c r="AR16" s="22"/>
      <c r="AS16" s="22">
        <v>0.62556301999094499</v>
      </c>
      <c r="AT16" s="22">
        <v>0.56843166314368798</v>
      </c>
      <c r="AU16" s="22">
        <v>0.57870375119337203</v>
      </c>
      <c r="AV16" s="22">
        <v>0.662869673168617</v>
      </c>
      <c r="AW16" s="22">
        <v>0.56497718993274704</v>
      </c>
      <c r="AX16" s="22">
        <v>0.49703713300762897</v>
      </c>
      <c r="AY16" s="22"/>
      <c r="AZ16" s="22">
        <v>0.68813552447967796</v>
      </c>
      <c r="BA16" s="22">
        <v>0.54394971037302897</v>
      </c>
      <c r="BB16" s="22">
        <v>0.53200220262731501</v>
      </c>
      <c r="BC16" s="22">
        <v>0.58866623329957302</v>
      </c>
      <c r="BD16" s="22">
        <v>0.63501891850814096</v>
      </c>
      <c r="BE16" s="22"/>
      <c r="BF16" s="22">
        <v>0.59974895852340404</v>
      </c>
      <c r="BG16" s="22"/>
      <c r="BH16" s="22">
        <v>0.64403879896072103</v>
      </c>
      <c r="BI16" s="22"/>
      <c r="BJ16" s="22">
        <v>0.63399760070889399</v>
      </c>
      <c r="BK16" s="22">
        <v>0.61225226544578204</v>
      </c>
      <c r="BL16" s="22">
        <v>0.63412828897981699</v>
      </c>
      <c r="BM16" s="22">
        <v>0.340778107263773</v>
      </c>
      <c r="BN16" s="22">
        <v>0.68151968471109203</v>
      </c>
      <c r="BO16" s="22">
        <v>0.48181664308528999</v>
      </c>
      <c r="BP16" s="22"/>
      <c r="BQ16" s="22">
        <v>0.68279124805517499</v>
      </c>
      <c r="BR16" s="22">
        <v>0.56618638737993798</v>
      </c>
      <c r="BS16" s="22">
        <v>0.61717317205051103</v>
      </c>
      <c r="BT16" s="22"/>
      <c r="BU16" s="22">
        <v>0.72679917224028601</v>
      </c>
      <c r="BV16" s="22">
        <v>0.61741243076123098</v>
      </c>
      <c r="BW16" s="22">
        <v>0.61067379468838701</v>
      </c>
      <c r="BX16" s="22"/>
      <c r="BY16" s="22">
        <v>0.483624269337813</v>
      </c>
      <c r="BZ16" s="22"/>
      <c r="CA16" s="22">
        <v>0.70264857071897602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A21"/>
  <sheetViews>
    <sheetView showGridLines="0" topLeftCell="A8"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774</v>
      </c>
      <c r="D7" s="10">
        <v>372</v>
      </c>
      <c r="E7" s="10">
        <v>399</v>
      </c>
      <c r="F7" s="10"/>
      <c r="G7" s="10">
        <v>87</v>
      </c>
      <c r="H7" s="10">
        <v>112</v>
      </c>
      <c r="I7" s="10">
        <v>96</v>
      </c>
      <c r="J7" s="10">
        <v>121</v>
      </c>
      <c r="K7" s="10">
        <v>129</v>
      </c>
      <c r="L7" s="10">
        <v>229</v>
      </c>
      <c r="M7" s="10"/>
      <c r="N7" s="10">
        <v>304</v>
      </c>
      <c r="O7" s="10">
        <v>218</v>
      </c>
      <c r="P7" s="10">
        <v>105</v>
      </c>
      <c r="Q7" s="10">
        <v>140</v>
      </c>
      <c r="R7" s="10"/>
      <c r="S7" s="10">
        <v>98</v>
      </c>
      <c r="T7" s="10">
        <v>104</v>
      </c>
      <c r="U7" s="10">
        <v>73</v>
      </c>
      <c r="V7" s="10">
        <v>52</v>
      </c>
      <c r="W7" s="10">
        <v>55</v>
      </c>
      <c r="X7" s="10">
        <v>56</v>
      </c>
      <c r="Y7" s="10">
        <v>65</v>
      </c>
      <c r="Z7" s="10">
        <v>31</v>
      </c>
      <c r="AA7" s="10">
        <v>97</v>
      </c>
      <c r="AB7" s="10">
        <v>74</v>
      </c>
      <c r="AC7" s="10">
        <v>47</v>
      </c>
      <c r="AD7" s="10">
        <v>22</v>
      </c>
      <c r="AE7" s="10"/>
      <c r="AF7" s="10">
        <v>122</v>
      </c>
      <c r="AG7" s="10">
        <v>242</v>
      </c>
      <c r="AH7" s="10">
        <v>143</v>
      </c>
      <c r="AI7" s="10">
        <v>85</v>
      </c>
      <c r="AJ7" s="10">
        <v>52</v>
      </c>
      <c r="AK7" s="10">
        <v>59</v>
      </c>
      <c r="AL7" s="10"/>
      <c r="AM7" s="10">
        <v>146</v>
      </c>
      <c r="AN7" s="10">
        <v>272</v>
      </c>
      <c r="AO7" s="10">
        <v>221</v>
      </c>
      <c r="AP7" s="10">
        <v>102</v>
      </c>
      <c r="AQ7" s="10">
        <v>13</v>
      </c>
      <c r="AR7" s="10"/>
      <c r="AS7" s="10">
        <v>169</v>
      </c>
      <c r="AT7" s="10">
        <v>179</v>
      </c>
      <c r="AU7" s="10">
        <v>119</v>
      </c>
      <c r="AV7" s="10">
        <v>134</v>
      </c>
      <c r="AW7" s="10">
        <v>108</v>
      </c>
      <c r="AX7" s="10">
        <v>64</v>
      </c>
      <c r="AY7" s="10"/>
      <c r="AZ7" s="10">
        <v>187</v>
      </c>
      <c r="BA7" s="10">
        <v>204</v>
      </c>
      <c r="BB7" s="10">
        <v>151</v>
      </c>
      <c r="BC7" s="10">
        <v>71</v>
      </c>
      <c r="BD7" s="10">
        <v>153</v>
      </c>
      <c r="BE7" s="10"/>
      <c r="BF7" s="10">
        <v>621</v>
      </c>
      <c r="BG7" s="10"/>
      <c r="BH7" s="10">
        <v>493</v>
      </c>
      <c r="BI7" s="10"/>
      <c r="BJ7" s="10">
        <v>205</v>
      </c>
      <c r="BK7" s="10">
        <v>155</v>
      </c>
      <c r="BL7" s="10">
        <v>282</v>
      </c>
      <c r="BM7" s="10">
        <v>43</v>
      </c>
      <c r="BN7" s="10">
        <v>27</v>
      </c>
      <c r="BO7" s="10">
        <v>22</v>
      </c>
      <c r="BP7" s="10"/>
      <c r="BQ7" s="10">
        <v>124</v>
      </c>
      <c r="BR7" s="10">
        <v>201</v>
      </c>
      <c r="BS7" s="10">
        <v>398</v>
      </c>
      <c r="BT7" s="10"/>
      <c r="BU7" s="10">
        <v>35</v>
      </c>
      <c r="BV7" s="10">
        <v>247</v>
      </c>
      <c r="BW7" s="10">
        <v>408</v>
      </c>
      <c r="BX7" s="10"/>
      <c r="BY7" s="10">
        <v>35</v>
      </c>
      <c r="BZ7" s="10"/>
      <c r="CA7" s="10">
        <v>184</v>
      </c>
    </row>
    <row r="8" spans="2:79" ht="30" customHeight="1" x14ac:dyDescent="0.35">
      <c r="B8" s="11" t="s">
        <v>20</v>
      </c>
      <c r="C8" s="11">
        <v>767</v>
      </c>
      <c r="D8" s="11">
        <v>384</v>
      </c>
      <c r="E8" s="11">
        <v>380</v>
      </c>
      <c r="F8" s="11"/>
      <c r="G8" s="11">
        <v>108</v>
      </c>
      <c r="H8" s="11">
        <v>129</v>
      </c>
      <c r="I8" s="11">
        <v>120</v>
      </c>
      <c r="J8" s="11">
        <v>136</v>
      </c>
      <c r="K8" s="11">
        <v>98</v>
      </c>
      <c r="L8" s="11">
        <v>176</v>
      </c>
      <c r="M8" s="11"/>
      <c r="N8" s="11">
        <v>200</v>
      </c>
      <c r="O8" s="11">
        <v>210</v>
      </c>
      <c r="P8" s="11">
        <v>171</v>
      </c>
      <c r="Q8" s="11">
        <v>180</v>
      </c>
      <c r="R8" s="11"/>
      <c r="S8" s="11">
        <v>104</v>
      </c>
      <c r="T8" s="11">
        <v>100</v>
      </c>
      <c r="U8" s="11">
        <v>65</v>
      </c>
      <c r="V8" s="11">
        <v>58</v>
      </c>
      <c r="W8" s="11">
        <v>51</v>
      </c>
      <c r="X8" s="11">
        <v>63</v>
      </c>
      <c r="Y8" s="11">
        <v>58</v>
      </c>
      <c r="Z8" s="11">
        <v>32</v>
      </c>
      <c r="AA8" s="11">
        <v>103</v>
      </c>
      <c r="AB8" s="11">
        <v>69</v>
      </c>
      <c r="AC8" s="11">
        <v>42</v>
      </c>
      <c r="AD8" s="11">
        <v>24</v>
      </c>
      <c r="AE8" s="11"/>
      <c r="AF8" s="11">
        <v>129</v>
      </c>
      <c r="AG8" s="11">
        <v>276</v>
      </c>
      <c r="AH8" s="11">
        <v>142</v>
      </c>
      <c r="AI8" s="11">
        <v>72</v>
      </c>
      <c r="AJ8" s="11">
        <v>39</v>
      </c>
      <c r="AK8" s="11">
        <v>42</v>
      </c>
      <c r="AL8" s="11"/>
      <c r="AM8" s="11">
        <v>169</v>
      </c>
      <c r="AN8" s="11">
        <v>279</v>
      </c>
      <c r="AO8" s="11">
        <v>207</v>
      </c>
      <c r="AP8" s="11">
        <v>85</v>
      </c>
      <c r="AQ8" s="11">
        <v>9</v>
      </c>
      <c r="AR8" s="11"/>
      <c r="AS8" s="11">
        <v>177</v>
      </c>
      <c r="AT8" s="11">
        <v>172</v>
      </c>
      <c r="AU8" s="11">
        <v>131</v>
      </c>
      <c r="AV8" s="11">
        <v>136</v>
      </c>
      <c r="AW8" s="11">
        <v>91</v>
      </c>
      <c r="AX8" s="11">
        <v>60</v>
      </c>
      <c r="AY8" s="11"/>
      <c r="AZ8" s="11">
        <v>157</v>
      </c>
      <c r="BA8" s="11">
        <v>218</v>
      </c>
      <c r="BB8" s="11">
        <v>157</v>
      </c>
      <c r="BC8" s="11">
        <v>61</v>
      </c>
      <c r="BD8" s="11">
        <v>167</v>
      </c>
      <c r="BE8" s="11"/>
      <c r="BF8" s="11">
        <v>590</v>
      </c>
      <c r="BG8" s="11"/>
      <c r="BH8" s="11">
        <v>452</v>
      </c>
      <c r="BI8" s="11"/>
      <c r="BJ8" s="11">
        <v>224</v>
      </c>
      <c r="BK8" s="11">
        <v>140</v>
      </c>
      <c r="BL8" s="11">
        <v>258</v>
      </c>
      <c r="BM8" s="11">
        <v>49</v>
      </c>
      <c r="BN8" s="11">
        <v>36</v>
      </c>
      <c r="BO8" s="11">
        <v>19</v>
      </c>
      <c r="BP8" s="11"/>
      <c r="BQ8" s="11">
        <v>127</v>
      </c>
      <c r="BR8" s="11">
        <v>198</v>
      </c>
      <c r="BS8" s="11">
        <v>392</v>
      </c>
      <c r="BT8" s="11"/>
      <c r="BU8" s="11">
        <v>37</v>
      </c>
      <c r="BV8" s="11">
        <v>236</v>
      </c>
      <c r="BW8" s="11">
        <v>407</v>
      </c>
      <c r="BX8" s="11"/>
      <c r="BY8" s="11">
        <v>40</v>
      </c>
      <c r="BZ8" s="11"/>
      <c r="CA8" s="11">
        <v>161</v>
      </c>
    </row>
    <row r="9" spans="2:79" x14ac:dyDescent="0.35">
      <c r="B9" s="18" t="s">
        <v>385</v>
      </c>
      <c r="C9" s="17">
        <v>0.26044132502861</v>
      </c>
      <c r="D9" s="17">
        <v>0.28139219543730498</v>
      </c>
      <c r="E9" s="17">
        <v>0.23700269521908701</v>
      </c>
      <c r="F9" s="17"/>
      <c r="G9" s="17">
        <v>0.212471826593398</v>
      </c>
      <c r="H9" s="17">
        <v>0.18122946693087799</v>
      </c>
      <c r="I9" s="17">
        <v>0.31918496536860502</v>
      </c>
      <c r="J9" s="17">
        <v>0.30259064076891501</v>
      </c>
      <c r="K9" s="17">
        <v>0.314926775056734</v>
      </c>
      <c r="L9" s="17">
        <v>0.24490676257236099</v>
      </c>
      <c r="M9" s="17"/>
      <c r="N9" s="17">
        <v>0.31419592691194898</v>
      </c>
      <c r="O9" s="17">
        <v>0.24450572590674</v>
      </c>
      <c r="P9" s="17">
        <v>0.220597942810454</v>
      </c>
      <c r="Q9" s="17">
        <v>0.25562102800888897</v>
      </c>
      <c r="R9" s="17"/>
      <c r="S9" s="17">
        <v>0.28740718027984102</v>
      </c>
      <c r="T9" s="17">
        <v>0.371653456715694</v>
      </c>
      <c r="U9" s="17">
        <v>0.27737565351194299</v>
      </c>
      <c r="V9" s="17">
        <v>0.27323954665283701</v>
      </c>
      <c r="W9" s="17">
        <v>0.25525238019163898</v>
      </c>
      <c r="X9" s="17">
        <v>0.372404307871677</v>
      </c>
      <c r="Y9" s="17">
        <v>0.204154505346612</v>
      </c>
      <c r="Z9" s="17">
        <v>0.15395893704927799</v>
      </c>
      <c r="AA9" s="17">
        <v>0.257368574398603</v>
      </c>
      <c r="AB9" s="17">
        <v>0.202384570263446</v>
      </c>
      <c r="AC9" s="17">
        <v>8.1085220887101503E-2</v>
      </c>
      <c r="AD9" s="17">
        <v>8.2813087155704401E-2</v>
      </c>
      <c r="AE9" s="17"/>
      <c r="AF9" s="17">
        <v>0.21966834489781201</v>
      </c>
      <c r="AG9" s="17">
        <v>0.25821882705594101</v>
      </c>
      <c r="AH9" s="17">
        <v>0.25863560877560299</v>
      </c>
      <c r="AI9" s="17">
        <v>0.26953110851290002</v>
      </c>
      <c r="AJ9" s="17">
        <v>0.35518221904295799</v>
      </c>
      <c r="AK9" s="17">
        <v>0.44543385178669298</v>
      </c>
      <c r="AL9" s="17"/>
      <c r="AM9" s="17">
        <v>0.25254913417345698</v>
      </c>
      <c r="AN9" s="17">
        <v>0.24763442358162199</v>
      </c>
      <c r="AO9" s="17">
        <v>0.26619472080840101</v>
      </c>
      <c r="AP9" s="17">
        <v>0.294503988478856</v>
      </c>
      <c r="AQ9" s="17">
        <v>0.53648241323402501</v>
      </c>
      <c r="AR9" s="17"/>
      <c r="AS9" s="17">
        <v>0.266840732479457</v>
      </c>
      <c r="AT9" s="17">
        <v>0.28675543640691098</v>
      </c>
      <c r="AU9" s="17">
        <v>0.21632589357746901</v>
      </c>
      <c r="AV9" s="17">
        <v>0.24248056536382201</v>
      </c>
      <c r="AW9" s="17">
        <v>0.33963317348774502</v>
      </c>
      <c r="AX9" s="17">
        <v>0.17150849634243001</v>
      </c>
      <c r="AY9" s="17"/>
      <c r="AZ9" s="17">
        <v>0.219152396723998</v>
      </c>
      <c r="BA9" s="17">
        <v>0.23800751799372499</v>
      </c>
      <c r="BB9" s="17">
        <v>0.30778836075475702</v>
      </c>
      <c r="BC9" s="17">
        <v>0.233710157192796</v>
      </c>
      <c r="BD9" s="17">
        <v>0.30366705636180502</v>
      </c>
      <c r="BE9" s="17"/>
      <c r="BF9" s="17">
        <v>0.25704511663499402</v>
      </c>
      <c r="BG9" s="17"/>
      <c r="BH9" s="17">
        <v>0.25958128168737798</v>
      </c>
      <c r="BI9" s="17"/>
      <c r="BJ9" s="17">
        <v>0.25415166445314002</v>
      </c>
      <c r="BK9" s="17">
        <v>0.27336055390345398</v>
      </c>
      <c r="BL9" s="17">
        <v>0.28142925677515201</v>
      </c>
      <c r="BM9" s="17">
        <v>0.16974879898541601</v>
      </c>
      <c r="BN9" s="17">
        <v>0.241156799782211</v>
      </c>
      <c r="BO9" s="17">
        <v>0.218757682432593</v>
      </c>
      <c r="BP9" s="17"/>
      <c r="BQ9" s="17">
        <v>0.32249372878693799</v>
      </c>
      <c r="BR9" s="17">
        <v>0.24945635032694699</v>
      </c>
      <c r="BS9" s="17">
        <v>0.246615632904198</v>
      </c>
      <c r="BT9" s="17"/>
      <c r="BU9" s="17">
        <v>0.33249002229333202</v>
      </c>
      <c r="BV9" s="17">
        <v>0.31693909475624998</v>
      </c>
      <c r="BW9" s="17">
        <v>0.222430861835308</v>
      </c>
      <c r="BX9" s="17"/>
      <c r="BY9" s="17">
        <v>0.17763313726567401</v>
      </c>
      <c r="BZ9" s="17"/>
      <c r="CA9" s="17">
        <v>0.42685167280140301</v>
      </c>
    </row>
    <row r="10" spans="2:79" x14ac:dyDescent="0.35">
      <c r="B10" s="18" t="s">
        <v>386</v>
      </c>
      <c r="C10" s="17">
        <v>0.50091745715215996</v>
      </c>
      <c r="D10" s="17">
        <v>0.481426657669494</v>
      </c>
      <c r="E10" s="17">
        <v>0.52056540020595998</v>
      </c>
      <c r="F10" s="17"/>
      <c r="G10" s="17">
        <v>0.55919979581400203</v>
      </c>
      <c r="H10" s="17">
        <v>0.54206660749151503</v>
      </c>
      <c r="I10" s="17">
        <v>0.41115190545278102</v>
      </c>
      <c r="J10" s="17">
        <v>0.50017154439114697</v>
      </c>
      <c r="K10" s="17">
        <v>0.52438909753090701</v>
      </c>
      <c r="L10" s="17">
        <v>0.48379984331602</v>
      </c>
      <c r="M10" s="17"/>
      <c r="N10" s="17">
        <v>0.46309128233540803</v>
      </c>
      <c r="O10" s="17">
        <v>0.54794778875023997</v>
      </c>
      <c r="P10" s="17">
        <v>0.52195103388125097</v>
      </c>
      <c r="Q10" s="17">
        <v>0.46053646754924599</v>
      </c>
      <c r="R10" s="17"/>
      <c r="S10" s="17">
        <v>0.52444140217471003</v>
      </c>
      <c r="T10" s="17">
        <v>0.370313415637957</v>
      </c>
      <c r="U10" s="17">
        <v>0.50859938975364205</v>
      </c>
      <c r="V10" s="17">
        <v>0.46964695506732501</v>
      </c>
      <c r="W10" s="17">
        <v>0.59096281245239402</v>
      </c>
      <c r="X10" s="17">
        <v>0.41209735684919202</v>
      </c>
      <c r="Y10" s="17">
        <v>0.64493715119843298</v>
      </c>
      <c r="Z10" s="17">
        <v>0.56686124451254505</v>
      </c>
      <c r="AA10" s="17">
        <v>0.50513236867942901</v>
      </c>
      <c r="AB10" s="17">
        <v>0.45260221893702401</v>
      </c>
      <c r="AC10" s="17">
        <v>0.53663765660331197</v>
      </c>
      <c r="AD10" s="17">
        <v>0.66890869431103595</v>
      </c>
      <c r="AE10" s="17"/>
      <c r="AF10" s="17">
        <v>0.52983207855167502</v>
      </c>
      <c r="AG10" s="17">
        <v>0.50556127735694401</v>
      </c>
      <c r="AH10" s="17">
        <v>0.50243206953345898</v>
      </c>
      <c r="AI10" s="17">
        <v>0.51509982878102001</v>
      </c>
      <c r="AJ10" s="17">
        <v>0.362323810040314</v>
      </c>
      <c r="AK10" s="17">
        <v>0.361572514411373</v>
      </c>
      <c r="AL10" s="17"/>
      <c r="AM10" s="17">
        <v>0.47787842587752999</v>
      </c>
      <c r="AN10" s="17">
        <v>0.51054378181390103</v>
      </c>
      <c r="AO10" s="17">
        <v>0.51309114496248698</v>
      </c>
      <c r="AP10" s="17">
        <v>0.53324322633911303</v>
      </c>
      <c r="AQ10" s="17">
        <v>0.291623655198816</v>
      </c>
      <c r="AR10" s="17"/>
      <c r="AS10" s="17">
        <v>0.51829267141873003</v>
      </c>
      <c r="AT10" s="17">
        <v>0.48996908012262802</v>
      </c>
      <c r="AU10" s="17">
        <v>0.54188240083383998</v>
      </c>
      <c r="AV10" s="17">
        <v>0.47367696093283301</v>
      </c>
      <c r="AW10" s="17">
        <v>0.42090918955175199</v>
      </c>
      <c r="AX10" s="17">
        <v>0.58236222402722904</v>
      </c>
      <c r="AY10" s="17"/>
      <c r="AZ10" s="17">
        <v>0.57199149134163996</v>
      </c>
      <c r="BA10" s="17">
        <v>0.51681747576396198</v>
      </c>
      <c r="BB10" s="17">
        <v>0.42914195786742199</v>
      </c>
      <c r="BC10" s="17">
        <v>0.52041794338912795</v>
      </c>
      <c r="BD10" s="17">
        <v>0.490876508149863</v>
      </c>
      <c r="BE10" s="17"/>
      <c r="BF10" s="17">
        <v>0.49564547507862999</v>
      </c>
      <c r="BG10" s="17"/>
      <c r="BH10" s="17">
        <v>0.50439563252147801</v>
      </c>
      <c r="BI10" s="17"/>
      <c r="BJ10" s="17">
        <v>0.48501068011594201</v>
      </c>
      <c r="BK10" s="17">
        <v>0.49358384928383597</v>
      </c>
      <c r="BL10" s="17">
        <v>0.47863547779709398</v>
      </c>
      <c r="BM10" s="17">
        <v>0.52124024967664495</v>
      </c>
      <c r="BN10" s="17">
        <v>0.55517129585040303</v>
      </c>
      <c r="BO10" s="17">
        <v>0.663323031066959</v>
      </c>
      <c r="BP10" s="17"/>
      <c r="BQ10" s="17">
        <v>0.43780048584678699</v>
      </c>
      <c r="BR10" s="17">
        <v>0.54410858040528398</v>
      </c>
      <c r="BS10" s="17">
        <v>0.51801281163267998</v>
      </c>
      <c r="BT10" s="17"/>
      <c r="BU10" s="17">
        <v>0.558909366369015</v>
      </c>
      <c r="BV10" s="17">
        <v>0.47755017217513102</v>
      </c>
      <c r="BW10" s="17">
        <v>0.52406176311653796</v>
      </c>
      <c r="BX10" s="17"/>
      <c r="BY10" s="17">
        <v>0.68407740390310201</v>
      </c>
      <c r="BZ10" s="17"/>
      <c r="CA10" s="17">
        <v>0.39214542077777698</v>
      </c>
    </row>
    <row r="11" spans="2:79" x14ac:dyDescent="0.35">
      <c r="B11" s="18" t="s">
        <v>387</v>
      </c>
      <c r="C11" s="17">
        <v>0.104338891326691</v>
      </c>
      <c r="D11" s="17">
        <v>0.11292556207780401</v>
      </c>
      <c r="E11" s="17">
        <v>9.6677603828919906E-2</v>
      </c>
      <c r="F11" s="17"/>
      <c r="G11" s="17">
        <v>0.14068441028167</v>
      </c>
      <c r="H11" s="17">
        <v>0.124157716264054</v>
      </c>
      <c r="I11" s="17">
        <v>0.158729260234936</v>
      </c>
      <c r="J11" s="17">
        <v>5.6347760739591003E-2</v>
      </c>
      <c r="K11" s="17">
        <v>6.8074403477161399E-2</v>
      </c>
      <c r="L11" s="17">
        <v>8.7541825116019698E-2</v>
      </c>
      <c r="M11" s="17"/>
      <c r="N11" s="17">
        <v>9.6762561129484406E-2</v>
      </c>
      <c r="O11" s="17">
        <v>7.8287307120555802E-2</v>
      </c>
      <c r="P11" s="17">
        <v>9.4201898249764798E-2</v>
      </c>
      <c r="Q11" s="17">
        <v>0.15660420724860999</v>
      </c>
      <c r="R11" s="17"/>
      <c r="S11" s="17">
        <v>7.3337566203263496E-2</v>
      </c>
      <c r="T11" s="17">
        <v>0.126842021228596</v>
      </c>
      <c r="U11" s="17">
        <v>0.10000580607213801</v>
      </c>
      <c r="V11" s="17">
        <v>0.13788116324775901</v>
      </c>
      <c r="W11" s="17">
        <v>7.2555578573137894E-2</v>
      </c>
      <c r="X11" s="17">
        <v>0.111653050014905</v>
      </c>
      <c r="Y11" s="17">
        <v>9.1417444126205796E-2</v>
      </c>
      <c r="Z11" s="17">
        <v>0.144408552067436</v>
      </c>
      <c r="AA11" s="17">
        <v>8.4473474452111397E-2</v>
      </c>
      <c r="AB11" s="17">
        <v>0.13449549956599999</v>
      </c>
      <c r="AC11" s="17">
        <v>0.13588339483995501</v>
      </c>
      <c r="AD11" s="17">
        <v>4.50505222990625E-2</v>
      </c>
      <c r="AE11" s="17"/>
      <c r="AF11" s="17">
        <v>0.120860512055761</v>
      </c>
      <c r="AG11" s="17">
        <v>0.11597412897084</v>
      </c>
      <c r="AH11" s="17">
        <v>9.7155605326992606E-2</v>
      </c>
      <c r="AI11" s="17">
        <v>0.103835286021202</v>
      </c>
      <c r="AJ11" s="17">
        <v>0.10580108777578</v>
      </c>
      <c r="AK11" s="17">
        <v>4.2108222337828398E-2</v>
      </c>
      <c r="AL11" s="17"/>
      <c r="AM11" s="17">
        <v>0.10054910173109401</v>
      </c>
      <c r="AN11" s="17">
        <v>9.8096457927888195E-2</v>
      </c>
      <c r="AO11" s="17">
        <v>0.115069167477235</v>
      </c>
      <c r="AP11" s="17">
        <v>8.5104658371166403E-2</v>
      </c>
      <c r="AQ11" s="17">
        <v>6.7902940283730201E-2</v>
      </c>
      <c r="AR11" s="17"/>
      <c r="AS11" s="17">
        <v>0.10580932378652</v>
      </c>
      <c r="AT11" s="17">
        <v>7.2496571673900403E-2</v>
      </c>
      <c r="AU11" s="17">
        <v>0.10179914780678399</v>
      </c>
      <c r="AV11" s="17">
        <v>0.140207126968068</v>
      </c>
      <c r="AW11" s="17">
        <v>0.117413936351962</v>
      </c>
      <c r="AX11" s="17">
        <v>9.7370083331432503E-2</v>
      </c>
      <c r="AY11" s="17"/>
      <c r="AZ11" s="17">
        <v>7.7094548494948803E-2</v>
      </c>
      <c r="BA11" s="17">
        <v>0.127629258680653</v>
      </c>
      <c r="BB11" s="17">
        <v>0.120844545590582</v>
      </c>
      <c r="BC11" s="17">
        <v>8.4287025805055898E-2</v>
      </c>
      <c r="BD11" s="17">
        <v>8.7330689115731802E-2</v>
      </c>
      <c r="BE11" s="17"/>
      <c r="BF11" s="17">
        <v>0.108366735627578</v>
      </c>
      <c r="BG11" s="17"/>
      <c r="BH11" s="17">
        <v>9.6125874728768698E-2</v>
      </c>
      <c r="BI11" s="17"/>
      <c r="BJ11" s="17">
        <v>0.13630916518275801</v>
      </c>
      <c r="BK11" s="17">
        <v>8.1286479251069105E-2</v>
      </c>
      <c r="BL11" s="17">
        <v>0.10658498891938201</v>
      </c>
      <c r="BM11" s="17">
        <v>0.144426721782697</v>
      </c>
      <c r="BN11" s="17">
        <v>5.4664255784581603E-2</v>
      </c>
      <c r="BO11" s="17">
        <v>7.7138364733303197E-2</v>
      </c>
      <c r="BP11" s="17"/>
      <c r="BQ11" s="17">
        <v>9.9453087015171707E-2</v>
      </c>
      <c r="BR11" s="17">
        <v>7.7763421473629205E-2</v>
      </c>
      <c r="BS11" s="17">
        <v>0.13117537680378699</v>
      </c>
      <c r="BT11" s="17"/>
      <c r="BU11" s="17">
        <v>0.10158367613284799</v>
      </c>
      <c r="BV11" s="17">
        <v>0.101816764871749</v>
      </c>
      <c r="BW11" s="17">
        <v>0.123819706262072</v>
      </c>
      <c r="BX11" s="17"/>
      <c r="BY11" s="17">
        <v>4.3951039121353598E-2</v>
      </c>
      <c r="BZ11" s="17"/>
      <c r="CA11" s="17">
        <v>7.1523142675664494E-2</v>
      </c>
    </row>
    <row r="12" spans="2:79" x14ac:dyDescent="0.35">
      <c r="B12" s="18" t="s">
        <v>388</v>
      </c>
      <c r="C12" s="17">
        <v>3.3192341345394498E-2</v>
      </c>
      <c r="D12" s="17">
        <v>3.8823486442288099E-2</v>
      </c>
      <c r="E12" s="17">
        <v>2.7826156717666601E-2</v>
      </c>
      <c r="F12" s="17"/>
      <c r="G12" s="17">
        <v>4.30574857236974E-2</v>
      </c>
      <c r="H12" s="17">
        <v>3.3473820391986098E-2</v>
      </c>
      <c r="I12" s="17">
        <v>2.84631464104311E-2</v>
      </c>
      <c r="J12" s="17">
        <v>3.95157093023384E-2</v>
      </c>
      <c r="K12" s="17">
        <v>2.1709793074922702E-2</v>
      </c>
      <c r="L12" s="17">
        <v>3.1679798800778397E-2</v>
      </c>
      <c r="M12" s="17"/>
      <c r="N12" s="17">
        <v>3.7024562581450898E-2</v>
      </c>
      <c r="O12" s="17">
        <v>1.86840422683597E-2</v>
      </c>
      <c r="P12" s="17">
        <v>4.4115710369270603E-2</v>
      </c>
      <c r="Q12" s="17">
        <v>3.67687545900705E-2</v>
      </c>
      <c r="R12" s="17"/>
      <c r="S12" s="17">
        <v>4.3888973308152703E-2</v>
      </c>
      <c r="T12" s="17">
        <v>8.0710663171063395E-3</v>
      </c>
      <c r="U12" s="17">
        <v>1.9245320885354199E-2</v>
      </c>
      <c r="V12" s="17">
        <v>6.3333187855231704E-2</v>
      </c>
      <c r="W12" s="17">
        <v>1.51131880857217E-2</v>
      </c>
      <c r="X12" s="17">
        <v>0</v>
      </c>
      <c r="Y12" s="17">
        <v>4.5469436708470701E-3</v>
      </c>
      <c r="Z12" s="17">
        <v>0</v>
      </c>
      <c r="AA12" s="17">
        <v>6.1232949589328997E-2</v>
      </c>
      <c r="AB12" s="17">
        <v>6.4842180666136395E-2</v>
      </c>
      <c r="AC12" s="17">
        <v>6.7841019888901205E-2</v>
      </c>
      <c r="AD12" s="17">
        <v>2.4614372577340799E-2</v>
      </c>
      <c r="AE12" s="17"/>
      <c r="AF12" s="17">
        <v>1.8534113503341498E-2</v>
      </c>
      <c r="AG12" s="17">
        <v>2.4212609058195399E-2</v>
      </c>
      <c r="AH12" s="17">
        <v>3.0397510323448101E-2</v>
      </c>
      <c r="AI12" s="17">
        <v>5.6446815019699101E-2</v>
      </c>
      <c r="AJ12" s="17">
        <v>6.8287961317503101E-2</v>
      </c>
      <c r="AK12" s="17">
        <v>6.0325380964318404E-3</v>
      </c>
      <c r="AL12" s="17"/>
      <c r="AM12" s="17">
        <v>3.5696646983018498E-2</v>
      </c>
      <c r="AN12" s="17">
        <v>2.7707858425035599E-2</v>
      </c>
      <c r="AO12" s="17">
        <v>4.3450855774712797E-2</v>
      </c>
      <c r="AP12" s="17">
        <v>1.30765666206207E-2</v>
      </c>
      <c r="AQ12" s="17">
        <v>0</v>
      </c>
      <c r="AR12" s="17"/>
      <c r="AS12" s="17">
        <v>2.1022944010257099E-2</v>
      </c>
      <c r="AT12" s="17">
        <v>2.5469250949345001E-2</v>
      </c>
      <c r="AU12" s="17">
        <v>4.5188831867488101E-2</v>
      </c>
      <c r="AV12" s="17">
        <v>3.5776150547296597E-2</v>
      </c>
      <c r="AW12" s="17">
        <v>3.3076127419701597E-2</v>
      </c>
      <c r="AX12" s="17">
        <v>6.0068925801682001E-2</v>
      </c>
      <c r="AY12" s="17"/>
      <c r="AZ12" s="17">
        <v>1.6701650409177999E-2</v>
      </c>
      <c r="BA12" s="17">
        <v>1.9378233487877601E-2</v>
      </c>
      <c r="BB12" s="17">
        <v>3.8831145882501299E-2</v>
      </c>
      <c r="BC12" s="17">
        <v>7.5953861399312997E-2</v>
      </c>
      <c r="BD12" s="17">
        <v>3.3664864884417597E-2</v>
      </c>
      <c r="BE12" s="17"/>
      <c r="BF12" s="17">
        <v>3.1694512407407602E-2</v>
      </c>
      <c r="BG12" s="17"/>
      <c r="BH12" s="17">
        <v>3.1046442295215099E-2</v>
      </c>
      <c r="BI12" s="17"/>
      <c r="BJ12" s="17">
        <v>2.3771775027338501E-2</v>
      </c>
      <c r="BK12" s="17">
        <v>3.5792193910823299E-2</v>
      </c>
      <c r="BL12" s="17">
        <v>3.2462775115179698E-2</v>
      </c>
      <c r="BM12" s="17">
        <v>0</v>
      </c>
      <c r="BN12" s="17">
        <v>0.14900764858280499</v>
      </c>
      <c r="BO12" s="17">
        <v>0</v>
      </c>
      <c r="BP12" s="17"/>
      <c r="BQ12" s="17">
        <v>7.5333272058270298E-2</v>
      </c>
      <c r="BR12" s="17">
        <v>2.4926760455084799E-2</v>
      </c>
      <c r="BS12" s="17">
        <v>2.2805366269222801E-2</v>
      </c>
      <c r="BT12" s="17"/>
      <c r="BU12" s="17">
        <v>7.0169352048049301E-3</v>
      </c>
      <c r="BV12" s="17">
        <v>4.8098161907580303E-2</v>
      </c>
      <c r="BW12" s="17">
        <v>2.97611046888216E-2</v>
      </c>
      <c r="BX12" s="17"/>
      <c r="BY12" s="17">
        <v>2.73701035194929E-2</v>
      </c>
      <c r="BZ12" s="17"/>
      <c r="CA12" s="17">
        <v>7.5023303686575097E-3</v>
      </c>
    </row>
    <row r="13" spans="2:79" x14ac:dyDescent="0.35">
      <c r="B13" s="18" t="s">
        <v>136</v>
      </c>
      <c r="C13" s="17">
        <v>0.101109985147144</v>
      </c>
      <c r="D13" s="17">
        <v>8.5432098373107904E-2</v>
      </c>
      <c r="E13" s="17">
        <v>0.117928144028367</v>
      </c>
      <c r="F13" s="17"/>
      <c r="G13" s="17">
        <v>4.4586481587232697E-2</v>
      </c>
      <c r="H13" s="17">
        <v>0.11907238892156601</v>
      </c>
      <c r="I13" s="17">
        <v>8.2470722533246901E-2</v>
      </c>
      <c r="J13" s="17">
        <v>0.101374344798008</v>
      </c>
      <c r="K13" s="17">
        <v>7.0899930860275504E-2</v>
      </c>
      <c r="L13" s="17">
        <v>0.15207177019482099</v>
      </c>
      <c r="M13" s="17"/>
      <c r="N13" s="17">
        <v>8.8925667041707096E-2</v>
      </c>
      <c r="O13" s="17">
        <v>0.110575135954104</v>
      </c>
      <c r="P13" s="17">
        <v>0.119133414689259</v>
      </c>
      <c r="Q13" s="17">
        <v>9.04695426031841E-2</v>
      </c>
      <c r="R13" s="17"/>
      <c r="S13" s="17">
        <v>7.0924878034033106E-2</v>
      </c>
      <c r="T13" s="17">
        <v>0.12312004010064601</v>
      </c>
      <c r="U13" s="17">
        <v>9.4773829776922905E-2</v>
      </c>
      <c r="V13" s="17">
        <v>5.5899147176845999E-2</v>
      </c>
      <c r="W13" s="17">
        <v>6.6116040697107303E-2</v>
      </c>
      <c r="X13" s="17">
        <v>0.103845285264226</v>
      </c>
      <c r="Y13" s="17">
        <v>5.4943955657901701E-2</v>
      </c>
      <c r="Z13" s="17">
        <v>0.13477126637074099</v>
      </c>
      <c r="AA13" s="17">
        <v>9.1792632880527206E-2</v>
      </c>
      <c r="AB13" s="17">
        <v>0.14567553056739399</v>
      </c>
      <c r="AC13" s="17">
        <v>0.17855270778073101</v>
      </c>
      <c r="AD13" s="17">
        <v>0.178613323656857</v>
      </c>
      <c r="AE13" s="17"/>
      <c r="AF13" s="17">
        <v>0.11110495099141</v>
      </c>
      <c r="AG13" s="17">
        <v>9.6033157558078897E-2</v>
      </c>
      <c r="AH13" s="17">
        <v>0.111379206040497</v>
      </c>
      <c r="AI13" s="17">
        <v>5.5086961665178201E-2</v>
      </c>
      <c r="AJ13" s="17">
        <v>0.10840492182344499</v>
      </c>
      <c r="AK13" s="17">
        <v>0.144852873367674</v>
      </c>
      <c r="AL13" s="17"/>
      <c r="AM13" s="17">
        <v>0.13332669123490101</v>
      </c>
      <c r="AN13" s="17">
        <v>0.11601747825155299</v>
      </c>
      <c r="AO13" s="17">
        <v>6.2194110977163597E-2</v>
      </c>
      <c r="AP13" s="17">
        <v>7.4071560190244107E-2</v>
      </c>
      <c r="AQ13" s="17">
        <v>0.10399099128342899</v>
      </c>
      <c r="AR13" s="17"/>
      <c r="AS13" s="17">
        <v>8.8034328305036297E-2</v>
      </c>
      <c r="AT13" s="17">
        <v>0.12530966084721601</v>
      </c>
      <c r="AU13" s="17">
        <v>9.4803725914418296E-2</v>
      </c>
      <c r="AV13" s="17">
        <v>0.10785919618798</v>
      </c>
      <c r="AW13" s="17">
        <v>8.8967573188838994E-2</v>
      </c>
      <c r="AX13" s="17">
        <v>8.8690270497226595E-2</v>
      </c>
      <c r="AY13" s="17"/>
      <c r="AZ13" s="17">
        <v>0.115059913030234</v>
      </c>
      <c r="BA13" s="17">
        <v>9.8167514073783296E-2</v>
      </c>
      <c r="BB13" s="17">
        <v>0.103393989904737</v>
      </c>
      <c r="BC13" s="17">
        <v>8.5631012213707794E-2</v>
      </c>
      <c r="BD13" s="17">
        <v>8.4460881488182704E-2</v>
      </c>
      <c r="BE13" s="17"/>
      <c r="BF13" s="17">
        <v>0.107248160251391</v>
      </c>
      <c r="BG13" s="17"/>
      <c r="BH13" s="17">
        <v>0.10885076876716</v>
      </c>
      <c r="BI13" s="17"/>
      <c r="BJ13" s="17">
        <v>0.100756715220822</v>
      </c>
      <c r="BK13" s="17">
        <v>0.11597692365081699</v>
      </c>
      <c r="BL13" s="17">
        <v>0.100887501393192</v>
      </c>
      <c r="BM13" s="17">
        <v>0.16458422955524299</v>
      </c>
      <c r="BN13" s="17">
        <v>0</v>
      </c>
      <c r="BO13" s="17">
        <v>4.0780921767145401E-2</v>
      </c>
      <c r="BP13" s="17"/>
      <c r="BQ13" s="17">
        <v>6.4919426292833302E-2</v>
      </c>
      <c r="BR13" s="17">
        <v>0.103744887339055</v>
      </c>
      <c r="BS13" s="17">
        <v>8.13908123901117E-2</v>
      </c>
      <c r="BT13" s="17"/>
      <c r="BU13" s="17">
        <v>0</v>
      </c>
      <c r="BV13" s="17">
        <v>5.5595806289290402E-2</v>
      </c>
      <c r="BW13" s="17">
        <v>9.9926564097260306E-2</v>
      </c>
      <c r="BX13" s="17"/>
      <c r="BY13" s="17">
        <v>6.6968316190377103E-2</v>
      </c>
      <c r="BZ13" s="17"/>
      <c r="CA13" s="17">
        <v>0.101977433376499</v>
      </c>
    </row>
    <row r="14" spans="2:79" x14ac:dyDescent="0.35">
      <c r="B14" s="18" t="s">
        <v>389</v>
      </c>
      <c r="C14" s="21">
        <v>0.76135878218077002</v>
      </c>
      <c r="D14" s="21">
        <v>0.76281885310679898</v>
      </c>
      <c r="E14" s="21">
        <v>0.75756809542504699</v>
      </c>
      <c r="F14" s="21"/>
      <c r="G14" s="21">
        <v>0.77167162240739995</v>
      </c>
      <c r="H14" s="21">
        <v>0.72329607442239396</v>
      </c>
      <c r="I14" s="21">
        <v>0.73033687082138599</v>
      </c>
      <c r="J14" s="21">
        <v>0.80276218516006204</v>
      </c>
      <c r="K14" s="21">
        <v>0.83931587258764095</v>
      </c>
      <c r="L14" s="21">
        <v>0.72870660588838099</v>
      </c>
      <c r="M14" s="21"/>
      <c r="N14" s="21">
        <v>0.77728720924735795</v>
      </c>
      <c r="O14" s="21">
        <v>0.79245351465698</v>
      </c>
      <c r="P14" s="21">
        <v>0.74254897669170505</v>
      </c>
      <c r="Q14" s="21">
        <v>0.71615749555813502</v>
      </c>
      <c r="R14" s="21"/>
      <c r="S14" s="21">
        <v>0.81184858245455105</v>
      </c>
      <c r="T14" s="21">
        <v>0.741966872353652</v>
      </c>
      <c r="U14" s="21">
        <v>0.78597504326558498</v>
      </c>
      <c r="V14" s="21">
        <v>0.74288650172016302</v>
      </c>
      <c r="W14" s="21">
        <v>0.846215192644033</v>
      </c>
      <c r="X14" s="21">
        <v>0.78450166472086902</v>
      </c>
      <c r="Y14" s="21">
        <v>0.84909165654504504</v>
      </c>
      <c r="Z14" s="21">
        <v>0.72082018156182304</v>
      </c>
      <c r="AA14" s="21">
        <v>0.76250094307803196</v>
      </c>
      <c r="AB14" s="21">
        <v>0.65498678920047004</v>
      </c>
      <c r="AC14" s="21">
        <v>0.61772287749041299</v>
      </c>
      <c r="AD14" s="21">
        <v>0.75172178146673996</v>
      </c>
      <c r="AE14" s="21"/>
      <c r="AF14" s="21">
        <v>0.74950042344948697</v>
      </c>
      <c r="AG14" s="21">
        <v>0.76378010441288602</v>
      </c>
      <c r="AH14" s="21">
        <v>0.76106767830906197</v>
      </c>
      <c r="AI14" s="21">
        <v>0.78463093729391997</v>
      </c>
      <c r="AJ14" s="21">
        <v>0.71750602908327199</v>
      </c>
      <c r="AK14" s="21">
        <v>0.80700636619806598</v>
      </c>
      <c r="AL14" s="21"/>
      <c r="AM14" s="21">
        <v>0.73042756005098697</v>
      </c>
      <c r="AN14" s="21">
        <v>0.75817820539552305</v>
      </c>
      <c r="AO14" s="21">
        <v>0.77928586577088799</v>
      </c>
      <c r="AP14" s="21">
        <v>0.82774721481796898</v>
      </c>
      <c r="AQ14" s="21">
        <v>0.82810606843284096</v>
      </c>
      <c r="AR14" s="21"/>
      <c r="AS14" s="21">
        <v>0.78513340389818698</v>
      </c>
      <c r="AT14" s="21">
        <v>0.776724516529539</v>
      </c>
      <c r="AU14" s="21">
        <v>0.75820829441130899</v>
      </c>
      <c r="AV14" s="21">
        <v>0.71615752629665497</v>
      </c>
      <c r="AW14" s="21">
        <v>0.76054236303949696</v>
      </c>
      <c r="AX14" s="21">
        <v>0.75387072036965896</v>
      </c>
      <c r="AY14" s="21"/>
      <c r="AZ14" s="21">
        <v>0.79114388806563896</v>
      </c>
      <c r="BA14" s="21">
        <v>0.75482499375768697</v>
      </c>
      <c r="BB14" s="21">
        <v>0.73693031862217895</v>
      </c>
      <c r="BC14" s="21">
        <v>0.75412810058192303</v>
      </c>
      <c r="BD14" s="21">
        <v>0.79454356451166797</v>
      </c>
      <c r="BE14" s="21"/>
      <c r="BF14" s="21">
        <v>0.75269059171362296</v>
      </c>
      <c r="BG14" s="21"/>
      <c r="BH14" s="21">
        <v>0.76397691420885705</v>
      </c>
      <c r="BI14" s="21"/>
      <c r="BJ14" s="21">
        <v>0.73916234456908203</v>
      </c>
      <c r="BK14" s="21">
        <v>0.76694440318728996</v>
      </c>
      <c r="BL14" s="21">
        <v>0.76006473457224599</v>
      </c>
      <c r="BM14" s="21">
        <v>0.69098904866206101</v>
      </c>
      <c r="BN14" s="21">
        <v>0.79632809563261397</v>
      </c>
      <c r="BO14" s="21">
        <v>0.88208071349955097</v>
      </c>
      <c r="BP14" s="21"/>
      <c r="BQ14" s="21">
        <v>0.76029421463372504</v>
      </c>
      <c r="BR14" s="21">
        <v>0.793564930732231</v>
      </c>
      <c r="BS14" s="21">
        <v>0.76462844453687895</v>
      </c>
      <c r="BT14" s="21"/>
      <c r="BU14" s="21">
        <v>0.89139938866234703</v>
      </c>
      <c r="BV14" s="21">
        <v>0.794489266931381</v>
      </c>
      <c r="BW14" s="21">
        <v>0.74649262495184598</v>
      </c>
      <c r="BX14" s="21"/>
      <c r="BY14" s="21">
        <v>0.86171054116877599</v>
      </c>
      <c r="BZ14" s="21"/>
      <c r="CA14" s="21">
        <v>0.81899709357917905</v>
      </c>
    </row>
    <row r="15" spans="2:79" x14ac:dyDescent="0.35">
      <c r="B15" s="18" t="s">
        <v>390</v>
      </c>
      <c r="C15" s="21">
        <v>0.137531232672086</v>
      </c>
      <c r="D15" s="21">
        <v>0.15174904852009299</v>
      </c>
      <c r="E15" s="21">
        <v>0.124503760546587</v>
      </c>
      <c r="F15" s="21"/>
      <c r="G15" s="21">
        <v>0.183741896005367</v>
      </c>
      <c r="H15" s="21">
        <v>0.15763153665603999</v>
      </c>
      <c r="I15" s="21">
        <v>0.18719240664536699</v>
      </c>
      <c r="J15" s="21">
        <v>9.5863470041929397E-2</v>
      </c>
      <c r="K15" s="21">
        <v>8.9784196552084097E-2</v>
      </c>
      <c r="L15" s="21">
        <v>0.119221623916798</v>
      </c>
      <c r="M15" s="21"/>
      <c r="N15" s="21">
        <v>0.13378712371093501</v>
      </c>
      <c r="O15" s="21">
        <v>9.6971349388915606E-2</v>
      </c>
      <c r="P15" s="21">
        <v>0.138317608619035</v>
      </c>
      <c r="Q15" s="21">
        <v>0.193372961838681</v>
      </c>
      <c r="R15" s="21"/>
      <c r="S15" s="21">
        <v>0.117226539511416</v>
      </c>
      <c r="T15" s="21">
        <v>0.134913087545702</v>
      </c>
      <c r="U15" s="21">
        <v>0.119251126957492</v>
      </c>
      <c r="V15" s="21">
        <v>0.20121435110299099</v>
      </c>
      <c r="W15" s="21">
        <v>8.7668766658859601E-2</v>
      </c>
      <c r="X15" s="21">
        <v>0.111653050014905</v>
      </c>
      <c r="Y15" s="21">
        <v>9.5964387797052894E-2</v>
      </c>
      <c r="Z15" s="21">
        <v>0.144408552067436</v>
      </c>
      <c r="AA15" s="21">
        <v>0.14570642404143999</v>
      </c>
      <c r="AB15" s="21">
        <v>0.19933768023213599</v>
      </c>
      <c r="AC15" s="21">
        <v>0.203724414728856</v>
      </c>
      <c r="AD15" s="21">
        <v>6.9664894876403205E-2</v>
      </c>
      <c r="AE15" s="21"/>
      <c r="AF15" s="21">
        <v>0.13939462555910301</v>
      </c>
      <c r="AG15" s="21">
        <v>0.140186738029035</v>
      </c>
      <c r="AH15" s="21">
        <v>0.127553115650441</v>
      </c>
      <c r="AI15" s="21">
        <v>0.16028210104090199</v>
      </c>
      <c r="AJ15" s="21">
        <v>0.17408904909328299</v>
      </c>
      <c r="AK15" s="21">
        <v>4.8140760434260202E-2</v>
      </c>
      <c r="AL15" s="21"/>
      <c r="AM15" s="21">
        <v>0.13624574871411199</v>
      </c>
      <c r="AN15" s="21">
        <v>0.12580431635292399</v>
      </c>
      <c r="AO15" s="21">
        <v>0.158520023251948</v>
      </c>
      <c r="AP15" s="21">
        <v>9.8181224991787094E-2</v>
      </c>
      <c r="AQ15" s="21">
        <v>6.7902940283730201E-2</v>
      </c>
      <c r="AR15" s="21"/>
      <c r="AS15" s="21">
        <v>0.126832267796777</v>
      </c>
      <c r="AT15" s="21">
        <v>9.7965822623245394E-2</v>
      </c>
      <c r="AU15" s="21">
        <v>0.14698797967427299</v>
      </c>
      <c r="AV15" s="21">
        <v>0.17598327751536499</v>
      </c>
      <c r="AW15" s="21">
        <v>0.15049006377166399</v>
      </c>
      <c r="AX15" s="21">
        <v>0.15743900913311501</v>
      </c>
      <c r="AY15" s="21"/>
      <c r="AZ15" s="21">
        <v>9.3796198904126896E-2</v>
      </c>
      <c r="BA15" s="21">
        <v>0.14700749216853001</v>
      </c>
      <c r="BB15" s="21">
        <v>0.159675691473083</v>
      </c>
      <c r="BC15" s="21">
        <v>0.16024088720436899</v>
      </c>
      <c r="BD15" s="21">
        <v>0.120995554000149</v>
      </c>
      <c r="BE15" s="21"/>
      <c r="BF15" s="21">
        <v>0.14006124803498499</v>
      </c>
      <c r="BG15" s="21"/>
      <c r="BH15" s="21">
        <v>0.12717231702398399</v>
      </c>
      <c r="BI15" s="21"/>
      <c r="BJ15" s="21">
        <v>0.160080940210096</v>
      </c>
      <c r="BK15" s="21">
        <v>0.11707867316189199</v>
      </c>
      <c r="BL15" s="21">
        <v>0.13904776403456201</v>
      </c>
      <c r="BM15" s="21">
        <v>0.144426721782697</v>
      </c>
      <c r="BN15" s="21">
        <v>0.203671904367386</v>
      </c>
      <c r="BO15" s="21">
        <v>7.7138364733303197E-2</v>
      </c>
      <c r="BP15" s="21"/>
      <c r="BQ15" s="21">
        <v>0.174786359073442</v>
      </c>
      <c r="BR15" s="21">
        <v>0.102690181928714</v>
      </c>
      <c r="BS15" s="21">
        <v>0.15398074307300999</v>
      </c>
      <c r="BT15" s="21"/>
      <c r="BU15" s="21">
        <v>0.108600611337653</v>
      </c>
      <c r="BV15" s="21">
        <v>0.14991492677932899</v>
      </c>
      <c r="BW15" s="21">
        <v>0.15358081095089399</v>
      </c>
      <c r="BX15" s="21"/>
      <c r="BY15" s="21">
        <v>7.1321142640846505E-2</v>
      </c>
      <c r="BZ15" s="21"/>
      <c r="CA15" s="21">
        <v>7.9025473044322003E-2</v>
      </c>
    </row>
    <row r="16" spans="2:79" x14ac:dyDescent="0.35">
      <c r="B16" s="18" t="s">
        <v>202</v>
      </c>
      <c r="C16" s="22">
        <v>0.62382754950868402</v>
      </c>
      <c r="D16" s="22">
        <v>0.61106980458670701</v>
      </c>
      <c r="E16" s="22">
        <v>0.63306433487846003</v>
      </c>
      <c r="F16" s="22"/>
      <c r="G16" s="22">
        <v>0.587929726402033</v>
      </c>
      <c r="H16" s="22">
        <v>0.56566453776635395</v>
      </c>
      <c r="I16" s="22">
        <v>0.54314446417601803</v>
      </c>
      <c r="J16" s="22">
        <v>0.70689871511813296</v>
      </c>
      <c r="K16" s="22">
        <v>0.74953167603555604</v>
      </c>
      <c r="L16" s="22">
        <v>0.60948498197158296</v>
      </c>
      <c r="M16" s="22"/>
      <c r="N16" s="22">
        <v>0.64350008553642202</v>
      </c>
      <c r="O16" s="22">
        <v>0.69548216526806395</v>
      </c>
      <c r="P16" s="22">
        <v>0.60423136807266997</v>
      </c>
      <c r="Q16" s="22">
        <v>0.52278453371945399</v>
      </c>
      <c r="R16" s="22"/>
      <c r="S16" s="22">
        <v>0.69462204294313501</v>
      </c>
      <c r="T16" s="22">
        <v>0.60705378480794903</v>
      </c>
      <c r="U16" s="22">
        <v>0.66672391630809302</v>
      </c>
      <c r="V16" s="22">
        <v>0.541672150617172</v>
      </c>
      <c r="W16" s="22">
        <v>0.75854642598517397</v>
      </c>
      <c r="X16" s="22">
        <v>0.67284861470596502</v>
      </c>
      <c r="Y16" s="22">
        <v>0.75312726874799196</v>
      </c>
      <c r="Z16" s="22">
        <v>0.57641162949438696</v>
      </c>
      <c r="AA16" s="22">
        <v>0.61679451903659199</v>
      </c>
      <c r="AB16" s="22">
        <v>0.45564910896833299</v>
      </c>
      <c r="AC16" s="22">
        <v>0.413998462761557</v>
      </c>
      <c r="AD16" s="22">
        <v>0.68205688659033703</v>
      </c>
      <c r="AE16" s="22"/>
      <c r="AF16" s="22">
        <v>0.61010579789038499</v>
      </c>
      <c r="AG16" s="22">
        <v>0.62359336638384999</v>
      </c>
      <c r="AH16" s="22">
        <v>0.63351456265862105</v>
      </c>
      <c r="AI16" s="22">
        <v>0.62434883625301896</v>
      </c>
      <c r="AJ16" s="22">
        <v>0.54341697998998895</v>
      </c>
      <c r="AK16" s="22">
        <v>0.75886560576380502</v>
      </c>
      <c r="AL16" s="22"/>
      <c r="AM16" s="22">
        <v>0.59418181133687398</v>
      </c>
      <c r="AN16" s="22">
        <v>0.63237388904259995</v>
      </c>
      <c r="AO16" s="22">
        <v>0.62076584251893996</v>
      </c>
      <c r="AP16" s="22">
        <v>0.72956598982618204</v>
      </c>
      <c r="AQ16" s="22">
        <v>0.76020312814911095</v>
      </c>
      <c r="AR16" s="22"/>
      <c r="AS16" s="22">
        <v>0.65830113610140994</v>
      </c>
      <c r="AT16" s="22">
        <v>0.67875869390629295</v>
      </c>
      <c r="AU16" s="22">
        <v>0.61122031473703697</v>
      </c>
      <c r="AV16" s="22">
        <v>0.54017424878128995</v>
      </c>
      <c r="AW16" s="22">
        <v>0.610052299267833</v>
      </c>
      <c r="AX16" s="22">
        <v>0.59643171123654404</v>
      </c>
      <c r="AY16" s="22"/>
      <c r="AZ16" s="22">
        <v>0.69734768916151202</v>
      </c>
      <c r="BA16" s="22">
        <v>0.60781750158915604</v>
      </c>
      <c r="BB16" s="22">
        <v>0.57725462714909603</v>
      </c>
      <c r="BC16" s="22">
        <v>0.59388721337755401</v>
      </c>
      <c r="BD16" s="22">
        <v>0.67354801051151802</v>
      </c>
      <c r="BE16" s="22"/>
      <c r="BF16" s="22">
        <v>0.61262934367863797</v>
      </c>
      <c r="BG16" s="22"/>
      <c r="BH16" s="22">
        <v>0.63680459718487303</v>
      </c>
      <c r="BI16" s="22"/>
      <c r="BJ16" s="22">
        <v>0.57908140435898603</v>
      </c>
      <c r="BK16" s="22">
        <v>0.64986573002539805</v>
      </c>
      <c r="BL16" s="22">
        <v>0.62101697053768401</v>
      </c>
      <c r="BM16" s="22">
        <v>0.54656232687936401</v>
      </c>
      <c r="BN16" s="22">
        <v>0.59265619126522795</v>
      </c>
      <c r="BO16" s="22">
        <v>0.80494234876624804</v>
      </c>
      <c r="BP16" s="22"/>
      <c r="BQ16" s="22">
        <v>0.58550785556028295</v>
      </c>
      <c r="BR16" s="22">
        <v>0.69087474880351696</v>
      </c>
      <c r="BS16" s="22">
        <v>0.61064770146386904</v>
      </c>
      <c r="BT16" s="22"/>
      <c r="BU16" s="22">
        <v>0.78279877732469405</v>
      </c>
      <c r="BV16" s="22">
        <v>0.64457434015205195</v>
      </c>
      <c r="BW16" s="22">
        <v>0.59291181400095205</v>
      </c>
      <c r="BX16" s="22"/>
      <c r="BY16" s="22">
        <v>0.79038939852793</v>
      </c>
      <c r="BZ16" s="22"/>
      <c r="CA16" s="22">
        <v>0.73997162053485699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A21"/>
  <sheetViews>
    <sheetView showGridLines="0" topLeftCell="A3"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804</v>
      </c>
      <c r="D7" s="10">
        <v>398</v>
      </c>
      <c r="E7" s="10">
        <v>404</v>
      </c>
      <c r="F7" s="10"/>
      <c r="G7" s="10">
        <v>80</v>
      </c>
      <c r="H7" s="10">
        <v>115</v>
      </c>
      <c r="I7" s="10">
        <v>113</v>
      </c>
      <c r="J7" s="10">
        <v>130</v>
      </c>
      <c r="K7" s="10">
        <v>154</v>
      </c>
      <c r="L7" s="10">
        <v>212</v>
      </c>
      <c r="M7" s="10"/>
      <c r="N7" s="10">
        <v>318</v>
      </c>
      <c r="O7" s="10">
        <v>220</v>
      </c>
      <c r="P7" s="10">
        <v>109</v>
      </c>
      <c r="Q7" s="10">
        <v>153</v>
      </c>
      <c r="R7" s="10"/>
      <c r="S7" s="10">
        <v>89</v>
      </c>
      <c r="T7" s="10">
        <v>114</v>
      </c>
      <c r="U7" s="10">
        <v>76</v>
      </c>
      <c r="V7" s="10">
        <v>55</v>
      </c>
      <c r="W7" s="10">
        <v>59</v>
      </c>
      <c r="X7" s="10">
        <v>67</v>
      </c>
      <c r="Y7" s="10">
        <v>72</v>
      </c>
      <c r="Z7" s="10">
        <v>29</v>
      </c>
      <c r="AA7" s="10">
        <v>97</v>
      </c>
      <c r="AB7" s="10">
        <v>73</v>
      </c>
      <c r="AC7" s="10">
        <v>41</v>
      </c>
      <c r="AD7" s="10">
        <v>32</v>
      </c>
      <c r="AE7" s="10"/>
      <c r="AF7" s="10">
        <v>129</v>
      </c>
      <c r="AG7" s="10">
        <v>263</v>
      </c>
      <c r="AH7" s="10">
        <v>160</v>
      </c>
      <c r="AI7" s="10">
        <v>86</v>
      </c>
      <c r="AJ7" s="10">
        <v>44</v>
      </c>
      <c r="AK7" s="10">
        <v>64</v>
      </c>
      <c r="AL7" s="10"/>
      <c r="AM7" s="10">
        <v>158</v>
      </c>
      <c r="AN7" s="10">
        <v>262</v>
      </c>
      <c r="AO7" s="10">
        <v>246</v>
      </c>
      <c r="AP7" s="10">
        <v>105</v>
      </c>
      <c r="AQ7" s="10">
        <v>15</v>
      </c>
      <c r="AR7" s="10"/>
      <c r="AS7" s="10">
        <v>186</v>
      </c>
      <c r="AT7" s="10">
        <v>187</v>
      </c>
      <c r="AU7" s="10">
        <v>121</v>
      </c>
      <c r="AV7" s="10">
        <v>147</v>
      </c>
      <c r="AW7" s="10">
        <v>97</v>
      </c>
      <c r="AX7" s="10">
        <v>66</v>
      </c>
      <c r="AY7" s="10"/>
      <c r="AZ7" s="10">
        <v>200</v>
      </c>
      <c r="BA7" s="10">
        <v>225</v>
      </c>
      <c r="BB7" s="10">
        <v>141</v>
      </c>
      <c r="BC7" s="10">
        <v>69</v>
      </c>
      <c r="BD7" s="10">
        <v>162</v>
      </c>
      <c r="BE7" s="10"/>
      <c r="BF7" s="10">
        <v>653</v>
      </c>
      <c r="BG7" s="10"/>
      <c r="BH7" s="10">
        <v>514</v>
      </c>
      <c r="BI7" s="10"/>
      <c r="BJ7" s="10">
        <v>205</v>
      </c>
      <c r="BK7" s="10">
        <v>181</v>
      </c>
      <c r="BL7" s="10">
        <v>278</v>
      </c>
      <c r="BM7" s="10">
        <v>50</v>
      </c>
      <c r="BN7" s="10">
        <v>29</v>
      </c>
      <c r="BO7" s="10">
        <v>18</v>
      </c>
      <c r="BP7" s="10"/>
      <c r="BQ7" s="10">
        <v>132</v>
      </c>
      <c r="BR7" s="10">
        <v>182</v>
      </c>
      <c r="BS7" s="10">
        <v>426</v>
      </c>
      <c r="BT7" s="10"/>
      <c r="BU7" s="10">
        <v>48</v>
      </c>
      <c r="BV7" s="10">
        <v>243</v>
      </c>
      <c r="BW7" s="10">
        <v>411</v>
      </c>
      <c r="BX7" s="10"/>
      <c r="BY7" s="10">
        <v>29</v>
      </c>
      <c r="BZ7" s="10"/>
      <c r="CA7" s="10">
        <v>190</v>
      </c>
    </row>
    <row r="8" spans="2:79" ht="30" customHeight="1" x14ac:dyDescent="0.35">
      <c r="B8" s="11" t="s">
        <v>20</v>
      </c>
      <c r="C8" s="11">
        <v>791</v>
      </c>
      <c r="D8" s="11">
        <v>404</v>
      </c>
      <c r="E8" s="11">
        <v>384</v>
      </c>
      <c r="F8" s="11"/>
      <c r="G8" s="11">
        <v>92</v>
      </c>
      <c r="H8" s="11">
        <v>127</v>
      </c>
      <c r="I8" s="11">
        <v>135</v>
      </c>
      <c r="J8" s="11">
        <v>138</v>
      </c>
      <c r="K8" s="11">
        <v>127</v>
      </c>
      <c r="L8" s="11">
        <v>172</v>
      </c>
      <c r="M8" s="11"/>
      <c r="N8" s="11">
        <v>222</v>
      </c>
      <c r="O8" s="11">
        <v>208</v>
      </c>
      <c r="P8" s="11">
        <v>174</v>
      </c>
      <c r="Q8" s="11">
        <v>183</v>
      </c>
      <c r="R8" s="11"/>
      <c r="S8" s="11">
        <v>97</v>
      </c>
      <c r="T8" s="11">
        <v>99</v>
      </c>
      <c r="U8" s="11">
        <v>65</v>
      </c>
      <c r="V8" s="11">
        <v>64</v>
      </c>
      <c r="W8" s="11">
        <v>61</v>
      </c>
      <c r="X8" s="11">
        <v>67</v>
      </c>
      <c r="Y8" s="11">
        <v>67</v>
      </c>
      <c r="Z8" s="11">
        <v>29</v>
      </c>
      <c r="AA8" s="11">
        <v>103</v>
      </c>
      <c r="AB8" s="11">
        <v>72</v>
      </c>
      <c r="AC8" s="11">
        <v>37</v>
      </c>
      <c r="AD8" s="11">
        <v>31</v>
      </c>
      <c r="AE8" s="11"/>
      <c r="AF8" s="11">
        <v>134</v>
      </c>
      <c r="AG8" s="11">
        <v>283</v>
      </c>
      <c r="AH8" s="11">
        <v>160</v>
      </c>
      <c r="AI8" s="11">
        <v>79</v>
      </c>
      <c r="AJ8" s="11">
        <v>35</v>
      </c>
      <c r="AK8" s="11">
        <v>42</v>
      </c>
      <c r="AL8" s="11"/>
      <c r="AM8" s="11">
        <v>175</v>
      </c>
      <c r="AN8" s="11">
        <v>271</v>
      </c>
      <c r="AO8" s="11">
        <v>221</v>
      </c>
      <c r="AP8" s="11">
        <v>94</v>
      </c>
      <c r="AQ8" s="11">
        <v>8</v>
      </c>
      <c r="AR8" s="11"/>
      <c r="AS8" s="11">
        <v>190</v>
      </c>
      <c r="AT8" s="11">
        <v>176</v>
      </c>
      <c r="AU8" s="11">
        <v>122</v>
      </c>
      <c r="AV8" s="11">
        <v>146</v>
      </c>
      <c r="AW8" s="11">
        <v>92</v>
      </c>
      <c r="AX8" s="11">
        <v>65</v>
      </c>
      <c r="AY8" s="11"/>
      <c r="AZ8" s="11">
        <v>173</v>
      </c>
      <c r="BA8" s="11">
        <v>238</v>
      </c>
      <c r="BB8" s="11">
        <v>137</v>
      </c>
      <c r="BC8" s="11">
        <v>61</v>
      </c>
      <c r="BD8" s="11">
        <v>177</v>
      </c>
      <c r="BE8" s="11"/>
      <c r="BF8" s="11">
        <v>625</v>
      </c>
      <c r="BG8" s="11"/>
      <c r="BH8" s="11">
        <v>484</v>
      </c>
      <c r="BI8" s="11"/>
      <c r="BJ8" s="11">
        <v>219</v>
      </c>
      <c r="BK8" s="11">
        <v>174</v>
      </c>
      <c r="BL8" s="11">
        <v>248</v>
      </c>
      <c r="BM8" s="11">
        <v>53</v>
      </c>
      <c r="BN8" s="11">
        <v>36</v>
      </c>
      <c r="BO8" s="11">
        <v>16</v>
      </c>
      <c r="BP8" s="11"/>
      <c r="BQ8" s="11">
        <v>140</v>
      </c>
      <c r="BR8" s="11">
        <v>181</v>
      </c>
      <c r="BS8" s="11">
        <v>411</v>
      </c>
      <c r="BT8" s="11"/>
      <c r="BU8" s="11">
        <v>53</v>
      </c>
      <c r="BV8" s="11">
        <v>221</v>
      </c>
      <c r="BW8" s="11">
        <v>421</v>
      </c>
      <c r="BX8" s="11"/>
      <c r="BY8" s="11">
        <v>31</v>
      </c>
      <c r="BZ8" s="11"/>
      <c r="CA8" s="11">
        <v>174</v>
      </c>
    </row>
    <row r="9" spans="2:79" x14ac:dyDescent="0.35">
      <c r="B9" s="18" t="s">
        <v>589</v>
      </c>
      <c r="C9" s="17">
        <v>0.23061309287818499</v>
      </c>
      <c r="D9" s="17">
        <v>0.24439609459560499</v>
      </c>
      <c r="E9" s="17">
        <v>0.21792810093141299</v>
      </c>
      <c r="F9" s="17"/>
      <c r="G9" s="17">
        <v>0.226100105915607</v>
      </c>
      <c r="H9" s="17">
        <v>0.33020589380401499</v>
      </c>
      <c r="I9" s="17">
        <v>0.180272152731209</v>
      </c>
      <c r="J9" s="17">
        <v>0.24764182216668501</v>
      </c>
      <c r="K9" s="17">
        <v>0.197930749660231</v>
      </c>
      <c r="L9" s="17">
        <v>0.20938964514301001</v>
      </c>
      <c r="M9" s="17"/>
      <c r="N9" s="17">
        <v>0.282225061348787</v>
      </c>
      <c r="O9" s="17">
        <v>0.20977615617664599</v>
      </c>
      <c r="P9" s="17">
        <v>0.21218102289305199</v>
      </c>
      <c r="Q9" s="17">
        <v>0.20303363741946701</v>
      </c>
      <c r="R9" s="17"/>
      <c r="S9" s="17">
        <v>0.23497304507860101</v>
      </c>
      <c r="T9" s="17">
        <v>0.227835408756559</v>
      </c>
      <c r="U9" s="17">
        <v>0.28064009639469301</v>
      </c>
      <c r="V9" s="17">
        <v>0.208931170528347</v>
      </c>
      <c r="W9" s="17">
        <v>0.23803801810245401</v>
      </c>
      <c r="X9" s="17">
        <v>0.30276648009019402</v>
      </c>
      <c r="Y9" s="17">
        <v>0.18679748774027799</v>
      </c>
      <c r="Z9" s="17">
        <v>0.22596025336338699</v>
      </c>
      <c r="AA9" s="17">
        <v>0.237628992807419</v>
      </c>
      <c r="AB9" s="17">
        <v>0.190827306833313</v>
      </c>
      <c r="AC9" s="17">
        <v>0.244680341642526</v>
      </c>
      <c r="AD9" s="17">
        <v>0.14784832389427199</v>
      </c>
      <c r="AE9" s="17"/>
      <c r="AF9" s="17">
        <v>0.18752841409020399</v>
      </c>
      <c r="AG9" s="17">
        <v>0.20319999002522199</v>
      </c>
      <c r="AH9" s="17">
        <v>0.279601201022456</v>
      </c>
      <c r="AI9" s="17">
        <v>0.257150155526218</v>
      </c>
      <c r="AJ9" s="17">
        <v>0.21472924688657699</v>
      </c>
      <c r="AK9" s="17">
        <v>0.31273880852362101</v>
      </c>
      <c r="AL9" s="17"/>
      <c r="AM9" s="17">
        <v>0.19149047963056601</v>
      </c>
      <c r="AN9" s="17">
        <v>0.21952097853282601</v>
      </c>
      <c r="AO9" s="17">
        <v>0.25224281580788699</v>
      </c>
      <c r="AP9" s="17">
        <v>0.26825468394832302</v>
      </c>
      <c r="AQ9" s="17">
        <v>0.30428303496869902</v>
      </c>
      <c r="AR9" s="17"/>
      <c r="AS9" s="17">
        <v>0.29909057062143801</v>
      </c>
      <c r="AT9" s="17">
        <v>0.21701794575989899</v>
      </c>
      <c r="AU9" s="17">
        <v>0.17672897254230599</v>
      </c>
      <c r="AV9" s="17">
        <v>0.20115159851989001</v>
      </c>
      <c r="AW9" s="17">
        <v>0.211586676728824</v>
      </c>
      <c r="AX9" s="17">
        <v>0.26099518648273801</v>
      </c>
      <c r="AY9" s="17"/>
      <c r="AZ9" s="17">
        <v>0.21254333241117501</v>
      </c>
      <c r="BA9" s="17">
        <v>0.16928257108302699</v>
      </c>
      <c r="BB9" s="17">
        <v>0.29715893844685098</v>
      </c>
      <c r="BC9" s="17">
        <v>0.24140566026285701</v>
      </c>
      <c r="BD9" s="17">
        <v>0.27651306199866599</v>
      </c>
      <c r="BE9" s="17"/>
      <c r="BF9" s="17">
        <v>0.221099385022756</v>
      </c>
      <c r="BG9" s="17"/>
      <c r="BH9" s="17">
        <v>0.20357202853733999</v>
      </c>
      <c r="BI9" s="17"/>
      <c r="BJ9" s="17">
        <v>0.158549587775492</v>
      </c>
      <c r="BK9" s="17">
        <v>0.29878051167113601</v>
      </c>
      <c r="BL9" s="17">
        <v>0.25015205509427402</v>
      </c>
      <c r="BM9" s="17">
        <v>0.15721010794072701</v>
      </c>
      <c r="BN9" s="17">
        <v>0.37813246970265102</v>
      </c>
      <c r="BO9" s="17">
        <v>0.23669135922499701</v>
      </c>
      <c r="BP9" s="17"/>
      <c r="BQ9" s="17">
        <v>0.21605127680185099</v>
      </c>
      <c r="BR9" s="17">
        <v>0.207258967138644</v>
      </c>
      <c r="BS9" s="17">
        <v>0.255182738739335</v>
      </c>
      <c r="BT9" s="17"/>
      <c r="BU9" s="17">
        <v>0.25258906358205702</v>
      </c>
      <c r="BV9" s="17">
        <v>0.25946319236836302</v>
      </c>
      <c r="BW9" s="17">
        <v>0.22534634371033099</v>
      </c>
      <c r="BX9" s="17"/>
      <c r="BY9" s="17">
        <v>0.26267317487876002</v>
      </c>
      <c r="BZ9" s="17"/>
      <c r="CA9" s="17">
        <v>0.31745774862631299</v>
      </c>
    </row>
    <row r="10" spans="2:79" x14ac:dyDescent="0.35">
      <c r="B10" s="18" t="s">
        <v>590</v>
      </c>
      <c r="C10" s="17">
        <v>0.53696747552515001</v>
      </c>
      <c r="D10" s="17">
        <v>0.51847411487357198</v>
      </c>
      <c r="E10" s="17">
        <v>0.55808002533023404</v>
      </c>
      <c r="F10" s="17"/>
      <c r="G10" s="17">
        <v>0.56285706031635097</v>
      </c>
      <c r="H10" s="17">
        <v>0.46992467646212899</v>
      </c>
      <c r="I10" s="17">
        <v>0.53964719363959501</v>
      </c>
      <c r="J10" s="17">
        <v>0.54359568257103696</v>
      </c>
      <c r="K10" s="17">
        <v>0.60359685227493698</v>
      </c>
      <c r="L10" s="17">
        <v>0.51628754831568802</v>
      </c>
      <c r="M10" s="17"/>
      <c r="N10" s="17">
        <v>0.50432676168085699</v>
      </c>
      <c r="O10" s="17">
        <v>0.548220575039712</v>
      </c>
      <c r="P10" s="17">
        <v>0.531508002425222</v>
      </c>
      <c r="Q10" s="17">
        <v>0.57021207350237602</v>
      </c>
      <c r="R10" s="17"/>
      <c r="S10" s="17">
        <v>0.57351026786669401</v>
      </c>
      <c r="T10" s="17">
        <v>0.50540830773829704</v>
      </c>
      <c r="U10" s="17">
        <v>0.49128930167996498</v>
      </c>
      <c r="V10" s="17">
        <v>0.523662181269958</v>
      </c>
      <c r="W10" s="17">
        <v>0.50748270163898801</v>
      </c>
      <c r="X10" s="17">
        <v>0.49535590546054298</v>
      </c>
      <c r="Y10" s="17">
        <v>0.57749218112302902</v>
      </c>
      <c r="Z10" s="17">
        <v>0.44718670469524302</v>
      </c>
      <c r="AA10" s="17">
        <v>0.51030339743847197</v>
      </c>
      <c r="AB10" s="17">
        <v>0.59805138280598702</v>
      </c>
      <c r="AC10" s="17">
        <v>0.54234097194170305</v>
      </c>
      <c r="AD10" s="17">
        <v>0.73161155965861702</v>
      </c>
      <c r="AE10" s="17"/>
      <c r="AF10" s="17">
        <v>0.499817159317205</v>
      </c>
      <c r="AG10" s="17">
        <v>0.57908107212369098</v>
      </c>
      <c r="AH10" s="17">
        <v>0.53522032498289096</v>
      </c>
      <c r="AI10" s="17">
        <v>0.47186009883375502</v>
      </c>
      <c r="AJ10" s="17">
        <v>0.62053110888611196</v>
      </c>
      <c r="AK10" s="17">
        <v>0.45900792559731701</v>
      </c>
      <c r="AL10" s="17"/>
      <c r="AM10" s="17">
        <v>0.59474110290781601</v>
      </c>
      <c r="AN10" s="17">
        <v>0.52689252353913696</v>
      </c>
      <c r="AO10" s="17">
        <v>0.56275387479655703</v>
      </c>
      <c r="AP10" s="17">
        <v>0.41690409405963802</v>
      </c>
      <c r="AQ10" s="17">
        <v>0.50033429215001102</v>
      </c>
      <c r="AR10" s="17"/>
      <c r="AS10" s="17">
        <v>0.50290838857613396</v>
      </c>
      <c r="AT10" s="17">
        <v>0.52511986806619204</v>
      </c>
      <c r="AU10" s="17">
        <v>0.62565518843092605</v>
      </c>
      <c r="AV10" s="17">
        <v>0.50342518745784104</v>
      </c>
      <c r="AW10" s="17">
        <v>0.62265153822560604</v>
      </c>
      <c r="AX10" s="17">
        <v>0.45767509073173002</v>
      </c>
      <c r="AY10" s="17"/>
      <c r="AZ10" s="17">
        <v>0.61550346200033301</v>
      </c>
      <c r="BA10" s="17">
        <v>0.57854787686753695</v>
      </c>
      <c r="BB10" s="17">
        <v>0.50134105511307103</v>
      </c>
      <c r="BC10" s="17">
        <v>0.41595400118589199</v>
      </c>
      <c r="BD10" s="17">
        <v>0.47873840690946401</v>
      </c>
      <c r="BE10" s="17"/>
      <c r="BF10" s="17">
        <v>0.55705704267914502</v>
      </c>
      <c r="BG10" s="17"/>
      <c r="BH10" s="17">
        <v>0.55640403909971903</v>
      </c>
      <c r="BI10" s="17"/>
      <c r="BJ10" s="17">
        <v>0.62776396848793403</v>
      </c>
      <c r="BK10" s="17">
        <v>0.48589554027871801</v>
      </c>
      <c r="BL10" s="17">
        <v>0.49937140716300099</v>
      </c>
      <c r="BM10" s="17">
        <v>0.65551491340636603</v>
      </c>
      <c r="BN10" s="17">
        <v>0.49139113140760898</v>
      </c>
      <c r="BO10" s="17">
        <v>0.30155585329005902</v>
      </c>
      <c r="BP10" s="17"/>
      <c r="BQ10" s="17">
        <v>0.52250788802361003</v>
      </c>
      <c r="BR10" s="17">
        <v>0.58511024036211201</v>
      </c>
      <c r="BS10" s="17">
        <v>0.52269235244106005</v>
      </c>
      <c r="BT10" s="17"/>
      <c r="BU10" s="17">
        <v>0.46832039138048798</v>
      </c>
      <c r="BV10" s="17">
        <v>0.55265777121175996</v>
      </c>
      <c r="BW10" s="17">
        <v>0.53783161767697696</v>
      </c>
      <c r="BX10" s="17"/>
      <c r="BY10" s="17">
        <v>0.46966888470051099</v>
      </c>
      <c r="BZ10" s="17"/>
      <c r="CA10" s="17">
        <v>0.553204574792169</v>
      </c>
    </row>
    <row r="11" spans="2:79" x14ac:dyDescent="0.35">
      <c r="B11" s="18" t="s">
        <v>591</v>
      </c>
      <c r="C11" s="17">
        <v>0.103318212034713</v>
      </c>
      <c r="D11" s="17">
        <v>0.12022600238672999</v>
      </c>
      <c r="E11" s="17">
        <v>8.6336332591305104E-2</v>
      </c>
      <c r="F11" s="17"/>
      <c r="G11" s="17">
        <v>0.121990237430428</v>
      </c>
      <c r="H11" s="17">
        <v>0.10102154034515</v>
      </c>
      <c r="I11" s="17">
        <v>0.11739941226659199</v>
      </c>
      <c r="J11" s="17">
        <v>8.8665101075039193E-2</v>
      </c>
      <c r="K11" s="17">
        <v>9.3147280326660101E-2</v>
      </c>
      <c r="L11" s="17">
        <v>0.103158364961615</v>
      </c>
      <c r="M11" s="17"/>
      <c r="N11" s="17">
        <v>0.10823138134972</v>
      </c>
      <c r="O11" s="17">
        <v>9.2181150390114999E-2</v>
      </c>
      <c r="P11" s="17">
        <v>0.129177315438254</v>
      </c>
      <c r="Q11" s="17">
        <v>8.7606964518190306E-2</v>
      </c>
      <c r="R11" s="17"/>
      <c r="S11" s="17">
        <v>0.10837174658826799</v>
      </c>
      <c r="T11" s="17">
        <v>0.14553704600745301</v>
      </c>
      <c r="U11" s="17">
        <v>9.5676175936174002E-2</v>
      </c>
      <c r="V11" s="17">
        <v>0.10848824998428</v>
      </c>
      <c r="W11" s="17">
        <v>0.15955874967379599</v>
      </c>
      <c r="X11" s="17">
        <v>0.13580249639129599</v>
      </c>
      <c r="Y11" s="17">
        <v>0.12376742460015901</v>
      </c>
      <c r="Z11" s="17">
        <v>5.3170772422463798E-2</v>
      </c>
      <c r="AA11" s="17">
        <v>7.9183594092298595E-2</v>
      </c>
      <c r="AB11" s="17">
        <v>4.2722491321633499E-2</v>
      </c>
      <c r="AC11" s="17">
        <v>8.1107510741624894E-2</v>
      </c>
      <c r="AD11" s="17">
        <v>2.7731832082104401E-2</v>
      </c>
      <c r="AE11" s="17"/>
      <c r="AF11" s="17">
        <v>6.3090560145608293E-2</v>
      </c>
      <c r="AG11" s="17">
        <v>9.5320263723423004E-2</v>
      </c>
      <c r="AH11" s="17">
        <v>0.122614727968689</v>
      </c>
      <c r="AI11" s="17">
        <v>0.13454278734157801</v>
      </c>
      <c r="AJ11" s="17">
        <v>5.1223075611475301E-2</v>
      </c>
      <c r="AK11" s="17">
        <v>0.14154555954840201</v>
      </c>
      <c r="AL11" s="17"/>
      <c r="AM11" s="17">
        <v>4.2927054942520401E-2</v>
      </c>
      <c r="AN11" s="17">
        <v>0.124417937614242</v>
      </c>
      <c r="AO11" s="17">
        <v>0.105347863474491</v>
      </c>
      <c r="AP11" s="17">
        <v>0.16680941671719501</v>
      </c>
      <c r="AQ11" s="17">
        <v>4.5576179626135097E-2</v>
      </c>
      <c r="AR11" s="17"/>
      <c r="AS11" s="17">
        <v>8.1024741559580005E-2</v>
      </c>
      <c r="AT11" s="17">
        <v>0.15184660654524601</v>
      </c>
      <c r="AU11" s="17">
        <v>8.6131774964454705E-2</v>
      </c>
      <c r="AV11" s="17">
        <v>0.10485791256799699</v>
      </c>
      <c r="AW11" s="17">
        <v>5.1928078006557001E-2</v>
      </c>
      <c r="AX11" s="17">
        <v>0.138008007586506</v>
      </c>
      <c r="AY11" s="17"/>
      <c r="AZ11" s="17">
        <v>8.88196480402796E-2</v>
      </c>
      <c r="BA11" s="17">
        <v>0.109909671674413</v>
      </c>
      <c r="BB11" s="17">
        <v>9.1410111065744801E-2</v>
      </c>
      <c r="BC11" s="17">
        <v>6.4569845980904497E-2</v>
      </c>
      <c r="BD11" s="17">
        <v>0.12565369639222901</v>
      </c>
      <c r="BE11" s="17"/>
      <c r="BF11" s="17">
        <v>9.5219113393370899E-2</v>
      </c>
      <c r="BG11" s="17"/>
      <c r="BH11" s="17">
        <v>9.7611433415357898E-2</v>
      </c>
      <c r="BI11" s="17"/>
      <c r="BJ11" s="17">
        <v>9.2432647962168005E-2</v>
      </c>
      <c r="BK11" s="17">
        <v>6.0948472335079697E-2</v>
      </c>
      <c r="BL11" s="17">
        <v>0.142156136440692</v>
      </c>
      <c r="BM11" s="17">
        <v>4.7431394035481703E-2</v>
      </c>
      <c r="BN11" s="17">
        <v>7.4658486007917094E-2</v>
      </c>
      <c r="BO11" s="17">
        <v>0.272392927755157</v>
      </c>
      <c r="BP11" s="17"/>
      <c r="BQ11" s="17">
        <v>0.13496626342284099</v>
      </c>
      <c r="BR11" s="17">
        <v>0.102227742525148</v>
      </c>
      <c r="BS11" s="17">
        <v>9.8157544315356005E-2</v>
      </c>
      <c r="BT11" s="17"/>
      <c r="BU11" s="17">
        <v>0.19339514089913201</v>
      </c>
      <c r="BV11" s="17">
        <v>9.8836269965692405E-2</v>
      </c>
      <c r="BW11" s="17">
        <v>0.10240194003669</v>
      </c>
      <c r="BX11" s="17"/>
      <c r="BY11" s="17">
        <v>0.12919548932716499</v>
      </c>
      <c r="BZ11" s="17"/>
      <c r="CA11" s="17">
        <v>5.2057012503525603E-2</v>
      </c>
    </row>
    <row r="12" spans="2:79" x14ac:dyDescent="0.35">
      <c r="B12" s="18" t="s">
        <v>592</v>
      </c>
      <c r="C12" s="17">
        <v>3.2534207159514703E-2</v>
      </c>
      <c r="D12" s="17">
        <v>2.8534140487414698E-2</v>
      </c>
      <c r="E12" s="17">
        <v>3.1694708276521801E-2</v>
      </c>
      <c r="F12" s="17"/>
      <c r="G12" s="17">
        <v>3.2345023849056999E-2</v>
      </c>
      <c r="H12" s="17">
        <v>1.6023810232763801E-2</v>
      </c>
      <c r="I12" s="17">
        <v>5.15278063298618E-2</v>
      </c>
      <c r="J12" s="17">
        <v>1.3223615509079399E-2</v>
      </c>
      <c r="K12" s="17">
        <v>4.73385739569437E-2</v>
      </c>
      <c r="L12" s="17">
        <v>3.4491357123690003E-2</v>
      </c>
      <c r="M12" s="17"/>
      <c r="N12" s="17">
        <v>2.42624703411016E-2</v>
      </c>
      <c r="O12" s="17">
        <v>1.9935811535957099E-2</v>
      </c>
      <c r="P12" s="17">
        <v>4.2416483915485297E-2</v>
      </c>
      <c r="Q12" s="17">
        <v>4.8201346521509897E-2</v>
      </c>
      <c r="R12" s="17"/>
      <c r="S12" s="17">
        <v>3.9293445956009802E-2</v>
      </c>
      <c r="T12" s="17">
        <v>9.4873742493007795E-3</v>
      </c>
      <c r="U12" s="17">
        <v>9.3056789276590897E-3</v>
      </c>
      <c r="V12" s="17">
        <v>4.4838702344906702E-2</v>
      </c>
      <c r="W12" s="17">
        <v>0</v>
      </c>
      <c r="X12" s="17">
        <v>0</v>
      </c>
      <c r="Y12" s="17">
        <v>1.0393660803439999E-2</v>
      </c>
      <c r="Z12" s="17">
        <v>0.16629156305722001</v>
      </c>
      <c r="AA12" s="17">
        <v>7.7501244972790095E-2</v>
      </c>
      <c r="AB12" s="17">
        <v>4.0569611704708998E-2</v>
      </c>
      <c r="AC12" s="17">
        <v>2.9399785212989599E-2</v>
      </c>
      <c r="AD12" s="17">
        <v>0</v>
      </c>
      <c r="AE12" s="17"/>
      <c r="AF12" s="17">
        <v>5.8370326281618701E-2</v>
      </c>
      <c r="AG12" s="17">
        <v>4.02095070717884E-2</v>
      </c>
      <c r="AH12" s="17">
        <v>1.55277407720568E-2</v>
      </c>
      <c r="AI12" s="17">
        <v>0</v>
      </c>
      <c r="AJ12" s="17">
        <v>3.6620171131880701E-2</v>
      </c>
      <c r="AK12" s="17">
        <v>1.98722045725249E-2</v>
      </c>
      <c r="AL12" s="17"/>
      <c r="AM12" s="17">
        <v>3.9803662397095999E-2</v>
      </c>
      <c r="AN12" s="17">
        <v>3.5468275915845497E-2</v>
      </c>
      <c r="AO12" s="17">
        <v>1.6611828404376399E-2</v>
      </c>
      <c r="AP12" s="17">
        <v>4.10008909989205E-2</v>
      </c>
      <c r="AQ12" s="17">
        <v>0</v>
      </c>
      <c r="AR12" s="17"/>
      <c r="AS12" s="17">
        <v>4.0672463828143102E-2</v>
      </c>
      <c r="AT12" s="17">
        <v>2.785325835915E-2</v>
      </c>
      <c r="AU12" s="17">
        <v>4.9619002700093097E-2</v>
      </c>
      <c r="AV12" s="17">
        <v>2.19022381007292E-2</v>
      </c>
      <c r="AW12" s="17">
        <v>2.7047373250598899E-2</v>
      </c>
      <c r="AX12" s="17">
        <v>2.1154900680626001E-2</v>
      </c>
      <c r="AY12" s="17"/>
      <c r="AZ12" s="17">
        <v>2.4395706042685698E-2</v>
      </c>
      <c r="BA12" s="17">
        <v>3.9067108264974497E-2</v>
      </c>
      <c r="BB12" s="17">
        <v>2.7082902739564901E-2</v>
      </c>
      <c r="BC12" s="17">
        <v>6.3209876808038606E-2</v>
      </c>
      <c r="BD12" s="17">
        <v>2.22211090231113E-2</v>
      </c>
      <c r="BE12" s="17"/>
      <c r="BF12" s="17">
        <v>3.3766759322859302E-2</v>
      </c>
      <c r="BG12" s="17"/>
      <c r="BH12" s="17">
        <v>4.4991733561290201E-2</v>
      </c>
      <c r="BI12" s="17"/>
      <c r="BJ12" s="17">
        <v>2.84352358023502E-2</v>
      </c>
      <c r="BK12" s="17">
        <v>4.47306028637207E-2</v>
      </c>
      <c r="BL12" s="17">
        <v>2.1327119226701899E-2</v>
      </c>
      <c r="BM12" s="17">
        <v>9.5496753293756106E-2</v>
      </c>
      <c r="BN12" s="17">
        <v>0</v>
      </c>
      <c r="BO12" s="17">
        <v>0</v>
      </c>
      <c r="BP12" s="17"/>
      <c r="BQ12" s="17">
        <v>6.81648040641194E-2</v>
      </c>
      <c r="BR12" s="17">
        <v>2.9056210249463699E-2</v>
      </c>
      <c r="BS12" s="17">
        <v>2.6726085359788598E-2</v>
      </c>
      <c r="BT12" s="17"/>
      <c r="BU12" s="17">
        <v>6.1147146884713198E-2</v>
      </c>
      <c r="BV12" s="17">
        <v>2.5884357178126E-2</v>
      </c>
      <c r="BW12" s="17">
        <v>3.4778562532074203E-2</v>
      </c>
      <c r="BX12" s="17"/>
      <c r="BY12" s="17">
        <v>6.6620727916946496E-2</v>
      </c>
      <c r="BZ12" s="17"/>
      <c r="CA12" s="17">
        <v>1.168099336496E-2</v>
      </c>
    </row>
    <row r="13" spans="2:79" x14ac:dyDescent="0.35">
      <c r="B13" s="18" t="s">
        <v>136</v>
      </c>
      <c r="C13" s="17">
        <v>9.6567012402437299E-2</v>
      </c>
      <c r="D13" s="17">
        <v>8.8369647656678596E-2</v>
      </c>
      <c r="E13" s="17">
        <v>0.105960832870526</v>
      </c>
      <c r="F13" s="17"/>
      <c r="G13" s="17">
        <v>5.6707572488557297E-2</v>
      </c>
      <c r="H13" s="17">
        <v>8.2824079155942198E-2</v>
      </c>
      <c r="I13" s="17">
        <v>0.111153435032743</v>
      </c>
      <c r="J13" s="17">
        <v>0.106873778678159</v>
      </c>
      <c r="K13" s="17">
        <v>5.7986543781229097E-2</v>
      </c>
      <c r="L13" s="17">
        <v>0.13667308445599699</v>
      </c>
      <c r="M13" s="17"/>
      <c r="N13" s="17">
        <v>8.0954325279534806E-2</v>
      </c>
      <c r="O13" s="17">
        <v>0.12988630685757099</v>
      </c>
      <c r="P13" s="17">
        <v>8.4717175327986394E-2</v>
      </c>
      <c r="Q13" s="17">
        <v>9.0945978038456804E-2</v>
      </c>
      <c r="R13" s="17"/>
      <c r="S13" s="17">
        <v>4.3851494510427802E-2</v>
      </c>
      <c r="T13" s="17">
        <v>0.111731863248391</v>
      </c>
      <c r="U13" s="17">
        <v>0.123088747061509</v>
      </c>
      <c r="V13" s="17">
        <v>0.11407969587250801</v>
      </c>
      <c r="W13" s="17">
        <v>9.4920530584761895E-2</v>
      </c>
      <c r="X13" s="17">
        <v>6.6075118057966897E-2</v>
      </c>
      <c r="Y13" s="17">
        <v>0.101549245733094</v>
      </c>
      <c r="Z13" s="17">
        <v>0.107390706461686</v>
      </c>
      <c r="AA13" s="17">
        <v>9.5382770689020194E-2</v>
      </c>
      <c r="AB13" s="17">
        <v>0.12782920733435699</v>
      </c>
      <c r="AC13" s="17">
        <v>0.102471390461156</v>
      </c>
      <c r="AD13" s="17">
        <v>9.2808284365007002E-2</v>
      </c>
      <c r="AE13" s="17"/>
      <c r="AF13" s="17">
        <v>0.191193540165364</v>
      </c>
      <c r="AG13" s="17">
        <v>8.2189167055875104E-2</v>
      </c>
      <c r="AH13" s="17">
        <v>4.7036005253907102E-2</v>
      </c>
      <c r="AI13" s="17">
        <v>0.13644695829844899</v>
      </c>
      <c r="AJ13" s="17">
        <v>7.6896397483955201E-2</v>
      </c>
      <c r="AK13" s="17">
        <v>6.6835501758136101E-2</v>
      </c>
      <c r="AL13" s="17"/>
      <c r="AM13" s="17">
        <v>0.131037700122001</v>
      </c>
      <c r="AN13" s="17">
        <v>9.3700284397949904E-2</v>
      </c>
      <c r="AO13" s="17">
        <v>6.3043617516688702E-2</v>
      </c>
      <c r="AP13" s="17">
        <v>0.107030914275923</v>
      </c>
      <c r="AQ13" s="17">
        <v>0.14980649325515499</v>
      </c>
      <c r="AR13" s="17"/>
      <c r="AS13" s="17">
        <v>7.6303835414705201E-2</v>
      </c>
      <c r="AT13" s="17">
        <v>7.8162321269513904E-2</v>
      </c>
      <c r="AU13" s="17">
        <v>6.1865061362219698E-2</v>
      </c>
      <c r="AV13" s="17">
        <v>0.168663063353543</v>
      </c>
      <c r="AW13" s="17">
        <v>8.6786333788414202E-2</v>
      </c>
      <c r="AX13" s="17">
        <v>0.1221668145184</v>
      </c>
      <c r="AY13" s="17"/>
      <c r="AZ13" s="17">
        <v>5.8737851505527197E-2</v>
      </c>
      <c r="BA13" s="17">
        <v>0.103192772110048</v>
      </c>
      <c r="BB13" s="17">
        <v>8.3006992634768906E-2</v>
      </c>
      <c r="BC13" s="17">
        <v>0.214860615762308</v>
      </c>
      <c r="BD13" s="17">
        <v>9.6873725676530006E-2</v>
      </c>
      <c r="BE13" s="17"/>
      <c r="BF13" s="17">
        <v>9.28576995818685E-2</v>
      </c>
      <c r="BG13" s="17"/>
      <c r="BH13" s="17">
        <v>9.7420765386292699E-2</v>
      </c>
      <c r="BI13" s="17"/>
      <c r="BJ13" s="17">
        <v>9.2818559972056E-2</v>
      </c>
      <c r="BK13" s="17">
        <v>0.109644872851345</v>
      </c>
      <c r="BL13" s="17">
        <v>8.6993282075330497E-2</v>
      </c>
      <c r="BM13" s="17">
        <v>4.4346831323669497E-2</v>
      </c>
      <c r="BN13" s="17">
        <v>5.5817912881822598E-2</v>
      </c>
      <c r="BO13" s="17">
        <v>0.189359859729788</v>
      </c>
      <c r="BP13" s="17"/>
      <c r="BQ13" s="17">
        <v>5.8309767687578201E-2</v>
      </c>
      <c r="BR13" s="17">
        <v>7.6346839724632604E-2</v>
      </c>
      <c r="BS13" s="17">
        <v>9.7241279144459805E-2</v>
      </c>
      <c r="BT13" s="17"/>
      <c r="BU13" s="17">
        <v>2.45482572536092E-2</v>
      </c>
      <c r="BV13" s="17">
        <v>6.3158409276059299E-2</v>
      </c>
      <c r="BW13" s="17">
        <v>9.9641536043927198E-2</v>
      </c>
      <c r="BX13" s="17"/>
      <c r="BY13" s="17">
        <v>7.1841723176617703E-2</v>
      </c>
      <c r="BZ13" s="17"/>
      <c r="CA13" s="17">
        <v>6.5599670713033201E-2</v>
      </c>
    </row>
    <row r="14" spans="2:79" x14ac:dyDescent="0.35">
      <c r="B14" s="18" t="s">
        <v>593</v>
      </c>
      <c r="C14" s="21">
        <v>0.767580568403335</v>
      </c>
      <c r="D14" s="21">
        <v>0.76287020946917705</v>
      </c>
      <c r="E14" s="21">
        <v>0.77600812626164695</v>
      </c>
      <c r="F14" s="21"/>
      <c r="G14" s="21">
        <v>0.788957166231958</v>
      </c>
      <c r="H14" s="21">
        <v>0.80013057026614398</v>
      </c>
      <c r="I14" s="21">
        <v>0.71991934637080401</v>
      </c>
      <c r="J14" s="21">
        <v>0.79123750473772203</v>
      </c>
      <c r="K14" s="21">
        <v>0.80152760193516703</v>
      </c>
      <c r="L14" s="21">
        <v>0.72567719345869797</v>
      </c>
      <c r="M14" s="21"/>
      <c r="N14" s="21">
        <v>0.78655182302964399</v>
      </c>
      <c r="O14" s="21">
        <v>0.75799673121635702</v>
      </c>
      <c r="P14" s="21">
        <v>0.74368902531827497</v>
      </c>
      <c r="Q14" s="21">
        <v>0.77324571092184302</v>
      </c>
      <c r="R14" s="21"/>
      <c r="S14" s="21">
        <v>0.80848331294529396</v>
      </c>
      <c r="T14" s="21">
        <v>0.73324371649485598</v>
      </c>
      <c r="U14" s="21">
        <v>0.77192939807465699</v>
      </c>
      <c r="V14" s="21">
        <v>0.73259335179830498</v>
      </c>
      <c r="W14" s="21">
        <v>0.74552071974144296</v>
      </c>
      <c r="X14" s="21">
        <v>0.798122385550738</v>
      </c>
      <c r="Y14" s="21">
        <v>0.76428966886330796</v>
      </c>
      <c r="Z14" s="21">
        <v>0.67314695805863001</v>
      </c>
      <c r="AA14" s="21">
        <v>0.74793239024589098</v>
      </c>
      <c r="AB14" s="21">
        <v>0.78887868963929997</v>
      </c>
      <c r="AC14" s="21">
        <v>0.78702131358423</v>
      </c>
      <c r="AD14" s="21">
        <v>0.87945988355288895</v>
      </c>
      <c r="AE14" s="21"/>
      <c r="AF14" s="21">
        <v>0.68734557340740898</v>
      </c>
      <c r="AG14" s="21">
        <v>0.78228106214891302</v>
      </c>
      <c r="AH14" s="21">
        <v>0.81482152600534696</v>
      </c>
      <c r="AI14" s="21">
        <v>0.72901025435997302</v>
      </c>
      <c r="AJ14" s="21">
        <v>0.83526035577268898</v>
      </c>
      <c r="AK14" s="21">
        <v>0.77174673412093697</v>
      </c>
      <c r="AL14" s="21"/>
      <c r="AM14" s="21">
        <v>0.78623158253838199</v>
      </c>
      <c r="AN14" s="21">
        <v>0.746413502071963</v>
      </c>
      <c r="AO14" s="21">
        <v>0.81499669060444402</v>
      </c>
      <c r="AP14" s="21">
        <v>0.68515877800796099</v>
      </c>
      <c r="AQ14" s="21">
        <v>0.80461732711871004</v>
      </c>
      <c r="AR14" s="21"/>
      <c r="AS14" s="21">
        <v>0.80199895919757203</v>
      </c>
      <c r="AT14" s="21">
        <v>0.74213781382609001</v>
      </c>
      <c r="AU14" s="21">
        <v>0.80238416097323295</v>
      </c>
      <c r="AV14" s="21">
        <v>0.70457678597773099</v>
      </c>
      <c r="AW14" s="21">
        <v>0.83423821495442996</v>
      </c>
      <c r="AX14" s="21">
        <v>0.71867027721446897</v>
      </c>
      <c r="AY14" s="21"/>
      <c r="AZ14" s="21">
        <v>0.82804679441150797</v>
      </c>
      <c r="BA14" s="21">
        <v>0.74783044795056397</v>
      </c>
      <c r="BB14" s="21">
        <v>0.79849999355992096</v>
      </c>
      <c r="BC14" s="21">
        <v>0.65735966144874902</v>
      </c>
      <c r="BD14" s="21">
        <v>0.75525146890813</v>
      </c>
      <c r="BE14" s="21"/>
      <c r="BF14" s="21">
        <v>0.77815642770190097</v>
      </c>
      <c r="BG14" s="21"/>
      <c r="BH14" s="21">
        <v>0.75997606763705905</v>
      </c>
      <c r="BI14" s="21"/>
      <c r="BJ14" s="21">
        <v>0.78631355626342603</v>
      </c>
      <c r="BK14" s="21">
        <v>0.78467605194985401</v>
      </c>
      <c r="BL14" s="21">
        <v>0.74952346225727495</v>
      </c>
      <c r="BM14" s="21">
        <v>0.81272502134709301</v>
      </c>
      <c r="BN14" s="21">
        <v>0.86952360111025995</v>
      </c>
      <c r="BO14" s="21">
        <v>0.53824721251505503</v>
      </c>
      <c r="BP14" s="21"/>
      <c r="BQ14" s="21">
        <v>0.73855916482546102</v>
      </c>
      <c r="BR14" s="21">
        <v>0.79236920750075601</v>
      </c>
      <c r="BS14" s="21">
        <v>0.77787509118039599</v>
      </c>
      <c r="BT14" s="21"/>
      <c r="BU14" s="21">
        <v>0.72090945496254599</v>
      </c>
      <c r="BV14" s="21">
        <v>0.81212096358012198</v>
      </c>
      <c r="BW14" s="21">
        <v>0.76317796138730898</v>
      </c>
      <c r="BX14" s="21"/>
      <c r="BY14" s="21">
        <v>0.73234205957927001</v>
      </c>
      <c r="BZ14" s="21"/>
      <c r="CA14" s="21">
        <v>0.87066232341848104</v>
      </c>
    </row>
    <row r="15" spans="2:79" x14ac:dyDescent="0.35">
      <c r="B15" s="18" t="s">
        <v>594</v>
      </c>
      <c r="C15" s="21">
        <v>0.135852419194228</v>
      </c>
      <c r="D15" s="21">
        <v>0.14876014287414399</v>
      </c>
      <c r="E15" s="21">
        <v>0.11803104086782699</v>
      </c>
      <c r="F15" s="21"/>
      <c r="G15" s="21">
        <v>0.15433526127948499</v>
      </c>
      <c r="H15" s="21">
        <v>0.117045350577913</v>
      </c>
      <c r="I15" s="21">
        <v>0.16892721859645399</v>
      </c>
      <c r="J15" s="21">
        <v>0.10188871658411899</v>
      </c>
      <c r="K15" s="21">
        <v>0.14048585428360399</v>
      </c>
      <c r="L15" s="21">
        <v>0.13764972208530499</v>
      </c>
      <c r="M15" s="21"/>
      <c r="N15" s="21">
        <v>0.13249385169082101</v>
      </c>
      <c r="O15" s="21">
        <v>0.112116961926072</v>
      </c>
      <c r="P15" s="21">
        <v>0.171593799353739</v>
      </c>
      <c r="Q15" s="21">
        <v>0.13580831103970001</v>
      </c>
      <c r="R15" s="21"/>
      <c r="S15" s="21">
        <v>0.14766519254427801</v>
      </c>
      <c r="T15" s="21">
        <v>0.155024420256754</v>
      </c>
      <c r="U15" s="21">
        <v>0.104981854863833</v>
      </c>
      <c r="V15" s="21">
        <v>0.153326952329186</v>
      </c>
      <c r="W15" s="21">
        <v>0.15955874967379599</v>
      </c>
      <c r="X15" s="21">
        <v>0.13580249639129599</v>
      </c>
      <c r="Y15" s="21">
        <v>0.134161085403599</v>
      </c>
      <c r="Z15" s="21">
        <v>0.219462335479683</v>
      </c>
      <c r="AA15" s="21">
        <v>0.15668483906508901</v>
      </c>
      <c r="AB15" s="21">
        <v>8.3292103026342504E-2</v>
      </c>
      <c r="AC15" s="21">
        <v>0.110507295954615</v>
      </c>
      <c r="AD15" s="21">
        <v>2.7731832082104401E-2</v>
      </c>
      <c r="AE15" s="21"/>
      <c r="AF15" s="21">
        <v>0.12146088642722699</v>
      </c>
      <c r="AG15" s="21">
        <v>0.135529770795211</v>
      </c>
      <c r="AH15" s="21">
        <v>0.13814246874074601</v>
      </c>
      <c r="AI15" s="21">
        <v>0.13454278734157801</v>
      </c>
      <c r="AJ15" s="21">
        <v>8.7843246743356002E-2</v>
      </c>
      <c r="AK15" s="21">
        <v>0.16141776412092701</v>
      </c>
      <c r="AL15" s="21"/>
      <c r="AM15" s="21">
        <v>8.27307173396164E-2</v>
      </c>
      <c r="AN15" s="21">
        <v>0.159886213530087</v>
      </c>
      <c r="AO15" s="21">
        <v>0.121959691878867</v>
      </c>
      <c r="AP15" s="21">
        <v>0.207810307716116</v>
      </c>
      <c r="AQ15" s="21">
        <v>4.5576179626135097E-2</v>
      </c>
      <c r="AR15" s="21"/>
      <c r="AS15" s="21">
        <v>0.121697205387723</v>
      </c>
      <c r="AT15" s="21">
        <v>0.17969986490439599</v>
      </c>
      <c r="AU15" s="21">
        <v>0.13575077766454799</v>
      </c>
      <c r="AV15" s="21">
        <v>0.12676015066872601</v>
      </c>
      <c r="AW15" s="21">
        <v>7.8975451257155896E-2</v>
      </c>
      <c r="AX15" s="21">
        <v>0.159162908267132</v>
      </c>
      <c r="AY15" s="21"/>
      <c r="AZ15" s="21">
        <v>0.113215354082965</v>
      </c>
      <c r="BA15" s="21">
        <v>0.14897677993938799</v>
      </c>
      <c r="BB15" s="21">
        <v>0.11849301380530999</v>
      </c>
      <c r="BC15" s="21">
        <v>0.12777972278894301</v>
      </c>
      <c r="BD15" s="21">
        <v>0.14787480541534001</v>
      </c>
      <c r="BE15" s="21"/>
      <c r="BF15" s="21">
        <v>0.12898587271622999</v>
      </c>
      <c r="BG15" s="21"/>
      <c r="BH15" s="21">
        <v>0.14260316697664799</v>
      </c>
      <c r="BI15" s="21"/>
      <c r="BJ15" s="21">
        <v>0.120867883764518</v>
      </c>
      <c r="BK15" s="21">
        <v>0.1056790751988</v>
      </c>
      <c r="BL15" s="21">
        <v>0.163483255667394</v>
      </c>
      <c r="BM15" s="21">
        <v>0.142928147329238</v>
      </c>
      <c r="BN15" s="21">
        <v>7.4658486007917094E-2</v>
      </c>
      <c r="BO15" s="21">
        <v>0.272392927755157</v>
      </c>
      <c r="BP15" s="21"/>
      <c r="BQ15" s="21">
        <v>0.203131067486961</v>
      </c>
      <c r="BR15" s="21">
        <v>0.131283952774611</v>
      </c>
      <c r="BS15" s="21">
        <v>0.12488362967514501</v>
      </c>
      <c r="BT15" s="21"/>
      <c r="BU15" s="21">
        <v>0.25454228778384502</v>
      </c>
      <c r="BV15" s="21">
        <v>0.124720627143818</v>
      </c>
      <c r="BW15" s="21">
        <v>0.13718050256876399</v>
      </c>
      <c r="BX15" s="21"/>
      <c r="BY15" s="21">
        <v>0.195816217244112</v>
      </c>
      <c r="BZ15" s="21"/>
      <c r="CA15" s="21">
        <v>6.3738005868485603E-2</v>
      </c>
    </row>
    <row r="16" spans="2:79" x14ac:dyDescent="0.35">
      <c r="B16" s="18" t="s">
        <v>202</v>
      </c>
      <c r="C16" s="22">
        <v>0.63172814920910803</v>
      </c>
      <c r="D16" s="22">
        <v>0.61411006659503298</v>
      </c>
      <c r="E16" s="22">
        <v>0.65797708539382005</v>
      </c>
      <c r="F16" s="22"/>
      <c r="G16" s="22">
        <v>0.63462190495247395</v>
      </c>
      <c r="H16" s="22">
        <v>0.68308521968823099</v>
      </c>
      <c r="I16" s="22">
        <v>0.55099212777435003</v>
      </c>
      <c r="J16" s="22">
        <v>0.68934878815360301</v>
      </c>
      <c r="K16" s="22">
        <v>0.66104174765156298</v>
      </c>
      <c r="L16" s="22">
        <v>0.58802747137339395</v>
      </c>
      <c r="M16" s="22"/>
      <c r="N16" s="22">
        <v>0.65405797133882304</v>
      </c>
      <c r="O16" s="22">
        <v>0.64587976929028501</v>
      </c>
      <c r="P16" s="22">
        <v>0.57209522596453599</v>
      </c>
      <c r="Q16" s="22">
        <v>0.63743739988214299</v>
      </c>
      <c r="R16" s="22"/>
      <c r="S16" s="22">
        <v>0.66081812040101595</v>
      </c>
      <c r="T16" s="22">
        <v>0.57821929623810198</v>
      </c>
      <c r="U16" s="22">
        <v>0.66694754321082395</v>
      </c>
      <c r="V16" s="22">
        <v>0.57926639946911895</v>
      </c>
      <c r="W16" s="22">
        <v>0.58596197006764705</v>
      </c>
      <c r="X16" s="22">
        <v>0.66231988915944195</v>
      </c>
      <c r="Y16" s="22">
        <v>0.63012858345970901</v>
      </c>
      <c r="Z16" s="22">
        <v>0.45368462257894698</v>
      </c>
      <c r="AA16" s="22">
        <v>0.59124755118080197</v>
      </c>
      <c r="AB16" s="22">
        <v>0.70558658661295803</v>
      </c>
      <c r="AC16" s="22">
        <v>0.67651401762961505</v>
      </c>
      <c r="AD16" s="22">
        <v>0.85172805147078401</v>
      </c>
      <c r="AE16" s="22"/>
      <c r="AF16" s="22">
        <v>0.56588468698018202</v>
      </c>
      <c r="AG16" s="22">
        <v>0.64675129135370202</v>
      </c>
      <c r="AH16" s="22">
        <v>0.67667905726460098</v>
      </c>
      <c r="AI16" s="22">
        <v>0.59446746701839503</v>
      </c>
      <c r="AJ16" s="22">
        <v>0.747417109029333</v>
      </c>
      <c r="AK16" s="22">
        <v>0.61032897000001096</v>
      </c>
      <c r="AL16" s="22"/>
      <c r="AM16" s="22">
        <v>0.70350086519876598</v>
      </c>
      <c r="AN16" s="22">
        <v>0.58652728854187497</v>
      </c>
      <c r="AO16" s="22">
        <v>0.693036998725577</v>
      </c>
      <c r="AP16" s="22">
        <v>0.47734847029184602</v>
      </c>
      <c r="AQ16" s="22">
        <v>0.75904114749257501</v>
      </c>
      <c r="AR16" s="22"/>
      <c r="AS16" s="22">
        <v>0.68030175380984903</v>
      </c>
      <c r="AT16" s="22">
        <v>0.56243794892169396</v>
      </c>
      <c r="AU16" s="22">
        <v>0.66663338330868505</v>
      </c>
      <c r="AV16" s="22">
        <v>0.57781663530900496</v>
      </c>
      <c r="AW16" s="22">
        <v>0.75526276369727396</v>
      </c>
      <c r="AX16" s="22">
        <v>0.55950736894733699</v>
      </c>
      <c r="AY16" s="22"/>
      <c r="AZ16" s="22">
        <v>0.71483144032854196</v>
      </c>
      <c r="BA16" s="22">
        <v>0.59885366801117601</v>
      </c>
      <c r="BB16" s="22">
        <v>0.680006979754612</v>
      </c>
      <c r="BC16" s="22">
        <v>0.52957993865980602</v>
      </c>
      <c r="BD16" s="22">
        <v>0.60737666349278996</v>
      </c>
      <c r="BE16" s="22"/>
      <c r="BF16" s="22">
        <v>0.649170554985671</v>
      </c>
      <c r="BG16" s="22"/>
      <c r="BH16" s="22">
        <v>0.61737290066041095</v>
      </c>
      <c r="BI16" s="22"/>
      <c r="BJ16" s="22">
        <v>0.66544567249890696</v>
      </c>
      <c r="BK16" s="22">
        <v>0.67899697675105397</v>
      </c>
      <c r="BL16" s="22">
        <v>0.58604020658988099</v>
      </c>
      <c r="BM16" s="22">
        <v>0.66979687401785504</v>
      </c>
      <c r="BN16" s="22">
        <v>0.79486511510234303</v>
      </c>
      <c r="BO16" s="22">
        <v>0.26585428475989897</v>
      </c>
      <c r="BP16" s="22"/>
      <c r="BQ16" s="22">
        <v>0.53542809733850005</v>
      </c>
      <c r="BR16" s="22">
        <v>0.66108525472614499</v>
      </c>
      <c r="BS16" s="22">
        <v>0.652991461505251</v>
      </c>
      <c r="BT16" s="22"/>
      <c r="BU16" s="22">
        <v>0.46636716717870003</v>
      </c>
      <c r="BV16" s="22">
        <v>0.68740033643630405</v>
      </c>
      <c r="BW16" s="22">
        <v>0.62599745881854496</v>
      </c>
      <c r="BX16" s="22"/>
      <c r="BY16" s="22">
        <v>0.53652584233515899</v>
      </c>
      <c r="BZ16" s="22"/>
      <c r="CA16" s="22">
        <v>0.80692431754999605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759</v>
      </c>
      <c r="D7" s="10">
        <v>366</v>
      </c>
      <c r="E7" s="10">
        <v>392</v>
      </c>
      <c r="F7" s="10"/>
      <c r="G7" s="10">
        <v>92</v>
      </c>
      <c r="H7" s="10">
        <v>127</v>
      </c>
      <c r="I7" s="10">
        <v>92</v>
      </c>
      <c r="J7" s="10">
        <v>112</v>
      </c>
      <c r="K7" s="10">
        <v>133</v>
      </c>
      <c r="L7" s="10">
        <v>203</v>
      </c>
      <c r="M7" s="10"/>
      <c r="N7" s="10">
        <v>301</v>
      </c>
      <c r="O7" s="10">
        <v>199</v>
      </c>
      <c r="P7" s="10">
        <v>100</v>
      </c>
      <c r="Q7" s="10">
        <v>154</v>
      </c>
      <c r="R7" s="10"/>
      <c r="S7" s="10">
        <v>98</v>
      </c>
      <c r="T7" s="10">
        <v>84</v>
      </c>
      <c r="U7" s="10">
        <v>72</v>
      </c>
      <c r="V7" s="10">
        <v>71</v>
      </c>
      <c r="W7" s="10">
        <v>50</v>
      </c>
      <c r="X7" s="10">
        <v>60</v>
      </c>
      <c r="Y7" s="10">
        <v>79</v>
      </c>
      <c r="Z7" s="10">
        <v>33</v>
      </c>
      <c r="AA7" s="10">
        <v>80</v>
      </c>
      <c r="AB7" s="10">
        <v>71</v>
      </c>
      <c r="AC7" s="10">
        <v>39</v>
      </c>
      <c r="AD7" s="10">
        <v>22</v>
      </c>
      <c r="AE7" s="10"/>
      <c r="AF7" s="10">
        <v>130</v>
      </c>
      <c r="AG7" s="10">
        <v>255</v>
      </c>
      <c r="AH7" s="10">
        <v>129</v>
      </c>
      <c r="AI7" s="10">
        <v>86</v>
      </c>
      <c r="AJ7" s="10">
        <v>47</v>
      </c>
      <c r="AK7" s="10">
        <v>59</v>
      </c>
      <c r="AL7" s="10"/>
      <c r="AM7" s="10">
        <v>140</v>
      </c>
      <c r="AN7" s="10">
        <v>245</v>
      </c>
      <c r="AO7" s="10">
        <v>221</v>
      </c>
      <c r="AP7" s="10">
        <v>110</v>
      </c>
      <c r="AQ7" s="10">
        <v>20</v>
      </c>
      <c r="AR7" s="10"/>
      <c r="AS7" s="10">
        <v>155</v>
      </c>
      <c r="AT7" s="10">
        <v>169</v>
      </c>
      <c r="AU7" s="10">
        <v>104</v>
      </c>
      <c r="AV7" s="10">
        <v>154</v>
      </c>
      <c r="AW7" s="10">
        <v>114</v>
      </c>
      <c r="AX7" s="10">
        <v>61</v>
      </c>
      <c r="AY7" s="10"/>
      <c r="AZ7" s="10">
        <v>181</v>
      </c>
      <c r="BA7" s="10">
        <v>179</v>
      </c>
      <c r="BB7" s="10">
        <v>141</v>
      </c>
      <c r="BC7" s="10">
        <v>70</v>
      </c>
      <c r="BD7" s="10">
        <v>185</v>
      </c>
      <c r="BE7" s="10"/>
      <c r="BF7" s="10">
        <v>598</v>
      </c>
      <c r="BG7" s="10"/>
      <c r="BH7" s="10">
        <v>482</v>
      </c>
      <c r="BI7" s="10"/>
      <c r="BJ7" s="10">
        <v>198</v>
      </c>
      <c r="BK7" s="10">
        <v>168</v>
      </c>
      <c r="BL7" s="10">
        <v>260</v>
      </c>
      <c r="BM7" s="10">
        <v>48</v>
      </c>
      <c r="BN7" s="10">
        <v>27</v>
      </c>
      <c r="BO7" s="10">
        <v>25</v>
      </c>
      <c r="BP7" s="10"/>
      <c r="BQ7" s="10">
        <v>118</v>
      </c>
      <c r="BR7" s="10">
        <v>205</v>
      </c>
      <c r="BS7" s="10">
        <v>377</v>
      </c>
      <c r="BT7" s="10"/>
      <c r="BU7" s="10">
        <v>45</v>
      </c>
      <c r="BV7" s="10">
        <v>248</v>
      </c>
      <c r="BW7" s="10">
        <v>382</v>
      </c>
      <c r="BX7" s="10"/>
      <c r="BY7" s="10">
        <v>31</v>
      </c>
      <c r="BZ7" s="10"/>
      <c r="CA7" s="10">
        <v>176</v>
      </c>
    </row>
    <row r="8" spans="2:79" ht="30" customHeight="1" x14ac:dyDescent="0.35">
      <c r="B8" s="11" t="s">
        <v>20</v>
      </c>
      <c r="C8" s="11">
        <v>758</v>
      </c>
      <c r="D8" s="11">
        <v>386</v>
      </c>
      <c r="E8" s="11">
        <v>370</v>
      </c>
      <c r="F8" s="11"/>
      <c r="G8" s="11">
        <v>113</v>
      </c>
      <c r="H8" s="11">
        <v>144</v>
      </c>
      <c r="I8" s="11">
        <v>119</v>
      </c>
      <c r="J8" s="11">
        <v>126</v>
      </c>
      <c r="K8" s="11">
        <v>98</v>
      </c>
      <c r="L8" s="11">
        <v>159</v>
      </c>
      <c r="M8" s="11"/>
      <c r="N8" s="11">
        <v>208</v>
      </c>
      <c r="O8" s="11">
        <v>195</v>
      </c>
      <c r="P8" s="11">
        <v>171</v>
      </c>
      <c r="Q8" s="11">
        <v>179</v>
      </c>
      <c r="R8" s="11"/>
      <c r="S8" s="11">
        <v>112</v>
      </c>
      <c r="T8" s="11">
        <v>79</v>
      </c>
      <c r="U8" s="11">
        <v>61</v>
      </c>
      <c r="V8" s="11">
        <v>83</v>
      </c>
      <c r="W8" s="11">
        <v>51</v>
      </c>
      <c r="X8" s="11">
        <v>72</v>
      </c>
      <c r="Y8" s="11">
        <v>71</v>
      </c>
      <c r="Z8" s="11">
        <v>33</v>
      </c>
      <c r="AA8" s="11">
        <v>73</v>
      </c>
      <c r="AB8" s="11">
        <v>65</v>
      </c>
      <c r="AC8" s="11">
        <v>36</v>
      </c>
      <c r="AD8" s="11">
        <v>21</v>
      </c>
      <c r="AE8" s="11"/>
      <c r="AF8" s="11">
        <v>137</v>
      </c>
      <c r="AG8" s="11">
        <v>276</v>
      </c>
      <c r="AH8" s="11">
        <v>127</v>
      </c>
      <c r="AI8" s="11">
        <v>80</v>
      </c>
      <c r="AJ8" s="11">
        <v>41</v>
      </c>
      <c r="AK8" s="11">
        <v>44</v>
      </c>
      <c r="AL8" s="11"/>
      <c r="AM8" s="11">
        <v>158</v>
      </c>
      <c r="AN8" s="11">
        <v>263</v>
      </c>
      <c r="AO8" s="11">
        <v>208</v>
      </c>
      <c r="AP8" s="11">
        <v>90</v>
      </c>
      <c r="AQ8" s="11">
        <v>16</v>
      </c>
      <c r="AR8" s="11"/>
      <c r="AS8" s="11">
        <v>161</v>
      </c>
      <c r="AT8" s="11">
        <v>162</v>
      </c>
      <c r="AU8" s="11">
        <v>113</v>
      </c>
      <c r="AV8" s="11">
        <v>155</v>
      </c>
      <c r="AW8" s="11">
        <v>106</v>
      </c>
      <c r="AX8" s="11">
        <v>59</v>
      </c>
      <c r="AY8" s="11"/>
      <c r="AZ8" s="11">
        <v>153</v>
      </c>
      <c r="BA8" s="11">
        <v>191</v>
      </c>
      <c r="BB8" s="11">
        <v>154</v>
      </c>
      <c r="BC8" s="11">
        <v>62</v>
      </c>
      <c r="BD8" s="11">
        <v>196</v>
      </c>
      <c r="BE8" s="11"/>
      <c r="BF8" s="11">
        <v>581</v>
      </c>
      <c r="BG8" s="11"/>
      <c r="BH8" s="11">
        <v>457</v>
      </c>
      <c r="BI8" s="11"/>
      <c r="BJ8" s="11">
        <v>217</v>
      </c>
      <c r="BK8" s="11">
        <v>146</v>
      </c>
      <c r="BL8" s="11">
        <v>247</v>
      </c>
      <c r="BM8" s="11">
        <v>58</v>
      </c>
      <c r="BN8" s="11">
        <v>29</v>
      </c>
      <c r="BO8" s="11">
        <v>25</v>
      </c>
      <c r="BP8" s="11"/>
      <c r="BQ8" s="11">
        <v>111</v>
      </c>
      <c r="BR8" s="11">
        <v>205</v>
      </c>
      <c r="BS8" s="11">
        <v>379</v>
      </c>
      <c r="BT8" s="11"/>
      <c r="BU8" s="11">
        <v>45</v>
      </c>
      <c r="BV8" s="11">
        <v>237</v>
      </c>
      <c r="BW8" s="11">
        <v>386</v>
      </c>
      <c r="BX8" s="11"/>
      <c r="BY8" s="11">
        <v>34</v>
      </c>
      <c r="BZ8" s="11"/>
      <c r="CA8" s="11">
        <v>167</v>
      </c>
    </row>
    <row r="9" spans="2:79" x14ac:dyDescent="0.35">
      <c r="B9" s="18" t="s">
        <v>589</v>
      </c>
      <c r="C9" s="17">
        <v>0.25185881908650198</v>
      </c>
      <c r="D9" s="17">
        <v>0.244482257473017</v>
      </c>
      <c r="E9" s="17">
        <v>0.2608187754265</v>
      </c>
      <c r="F9" s="17"/>
      <c r="G9" s="17">
        <v>0.23054187886303501</v>
      </c>
      <c r="H9" s="17">
        <v>0.321392842121556</v>
      </c>
      <c r="I9" s="17">
        <v>0.26837880362685601</v>
      </c>
      <c r="J9" s="17">
        <v>0.289753146663221</v>
      </c>
      <c r="K9" s="17">
        <v>0.21346280603213399</v>
      </c>
      <c r="L9" s="17">
        <v>0.185532945776821</v>
      </c>
      <c r="M9" s="17"/>
      <c r="N9" s="17">
        <v>0.26355352025759898</v>
      </c>
      <c r="O9" s="17">
        <v>0.27416600018515702</v>
      </c>
      <c r="P9" s="17">
        <v>0.1882189195799</v>
      </c>
      <c r="Q9" s="17">
        <v>0.26636071111499399</v>
      </c>
      <c r="R9" s="17"/>
      <c r="S9" s="17">
        <v>0.25288979906605202</v>
      </c>
      <c r="T9" s="17">
        <v>0.28637475549361902</v>
      </c>
      <c r="U9" s="17">
        <v>0.30469123565802703</v>
      </c>
      <c r="V9" s="17">
        <v>0.20962749661838401</v>
      </c>
      <c r="W9" s="17">
        <v>0.19746211584429099</v>
      </c>
      <c r="X9" s="17">
        <v>0.299345118254356</v>
      </c>
      <c r="Y9" s="17">
        <v>0.28358477216098399</v>
      </c>
      <c r="Z9" s="17">
        <v>0.33274898314275397</v>
      </c>
      <c r="AA9" s="17">
        <v>0.19444996338637499</v>
      </c>
      <c r="AB9" s="17">
        <v>0.16677337387427199</v>
      </c>
      <c r="AC9" s="17">
        <v>0.24113265564679201</v>
      </c>
      <c r="AD9" s="17">
        <v>0.34221682896013</v>
      </c>
      <c r="AE9" s="17"/>
      <c r="AF9" s="17">
        <v>0.29034785049940598</v>
      </c>
      <c r="AG9" s="17">
        <v>0.26238074806681699</v>
      </c>
      <c r="AH9" s="17">
        <v>0.19086540538438801</v>
      </c>
      <c r="AI9" s="17">
        <v>0.24412043252601701</v>
      </c>
      <c r="AJ9" s="17">
        <v>0.23813845935949701</v>
      </c>
      <c r="AK9" s="17">
        <v>0.309645390698013</v>
      </c>
      <c r="AL9" s="17"/>
      <c r="AM9" s="17">
        <v>0.22637743967493201</v>
      </c>
      <c r="AN9" s="17">
        <v>0.21883994501436299</v>
      </c>
      <c r="AO9" s="17">
        <v>0.27391820602060002</v>
      </c>
      <c r="AP9" s="17">
        <v>0.32434763506368902</v>
      </c>
      <c r="AQ9" s="17">
        <v>0.44543721127852498</v>
      </c>
      <c r="AR9" s="17"/>
      <c r="AS9" s="17">
        <v>0.258173445951348</v>
      </c>
      <c r="AT9" s="17">
        <v>0.19249237654451201</v>
      </c>
      <c r="AU9" s="17">
        <v>0.29205845033197703</v>
      </c>
      <c r="AV9" s="17">
        <v>0.285683130895869</v>
      </c>
      <c r="AW9" s="17">
        <v>0.27631148796497801</v>
      </c>
      <c r="AX9" s="17">
        <v>0.19313960609123801</v>
      </c>
      <c r="AY9" s="17"/>
      <c r="AZ9" s="17">
        <v>0.24285553990657099</v>
      </c>
      <c r="BA9" s="17">
        <v>0.22308143394372801</v>
      </c>
      <c r="BB9" s="17">
        <v>0.24220737622336999</v>
      </c>
      <c r="BC9" s="17">
        <v>0.31356668433356999</v>
      </c>
      <c r="BD9" s="17">
        <v>0.27821053722677402</v>
      </c>
      <c r="BE9" s="17"/>
      <c r="BF9" s="17">
        <v>0.24709683689123199</v>
      </c>
      <c r="BG9" s="17"/>
      <c r="BH9" s="17">
        <v>0.237941052444855</v>
      </c>
      <c r="BI9" s="17"/>
      <c r="BJ9" s="17">
        <v>0.23894954504843499</v>
      </c>
      <c r="BK9" s="17">
        <v>0.25317485616068702</v>
      </c>
      <c r="BL9" s="17">
        <v>0.23687143854881701</v>
      </c>
      <c r="BM9" s="17">
        <v>0.26591917535013398</v>
      </c>
      <c r="BN9" s="17">
        <v>0.26167614706773701</v>
      </c>
      <c r="BO9" s="17">
        <v>0.49851937512646699</v>
      </c>
      <c r="BP9" s="17"/>
      <c r="BQ9" s="17">
        <v>0.34485036762242899</v>
      </c>
      <c r="BR9" s="17">
        <v>0.21757920982019599</v>
      </c>
      <c r="BS9" s="17">
        <v>0.24562144557906901</v>
      </c>
      <c r="BT9" s="17"/>
      <c r="BU9" s="17">
        <v>0.46648155658260998</v>
      </c>
      <c r="BV9" s="17">
        <v>0.220205960473912</v>
      </c>
      <c r="BW9" s="17">
        <v>0.261228134056956</v>
      </c>
      <c r="BX9" s="17"/>
      <c r="BY9" s="17">
        <v>0.18723865525887201</v>
      </c>
      <c r="BZ9" s="17"/>
      <c r="CA9" s="17">
        <v>0.35272654911516199</v>
      </c>
    </row>
    <row r="10" spans="2:79" x14ac:dyDescent="0.35">
      <c r="B10" s="18" t="s">
        <v>590</v>
      </c>
      <c r="C10" s="17">
        <v>0.50741901013739099</v>
      </c>
      <c r="D10" s="17">
        <v>0.52055305346182101</v>
      </c>
      <c r="E10" s="17">
        <v>0.491243739762937</v>
      </c>
      <c r="F10" s="17"/>
      <c r="G10" s="17">
        <v>0.47213743123726698</v>
      </c>
      <c r="H10" s="17">
        <v>0.50347336497736195</v>
      </c>
      <c r="I10" s="17">
        <v>0.51099377005897495</v>
      </c>
      <c r="J10" s="17">
        <v>0.538995584849701</v>
      </c>
      <c r="K10" s="17">
        <v>0.530898555715972</v>
      </c>
      <c r="L10" s="17">
        <v>0.49396935111071599</v>
      </c>
      <c r="M10" s="17"/>
      <c r="N10" s="17">
        <v>0.52554554594360103</v>
      </c>
      <c r="O10" s="17">
        <v>0.49570560475669401</v>
      </c>
      <c r="P10" s="17">
        <v>0.53940684265865702</v>
      </c>
      <c r="Q10" s="17">
        <v>0.48405000893837002</v>
      </c>
      <c r="R10" s="17"/>
      <c r="S10" s="17">
        <v>0.543673527841948</v>
      </c>
      <c r="T10" s="17">
        <v>0.50879021591647899</v>
      </c>
      <c r="U10" s="17">
        <v>0.49778231242239601</v>
      </c>
      <c r="V10" s="17">
        <v>0.58206807124772197</v>
      </c>
      <c r="W10" s="17">
        <v>0.65135726094114399</v>
      </c>
      <c r="X10" s="17">
        <v>0.47516635368377103</v>
      </c>
      <c r="Y10" s="17">
        <v>0.522151825207261</v>
      </c>
      <c r="Z10" s="17">
        <v>0.36549548472492499</v>
      </c>
      <c r="AA10" s="17">
        <v>0.47335568872328099</v>
      </c>
      <c r="AB10" s="17">
        <v>0.35952293454302298</v>
      </c>
      <c r="AC10" s="17">
        <v>0.46278437918943299</v>
      </c>
      <c r="AD10" s="17">
        <v>0.62873769536213098</v>
      </c>
      <c r="AE10" s="17"/>
      <c r="AF10" s="17">
        <v>0.46560120088576701</v>
      </c>
      <c r="AG10" s="17">
        <v>0.49278777323225498</v>
      </c>
      <c r="AH10" s="17">
        <v>0.56831129971409899</v>
      </c>
      <c r="AI10" s="17">
        <v>0.59472655845531996</v>
      </c>
      <c r="AJ10" s="17">
        <v>0.62126901378141497</v>
      </c>
      <c r="AK10" s="17">
        <v>0.56270377606983502</v>
      </c>
      <c r="AL10" s="17"/>
      <c r="AM10" s="17">
        <v>0.49052382864892602</v>
      </c>
      <c r="AN10" s="17">
        <v>0.51951673601692605</v>
      </c>
      <c r="AO10" s="17">
        <v>0.53579596631431303</v>
      </c>
      <c r="AP10" s="17">
        <v>0.45556784058572097</v>
      </c>
      <c r="AQ10" s="17">
        <v>0.29980534769631401</v>
      </c>
      <c r="AR10" s="17"/>
      <c r="AS10" s="17">
        <v>0.523684468228655</v>
      </c>
      <c r="AT10" s="17">
        <v>0.55079505860696598</v>
      </c>
      <c r="AU10" s="17">
        <v>0.50367854616331098</v>
      </c>
      <c r="AV10" s="17">
        <v>0.51282257961405597</v>
      </c>
      <c r="AW10" s="17">
        <v>0.41714910250119502</v>
      </c>
      <c r="AX10" s="17">
        <v>0.50963273997960401</v>
      </c>
      <c r="AY10" s="17"/>
      <c r="AZ10" s="17">
        <v>0.55095453375165004</v>
      </c>
      <c r="BA10" s="17">
        <v>0.52341748642872299</v>
      </c>
      <c r="BB10" s="17">
        <v>0.51614145709959103</v>
      </c>
      <c r="BC10" s="17">
        <v>0.42640305828068398</v>
      </c>
      <c r="BD10" s="17">
        <v>0.474818123629003</v>
      </c>
      <c r="BE10" s="17"/>
      <c r="BF10" s="17">
        <v>0.521329473902436</v>
      </c>
      <c r="BG10" s="17"/>
      <c r="BH10" s="17">
        <v>0.52402037119002098</v>
      </c>
      <c r="BI10" s="17"/>
      <c r="BJ10" s="17">
        <v>0.53823852580477605</v>
      </c>
      <c r="BK10" s="17">
        <v>0.48357154890693399</v>
      </c>
      <c r="BL10" s="17">
        <v>0.55295733192595198</v>
      </c>
      <c r="BM10" s="17">
        <v>0.398929214200826</v>
      </c>
      <c r="BN10" s="17">
        <v>0.49727765069500002</v>
      </c>
      <c r="BO10" s="17">
        <v>0.35636752033083802</v>
      </c>
      <c r="BP10" s="17"/>
      <c r="BQ10" s="17">
        <v>0.43561044499444002</v>
      </c>
      <c r="BR10" s="17">
        <v>0.54091523082979298</v>
      </c>
      <c r="BS10" s="17">
        <v>0.54089053426966005</v>
      </c>
      <c r="BT10" s="17"/>
      <c r="BU10" s="17">
        <v>0.47040328702116802</v>
      </c>
      <c r="BV10" s="17">
        <v>0.55076108643033905</v>
      </c>
      <c r="BW10" s="17">
        <v>0.50450465612533102</v>
      </c>
      <c r="BX10" s="17"/>
      <c r="BY10" s="17">
        <v>0.66199271125438297</v>
      </c>
      <c r="BZ10" s="17"/>
      <c r="CA10" s="17">
        <v>0.46868694713459902</v>
      </c>
    </row>
    <row r="11" spans="2:79" x14ac:dyDescent="0.35">
      <c r="B11" s="18" t="s">
        <v>591</v>
      </c>
      <c r="C11" s="17">
        <v>9.9190041344050406E-2</v>
      </c>
      <c r="D11" s="17">
        <v>9.6297086346508104E-2</v>
      </c>
      <c r="E11" s="17">
        <v>0.102706064833884</v>
      </c>
      <c r="F11" s="17"/>
      <c r="G11" s="17">
        <v>0.162443542788794</v>
      </c>
      <c r="H11" s="17">
        <v>7.6419299356898507E-2</v>
      </c>
      <c r="I11" s="17">
        <v>6.2473938938589303E-2</v>
      </c>
      <c r="J11" s="17">
        <v>9.9248032315853205E-2</v>
      </c>
      <c r="K11" s="17">
        <v>0.119465628617992</v>
      </c>
      <c r="L11" s="17">
        <v>8.9892630484644395E-2</v>
      </c>
      <c r="M11" s="17"/>
      <c r="N11" s="17">
        <v>9.5575308402782597E-2</v>
      </c>
      <c r="O11" s="17">
        <v>7.5503692666809494E-2</v>
      </c>
      <c r="P11" s="17">
        <v>0.16457742780621701</v>
      </c>
      <c r="Q11" s="17">
        <v>6.3979159621350701E-2</v>
      </c>
      <c r="R11" s="17"/>
      <c r="S11" s="17">
        <v>9.5489907832246201E-2</v>
      </c>
      <c r="T11" s="17">
        <v>0.109969231214783</v>
      </c>
      <c r="U11" s="17">
        <v>6.6819949305024801E-2</v>
      </c>
      <c r="V11" s="17">
        <v>0.12795795217922801</v>
      </c>
      <c r="W11" s="17">
        <v>9.8822093288292501E-2</v>
      </c>
      <c r="X11" s="17">
        <v>6.7589361129912706E-2</v>
      </c>
      <c r="Y11" s="17">
        <v>4.2276711953659403E-2</v>
      </c>
      <c r="Z11" s="17">
        <v>0.146960263701715</v>
      </c>
      <c r="AA11" s="17">
        <v>0.108448211899488</v>
      </c>
      <c r="AB11" s="17">
        <v>0.153454861240369</v>
      </c>
      <c r="AC11" s="17">
        <v>0.13153506680652799</v>
      </c>
      <c r="AD11" s="17">
        <v>2.9045475677739602E-2</v>
      </c>
      <c r="AE11" s="17"/>
      <c r="AF11" s="17">
        <v>9.2308251326576093E-2</v>
      </c>
      <c r="AG11" s="17">
        <v>9.0214656126172493E-2</v>
      </c>
      <c r="AH11" s="17">
        <v>0.141062910963728</v>
      </c>
      <c r="AI11" s="17">
        <v>6.2173532256368999E-2</v>
      </c>
      <c r="AJ11" s="17">
        <v>0.100356662155854</v>
      </c>
      <c r="AK11" s="17">
        <v>8.0886879330148806E-2</v>
      </c>
      <c r="AL11" s="17"/>
      <c r="AM11" s="17">
        <v>8.3970762830052101E-2</v>
      </c>
      <c r="AN11" s="17">
        <v>0.12779613200120299</v>
      </c>
      <c r="AO11" s="17">
        <v>6.9411734353715795E-2</v>
      </c>
      <c r="AP11" s="17">
        <v>9.1525845743599302E-2</v>
      </c>
      <c r="AQ11" s="17">
        <v>0.15497133184399001</v>
      </c>
      <c r="AR11" s="17"/>
      <c r="AS11" s="17">
        <v>9.6158940025931894E-2</v>
      </c>
      <c r="AT11" s="17">
        <v>6.1863410993830997E-2</v>
      </c>
      <c r="AU11" s="17">
        <v>7.0877938150688297E-2</v>
      </c>
      <c r="AV11" s="17">
        <v>9.6328201432108407E-2</v>
      </c>
      <c r="AW11" s="17">
        <v>0.15119590694323801</v>
      </c>
      <c r="AX11" s="17">
        <v>0.169331372515063</v>
      </c>
      <c r="AY11" s="17"/>
      <c r="AZ11" s="17">
        <v>7.9785124934783194E-2</v>
      </c>
      <c r="BA11" s="17">
        <v>0.103834021375334</v>
      </c>
      <c r="BB11" s="17">
        <v>7.8677189637199399E-2</v>
      </c>
      <c r="BC11" s="17">
        <v>0.14349733866985201</v>
      </c>
      <c r="BD11" s="17">
        <v>0.10882876155938399</v>
      </c>
      <c r="BE11" s="17"/>
      <c r="BF11" s="17">
        <v>9.4891792364240501E-2</v>
      </c>
      <c r="BG11" s="17"/>
      <c r="BH11" s="17">
        <v>0.111820834501033</v>
      </c>
      <c r="BI11" s="17"/>
      <c r="BJ11" s="17">
        <v>0.11796062008220499</v>
      </c>
      <c r="BK11" s="17">
        <v>5.3441515383587698E-2</v>
      </c>
      <c r="BL11" s="17">
        <v>9.6605362895491695E-2</v>
      </c>
      <c r="BM11" s="17">
        <v>0.204514856066707</v>
      </c>
      <c r="BN11" s="17">
        <v>4.05268070837915E-2</v>
      </c>
      <c r="BO11" s="17">
        <v>1.0472417026280101E-2</v>
      </c>
      <c r="BP11" s="17"/>
      <c r="BQ11" s="17">
        <v>0.136796293366892</v>
      </c>
      <c r="BR11" s="17">
        <v>9.4007895043521E-2</v>
      </c>
      <c r="BS11" s="17">
        <v>9.0787673483810699E-2</v>
      </c>
      <c r="BT11" s="17"/>
      <c r="BU11" s="17">
        <v>6.3115156396222394E-2</v>
      </c>
      <c r="BV11" s="17">
        <v>0.122837920803936</v>
      </c>
      <c r="BW11" s="17">
        <v>9.66616554125211E-2</v>
      </c>
      <c r="BX11" s="17"/>
      <c r="BY11" s="17">
        <v>7.8384964367711002E-2</v>
      </c>
      <c r="BZ11" s="17"/>
      <c r="CA11" s="17">
        <v>7.9186037178724203E-2</v>
      </c>
    </row>
    <row r="12" spans="2:79" x14ac:dyDescent="0.35">
      <c r="B12" s="18" t="s">
        <v>592</v>
      </c>
      <c r="C12" s="17">
        <v>2.4178909862305802E-2</v>
      </c>
      <c r="D12" s="17">
        <v>2.8341211593229401E-2</v>
      </c>
      <c r="E12" s="17">
        <v>1.9959363052806999E-2</v>
      </c>
      <c r="F12" s="17"/>
      <c r="G12" s="17">
        <v>2.7389011792049299E-2</v>
      </c>
      <c r="H12" s="17">
        <v>6.6260267997010503E-3</v>
      </c>
      <c r="I12" s="17">
        <v>2.0022438783183601E-2</v>
      </c>
      <c r="J12" s="17">
        <v>1.44489759951927E-2</v>
      </c>
      <c r="K12" s="17">
        <v>1.8504020537437299E-2</v>
      </c>
      <c r="L12" s="17">
        <v>5.20090245637886E-2</v>
      </c>
      <c r="M12" s="17"/>
      <c r="N12" s="17">
        <v>3.5452413717984202E-2</v>
      </c>
      <c r="O12" s="17">
        <v>2.7064210388330401E-2</v>
      </c>
      <c r="P12" s="17">
        <v>2.18736440435662E-2</v>
      </c>
      <c r="Q12" s="17">
        <v>1.09313645382417E-2</v>
      </c>
      <c r="R12" s="17"/>
      <c r="S12" s="17">
        <v>2.0512087137372501E-2</v>
      </c>
      <c r="T12" s="17">
        <v>2.0033223174441301E-2</v>
      </c>
      <c r="U12" s="17">
        <v>0</v>
      </c>
      <c r="V12" s="17">
        <v>0</v>
      </c>
      <c r="W12" s="17">
        <v>1.47965291465056E-2</v>
      </c>
      <c r="X12" s="17">
        <v>2.0300015766329001E-2</v>
      </c>
      <c r="Y12" s="17">
        <v>3.4981951945173E-2</v>
      </c>
      <c r="Z12" s="17">
        <v>0</v>
      </c>
      <c r="AA12" s="17">
        <v>5.9233867480356202E-2</v>
      </c>
      <c r="AB12" s="17">
        <v>7.3340570350285406E-2</v>
      </c>
      <c r="AC12" s="17">
        <v>1.8585240926029901E-2</v>
      </c>
      <c r="AD12" s="17">
        <v>0</v>
      </c>
      <c r="AE12" s="17"/>
      <c r="AF12" s="17">
        <v>2.4865629067376601E-2</v>
      </c>
      <c r="AG12" s="17">
        <v>2.1859033074509801E-2</v>
      </c>
      <c r="AH12" s="17">
        <v>3.2496192537631599E-2</v>
      </c>
      <c r="AI12" s="17">
        <v>2.2215598421244501E-2</v>
      </c>
      <c r="AJ12" s="17">
        <v>2.3223256302183502E-2</v>
      </c>
      <c r="AK12" s="17">
        <v>2.7773202198124299E-2</v>
      </c>
      <c r="AL12" s="17"/>
      <c r="AM12" s="17">
        <v>2.2874630510711601E-2</v>
      </c>
      <c r="AN12" s="17">
        <v>3.6149279167363699E-2</v>
      </c>
      <c r="AO12" s="17">
        <v>1.05691013592172E-2</v>
      </c>
      <c r="AP12" s="17">
        <v>2.5586576830815499E-2</v>
      </c>
      <c r="AQ12" s="17">
        <v>0</v>
      </c>
      <c r="AR12" s="17"/>
      <c r="AS12" s="17">
        <v>2.5150068514121798E-2</v>
      </c>
      <c r="AT12" s="17">
        <v>4.1098925614080899E-2</v>
      </c>
      <c r="AU12" s="17">
        <v>1.7652355232876199E-2</v>
      </c>
      <c r="AV12" s="17">
        <v>9.6363212639388393E-3</v>
      </c>
      <c r="AW12" s="17">
        <v>2.8637727017019499E-2</v>
      </c>
      <c r="AX12" s="17">
        <v>1.81710842893287E-2</v>
      </c>
      <c r="AY12" s="17"/>
      <c r="AZ12" s="17">
        <v>2.0418149668698999E-2</v>
      </c>
      <c r="BA12" s="17">
        <v>2.2295267331234599E-2</v>
      </c>
      <c r="BB12" s="17">
        <v>1.9390087084906901E-2</v>
      </c>
      <c r="BC12" s="17">
        <v>3.2720508933433E-2</v>
      </c>
      <c r="BD12" s="17">
        <v>3.03364428539902E-2</v>
      </c>
      <c r="BE12" s="17"/>
      <c r="BF12" s="17">
        <v>2.52956859609762E-2</v>
      </c>
      <c r="BG12" s="17"/>
      <c r="BH12" s="17">
        <v>2.9049856336060501E-2</v>
      </c>
      <c r="BI12" s="17"/>
      <c r="BJ12" s="17">
        <v>1.3743849931496599E-2</v>
      </c>
      <c r="BK12" s="17">
        <v>4.2585119589148998E-2</v>
      </c>
      <c r="BL12" s="17">
        <v>2.10347176050391E-2</v>
      </c>
      <c r="BM12" s="17">
        <v>0</v>
      </c>
      <c r="BN12" s="17">
        <v>7.7926480442742099E-2</v>
      </c>
      <c r="BO12" s="17">
        <v>2.7445019270572302E-2</v>
      </c>
      <c r="BP12" s="17"/>
      <c r="BQ12" s="17">
        <v>9.1356154688965793E-3</v>
      </c>
      <c r="BR12" s="17">
        <v>3.8031291232274701E-2</v>
      </c>
      <c r="BS12" s="17">
        <v>2.0621112629286401E-2</v>
      </c>
      <c r="BT12" s="17"/>
      <c r="BU12" s="17">
        <v>0</v>
      </c>
      <c r="BV12" s="17">
        <v>2.9338207239694099E-2</v>
      </c>
      <c r="BW12" s="17">
        <v>2.75944663556946E-2</v>
      </c>
      <c r="BX12" s="17"/>
      <c r="BY12" s="17">
        <v>3.4884101210774301E-2</v>
      </c>
      <c r="BZ12" s="17"/>
      <c r="CA12" s="17">
        <v>2.9490949656738501E-3</v>
      </c>
    </row>
    <row r="13" spans="2:79" x14ac:dyDescent="0.35">
      <c r="B13" s="18" t="s">
        <v>136</v>
      </c>
      <c r="C13" s="17">
        <v>0.11735321956975001</v>
      </c>
      <c r="D13" s="17">
        <v>0.110326391125425</v>
      </c>
      <c r="E13" s="17">
        <v>0.125272056923872</v>
      </c>
      <c r="F13" s="17"/>
      <c r="G13" s="17">
        <v>0.107488135318854</v>
      </c>
      <c r="H13" s="17">
        <v>9.2088466744483205E-2</v>
      </c>
      <c r="I13" s="17">
        <v>0.138131048592397</v>
      </c>
      <c r="J13" s="17">
        <v>5.7554260176032199E-2</v>
      </c>
      <c r="K13" s="17">
        <v>0.117668989096465</v>
      </c>
      <c r="L13" s="17">
        <v>0.17859604806403001</v>
      </c>
      <c r="M13" s="17"/>
      <c r="N13" s="17">
        <v>7.9873211678032699E-2</v>
      </c>
      <c r="O13" s="17">
        <v>0.12756049200301001</v>
      </c>
      <c r="P13" s="17">
        <v>8.5923165911658994E-2</v>
      </c>
      <c r="Q13" s="17">
        <v>0.174678755787044</v>
      </c>
      <c r="R13" s="17"/>
      <c r="S13" s="17">
        <v>8.7434678122380802E-2</v>
      </c>
      <c r="T13" s="17">
        <v>7.4832574200677904E-2</v>
      </c>
      <c r="U13" s="17">
        <v>0.13070650261455299</v>
      </c>
      <c r="V13" s="17">
        <v>8.0346479954665498E-2</v>
      </c>
      <c r="W13" s="17">
        <v>3.7562000779767298E-2</v>
      </c>
      <c r="X13" s="17">
        <v>0.13759915116563201</v>
      </c>
      <c r="Y13" s="17">
        <v>0.117004738732923</v>
      </c>
      <c r="Z13" s="17">
        <v>0.15479526843060601</v>
      </c>
      <c r="AA13" s="17">
        <v>0.16451226851049899</v>
      </c>
      <c r="AB13" s="17">
        <v>0.24690825999205099</v>
      </c>
      <c r="AC13" s="17">
        <v>0.145962657431218</v>
      </c>
      <c r="AD13" s="17">
        <v>0</v>
      </c>
      <c r="AE13" s="17"/>
      <c r="AF13" s="17">
        <v>0.126877068220874</v>
      </c>
      <c r="AG13" s="17">
        <v>0.132757789500246</v>
      </c>
      <c r="AH13" s="17">
        <v>6.7264191400153703E-2</v>
      </c>
      <c r="AI13" s="17">
        <v>7.6763878341049904E-2</v>
      </c>
      <c r="AJ13" s="17">
        <v>1.70126084010499E-2</v>
      </c>
      <c r="AK13" s="17">
        <v>1.8990751703879E-2</v>
      </c>
      <c r="AL13" s="17"/>
      <c r="AM13" s="17">
        <v>0.17625333833537801</v>
      </c>
      <c r="AN13" s="17">
        <v>9.7697907800143605E-2</v>
      </c>
      <c r="AO13" s="17">
        <v>0.110304991952154</v>
      </c>
      <c r="AP13" s="17">
        <v>0.10297210177617599</v>
      </c>
      <c r="AQ13" s="17">
        <v>9.9786109181171104E-2</v>
      </c>
      <c r="AR13" s="17"/>
      <c r="AS13" s="17">
        <v>9.68330772799436E-2</v>
      </c>
      <c r="AT13" s="17">
        <v>0.15375022824060999</v>
      </c>
      <c r="AU13" s="17">
        <v>0.115732710121147</v>
      </c>
      <c r="AV13" s="17">
        <v>9.5529766794027096E-2</v>
      </c>
      <c r="AW13" s="17">
        <v>0.12670577557356899</v>
      </c>
      <c r="AX13" s="17">
        <v>0.109725197124765</v>
      </c>
      <c r="AY13" s="17"/>
      <c r="AZ13" s="17">
        <v>0.10598665173829699</v>
      </c>
      <c r="BA13" s="17">
        <v>0.127371790920981</v>
      </c>
      <c r="BB13" s="17">
        <v>0.14358388995493301</v>
      </c>
      <c r="BC13" s="17">
        <v>8.3812409782461905E-2</v>
      </c>
      <c r="BD13" s="17">
        <v>0.107806134730849</v>
      </c>
      <c r="BE13" s="17"/>
      <c r="BF13" s="17">
        <v>0.111386210881115</v>
      </c>
      <c r="BG13" s="17"/>
      <c r="BH13" s="17">
        <v>9.7167885528030296E-2</v>
      </c>
      <c r="BI13" s="17"/>
      <c r="BJ13" s="17">
        <v>9.1107459133087806E-2</v>
      </c>
      <c r="BK13" s="17">
        <v>0.16722695995964301</v>
      </c>
      <c r="BL13" s="17">
        <v>9.2531149024700096E-2</v>
      </c>
      <c r="BM13" s="17">
        <v>0.13063675438233199</v>
      </c>
      <c r="BN13" s="17">
        <v>0.12259291471073</v>
      </c>
      <c r="BO13" s="17">
        <v>0.10719566824584199</v>
      </c>
      <c r="BP13" s="17"/>
      <c r="BQ13" s="17">
        <v>7.36072785473421E-2</v>
      </c>
      <c r="BR13" s="17">
        <v>0.109466373074215</v>
      </c>
      <c r="BS13" s="17">
        <v>0.102079234038174</v>
      </c>
      <c r="BT13" s="17"/>
      <c r="BU13" s="17">
        <v>0</v>
      </c>
      <c r="BV13" s="17">
        <v>7.6856825052118494E-2</v>
      </c>
      <c r="BW13" s="17">
        <v>0.110011088049497</v>
      </c>
      <c r="BX13" s="17"/>
      <c r="BY13" s="17">
        <v>3.7499567908259701E-2</v>
      </c>
      <c r="BZ13" s="17"/>
      <c r="CA13" s="17">
        <v>9.6451371605841399E-2</v>
      </c>
    </row>
    <row r="14" spans="2:79" x14ac:dyDescent="0.35">
      <c r="B14" s="18" t="s">
        <v>593</v>
      </c>
      <c r="C14" s="21">
        <v>0.75927782922389397</v>
      </c>
      <c r="D14" s="21">
        <v>0.76503531093483801</v>
      </c>
      <c r="E14" s="21">
        <v>0.75206251518943701</v>
      </c>
      <c r="F14" s="21"/>
      <c r="G14" s="21">
        <v>0.70267931010030305</v>
      </c>
      <c r="H14" s="21">
        <v>0.824866207098917</v>
      </c>
      <c r="I14" s="21">
        <v>0.77937257368583002</v>
      </c>
      <c r="J14" s="21">
        <v>0.82874873151292205</v>
      </c>
      <c r="K14" s="21">
        <v>0.74436136174810597</v>
      </c>
      <c r="L14" s="21">
        <v>0.67950229688753705</v>
      </c>
      <c r="M14" s="21"/>
      <c r="N14" s="21">
        <v>0.78909906620120096</v>
      </c>
      <c r="O14" s="21">
        <v>0.76987160494185003</v>
      </c>
      <c r="P14" s="21">
        <v>0.72762576223855802</v>
      </c>
      <c r="Q14" s="21">
        <v>0.75041072005336396</v>
      </c>
      <c r="R14" s="21"/>
      <c r="S14" s="21">
        <v>0.79656332690800002</v>
      </c>
      <c r="T14" s="21">
        <v>0.79516497141009701</v>
      </c>
      <c r="U14" s="21">
        <v>0.80247354808042204</v>
      </c>
      <c r="V14" s="21">
        <v>0.79169556786610595</v>
      </c>
      <c r="W14" s="21">
        <v>0.84881937678543495</v>
      </c>
      <c r="X14" s="21">
        <v>0.77451147193812697</v>
      </c>
      <c r="Y14" s="21">
        <v>0.80573659736824399</v>
      </c>
      <c r="Z14" s="21">
        <v>0.69824446786767902</v>
      </c>
      <c r="AA14" s="21">
        <v>0.66780565210965603</v>
      </c>
      <c r="AB14" s="21">
        <v>0.52629630841729402</v>
      </c>
      <c r="AC14" s="21">
        <v>0.70391703483622403</v>
      </c>
      <c r="AD14" s="21">
        <v>0.97095452432226004</v>
      </c>
      <c r="AE14" s="21"/>
      <c r="AF14" s="21">
        <v>0.75594905138517299</v>
      </c>
      <c r="AG14" s="21">
        <v>0.75516852129907197</v>
      </c>
      <c r="AH14" s="21">
        <v>0.759176705098487</v>
      </c>
      <c r="AI14" s="21">
        <v>0.83884699098133697</v>
      </c>
      <c r="AJ14" s="21">
        <v>0.85940747314091304</v>
      </c>
      <c r="AK14" s="21">
        <v>0.87234916676784802</v>
      </c>
      <c r="AL14" s="21"/>
      <c r="AM14" s="21">
        <v>0.71690126832385803</v>
      </c>
      <c r="AN14" s="21">
        <v>0.73835668103129004</v>
      </c>
      <c r="AO14" s="21">
        <v>0.80971417233491305</v>
      </c>
      <c r="AP14" s="21">
        <v>0.77991547564940999</v>
      </c>
      <c r="AQ14" s="21">
        <v>0.74524255897483904</v>
      </c>
      <c r="AR14" s="21"/>
      <c r="AS14" s="21">
        <v>0.78185791418000306</v>
      </c>
      <c r="AT14" s="21">
        <v>0.74328743515147799</v>
      </c>
      <c r="AU14" s="21">
        <v>0.79573699649528795</v>
      </c>
      <c r="AV14" s="21">
        <v>0.79850571050992603</v>
      </c>
      <c r="AW14" s="21">
        <v>0.69346059046617303</v>
      </c>
      <c r="AX14" s="21">
        <v>0.70277234607084205</v>
      </c>
      <c r="AY14" s="21"/>
      <c r="AZ14" s="21">
        <v>0.79381007365822098</v>
      </c>
      <c r="BA14" s="21">
        <v>0.74649892037245003</v>
      </c>
      <c r="BB14" s="21">
        <v>0.75834883332296099</v>
      </c>
      <c r="BC14" s="21">
        <v>0.73996974261425297</v>
      </c>
      <c r="BD14" s="21">
        <v>0.75302866085577702</v>
      </c>
      <c r="BE14" s="21"/>
      <c r="BF14" s="21">
        <v>0.76842631079366797</v>
      </c>
      <c r="BG14" s="21"/>
      <c r="BH14" s="21">
        <v>0.76196142363487596</v>
      </c>
      <c r="BI14" s="21"/>
      <c r="BJ14" s="21">
        <v>0.77718807085321095</v>
      </c>
      <c r="BK14" s="21">
        <v>0.73674640506762101</v>
      </c>
      <c r="BL14" s="21">
        <v>0.78982877047476896</v>
      </c>
      <c r="BM14" s="21">
        <v>0.66484838955096004</v>
      </c>
      <c r="BN14" s="21">
        <v>0.75895379776273697</v>
      </c>
      <c r="BO14" s="21">
        <v>0.85488689545730601</v>
      </c>
      <c r="BP14" s="21"/>
      <c r="BQ14" s="21">
        <v>0.78046081261686895</v>
      </c>
      <c r="BR14" s="21">
        <v>0.75849444064998905</v>
      </c>
      <c r="BS14" s="21">
        <v>0.786511979848728</v>
      </c>
      <c r="BT14" s="21"/>
      <c r="BU14" s="21">
        <v>0.93688484360377799</v>
      </c>
      <c r="BV14" s="21">
        <v>0.770967046904252</v>
      </c>
      <c r="BW14" s="21">
        <v>0.76573279018228702</v>
      </c>
      <c r="BX14" s="21"/>
      <c r="BY14" s="21">
        <v>0.84923136651325504</v>
      </c>
      <c r="BZ14" s="21"/>
      <c r="CA14" s="21">
        <v>0.82141349624976101</v>
      </c>
    </row>
    <row r="15" spans="2:79" x14ac:dyDescent="0.35">
      <c r="B15" s="18" t="s">
        <v>594</v>
      </c>
      <c r="C15" s="21">
        <v>0.12336895120635601</v>
      </c>
      <c r="D15" s="21">
        <v>0.12463829793973701</v>
      </c>
      <c r="E15" s="21">
        <v>0.12266542788669101</v>
      </c>
      <c r="F15" s="21"/>
      <c r="G15" s="21">
        <v>0.189832554580843</v>
      </c>
      <c r="H15" s="21">
        <v>8.3045326156599597E-2</v>
      </c>
      <c r="I15" s="21">
        <v>8.2496377721772804E-2</v>
      </c>
      <c r="J15" s="21">
        <v>0.113697008311046</v>
      </c>
      <c r="K15" s="21">
        <v>0.13796964915543</v>
      </c>
      <c r="L15" s="21">
        <v>0.141901655048433</v>
      </c>
      <c r="M15" s="21"/>
      <c r="N15" s="21">
        <v>0.13102772212076699</v>
      </c>
      <c r="O15" s="21">
        <v>0.10256790305514001</v>
      </c>
      <c r="P15" s="21">
        <v>0.18645107184978299</v>
      </c>
      <c r="Q15" s="21">
        <v>7.4910524159592401E-2</v>
      </c>
      <c r="R15" s="21"/>
      <c r="S15" s="21">
        <v>0.11600199496961899</v>
      </c>
      <c r="T15" s="21">
        <v>0.130002454389225</v>
      </c>
      <c r="U15" s="21">
        <v>6.6819949305024801E-2</v>
      </c>
      <c r="V15" s="21">
        <v>0.12795795217922801</v>
      </c>
      <c r="W15" s="21">
        <v>0.11361862243479801</v>
      </c>
      <c r="X15" s="21">
        <v>8.7889376896241794E-2</v>
      </c>
      <c r="Y15" s="21">
        <v>7.7258663898832403E-2</v>
      </c>
      <c r="Z15" s="21">
        <v>0.146960263701715</v>
      </c>
      <c r="AA15" s="21">
        <v>0.167682079379845</v>
      </c>
      <c r="AB15" s="21">
        <v>0.22679543159065499</v>
      </c>
      <c r="AC15" s="21">
        <v>0.15012030773255799</v>
      </c>
      <c r="AD15" s="21">
        <v>2.9045475677739602E-2</v>
      </c>
      <c r="AE15" s="21"/>
      <c r="AF15" s="21">
        <v>0.117173880393953</v>
      </c>
      <c r="AG15" s="21">
        <v>0.112073689200682</v>
      </c>
      <c r="AH15" s="21">
        <v>0.173559103501359</v>
      </c>
      <c r="AI15" s="21">
        <v>8.43891306776135E-2</v>
      </c>
      <c r="AJ15" s="21">
        <v>0.12357991845803699</v>
      </c>
      <c r="AK15" s="21">
        <v>0.108660081528273</v>
      </c>
      <c r="AL15" s="21"/>
      <c r="AM15" s="21">
        <v>0.106845393340764</v>
      </c>
      <c r="AN15" s="21">
        <v>0.16394541116856701</v>
      </c>
      <c r="AO15" s="21">
        <v>7.9980835712933004E-2</v>
      </c>
      <c r="AP15" s="21">
        <v>0.117112422574415</v>
      </c>
      <c r="AQ15" s="21">
        <v>0.15497133184399001</v>
      </c>
      <c r="AR15" s="21"/>
      <c r="AS15" s="21">
        <v>0.121309008540054</v>
      </c>
      <c r="AT15" s="21">
        <v>0.102962336607912</v>
      </c>
      <c r="AU15" s="21">
        <v>8.8530293383564496E-2</v>
      </c>
      <c r="AV15" s="21">
        <v>0.105964522696047</v>
      </c>
      <c r="AW15" s="21">
        <v>0.179833633960258</v>
      </c>
      <c r="AX15" s="21">
        <v>0.18750245680439201</v>
      </c>
      <c r="AY15" s="21"/>
      <c r="AZ15" s="21">
        <v>0.100203274603482</v>
      </c>
      <c r="BA15" s="21">
        <v>0.126129288706568</v>
      </c>
      <c r="BB15" s="21">
        <v>9.80672767221063E-2</v>
      </c>
      <c r="BC15" s="21">
        <v>0.17621784760328499</v>
      </c>
      <c r="BD15" s="21">
        <v>0.13916520441337399</v>
      </c>
      <c r="BE15" s="21"/>
      <c r="BF15" s="21">
        <v>0.12018747832521701</v>
      </c>
      <c r="BG15" s="21"/>
      <c r="BH15" s="21">
        <v>0.140870690837094</v>
      </c>
      <c r="BI15" s="21"/>
      <c r="BJ15" s="21">
        <v>0.131704470013701</v>
      </c>
      <c r="BK15" s="21">
        <v>9.6026634972736793E-2</v>
      </c>
      <c r="BL15" s="21">
        <v>0.117640080500531</v>
      </c>
      <c r="BM15" s="21">
        <v>0.204514856066707</v>
      </c>
      <c r="BN15" s="21">
        <v>0.118453287526534</v>
      </c>
      <c r="BO15" s="21">
        <v>3.7917436296852403E-2</v>
      </c>
      <c r="BP15" s="21"/>
      <c r="BQ15" s="21">
        <v>0.14593190883578899</v>
      </c>
      <c r="BR15" s="21">
        <v>0.132039186275796</v>
      </c>
      <c r="BS15" s="21">
        <v>0.111408786113097</v>
      </c>
      <c r="BT15" s="21"/>
      <c r="BU15" s="21">
        <v>6.3115156396222394E-2</v>
      </c>
      <c r="BV15" s="21">
        <v>0.15217612804363001</v>
      </c>
      <c r="BW15" s="21">
        <v>0.124256121768216</v>
      </c>
      <c r="BX15" s="21"/>
      <c r="BY15" s="21">
        <v>0.113269065578485</v>
      </c>
      <c r="BZ15" s="21"/>
      <c r="CA15" s="21">
        <v>8.2135132144397993E-2</v>
      </c>
    </row>
    <row r="16" spans="2:79" x14ac:dyDescent="0.35">
      <c r="B16" s="18" t="s">
        <v>202</v>
      </c>
      <c r="C16" s="22">
        <v>0.63590887801753704</v>
      </c>
      <c r="D16" s="22">
        <v>0.64039701299509999</v>
      </c>
      <c r="E16" s="22">
        <v>0.62939708730274602</v>
      </c>
      <c r="F16" s="22"/>
      <c r="G16" s="22">
        <v>0.51284675551945902</v>
      </c>
      <c r="H16" s="22">
        <v>0.74182088094231802</v>
      </c>
      <c r="I16" s="22">
        <v>0.69687619596405703</v>
      </c>
      <c r="J16" s="22">
        <v>0.71505172320187604</v>
      </c>
      <c r="K16" s="22">
        <v>0.60639171259267599</v>
      </c>
      <c r="L16" s="22">
        <v>0.53760064183910405</v>
      </c>
      <c r="M16" s="22"/>
      <c r="N16" s="22">
        <v>0.658071344080434</v>
      </c>
      <c r="O16" s="22">
        <v>0.66730370188670995</v>
      </c>
      <c r="P16" s="22">
        <v>0.54117469038877397</v>
      </c>
      <c r="Q16" s="22">
        <v>0.67550019589377097</v>
      </c>
      <c r="R16" s="22"/>
      <c r="S16" s="22">
        <v>0.68056133193838197</v>
      </c>
      <c r="T16" s="22">
        <v>0.66516251702087303</v>
      </c>
      <c r="U16" s="22">
        <v>0.73565359877539704</v>
      </c>
      <c r="V16" s="22">
        <v>0.66373761568687795</v>
      </c>
      <c r="W16" s="22">
        <v>0.73520075435063703</v>
      </c>
      <c r="X16" s="22">
        <v>0.68662209504188498</v>
      </c>
      <c r="Y16" s="22">
        <v>0.72847793346941203</v>
      </c>
      <c r="Z16" s="22">
        <v>0.55128420416596402</v>
      </c>
      <c r="AA16" s="22">
        <v>0.50012357272981101</v>
      </c>
      <c r="AB16" s="22">
        <v>0.29950087682664001</v>
      </c>
      <c r="AC16" s="22">
        <v>0.55379672710366701</v>
      </c>
      <c r="AD16" s="22">
        <v>0.94190904864452096</v>
      </c>
      <c r="AE16" s="22"/>
      <c r="AF16" s="22">
        <v>0.63877517099122005</v>
      </c>
      <c r="AG16" s="22">
        <v>0.64309483209839002</v>
      </c>
      <c r="AH16" s="22">
        <v>0.58561760159712795</v>
      </c>
      <c r="AI16" s="22">
        <v>0.75445786030372297</v>
      </c>
      <c r="AJ16" s="22">
        <v>0.73582755468287497</v>
      </c>
      <c r="AK16" s="22">
        <v>0.76368908523957502</v>
      </c>
      <c r="AL16" s="22"/>
      <c r="AM16" s="22">
        <v>0.61005587498309499</v>
      </c>
      <c r="AN16" s="22">
        <v>0.57441126986272295</v>
      </c>
      <c r="AO16" s="22">
        <v>0.72973333662198003</v>
      </c>
      <c r="AP16" s="22">
        <v>0.66280305307499499</v>
      </c>
      <c r="AQ16" s="22">
        <v>0.59027122713084901</v>
      </c>
      <c r="AR16" s="22"/>
      <c r="AS16" s="22">
        <v>0.66054890563994895</v>
      </c>
      <c r="AT16" s="22">
        <v>0.64032509854356601</v>
      </c>
      <c r="AU16" s="22">
        <v>0.70720670311172396</v>
      </c>
      <c r="AV16" s="22">
        <v>0.69254118781387797</v>
      </c>
      <c r="AW16" s="22">
        <v>0.51362695650591506</v>
      </c>
      <c r="AX16" s="22">
        <v>0.51526988926645001</v>
      </c>
      <c r="AY16" s="22"/>
      <c r="AZ16" s="22">
        <v>0.69360679905473899</v>
      </c>
      <c r="BA16" s="22">
        <v>0.62036963166588199</v>
      </c>
      <c r="BB16" s="22">
        <v>0.66028155660085497</v>
      </c>
      <c r="BC16" s="22">
        <v>0.56375189501096901</v>
      </c>
      <c r="BD16" s="22">
        <v>0.61386345644240303</v>
      </c>
      <c r="BE16" s="22"/>
      <c r="BF16" s="22">
        <v>0.64823883246845104</v>
      </c>
      <c r="BG16" s="22"/>
      <c r="BH16" s="22">
        <v>0.62109073279778204</v>
      </c>
      <c r="BI16" s="22"/>
      <c r="BJ16" s="22">
        <v>0.64548360083950995</v>
      </c>
      <c r="BK16" s="22">
        <v>0.64071977009488401</v>
      </c>
      <c r="BL16" s="22">
        <v>0.67218868997423797</v>
      </c>
      <c r="BM16" s="22">
        <v>0.46033353348425299</v>
      </c>
      <c r="BN16" s="22">
        <v>0.64050051023620302</v>
      </c>
      <c r="BO16" s="22">
        <v>0.81696945916045305</v>
      </c>
      <c r="BP16" s="22"/>
      <c r="BQ16" s="22">
        <v>0.63452890378108096</v>
      </c>
      <c r="BR16" s="22">
        <v>0.62645525437419303</v>
      </c>
      <c r="BS16" s="22">
        <v>0.67510319373563099</v>
      </c>
      <c r="BT16" s="22"/>
      <c r="BU16" s="22">
        <v>0.87376968720755499</v>
      </c>
      <c r="BV16" s="22">
        <v>0.61879091886062099</v>
      </c>
      <c r="BW16" s="22">
        <v>0.64147666841407103</v>
      </c>
      <c r="BX16" s="22"/>
      <c r="BY16" s="22">
        <v>0.73596230093477</v>
      </c>
      <c r="BZ16" s="22"/>
      <c r="CA16" s="22">
        <v>0.73927836410536296</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A21"/>
  <sheetViews>
    <sheetView showGridLines="0" topLeftCell="A5"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797</v>
      </c>
      <c r="D7" s="10">
        <v>356</v>
      </c>
      <c r="E7" s="10">
        <v>436</v>
      </c>
      <c r="F7" s="10"/>
      <c r="G7" s="10">
        <v>102</v>
      </c>
      <c r="H7" s="10">
        <v>106</v>
      </c>
      <c r="I7" s="10">
        <v>97</v>
      </c>
      <c r="J7" s="10">
        <v>118</v>
      </c>
      <c r="K7" s="10">
        <v>156</v>
      </c>
      <c r="L7" s="10">
        <v>218</v>
      </c>
      <c r="M7" s="10"/>
      <c r="N7" s="10">
        <v>301</v>
      </c>
      <c r="O7" s="10">
        <v>220</v>
      </c>
      <c r="P7" s="10">
        <v>91</v>
      </c>
      <c r="Q7" s="10">
        <v>173</v>
      </c>
      <c r="R7" s="10"/>
      <c r="S7" s="10">
        <v>109</v>
      </c>
      <c r="T7" s="10">
        <v>127</v>
      </c>
      <c r="U7" s="10">
        <v>61</v>
      </c>
      <c r="V7" s="10">
        <v>55</v>
      </c>
      <c r="W7" s="10">
        <v>63</v>
      </c>
      <c r="X7" s="10">
        <v>58</v>
      </c>
      <c r="Y7" s="10">
        <v>57</v>
      </c>
      <c r="Z7" s="10">
        <v>35</v>
      </c>
      <c r="AA7" s="10">
        <v>82</v>
      </c>
      <c r="AB7" s="10">
        <v>68</v>
      </c>
      <c r="AC7" s="10">
        <v>52</v>
      </c>
      <c r="AD7" s="10">
        <v>30</v>
      </c>
      <c r="AE7" s="10"/>
      <c r="AF7" s="10">
        <v>144</v>
      </c>
      <c r="AG7" s="10">
        <v>243</v>
      </c>
      <c r="AH7" s="10">
        <v>151</v>
      </c>
      <c r="AI7" s="10">
        <v>84</v>
      </c>
      <c r="AJ7" s="10">
        <v>48</v>
      </c>
      <c r="AK7" s="10">
        <v>69</v>
      </c>
      <c r="AL7" s="10"/>
      <c r="AM7" s="10">
        <v>166</v>
      </c>
      <c r="AN7" s="10">
        <v>256</v>
      </c>
      <c r="AO7" s="10">
        <v>230</v>
      </c>
      <c r="AP7" s="10">
        <v>100</v>
      </c>
      <c r="AQ7" s="10">
        <v>25</v>
      </c>
      <c r="AR7" s="10"/>
      <c r="AS7" s="10">
        <v>175</v>
      </c>
      <c r="AT7" s="10">
        <v>199</v>
      </c>
      <c r="AU7" s="10">
        <v>104</v>
      </c>
      <c r="AV7" s="10">
        <v>163</v>
      </c>
      <c r="AW7" s="10">
        <v>101</v>
      </c>
      <c r="AX7" s="10">
        <v>55</v>
      </c>
      <c r="AY7" s="10"/>
      <c r="AZ7" s="10">
        <v>190</v>
      </c>
      <c r="BA7" s="10">
        <v>225</v>
      </c>
      <c r="BB7" s="10">
        <v>142</v>
      </c>
      <c r="BC7" s="10">
        <v>70</v>
      </c>
      <c r="BD7" s="10">
        <v>164</v>
      </c>
      <c r="BE7" s="10"/>
      <c r="BF7" s="10">
        <v>660</v>
      </c>
      <c r="BG7" s="10"/>
      <c r="BH7" s="10">
        <v>526</v>
      </c>
      <c r="BI7" s="10"/>
      <c r="BJ7" s="10">
        <v>224</v>
      </c>
      <c r="BK7" s="10">
        <v>178</v>
      </c>
      <c r="BL7" s="10">
        <v>249</v>
      </c>
      <c r="BM7" s="10">
        <v>57</v>
      </c>
      <c r="BN7" s="10">
        <v>18</v>
      </c>
      <c r="BO7" s="10">
        <v>25</v>
      </c>
      <c r="BP7" s="10"/>
      <c r="BQ7" s="10">
        <v>129</v>
      </c>
      <c r="BR7" s="10">
        <v>224</v>
      </c>
      <c r="BS7" s="10">
        <v>391</v>
      </c>
      <c r="BT7" s="10"/>
      <c r="BU7" s="10">
        <v>36</v>
      </c>
      <c r="BV7" s="10">
        <v>254</v>
      </c>
      <c r="BW7" s="10">
        <v>423</v>
      </c>
      <c r="BX7" s="10"/>
      <c r="BY7" s="10">
        <v>30</v>
      </c>
      <c r="BZ7" s="10"/>
      <c r="CA7" s="10">
        <v>176</v>
      </c>
    </row>
    <row r="8" spans="2:79" ht="30" customHeight="1" x14ac:dyDescent="0.35">
      <c r="B8" s="11" t="s">
        <v>20</v>
      </c>
      <c r="C8" s="11">
        <v>782</v>
      </c>
      <c r="D8" s="11">
        <v>359</v>
      </c>
      <c r="E8" s="11">
        <v>420</v>
      </c>
      <c r="F8" s="11"/>
      <c r="G8" s="11">
        <v>117</v>
      </c>
      <c r="H8" s="11">
        <v>122</v>
      </c>
      <c r="I8" s="11">
        <v>129</v>
      </c>
      <c r="J8" s="11">
        <v>124</v>
      </c>
      <c r="K8" s="11">
        <v>114</v>
      </c>
      <c r="L8" s="11">
        <v>176</v>
      </c>
      <c r="M8" s="11"/>
      <c r="N8" s="11">
        <v>196</v>
      </c>
      <c r="O8" s="11">
        <v>213</v>
      </c>
      <c r="P8" s="11">
        <v>152</v>
      </c>
      <c r="Q8" s="11">
        <v>209</v>
      </c>
      <c r="R8" s="11"/>
      <c r="S8" s="11">
        <v>123</v>
      </c>
      <c r="T8" s="11">
        <v>113</v>
      </c>
      <c r="U8" s="11">
        <v>59</v>
      </c>
      <c r="V8" s="11">
        <v>66</v>
      </c>
      <c r="W8" s="11">
        <v>64</v>
      </c>
      <c r="X8" s="11">
        <v>64</v>
      </c>
      <c r="Y8" s="11">
        <v>53</v>
      </c>
      <c r="Z8" s="11">
        <v>33</v>
      </c>
      <c r="AA8" s="11">
        <v>84</v>
      </c>
      <c r="AB8" s="11">
        <v>57</v>
      </c>
      <c r="AC8" s="11">
        <v>44</v>
      </c>
      <c r="AD8" s="11">
        <v>22</v>
      </c>
      <c r="AE8" s="11"/>
      <c r="AF8" s="11">
        <v>150</v>
      </c>
      <c r="AG8" s="11">
        <v>256</v>
      </c>
      <c r="AH8" s="11">
        <v>160</v>
      </c>
      <c r="AI8" s="11">
        <v>74</v>
      </c>
      <c r="AJ8" s="11">
        <v>39</v>
      </c>
      <c r="AK8" s="11">
        <v>47</v>
      </c>
      <c r="AL8" s="11"/>
      <c r="AM8" s="11">
        <v>184</v>
      </c>
      <c r="AN8" s="11">
        <v>264</v>
      </c>
      <c r="AO8" s="11">
        <v>213</v>
      </c>
      <c r="AP8" s="11">
        <v>87</v>
      </c>
      <c r="AQ8" s="11">
        <v>14</v>
      </c>
      <c r="AR8" s="11"/>
      <c r="AS8" s="11">
        <v>177</v>
      </c>
      <c r="AT8" s="11">
        <v>189</v>
      </c>
      <c r="AU8" s="11">
        <v>122</v>
      </c>
      <c r="AV8" s="11">
        <v>153</v>
      </c>
      <c r="AW8" s="11">
        <v>92</v>
      </c>
      <c r="AX8" s="11">
        <v>48</v>
      </c>
      <c r="AY8" s="11"/>
      <c r="AZ8" s="11">
        <v>161</v>
      </c>
      <c r="BA8" s="11">
        <v>234</v>
      </c>
      <c r="BB8" s="11">
        <v>153</v>
      </c>
      <c r="BC8" s="11">
        <v>55</v>
      </c>
      <c r="BD8" s="11">
        <v>174</v>
      </c>
      <c r="BE8" s="11"/>
      <c r="BF8" s="11">
        <v>632</v>
      </c>
      <c r="BG8" s="11"/>
      <c r="BH8" s="11">
        <v>480</v>
      </c>
      <c r="BI8" s="11"/>
      <c r="BJ8" s="11">
        <v>242</v>
      </c>
      <c r="BK8" s="11">
        <v>161</v>
      </c>
      <c r="BL8" s="11">
        <v>215</v>
      </c>
      <c r="BM8" s="11">
        <v>64</v>
      </c>
      <c r="BN8" s="11">
        <v>22</v>
      </c>
      <c r="BO8" s="11">
        <v>26</v>
      </c>
      <c r="BP8" s="11"/>
      <c r="BQ8" s="11">
        <v>131</v>
      </c>
      <c r="BR8" s="11">
        <v>219</v>
      </c>
      <c r="BS8" s="11">
        <v>367</v>
      </c>
      <c r="BT8" s="11"/>
      <c r="BU8" s="11">
        <v>31</v>
      </c>
      <c r="BV8" s="11">
        <v>249</v>
      </c>
      <c r="BW8" s="11">
        <v>404</v>
      </c>
      <c r="BX8" s="11"/>
      <c r="BY8" s="11">
        <v>35</v>
      </c>
      <c r="BZ8" s="11"/>
      <c r="CA8" s="11">
        <v>172</v>
      </c>
    </row>
    <row r="9" spans="2:79" x14ac:dyDescent="0.35">
      <c r="B9" s="18" t="s">
        <v>589</v>
      </c>
      <c r="C9" s="17">
        <v>0.21713977170131399</v>
      </c>
      <c r="D9" s="17">
        <v>0.24874947862198801</v>
      </c>
      <c r="E9" s="17">
        <v>0.187333336270676</v>
      </c>
      <c r="F9" s="17"/>
      <c r="G9" s="17">
        <v>0.248080269602096</v>
      </c>
      <c r="H9" s="17">
        <v>0.28656004397504797</v>
      </c>
      <c r="I9" s="17">
        <v>0.29591571263634198</v>
      </c>
      <c r="J9" s="17">
        <v>0.116186539476587</v>
      </c>
      <c r="K9" s="17">
        <v>0.19468321536637501</v>
      </c>
      <c r="L9" s="17">
        <v>0.17650544768546</v>
      </c>
      <c r="M9" s="17"/>
      <c r="N9" s="17">
        <v>0.20608273876770999</v>
      </c>
      <c r="O9" s="17">
        <v>0.19747006304380699</v>
      </c>
      <c r="P9" s="17">
        <v>0.22957613566294499</v>
      </c>
      <c r="Q9" s="17">
        <v>0.24553748707283199</v>
      </c>
      <c r="R9" s="17"/>
      <c r="S9" s="17">
        <v>0.24765110613706701</v>
      </c>
      <c r="T9" s="17">
        <v>0.202702935843038</v>
      </c>
      <c r="U9" s="17">
        <v>0.17927848811673699</v>
      </c>
      <c r="V9" s="17">
        <v>0.18339706587047</v>
      </c>
      <c r="W9" s="17">
        <v>0.28031328713939901</v>
      </c>
      <c r="X9" s="17">
        <v>0.194907544664254</v>
      </c>
      <c r="Y9" s="17">
        <v>0.24991489309084</v>
      </c>
      <c r="Z9" s="17">
        <v>0.19672332578992699</v>
      </c>
      <c r="AA9" s="17">
        <v>0.21636938389570001</v>
      </c>
      <c r="AB9" s="17">
        <v>0.173328544576904</v>
      </c>
      <c r="AC9" s="17">
        <v>0.22420199533861199</v>
      </c>
      <c r="AD9" s="17">
        <v>0.261433305054114</v>
      </c>
      <c r="AE9" s="17"/>
      <c r="AF9" s="17">
        <v>0.204693042442113</v>
      </c>
      <c r="AG9" s="17">
        <v>0.19495062549345701</v>
      </c>
      <c r="AH9" s="17">
        <v>0.246056172992485</v>
      </c>
      <c r="AI9" s="17">
        <v>0.266295168327077</v>
      </c>
      <c r="AJ9" s="17">
        <v>0.16744547461452799</v>
      </c>
      <c r="AK9" s="17">
        <v>0.27146243250493601</v>
      </c>
      <c r="AL9" s="17"/>
      <c r="AM9" s="17">
        <v>0.20576442435054401</v>
      </c>
      <c r="AN9" s="17">
        <v>0.21794304516610299</v>
      </c>
      <c r="AO9" s="17">
        <v>0.242583165000305</v>
      </c>
      <c r="AP9" s="17">
        <v>0.22655413975629399</v>
      </c>
      <c r="AQ9" s="17">
        <v>0.11281895466446</v>
      </c>
      <c r="AR9" s="17"/>
      <c r="AS9" s="17">
        <v>0.23202583699389701</v>
      </c>
      <c r="AT9" s="17">
        <v>0.25507705839653699</v>
      </c>
      <c r="AU9" s="17">
        <v>0.191510474301571</v>
      </c>
      <c r="AV9" s="17">
        <v>0.187272497592017</v>
      </c>
      <c r="AW9" s="17">
        <v>0.24309188693527101</v>
      </c>
      <c r="AX9" s="17">
        <v>0.12395674184243199</v>
      </c>
      <c r="AY9" s="17"/>
      <c r="AZ9" s="17">
        <v>0.23074808056424401</v>
      </c>
      <c r="BA9" s="17">
        <v>0.20092081658278599</v>
      </c>
      <c r="BB9" s="17">
        <v>0.15766497880323799</v>
      </c>
      <c r="BC9" s="17">
        <v>0.29230803822204998</v>
      </c>
      <c r="BD9" s="17">
        <v>0.254409928349287</v>
      </c>
      <c r="BE9" s="17"/>
      <c r="BF9" s="17">
        <v>0.210750919869237</v>
      </c>
      <c r="BG9" s="17"/>
      <c r="BH9" s="17">
        <v>0.22135640340590801</v>
      </c>
      <c r="BI9" s="17"/>
      <c r="BJ9" s="17">
        <v>0.25317644474257101</v>
      </c>
      <c r="BK9" s="17">
        <v>0.23563274891288999</v>
      </c>
      <c r="BL9" s="17">
        <v>0.19194234342900901</v>
      </c>
      <c r="BM9" s="17">
        <v>8.4674261709376406E-2</v>
      </c>
      <c r="BN9" s="17">
        <v>0.26506364535605698</v>
      </c>
      <c r="BO9" s="17">
        <v>9.9537015838958395E-2</v>
      </c>
      <c r="BP9" s="17"/>
      <c r="BQ9" s="17">
        <v>0.24073084815426399</v>
      </c>
      <c r="BR9" s="17">
        <v>0.236108281083971</v>
      </c>
      <c r="BS9" s="17">
        <v>0.19800498373811901</v>
      </c>
      <c r="BT9" s="17"/>
      <c r="BU9" s="17">
        <v>0.29617122563248199</v>
      </c>
      <c r="BV9" s="17">
        <v>0.223554033922824</v>
      </c>
      <c r="BW9" s="17">
        <v>0.192000544466218</v>
      </c>
      <c r="BX9" s="17"/>
      <c r="BY9" s="17">
        <v>0.13877161823995099</v>
      </c>
      <c r="BZ9" s="17"/>
      <c r="CA9" s="17">
        <v>0.32883052306246502</v>
      </c>
    </row>
    <row r="10" spans="2:79" x14ac:dyDescent="0.35">
      <c r="B10" s="18" t="s">
        <v>590</v>
      </c>
      <c r="C10" s="17">
        <v>0.48375524531554298</v>
      </c>
      <c r="D10" s="17">
        <v>0.49473338934076899</v>
      </c>
      <c r="E10" s="17">
        <v>0.47553207700026101</v>
      </c>
      <c r="F10" s="17"/>
      <c r="G10" s="17">
        <v>0.46705899890853902</v>
      </c>
      <c r="H10" s="17">
        <v>0.44226485472885901</v>
      </c>
      <c r="I10" s="17">
        <v>0.43509166828630202</v>
      </c>
      <c r="J10" s="17">
        <v>0.52638716810067798</v>
      </c>
      <c r="K10" s="17">
        <v>0.54820568425538796</v>
      </c>
      <c r="L10" s="17">
        <v>0.48757117139648098</v>
      </c>
      <c r="M10" s="17"/>
      <c r="N10" s="17">
        <v>0.49644812242647401</v>
      </c>
      <c r="O10" s="17">
        <v>0.51480338454594998</v>
      </c>
      <c r="P10" s="17">
        <v>0.49839291810441699</v>
      </c>
      <c r="Q10" s="17">
        <v>0.424524626385199</v>
      </c>
      <c r="R10" s="17"/>
      <c r="S10" s="17">
        <v>0.50131366507499697</v>
      </c>
      <c r="T10" s="17">
        <v>0.50930899544202002</v>
      </c>
      <c r="U10" s="17">
        <v>0.47387522606415899</v>
      </c>
      <c r="V10" s="17">
        <v>0.49380097418180602</v>
      </c>
      <c r="W10" s="17">
        <v>0.40474989274662498</v>
      </c>
      <c r="X10" s="17">
        <v>0.57877577927910095</v>
      </c>
      <c r="Y10" s="17">
        <v>0.36181405388647297</v>
      </c>
      <c r="Z10" s="17">
        <v>0.66558342624112898</v>
      </c>
      <c r="AA10" s="17">
        <v>0.373581826504988</v>
      </c>
      <c r="AB10" s="17">
        <v>0.58523706453081903</v>
      </c>
      <c r="AC10" s="17">
        <v>0.422392850484404</v>
      </c>
      <c r="AD10" s="17">
        <v>0.50451188601048003</v>
      </c>
      <c r="AE10" s="17"/>
      <c r="AF10" s="17">
        <v>0.43799703899308801</v>
      </c>
      <c r="AG10" s="17">
        <v>0.50290988347730803</v>
      </c>
      <c r="AH10" s="17">
        <v>0.49390113350779302</v>
      </c>
      <c r="AI10" s="17">
        <v>0.49346515850806399</v>
      </c>
      <c r="AJ10" s="17">
        <v>0.58363779042796005</v>
      </c>
      <c r="AK10" s="17">
        <v>0.50748680730420803</v>
      </c>
      <c r="AL10" s="17"/>
      <c r="AM10" s="17">
        <v>0.47009124012640602</v>
      </c>
      <c r="AN10" s="17">
        <v>0.49279294165852799</v>
      </c>
      <c r="AO10" s="17">
        <v>0.46805910731732298</v>
      </c>
      <c r="AP10" s="17">
        <v>0.52710776025394701</v>
      </c>
      <c r="AQ10" s="17">
        <v>0.47267942620287401</v>
      </c>
      <c r="AR10" s="17"/>
      <c r="AS10" s="17">
        <v>0.47100880602894701</v>
      </c>
      <c r="AT10" s="17">
        <v>0.51020652287468904</v>
      </c>
      <c r="AU10" s="17">
        <v>0.52302270915975901</v>
      </c>
      <c r="AV10" s="17">
        <v>0.44167925424245802</v>
      </c>
      <c r="AW10" s="17">
        <v>0.51753844474660005</v>
      </c>
      <c r="AX10" s="17">
        <v>0.39592558343567302</v>
      </c>
      <c r="AY10" s="17"/>
      <c r="AZ10" s="17">
        <v>0.521523361709468</v>
      </c>
      <c r="BA10" s="17">
        <v>0.47454651024352001</v>
      </c>
      <c r="BB10" s="17">
        <v>0.48181124144038301</v>
      </c>
      <c r="BC10" s="17">
        <v>0.480888073200953</v>
      </c>
      <c r="BD10" s="17">
        <v>0.46533905999502101</v>
      </c>
      <c r="BE10" s="17"/>
      <c r="BF10" s="17">
        <v>0.49679570360414799</v>
      </c>
      <c r="BG10" s="17"/>
      <c r="BH10" s="17">
        <v>0.49133811089318702</v>
      </c>
      <c r="BI10" s="17"/>
      <c r="BJ10" s="17">
        <v>0.48578754110170402</v>
      </c>
      <c r="BK10" s="17">
        <v>0.45813916593037002</v>
      </c>
      <c r="BL10" s="17">
        <v>0.53704252088405002</v>
      </c>
      <c r="BM10" s="17">
        <v>0.49998443205188198</v>
      </c>
      <c r="BN10" s="17">
        <v>0.36771413680598197</v>
      </c>
      <c r="BO10" s="17">
        <v>0.55296963372799801</v>
      </c>
      <c r="BP10" s="17"/>
      <c r="BQ10" s="17">
        <v>0.49144550544451499</v>
      </c>
      <c r="BR10" s="17">
        <v>0.49249160118968799</v>
      </c>
      <c r="BS10" s="17">
        <v>0.51100877989953797</v>
      </c>
      <c r="BT10" s="17"/>
      <c r="BU10" s="17">
        <v>0.48947597979048402</v>
      </c>
      <c r="BV10" s="17">
        <v>0.51313343197777905</v>
      </c>
      <c r="BW10" s="17">
        <v>0.51294922342923999</v>
      </c>
      <c r="BX10" s="17"/>
      <c r="BY10" s="17">
        <v>0.67659186689936901</v>
      </c>
      <c r="BZ10" s="17"/>
      <c r="CA10" s="17">
        <v>0.47821284205882603</v>
      </c>
    </row>
    <row r="11" spans="2:79" x14ac:dyDescent="0.35">
      <c r="B11" s="18" t="s">
        <v>591</v>
      </c>
      <c r="C11" s="17">
        <v>0.10490912679593301</v>
      </c>
      <c r="D11" s="17">
        <v>0.104271523180291</v>
      </c>
      <c r="E11" s="17">
        <v>0.106301454356532</v>
      </c>
      <c r="F11" s="17"/>
      <c r="G11" s="17">
        <v>0.138017223549498</v>
      </c>
      <c r="H11" s="17">
        <v>9.5200319939312994E-2</v>
      </c>
      <c r="I11" s="17">
        <v>0.11884719515087699</v>
      </c>
      <c r="J11" s="17">
        <v>8.8217393063208902E-2</v>
      </c>
      <c r="K11" s="17">
        <v>8.1881797637590195E-2</v>
      </c>
      <c r="L11" s="17">
        <v>0.106049494986973</v>
      </c>
      <c r="M11" s="17"/>
      <c r="N11" s="17">
        <v>0.119921515275977</v>
      </c>
      <c r="O11" s="17">
        <v>8.7009019150362299E-2</v>
      </c>
      <c r="P11" s="17">
        <v>7.9828925808391404E-2</v>
      </c>
      <c r="Q11" s="17">
        <v>0.13321397133445001</v>
      </c>
      <c r="R11" s="17"/>
      <c r="S11" s="17">
        <v>6.21310420270949E-2</v>
      </c>
      <c r="T11" s="17">
        <v>8.1729033156865097E-2</v>
      </c>
      <c r="U11" s="17">
        <v>8.2709399317700105E-2</v>
      </c>
      <c r="V11" s="17">
        <v>5.0129530068292801E-2</v>
      </c>
      <c r="W11" s="17">
        <v>0.16532601655750401</v>
      </c>
      <c r="X11" s="17">
        <v>6.22470905988615E-2</v>
      </c>
      <c r="Y11" s="17">
        <v>0.135769336099372</v>
      </c>
      <c r="Z11" s="17">
        <v>2.59250338333765E-2</v>
      </c>
      <c r="AA11" s="17">
        <v>0.20322559544706101</v>
      </c>
      <c r="AB11" s="17">
        <v>0.12967549524133901</v>
      </c>
      <c r="AC11" s="17">
        <v>0.15914556448172201</v>
      </c>
      <c r="AD11" s="17">
        <v>0.13345447392640999</v>
      </c>
      <c r="AE11" s="17"/>
      <c r="AF11" s="17">
        <v>0.104169838059412</v>
      </c>
      <c r="AG11" s="17">
        <v>0.115535024511905</v>
      </c>
      <c r="AH11" s="17">
        <v>9.7447184838540896E-2</v>
      </c>
      <c r="AI11" s="17">
        <v>0.108288314650183</v>
      </c>
      <c r="AJ11" s="17">
        <v>2.5298701132928699E-2</v>
      </c>
      <c r="AK11" s="17">
        <v>9.4913307114496095E-2</v>
      </c>
      <c r="AL11" s="17"/>
      <c r="AM11" s="17">
        <v>0.102274861716546</v>
      </c>
      <c r="AN11" s="17">
        <v>0.12828025623077</v>
      </c>
      <c r="AO11" s="17">
        <v>8.0850682261677395E-2</v>
      </c>
      <c r="AP11" s="17">
        <v>8.5927849536774695E-2</v>
      </c>
      <c r="AQ11" s="17">
        <v>0.22203732697395401</v>
      </c>
      <c r="AR11" s="17"/>
      <c r="AS11" s="17">
        <v>0.111244562185456</v>
      </c>
      <c r="AT11" s="17">
        <v>8.3657909405509295E-2</v>
      </c>
      <c r="AU11" s="17">
        <v>9.7233246177912694E-2</v>
      </c>
      <c r="AV11" s="17">
        <v>0.138444321183812</v>
      </c>
      <c r="AW11" s="17">
        <v>5.58874677201164E-2</v>
      </c>
      <c r="AX11" s="17">
        <v>0.17182810346361199</v>
      </c>
      <c r="AY11" s="17"/>
      <c r="AZ11" s="17">
        <v>8.8579938524275495E-2</v>
      </c>
      <c r="BA11" s="17">
        <v>0.100682609248418</v>
      </c>
      <c r="BB11" s="17">
        <v>0.15299875108526001</v>
      </c>
      <c r="BC11" s="17">
        <v>5.31209107911172E-2</v>
      </c>
      <c r="BD11" s="17">
        <v>0.102851435696069</v>
      </c>
      <c r="BE11" s="17"/>
      <c r="BF11" s="17">
        <v>0.10759848838408</v>
      </c>
      <c r="BG11" s="17"/>
      <c r="BH11" s="17">
        <v>0.10576921694478</v>
      </c>
      <c r="BI11" s="17"/>
      <c r="BJ11" s="17">
        <v>9.1781503798986794E-2</v>
      </c>
      <c r="BK11" s="17">
        <v>9.8981488457046102E-2</v>
      </c>
      <c r="BL11" s="17">
        <v>9.6461619519530306E-2</v>
      </c>
      <c r="BM11" s="17">
        <v>0.13088635520693201</v>
      </c>
      <c r="BN11" s="17">
        <v>0.23980600102126601</v>
      </c>
      <c r="BO11" s="17">
        <v>0.154705073082399</v>
      </c>
      <c r="BP11" s="17"/>
      <c r="BQ11" s="17">
        <v>0.10823498217000101</v>
      </c>
      <c r="BR11" s="17">
        <v>0.104761284819833</v>
      </c>
      <c r="BS11" s="17">
        <v>0.105171696010867</v>
      </c>
      <c r="BT11" s="17"/>
      <c r="BU11" s="17">
        <v>0.1058288165359</v>
      </c>
      <c r="BV11" s="17">
        <v>9.6637481933599598E-2</v>
      </c>
      <c r="BW11" s="17">
        <v>0.101784091976626</v>
      </c>
      <c r="BX11" s="17"/>
      <c r="BY11" s="17">
        <v>2.6992783949291801E-2</v>
      </c>
      <c r="BZ11" s="17"/>
      <c r="CA11" s="17">
        <v>7.7007971446923895E-2</v>
      </c>
    </row>
    <row r="12" spans="2:79" x14ac:dyDescent="0.35">
      <c r="B12" s="18" t="s">
        <v>592</v>
      </c>
      <c r="C12" s="17">
        <v>4.8248334725838102E-2</v>
      </c>
      <c r="D12" s="17">
        <v>4.9963864637152501E-2</v>
      </c>
      <c r="E12" s="17">
        <v>4.6356304081023599E-2</v>
      </c>
      <c r="F12" s="17"/>
      <c r="G12" s="17">
        <v>8.0663267350763498E-2</v>
      </c>
      <c r="H12" s="17">
        <v>4.8887186850923303E-2</v>
      </c>
      <c r="I12" s="17">
        <v>3.57584754435296E-2</v>
      </c>
      <c r="J12" s="17">
        <v>2.0245218469555602E-2</v>
      </c>
      <c r="K12" s="17">
        <v>6.2311626085402499E-2</v>
      </c>
      <c r="L12" s="17">
        <v>4.60786933812809E-2</v>
      </c>
      <c r="M12" s="17"/>
      <c r="N12" s="17">
        <v>4.4426343328003298E-2</v>
      </c>
      <c r="O12" s="17">
        <v>4.6324444353091403E-2</v>
      </c>
      <c r="P12" s="17">
        <v>4.1488430076865299E-2</v>
      </c>
      <c r="Q12" s="17">
        <v>4.6910039859350001E-2</v>
      </c>
      <c r="R12" s="17"/>
      <c r="S12" s="17">
        <v>6.0779372277588901E-2</v>
      </c>
      <c r="T12" s="17">
        <v>6.3046875480173403E-2</v>
      </c>
      <c r="U12" s="17">
        <v>5.6017488541191297E-2</v>
      </c>
      <c r="V12" s="17">
        <v>3.3054502881349902E-2</v>
      </c>
      <c r="W12" s="17">
        <v>1.7753685507191499E-2</v>
      </c>
      <c r="X12" s="17">
        <v>1.16951045124267E-2</v>
      </c>
      <c r="Y12" s="17">
        <v>0.124140894073567</v>
      </c>
      <c r="Z12" s="17">
        <v>4.3092154472220701E-2</v>
      </c>
      <c r="AA12" s="17">
        <v>4.4264031928550399E-2</v>
      </c>
      <c r="AB12" s="17">
        <v>3.2479459270456798E-2</v>
      </c>
      <c r="AC12" s="17">
        <v>1.54165540996697E-2</v>
      </c>
      <c r="AD12" s="17">
        <v>6.6602840953916304E-2</v>
      </c>
      <c r="AE12" s="17"/>
      <c r="AF12" s="17">
        <v>6.9559493392314195E-2</v>
      </c>
      <c r="AG12" s="17">
        <v>4.4629434881383698E-2</v>
      </c>
      <c r="AH12" s="17">
        <v>5.3360703136850797E-2</v>
      </c>
      <c r="AI12" s="17">
        <v>1.44180605591674E-2</v>
      </c>
      <c r="AJ12" s="17">
        <v>5.7804986435763601E-2</v>
      </c>
      <c r="AK12" s="17">
        <v>2.62410854677219E-2</v>
      </c>
      <c r="AL12" s="17"/>
      <c r="AM12" s="17">
        <v>4.7673480373339398E-2</v>
      </c>
      <c r="AN12" s="17">
        <v>3.4515829331604797E-2</v>
      </c>
      <c r="AO12" s="17">
        <v>6.5847569618030802E-2</v>
      </c>
      <c r="AP12" s="17">
        <v>5.4505506097616598E-2</v>
      </c>
      <c r="AQ12" s="17">
        <v>2.3932212316399502E-2</v>
      </c>
      <c r="AR12" s="17"/>
      <c r="AS12" s="17">
        <v>5.6258668620190903E-2</v>
      </c>
      <c r="AT12" s="17">
        <v>2.5150876893962702E-2</v>
      </c>
      <c r="AU12" s="17">
        <v>5.7543749099011401E-2</v>
      </c>
      <c r="AV12" s="17">
        <v>4.3281405710776197E-2</v>
      </c>
      <c r="AW12" s="17">
        <v>1.88624523742459E-2</v>
      </c>
      <c r="AX12" s="17">
        <v>0.15726893362074601</v>
      </c>
      <c r="AY12" s="17"/>
      <c r="AZ12" s="17">
        <v>4.30932569893865E-2</v>
      </c>
      <c r="BA12" s="17">
        <v>3.2591939297493197E-2</v>
      </c>
      <c r="BB12" s="17">
        <v>4.8865100151752001E-2</v>
      </c>
      <c r="BC12" s="17">
        <v>7.2895132997599504E-2</v>
      </c>
      <c r="BD12" s="17">
        <v>6.3155327850356199E-2</v>
      </c>
      <c r="BE12" s="17"/>
      <c r="BF12" s="17">
        <v>3.9728821097465797E-2</v>
      </c>
      <c r="BG12" s="17"/>
      <c r="BH12" s="17">
        <v>4.2695867089879498E-2</v>
      </c>
      <c r="BI12" s="17"/>
      <c r="BJ12" s="17">
        <v>2.7808519889840101E-2</v>
      </c>
      <c r="BK12" s="17">
        <v>4.3695120229145797E-2</v>
      </c>
      <c r="BL12" s="17">
        <v>3.2105556954550397E-2</v>
      </c>
      <c r="BM12" s="17">
        <v>8.8754144781790403E-2</v>
      </c>
      <c r="BN12" s="17">
        <v>0.12741621681669499</v>
      </c>
      <c r="BO12" s="17">
        <v>7.1299981867152001E-2</v>
      </c>
      <c r="BP12" s="17"/>
      <c r="BQ12" s="17">
        <v>4.7164696407304502E-2</v>
      </c>
      <c r="BR12" s="17">
        <v>3.5885615735516199E-2</v>
      </c>
      <c r="BS12" s="17">
        <v>5.2378616174901797E-2</v>
      </c>
      <c r="BT12" s="17"/>
      <c r="BU12" s="17">
        <v>5.9207765491382097E-2</v>
      </c>
      <c r="BV12" s="17">
        <v>4.3006012645806502E-2</v>
      </c>
      <c r="BW12" s="17">
        <v>4.5301811705227402E-2</v>
      </c>
      <c r="BX12" s="17"/>
      <c r="BY12" s="17">
        <v>7.33890742386165E-2</v>
      </c>
      <c r="BZ12" s="17"/>
      <c r="CA12" s="17">
        <v>3.7789093770307203E-2</v>
      </c>
    </row>
    <row r="13" spans="2:79" x14ac:dyDescent="0.35">
      <c r="B13" s="18" t="s">
        <v>136</v>
      </c>
      <c r="C13" s="17">
        <v>0.14594752146137299</v>
      </c>
      <c r="D13" s="17">
        <v>0.10228174421980001</v>
      </c>
      <c r="E13" s="17">
        <v>0.18447682829150699</v>
      </c>
      <c r="F13" s="17"/>
      <c r="G13" s="17">
        <v>6.6180240589103198E-2</v>
      </c>
      <c r="H13" s="17">
        <v>0.12708759450585699</v>
      </c>
      <c r="I13" s="17">
        <v>0.114386948482949</v>
      </c>
      <c r="J13" s="17">
        <v>0.24896368088997101</v>
      </c>
      <c r="K13" s="17">
        <v>0.11291767665524299</v>
      </c>
      <c r="L13" s="17">
        <v>0.183795192549805</v>
      </c>
      <c r="M13" s="17"/>
      <c r="N13" s="17">
        <v>0.133121280201835</v>
      </c>
      <c r="O13" s="17">
        <v>0.15439308890678899</v>
      </c>
      <c r="P13" s="17">
        <v>0.15071359034738099</v>
      </c>
      <c r="Q13" s="17">
        <v>0.14981387534816901</v>
      </c>
      <c r="R13" s="17"/>
      <c r="S13" s="17">
        <v>0.128124814483252</v>
      </c>
      <c r="T13" s="17">
        <v>0.14321216007790399</v>
      </c>
      <c r="U13" s="17">
        <v>0.208119397960213</v>
      </c>
      <c r="V13" s="17">
        <v>0.23961792699808099</v>
      </c>
      <c r="W13" s="17">
        <v>0.13185711804927999</v>
      </c>
      <c r="X13" s="17">
        <v>0.15237448094535599</v>
      </c>
      <c r="Y13" s="17">
        <v>0.12836082284974801</v>
      </c>
      <c r="Z13" s="17">
        <v>6.8676059663347305E-2</v>
      </c>
      <c r="AA13" s="17">
        <v>0.16255916222370201</v>
      </c>
      <c r="AB13" s="17">
        <v>7.9279436380481003E-2</v>
      </c>
      <c r="AC13" s="17">
        <v>0.178843035595591</v>
      </c>
      <c r="AD13" s="17">
        <v>3.3997494055079902E-2</v>
      </c>
      <c r="AE13" s="17"/>
      <c r="AF13" s="17">
        <v>0.18358058711307201</v>
      </c>
      <c r="AG13" s="17">
        <v>0.14197503163594499</v>
      </c>
      <c r="AH13" s="17">
        <v>0.10923480552433</v>
      </c>
      <c r="AI13" s="17">
        <v>0.117533297955508</v>
      </c>
      <c r="AJ13" s="17">
        <v>0.16581304738882</v>
      </c>
      <c r="AK13" s="17">
        <v>9.9896367608638501E-2</v>
      </c>
      <c r="AL13" s="17"/>
      <c r="AM13" s="17">
        <v>0.174195993433165</v>
      </c>
      <c r="AN13" s="17">
        <v>0.126467927612994</v>
      </c>
      <c r="AO13" s="17">
        <v>0.142659475802664</v>
      </c>
      <c r="AP13" s="17">
        <v>0.10590474435536699</v>
      </c>
      <c r="AQ13" s="17">
        <v>0.168532079842313</v>
      </c>
      <c r="AR13" s="17"/>
      <c r="AS13" s="17">
        <v>0.12946212617150801</v>
      </c>
      <c r="AT13" s="17">
        <v>0.125907632429302</v>
      </c>
      <c r="AU13" s="17">
        <v>0.130689821261745</v>
      </c>
      <c r="AV13" s="17">
        <v>0.18932252127093699</v>
      </c>
      <c r="AW13" s="17">
        <v>0.16461974822376699</v>
      </c>
      <c r="AX13" s="17">
        <v>0.15102063763753701</v>
      </c>
      <c r="AY13" s="17"/>
      <c r="AZ13" s="17">
        <v>0.116055362212626</v>
      </c>
      <c r="BA13" s="17">
        <v>0.19125812462778299</v>
      </c>
      <c r="BB13" s="17">
        <v>0.158659928519367</v>
      </c>
      <c r="BC13" s="17">
        <v>0.10078784478828</v>
      </c>
      <c r="BD13" s="17">
        <v>0.114244248109267</v>
      </c>
      <c r="BE13" s="17"/>
      <c r="BF13" s="17">
        <v>0.145126067045069</v>
      </c>
      <c r="BG13" s="17"/>
      <c r="BH13" s="17">
        <v>0.138840401666246</v>
      </c>
      <c r="BI13" s="17"/>
      <c r="BJ13" s="17">
        <v>0.14144599046689799</v>
      </c>
      <c r="BK13" s="17">
        <v>0.16355147647054799</v>
      </c>
      <c r="BL13" s="17">
        <v>0.14244795921285899</v>
      </c>
      <c r="BM13" s="17">
        <v>0.19570080625001901</v>
      </c>
      <c r="BN13" s="17">
        <v>0</v>
      </c>
      <c r="BO13" s="17">
        <v>0.12148829548349201</v>
      </c>
      <c r="BP13" s="17"/>
      <c r="BQ13" s="17">
        <v>0.112423967823916</v>
      </c>
      <c r="BR13" s="17">
        <v>0.130753217170992</v>
      </c>
      <c r="BS13" s="17">
        <v>0.13343592417657399</v>
      </c>
      <c r="BT13" s="17"/>
      <c r="BU13" s="17">
        <v>4.9316212549752401E-2</v>
      </c>
      <c r="BV13" s="17">
        <v>0.123669039519991</v>
      </c>
      <c r="BW13" s="17">
        <v>0.147964328422688</v>
      </c>
      <c r="BX13" s="17"/>
      <c r="BY13" s="17">
        <v>8.4254656672771405E-2</v>
      </c>
      <c r="BZ13" s="17"/>
      <c r="CA13" s="17">
        <v>7.8159569661477996E-2</v>
      </c>
    </row>
    <row r="14" spans="2:79" x14ac:dyDescent="0.35">
      <c r="B14" s="18" t="s">
        <v>593</v>
      </c>
      <c r="C14" s="21">
        <v>0.70089501701685697</v>
      </c>
      <c r="D14" s="21">
        <v>0.74348286796275698</v>
      </c>
      <c r="E14" s="21">
        <v>0.66286541327093695</v>
      </c>
      <c r="F14" s="21"/>
      <c r="G14" s="21">
        <v>0.71513926851063503</v>
      </c>
      <c r="H14" s="21">
        <v>0.72882489870390699</v>
      </c>
      <c r="I14" s="21">
        <v>0.73100738092264395</v>
      </c>
      <c r="J14" s="21">
        <v>0.64257370757726495</v>
      </c>
      <c r="K14" s="21">
        <v>0.74288889962176397</v>
      </c>
      <c r="L14" s="21">
        <v>0.66407661908194104</v>
      </c>
      <c r="M14" s="21"/>
      <c r="N14" s="21">
        <v>0.70253086119418395</v>
      </c>
      <c r="O14" s="21">
        <v>0.71227344758975697</v>
      </c>
      <c r="P14" s="21">
        <v>0.72796905376736198</v>
      </c>
      <c r="Q14" s="21">
        <v>0.67006211345803102</v>
      </c>
      <c r="R14" s="21"/>
      <c r="S14" s="21">
        <v>0.74896477121206395</v>
      </c>
      <c r="T14" s="21">
        <v>0.71201193128505802</v>
      </c>
      <c r="U14" s="21">
        <v>0.65315371418089596</v>
      </c>
      <c r="V14" s="21">
        <v>0.67719804005227602</v>
      </c>
      <c r="W14" s="21">
        <v>0.68506317988602505</v>
      </c>
      <c r="X14" s="21">
        <v>0.77368332394335504</v>
      </c>
      <c r="Y14" s="21">
        <v>0.61172894697731295</v>
      </c>
      <c r="Z14" s="21">
        <v>0.862306752031055</v>
      </c>
      <c r="AA14" s="21">
        <v>0.58995121040068699</v>
      </c>
      <c r="AB14" s="21">
        <v>0.75856560910772397</v>
      </c>
      <c r="AC14" s="21">
        <v>0.64659484582301696</v>
      </c>
      <c r="AD14" s="21">
        <v>0.76594519106459302</v>
      </c>
      <c r="AE14" s="21"/>
      <c r="AF14" s="21">
        <v>0.64269008143520201</v>
      </c>
      <c r="AG14" s="21">
        <v>0.69786050897076601</v>
      </c>
      <c r="AH14" s="21">
        <v>0.73995730650027802</v>
      </c>
      <c r="AI14" s="21">
        <v>0.75976032683514105</v>
      </c>
      <c r="AJ14" s="21">
        <v>0.75108326504248801</v>
      </c>
      <c r="AK14" s="21">
        <v>0.77894923980914399</v>
      </c>
      <c r="AL14" s="21"/>
      <c r="AM14" s="21">
        <v>0.67585566447695</v>
      </c>
      <c r="AN14" s="21">
        <v>0.71073598682463102</v>
      </c>
      <c r="AO14" s="21">
        <v>0.710642272317628</v>
      </c>
      <c r="AP14" s="21">
        <v>0.75366190001024103</v>
      </c>
      <c r="AQ14" s="21">
        <v>0.58549838086733397</v>
      </c>
      <c r="AR14" s="21"/>
      <c r="AS14" s="21">
        <v>0.70303464302284402</v>
      </c>
      <c r="AT14" s="21">
        <v>0.76528358127122598</v>
      </c>
      <c r="AU14" s="21">
        <v>0.71453318346132999</v>
      </c>
      <c r="AV14" s="21">
        <v>0.62895175183447505</v>
      </c>
      <c r="AW14" s="21">
        <v>0.760630331681871</v>
      </c>
      <c r="AX14" s="21">
        <v>0.51988232527810496</v>
      </c>
      <c r="AY14" s="21"/>
      <c r="AZ14" s="21">
        <v>0.75227144227371201</v>
      </c>
      <c r="BA14" s="21">
        <v>0.67546732682630595</v>
      </c>
      <c r="BB14" s="21">
        <v>0.63947622024362105</v>
      </c>
      <c r="BC14" s="21">
        <v>0.77319611142300304</v>
      </c>
      <c r="BD14" s="21">
        <v>0.719748988344308</v>
      </c>
      <c r="BE14" s="21"/>
      <c r="BF14" s="21">
        <v>0.70754662347338504</v>
      </c>
      <c r="BG14" s="21"/>
      <c r="BH14" s="21">
        <v>0.71269451429909503</v>
      </c>
      <c r="BI14" s="21"/>
      <c r="BJ14" s="21">
        <v>0.73896398584427503</v>
      </c>
      <c r="BK14" s="21">
        <v>0.69377191484326095</v>
      </c>
      <c r="BL14" s="21">
        <v>0.72898486431305998</v>
      </c>
      <c r="BM14" s="21">
        <v>0.58465869376125801</v>
      </c>
      <c r="BN14" s="21">
        <v>0.63277778216203895</v>
      </c>
      <c r="BO14" s="21">
        <v>0.65250664956695703</v>
      </c>
      <c r="BP14" s="21"/>
      <c r="BQ14" s="21">
        <v>0.73217635359877897</v>
      </c>
      <c r="BR14" s="21">
        <v>0.72859988227365902</v>
      </c>
      <c r="BS14" s="21">
        <v>0.709013763637657</v>
      </c>
      <c r="BT14" s="21"/>
      <c r="BU14" s="21">
        <v>0.78564720542296596</v>
      </c>
      <c r="BV14" s="21">
        <v>0.73668746590060297</v>
      </c>
      <c r="BW14" s="21">
        <v>0.70494976789545805</v>
      </c>
      <c r="BX14" s="21"/>
      <c r="BY14" s="21">
        <v>0.81536348513932</v>
      </c>
      <c r="BZ14" s="21"/>
      <c r="CA14" s="21">
        <v>0.80704336512129105</v>
      </c>
    </row>
    <row r="15" spans="2:79" x14ac:dyDescent="0.35">
      <c r="B15" s="18" t="s">
        <v>594</v>
      </c>
      <c r="C15" s="21">
        <v>0.15315746152177101</v>
      </c>
      <c r="D15" s="21">
        <v>0.154235387817443</v>
      </c>
      <c r="E15" s="21">
        <v>0.152657758437556</v>
      </c>
      <c r="F15" s="21"/>
      <c r="G15" s="21">
        <v>0.21868049090026201</v>
      </c>
      <c r="H15" s="21">
        <v>0.14408750679023599</v>
      </c>
      <c r="I15" s="21">
        <v>0.154605670594406</v>
      </c>
      <c r="J15" s="21">
        <v>0.108462611532764</v>
      </c>
      <c r="K15" s="21">
        <v>0.14419342372299301</v>
      </c>
      <c r="L15" s="21">
        <v>0.15212818836825401</v>
      </c>
      <c r="M15" s="21"/>
      <c r="N15" s="21">
        <v>0.16434785860398099</v>
      </c>
      <c r="O15" s="21">
        <v>0.13333346350345401</v>
      </c>
      <c r="P15" s="21">
        <v>0.12131735588525699</v>
      </c>
      <c r="Q15" s="21">
        <v>0.1801240111938</v>
      </c>
      <c r="R15" s="21"/>
      <c r="S15" s="21">
        <v>0.122910414304684</v>
      </c>
      <c r="T15" s="21">
        <v>0.14477590863703799</v>
      </c>
      <c r="U15" s="21">
        <v>0.13872688785889101</v>
      </c>
      <c r="V15" s="21">
        <v>8.3184032949642703E-2</v>
      </c>
      <c r="W15" s="21">
        <v>0.18307970206469501</v>
      </c>
      <c r="X15" s="21">
        <v>7.3942195111288203E-2</v>
      </c>
      <c r="Y15" s="21">
        <v>0.25991023017293902</v>
      </c>
      <c r="Z15" s="21">
        <v>6.9017188305597194E-2</v>
      </c>
      <c r="AA15" s="21">
        <v>0.247489627375611</v>
      </c>
      <c r="AB15" s="21">
        <v>0.16215495451179501</v>
      </c>
      <c r="AC15" s="21">
        <v>0.17456211858139201</v>
      </c>
      <c r="AD15" s="21">
        <v>0.20005731488032699</v>
      </c>
      <c r="AE15" s="21"/>
      <c r="AF15" s="21">
        <v>0.173729331451726</v>
      </c>
      <c r="AG15" s="21">
        <v>0.16016445939328899</v>
      </c>
      <c r="AH15" s="21">
        <v>0.15080788797539199</v>
      </c>
      <c r="AI15" s="21">
        <v>0.12270637520935</v>
      </c>
      <c r="AJ15" s="21">
        <v>8.31036875686922E-2</v>
      </c>
      <c r="AK15" s="21">
        <v>0.121154392582218</v>
      </c>
      <c r="AL15" s="21"/>
      <c r="AM15" s="21">
        <v>0.149948342089885</v>
      </c>
      <c r="AN15" s="21">
        <v>0.16279608556237499</v>
      </c>
      <c r="AO15" s="21">
        <v>0.146698251879708</v>
      </c>
      <c r="AP15" s="21">
        <v>0.14043335563439099</v>
      </c>
      <c r="AQ15" s="21">
        <v>0.24596953929035301</v>
      </c>
      <c r="AR15" s="21"/>
      <c r="AS15" s="21">
        <v>0.167503230805647</v>
      </c>
      <c r="AT15" s="21">
        <v>0.10880878629947199</v>
      </c>
      <c r="AU15" s="21">
        <v>0.15477699527692401</v>
      </c>
      <c r="AV15" s="21">
        <v>0.18172572689458799</v>
      </c>
      <c r="AW15" s="21">
        <v>7.4749920094362293E-2</v>
      </c>
      <c r="AX15" s="21">
        <v>0.329097037084358</v>
      </c>
      <c r="AY15" s="21"/>
      <c r="AZ15" s="21">
        <v>0.13167319551366199</v>
      </c>
      <c r="BA15" s="21">
        <v>0.133274548545912</v>
      </c>
      <c r="BB15" s="21">
        <v>0.201863851237012</v>
      </c>
      <c r="BC15" s="21">
        <v>0.126016043788717</v>
      </c>
      <c r="BD15" s="21">
        <v>0.16600676354642499</v>
      </c>
      <c r="BE15" s="21"/>
      <c r="BF15" s="21">
        <v>0.14732730948154599</v>
      </c>
      <c r="BG15" s="21"/>
      <c r="BH15" s="21">
        <v>0.148465084034659</v>
      </c>
      <c r="BI15" s="21"/>
      <c r="BJ15" s="21">
        <v>0.119590023688827</v>
      </c>
      <c r="BK15" s="21">
        <v>0.142676608686192</v>
      </c>
      <c r="BL15" s="21">
        <v>0.128567176474081</v>
      </c>
      <c r="BM15" s="21">
        <v>0.21964049998872301</v>
      </c>
      <c r="BN15" s="21">
        <v>0.367222217837961</v>
      </c>
      <c r="BO15" s="21">
        <v>0.226005054949551</v>
      </c>
      <c r="BP15" s="21"/>
      <c r="BQ15" s="21">
        <v>0.15539967857730499</v>
      </c>
      <c r="BR15" s="21">
        <v>0.14064690055535001</v>
      </c>
      <c r="BS15" s="21">
        <v>0.15755031218576901</v>
      </c>
      <c r="BT15" s="21"/>
      <c r="BU15" s="21">
        <v>0.165036582027282</v>
      </c>
      <c r="BV15" s="21">
        <v>0.139643494579406</v>
      </c>
      <c r="BW15" s="21">
        <v>0.14708590368185301</v>
      </c>
      <c r="BX15" s="21"/>
      <c r="BY15" s="21">
        <v>0.100381858187908</v>
      </c>
      <c r="BZ15" s="21"/>
      <c r="CA15" s="21">
        <v>0.114797065217231</v>
      </c>
    </row>
    <row r="16" spans="2:79" x14ac:dyDescent="0.35">
      <c r="B16" s="18" t="s">
        <v>202</v>
      </c>
      <c r="C16" s="22">
        <v>0.54773755549508596</v>
      </c>
      <c r="D16" s="22">
        <v>0.58924748014531303</v>
      </c>
      <c r="E16" s="22">
        <v>0.51020765483338104</v>
      </c>
      <c r="F16" s="22"/>
      <c r="G16" s="22">
        <v>0.49645877761037299</v>
      </c>
      <c r="H16" s="22">
        <v>0.58473739191367002</v>
      </c>
      <c r="I16" s="22">
        <v>0.57640171032823795</v>
      </c>
      <c r="J16" s="22">
        <v>0.53411109604450002</v>
      </c>
      <c r="K16" s="22">
        <v>0.59869547589877103</v>
      </c>
      <c r="L16" s="22">
        <v>0.51194843071368701</v>
      </c>
      <c r="M16" s="22"/>
      <c r="N16" s="22">
        <v>0.53818300259020302</v>
      </c>
      <c r="O16" s="22">
        <v>0.57893998408630398</v>
      </c>
      <c r="P16" s="22">
        <v>0.60665169788210505</v>
      </c>
      <c r="Q16" s="22">
        <v>0.48993810226423101</v>
      </c>
      <c r="R16" s="22"/>
      <c r="S16" s="22">
        <v>0.62605435690737998</v>
      </c>
      <c r="T16" s="22">
        <v>0.56723602264801898</v>
      </c>
      <c r="U16" s="22">
        <v>0.51442682632200398</v>
      </c>
      <c r="V16" s="22">
        <v>0.59401400710263397</v>
      </c>
      <c r="W16" s="22">
        <v>0.50198347782132902</v>
      </c>
      <c r="X16" s="22">
        <v>0.69974112883206696</v>
      </c>
      <c r="Y16" s="22">
        <v>0.35181871680437399</v>
      </c>
      <c r="Z16" s="22">
        <v>0.793289563725458</v>
      </c>
      <c r="AA16" s="22">
        <v>0.34246158302507601</v>
      </c>
      <c r="AB16" s="22">
        <v>0.59641065459592801</v>
      </c>
      <c r="AC16" s="22">
        <v>0.47203272724162498</v>
      </c>
      <c r="AD16" s="22">
        <v>0.56588787618426695</v>
      </c>
      <c r="AE16" s="22"/>
      <c r="AF16" s="22">
        <v>0.46896074998347498</v>
      </c>
      <c r="AG16" s="22">
        <v>0.53769604957747696</v>
      </c>
      <c r="AH16" s="22">
        <v>0.589149418524886</v>
      </c>
      <c r="AI16" s="22">
        <v>0.63705395162579104</v>
      </c>
      <c r="AJ16" s="22">
        <v>0.66797957747379599</v>
      </c>
      <c r="AK16" s="22">
        <v>0.65779484722692505</v>
      </c>
      <c r="AL16" s="22"/>
      <c r="AM16" s="22">
        <v>0.52590732238706495</v>
      </c>
      <c r="AN16" s="22">
        <v>0.547939901262256</v>
      </c>
      <c r="AO16" s="22">
        <v>0.56394402043792002</v>
      </c>
      <c r="AP16" s="22">
        <v>0.61322854437584995</v>
      </c>
      <c r="AQ16" s="22">
        <v>0.33952884157698099</v>
      </c>
      <c r="AR16" s="22"/>
      <c r="AS16" s="22">
        <v>0.53553141221719702</v>
      </c>
      <c r="AT16" s="22">
        <v>0.65647479497175398</v>
      </c>
      <c r="AU16" s="22">
        <v>0.55975618818440598</v>
      </c>
      <c r="AV16" s="22">
        <v>0.447226024939887</v>
      </c>
      <c r="AW16" s="22">
        <v>0.68588041158750901</v>
      </c>
      <c r="AX16" s="22">
        <v>0.19078528819374699</v>
      </c>
      <c r="AY16" s="22"/>
      <c r="AZ16" s="22">
        <v>0.62059824676005004</v>
      </c>
      <c r="BA16" s="22">
        <v>0.54219277828039403</v>
      </c>
      <c r="BB16" s="22">
        <v>0.43761236900660899</v>
      </c>
      <c r="BC16" s="22">
        <v>0.64718006763428604</v>
      </c>
      <c r="BD16" s="22">
        <v>0.55374222479788304</v>
      </c>
      <c r="BE16" s="22"/>
      <c r="BF16" s="22">
        <v>0.56021931399184</v>
      </c>
      <c r="BG16" s="22"/>
      <c r="BH16" s="22">
        <v>0.56422943026443595</v>
      </c>
      <c r="BI16" s="22"/>
      <c r="BJ16" s="22">
        <v>0.61937396215544804</v>
      </c>
      <c r="BK16" s="22">
        <v>0.55109530615706903</v>
      </c>
      <c r="BL16" s="22">
        <v>0.60041768783897898</v>
      </c>
      <c r="BM16" s="22">
        <v>0.36501819377253603</v>
      </c>
      <c r="BN16" s="22">
        <v>0.26555556432407901</v>
      </c>
      <c r="BO16" s="22">
        <v>0.426501594617405</v>
      </c>
      <c r="BP16" s="22"/>
      <c r="BQ16" s="22">
        <v>0.57677667502147401</v>
      </c>
      <c r="BR16" s="22">
        <v>0.58795298171830901</v>
      </c>
      <c r="BS16" s="22">
        <v>0.55146345145188902</v>
      </c>
      <c r="BT16" s="22"/>
      <c r="BU16" s="22">
        <v>0.62061062339568396</v>
      </c>
      <c r="BV16" s="22">
        <v>0.59704397132119702</v>
      </c>
      <c r="BW16" s="22">
        <v>0.55786386421360501</v>
      </c>
      <c r="BX16" s="22"/>
      <c r="BY16" s="22">
        <v>0.71498162695141199</v>
      </c>
      <c r="BZ16" s="22"/>
      <c r="CA16" s="22">
        <v>0.69224629990405995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A21"/>
  <sheetViews>
    <sheetView showGridLines="0" topLeftCell="A5"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833</v>
      </c>
      <c r="D7" s="10">
        <v>407</v>
      </c>
      <c r="E7" s="10">
        <v>423</v>
      </c>
      <c r="F7" s="10"/>
      <c r="G7" s="10">
        <v>111</v>
      </c>
      <c r="H7" s="10">
        <v>134</v>
      </c>
      <c r="I7" s="10">
        <v>112</v>
      </c>
      <c r="J7" s="10">
        <v>142</v>
      </c>
      <c r="K7" s="10">
        <v>129</v>
      </c>
      <c r="L7" s="10">
        <v>205</v>
      </c>
      <c r="M7" s="10"/>
      <c r="N7" s="10">
        <v>339</v>
      </c>
      <c r="O7" s="10">
        <v>207</v>
      </c>
      <c r="P7" s="10">
        <v>118</v>
      </c>
      <c r="Q7" s="10">
        <v>165</v>
      </c>
      <c r="R7" s="10"/>
      <c r="S7" s="10">
        <v>100</v>
      </c>
      <c r="T7" s="10">
        <v>112</v>
      </c>
      <c r="U7" s="10">
        <v>69</v>
      </c>
      <c r="V7" s="10">
        <v>70</v>
      </c>
      <c r="W7" s="10">
        <v>47</v>
      </c>
      <c r="X7" s="10">
        <v>72</v>
      </c>
      <c r="Y7" s="10">
        <v>66</v>
      </c>
      <c r="Z7" s="10">
        <v>31</v>
      </c>
      <c r="AA7" s="10">
        <v>98</v>
      </c>
      <c r="AB7" s="10">
        <v>89</v>
      </c>
      <c r="AC7" s="10">
        <v>48</v>
      </c>
      <c r="AD7" s="10">
        <v>31</v>
      </c>
      <c r="AE7" s="10"/>
      <c r="AF7" s="10">
        <v>142</v>
      </c>
      <c r="AG7" s="10">
        <v>260</v>
      </c>
      <c r="AH7" s="10">
        <v>143</v>
      </c>
      <c r="AI7" s="10">
        <v>97</v>
      </c>
      <c r="AJ7" s="10">
        <v>61</v>
      </c>
      <c r="AK7" s="10">
        <v>68</v>
      </c>
      <c r="AL7" s="10"/>
      <c r="AM7" s="10">
        <v>162</v>
      </c>
      <c r="AN7" s="10">
        <v>264</v>
      </c>
      <c r="AO7" s="10">
        <v>253</v>
      </c>
      <c r="AP7" s="10">
        <v>111</v>
      </c>
      <c r="AQ7" s="10">
        <v>23</v>
      </c>
      <c r="AR7" s="10"/>
      <c r="AS7" s="10">
        <v>186</v>
      </c>
      <c r="AT7" s="10">
        <v>202</v>
      </c>
      <c r="AU7" s="10">
        <v>128</v>
      </c>
      <c r="AV7" s="10">
        <v>155</v>
      </c>
      <c r="AW7" s="10">
        <v>103</v>
      </c>
      <c r="AX7" s="10">
        <v>59</v>
      </c>
      <c r="AY7" s="10"/>
      <c r="AZ7" s="10">
        <v>203</v>
      </c>
      <c r="BA7" s="10">
        <v>222</v>
      </c>
      <c r="BB7" s="10">
        <v>143</v>
      </c>
      <c r="BC7" s="10">
        <v>72</v>
      </c>
      <c r="BD7" s="10">
        <v>189</v>
      </c>
      <c r="BE7" s="10"/>
      <c r="BF7" s="10">
        <v>659</v>
      </c>
      <c r="BG7" s="10"/>
      <c r="BH7" s="10">
        <v>516</v>
      </c>
      <c r="BI7" s="10"/>
      <c r="BJ7" s="10">
        <v>244</v>
      </c>
      <c r="BK7" s="10">
        <v>156</v>
      </c>
      <c r="BL7" s="10">
        <v>272</v>
      </c>
      <c r="BM7" s="10">
        <v>61</v>
      </c>
      <c r="BN7" s="10">
        <v>30</v>
      </c>
      <c r="BO7" s="10">
        <v>25</v>
      </c>
      <c r="BP7" s="10"/>
      <c r="BQ7" s="10">
        <v>108</v>
      </c>
      <c r="BR7" s="10">
        <v>222</v>
      </c>
      <c r="BS7" s="10">
        <v>441</v>
      </c>
      <c r="BT7" s="10"/>
      <c r="BU7" s="10">
        <v>33</v>
      </c>
      <c r="BV7" s="10">
        <v>274</v>
      </c>
      <c r="BW7" s="10">
        <v>448</v>
      </c>
      <c r="BX7" s="10"/>
      <c r="BY7" s="10">
        <v>27</v>
      </c>
      <c r="BZ7" s="10"/>
      <c r="CA7" s="10">
        <v>189</v>
      </c>
    </row>
    <row r="8" spans="2:79" ht="30" customHeight="1" x14ac:dyDescent="0.35">
      <c r="B8" s="11" t="s">
        <v>20</v>
      </c>
      <c r="C8" s="11">
        <v>870</v>
      </c>
      <c r="D8" s="11">
        <v>438</v>
      </c>
      <c r="E8" s="11">
        <v>429</v>
      </c>
      <c r="F8" s="11"/>
      <c r="G8" s="11">
        <v>133</v>
      </c>
      <c r="H8" s="11">
        <v>159</v>
      </c>
      <c r="I8" s="11">
        <v>148</v>
      </c>
      <c r="J8" s="11">
        <v>161</v>
      </c>
      <c r="K8" s="11">
        <v>101</v>
      </c>
      <c r="L8" s="11">
        <v>167</v>
      </c>
      <c r="M8" s="11"/>
      <c r="N8" s="11">
        <v>231</v>
      </c>
      <c r="O8" s="11">
        <v>207</v>
      </c>
      <c r="P8" s="11">
        <v>200</v>
      </c>
      <c r="Q8" s="11">
        <v>228</v>
      </c>
      <c r="R8" s="11"/>
      <c r="S8" s="11">
        <v>102</v>
      </c>
      <c r="T8" s="11">
        <v>122</v>
      </c>
      <c r="U8" s="11">
        <v>64</v>
      </c>
      <c r="V8" s="11">
        <v>82</v>
      </c>
      <c r="W8" s="11">
        <v>45</v>
      </c>
      <c r="X8" s="11">
        <v>88</v>
      </c>
      <c r="Y8" s="11">
        <v>68</v>
      </c>
      <c r="Z8" s="11">
        <v>34</v>
      </c>
      <c r="AA8" s="11">
        <v>105</v>
      </c>
      <c r="AB8" s="11">
        <v>86</v>
      </c>
      <c r="AC8" s="11">
        <v>41</v>
      </c>
      <c r="AD8" s="11">
        <v>34</v>
      </c>
      <c r="AE8" s="11"/>
      <c r="AF8" s="11">
        <v>153</v>
      </c>
      <c r="AG8" s="11">
        <v>314</v>
      </c>
      <c r="AH8" s="11">
        <v>144</v>
      </c>
      <c r="AI8" s="11">
        <v>99</v>
      </c>
      <c r="AJ8" s="11">
        <v>55</v>
      </c>
      <c r="AK8" s="11">
        <v>46</v>
      </c>
      <c r="AL8" s="11"/>
      <c r="AM8" s="11">
        <v>191</v>
      </c>
      <c r="AN8" s="11">
        <v>305</v>
      </c>
      <c r="AO8" s="11">
        <v>249</v>
      </c>
      <c r="AP8" s="11">
        <v>90</v>
      </c>
      <c r="AQ8" s="11">
        <v>14</v>
      </c>
      <c r="AR8" s="11"/>
      <c r="AS8" s="11">
        <v>203</v>
      </c>
      <c r="AT8" s="11">
        <v>201</v>
      </c>
      <c r="AU8" s="11">
        <v>145</v>
      </c>
      <c r="AV8" s="11">
        <v>166</v>
      </c>
      <c r="AW8" s="11">
        <v>95</v>
      </c>
      <c r="AX8" s="11">
        <v>60</v>
      </c>
      <c r="AY8" s="11"/>
      <c r="AZ8" s="11">
        <v>183</v>
      </c>
      <c r="BA8" s="11">
        <v>240</v>
      </c>
      <c r="BB8" s="11">
        <v>167</v>
      </c>
      <c r="BC8" s="11">
        <v>66</v>
      </c>
      <c r="BD8" s="11">
        <v>209</v>
      </c>
      <c r="BE8" s="11"/>
      <c r="BF8" s="11">
        <v>674</v>
      </c>
      <c r="BG8" s="11"/>
      <c r="BH8" s="11">
        <v>501</v>
      </c>
      <c r="BI8" s="11"/>
      <c r="BJ8" s="11">
        <v>272</v>
      </c>
      <c r="BK8" s="11">
        <v>147</v>
      </c>
      <c r="BL8" s="11">
        <v>256</v>
      </c>
      <c r="BM8" s="11">
        <v>82</v>
      </c>
      <c r="BN8" s="11">
        <v>38</v>
      </c>
      <c r="BO8" s="11">
        <v>26</v>
      </c>
      <c r="BP8" s="11"/>
      <c r="BQ8" s="11">
        <v>107</v>
      </c>
      <c r="BR8" s="11">
        <v>232</v>
      </c>
      <c r="BS8" s="11">
        <v>465</v>
      </c>
      <c r="BT8" s="11"/>
      <c r="BU8" s="11">
        <v>28</v>
      </c>
      <c r="BV8" s="11">
        <v>277</v>
      </c>
      <c r="BW8" s="11">
        <v>478</v>
      </c>
      <c r="BX8" s="11"/>
      <c r="BY8" s="11">
        <v>34</v>
      </c>
      <c r="BZ8" s="11"/>
      <c r="CA8" s="11">
        <v>185</v>
      </c>
    </row>
    <row r="9" spans="2:79" x14ac:dyDescent="0.35">
      <c r="B9" s="18" t="s">
        <v>589</v>
      </c>
      <c r="C9" s="17">
        <v>0.18981418295945901</v>
      </c>
      <c r="D9" s="17">
        <v>0.19579640663651501</v>
      </c>
      <c r="E9" s="17">
        <v>0.182926399113677</v>
      </c>
      <c r="F9" s="17"/>
      <c r="G9" s="17">
        <v>0.179772174329656</v>
      </c>
      <c r="H9" s="17">
        <v>0.20670537296572999</v>
      </c>
      <c r="I9" s="17">
        <v>0.17128860065388599</v>
      </c>
      <c r="J9" s="17">
        <v>0.19654063618273601</v>
      </c>
      <c r="K9" s="17">
        <v>0.29000291991794502</v>
      </c>
      <c r="L9" s="17">
        <v>0.13077690180756399</v>
      </c>
      <c r="M9" s="17"/>
      <c r="N9" s="17">
        <v>0.22137455007201801</v>
      </c>
      <c r="O9" s="17">
        <v>0.18218952112614301</v>
      </c>
      <c r="P9" s="17">
        <v>0.162707438062621</v>
      </c>
      <c r="Q9" s="17">
        <v>0.187931001640671</v>
      </c>
      <c r="R9" s="17"/>
      <c r="S9" s="17">
        <v>0.17891812059295001</v>
      </c>
      <c r="T9" s="17">
        <v>0.218177657986482</v>
      </c>
      <c r="U9" s="17">
        <v>0.13408987881912399</v>
      </c>
      <c r="V9" s="17">
        <v>0.15262192116929499</v>
      </c>
      <c r="W9" s="17">
        <v>0.174738694385972</v>
      </c>
      <c r="X9" s="17">
        <v>0.30951402462389299</v>
      </c>
      <c r="Y9" s="17">
        <v>0.201901982226034</v>
      </c>
      <c r="Z9" s="17">
        <v>2.9266544521614101E-2</v>
      </c>
      <c r="AA9" s="17">
        <v>0.22989992472051701</v>
      </c>
      <c r="AB9" s="17">
        <v>0.17546755759289601</v>
      </c>
      <c r="AC9" s="17">
        <v>0.17487291740322</v>
      </c>
      <c r="AD9" s="17">
        <v>8.8966342588680206E-2</v>
      </c>
      <c r="AE9" s="17"/>
      <c r="AF9" s="17">
        <v>0.23431454583925501</v>
      </c>
      <c r="AG9" s="17">
        <v>0.182041834864236</v>
      </c>
      <c r="AH9" s="17">
        <v>0.18107879028971799</v>
      </c>
      <c r="AI9" s="17">
        <v>0.18724709106427201</v>
      </c>
      <c r="AJ9" s="17">
        <v>0.23506987987745701</v>
      </c>
      <c r="AK9" s="17">
        <v>0.26234301663422599</v>
      </c>
      <c r="AL9" s="17"/>
      <c r="AM9" s="17">
        <v>0.20041622648195601</v>
      </c>
      <c r="AN9" s="17">
        <v>0.13853076135975201</v>
      </c>
      <c r="AO9" s="17">
        <v>0.19227826560960701</v>
      </c>
      <c r="AP9" s="17">
        <v>0.28822955230851299</v>
      </c>
      <c r="AQ9" s="17">
        <v>0.44914618111875498</v>
      </c>
      <c r="AR9" s="17"/>
      <c r="AS9" s="17">
        <v>0.24491372449832999</v>
      </c>
      <c r="AT9" s="17">
        <v>0.14900159181242101</v>
      </c>
      <c r="AU9" s="17">
        <v>0.15868811971727401</v>
      </c>
      <c r="AV9" s="17">
        <v>0.24292403456725301</v>
      </c>
      <c r="AW9" s="17">
        <v>0.148454747412053</v>
      </c>
      <c r="AX9" s="17">
        <v>0.133579749272868</v>
      </c>
      <c r="AY9" s="17"/>
      <c r="AZ9" s="17">
        <v>0.208388650258616</v>
      </c>
      <c r="BA9" s="17">
        <v>0.16241247348820401</v>
      </c>
      <c r="BB9" s="17">
        <v>0.18815487515953599</v>
      </c>
      <c r="BC9" s="17">
        <v>0.289268715049247</v>
      </c>
      <c r="BD9" s="17">
        <v>0.17969401333443999</v>
      </c>
      <c r="BE9" s="17"/>
      <c r="BF9" s="17">
        <v>0.19391946502419399</v>
      </c>
      <c r="BG9" s="17"/>
      <c r="BH9" s="17">
        <v>0.21429616666269599</v>
      </c>
      <c r="BI9" s="17"/>
      <c r="BJ9" s="17">
        <v>0.18565858266351901</v>
      </c>
      <c r="BK9" s="17">
        <v>0.17865805848076199</v>
      </c>
      <c r="BL9" s="17">
        <v>0.17039422805332999</v>
      </c>
      <c r="BM9" s="17">
        <v>0.205152576608328</v>
      </c>
      <c r="BN9" s="17">
        <v>0.261449726384125</v>
      </c>
      <c r="BO9" s="17">
        <v>0.212754419323233</v>
      </c>
      <c r="BP9" s="17"/>
      <c r="BQ9" s="17">
        <v>0.22958340899518501</v>
      </c>
      <c r="BR9" s="17">
        <v>0.17390861211026601</v>
      </c>
      <c r="BS9" s="17">
        <v>0.19888039005053099</v>
      </c>
      <c r="BT9" s="17"/>
      <c r="BU9" s="17">
        <v>0.100003318959818</v>
      </c>
      <c r="BV9" s="17">
        <v>0.219802444590913</v>
      </c>
      <c r="BW9" s="17">
        <v>0.192497814518404</v>
      </c>
      <c r="BX9" s="17"/>
      <c r="BY9" s="17">
        <v>0.18555563274988299</v>
      </c>
      <c r="BZ9" s="17"/>
      <c r="CA9" s="17">
        <v>0.25023543018310102</v>
      </c>
    </row>
    <row r="10" spans="2:79" x14ac:dyDescent="0.35">
      <c r="B10" s="18" t="s">
        <v>590</v>
      </c>
      <c r="C10" s="17">
        <v>0.50902426661949696</v>
      </c>
      <c r="D10" s="17">
        <v>0.51187846699355899</v>
      </c>
      <c r="E10" s="17">
        <v>0.50758182065861401</v>
      </c>
      <c r="F10" s="17"/>
      <c r="G10" s="17">
        <v>0.55188803460568903</v>
      </c>
      <c r="H10" s="17">
        <v>0.49303168232768202</v>
      </c>
      <c r="I10" s="17">
        <v>0.477747204432936</v>
      </c>
      <c r="J10" s="17">
        <v>0.47881369402792201</v>
      </c>
      <c r="K10" s="17">
        <v>0.43145344633342197</v>
      </c>
      <c r="L10" s="17">
        <v>0.59406236177740301</v>
      </c>
      <c r="M10" s="17"/>
      <c r="N10" s="17">
        <v>0.47869721050682501</v>
      </c>
      <c r="O10" s="17">
        <v>0.57286095960205796</v>
      </c>
      <c r="P10" s="17">
        <v>0.49754904705811498</v>
      </c>
      <c r="Q10" s="17">
        <v>0.49147538230538901</v>
      </c>
      <c r="R10" s="17"/>
      <c r="S10" s="17">
        <v>0.51643292098156501</v>
      </c>
      <c r="T10" s="17">
        <v>0.43670124472611099</v>
      </c>
      <c r="U10" s="17">
        <v>0.55607010016379999</v>
      </c>
      <c r="V10" s="17">
        <v>0.66089285560404198</v>
      </c>
      <c r="W10" s="17">
        <v>0.59493383831421598</v>
      </c>
      <c r="X10" s="17">
        <v>0.41206017499344</v>
      </c>
      <c r="Y10" s="17">
        <v>0.49790446892043599</v>
      </c>
      <c r="Z10" s="17">
        <v>0.562703529550168</v>
      </c>
      <c r="AA10" s="17">
        <v>0.48495697392367398</v>
      </c>
      <c r="AB10" s="17">
        <v>0.47005721660864602</v>
      </c>
      <c r="AC10" s="17">
        <v>0.56325651913872299</v>
      </c>
      <c r="AD10" s="17">
        <v>0.50465475815283201</v>
      </c>
      <c r="AE10" s="17"/>
      <c r="AF10" s="17">
        <v>0.49681647911953403</v>
      </c>
      <c r="AG10" s="17">
        <v>0.51048490925984102</v>
      </c>
      <c r="AH10" s="17">
        <v>0.53266714986866603</v>
      </c>
      <c r="AI10" s="17">
        <v>0.53736198875839603</v>
      </c>
      <c r="AJ10" s="17">
        <v>0.42761614735956099</v>
      </c>
      <c r="AK10" s="17">
        <v>0.53323741038068895</v>
      </c>
      <c r="AL10" s="17"/>
      <c r="AM10" s="17">
        <v>0.50256759383273897</v>
      </c>
      <c r="AN10" s="17">
        <v>0.51107114370437201</v>
      </c>
      <c r="AO10" s="17">
        <v>0.54178551393218699</v>
      </c>
      <c r="AP10" s="17">
        <v>0.49488991161333901</v>
      </c>
      <c r="AQ10" s="17">
        <v>0.36357006563734001</v>
      </c>
      <c r="AR10" s="17"/>
      <c r="AS10" s="17">
        <v>0.53081343872046405</v>
      </c>
      <c r="AT10" s="17">
        <v>0.51903403686711802</v>
      </c>
      <c r="AU10" s="17">
        <v>0.48877389288553003</v>
      </c>
      <c r="AV10" s="17">
        <v>0.44766025697728601</v>
      </c>
      <c r="AW10" s="17">
        <v>0.47668255937769899</v>
      </c>
      <c r="AX10" s="17">
        <v>0.67214699405892098</v>
      </c>
      <c r="AY10" s="17"/>
      <c r="AZ10" s="17">
        <v>0.50876334623073904</v>
      </c>
      <c r="BA10" s="17">
        <v>0.53247033413317502</v>
      </c>
      <c r="BB10" s="17">
        <v>0.47677479691462898</v>
      </c>
      <c r="BC10" s="17">
        <v>0.44346481227043699</v>
      </c>
      <c r="BD10" s="17">
        <v>0.53083532667519595</v>
      </c>
      <c r="BE10" s="17"/>
      <c r="BF10" s="17">
        <v>0.50926547993639404</v>
      </c>
      <c r="BG10" s="17"/>
      <c r="BH10" s="17">
        <v>0.49765204551862502</v>
      </c>
      <c r="BI10" s="17"/>
      <c r="BJ10" s="17">
        <v>0.50113343551602996</v>
      </c>
      <c r="BK10" s="17">
        <v>0.51095771139153501</v>
      </c>
      <c r="BL10" s="17">
        <v>0.53075533580660195</v>
      </c>
      <c r="BM10" s="17">
        <v>0.45215341083254201</v>
      </c>
      <c r="BN10" s="17">
        <v>0.49731276617605302</v>
      </c>
      <c r="BO10" s="17">
        <v>0.67838986196356299</v>
      </c>
      <c r="BP10" s="17"/>
      <c r="BQ10" s="17">
        <v>0.44562919491317199</v>
      </c>
      <c r="BR10" s="17">
        <v>0.53622011046905105</v>
      </c>
      <c r="BS10" s="17">
        <v>0.53082774114472597</v>
      </c>
      <c r="BT10" s="17"/>
      <c r="BU10" s="17">
        <v>0.59164905406753299</v>
      </c>
      <c r="BV10" s="17">
        <v>0.50622007151179305</v>
      </c>
      <c r="BW10" s="17">
        <v>0.51502036617734404</v>
      </c>
      <c r="BX10" s="17"/>
      <c r="BY10" s="17">
        <v>0.66355980834351402</v>
      </c>
      <c r="BZ10" s="17"/>
      <c r="CA10" s="17">
        <v>0.54093332258097804</v>
      </c>
    </row>
    <row r="11" spans="2:79" x14ac:dyDescent="0.35">
      <c r="B11" s="18" t="s">
        <v>591</v>
      </c>
      <c r="C11" s="17">
        <v>0.119071648175178</v>
      </c>
      <c r="D11" s="17">
        <v>0.110408328445032</v>
      </c>
      <c r="E11" s="17">
        <v>0.125942281650643</v>
      </c>
      <c r="F11" s="17"/>
      <c r="G11" s="17">
        <v>0.11358210339446299</v>
      </c>
      <c r="H11" s="17">
        <v>0.12501797791246599</v>
      </c>
      <c r="I11" s="17">
        <v>0.166759535824405</v>
      </c>
      <c r="J11" s="17">
        <v>0.11186291741811</v>
      </c>
      <c r="K11" s="17">
        <v>8.1056593808797206E-2</v>
      </c>
      <c r="L11" s="17">
        <v>0.10553712996211501</v>
      </c>
      <c r="M11" s="17"/>
      <c r="N11" s="17">
        <v>0.12995543981562799</v>
      </c>
      <c r="O11" s="17">
        <v>8.8015603003791507E-2</v>
      </c>
      <c r="P11" s="17">
        <v>0.112816426339273</v>
      </c>
      <c r="Q11" s="17">
        <v>0.13951733347168599</v>
      </c>
      <c r="R11" s="17"/>
      <c r="S11" s="17">
        <v>0.147308770767097</v>
      </c>
      <c r="T11" s="17">
        <v>0.117508657161601</v>
      </c>
      <c r="U11" s="17">
        <v>0.16203612143887</v>
      </c>
      <c r="V11" s="17">
        <v>5.1487690331343698E-2</v>
      </c>
      <c r="W11" s="17">
        <v>0.16863622061071601</v>
      </c>
      <c r="X11" s="17">
        <v>0.112537829157245</v>
      </c>
      <c r="Y11" s="17">
        <v>0.171786098431634</v>
      </c>
      <c r="Z11" s="17">
        <v>0.151983678374293</v>
      </c>
      <c r="AA11" s="17">
        <v>8.3844521093529301E-2</v>
      </c>
      <c r="AB11" s="17">
        <v>0.116438714207468</v>
      </c>
      <c r="AC11" s="17">
        <v>8.8770444854533698E-2</v>
      </c>
      <c r="AD11" s="17">
        <v>8.7853307254379495E-2</v>
      </c>
      <c r="AE11" s="17"/>
      <c r="AF11" s="17">
        <v>0.11968474051335801</v>
      </c>
      <c r="AG11" s="17">
        <v>0.11649948493263999</v>
      </c>
      <c r="AH11" s="17">
        <v>0.122937891508309</v>
      </c>
      <c r="AI11" s="17">
        <v>0.103500021501905</v>
      </c>
      <c r="AJ11" s="17">
        <v>0.17082164130212199</v>
      </c>
      <c r="AK11" s="17">
        <v>5.5437140000688702E-2</v>
      </c>
      <c r="AL11" s="17"/>
      <c r="AM11" s="17">
        <v>7.9801883079904795E-2</v>
      </c>
      <c r="AN11" s="17">
        <v>0.147964203936123</v>
      </c>
      <c r="AO11" s="17">
        <v>0.11246476600015801</v>
      </c>
      <c r="AP11" s="17">
        <v>0.10671754410262201</v>
      </c>
      <c r="AQ11" s="17">
        <v>8.8966176677481107E-2</v>
      </c>
      <c r="AR11" s="17"/>
      <c r="AS11" s="17">
        <v>9.9035335293428006E-2</v>
      </c>
      <c r="AT11" s="17">
        <v>0.141644301122657</v>
      </c>
      <c r="AU11" s="17">
        <v>0.17719190506055901</v>
      </c>
      <c r="AV11" s="17">
        <v>9.0484099651003694E-2</v>
      </c>
      <c r="AW11" s="17">
        <v>9.0863746905382195E-2</v>
      </c>
      <c r="AX11" s="17">
        <v>9.4186099123949596E-2</v>
      </c>
      <c r="AY11" s="17"/>
      <c r="AZ11" s="17">
        <v>9.03277766652123E-2</v>
      </c>
      <c r="BA11" s="17">
        <v>0.14407420685024799</v>
      </c>
      <c r="BB11" s="17">
        <v>0.1162248251588</v>
      </c>
      <c r="BC11" s="17">
        <v>7.7639684527694403E-2</v>
      </c>
      <c r="BD11" s="17">
        <v>0.128402973718973</v>
      </c>
      <c r="BE11" s="17"/>
      <c r="BF11" s="17">
        <v>0.11208122090917701</v>
      </c>
      <c r="BG11" s="17"/>
      <c r="BH11" s="17">
        <v>0.119405598728848</v>
      </c>
      <c r="BI11" s="17"/>
      <c r="BJ11" s="17">
        <v>9.9979663114789799E-2</v>
      </c>
      <c r="BK11" s="17">
        <v>0.17869787701865</v>
      </c>
      <c r="BL11" s="17">
        <v>0.10727770592059201</v>
      </c>
      <c r="BM11" s="17">
        <v>0.13181653853867201</v>
      </c>
      <c r="BN11" s="17">
        <v>7.1782003891031898E-2</v>
      </c>
      <c r="BO11" s="17">
        <v>6.6069849676053394E-2</v>
      </c>
      <c r="BP11" s="17"/>
      <c r="BQ11" s="17">
        <v>0.13788642941521201</v>
      </c>
      <c r="BR11" s="17">
        <v>0.11058238855783099</v>
      </c>
      <c r="BS11" s="17">
        <v>0.10687616849842101</v>
      </c>
      <c r="BT11" s="17"/>
      <c r="BU11" s="17">
        <v>9.6693716808090802E-2</v>
      </c>
      <c r="BV11" s="17">
        <v>0.112774837209452</v>
      </c>
      <c r="BW11" s="17">
        <v>0.123832219036403</v>
      </c>
      <c r="BX11" s="17"/>
      <c r="BY11" s="17">
        <v>6.1761435813146297E-2</v>
      </c>
      <c r="BZ11" s="17"/>
      <c r="CA11" s="17">
        <v>8.0960493032339195E-2</v>
      </c>
    </row>
    <row r="12" spans="2:79" x14ac:dyDescent="0.35">
      <c r="B12" s="18" t="s">
        <v>592</v>
      </c>
      <c r="C12" s="17">
        <v>4.3411037398773999E-2</v>
      </c>
      <c r="D12" s="17">
        <v>4.3182107135723402E-2</v>
      </c>
      <c r="E12" s="17">
        <v>4.3950795470439501E-2</v>
      </c>
      <c r="F12" s="17"/>
      <c r="G12" s="17">
        <v>3.4981397104724997E-2</v>
      </c>
      <c r="H12" s="17">
        <v>2.6192685872417899E-2</v>
      </c>
      <c r="I12" s="17">
        <v>6.3435176331355703E-2</v>
      </c>
      <c r="J12" s="17">
        <v>4.8531694905045497E-2</v>
      </c>
      <c r="K12" s="17">
        <v>4.1152215190233501E-2</v>
      </c>
      <c r="L12" s="17">
        <v>4.5299339888409597E-2</v>
      </c>
      <c r="M12" s="17"/>
      <c r="N12" s="17">
        <v>4.1606830715647802E-2</v>
      </c>
      <c r="O12" s="17">
        <v>4.7546288909872503E-2</v>
      </c>
      <c r="P12" s="17">
        <v>5.6971575449937001E-2</v>
      </c>
      <c r="Q12" s="17">
        <v>3.0375989613452802E-2</v>
      </c>
      <c r="R12" s="17"/>
      <c r="S12" s="17">
        <v>3.8797883087570102E-2</v>
      </c>
      <c r="T12" s="17">
        <v>5.5090962247136901E-2</v>
      </c>
      <c r="U12" s="17">
        <v>4.7217076296415597E-2</v>
      </c>
      <c r="V12" s="17">
        <v>2.4112543690899799E-2</v>
      </c>
      <c r="W12" s="17">
        <v>1.7042847022273901E-2</v>
      </c>
      <c r="X12" s="17">
        <v>0</v>
      </c>
      <c r="Y12" s="17">
        <v>4.6995673492152203E-2</v>
      </c>
      <c r="Z12" s="17">
        <v>0.13146469585294199</v>
      </c>
      <c r="AA12" s="17">
        <v>3.21550129425709E-2</v>
      </c>
      <c r="AB12" s="17">
        <v>9.0806617051960498E-2</v>
      </c>
      <c r="AC12" s="17">
        <v>4.6727799869144299E-2</v>
      </c>
      <c r="AD12" s="17">
        <v>1.8738357500887599E-2</v>
      </c>
      <c r="AE12" s="17"/>
      <c r="AF12" s="17">
        <v>2.95813715051827E-2</v>
      </c>
      <c r="AG12" s="17">
        <v>4.4172632753569897E-2</v>
      </c>
      <c r="AH12" s="17">
        <v>5.0535186386277998E-2</v>
      </c>
      <c r="AI12" s="17">
        <v>6.3093016541944602E-2</v>
      </c>
      <c r="AJ12" s="17">
        <v>5.5042626161383203E-2</v>
      </c>
      <c r="AK12" s="17">
        <v>2.9871084490663499E-2</v>
      </c>
      <c r="AL12" s="17"/>
      <c r="AM12" s="17">
        <v>6.7291103520829496E-2</v>
      </c>
      <c r="AN12" s="17">
        <v>4.8390244031339402E-2</v>
      </c>
      <c r="AO12" s="17">
        <v>2.7768970136049301E-2</v>
      </c>
      <c r="AP12" s="17">
        <v>3.2441609429335903E-2</v>
      </c>
      <c r="AQ12" s="17">
        <v>2.0743937250504701E-2</v>
      </c>
      <c r="AR12" s="17"/>
      <c r="AS12" s="17">
        <v>3.7858142990010002E-2</v>
      </c>
      <c r="AT12" s="17">
        <v>2.9728172186083899E-2</v>
      </c>
      <c r="AU12" s="17">
        <v>6.3932237478451101E-2</v>
      </c>
      <c r="AV12" s="17">
        <v>5.7639208944637803E-2</v>
      </c>
      <c r="AW12" s="17">
        <v>4.7270973695605199E-2</v>
      </c>
      <c r="AX12" s="17">
        <v>1.28919339279679E-2</v>
      </c>
      <c r="AY12" s="17"/>
      <c r="AZ12" s="17">
        <v>4.54485737003094E-2</v>
      </c>
      <c r="BA12" s="17">
        <v>4.7176127554178098E-2</v>
      </c>
      <c r="BB12" s="17">
        <v>3.4107485301585402E-2</v>
      </c>
      <c r="BC12" s="17">
        <v>2.77153407770819E-2</v>
      </c>
      <c r="BD12" s="17">
        <v>5.0688547468358797E-2</v>
      </c>
      <c r="BE12" s="17"/>
      <c r="BF12" s="17">
        <v>4.7816461627792801E-2</v>
      </c>
      <c r="BG12" s="17"/>
      <c r="BH12" s="17">
        <v>5.3933363264429199E-2</v>
      </c>
      <c r="BI12" s="17"/>
      <c r="BJ12" s="17">
        <v>4.94093471702498E-2</v>
      </c>
      <c r="BK12" s="17">
        <v>2.0098226949091198E-2</v>
      </c>
      <c r="BL12" s="17">
        <v>5.8015396914126001E-2</v>
      </c>
      <c r="BM12" s="17">
        <v>2.8408514279914199E-2</v>
      </c>
      <c r="BN12" s="17">
        <v>8.7454801125470605E-2</v>
      </c>
      <c r="BO12" s="17">
        <v>0</v>
      </c>
      <c r="BP12" s="17"/>
      <c r="BQ12" s="17">
        <v>7.9648703601562898E-2</v>
      </c>
      <c r="BR12" s="17">
        <v>3.6695837481373297E-2</v>
      </c>
      <c r="BS12" s="17">
        <v>4.2282202743052798E-2</v>
      </c>
      <c r="BT12" s="17"/>
      <c r="BU12" s="17">
        <v>7.3104552874004206E-2</v>
      </c>
      <c r="BV12" s="17">
        <v>4.2628646383602697E-2</v>
      </c>
      <c r="BW12" s="17">
        <v>4.8331835385996502E-2</v>
      </c>
      <c r="BX12" s="17"/>
      <c r="BY12" s="17">
        <v>3.1474963773902603E-2</v>
      </c>
      <c r="BZ12" s="17"/>
      <c r="CA12" s="17">
        <v>2.2463223043004299E-2</v>
      </c>
    </row>
    <row r="13" spans="2:79" x14ac:dyDescent="0.35">
      <c r="B13" s="18" t="s">
        <v>136</v>
      </c>
      <c r="C13" s="17">
        <v>0.13867886484709299</v>
      </c>
      <c r="D13" s="17">
        <v>0.138734690789171</v>
      </c>
      <c r="E13" s="17">
        <v>0.139598703106626</v>
      </c>
      <c r="F13" s="17"/>
      <c r="G13" s="17">
        <v>0.119776290565468</v>
      </c>
      <c r="H13" s="17">
        <v>0.149052280921704</v>
      </c>
      <c r="I13" s="17">
        <v>0.120769482757418</v>
      </c>
      <c r="J13" s="17">
        <v>0.16425105746618701</v>
      </c>
      <c r="K13" s="17">
        <v>0.156334824749602</v>
      </c>
      <c r="L13" s="17">
        <v>0.124324266564508</v>
      </c>
      <c r="M13" s="17"/>
      <c r="N13" s="17">
        <v>0.128365968889881</v>
      </c>
      <c r="O13" s="17">
        <v>0.109387627358134</v>
      </c>
      <c r="P13" s="17">
        <v>0.16995551309005399</v>
      </c>
      <c r="Q13" s="17">
        <v>0.150700292968801</v>
      </c>
      <c r="R13" s="17"/>
      <c r="S13" s="17">
        <v>0.11854230457081801</v>
      </c>
      <c r="T13" s="17">
        <v>0.17252147787867</v>
      </c>
      <c r="U13" s="17">
        <v>0.10058682328179</v>
      </c>
      <c r="V13" s="17">
        <v>0.11088498920442</v>
      </c>
      <c r="W13" s="17">
        <v>4.4648399666822602E-2</v>
      </c>
      <c r="X13" s="17">
        <v>0.16588797122542201</v>
      </c>
      <c r="Y13" s="17">
        <v>8.1411776929743995E-2</v>
      </c>
      <c r="Z13" s="17">
        <v>0.12458155170098199</v>
      </c>
      <c r="AA13" s="17">
        <v>0.169143567319708</v>
      </c>
      <c r="AB13" s="17">
        <v>0.14722989453902899</v>
      </c>
      <c r="AC13" s="17">
        <v>0.12637231873437901</v>
      </c>
      <c r="AD13" s="17">
        <v>0.29978723450322098</v>
      </c>
      <c r="AE13" s="17"/>
      <c r="AF13" s="17">
        <v>0.11960286302266999</v>
      </c>
      <c r="AG13" s="17">
        <v>0.14680113818971399</v>
      </c>
      <c r="AH13" s="17">
        <v>0.11278098194703</v>
      </c>
      <c r="AI13" s="17">
        <v>0.108797882133482</v>
      </c>
      <c r="AJ13" s="17">
        <v>0.111449705299476</v>
      </c>
      <c r="AK13" s="17">
        <v>0.11911134849373201</v>
      </c>
      <c r="AL13" s="17"/>
      <c r="AM13" s="17">
        <v>0.14992319308457</v>
      </c>
      <c r="AN13" s="17">
        <v>0.15404364696841399</v>
      </c>
      <c r="AO13" s="17">
        <v>0.12570248432199899</v>
      </c>
      <c r="AP13" s="17">
        <v>7.7721382546189405E-2</v>
      </c>
      <c r="AQ13" s="17">
        <v>7.7573639315918902E-2</v>
      </c>
      <c r="AR13" s="17"/>
      <c r="AS13" s="17">
        <v>8.7379358497768303E-2</v>
      </c>
      <c r="AT13" s="17">
        <v>0.16059189801172</v>
      </c>
      <c r="AU13" s="17">
        <v>0.11141384485818499</v>
      </c>
      <c r="AV13" s="17">
        <v>0.161292399859819</v>
      </c>
      <c r="AW13" s="17">
        <v>0.23672797260926101</v>
      </c>
      <c r="AX13" s="17">
        <v>8.7195223616294198E-2</v>
      </c>
      <c r="AY13" s="17"/>
      <c r="AZ13" s="17">
        <v>0.14707165314512299</v>
      </c>
      <c r="BA13" s="17">
        <v>0.113866857974195</v>
      </c>
      <c r="BB13" s="17">
        <v>0.18473801746544899</v>
      </c>
      <c r="BC13" s="17">
        <v>0.16191144737554</v>
      </c>
      <c r="BD13" s="17">
        <v>0.110379138803031</v>
      </c>
      <c r="BE13" s="17"/>
      <c r="BF13" s="17">
        <v>0.13691737250244301</v>
      </c>
      <c r="BG13" s="17"/>
      <c r="BH13" s="17">
        <v>0.114712825825402</v>
      </c>
      <c r="BI13" s="17"/>
      <c r="BJ13" s="17">
        <v>0.163818971535411</v>
      </c>
      <c r="BK13" s="17">
        <v>0.111588126159961</v>
      </c>
      <c r="BL13" s="17">
        <v>0.13355733330535</v>
      </c>
      <c r="BM13" s="17">
        <v>0.182468959740544</v>
      </c>
      <c r="BN13" s="17">
        <v>8.2000702423319596E-2</v>
      </c>
      <c r="BO13" s="17">
        <v>4.2785869037150703E-2</v>
      </c>
      <c r="BP13" s="17"/>
      <c r="BQ13" s="17">
        <v>0.107252263074868</v>
      </c>
      <c r="BR13" s="17">
        <v>0.14259305138147799</v>
      </c>
      <c r="BS13" s="17">
        <v>0.12113349756326899</v>
      </c>
      <c r="BT13" s="17"/>
      <c r="BU13" s="17">
        <v>0.13854935729055401</v>
      </c>
      <c r="BV13" s="17">
        <v>0.11857400030423999</v>
      </c>
      <c r="BW13" s="17">
        <v>0.120317764881853</v>
      </c>
      <c r="BX13" s="17"/>
      <c r="BY13" s="17">
        <v>5.7648159319554498E-2</v>
      </c>
      <c r="BZ13" s="17"/>
      <c r="CA13" s="17">
        <v>0.10540753116057699</v>
      </c>
    </row>
    <row r="14" spans="2:79" x14ac:dyDescent="0.35">
      <c r="B14" s="18" t="s">
        <v>593</v>
      </c>
      <c r="C14" s="21">
        <v>0.69883844957895502</v>
      </c>
      <c r="D14" s="21">
        <v>0.70767487363007398</v>
      </c>
      <c r="E14" s="21">
        <v>0.69050821977229104</v>
      </c>
      <c r="F14" s="21"/>
      <c r="G14" s="21">
        <v>0.731660208935345</v>
      </c>
      <c r="H14" s="21">
        <v>0.69973705529341201</v>
      </c>
      <c r="I14" s="21">
        <v>0.64903580508682202</v>
      </c>
      <c r="J14" s="21">
        <v>0.67535433021065805</v>
      </c>
      <c r="K14" s="21">
        <v>0.721456366251367</v>
      </c>
      <c r="L14" s="21">
        <v>0.72483926358496797</v>
      </c>
      <c r="M14" s="21"/>
      <c r="N14" s="21">
        <v>0.70007176057884302</v>
      </c>
      <c r="O14" s="21">
        <v>0.75505048072820202</v>
      </c>
      <c r="P14" s="21">
        <v>0.66025648512073598</v>
      </c>
      <c r="Q14" s="21">
        <v>0.67940638394606001</v>
      </c>
      <c r="R14" s="21"/>
      <c r="S14" s="21">
        <v>0.69535104157451499</v>
      </c>
      <c r="T14" s="21">
        <v>0.65487890271259297</v>
      </c>
      <c r="U14" s="21">
        <v>0.69015997898292403</v>
      </c>
      <c r="V14" s="21">
        <v>0.81351477677333595</v>
      </c>
      <c r="W14" s="21">
        <v>0.76967253270018698</v>
      </c>
      <c r="X14" s="21">
        <v>0.72157419961733305</v>
      </c>
      <c r="Y14" s="21">
        <v>0.69980645114647</v>
      </c>
      <c r="Z14" s="21">
        <v>0.59197007407178304</v>
      </c>
      <c r="AA14" s="21">
        <v>0.714856898644191</v>
      </c>
      <c r="AB14" s="21">
        <v>0.64552477420154197</v>
      </c>
      <c r="AC14" s="21">
        <v>0.73812943654194396</v>
      </c>
      <c r="AD14" s="21">
        <v>0.59362110074151198</v>
      </c>
      <c r="AE14" s="21"/>
      <c r="AF14" s="21">
        <v>0.73113102495878901</v>
      </c>
      <c r="AG14" s="21">
        <v>0.692526744124076</v>
      </c>
      <c r="AH14" s="21">
        <v>0.713745940158383</v>
      </c>
      <c r="AI14" s="21">
        <v>0.72460907982266798</v>
      </c>
      <c r="AJ14" s="21">
        <v>0.66268602723701797</v>
      </c>
      <c r="AK14" s="21">
        <v>0.79558042701491605</v>
      </c>
      <c r="AL14" s="21"/>
      <c r="AM14" s="21">
        <v>0.70298382031469597</v>
      </c>
      <c r="AN14" s="21">
        <v>0.64960190506412396</v>
      </c>
      <c r="AO14" s="21">
        <v>0.73406377954179403</v>
      </c>
      <c r="AP14" s="21">
        <v>0.78311946392185305</v>
      </c>
      <c r="AQ14" s="21">
        <v>0.812716246756095</v>
      </c>
      <c r="AR14" s="21"/>
      <c r="AS14" s="21">
        <v>0.77572716321879398</v>
      </c>
      <c r="AT14" s="21">
        <v>0.66803562867953903</v>
      </c>
      <c r="AU14" s="21">
        <v>0.647462012602804</v>
      </c>
      <c r="AV14" s="21">
        <v>0.69058429154453904</v>
      </c>
      <c r="AW14" s="21">
        <v>0.62513730678975199</v>
      </c>
      <c r="AX14" s="21">
        <v>0.80572674333178795</v>
      </c>
      <c r="AY14" s="21"/>
      <c r="AZ14" s="21">
        <v>0.71715199648935501</v>
      </c>
      <c r="BA14" s="21">
        <v>0.694882807621379</v>
      </c>
      <c r="BB14" s="21">
        <v>0.66492967207416498</v>
      </c>
      <c r="BC14" s="21">
        <v>0.732733527319684</v>
      </c>
      <c r="BD14" s="21">
        <v>0.71052934000963697</v>
      </c>
      <c r="BE14" s="21"/>
      <c r="BF14" s="21">
        <v>0.70318494496058703</v>
      </c>
      <c r="BG14" s="21"/>
      <c r="BH14" s="21">
        <v>0.71194821218132098</v>
      </c>
      <c r="BI14" s="21"/>
      <c r="BJ14" s="21">
        <v>0.68679201817955005</v>
      </c>
      <c r="BK14" s="21">
        <v>0.689615769872297</v>
      </c>
      <c r="BL14" s="21">
        <v>0.70114956385993199</v>
      </c>
      <c r="BM14" s="21">
        <v>0.65730598744086999</v>
      </c>
      <c r="BN14" s="21">
        <v>0.75876249256017803</v>
      </c>
      <c r="BO14" s="21">
        <v>0.89114428128679601</v>
      </c>
      <c r="BP14" s="21"/>
      <c r="BQ14" s="21">
        <v>0.67521260390835702</v>
      </c>
      <c r="BR14" s="21">
        <v>0.71012872257931803</v>
      </c>
      <c r="BS14" s="21">
        <v>0.72970813119525701</v>
      </c>
      <c r="BT14" s="21"/>
      <c r="BU14" s="21">
        <v>0.69165237302735105</v>
      </c>
      <c r="BV14" s="21">
        <v>0.72602251610270496</v>
      </c>
      <c r="BW14" s="21">
        <v>0.70751818069574801</v>
      </c>
      <c r="BX14" s="21"/>
      <c r="BY14" s="21">
        <v>0.84911544109339698</v>
      </c>
      <c r="BZ14" s="21"/>
      <c r="CA14" s="21">
        <v>0.79116875276407905</v>
      </c>
    </row>
    <row r="15" spans="2:79" x14ac:dyDescent="0.35">
      <c r="B15" s="18" t="s">
        <v>594</v>
      </c>
      <c r="C15" s="21">
        <v>0.16248268557395201</v>
      </c>
      <c r="D15" s="21">
        <v>0.153590435580756</v>
      </c>
      <c r="E15" s="21">
        <v>0.16989307712108301</v>
      </c>
      <c r="F15" s="21"/>
      <c r="G15" s="21">
        <v>0.14856350049918801</v>
      </c>
      <c r="H15" s="21">
        <v>0.15121066378488399</v>
      </c>
      <c r="I15" s="21">
        <v>0.23019471215576101</v>
      </c>
      <c r="J15" s="21">
        <v>0.16039461232315599</v>
      </c>
      <c r="K15" s="21">
        <v>0.122208808999031</v>
      </c>
      <c r="L15" s="21">
        <v>0.15083646985052501</v>
      </c>
      <c r="M15" s="21"/>
      <c r="N15" s="21">
        <v>0.17156227053127601</v>
      </c>
      <c r="O15" s="21">
        <v>0.135561891913664</v>
      </c>
      <c r="P15" s="21">
        <v>0.16978800178921</v>
      </c>
      <c r="Q15" s="21">
        <v>0.16989332308513899</v>
      </c>
      <c r="R15" s="21"/>
      <c r="S15" s="21">
        <v>0.18610665385466699</v>
      </c>
      <c r="T15" s="21">
        <v>0.172599619408738</v>
      </c>
      <c r="U15" s="21">
        <v>0.209253197735286</v>
      </c>
      <c r="V15" s="21">
        <v>7.5600234022243501E-2</v>
      </c>
      <c r="W15" s="21">
        <v>0.18567906763299</v>
      </c>
      <c r="X15" s="21">
        <v>0.112537829157245</v>
      </c>
      <c r="Y15" s="21">
        <v>0.21878177192378601</v>
      </c>
      <c r="Z15" s="21">
        <v>0.28344837422723501</v>
      </c>
      <c r="AA15" s="21">
        <v>0.1159995340361</v>
      </c>
      <c r="AB15" s="21">
        <v>0.20724533125942901</v>
      </c>
      <c r="AC15" s="21">
        <v>0.135498244723678</v>
      </c>
      <c r="AD15" s="21">
        <v>0.106591664755267</v>
      </c>
      <c r="AE15" s="21"/>
      <c r="AF15" s="21">
        <v>0.14926611201854101</v>
      </c>
      <c r="AG15" s="21">
        <v>0.16067211768621001</v>
      </c>
      <c r="AH15" s="21">
        <v>0.17347307789458699</v>
      </c>
      <c r="AI15" s="21">
        <v>0.16659303804384901</v>
      </c>
      <c r="AJ15" s="21">
        <v>0.22586426746350599</v>
      </c>
      <c r="AK15" s="21">
        <v>8.53082244913521E-2</v>
      </c>
      <c r="AL15" s="21"/>
      <c r="AM15" s="21">
        <v>0.147092986600734</v>
      </c>
      <c r="AN15" s="21">
        <v>0.19635444796746299</v>
      </c>
      <c r="AO15" s="21">
        <v>0.14023373613620699</v>
      </c>
      <c r="AP15" s="21">
        <v>0.13915915353195801</v>
      </c>
      <c r="AQ15" s="21">
        <v>0.10971011392798601</v>
      </c>
      <c r="AR15" s="21"/>
      <c r="AS15" s="21">
        <v>0.13689347828343801</v>
      </c>
      <c r="AT15" s="21">
        <v>0.171372473308741</v>
      </c>
      <c r="AU15" s="21">
        <v>0.24112414253900999</v>
      </c>
      <c r="AV15" s="21">
        <v>0.14812330859564099</v>
      </c>
      <c r="AW15" s="21">
        <v>0.138134720600987</v>
      </c>
      <c r="AX15" s="21">
        <v>0.107078033051917</v>
      </c>
      <c r="AY15" s="21"/>
      <c r="AZ15" s="21">
        <v>0.13577635036552199</v>
      </c>
      <c r="BA15" s="21">
        <v>0.19125033440442599</v>
      </c>
      <c r="BB15" s="21">
        <v>0.150332310460386</v>
      </c>
      <c r="BC15" s="21">
        <v>0.105355025304776</v>
      </c>
      <c r="BD15" s="21">
        <v>0.17909152118733199</v>
      </c>
      <c r="BE15" s="21"/>
      <c r="BF15" s="21">
        <v>0.15989768253697001</v>
      </c>
      <c r="BG15" s="21"/>
      <c r="BH15" s="21">
        <v>0.173338961993277</v>
      </c>
      <c r="BI15" s="21"/>
      <c r="BJ15" s="21">
        <v>0.14938901028504001</v>
      </c>
      <c r="BK15" s="21">
        <v>0.198796103967741</v>
      </c>
      <c r="BL15" s="21">
        <v>0.16529310283471799</v>
      </c>
      <c r="BM15" s="21">
        <v>0.16022505281858601</v>
      </c>
      <c r="BN15" s="21">
        <v>0.159236805016503</v>
      </c>
      <c r="BO15" s="21">
        <v>6.6069849676053394E-2</v>
      </c>
      <c r="BP15" s="21"/>
      <c r="BQ15" s="21">
        <v>0.21753513301677499</v>
      </c>
      <c r="BR15" s="21">
        <v>0.14727822603920401</v>
      </c>
      <c r="BS15" s="21">
        <v>0.14915837124147299</v>
      </c>
      <c r="BT15" s="21"/>
      <c r="BU15" s="21">
        <v>0.16979826968209499</v>
      </c>
      <c r="BV15" s="21">
        <v>0.155403483593055</v>
      </c>
      <c r="BW15" s="21">
        <v>0.17216405442239899</v>
      </c>
      <c r="BX15" s="21"/>
      <c r="BY15" s="21">
        <v>9.3236399587048796E-2</v>
      </c>
      <c r="BZ15" s="21"/>
      <c r="CA15" s="21">
        <v>0.10342371607534299</v>
      </c>
    </row>
    <row r="16" spans="2:79" x14ac:dyDescent="0.35">
      <c r="B16" s="18" t="s">
        <v>202</v>
      </c>
      <c r="C16" s="22">
        <v>0.53635576400500395</v>
      </c>
      <c r="D16" s="22">
        <v>0.55408443804931795</v>
      </c>
      <c r="E16" s="22">
        <v>0.52061514265120901</v>
      </c>
      <c r="F16" s="22"/>
      <c r="G16" s="22">
        <v>0.58309670843615702</v>
      </c>
      <c r="H16" s="22">
        <v>0.548526391508528</v>
      </c>
      <c r="I16" s="22">
        <v>0.41884109293106098</v>
      </c>
      <c r="J16" s="22">
        <v>0.51495971788750206</v>
      </c>
      <c r="K16" s="22">
        <v>0.59924755725233703</v>
      </c>
      <c r="L16" s="22">
        <v>0.57400279373444296</v>
      </c>
      <c r="M16" s="22"/>
      <c r="N16" s="22">
        <v>0.52850949004756698</v>
      </c>
      <c r="O16" s="22">
        <v>0.61948858881453805</v>
      </c>
      <c r="P16" s="22">
        <v>0.49046848333152598</v>
      </c>
      <c r="Q16" s="22">
        <v>0.50951306086092096</v>
      </c>
      <c r="R16" s="22"/>
      <c r="S16" s="22">
        <v>0.50924438771984804</v>
      </c>
      <c r="T16" s="22">
        <v>0.482279283303855</v>
      </c>
      <c r="U16" s="22">
        <v>0.48090678124763803</v>
      </c>
      <c r="V16" s="22">
        <v>0.73791454275109303</v>
      </c>
      <c r="W16" s="22">
        <v>0.58399346506719796</v>
      </c>
      <c r="X16" s="22">
        <v>0.60903637046008796</v>
      </c>
      <c r="Y16" s="22">
        <v>0.48102467922268399</v>
      </c>
      <c r="Z16" s="22">
        <v>0.30852169984454703</v>
      </c>
      <c r="AA16" s="22">
        <v>0.59885736460809103</v>
      </c>
      <c r="AB16" s="22">
        <v>0.43827944294211402</v>
      </c>
      <c r="AC16" s="22">
        <v>0.60263119181826597</v>
      </c>
      <c r="AD16" s="22">
        <v>0.48702943598624499</v>
      </c>
      <c r="AE16" s="22"/>
      <c r="AF16" s="22">
        <v>0.581864912940249</v>
      </c>
      <c r="AG16" s="22">
        <v>0.53185462643786596</v>
      </c>
      <c r="AH16" s="22">
        <v>0.54027286226379601</v>
      </c>
      <c r="AI16" s="22">
        <v>0.55801604177881903</v>
      </c>
      <c r="AJ16" s="22">
        <v>0.43682175977351301</v>
      </c>
      <c r="AK16" s="22">
        <v>0.71027220252356305</v>
      </c>
      <c r="AL16" s="22"/>
      <c r="AM16" s="22">
        <v>0.55589083371396097</v>
      </c>
      <c r="AN16" s="22">
        <v>0.45324745709666098</v>
      </c>
      <c r="AO16" s="22">
        <v>0.59383004340558698</v>
      </c>
      <c r="AP16" s="22">
        <v>0.64396031038989499</v>
      </c>
      <c r="AQ16" s="22">
        <v>0.70300613282810998</v>
      </c>
      <c r="AR16" s="22"/>
      <c r="AS16" s="22">
        <v>0.63883368493535597</v>
      </c>
      <c r="AT16" s="22">
        <v>0.49666315537079803</v>
      </c>
      <c r="AU16" s="22">
        <v>0.40633787006379402</v>
      </c>
      <c r="AV16" s="22">
        <v>0.542460982948898</v>
      </c>
      <c r="AW16" s="22">
        <v>0.48700258618876502</v>
      </c>
      <c r="AX16" s="22">
        <v>0.69864871027987097</v>
      </c>
      <c r="AY16" s="22"/>
      <c r="AZ16" s="22">
        <v>0.58137564612383297</v>
      </c>
      <c r="BA16" s="22">
        <v>0.50363247321695304</v>
      </c>
      <c r="BB16" s="22">
        <v>0.514597361613779</v>
      </c>
      <c r="BC16" s="22">
        <v>0.62737850201490697</v>
      </c>
      <c r="BD16" s="22">
        <v>0.53143781882230501</v>
      </c>
      <c r="BE16" s="22"/>
      <c r="BF16" s="22">
        <v>0.54328726242361802</v>
      </c>
      <c r="BG16" s="22"/>
      <c r="BH16" s="22">
        <v>0.53860925018804395</v>
      </c>
      <c r="BI16" s="22"/>
      <c r="BJ16" s="22">
        <v>0.53740300789451001</v>
      </c>
      <c r="BK16" s="22">
        <v>0.490819665904556</v>
      </c>
      <c r="BL16" s="22">
        <v>0.535856461025214</v>
      </c>
      <c r="BM16" s="22">
        <v>0.49708093462228398</v>
      </c>
      <c r="BN16" s="22">
        <v>0.59952568754367497</v>
      </c>
      <c r="BO16" s="22">
        <v>0.82507443161074301</v>
      </c>
      <c r="BP16" s="22"/>
      <c r="BQ16" s="22">
        <v>0.45767747089158201</v>
      </c>
      <c r="BR16" s="22">
        <v>0.56285049654011399</v>
      </c>
      <c r="BS16" s="22">
        <v>0.58054975995378399</v>
      </c>
      <c r="BT16" s="22"/>
      <c r="BU16" s="22">
        <v>0.52185410334525595</v>
      </c>
      <c r="BV16" s="22">
        <v>0.57061903250965096</v>
      </c>
      <c r="BW16" s="22">
        <v>0.535354126273349</v>
      </c>
      <c r="BX16" s="22"/>
      <c r="BY16" s="22">
        <v>0.75587904150634799</v>
      </c>
      <c r="BZ16" s="22"/>
      <c r="CA16" s="22">
        <v>0.68774503668873599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A21"/>
  <sheetViews>
    <sheetView showGridLines="0" topLeftCell="A7"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861</v>
      </c>
      <c r="D7" s="10">
        <v>399</v>
      </c>
      <c r="E7" s="10">
        <v>459</v>
      </c>
      <c r="F7" s="10"/>
      <c r="G7" s="10">
        <v>96</v>
      </c>
      <c r="H7" s="10">
        <v>117</v>
      </c>
      <c r="I7" s="10">
        <v>119</v>
      </c>
      <c r="J7" s="10">
        <v>136</v>
      </c>
      <c r="K7" s="10">
        <v>161</v>
      </c>
      <c r="L7" s="10">
        <v>232</v>
      </c>
      <c r="M7" s="10"/>
      <c r="N7" s="10">
        <v>343</v>
      </c>
      <c r="O7" s="10">
        <v>233</v>
      </c>
      <c r="P7" s="10">
        <v>110</v>
      </c>
      <c r="Q7" s="10">
        <v>171</v>
      </c>
      <c r="R7" s="10"/>
      <c r="S7" s="10">
        <v>121</v>
      </c>
      <c r="T7" s="10">
        <v>116</v>
      </c>
      <c r="U7" s="10">
        <v>81</v>
      </c>
      <c r="V7" s="10">
        <v>56</v>
      </c>
      <c r="W7" s="10">
        <v>66</v>
      </c>
      <c r="X7" s="10">
        <v>68</v>
      </c>
      <c r="Y7" s="10">
        <v>71</v>
      </c>
      <c r="Z7" s="10">
        <v>32</v>
      </c>
      <c r="AA7" s="10">
        <v>84</v>
      </c>
      <c r="AB7" s="10">
        <v>98</v>
      </c>
      <c r="AC7" s="10">
        <v>50</v>
      </c>
      <c r="AD7" s="10">
        <v>18</v>
      </c>
      <c r="AE7" s="10"/>
      <c r="AF7" s="10">
        <v>126</v>
      </c>
      <c r="AG7" s="10">
        <v>265</v>
      </c>
      <c r="AH7" s="10">
        <v>173</v>
      </c>
      <c r="AI7" s="10">
        <v>108</v>
      </c>
      <c r="AJ7" s="10">
        <v>47</v>
      </c>
      <c r="AK7" s="10">
        <v>70</v>
      </c>
      <c r="AL7" s="10"/>
      <c r="AM7" s="10">
        <v>178</v>
      </c>
      <c r="AN7" s="10">
        <v>284</v>
      </c>
      <c r="AO7" s="10">
        <v>232</v>
      </c>
      <c r="AP7" s="10">
        <v>127</v>
      </c>
      <c r="AQ7" s="10">
        <v>18</v>
      </c>
      <c r="AR7" s="10"/>
      <c r="AS7" s="10">
        <v>171</v>
      </c>
      <c r="AT7" s="10">
        <v>210</v>
      </c>
      <c r="AU7" s="10">
        <v>125</v>
      </c>
      <c r="AV7" s="10">
        <v>176</v>
      </c>
      <c r="AW7" s="10">
        <v>106</v>
      </c>
      <c r="AX7" s="10">
        <v>72</v>
      </c>
      <c r="AY7" s="10"/>
      <c r="AZ7" s="10">
        <v>192</v>
      </c>
      <c r="BA7" s="10">
        <v>258</v>
      </c>
      <c r="BB7" s="10">
        <v>149</v>
      </c>
      <c r="BC7" s="10">
        <v>78</v>
      </c>
      <c r="BD7" s="10">
        <v>179</v>
      </c>
      <c r="BE7" s="10"/>
      <c r="BF7" s="10">
        <v>699</v>
      </c>
      <c r="BG7" s="10"/>
      <c r="BH7" s="10">
        <v>568</v>
      </c>
      <c r="BI7" s="10"/>
      <c r="BJ7" s="10">
        <v>239</v>
      </c>
      <c r="BK7" s="10">
        <v>158</v>
      </c>
      <c r="BL7" s="10">
        <v>311</v>
      </c>
      <c r="BM7" s="10">
        <v>55</v>
      </c>
      <c r="BN7" s="10">
        <v>27</v>
      </c>
      <c r="BO7" s="10">
        <v>26</v>
      </c>
      <c r="BP7" s="10"/>
      <c r="BQ7" s="10">
        <v>113</v>
      </c>
      <c r="BR7" s="10">
        <v>256</v>
      </c>
      <c r="BS7" s="10">
        <v>429</v>
      </c>
      <c r="BT7" s="10"/>
      <c r="BU7" s="10">
        <v>33</v>
      </c>
      <c r="BV7" s="10">
        <v>279</v>
      </c>
      <c r="BW7" s="10">
        <v>452</v>
      </c>
      <c r="BX7" s="10"/>
      <c r="BY7" s="10">
        <v>26</v>
      </c>
      <c r="BZ7" s="10"/>
      <c r="CA7" s="10">
        <v>231</v>
      </c>
    </row>
    <row r="8" spans="2:79" ht="30" customHeight="1" x14ac:dyDescent="0.35">
      <c r="B8" s="11" t="s">
        <v>20</v>
      </c>
      <c r="C8" s="11">
        <v>853</v>
      </c>
      <c r="D8" s="11">
        <v>408</v>
      </c>
      <c r="E8" s="11">
        <v>443</v>
      </c>
      <c r="F8" s="11"/>
      <c r="G8" s="11">
        <v>112</v>
      </c>
      <c r="H8" s="11">
        <v>138</v>
      </c>
      <c r="I8" s="11">
        <v>157</v>
      </c>
      <c r="J8" s="11">
        <v>139</v>
      </c>
      <c r="K8" s="11">
        <v>130</v>
      </c>
      <c r="L8" s="11">
        <v>176</v>
      </c>
      <c r="M8" s="11"/>
      <c r="N8" s="11">
        <v>231</v>
      </c>
      <c r="O8" s="11">
        <v>224</v>
      </c>
      <c r="P8" s="11">
        <v>189</v>
      </c>
      <c r="Q8" s="11">
        <v>206</v>
      </c>
      <c r="R8" s="11"/>
      <c r="S8" s="11">
        <v>134</v>
      </c>
      <c r="T8" s="11">
        <v>113</v>
      </c>
      <c r="U8" s="11">
        <v>75</v>
      </c>
      <c r="V8" s="11">
        <v>69</v>
      </c>
      <c r="W8" s="11">
        <v>64</v>
      </c>
      <c r="X8" s="11">
        <v>74</v>
      </c>
      <c r="Y8" s="11">
        <v>65</v>
      </c>
      <c r="Z8" s="11">
        <v>33</v>
      </c>
      <c r="AA8" s="11">
        <v>81</v>
      </c>
      <c r="AB8" s="11">
        <v>85</v>
      </c>
      <c r="AC8" s="11">
        <v>45</v>
      </c>
      <c r="AD8" s="11">
        <v>15</v>
      </c>
      <c r="AE8" s="11"/>
      <c r="AF8" s="11">
        <v>133</v>
      </c>
      <c r="AG8" s="11">
        <v>282</v>
      </c>
      <c r="AH8" s="11">
        <v>181</v>
      </c>
      <c r="AI8" s="11">
        <v>107</v>
      </c>
      <c r="AJ8" s="11">
        <v>44</v>
      </c>
      <c r="AK8" s="11">
        <v>41</v>
      </c>
      <c r="AL8" s="11"/>
      <c r="AM8" s="11">
        <v>193</v>
      </c>
      <c r="AN8" s="11">
        <v>302</v>
      </c>
      <c r="AO8" s="11">
        <v>208</v>
      </c>
      <c r="AP8" s="11">
        <v>117</v>
      </c>
      <c r="AQ8" s="11">
        <v>11</v>
      </c>
      <c r="AR8" s="11"/>
      <c r="AS8" s="11">
        <v>173</v>
      </c>
      <c r="AT8" s="11">
        <v>208</v>
      </c>
      <c r="AU8" s="11">
        <v>133</v>
      </c>
      <c r="AV8" s="11">
        <v>180</v>
      </c>
      <c r="AW8" s="11">
        <v>92</v>
      </c>
      <c r="AX8" s="11">
        <v>67</v>
      </c>
      <c r="AY8" s="11"/>
      <c r="AZ8" s="11">
        <v>155</v>
      </c>
      <c r="BA8" s="11">
        <v>276</v>
      </c>
      <c r="BB8" s="11">
        <v>163</v>
      </c>
      <c r="BC8" s="11">
        <v>65</v>
      </c>
      <c r="BD8" s="11">
        <v>190</v>
      </c>
      <c r="BE8" s="11"/>
      <c r="BF8" s="11">
        <v>663</v>
      </c>
      <c r="BG8" s="11"/>
      <c r="BH8" s="11">
        <v>529</v>
      </c>
      <c r="BI8" s="11"/>
      <c r="BJ8" s="11">
        <v>248</v>
      </c>
      <c r="BK8" s="11">
        <v>148</v>
      </c>
      <c r="BL8" s="11">
        <v>278</v>
      </c>
      <c r="BM8" s="11">
        <v>60</v>
      </c>
      <c r="BN8" s="11">
        <v>37</v>
      </c>
      <c r="BO8" s="11">
        <v>27</v>
      </c>
      <c r="BP8" s="11"/>
      <c r="BQ8" s="11">
        <v>108</v>
      </c>
      <c r="BR8" s="11">
        <v>252</v>
      </c>
      <c r="BS8" s="11">
        <v>429</v>
      </c>
      <c r="BT8" s="11"/>
      <c r="BU8" s="11">
        <v>33</v>
      </c>
      <c r="BV8" s="11">
        <v>268</v>
      </c>
      <c r="BW8" s="11">
        <v>449</v>
      </c>
      <c r="BX8" s="11"/>
      <c r="BY8" s="11">
        <v>33</v>
      </c>
      <c r="BZ8" s="11"/>
      <c r="CA8" s="11">
        <v>220</v>
      </c>
    </row>
    <row r="9" spans="2:79" x14ac:dyDescent="0.35">
      <c r="B9" s="18" t="s">
        <v>589</v>
      </c>
      <c r="C9" s="17">
        <v>0.17351415512410101</v>
      </c>
      <c r="D9" s="17">
        <v>0.168152613258686</v>
      </c>
      <c r="E9" s="17">
        <v>0.17743423467896499</v>
      </c>
      <c r="F9" s="17"/>
      <c r="G9" s="17">
        <v>0.243467726268147</v>
      </c>
      <c r="H9" s="17">
        <v>0.116750854677967</v>
      </c>
      <c r="I9" s="17">
        <v>0.123299015299609</v>
      </c>
      <c r="J9" s="17">
        <v>0.164886620152076</v>
      </c>
      <c r="K9" s="17">
        <v>0.24326083606291299</v>
      </c>
      <c r="L9" s="17">
        <v>0.173684594477092</v>
      </c>
      <c r="M9" s="17"/>
      <c r="N9" s="17">
        <v>0.18489215212440899</v>
      </c>
      <c r="O9" s="17">
        <v>0.18876835531626901</v>
      </c>
      <c r="P9" s="17">
        <v>0.133675039152202</v>
      </c>
      <c r="Q9" s="17">
        <v>0.178917154322524</v>
      </c>
      <c r="R9" s="17"/>
      <c r="S9" s="17">
        <v>0.14755237643987901</v>
      </c>
      <c r="T9" s="17">
        <v>0.18921104853114601</v>
      </c>
      <c r="U9" s="17">
        <v>0.25770106694619099</v>
      </c>
      <c r="V9" s="17">
        <v>9.0733199792899497E-2</v>
      </c>
      <c r="W9" s="17">
        <v>0.20458603656781199</v>
      </c>
      <c r="X9" s="17">
        <v>0.21998548618504499</v>
      </c>
      <c r="Y9" s="17">
        <v>0.21100076318973299</v>
      </c>
      <c r="Z9" s="17">
        <v>0.229857828364254</v>
      </c>
      <c r="AA9" s="17">
        <v>7.2579812421287901E-2</v>
      </c>
      <c r="AB9" s="17">
        <v>0.15514278671092999</v>
      </c>
      <c r="AC9" s="17">
        <v>0.22396927607074801</v>
      </c>
      <c r="AD9" s="17">
        <v>9.8977844521539807E-2</v>
      </c>
      <c r="AE9" s="17"/>
      <c r="AF9" s="17">
        <v>0.236465812454974</v>
      </c>
      <c r="AG9" s="17">
        <v>0.151521456092751</v>
      </c>
      <c r="AH9" s="17">
        <v>0.16482900244113399</v>
      </c>
      <c r="AI9" s="17">
        <v>0.18162003483657499</v>
      </c>
      <c r="AJ9" s="17">
        <v>0.144908007059356</v>
      </c>
      <c r="AK9" s="17">
        <v>0.21451370794761401</v>
      </c>
      <c r="AL9" s="17"/>
      <c r="AM9" s="17">
        <v>0.13788921490825901</v>
      </c>
      <c r="AN9" s="17">
        <v>0.19602154504306801</v>
      </c>
      <c r="AO9" s="17">
        <v>0.18229056349865699</v>
      </c>
      <c r="AP9" s="17">
        <v>0.16791077846143601</v>
      </c>
      <c r="AQ9" s="17">
        <v>9.9027654751592295E-2</v>
      </c>
      <c r="AR9" s="17"/>
      <c r="AS9" s="17">
        <v>0.18509147785170699</v>
      </c>
      <c r="AT9" s="17">
        <v>0.18659916958547801</v>
      </c>
      <c r="AU9" s="17">
        <v>0.176921988924959</v>
      </c>
      <c r="AV9" s="17">
        <v>0.122810570092066</v>
      </c>
      <c r="AW9" s="17">
        <v>0.212790794869752</v>
      </c>
      <c r="AX9" s="17">
        <v>0.16769256767287699</v>
      </c>
      <c r="AY9" s="17"/>
      <c r="AZ9" s="17">
        <v>0.17885120040750699</v>
      </c>
      <c r="BA9" s="17">
        <v>0.16313872407789301</v>
      </c>
      <c r="BB9" s="17">
        <v>0.178322149126523</v>
      </c>
      <c r="BC9" s="17">
        <v>0.135826668749784</v>
      </c>
      <c r="BD9" s="17">
        <v>0.18984689588765599</v>
      </c>
      <c r="BE9" s="17"/>
      <c r="BF9" s="17">
        <v>0.17367139584282301</v>
      </c>
      <c r="BG9" s="17"/>
      <c r="BH9" s="17">
        <v>0.16184277514261899</v>
      </c>
      <c r="BI9" s="17"/>
      <c r="BJ9" s="17">
        <v>0.164934478793239</v>
      </c>
      <c r="BK9" s="17">
        <v>0.156859735185472</v>
      </c>
      <c r="BL9" s="17">
        <v>0.194551767449854</v>
      </c>
      <c r="BM9" s="17">
        <v>0.129360525929818</v>
      </c>
      <c r="BN9" s="17">
        <v>0.25628022037703302</v>
      </c>
      <c r="BO9" s="17">
        <v>0.36892301580407899</v>
      </c>
      <c r="BP9" s="17"/>
      <c r="BQ9" s="17">
        <v>0.24508478737050701</v>
      </c>
      <c r="BR9" s="17">
        <v>0.17393658986723801</v>
      </c>
      <c r="BS9" s="17">
        <v>0.166604793867352</v>
      </c>
      <c r="BT9" s="17"/>
      <c r="BU9" s="17">
        <v>0.25490710079597001</v>
      </c>
      <c r="BV9" s="17">
        <v>0.180829498618852</v>
      </c>
      <c r="BW9" s="17">
        <v>0.17011415906303501</v>
      </c>
      <c r="BX9" s="17"/>
      <c r="BY9" s="17">
        <v>0.20197856352042201</v>
      </c>
      <c r="BZ9" s="17"/>
      <c r="CA9" s="17">
        <v>0.27707550935809799</v>
      </c>
    </row>
    <row r="10" spans="2:79" x14ac:dyDescent="0.35">
      <c r="B10" s="18" t="s">
        <v>590</v>
      </c>
      <c r="C10" s="17">
        <v>0.53439386077183404</v>
      </c>
      <c r="D10" s="17">
        <v>0.54330399480660097</v>
      </c>
      <c r="E10" s="17">
        <v>0.52542574573507195</v>
      </c>
      <c r="F10" s="17"/>
      <c r="G10" s="17">
        <v>0.46675769935324402</v>
      </c>
      <c r="H10" s="17">
        <v>0.56922586725752999</v>
      </c>
      <c r="I10" s="17">
        <v>0.54598114475894999</v>
      </c>
      <c r="J10" s="17">
        <v>0.55156486299431695</v>
      </c>
      <c r="K10" s="17">
        <v>0.53674410242821002</v>
      </c>
      <c r="L10" s="17">
        <v>0.52436458363203298</v>
      </c>
      <c r="M10" s="17"/>
      <c r="N10" s="17">
        <v>0.51891796374881005</v>
      </c>
      <c r="O10" s="17">
        <v>0.527032309575166</v>
      </c>
      <c r="P10" s="17">
        <v>0.53924954704428196</v>
      </c>
      <c r="Q10" s="17">
        <v>0.55160293067588995</v>
      </c>
      <c r="R10" s="17"/>
      <c r="S10" s="17">
        <v>0.56978491001918796</v>
      </c>
      <c r="T10" s="17">
        <v>0.60039481240399994</v>
      </c>
      <c r="U10" s="17">
        <v>0.50305849972279704</v>
      </c>
      <c r="V10" s="17">
        <v>0.51464564787983202</v>
      </c>
      <c r="W10" s="17">
        <v>0.49831805200547802</v>
      </c>
      <c r="X10" s="17">
        <v>0.37030714046533197</v>
      </c>
      <c r="Y10" s="17">
        <v>0.59161536964158401</v>
      </c>
      <c r="Z10" s="17">
        <v>0.57627264094202502</v>
      </c>
      <c r="AA10" s="17">
        <v>0.65743661776655904</v>
      </c>
      <c r="AB10" s="17">
        <v>0.46376833482500301</v>
      </c>
      <c r="AC10" s="17">
        <v>0.46441377227342201</v>
      </c>
      <c r="AD10" s="17">
        <v>0.54057438972153604</v>
      </c>
      <c r="AE10" s="17"/>
      <c r="AF10" s="17">
        <v>0.49168130148739198</v>
      </c>
      <c r="AG10" s="17">
        <v>0.49995986201137699</v>
      </c>
      <c r="AH10" s="17">
        <v>0.60448614269651102</v>
      </c>
      <c r="AI10" s="17">
        <v>0.62084496202070405</v>
      </c>
      <c r="AJ10" s="17">
        <v>0.49581441223797101</v>
      </c>
      <c r="AK10" s="17">
        <v>0.50342780835934997</v>
      </c>
      <c r="AL10" s="17"/>
      <c r="AM10" s="17">
        <v>0.57581657223966398</v>
      </c>
      <c r="AN10" s="17">
        <v>0.54835055839390201</v>
      </c>
      <c r="AO10" s="17">
        <v>0.499325023961607</v>
      </c>
      <c r="AP10" s="17">
        <v>0.50762930164443398</v>
      </c>
      <c r="AQ10" s="17">
        <v>0.56834424930841998</v>
      </c>
      <c r="AR10" s="17"/>
      <c r="AS10" s="17">
        <v>0.47053642372460103</v>
      </c>
      <c r="AT10" s="17">
        <v>0.57170955231202303</v>
      </c>
      <c r="AU10" s="17">
        <v>0.58365052551965002</v>
      </c>
      <c r="AV10" s="17">
        <v>0.53692670817316102</v>
      </c>
      <c r="AW10" s="17">
        <v>0.45470045215079902</v>
      </c>
      <c r="AX10" s="17">
        <v>0.59505474154665094</v>
      </c>
      <c r="AY10" s="17"/>
      <c r="AZ10" s="17">
        <v>0.53808322295337596</v>
      </c>
      <c r="BA10" s="17">
        <v>0.55829932235741497</v>
      </c>
      <c r="BB10" s="17">
        <v>0.50946187187591097</v>
      </c>
      <c r="BC10" s="17">
        <v>0.55196712684996396</v>
      </c>
      <c r="BD10" s="17">
        <v>0.51515449346754505</v>
      </c>
      <c r="BE10" s="17"/>
      <c r="BF10" s="17">
        <v>0.54512954283356596</v>
      </c>
      <c r="BG10" s="17"/>
      <c r="BH10" s="17">
        <v>0.57448939302358204</v>
      </c>
      <c r="BI10" s="17"/>
      <c r="BJ10" s="17">
        <v>0.54912038878284397</v>
      </c>
      <c r="BK10" s="17">
        <v>0.50355791150939999</v>
      </c>
      <c r="BL10" s="17">
        <v>0.51476615134688597</v>
      </c>
      <c r="BM10" s="17">
        <v>0.58660677793013505</v>
      </c>
      <c r="BN10" s="17">
        <v>0.53924480085757798</v>
      </c>
      <c r="BO10" s="17">
        <v>0.395959869495493</v>
      </c>
      <c r="BP10" s="17"/>
      <c r="BQ10" s="17">
        <v>0.49585862697316702</v>
      </c>
      <c r="BR10" s="17">
        <v>0.54200597317676802</v>
      </c>
      <c r="BS10" s="17">
        <v>0.56078629353520704</v>
      </c>
      <c r="BT10" s="17"/>
      <c r="BU10" s="17">
        <v>0.40862334721544802</v>
      </c>
      <c r="BV10" s="17">
        <v>0.56794104964228698</v>
      </c>
      <c r="BW10" s="17">
        <v>0.52484626843507798</v>
      </c>
      <c r="BX10" s="17"/>
      <c r="BY10" s="17">
        <v>0.57653554672138496</v>
      </c>
      <c r="BZ10" s="17"/>
      <c r="CA10" s="17">
        <v>0.53464370717207399</v>
      </c>
    </row>
    <row r="11" spans="2:79" x14ac:dyDescent="0.35">
      <c r="B11" s="18" t="s">
        <v>591</v>
      </c>
      <c r="C11" s="17">
        <v>0.13235968932537601</v>
      </c>
      <c r="D11" s="17">
        <v>0.13239836232333399</v>
      </c>
      <c r="E11" s="17">
        <v>0.13313004723952801</v>
      </c>
      <c r="F11" s="17"/>
      <c r="G11" s="17">
        <v>0.13202635254171699</v>
      </c>
      <c r="H11" s="17">
        <v>0.16710260497785601</v>
      </c>
      <c r="I11" s="17">
        <v>0.186869689495513</v>
      </c>
      <c r="J11" s="17">
        <v>0.154165858547748</v>
      </c>
      <c r="K11" s="17">
        <v>4.7295720519541798E-2</v>
      </c>
      <c r="L11" s="17">
        <v>0.102170353450504</v>
      </c>
      <c r="M11" s="17"/>
      <c r="N11" s="17">
        <v>0.16460537475929901</v>
      </c>
      <c r="O11" s="17">
        <v>0.12912880625748399</v>
      </c>
      <c r="P11" s="17">
        <v>0.124449951929235</v>
      </c>
      <c r="Q11" s="17">
        <v>0.109536976213342</v>
      </c>
      <c r="R11" s="17"/>
      <c r="S11" s="17">
        <v>0.15574854343967501</v>
      </c>
      <c r="T11" s="17">
        <v>7.3793221915327306E-2</v>
      </c>
      <c r="U11" s="17">
        <v>8.7434725244385197E-2</v>
      </c>
      <c r="V11" s="17">
        <v>0.21644437270710401</v>
      </c>
      <c r="W11" s="17">
        <v>0.16367733349726499</v>
      </c>
      <c r="X11" s="17">
        <v>0.18011372281177901</v>
      </c>
      <c r="Y11" s="17">
        <v>8.4685152893119606E-2</v>
      </c>
      <c r="Z11" s="17">
        <v>6.2163127765304901E-2</v>
      </c>
      <c r="AA11" s="17">
        <v>9.0883505409160195E-2</v>
      </c>
      <c r="AB11" s="17">
        <v>0.119398815469549</v>
      </c>
      <c r="AC11" s="17">
        <v>0.21902510929711699</v>
      </c>
      <c r="AD11" s="17">
        <v>0.23386574507791699</v>
      </c>
      <c r="AE11" s="17"/>
      <c r="AF11" s="17">
        <v>9.8419751028037197E-2</v>
      </c>
      <c r="AG11" s="17">
        <v>0.16355083885299801</v>
      </c>
      <c r="AH11" s="17">
        <v>0.121271749860853</v>
      </c>
      <c r="AI11" s="17">
        <v>0.101978973638412</v>
      </c>
      <c r="AJ11" s="17">
        <v>0.243923611474612</v>
      </c>
      <c r="AK11" s="17">
        <v>0.18789647475304699</v>
      </c>
      <c r="AL11" s="17"/>
      <c r="AM11" s="17">
        <v>9.4035223394270104E-2</v>
      </c>
      <c r="AN11" s="17">
        <v>0.134154293393242</v>
      </c>
      <c r="AO11" s="17">
        <v>0.166068550114751</v>
      </c>
      <c r="AP11" s="17">
        <v>0.151460213638383</v>
      </c>
      <c r="AQ11" s="17">
        <v>0.10989098059595</v>
      </c>
      <c r="AR11" s="17"/>
      <c r="AS11" s="17">
        <v>0.16683935741589001</v>
      </c>
      <c r="AT11" s="17">
        <v>0.110593770859219</v>
      </c>
      <c r="AU11" s="17">
        <v>0.113465783595098</v>
      </c>
      <c r="AV11" s="17">
        <v>0.12995788450315501</v>
      </c>
      <c r="AW11" s="17">
        <v>0.126289649828182</v>
      </c>
      <c r="AX11" s="17">
        <v>0.165024977475001</v>
      </c>
      <c r="AY11" s="17"/>
      <c r="AZ11" s="17">
        <v>0.13237557876417899</v>
      </c>
      <c r="BA11" s="17">
        <v>0.134037040847167</v>
      </c>
      <c r="BB11" s="17">
        <v>0.15448434009645101</v>
      </c>
      <c r="BC11" s="17">
        <v>0.15534028670810801</v>
      </c>
      <c r="BD11" s="17">
        <v>9.9732076985146495E-2</v>
      </c>
      <c r="BE11" s="17"/>
      <c r="BF11" s="17">
        <v>0.12859811824786699</v>
      </c>
      <c r="BG11" s="17"/>
      <c r="BH11" s="17">
        <v>0.122850799959726</v>
      </c>
      <c r="BI11" s="17"/>
      <c r="BJ11" s="17">
        <v>0.15350527263465699</v>
      </c>
      <c r="BK11" s="17">
        <v>0.114260326884842</v>
      </c>
      <c r="BL11" s="17">
        <v>0.12276559437619899</v>
      </c>
      <c r="BM11" s="17">
        <v>0.113482493055874</v>
      </c>
      <c r="BN11" s="17">
        <v>0.12400869726080201</v>
      </c>
      <c r="BO11" s="17">
        <v>9.3035274278934599E-2</v>
      </c>
      <c r="BP11" s="17"/>
      <c r="BQ11" s="17">
        <v>6.2413029412644101E-2</v>
      </c>
      <c r="BR11" s="17">
        <v>0.172211954855536</v>
      </c>
      <c r="BS11" s="17">
        <v>0.12792550472172901</v>
      </c>
      <c r="BT11" s="17"/>
      <c r="BU11" s="17">
        <v>0.24130730245801499</v>
      </c>
      <c r="BV11" s="17">
        <v>0.122624716986447</v>
      </c>
      <c r="BW11" s="17">
        <v>0.14247412401465701</v>
      </c>
      <c r="BX11" s="17"/>
      <c r="BY11" s="17">
        <v>3.3662262721516699E-2</v>
      </c>
      <c r="BZ11" s="17"/>
      <c r="CA11" s="17">
        <v>0.11592420190009201</v>
      </c>
    </row>
    <row r="12" spans="2:79" x14ac:dyDescent="0.35">
      <c r="B12" s="18" t="s">
        <v>592</v>
      </c>
      <c r="C12" s="17">
        <v>3.3681008633127098E-2</v>
      </c>
      <c r="D12" s="17">
        <v>3.9084769616824201E-2</v>
      </c>
      <c r="E12" s="17">
        <v>2.8907529494924498E-2</v>
      </c>
      <c r="F12" s="17"/>
      <c r="G12" s="17">
        <v>9.5212563767536808E-3</v>
      </c>
      <c r="H12" s="17">
        <v>5.0209015801800698E-2</v>
      </c>
      <c r="I12" s="17">
        <v>3.3188028818347398E-2</v>
      </c>
      <c r="J12" s="17">
        <v>1.9210330558574101E-2</v>
      </c>
      <c r="K12" s="17">
        <v>4.0887390413802599E-2</v>
      </c>
      <c r="L12" s="17">
        <v>4.2656193730806799E-2</v>
      </c>
      <c r="M12" s="17"/>
      <c r="N12" s="17">
        <v>4.3519480771563E-2</v>
      </c>
      <c r="O12" s="17">
        <v>2.7773649683423999E-2</v>
      </c>
      <c r="P12" s="17">
        <v>4.5891034435118598E-2</v>
      </c>
      <c r="Q12" s="17">
        <v>1.8530787323453299E-2</v>
      </c>
      <c r="R12" s="17"/>
      <c r="S12" s="17">
        <v>3.3288741424599297E-2</v>
      </c>
      <c r="T12" s="17">
        <v>3.4249303870319499E-2</v>
      </c>
      <c r="U12" s="17">
        <v>7.3853464899059397E-3</v>
      </c>
      <c r="V12" s="17">
        <v>0</v>
      </c>
      <c r="W12" s="17">
        <v>3.4037575005390397E-2</v>
      </c>
      <c r="X12" s="17">
        <v>7.2440309103614306E-2</v>
      </c>
      <c r="Y12" s="17">
        <v>2.9594261711118799E-2</v>
      </c>
      <c r="Z12" s="17">
        <v>4.6231912317204499E-2</v>
      </c>
      <c r="AA12" s="17">
        <v>2.6776858652116101E-2</v>
      </c>
      <c r="AB12" s="17">
        <v>5.6461343383496697E-2</v>
      </c>
      <c r="AC12" s="17">
        <v>1.47753959646152E-2</v>
      </c>
      <c r="AD12" s="17">
        <v>8.3400974602379399E-2</v>
      </c>
      <c r="AE12" s="17"/>
      <c r="AF12" s="17">
        <v>4.5083575329558603E-2</v>
      </c>
      <c r="AG12" s="17">
        <v>4.5769871284198203E-2</v>
      </c>
      <c r="AH12" s="17">
        <v>2.17189784482914E-2</v>
      </c>
      <c r="AI12" s="17">
        <v>3.9443244639675301E-2</v>
      </c>
      <c r="AJ12" s="17">
        <v>0</v>
      </c>
      <c r="AK12" s="17">
        <v>1.7543558790527599E-2</v>
      </c>
      <c r="AL12" s="17"/>
      <c r="AM12" s="17">
        <v>3.7945106738161601E-2</v>
      </c>
      <c r="AN12" s="17">
        <v>1.7925149141864601E-2</v>
      </c>
      <c r="AO12" s="17">
        <v>4.51600780917642E-2</v>
      </c>
      <c r="AP12" s="17">
        <v>3.69360409610206E-2</v>
      </c>
      <c r="AQ12" s="17">
        <v>0</v>
      </c>
      <c r="AR12" s="17"/>
      <c r="AS12" s="17">
        <v>1.97820344481703E-2</v>
      </c>
      <c r="AT12" s="17">
        <v>5.8121280046847801E-2</v>
      </c>
      <c r="AU12" s="17">
        <v>1.47417166919272E-2</v>
      </c>
      <c r="AV12" s="17">
        <v>4.0489147507991201E-2</v>
      </c>
      <c r="AW12" s="17">
        <v>2.4566503028541398E-2</v>
      </c>
      <c r="AX12" s="17">
        <v>2.5717796580407199E-2</v>
      </c>
      <c r="AY12" s="17"/>
      <c r="AZ12" s="17">
        <v>4.9088882291835501E-2</v>
      </c>
      <c r="BA12" s="17">
        <v>3.3083432599060103E-2</v>
      </c>
      <c r="BB12" s="17">
        <v>2.1707413489514198E-2</v>
      </c>
      <c r="BC12" s="17">
        <v>2.9901528993167802E-2</v>
      </c>
      <c r="BD12" s="17">
        <v>3.4233361163220601E-2</v>
      </c>
      <c r="BE12" s="17"/>
      <c r="BF12" s="17">
        <v>3.3465680949017897E-2</v>
      </c>
      <c r="BG12" s="17"/>
      <c r="BH12" s="17">
        <v>3.02170654027538E-2</v>
      </c>
      <c r="BI12" s="17"/>
      <c r="BJ12" s="17">
        <v>1.7015153668140898E-2</v>
      </c>
      <c r="BK12" s="17">
        <v>6.45048981984533E-2</v>
      </c>
      <c r="BL12" s="17">
        <v>4.0356924648843003E-2</v>
      </c>
      <c r="BM12" s="17">
        <v>1.4626696253479E-2</v>
      </c>
      <c r="BN12" s="17">
        <v>0</v>
      </c>
      <c r="BO12" s="17">
        <v>0</v>
      </c>
      <c r="BP12" s="17"/>
      <c r="BQ12" s="17">
        <v>7.22001773129195E-2</v>
      </c>
      <c r="BR12" s="17">
        <v>1.37616203692318E-2</v>
      </c>
      <c r="BS12" s="17">
        <v>3.5087990217723901E-2</v>
      </c>
      <c r="BT12" s="17"/>
      <c r="BU12" s="17">
        <v>6.7029819257838604E-3</v>
      </c>
      <c r="BV12" s="17">
        <v>1.1926273537911401E-2</v>
      </c>
      <c r="BW12" s="17">
        <v>4.7097879665596198E-2</v>
      </c>
      <c r="BX12" s="17"/>
      <c r="BY12" s="17">
        <v>1.4292498118931799E-2</v>
      </c>
      <c r="BZ12" s="17"/>
      <c r="CA12" s="17">
        <v>7.29413802801414E-3</v>
      </c>
    </row>
    <row r="13" spans="2:79" x14ac:dyDescent="0.35">
      <c r="B13" s="18" t="s">
        <v>136</v>
      </c>
      <c r="C13" s="17">
        <v>0.12605128614556299</v>
      </c>
      <c r="D13" s="17">
        <v>0.11706025999455499</v>
      </c>
      <c r="E13" s="17">
        <v>0.13510244285150999</v>
      </c>
      <c r="F13" s="17"/>
      <c r="G13" s="17">
        <v>0.148226965460139</v>
      </c>
      <c r="H13" s="17">
        <v>9.6711657284846306E-2</v>
      </c>
      <c r="I13" s="17">
        <v>0.110662121627581</v>
      </c>
      <c r="J13" s="17">
        <v>0.110172327747285</v>
      </c>
      <c r="K13" s="17">
        <v>0.13181195057553299</v>
      </c>
      <c r="L13" s="17">
        <v>0.157124274709563</v>
      </c>
      <c r="M13" s="17"/>
      <c r="N13" s="17">
        <v>8.8065028595917499E-2</v>
      </c>
      <c r="O13" s="17">
        <v>0.127296879167656</v>
      </c>
      <c r="P13" s="17">
        <v>0.15673442743916299</v>
      </c>
      <c r="Q13" s="17">
        <v>0.141412151464791</v>
      </c>
      <c r="R13" s="17"/>
      <c r="S13" s="17">
        <v>9.36254286766596E-2</v>
      </c>
      <c r="T13" s="17">
        <v>0.102351613279207</v>
      </c>
      <c r="U13" s="17">
        <v>0.144420361596721</v>
      </c>
      <c r="V13" s="17">
        <v>0.17817677962016501</v>
      </c>
      <c r="W13" s="17">
        <v>9.9381002924053899E-2</v>
      </c>
      <c r="X13" s="17">
        <v>0.15715334143422899</v>
      </c>
      <c r="Y13" s="17">
        <v>8.3104452564445194E-2</v>
      </c>
      <c r="Z13" s="17">
        <v>8.5474490611212095E-2</v>
      </c>
      <c r="AA13" s="17">
        <v>0.15232320575087599</v>
      </c>
      <c r="AB13" s="17">
        <v>0.20522871961102099</v>
      </c>
      <c r="AC13" s="17">
        <v>7.7816446394097405E-2</v>
      </c>
      <c r="AD13" s="17">
        <v>4.3181046076627601E-2</v>
      </c>
      <c r="AE13" s="17"/>
      <c r="AF13" s="17">
        <v>0.128349559700038</v>
      </c>
      <c r="AG13" s="17">
        <v>0.13919797175867499</v>
      </c>
      <c r="AH13" s="17">
        <v>8.7694126553210405E-2</v>
      </c>
      <c r="AI13" s="17">
        <v>5.61127848646336E-2</v>
      </c>
      <c r="AJ13" s="17">
        <v>0.115353969228062</v>
      </c>
      <c r="AK13" s="17">
        <v>7.6618450149461004E-2</v>
      </c>
      <c r="AL13" s="17"/>
      <c r="AM13" s="17">
        <v>0.154313882719645</v>
      </c>
      <c r="AN13" s="17">
        <v>0.103548454027923</v>
      </c>
      <c r="AO13" s="17">
        <v>0.107155784333221</v>
      </c>
      <c r="AP13" s="17">
        <v>0.13606366529472699</v>
      </c>
      <c r="AQ13" s="17">
        <v>0.22273711534403801</v>
      </c>
      <c r="AR13" s="17"/>
      <c r="AS13" s="17">
        <v>0.157750706559633</v>
      </c>
      <c r="AT13" s="17">
        <v>7.2976227196431695E-2</v>
      </c>
      <c r="AU13" s="17">
        <v>0.111219985268366</v>
      </c>
      <c r="AV13" s="17">
        <v>0.16981568972362701</v>
      </c>
      <c r="AW13" s="17">
        <v>0.18165260012272599</v>
      </c>
      <c r="AX13" s="17">
        <v>4.6509916725064E-2</v>
      </c>
      <c r="AY13" s="17"/>
      <c r="AZ13" s="17">
        <v>0.101601115583102</v>
      </c>
      <c r="BA13" s="17">
        <v>0.111441480118465</v>
      </c>
      <c r="BB13" s="17">
        <v>0.136024225411601</v>
      </c>
      <c r="BC13" s="17">
        <v>0.126964388698976</v>
      </c>
      <c r="BD13" s="17">
        <v>0.16103317249643201</v>
      </c>
      <c r="BE13" s="17"/>
      <c r="BF13" s="17">
        <v>0.119135262126726</v>
      </c>
      <c r="BG13" s="17"/>
      <c r="BH13" s="17">
        <v>0.11059996647131901</v>
      </c>
      <c r="BI13" s="17"/>
      <c r="BJ13" s="17">
        <v>0.11542470612111901</v>
      </c>
      <c r="BK13" s="17">
        <v>0.160817128221832</v>
      </c>
      <c r="BL13" s="17">
        <v>0.12755956217821701</v>
      </c>
      <c r="BM13" s="17">
        <v>0.155923506830693</v>
      </c>
      <c r="BN13" s="17">
        <v>8.0466281504586207E-2</v>
      </c>
      <c r="BO13" s="17">
        <v>0.14208184042149399</v>
      </c>
      <c r="BP13" s="17"/>
      <c r="BQ13" s="17">
        <v>0.124443378930763</v>
      </c>
      <c r="BR13" s="17">
        <v>9.8083861731226907E-2</v>
      </c>
      <c r="BS13" s="17">
        <v>0.109595417657988</v>
      </c>
      <c r="BT13" s="17"/>
      <c r="BU13" s="17">
        <v>8.84592676047843E-2</v>
      </c>
      <c r="BV13" s="17">
        <v>0.116678461214503</v>
      </c>
      <c r="BW13" s="17">
        <v>0.115467568821634</v>
      </c>
      <c r="BX13" s="17"/>
      <c r="BY13" s="17">
        <v>0.173531128917745</v>
      </c>
      <c r="BZ13" s="17"/>
      <c r="CA13" s="17">
        <v>6.5062443541721998E-2</v>
      </c>
    </row>
    <row r="14" spans="2:79" x14ac:dyDescent="0.35">
      <c r="B14" s="18" t="s">
        <v>593</v>
      </c>
      <c r="C14" s="21">
        <v>0.70790801589593499</v>
      </c>
      <c r="D14" s="21">
        <v>0.71145660806528699</v>
      </c>
      <c r="E14" s="21">
        <v>0.70285998041403797</v>
      </c>
      <c r="F14" s="21"/>
      <c r="G14" s="21">
        <v>0.71022542562139102</v>
      </c>
      <c r="H14" s="21">
        <v>0.68597672193549697</v>
      </c>
      <c r="I14" s="21">
        <v>0.66928016005855795</v>
      </c>
      <c r="J14" s="21">
        <v>0.71645148314639295</v>
      </c>
      <c r="K14" s="21">
        <v>0.78000493849112296</v>
      </c>
      <c r="L14" s="21">
        <v>0.69804917810912603</v>
      </c>
      <c r="M14" s="21"/>
      <c r="N14" s="21">
        <v>0.70381011587321995</v>
      </c>
      <c r="O14" s="21">
        <v>0.71580066489143601</v>
      </c>
      <c r="P14" s="21">
        <v>0.67292458619648399</v>
      </c>
      <c r="Q14" s="21">
        <v>0.73052008499841403</v>
      </c>
      <c r="R14" s="21"/>
      <c r="S14" s="21">
        <v>0.71733728645906603</v>
      </c>
      <c r="T14" s="21">
        <v>0.78960586093514595</v>
      </c>
      <c r="U14" s="21">
        <v>0.76075956666898803</v>
      </c>
      <c r="V14" s="21">
        <v>0.60537884767273098</v>
      </c>
      <c r="W14" s="21">
        <v>0.70290408857329001</v>
      </c>
      <c r="X14" s="21">
        <v>0.59029262665037796</v>
      </c>
      <c r="Y14" s="21">
        <v>0.80261613283131705</v>
      </c>
      <c r="Z14" s="21">
        <v>0.80613046930627896</v>
      </c>
      <c r="AA14" s="21">
        <v>0.73001643018784701</v>
      </c>
      <c r="AB14" s="21">
        <v>0.61891112153593297</v>
      </c>
      <c r="AC14" s="21">
        <v>0.68838304834416997</v>
      </c>
      <c r="AD14" s="21">
        <v>0.63955223424307595</v>
      </c>
      <c r="AE14" s="21"/>
      <c r="AF14" s="21">
        <v>0.72814711394236598</v>
      </c>
      <c r="AG14" s="21">
        <v>0.65148131810412901</v>
      </c>
      <c r="AH14" s="21">
        <v>0.76931514513764498</v>
      </c>
      <c r="AI14" s="21">
        <v>0.80246499685727901</v>
      </c>
      <c r="AJ14" s="21">
        <v>0.64072241929732598</v>
      </c>
      <c r="AK14" s="21">
        <v>0.71794151630696401</v>
      </c>
      <c r="AL14" s="21"/>
      <c r="AM14" s="21">
        <v>0.71370578714792299</v>
      </c>
      <c r="AN14" s="21">
        <v>0.74437210343697002</v>
      </c>
      <c r="AO14" s="21">
        <v>0.68161558746026396</v>
      </c>
      <c r="AP14" s="21">
        <v>0.67554008010586997</v>
      </c>
      <c r="AQ14" s="21">
        <v>0.66737190406001201</v>
      </c>
      <c r="AR14" s="21"/>
      <c r="AS14" s="21">
        <v>0.65562790157630702</v>
      </c>
      <c r="AT14" s="21">
        <v>0.75830872189750098</v>
      </c>
      <c r="AU14" s="21">
        <v>0.76057251444460905</v>
      </c>
      <c r="AV14" s="21">
        <v>0.65973727826522699</v>
      </c>
      <c r="AW14" s="21">
        <v>0.66749124702055096</v>
      </c>
      <c r="AX14" s="21">
        <v>0.76274730921952805</v>
      </c>
      <c r="AY14" s="21"/>
      <c r="AZ14" s="21">
        <v>0.71693442336088298</v>
      </c>
      <c r="BA14" s="21">
        <v>0.72143804643530796</v>
      </c>
      <c r="BB14" s="21">
        <v>0.68778402100243397</v>
      </c>
      <c r="BC14" s="21">
        <v>0.68779379559974796</v>
      </c>
      <c r="BD14" s="21">
        <v>0.70500138935520096</v>
      </c>
      <c r="BE14" s="21"/>
      <c r="BF14" s="21">
        <v>0.71880093867638895</v>
      </c>
      <c r="BG14" s="21"/>
      <c r="BH14" s="21">
        <v>0.73633216816620095</v>
      </c>
      <c r="BI14" s="21"/>
      <c r="BJ14" s="21">
        <v>0.71405486757608305</v>
      </c>
      <c r="BK14" s="21">
        <v>0.66041764669487302</v>
      </c>
      <c r="BL14" s="21">
        <v>0.709317918796741</v>
      </c>
      <c r="BM14" s="21">
        <v>0.715967303859953</v>
      </c>
      <c r="BN14" s="21">
        <v>0.795525021234611</v>
      </c>
      <c r="BO14" s="21">
        <v>0.76488288529957205</v>
      </c>
      <c r="BP14" s="21"/>
      <c r="BQ14" s="21">
        <v>0.74094341434367395</v>
      </c>
      <c r="BR14" s="21">
        <v>0.71594256304400605</v>
      </c>
      <c r="BS14" s="21">
        <v>0.72739108740255898</v>
      </c>
      <c r="BT14" s="21"/>
      <c r="BU14" s="21">
        <v>0.66353044801141703</v>
      </c>
      <c r="BV14" s="21">
        <v>0.74877054826113898</v>
      </c>
      <c r="BW14" s="21">
        <v>0.69496042749811404</v>
      </c>
      <c r="BX14" s="21"/>
      <c r="BY14" s="21">
        <v>0.77851411024180694</v>
      </c>
      <c r="BZ14" s="21"/>
      <c r="CA14" s="21">
        <v>0.81171921653017198</v>
      </c>
    </row>
    <row r="15" spans="2:79" x14ac:dyDescent="0.35">
      <c r="B15" s="18" t="s">
        <v>594</v>
      </c>
      <c r="C15" s="21">
        <v>0.16604069795850299</v>
      </c>
      <c r="D15" s="21">
        <v>0.17148313194015799</v>
      </c>
      <c r="E15" s="21">
        <v>0.16203757673445299</v>
      </c>
      <c r="F15" s="21"/>
      <c r="G15" s="21">
        <v>0.14154760891847001</v>
      </c>
      <c r="H15" s="21">
        <v>0.21731162077965699</v>
      </c>
      <c r="I15" s="21">
        <v>0.22005771831386101</v>
      </c>
      <c r="J15" s="21">
        <v>0.17337618910632199</v>
      </c>
      <c r="K15" s="21">
        <v>8.8183110933344397E-2</v>
      </c>
      <c r="L15" s="21">
        <v>0.14482654718131099</v>
      </c>
      <c r="M15" s="21"/>
      <c r="N15" s="21">
        <v>0.20812485553086199</v>
      </c>
      <c r="O15" s="21">
        <v>0.15690245594090799</v>
      </c>
      <c r="P15" s="21">
        <v>0.17034098636435399</v>
      </c>
      <c r="Q15" s="21">
        <v>0.128067763536795</v>
      </c>
      <c r="R15" s="21"/>
      <c r="S15" s="21">
        <v>0.18903728486427401</v>
      </c>
      <c r="T15" s="21">
        <v>0.10804252578564701</v>
      </c>
      <c r="U15" s="21">
        <v>9.4820071734291106E-2</v>
      </c>
      <c r="V15" s="21">
        <v>0.21644437270710401</v>
      </c>
      <c r="W15" s="21">
        <v>0.19771490850265599</v>
      </c>
      <c r="X15" s="21">
        <v>0.252554031915393</v>
      </c>
      <c r="Y15" s="21">
        <v>0.114279414604238</v>
      </c>
      <c r="Z15" s="21">
        <v>0.108395040082509</v>
      </c>
      <c r="AA15" s="21">
        <v>0.117660364061276</v>
      </c>
      <c r="AB15" s="21">
        <v>0.17586015885304601</v>
      </c>
      <c r="AC15" s="21">
        <v>0.23380050526173199</v>
      </c>
      <c r="AD15" s="21">
        <v>0.31726671968029702</v>
      </c>
      <c r="AE15" s="21"/>
      <c r="AF15" s="21">
        <v>0.14350332635759599</v>
      </c>
      <c r="AG15" s="21">
        <v>0.209320710137197</v>
      </c>
      <c r="AH15" s="21">
        <v>0.142990728309145</v>
      </c>
      <c r="AI15" s="21">
        <v>0.14142221827808699</v>
      </c>
      <c r="AJ15" s="21">
        <v>0.243923611474612</v>
      </c>
      <c r="AK15" s="21">
        <v>0.20544003354357501</v>
      </c>
      <c r="AL15" s="21"/>
      <c r="AM15" s="21">
        <v>0.13198033013243199</v>
      </c>
      <c r="AN15" s="21">
        <v>0.152079442535107</v>
      </c>
      <c r="AO15" s="21">
        <v>0.211228628206515</v>
      </c>
      <c r="AP15" s="21">
        <v>0.18839625459940301</v>
      </c>
      <c r="AQ15" s="21">
        <v>0.10989098059595</v>
      </c>
      <c r="AR15" s="21"/>
      <c r="AS15" s="21">
        <v>0.18662139186405999</v>
      </c>
      <c r="AT15" s="21">
        <v>0.168715050906067</v>
      </c>
      <c r="AU15" s="21">
        <v>0.12820750028702499</v>
      </c>
      <c r="AV15" s="21">
        <v>0.170447032011146</v>
      </c>
      <c r="AW15" s="21">
        <v>0.15085615285672299</v>
      </c>
      <c r="AX15" s="21">
        <v>0.19074277405540799</v>
      </c>
      <c r="AY15" s="21"/>
      <c r="AZ15" s="21">
        <v>0.18146446105601499</v>
      </c>
      <c r="BA15" s="21">
        <v>0.16712047344622799</v>
      </c>
      <c r="BB15" s="21">
        <v>0.17619175358596501</v>
      </c>
      <c r="BC15" s="21">
        <v>0.18524181570127601</v>
      </c>
      <c r="BD15" s="21">
        <v>0.13396543814836701</v>
      </c>
      <c r="BE15" s="21"/>
      <c r="BF15" s="21">
        <v>0.16206379919688499</v>
      </c>
      <c r="BG15" s="21"/>
      <c r="BH15" s="21">
        <v>0.15306786536247999</v>
      </c>
      <c r="BI15" s="21"/>
      <c r="BJ15" s="21">
        <v>0.17052042630279801</v>
      </c>
      <c r="BK15" s="21">
        <v>0.17876522508329601</v>
      </c>
      <c r="BL15" s="21">
        <v>0.16312251902504199</v>
      </c>
      <c r="BM15" s="21">
        <v>0.128109189309354</v>
      </c>
      <c r="BN15" s="21">
        <v>0.12400869726080201</v>
      </c>
      <c r="BO15" s="21">
        <v>9.3035274278934599E-2</v>
      </c>
      <c r="BP15" s="21"/>
      <c r="BQ15" s="21">
        <v>0.13461320672556401</v>
      </c>
      <c r="BR15" s="21">
        <v>0.18597357522476701</v>
      </c>
      <c r="BS15" s="21">
        <v>0.163013494939453</v>
      </c>
      <c r="BT15" s="21"/>
      <c r="BU15" s="21">
        <v>0.24801028438379799</v>
      </c>
      <c r="BV15" s="21">
        <v>0.13455099052435801</v>
      </c>
      <c r="BW15" s="21">
        <v>0.18957200368025301</v>
      </c>
      <c r="BX15" s="21"/>
      <c r="BY15" s="21">
        <v>4.7954760840448397E-2</v>
      </c>
      <c r="BZ15" s="21"/>
      <c r="CA15" s="21">
        <v>0.123218339928106</v>
      </c>
    </row>
    <row r="16" spans="2:79" x14ac:dyDescent="0.35">
      <c r="B16" s="18" t="s">
        <v>202</v>
      </c>
      <c r="C16" s="22">
        <v>0.54186731793743204</v>
      </c>
      <c r="D16" s="22">
        <v>0.53997347612513003</v>
      </c>
      <c r="E16" s="22">
        <v>0.54082240367958501</v>
      </c>
      <c r="F16" s="22"/>
      <c r="G16" s="22">
        <v>0.56867781670292095</v>
      </c>
      <c r="H16" s="22">
        <v>0.46866510115583998</v>
      </c>
      <c r="I16" s="22">
        <v>0.449222441744697</v>
      </c>
      <c r="J16" s="22">
        <v>0.54307529404007104</v>
      </c>
      <c r="K16" s="22">
        <v>0.69182182755777899</v>
      </c>
      <c r="L16" s="22">
        <v>0.55322263092781498</v>
      </c>
      <c r="M16" s="22"/>
      <c r="N16" s="22">
        <v>0.49568526034235699</v>
      </c>
      <c r="O16" s="22">
        <v>0.558898208950528</v>
      </c>
      <c r="P16" s="22">
        <v>0.50258359983212997</v>
      </c>
      <c r="Q16" s="22">
        <v>0.60245232146161898</v>
      </c>
      <c r="R16" s="22"/>
      <c r="S16" s="22">
        <v>0.52830000159479196</v>
      </c>
      <c r="T16" s="22">
        <v>0.68156333514949896</v>
      </c>
      <c r="U16" s="22">
        <v>0.66593949493469695</v>
      </c>
      <c r="V16" s="22">
        <v>0.388934474965627</v>
      </c>
      <c r="W16" s="22">
        <v>0.50518918007063496</v>
      </c>
      <c r="X16" s="22">
        <v>0.33773859473498502</v>
      </c>
      <c r="Y16" s="22">
        <v>0.68833671822707798</v>
      </c>
      <c r="Z16" s="22">
        <v>0.69773542922376897</v>
      </c>
      <c r="AA16" s="22">
        <v>0.61235606612657101</v>
      </c>
      <c r="AB16" s="22">
        <v>0.44305096268288702</v>
      </c>
      <c r="AC16" s="22">
        <v>0.45458254308243801</v>
      </c>
      <c r="AD16" s="22">
        <v>0.32228551456277899</v>
      </c>
      <c r="AE16" s="22"/>
      <c r="AF16" s="22">
        <v>0.58464378758476998</v>
      </c>
      <c r="AG16" s="22">
        <v>0.44216060796693202</v>
      </c>
      <c r="AH16" s="22">
        <v>0.62632441682850004</v>
      </c>
      <c r="AI16" s="22">
        <v>0.66104277857919203</v>
      </c>
      <c r="AJ16" s="22">
        <v>0.39679880782271498</v>
      </c>
      <c r="AK16" s="22">
        <v>0.51250148276339003</v>
      </c>
      <c r="AL16" s="22"/>
      <c r="AM16" s="22">
        <v>0.58172545701549105</v>
      </c>
      <c r="AN16" s="22">
        <v>0.59229266090186306</v>
      </c>
      <c r="AO16" s="22">
        <v>0.47038695925374902</v>
      </c>
      <c r="AP16" s="22">
        <v>0.48714382550646601</v>
      </c>
      <c r="AQ16" s="22">
        <v>0.55748092346406197</v>
      </c>
      <c r="AR16" s="22"/>
      <c r="AS16" s="22">
        <v>0.469006509712247</v>
      </c>
      <c r="AT16" s="22">
        <v>0.589593670991435</v>
      </c>
      <c r="AU16" s="22">
        <v>0.63236501415758495</v>
      </c>
      <c r="AV16" s="22">
        <v>0.48929024625408102</v>
      </c>
      <c r="AW16" s="22">
        <v>0.51663509416382802</v>
      </c>
      <c r="AX16" s="22">
        <v>0.57200453516411998</v>
      </c>
      <c r="AY16" s="22"/>
      <c r="AZ16" s="22">
        <v>0.53546996230486799</v>
      </c>
      <c r="BA16" s="22">
        <v>0.55431757298908002</v>
      </c>
      <c r="BB16" s="22">
        <v>0.51159226741646902</v>
      </c>
      <c r="BC16" s="22">
        <v>0.502551979898472</v>
      </c>
      <c r="BD16" s="22">
        <v>0.57103595120683304</v>
      </c>
      <c r="BE16" s="22"/>
      <c r="BF16" s="22">
        <v>0.55673713947950398</v>
      </c>
      <c r="BG16" s="22"/>
      <c r="BH16" s="22">
        <v>0.58326430280372099</v>
      </c>
      <c r="BI16" s="22"/>
      <c r="BJ16" s="22">
        <v>0.54353444127328499</v>
      </c>
      <c r="BK16" s="22">
        <v>0.48165242161157701</v>
      </c>
      <c r="BL16" s="22">
        <v>0.54619539977169895</v>
      </c>
      <c r="BM16" s="22">
        <v>0.5878581145506</v>
      </c>
      <c r="BN16" s="22">
        <v>0.671516323973809</v>
      </c>
      <c r="BO16" s="22">
        <v>0.67184761102063695</v>
      </c>
      <c r="BP16" s="22"/>
      <c r="BQ16" s="22">
        <v>0.60633020761810996</v>
      </c>
      <c r="BR16" s="22">
        <v>0.52996898781923796</v>
      </c>
      <c r="BS16" s="22">
        <v>0.56437759246310604</v>
      </c>
      <c r="BT16" s="22"/>
      <c r="BU16" s="22">
        <v>0.41552016362761901</v>
      </c>
      <c r="BV16" s="22">
        <v>0.61421955773678105</v>
      </c>
      <c r="BW16" s="22">
        <v>0.50538842381786098</v>
      </c>
      <c r="BX16" s="22"/>
      <c r="BY16" s="22">
        <v>0.73055934940135803</v>
      </c>
      <c r="BZ16" s="22"/>
      <c r="CA16" s="22">
        <v>0.68850087660206605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804</v>
      </c>
      <c r="D7" s="10">
        <v>398</v>
      </c>
      <c r="E7" s="10">
        <v>404</v>
      </c>
      <c r="F7" s="10"/>
      <c r="G7" s="10">
        <v>80</v>
      </c>
      <c r="H7" s="10">
        <v>115</v>
      </c>
      <c r="I7" s="10">
        <v>113</v>
      </c>
      <c r="J7" s="10">
        <v>130</v>
      </c>
      <c r="K7" s="10">
        <v>154</v>
      </c>
      <c r="L7" s="10">
        <v>212</v>
      </c>
      <c r="M7" s="10"/>
      <c r="N7" s="10">
        <v>318</v>
      </c>
      <c r="O7" s="10">
        <v>220</v>
      </c>
      <c r="P7" s="10">
        <v>109</v>
      </c>
      <c r="Q7" s="10">
        <v>153</v>
      </c>
      <c r="R7" s="10"/>
      <c r="S7" s="10">
        <v>89</v>
      </c>
      <c r="T7" s="10">
        <v>114</v>
      </c>
      <c r="U7" s="10">
        <v>76</v>
      </c>
      <c r="V7" s="10">
        <v>55</v>
      </c>
      <c r="W7" s="10">
        <v>59</v>
      </c>
      <c r="X7" s="10">
        <v>67</v>
      </c>
      <c r="Y7" s="10">
        <v>72</v>
      </c>
      <c r="Z7" s="10">
        <v>29</v>
      </c>
      <c r="AA7" s="10">
        <v>97</v>
      </c>
      <c r="AB7" s="10">
        <v>73</v>
      </c>
      <c r="AC7" s="10">
        <v>41</v>
      </c>
      <c r="AD7" s="10">
        <v>32</v>
      </c>
      <c r="AE7" s="10"/>
      <c r="AF7" s="10">
        <v>129</v>
      </c>
      <c r="AG7" s="10">
        <v>263</v>
      </c>
      <c r="AH7" s="10">
        <v>160</v>
      </c>
      <c r="AI7" s="10">
        <v>86</v>
      </c>
      <c r="AJ7" s="10">
        <v>44</v>
      </c>
      <c r="AK7" s="10">
        <v>64</v>
      </c>
      <c r="AL7" s="10"/>
      <c r="AM7" s="10">
        <v>158</v>
      </c>
      <c r="AN7" s="10">
        <v>262</v>
      </c>
      <c r="AO7" s="10">
        <v>246</v>
      </c>
      <c r="AP7" s="10">
        <v>105</v>
      </c>
      <c r="AQ7" s="10">
        <v>15</v>
      </c>
      <c r="AR7" s="10"/>
      <c r="AS7" s="10">
        <v>186</v>
      </c>
      <c r="AT7" s="10">
        <v>187</v>
      </c>
      <c r="AU7" s="10">
        <v>121</v>
      </c>
      <c r="AV7" s="10">
        <v>147</v>
      </c>
      <c r="AW7" s="10">
        <v>97</v>
      </c>
      <c r="AX7" s="10">
        <v>66</v>
      </c>
      <c r="AY7" s="10"/>
      <c r="AZ7" s="10">
        <v>200</v>
      </c>
      <c r="BA7" s="10">
        <v>225</v>
      </c>
      <c r="BB7" s="10">
        <v>141</v>
      </c>
      <c r="BC7" s="10">
        <v>69</v>
      </c>
      <c r="BD7" s="10">
        <v>162</v>
      </c>
      <c r="BE7" s="10"/>
      <c r="BF7" s="10">
        <v>653</v>
      </c>
      <c r="BG7" s="10"/>
      <c r="BH7" s="10">
        <v>514</v>
      </c>
      <c r="BI7" s="10"/>
      <c r="BJ7" s="10">
        <v>205</v>
      </c>
      <c r="BK7" s="10">
        <v>181</v>
      </c>
      <c r="BL7" s="10">
        <v>278</v>
      </c>
      <c r="BM7" s="10">
        <v>50</v>
      </c>
      <c r="BN7" s="10">
        <v>29</v>
      </c>
      <c r="BO7" s="10">
        <v>18</v>
      </c>
      <c r="BP7" s="10"/>
      <c r="BQ7" s="10">
        <v>132</v>
      </c>
      <c r="BR7" s="10">
        <v>182</v>
      </c>
      <c r="BS7" s="10">
        <v>426</v>
      </c>
      <c r="BT7" s="10"/>
      <c r="BU7" s="10">
        <v>48</v>
      </c>
      <c r="BV7" s="10">
        <v>243</v>
      </c>
      <c r="BW7" s="10">
        <v>411</v>
      </c>
      <c r="BX7" s="10"/>
      <c r="BY7" s="10">
        <v>29</v>
      </c>
      <c r="BZ7" s="10"/>
      <c r="CA7" s="10">
        <v>190</v>
      </c>
    </row>
    <row r="8" spans="2:79" ht="30" customHeight="1" x14ac:dyDescent="0.35">
      <c r="B8" s="11" t="s">
        <v>20</v>
      </c>
      <c r="C8" s="11">
        <v>791</v>
      </c>
      <c r="D8" s="11">
        <v>404</v>
      </c>
      <c r="E8" s="11">
        <v>384</v>
      </c>
      <c r="F8" s="11"/>
      <c r="G8" s="11">
        <v>92</v>
      </c>
      <c r="H8" s="11">
        <v>127</v>
      </c>
      <c r="I8" s="11">
        <v>135</v>
      </c>
      <c r="J8" s="11">
        <v>138</v>
      </c>
      <c r="K8" s="11">
        <v>127</v>
      </c>
      <c r="L8" s="11">
        <v>172</v>
      </c>
      <c r="M8" s="11"/>
      <c r="N8" s="11">
        <v>222</v>
      </c>
      <c r="O8" s="11">
        <v>208</v>
      </c>
      <c r="P8" s="11">
        <v>174</v>
      </c>
      <c r="Q8" s="11">
        <v>183</v>
      </c>
      <c r="R8" s="11"/>
      <c r="S8" s="11">
        <v>97</v>
      </c>
      <c r="T8" s="11">
        <v>99</v>
      </c>
      <c r="U8" s="11">
        <v>65</v>
      </c>
      <c r="V8" s="11">
        <v>64</v>
      </c>
      <c r="W8" s="11">
        <v>61</v>
      </c>
      <c r="X8" s="11">
        <v>67</v>
      </c>
      <c r="Y8" s="11">
        <v>67</v>
      </c>
      <c r="Z8" s="11">
        <v>29</v>
      </c>
      <c r="AA8" s="11">
        <v>103</v>
      </c>
      <c r="AB8" s="11">
        <v>72</v>
      </c>
      <c r="AC8" s="11">
        <v>37</v>
      </c>
      <c r="AD8" s="11">
        <v>31</v>
      </c>
      <c r="AE8" s="11"/>
      <c r="AF8" s="11">
        <v>134</v>
      </c>
      <c r="AG8" s="11">
        <v>283</v>
      </c>
      <c r="AH8" s="11">
        <v>160</v>
      </c>
      <c r="AI8" s="11">
        <v>79</v>
      </c>
      <c r="AJ8" s="11">
        <v>35</v>
      </c>
      <c r="AK8" s="11">
        <v>42</v>
      </c>
      <c r="AL8" s="11"/>
      <c r="AM8" s="11">
        <v>175</v>
      </c>
      <c r="AN8" s="11">
        <v>271</v>
      </c>
      <c r="AO8" s="11">
        <v>221</v>
      </c>
      <c r="AP8" s="11">
        <v>94</v>
      </c>
      <c r="AQ8" s="11">
        <v>8</v>
      </c>
      <c r="AR8" s="11"/>
      <c r="AS8" s="11">
        <v>190</v>
      </c>
      <c r="AT8" s="11">
        <v>176</v>
      </c>
      <c r="AU8" s="11">
        <v>122</v>
      </c>
      <c r="AV8" s="11">
        <v>146</v>
      </c>
      <c r="AW8" s="11">
        <v>92</v>
      </c>
      <c r="AX8" s="11">
        <v>65</v>
      </c>
      <c r="AY8" s="11"/>
      <c r="AZ8" s="11">
        <v>173</v>
      </c>
      <c r="BA8" s="11">
        <v>238</v>
      </c>
      <c r="BB8" s="11">
        <v>137</v>
      </c>
      <c r="BC8" s="11">
        <v>61</v>
      </c>
      <c r="BD8" s="11">
        <v>177</v>
      </c>
      <c r="BE8" s="11"/>
      <c r="BF8" s="11">
        <v>625</v>
      </c>
      <c r="BG8" s="11"/>
      <c r="BH8" s="11">
        <v>484</v>
      </c>
      <c r="BI8" s="11"/>
      <c r="BJ8" s="11">
        <v>219</v>
      </c>
      <c r="BK8" s="11">
        <v>174</v>
      </c>
      <c r="BL8" s="11">
        <v>248</v>
      </c>
      <c r="BM8" s="11">
        <v>53</v>
      </c>
      <c r="BN8" s="11">
        <v>36</v>
      </c>
      <c r="BO8" s="11">
        <v>16</v>
      </c>
      <c r="BP8" s="11"/>
      <c r="BQ8" s="11">
        <v>140</v>
      </c>
      <c r="BR8" s="11">
        <v>181</v>
      </c>
      <c r="BS8" s="11">
        <v>411</v>
      </c>
      <c r="BT8" s="11"/>
      <c r="BU8" s="11">
        <v>53</v>
      </c>
      <c r="BV8" s="11">
        <v>221</v>
      </c>
      <c r="BW8" s="11">
        <v>421</v>
      </c>
      <c r="BX8" s="11"/>
      <c r="BY8" s="11">
        <v>31</v>
      </c>
      <c r="BZ8" s="11"/>
      <c r="CA8" s="11">
        <v>174</v>
      </c>
    </row>
    <row r="9" spans="2:79" x14ac:dyDescent="0.35">
      <c r="B9" s="18" t="s">
        <v>385</v>
      </c>
      <c r="C9" s="17">
        <v>0.21208194308825101</v>
      </c>
      <c r="D9" s="17">
        <v>0.22240268859590001</v>
      </c>
      <c r="E9" s="17">
        <v>0.20028994250456</v>
      </c>
      <c r="F9" s="17"/>
      <c r="G9" s="17">
        <v>0.22419334914463299</v>
      </c>
      <c r="H9" s="17">
        <v>0.26980993664192299</v>
      </c>
      <c r="I9" s="17">
        <v>0.173966381436018</v>
      </c>
      <c r="J9" s="17">
        <v>0.22278744291267599</v>
      </c>
      <c r="K9" s="17">
        <v>0.193744287901325</v>
      </c>
      <c r="L9" s="17">
        <v>0.19778932948477401</v>
      </c>
      <c r="M9" s="17"/>
      <c r="N9" s="17">
        <v>0.26964843923898202</v>
      </c>
      <c r="O9" s="17">
        <v>0.19491582801275401</v>
      </c>
      <c r="P9" s="17">
        <v>0.21018505775434701</v>
      </c>
      <c r="Q9" s="17">
        <v>0.16140073392319501</v>
      </c>
      <c r="R9" s="17"/>
      <c r="S9" s="17">
        <v>0.207111343901554</v>
      </c>
      <c r="T9" s="17">
        <v>0.16690920186952399</v>
      </c>
      <c r="U9" s="17">
        <v>0.25506025541625099</v>
      </c>
      <c r="V9" s="17">
        <v>0.23225965819553501</v>
      </c>
      <c r="W9" s="17">
        <v>0.22925685647445901</v>
      </c>
      <c r="X9" s="17">
        <v>0.24223376405031</v>
      </c>
      <c r="Y9" s="17">
        <v>0.274666887658161</v>
      </c>
      <c r="Z9" s="17">
        <v>0.16840344179371</v>
      </c>
      <c r="AA9" s="17">
        <v>0.21666231291188201</v>
      </c>
      <c r="AB9" s="17">
        <v>0.18270570392003399</v>
      </c>
      <c r="AC9" s="17">
        <v>0.20489015386742501</v>
      </c>
      <c r="AD9" s="17">
        <v>0.107887882277116</v>
      </c>
      <c r="AE9" s="17"/>
      <c r="AF9" s="17">
        <v>0.17986998820424399</v>
      </c>
      <c r="AG9" s="17">
        <v>0.194526651723051</v>
      </c>
      <c r="AH9" s="17">
        <v>0.248435253271414</v>
      </c>
      <c r="AI9" s="17">
        <v>0.210413700023378</v>
      </c>
      <c r="AJ9" s="17">
        <v>0.25096563545002198</v>
      </c>
      <c r="AK9" s="17">
        <v>0.31051929211068102</v>
      </c>
      <c r="AL9" s="17"/>
      <c r="AM9" s="17">
        <v>0.175881446093136</v>
      </c>
      <c r="AN9" s="17">
        <v>0.223679007743423</v>
      </c>
      <c r="AO9" s="17">
        <v>0.211528085692853</v>
      </c>
      <c r="AP9" s="17">
        <v>0.241706640770363</v>
      </c>
      <c r="AQ9" s="17">
        <v>0.17188322789478</v>
      </c>
      <c r="AR9" s="17"/>
      <c r="AS9" s="17">
        <v>0.243988233051288</v>
      </c>
      <c r="AT9" s="17">
        <v>0.19177934463725499</v>
      </c>
      <c r="AU9" s="17">
        <v>0.217725921772562</v>
      </c>
      <c r="AV9" s="17">
        <v>0.17450042090065401</v>
      </c>
      <c r="AW9" s="17">
        <v>0.20055175709199399</v>
      </c>
      <c r="AX9" s="17">
        <v>0.26409491094846099</v>
      </c>
      <c r="AY9" s="17"/>
      <c r="AZ9" s="17">
        <v>0.188105966355714</v>
      </c>
      <c r="BA9" s="17">
        <v>0.17659744708792499</v>
      </c>
      <c r="BB9" s="17">
        <v>0.28900589742010901</v>
      </c>
      <c r="BC9" s="17">
        <v>0.22745578399383801</v>
      </c>
      <c r="BD9" s="17">
        <v>0.218895034319118</v>
      </c>
      <c r="BE9" s="17"/>
      <c r="BF9" s="17">
        <v>0.21820076498230401</v>
      </c>
      <c r="BG9" s="17"/>
      <c r="BH9" s="17">
        <v>0.21339705371102799</v>
      </c>
      <c r="BI9" s="17"/>
      <c r="BJ9" s="17">
        <v>0.18717090047132501</v>
      </c>
      <c r="BK9" s="17">
        <v>0.25039260211167302</v>
      </c>
      <c r="BL9" s="17">
        <v>0.21049675261860901</v>
      </c>
      <c r="BM9" s="17">
        <v>0.14140946470748</v>
      </c>
      <c r="BN9" s="17">
        <v>0.360014368182137</v>
      </c>
      <c r="BO9" s="17">
        <v>0.113010733975191</v>
      </c>
      <c r="BP9" s="17"/>
      <c r="BQ9" s="17">
        <v>0.19518578907026701</v>
      </c>
      <c r="BR9" s="17">
        <v>0.185696516695319</v>
      </c>
      <c r="BS9" s="17">
        <v>0.23652044445893</v>
      </c>
      <c r="BT9" s="17"/>
      <c r="BU9" s="17">
        <v>0.15570846573719199</v>
      </c>
      <c r="BV9" s="17">
        <v>0.19889683144447101</v>
      </c>
      <c r="BW9" s="17">
        <v>0.235409257883954</v>
      </c>
      <c r="BX9" s="17"/>
      <c r="BY9" s="17">
        <v>0.23554726205146301</v>
      </c>
      <c r="BZ9" s="17"/>
      <c r="CA9" s="17">
        <v>0.29748221371468703</v>
      </c>
    </row>
    <row r="10" spans="2:79" x14ac:dyDescent="0.35">
      <c r="B10" s="18" t="s">
        <v>386</v>
      </c>
      <c r="C10" s="17">
        <v>0.51987904389637396</v>
      </c>
      <c r="D10" s="17">
        <v>0.51252397327619803</v>
      </c>
      <c r="E10" s="17">
        <v>0.52642792839522001</v>
      </c>
      <c r="F10" s="17"/>
      <c r="G10" s="17">
        <v>0.53116853182192703</v>
      </c>
      <c r="H10" s="17">
        <v>0.49210615754530701</v>
      </c>
      <c r="I10" s="17">
        <v>0.50837198283031404</v>
      </c>
      <c r="J10" s="17">
        <v>0.55373693389967904</v>
      </c>
      <c r="K10" s="17">
        <v>0.590866525999167</v>
      </c>
      <c r="L10" s="17">
        <v>0.46422535952680799</v>
      </c>
      <c r="M10" s="17"/>
      <c r="N10" s="17">
        <v>0.48751224268912802</v>
      </c>
      <c r="O10" s="17">
        <v>0.57870683342305596</v>
      </c>
      <c r="P10" s="17">
        <v>0.45096220443478702</v>
      </c>
      <c r="Q10" s="17">
        <v>0.55428739482829303</v>
      </c>
      <c r="R10" s="17"/>
      <c r="S10" s="17">
        <v>0.52450151177485604</v>
      </c>
      <c r="T10" s="17">
        <v>0.55283681535021201</v>
      </c>
      <c r="U10" s="17">
        <v>0.51720839426224596</v>
      </c>
      <c r="V10" s="17">
        <v>0.46956752305981703</v>
      </c>
      <c r="W10" s="17">
        <v>0.51717575467024302</v>
      </c>
      <c r="X10" s="17">
        <v>0.540454297549541</v>
      </c>
      <c r="Y10" s="17">
        <v>0.43494429142668301</v>
      </c>
      <c r="Z10" s="17">
        <v>0.56304910487010096</v>
      </c>
      <c r="AA10" s="17">
        <v>0.53120277055454701</v>
      </c>
      <c r="AB10" s="17">
        <v>0.50378365875062203</v>
      </c>
      <c r="AC10" s="17">
        <v>0.442021812891497</v>
      </c>
      <c r="AD10" s="17">
        <v>0.70757709138445501</v>
      </c>
      <c r="AE10" s="17"/>
      <c r="AF10" s="17">
        <v>0.51881273450866705</v>
      </c>
      <c r="AG10" s="17">
        <v>0.49942204242962501</v>
      </c>
      <c r="AH10" s="17">
        <v>0.53321400116041395</v>
      </c>
      <c r="AI10" s="17">
        <v>0.60849683264993104</v>
      </c>
      <c r="AJ10" s="17">
        <v>0.59393991131011104</v>
      </c>
      <c r="AK10" s="17">
        <v>0.46388442587490802</v>
      </c>
      <c r="AL10" s="17"/>
      <c r="AM10" s="17">
        <v>0.56981790629130702</v>
      </c>
      <c r="AN10" s="17">
        <v>0.48087896704309802</v>
      </c>
      <c r="AO10" s="17">
        <v>0.56021633700853501</v>
      </c>
      <c r="AP10" s="17">
        <v>0.48640688258583897</v>
      </c>
      <c r="AQ10" s="17">
        <v>0.52090167654187702</v>
      </c>
      <c r="AR10" s="17"/>
      <c r="AS10" s="17">
        <v>0.52816126964394206</v>
      </c>
      <c r="AT10" s="17">
        <v>0.54800556642800502</v>
      </c>
      <c r="AU10" s="17">
        <v>0.47673688181176499</v>
      </c>
      <c r="AV10" s="17">
        <v>0.53312654646377799</v>
      </c>
      <c r="AW10" s="17">
        <v>0.57453266498266997</v>
      </c>
      <c r="AX10" s="17">
        <v>0.39312285741589398</v>
      </c>
      <c r="AY10" s="17"/>
      <c r="AZ10" s="17">
        <v>0.59122990820594501</v>
      </c>
      <c r="BA10" s="17">
        <v>0.52629381286390897</v>
      </c>
      <c r="BB10" s="17">
        <v>0.502217783329165</v>
      </c>
      <c r="BC10" s="17">
        <v>0.36166740531778402</v>
      </c>
      <c r="BD10" s="17">
        <v>0.51454743304378503</v>
      </c>
      <c r="BE10" s="17"/>
      <c r="BF10" s="17">
        <v>0.51925118279277704</v>
      </c>
      <c r="BG10" s="17"/>
      <c r="BH10" s="17">
        <v>0.51460148051656296</v>
      </c>
      <c r="BI10" s="17"/>
      <c r="BJ10" s="17">
        <v>0.56332566546116503</v>
      </c>
      <c r="BK10" s="17">
        <v>0.50214271429503998</v>
      </c>
      <c r="BL10" s="17">
        <v>0.502769451387578</v>
      </c>
      <c r="BM10" s="17">
        <v>0.63374543004212902</v>
      </c>
      <c r="BN10" s="17">
        <v>0.434546630879868</v>
      </c>
      <c r="BO10" s="17">
        <v>0.46663030183319099</v>
      </c>
      <c r="BP10" s="17"/>
      <c r="BQ10" s="17">
        <v>0.48618167668962697</v>
      </c>
      <c r="BR10" s="17">
        <v>0.58974285439086305</v>
      </c>
      <c r="BS10" s="17">
        <v>0.51066786073470005</v>
      </c>
      <c r="BT10" s="17"/>
      <c r="BU10" s="17">
        <v>0.53485843724974003</v>
      </c>
      <c r="BV10" s="17">
        <v>0.585121849856303</v>
      </c>
      <c r="BW10" s="17">
        <v>0.49365818044677201</v>
      </c>
      <c r="BX10" s="17"/>
      <c r="BY10" s="17">
        <v>0.54857510752406602</v>
      </c>
      <c r="BZ10" s="17"/>
      <c r="CA10" s="17">
        <v>0.53700665838502804</v>
      </c>
    </row>
    <row r="11" spans="2:79" x14ac:dyDescent="0.35">
      <c r="B11" s="18" t="s">
        <v>387</v>
      </c>
      <c r="C11" s="17">
        <v>0.116051967725835</v>
      </c>
      <c r="D11" s="17">
        <v>0.13333151694223</v>
      </c>
      <c r="E11" s="17">
        <v>9.8779488492220804E-2</v>
      </c>
      <c r="F11" s="17"/>
      <c r="G11" s="17">
        <v>7.7878192532701104E-2</v>
      </c>
      <c r="H11" s="17">
        <v>0.14266601755066</v>
      </c>
      <c r="I11" s="17">
        <v>0.16212313768246001</v>
      </c>
      <c r="J11" s="17">
        <v>0.100125504292115</v>
      </c>
      <c r="K11" s="17">
        <v>8.8358560931866795E-2</v>
      </c>
      <c r="L11" s="17">
        <v>0.113798018276075</v>
      </c>
      <c r="M11" s="17"/>
      <c r="N11" s="17">
        <v>0.12131153228575001</v>
      </c>
      <c r="O11" s="17">
        <v>9.1192205958056702E-2</v>
      </c>
      <c r="P11" s="17">
        <v>0.151000538003564</v>
      </c>
      <c r="Q11" s="17">
        <v>0.107159869752097</v>
      </c>
      <c r="R11" s="17"/>
      <c r="S11" s="17">
        <v>0.10570413930021701</v>
      </c>
      <c r="T11" s="17">
        <v>0.116409912005321</v>
      </c>
      <c r="U11" s="17">
        <v>0.10963315671577301</v>
      </c>
      <c r="V11" s="17">
        <v>0.143102934477114</v>
      </c>
      <c r="W11" s="17">
        <v>9.7510148360051604E-2</v>
      </c>
      <c r="X11" s="17">
        <v>0.11415285902720899</v>
      </c>
      <c r="Y11" s="17">
        <v>0.14637876699505301</v>
      </c>
      <c r="Z11" s="17">
        <v>9.7000950264957794E-2</v>
      </c>
      <c r="AA11" s="17">
        <v>0.104884384791642</v>
      </c>
      <c r="AB11" s="17">
        <v>0.12427808856644899</v>
      </c>
      <c r="AC11" s="17">
        <v>0.142140471382004</v>
      </c>
      <c r="AD11" s="17">
        <v>8.3824925956270502E-2</v>
      </c>
      <c r="AE11" s="17"/>
      <c r="AF11" s="17">
        <v>5.4793913262984502E-2</v>
      </c>
      <c r="AG11" s="17">
        <v>0.13188139154164299</v>
      </c>
      <c r="AH11" s="17">
        <v>0.137167777840423</v>
      </c>
      <c r="AI11" s="17">
        <v>0.11714933339603199</v>
      </c>
      <c r="AJ11" s="17">
        <v>0.106678185222466</v>
      </c>
      <c r="AK11" s="17">
        <v>0.117451185367185</v>
      </c>
      <c r="AL11" s="17"/>
      <c r="AM11" s="17">
        <v>8.5204031806324507E-2</v>
      </c>
      <c r="AN11" s="17">
        <v>0.130115138562056</v>
      </c>
      <c r="AO11" s="17">
        <v>0.11605058282477999</v>
      </c>
      <c r="AP11" s="17">
        <v>0.128731394763337</v>
      </c>
      <c r="AQ11" s="17">
        <v>0.27819070891565301</v>
      </c>
      <c r="AR11" s="17"/>
      <c r="AS11" s="17">
        <v>0.110423670696712</v>
      </c>
      <c r="AT11" s="17">
        <v>0.110414110432122</v>
      </c>
      <c r="AU11" s="17">
        <v>0.15706620820391901</v>
      </c>
      <c r="AV11" s="17">
        <v>0.10866075126951701</v>
      </c>
      <c r="AW11" s="17">
        <v>5.1850748189323899E-2</v>
      </c>
      <c r="AX11" s="17">
        <v>0.17830182855110099</v>
      </c>
      <c r="AY11" s="17"/>
      <c r="AZ11" s="17">
        <v>0.112373800554374</v>
      </c>
      <c r="BA11" s="17">
        <v>0.12637341052335599</v>
      </c>
      <c r="BB11" s="17">
        <v>9.93793602091637E-2</v>
      </c>
      <c r="BC11" s="17">
        <v>0.14186838390085299</v>
      </c>
      <c r="BD11" s="17">
        <v>0.108891684597137</v>
      </c>
      <c r="BE11" s="17"/>
      <c r="BF11" s="17">
        <v>0.11699250774289099</v>
      </c>
      <c r="BG11" s="17"/>
      <c r="BH11" s="17">
        <v>0.11601542840345801</v>
      </c>
      <c r="BI11" s="17"/>
      <c r="BJ11" s="17">
        <v>0.13759805626650301</v>
      </c>
      <c r="BK11" s="17">
        <v>0.111063974043779</v>
      </c>
      <c r="BL11" s="17">
        <v>0.109097615459023</v>
      </c>
      <c r="BM11" s="17">
        <v>6.6410376891376896E-2</v>
      </c>
      <c r="BN11" s="17">
        <v>8.9431835254190198E-2</v>
      </c>
      <c r="BO11" s="17">
        <v>0.13906535346659701</v>
      </c>
      <c r="BP11" s="17"/>
      <c r="BQ11" s="17">
        <v>0.120462827587601</v>
      </c>
      <c r="BR11" s="17">
        <v>9.7808987620834606E-2</v>
      </c>
      <c r="BS11" s="17">
        <v>0.12081296455403499</v>
      </c>
      <c r="BT11" s="17"/>
      <c r="BU11" s="17">
        <v>0.19627923432859301</v>
      </c>
      <c r="BV11" s="17">
        <v>9.7200893971634006E-2</v>
      </c>
      <c r="BW11" s="17">
        <v>0.123719898969019</v>
      </c>
      <c r="BX11" s="17"/>
      <c r="BY11" s="17">
        <v>3.2264260862466802E-2</v>
      </c>
      <c r="BZ11" s="17"/>
      <c r="CA11" s="17">
        <v>5.5317944436800499E-2</v>
      </c>
    </row>
    <row r="12" spans="2:79" x14ac:dyDescent="0.35">
      <c r="B12" s="18" t="s">
        <v>388</v>
      </c>
      <c r="C12" s="17">
        <v>5.2080704909558302E-2</v>
      </c>
      <c r="D12" s="17">
        <v>5.1635770517844598E-2</v>
      </c>
      <c r="E12" s="17">
        <v>5.2961227702725398E-2</v>
      </c>
      <c r="F12" s="17"/>
      <c r="G12" s="17">
        <v>0.104301298988103</v>
      </c>
      <c r="H12" s="17">
        <v>8.7405303243665508E-3</v>
      </c>
      <c r="I12" s="17">
        <v>6.36130472011429E-2</v>
      </c>
      <c r="J12" s="17">
        <v>3.1167040152866098E-2</v>
      </c>
      <c r="K12" s="17">
        <v>5.3371254890605603E-2</v>
      </c>
      <c r="L12" s="17">
        <v>6.2828575089135599E-2</v>
      </c>
      <c r="M12" s="17"/>
      <c r="N12" s="17">
        <v>3.70008339255012E-2</v>
      </c>
      <c r="O12" s="17">
        <v>2.83486307189511E-2</v>
      </c>
      <c r="P12" s="17">
        <v>8.5342210357095702E-2</v>
      </c>
      <c r="Q12" s="17">
        <v>6.6798908770270504E-2</v>
      </c>
      <c r="R12" s="17"/>
      <c r="S12" s="17">
        <v>0.11045007627928299</v>
      </c>
      <c r="T12" s="17">
        <v>3.53048549019312E-2</v>
      </c>
      <c r="U12" s="17">
        <v>0</v>
      </c>
      <c r="V12" s="17">
        <v>4.91498651006003E-2</v>
      </c>
      <c r="W12" s="17">
        <v>5.5330916713658501E-2</v>
      </c>
      <c r="X12" s="17">
        <v>1.05664712904707E-2</v>
      </c>
      <c r="Y12" s="17">
        <v>4.37334223783611E-2</v>
      </c>
      <c r="Z12" s="17">
        <v>9.6450643995625807E-2</v>
      </c>
      <c r="AA12" s="17">
        <v>7.6112855488186901E-2</v>
      </c>
      <c r="AB12" s="17">
        <v>5.0947974799887802E-2</v>
      </c>
      <c r="AC12" s="17">
        <v>6.9992441577902895E-2</v>
      </c>
      <c r="AD12" s="17">
        <v>0</v>
      </c>
      <c r="AE12" s="17"/>
      <c r="AF12" s="17">
        <v>6.7513332249743901E-2</v>
      </c>
      <c r="AG12" s="17">
        <v>6.5723592836821207E-2</v>
      </c>
      <c r="AH12" s="17">
        <v>2.9728230831185299E-2</v>
      </c>
      <c r="AI12" s="17">
        <v>2.0561039193025099E-2</v>
      </c>
      <c r="AJ12" s="17">
        <v>2.9053517712897201E-2</v>
      </c>
      <c r="AK12" s="17">
        <v>3.0241296051524699E-2</v>
      </c>
      <c r="AL12" s="17"/>
      <c r="AM12" s="17">
        <v>2.9922736610389401E-2</v>
      </c>
      <c r="AN12" s="17">
        <v>7.2653442243051106E-2</v>
      </c>
      <c r="AO12" s="17">
        <v>4.00775863460359E-2</v>
      </c>
      <c r="AP12" s="17">
        <v>5.4790388722585799E-2</v>
      </c>
      <c r="AQ12" s="17">
        <v>0</v>
      </c>
      <c r="AR12" s="17"/>
      <c r="AS12" s="17">
        <v>5.4969893065319603E-2</v>
      </c>
      <c r="AT12" s="17">
        <v>6.9741864951279306E-2</v>
      </c>
      <c r="AU12" s="17">
        <v>4.8433164524619501E-2</v>
      </c>
      <c r="AV12" s="17">
        <v>4.7769880485653997E-2</v>
      </c>
      <c r="AW12" s="17">
        <v>3.8146901337114E-2</v>
      </c>
      <c r="AX12" s="17">
        <v>3.1884790868609299E-2</v>
      </c>
      <c r="AY12" s="17"/>
      <c r="AZ12" s="17">
        <v>4.0709563908163403E-2</v>
      </c>
      <c r="BA12" s="17">
        <v>4.7309646508017701E-2</v>
      </c>
      <c r="BB12" s="17">
        <v>4.3599311460136403E-2</v>
      </c>
      <c r="BC12" s="17">
        <v>9.7452012031484306E-2</v>
      </c>
      <c r="BD12" s="17">
        <v>5.3549491566618201E-2</v>
      </c>
      <c r="BE12" s="17"/>
      <c r="BF12" s="17">
        <v>5.0030431658159298E-2</v>
      </c>
      <c r="BG12" s="17"/>
      <c r="BH12" s="17">
        <v>5.2489042567273901E-2</v>
      </c>
      <c r="BI12" s="17"/>
      <c r="BJ12" s="17">
        <v>3.0021182783770702E-2</v>
      </c>
      <c r="BK12" s="17">
        <v>3.02274099368426E-2</v>
      </c>
      <c r="BL12" s="17">
        <v>6.2186498345251903E-2</v>
      </c>
      <c r="BM12" s="17">
        <v>0.12014358156541199</v>
      </c>
      <c r="BN12" s="17">
        <v>2.2823155129593799E-2</v>
      </c>
      <c r="BO12" s="17">
        <v>0.16737921404831699</v>
      </c>
      <c r="BP12" s="17"/>
      <c r="BQ12" s="17">
        <v>0.122378936240153</v>
      </c>
      <c r="BR12" s="17">
        <v>6.6670039154909197E-2</v>
      </c>
      <c r="BS12" s="17">
        <v>2.94135220287387E-2</v>
      </c>
      <c r="BT12" s="17"/>
      <c r="BU12" s="17">
        <v>9.4998474732064603E-2</v>
      </c>
      <c r="BV12" s="17">
        <v>4.4256150043882003E-2</v>
      </c>
      <c r="BW12" s="17">
        <v>4.8974852170376698E-2</v>
      </c>
      <c r="BX12" s="17"/>
      <c r="BY12" s="17">
        <v>0.13170202078856499</v>
      </c>
      <c r="BZ12" s="17"/>
      <c r="CA12" s="17">
        <v>1.9264935571262801E-2</v>
      </c>
    </row>
    <row r="13" spans="2:79" x14ac:dyDescent="0.35">
      <c r="B13" s="18" t="s">
        <v>136</v>
      </c>
      <c r="C13" s="17">
        <v>9.9906340379981695E-2</v>
      </c>
      <c r="D13" s="17">
        <v>8.0106050667827597E-2</v>
      </c>
      <c r="E13" s="17">
        <v>0.121541412905274</v>
      </c>
      <c r="F13" s="17"/>
      <c r="G13" s="17">
        <v>6.2458627512634798E-2</v>
      </c>
      <c r="H13" s="17">
        <v>8.6677357937743504E-2</v>
      </c>
      <c r="I13" s="17">
        <v>9.1925450850065094E-2</v>
      </c>
      <c r="J13" s="17">
        <v>9.2183078742663793E-2</v>
      </c>
      <c r="K13" s="17">
        <v>7.3659370277035993E-2</v>
      </c>
      <c r="L13" s="17">
        <v>0.161358717623207</v>
      </c>
      <c r="M13" s="17"/>
      <c r="N13" s="17">
        <v>8.4526951860638203E-2</v>
      </c>
      <c r="O13" s="17">
        <v>0.10683650188718199</v>
      </c>
      <c r="P13" s="17">
        <v>0.10250998945020701</v>
      </c>
      <c r="Q13" s="17">
        <v>0.11035309272614401</v>
      </c>
      <c r="R13" s="17"/>
      <c r="S13" s="17">
        <v>5.22329287440889E-2</v>
      </c>
      <c r="T13" s="17">
        <v>0.12853921587301201</v>
      </c>
      <c r="U13" s="17">
        <v>0.118098193605731</v>
      </c>
      <c r="V13" s="17">
        <v>0.105920019166934</v>
      </c>
      <c r="W13" s="17">
        <v>0.100726323781588</v>
      </c>
      <c r="X13" s="17">
        <v>9.25926080824689E-2</v>
      </c>
      <c r="Y13" s="17">
        <v>0.100276631541742</v>
      </c>
      <c r="Z13" s="17">
        <v>7.5095859075605398E-2</v>
      </c>
      <c r="AA13" s="17">
        <v>7.1137676253741497E-2</v>
      </c>
      <c r="AB13" s="17">
        <v>0.138284573963008</v>
      </c>
      <c r="AC13" s="17">
        <v>0.14095512028117199</v>
      </c>
      <c r="AD13" s="17">
        <v>0.100710100382159</v>
      </c>
      <c r="AE13" s="17"/>
      <c r="AF13" s="17">
        <v>0.17901003177436001</v>
      </c>
      <c r="AG13" s="17">
        <v>0.10844632146886</v>
      </c>
      <c r="AH13" s="17">
        <v>5.1454736896563998E-2</v>
      </c>
      <c r="AI13" s="17">
        <v>4.3379094737632899E-2</v>
      </c>
      <c r="AJ13" s="17">
        <v>1.9362750304504701E-2</v>
      </c>
      <c r="AK13" s="17">
        <v>7.79038005957014E-2</v>
      </c>
      <c r="AL13" s="17"/>
      <c r="AM13" s="17">
        <v>0.139173879198843</v>
      </c>
      <c r="AN13" s="17">
        <v>9.2673444408370706E-2</v>
      </c>
      <c r="AO13" s="17">
        <v>7.2127408127796805E-2</v>
      </c>
      <c r="AP13" s="17">
        <v>8.8364693157874999E-2</v>
      </c>
      <c r="AQ13" s="17">
        <v>2.9024386647690598E-2</v>
      </c>
      <c r="AR13" s="17"/>
      <c r="AS13" s="17">
        <v>6.2456933542738201E-2</v>
      </c>
      <c r="AT13" s="17">
        <v>8.0059113551338698E-2</v>
      </c>
      <c r="AU13" s="17">
        <v>0.100037823687135</v>
      </c>
      <c r="AV13" s="17">
        <v>0.135942400880398</v>
      </c>
      <c r="AW13" s="17">
        <v>0.13491792839889799</v>
      </c>
      <c r="AX13" s="17">
        <v>0.13259561221593399</v>
      </c>
      <c r="AY13" s="17"/>
      <c r="AZ13" s="17">
        <v>6.75807609758039E-2</v>
      </c>
      <c r="BA13" s="17">
        <v>0.12342568301679201</v>
      </c>
      <c r="BB13" s="17">
        <v>6.5797647581426297E-2</v>
      </c>
      <c r="BC13" s="17">
        <v>0.171556414756041</v>
      </c>
      <c r="BD13" s="17">
        <v>0.104116356473342</v>
      </c>
      <c r="BE13" s="17"/>
      <c r="BF13" s="17">
        <v>9.5525112823869301E-2</v>
      </c>
      <c r="BG13" s="17"/>
      <c r="BH13" s="17">
        <v>0.103496994801677</v>
      </c>
      <c r="BI13" s="17"/>
      <c r="BJ13" s="17">
        <v>8.18841950172359E-2</v>
      </c>
      <c r="BK13" s="17">
        <v>0.106173299612665</v>
      </c>
      <c r="BL13" s="17">
        <v>0.11544968218953899</v>
      </c>
      <c r="BM13" s="17">
        <v>3.8291146793602002E-2</v>
      </c>
      <c r="BN13" s="17">
        <v>9.3184010554210897E-2</v>
      </c>
      <c r="BO13" s="17">
        <v>0.113914396676704</v>
      </c>
      <c r="BP13" s="17"/>
      <c r="BQ13" s="17">
        <v>7.5790770412350994E-2</v>
      </c>
      <c r="BR13" s="17">
        <v>6.0081602138074099E-2</v>
      </c>
      <c r="BS13" s="17">
        <v>0.102585208223596</v>
      </c>
      <c r="BT13" s="17"/>
      <c r="BU13" s="17">
        <v>1.8155387952411901E-2</v>
      </c>
      <c r="BV13" s="17">
        <v>7.4524274683710201E-2</v>
      </c>
      <c r="BW13" s="17">
        <v>9.8237810529877401E-2</v>
      </c>
      <c r="BX13" s="17"/>
      <c r="BY13" s="17">
        <v>5.1911348773439503E-2</v>
      </c>
      <c r="BZ13" s="17"/>
      <c r="CA13" s="17">
        <v>9.0928247892222203E-2</v>
      </c>
    </row>
    <row r="14" spans="2:79" x14ac:dyDescent="0.35">
      <c r="B14" s="18" t="s">
        <v>389</v>
      </c>
      <c r="C14" s="21">
        <v>0.73196098698462497</v>
      </c>
      <c r="D14" s="21">
        <v>0.73492666187209799</v>
      </c>
      <c r="E14" s="21">
        <v>0.72671787089978002</v>
      </c>
      <c r="F14" s="21"/>
      <c r="G14" s="21">
        <v>0.75536188096656098</v>
      </c>
      <c r="H14" s="21">
        <v>0.76191609418723005</v>
      </c>
      <c r="I14" s="21">
        <v>0.68233836426633199</v>
      </c>
      <c r="J14" s="21">
        <v>0.77652437681235498</v>
      </c>
      <c r="K14" s="21">
        <v>0.78461081390049203</v>
      </c>
      <c r="L14" s="21">
        <v>0.662014689011583</v>
      </c>
      <c r="M14" s="21"/>
      <c r="N14" s="21">
        <v>0.75716068192811004</v>
      </c>
      <c r="O14" s="21">
        <v>0.77362266143581004</v>
      </c>
      <c r="P14" s="21">
        <v>0.661147262189134</v>
      </c>
      <c r="Q14" s="21">
        <v>0.71568812875148802</v>
      </c>
      <c r="R14" s="21"/>
      <c r="S14" s="21">
        <v>0.73161285567641099</v>
      </c>
      <c r="T14" s="21">
        <v>0.71974601721973597</v>
      </c>
      <c r="U14" s="21">
        <v>0.77226864967849695</v>
      </c>
      <c r="V14" s="21">
        <v>0.70182718125535204</v>
      </c>
      <c r="W14" s="21">
        <v>0.74643261114470205</v>
      </c>
      <c r="X14" s="21">
        <v>0.78268806159985105</v>
      </c>
      <c r="Y14" s="21">
        <v>0.70961117908484495</v>
      </c>
      <c r="Z14" s="21">
        <v>0.73145254666381099</v>
      </c>
      <c r="AA14" s="21">
        <v>0.74786508346642899</v>
      </c>
      <c r="AB14" s="21">
        <v>0.68648936267065597</v>
      </c>
      <c r="AC14" s="21">
        <v>0.64691196675892204</v>
      </c>
      <c r="AD14" s="21">
        <v>0.815464973661571</v>
      </c>
      <c r="AE14" s="21"/>
      <c r="AF14" s="21">
        <v>0.69868272271291099</v>
      </c>
      <c r="AG14" s="21">
        <v>0.69394869415267602</v>
      </c>
      <c r="AH14" s="21">
        <v>0.78164925443182798</v>
      </c>
      <c r="AI14" s="21">
        <v>0.81891053267330904</v>
      </c>
      <c r="AJ14" s="21">
        <v>0.84490554676013196</v>
      </c>
      <c r="AK14" s="21">
        <v>0.77440371798558905</v>
      </c>
      <c r="AL14" s="21"/>
      <c r="AM14" s="21">
        <v>0.74569935238444296</v>
      </c>
      <c r="AN14" s="21">
        <v>0.70455797478652205</v>
      </c>
      <c r="AO14" s="21">
        <v>0.77174442270138799</v>
      </c>
      <c r="AP14" s="21">
        <v>0.72811352335620205</v>
      </c>
      <c r="AQ14" s="21">
        <v>0.69278490443665697</v>
      </c>
      <c r="AR14" s="21"/>
      <c r="AS14" s="21">
        <v>0.77214950269522997</v>
      </c>
      <c r="AT14" s="21">
        <v>0.73978491106526001</v>
      </c>
      <c r="AU14" s="21">
        <v>0.69446280358432699</v>
      </c>
      <c r="AV14" s="21">
        <v>0.70762696736443098</v>
      </c>
      <c r="AW14" s="21">
        <v>0.77508442207466399</v>
      </c>
      <c r="AX14" s="21">
        <v>0.65721776836435497</v>
      </c>
      <c r="AY14" s="21"/>
      <c r="AZ14" s="21">
        <v>0.77933587456165898</v>
      </c>
      <c r="BA14" s="21">
        <v>0.70289125995183399</v>
      </c>
      <c r="BB14" s="21">
        <v>0.79122368074927396</v>
      </c>
      <c r="BC14" s="21">
        <v>0.589123189311622</v>
      </c>
      <c r="BD14" s="21">
        <v>0.73344246736290297</v>
      </c>
      <c r="BE14" s="21"/>
      <c r="BF14" s="21">
        <v>0.73745194777508105</v>
      </c>
      <c r="BG14" s="21"/>
      <c r="BH14" s="21">
        <v>0.72799853422759098</v>
      </c>
      <c r="BI14" s="21"/>
      <c r="BJ14" s="21">
        <v>0.75049656593249003</v>
      </c>
      <c r="BK14" s="21">
        <v>0.75253531640671301</v>
      </c>
      <c r="BL14" s="21">
        <v>0.71326620400618701</v>
      </c>
      <c r="BM14" s="21">
        <v>0.77515489474960897</v>
      </c>
      <c r="BN14" s="21">
        <v>0.79456099906200495</v>
      </c>
      <c r="BO14" s="21">
        <v>0.579641035808382</v>
      </c>
      <c r="BP14" s="21"/>
      <c r="BQ14" s="21">
        <v>0.68136746575989404</v>
      </c>
      <c r="BR14" s="21">
        <v>0.77543937108618199</v>
      </c>
      <c r="BS14" s="21">
        <v>0.74718830519363</v>
      </c>
      <c r="BT14" s="21"/>
      <c r="BU14" s="21">
        <v>0.69056690298693102</v>
      </c>
      <c r="BV14" s="21">
        <v>0.78401868130077401</v>
      </c>
      <c r="BW14" s="21">
        <v>0.72906743833072696</v>
      </c>
      <c r="BX14" s="21"/>
      <c r="BY14" s="21">
        <v>0.78412236957552905</v>
      </c>
      <c r="BZ14" s="21"/>
      <c r="CA14" s="21">
        <v>0.83448887209971401</v>
      </c>
    </row>
    <row r="15" spans="2:79" x14ac:dyDescent="0.35">
      <c r="B15" s="18" t="s">
        <v>390</v>
      </c>
      <c r="C15" s="21">
        <v>0.168132672635393</v>
      </c>
      <c r="D15" s="21">
        <v>0.18496728746007399</v>
      </c>
      <c r="E15" s="21">
        <v>0.151740716194946</v>
      </c>
      <c r="F15" s="21"/>
      <c r="G15" s="21">
        <v>0.18217949152080401</v>
      </c>
      <c r="H15" s="21">
        <v>0.151406547875026</v>
      </c>
      <c r="I15" s="21">
        <v>0.225736184883603</v>
      </c>
      <c r="J15" s="21">
        <v>0.13129254444498101</v>
      </c>
      <c r="K15" s="21">
        <v>0.14172981582247199</v>
      </c>
      <c r="L15" s="21">
        <v>0.17662659336521</v>
      </c>
      <c r="M15" s="21"/>
      <c r="N15" s="21">
        <v>0.158312366211251</v>
      </c>
      <c r="O15" s="21">
        <v>0.119540836677008</v>
      </c>
      <c r="P15" s="21">
        <v>0.23634274836065899</v>
      </c>
      <c r="Q15" s="21">
        <v>0.17395877852236799</v>
      </c>
      <c r="R15" s="21"/>
      <c r="S15" s="21">
        <v>0.21615421557949999</v>
      </c>
      <c r="T15" s="21">
        <v>0.151714766907252</v>
      </c>
      <c r="U15" s="21">
        <v>0.10963315671577301</v>
      </c>
      <c r="V15" s="21">
        <v>0.19225279957771399</v>
      </c>
      <c r="W15" s="21">
        <v>0.15284106507371001</v>
      </c>
      <c r="X15" s="21">
        <v>0.12471933031768</v>
      </c>
      <c r="Y15" s="21">
        <v>0.19011218937341401</v>
      </c>
      <c r="Z15" s="21">
        <v>0.193451594260584</v>
      </c>
      <c r="AA15" s="21">
        <v>0.180997240279829</v>
      </c>
      <c r="AB15" s="21">
        <v>0.175226063366336</v>
      </c>
      <c r="AC15" s="21">
        <v>0.21213291295990699</v>
      </c>
      <c r="AD15" s="21">
        <v>8.3824925956270502E-2</v>
      </c>
      <c r="AE15" s="21"/>
      <c r="AF15" s="21">
        <v>0.12230724551272799</v>
      </c>
      <c r="AG15" s="21">
        <v>0.19760498437846399</v>
      </c>
      <c r="AH15" s="21">
        <v>0.166896008671608</v>
      </c>
      <c r="AI15" s="21">
        <v>0.13771037258905799</v>
      </c>
      <c r="AJ15" s="21">
        <v>0.13573170293536299</v>
      </c>
      <c r="AK15" s="21">
        <v>0.147692481418709</v>
      </c>
      <c r="AL15" s="21"/>
      <c r="AM15" s="21">
        <v>0.115126768416714</v>
      </c>
      <c r="AN15" s="21">
        <v>0.20276858080510701</v>
      </c>
      <c r="AO15" s="21">
        <v>0.15612816917081601</v>
      </c>
      <c r="AP15" s="21">
        <v>0.18352178348592299</v>
      </c>
      <c r="AQ15" s="21">
        <v>0.27819070891565301</v>
      </c>
      <c r="AR15" s="21"/>
      <c r="AS15" s="21">
        <v>0.16539356376203099</v>
      </c>
      <c r="AT15" s="21">
        <v>0.180155975383401</v>
      </c>
      <c r="AU15" s="21">
        <v>0.20549937272853799</v>
      </c>
      <c r="AV15" s="21">
        <v>0.156430631755171</v>
      </c>
      <c r="AW15" s="21">
        <v>8.9997649526437906E-2</v>
      </c>
      <c r="AX15" s="21">
        <v>0.21018661941971101</v>
      </c>
      <c r="AY15" s="21"/>
      <c r="AZ15" s="21">
        <v>0.15308336446253701</v>
      </c>
      <c r="BA15" s="21">
        <v>0.17368305703137399</v>
      </c>
      <c r="BB15" s="21">
        <v>0.14297867166930001</v>
      </c>
      <c r="BC15" s="21">
        <v>0.239320395932337</v>
      </c>
      <c r="BD15" s="21">
        <v>0.162441176163755</v>
      </c>
      <c r="BE15" s="21"/>
      <c r="BF15" s="21">
        <v>0.16702293940105001</v>
      </c>
      <c r="BG15" s="21"/>
      <c r="BH15" s="21">
        <v>0.16850447097073201</v>
      </c>
      <c r="BI15" s="21"/>
      <c r="BJ15" s="21">
        <v>0.16761923905027401</v>
      </c>
      <c r="BK15" s="21">
        <v>0.14129138398062199</v>
      </c>
      <c r="BL15" s="21">
        <v>0.171284113804274</v>
      </c>
      <c r="BM15" s="21">
        <v>0.18655395845678899</v>
      </c>
      <c r="BN15" s="21">
        <v>0.112254990383784</v>
      </c>
      <c r="BO15" s="21">
        <v>0.306444567514914</v>
      </c>
      <c r="BP15" s="21"/>
      <c r="BQ15" s="21">
        <v>0.24284176382775399</v>
      </c>
      <c r="BR15" s="21">
        <v>0.164479026775744</v>
      </c>
      <c r="BS15" s="21">
        <v>0.15022648658277399</v>
      </c>
      <c r="BT15" s="21"/>
      <c r="BU15" s="21">
        <v>0.29127770906065698</v>
      </c>
      <c r="BV15" s="21">
        <v>0.14145704401551601</v>
      </c>
      <c r="BW15" s="21">
        <v>0.172694751139396</v>
      </c>
      <c r="BX15" s="21"/>
      <c r="BY15" s="21">
        <v>0.163966281651031</v>
      </c>
      <c r="BZ15" s="21"/>
      <c r="CA15" s="21">
        <v>7.4582880008063304E-2</v>
      </c>
    </row>
    <row r="16" spans="2:79" x14ac:dyDescent="0.35">
      <c r="B16" s="18" t="s">
        <v>202</v>
      </c>
      <c r="C16" s="22">
        <v>0.56382831434923097</v>
      </c>
      <c r="D16" s="22">
        <v>0.54995937441202403</v>
      </c>
      <c r="E16" s="22">
        <v>0.57497715470483302</v>
      </c>
      <c r="F16" s="22"/>
      <c r="G16" s="22">
        <v>0.57318238944575595</v>
      </c>
      <c r="H16" s="22">
        <v>0.610509546312203</v>
      </c>
      <c r="I16" s="22">
        <v>0.45660217938272901</v>
      </c>
      <c r="J16" s="22">
        <v>0.64523183236737403</v>
      </c>
      <c r="K16" s="22">
        <v>0.64288099807801902</v>
      </c>
      <c r="L16" s="22">
        <v>0.48538809564637198</v>
      </c>
      <c r="M16" s="22"/>
      <c r="N16" s="22">
        <v>0.59884831571685904</v>
      </c>
      <c r="O16" s="22">
        <v>0.65408182475880206</v>
      </c>
      <c r="P16" s="22">
        <v>0.42480451382847401</v>
      </c>
      <c r="Q16" s="22">
        <v>0.54172935022912005</v>
      </c>
      <c r="R16" s="22"/>
      <c r="S16" s="22">
        <v>0.515458640096911</v>
      </c>
      <c r="T16" s="22">
        <v>0.56803125031248403</v>
      </c>
      <c r="U16" s="22">
        <v>0.66263549296272395</v>
      </c>
      <c r="V16" s="22">
        <v>0.50957438167763702</v>
      </c>
      <c r="W16" s="22">
        <v>0.59359154607099196</v>
      </c>
      <c r="X16" s="22">
        <v>0.65796873128217104</v>
      </c>
      <c r="Y16" s="22">
        <v>0.51949898971143105</v>
      </c>
      <c r="Z16" s="22">
        <v>0.53800095240322698</v>
      </c>
      <c r="AA16" s="22">
        <v>0.5668678431866</v>
      </c>
      <c r="AB16" s="22">
        <v>0.51126329930431902</v>
      </c>
      <c r="AC16" s="22">
        <v>0.43477905379901499</v>
      </c>
      <c r="AD16" s="22">
        <v>0.7316400477053</v>
      </c>
      <c r="AE16" s="22"/>
      <c r="AF16" s="22">
        <v>0.57637547720018301</v>
      </c>
      <c r="AG16" s="22">
        <v>0.49634370977421199</v>
      </c>
      <c r="AH16" s="22">
        <v>0.61475324576021995</v>
      </c>
      <c r="AI16" s="22">
        <v>0.68120016008425199</v>
      </c>
      <c r="AJ16" s="22">
        <v>0.709173843824769</v>
      </c>
      <c r="AK16" s="22">
        <v>0.62671123656687999</v>
      </c>
      <c r="AL16" s="22"/>
      <c r="AM16" s="22">
        <v>0.63057258396772897</v>
      </c>
      <c r="AN16" s="22">
        <v>0.50178939398141398</v>
      </c>
      <c r="AO16" s="22">
        <v>0.61561625353057203</v>
      </c>
      <c r="AP16" s="22">
        <v>0.54459173987027898</v>
      </c>
      <c r="AQ16" s="22">
        <v>0.41459419552100402</v>
      </c>
      <c r="AR16" s="22"/>
      <c r="AS16" s="22">
        <v>0.60675593893319901</v>
      </c>
      <c r="AT16" s="22">
        <v>0.55962893568185901</v>
      </c>
      <c r="AU16" s="22">
        <v>0.48896343085578797</v>
      </c>
      <c r="AV16" s="22">
        <v>0.55119633560925996</v>
      </c>
      <c r="AW16" s="22">
        <v>0.68508677254822603</v>
      </c>
      <c r="AX16" s="22">
        <v>0.44703114894464502</v>
      </c>
      <c r="AY16" s="22"/>
      <c r="AZ16" s="22">
        <v>0.62625251009912197</v>
      </c>
      <c r="BA16" s="22">
        <v>0.52920820292046</v>
      </c>
      <c r="BB16" s="22">
        <v>0.64824500907997396</v>
      </c>
      <c r="BC16" s="22">
        <v>0.34980279337928399</v>
      </c>
      <c r="BD16" s="22">
        <v>0.571001291199148</v>
      </c>
      <c r="BE16" s="22"/>
      <c r="BF16" s="22">
        <v>0.57042900837403099</v>
      </c>
      <c r="BG16" s="22"/>
      <c r="BH16" s="22">
        <v>0.55949406325685902</v>
      </c>
      <c r="BI16" s="22"/>
      <c r="BJ16" s="22">
        <v>0.58287732688221605</v>
      </c>
      <c r="BK16" s="22">
        <v>0.61124393242609099</v>
      </c>
      <c r="BL16" s="22">
        <v>0.54198209020191201</v>
      </c>
      <c r="BM16" s="22">
        <v>0.58860093629281995</v>
      </c>
      <c r="BN16" s="22">
        <v>0.682306008678221</v>
      </c>
      <c r="BO16" s="22">
        <v>0.273196468293468</v>
      </c>
      <c r="BP16" s="22"/>
      <c r="BQ16" s="22">
        <v>0.43852570193214002</v>
      </c>
      <c r="BR16" s="22">
        <v>0.610960344310438</v>
      </c>
      <c r="BS16" s="22">
        <v>0.59696181861085695</v>
      </c>
      <c r="BT16" s="22"/>
      <c r="BU16" s="22">
        <v>0.39928919392627399</v>
      </c>
      <c r="BV16" s="22">
        <v>0.64256163728525795</v>
      </c>
      <c r="BW16" s="22">
        <v>0.55637268719133004</v>
      </c>
      <c r="BX16" s="22"/>
      <c r="BY16" s="22">
        <v>0.62015608792449795</v>
      </c>
      <c r="BZ16" s="22"/>
      <c r="CA16" s="22">
        <v>0.75990599209165099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A21"/>
  <sheetViews>
    <sheetView showGridLines="0" topLeftCell="A8"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759</v>
      </c>
      <c r="D7" s="10">
        <v>366</v>
      </c>
      <c r="E7" s="10">
        <v>392</v>
      </c>
      <c r="F7" s="10"/>
      <c r="G7" s="10">
        <v>92</v>
      </c>
      <c r="H7" s="10">
        <v>127</v>
      </c>
      <c r="I7" s="10">
        <v>92</v>
      </c>
      <c r="J7" s="10">
        <v>112</v>
      </c>
      <c r="K7" s="10">
        <v>133</v>
      </c>
      <c r="L7" s="10">
        <v>203</v>
      </c>
      <c r="M7" s="10"/>
      <c r="N7" s="10">
        <v>301</v>
      </c>
      <c r="O7" s="10">
        <v>199</v>
      </c>
      <c r="P7" s="10">
        <v>100</v>
      </c>
      <c r="Q7" s="10">
        <v>154</v>
      </c>
      <c r="R7" s="10"/>
      <c r="S7" s="10">
        <v>98</v>
      </c>
      <c r="T7" s="10">
        <v>84</v>
      </c>
      <c r="U7" s="10">
        <v>72</v>
      </c>
      <c r="V7" s="10">
        <v>71</v>
      </c>
      <c r="W7" s="10">
        <v>50</v>
      </c>
      <c r="X7" s="10">
        <v>60</v>
      </c>
      <c r="Y7" s="10">
        <v>79</v>
      </c>
      <c r="Z7" s="10">
        <v>33</v>
      </c>
      <c r="AA7" s="10">
        <v>80</v>
      </c>
      <c r="AB7" s="10">
        <v>71</v>
      </c>
      <c r="AC7" s="10">
        <v>39</v>
      </c>
      <c r="AD7" s="10">
        <v>22</v>
      </c>
      <c r="AE7" s="10"/>
      <c r="AF7" s="10">
        <v>130</v>
      </c>
      <c r="AG7" s="10">
        <v>255</v>
      </c>
      <c r="AH7" s="10">
        <v>129</v>
      </c>
      <c r="AI7" s="10">
        <v>86</v>
      </c>
      <c r="AJ7" s="10">
        <v>47</v>
      </c>
      <c r="AK7" s="10">
        <v>59</v>
      </c>
      <c r="AL7" s="10"/>
      <c r="AM7" s="10">
        <v>140</v>
      </c>
      <c r="AN7" s="10">
        <v>245</v>
      </c>
      <c r="AO7" s="10">
        <v>221</v>
      </c>
      <c r="AP7" s="10">
        <v>110</v>
      </c>
      <c r="AQ7" s="10">
        <v>20</v>
      </c>
      <c r="AR7" s="10"/>
      <c r="AS7" s="10">
        <v>155</v>
      </c>
      <c r="AT7" s="10">
        <v>169</v>
      </c>
      <c r="AU7" s="10">
        <v>104</v>
      </c>
      <c r="AV7" s="10">
        <v>154</v>
      </c>
      <c r="AW7" s="10">
        <v>114</v>
      </c>
      <c r="AX7" s="10">
        <v>61</v>
      </c>
      <c r="AY7" s="10"/>
      <c r="AZ7" s="10">
        <v>181</v>
      </c>
      <c r="BA7" s="10">
        <v>179</v>
      </c>
      <c r="BB7" s="10">
        <v>141</v>
      </c>
      <c r="BC7" s="10">
        <v>70</v>
      </c>
      <c r="BD7" s="10">
        <v>185</v>
      </c>
      <c r="BE7" s="10"/>
      <c r="BF7" s="10">
        <v>598</v>
      </c>
      <c r="BG7" s="10"/>
      <c r="BH7" s="10">
        <v>482</v>
      </c>
      <c r="BI7" s="10"/>
      <c r="BJ7" s="10">
        <v>198</v>
      </c>
      <c r="BK7" s="10">
        <v>168</v>
      </c>
      <c r="BL7" s="10">
        <v>260</v>
      </c>
      <c r="BM7" s="10">
        <v>48</v>
      </c>
      <c r="BN7" s="10">
        <v>27</v>
      </c>
      <c r="BO7" s="10">
        <v>25</v>
      </c>
      <c r="BP7" s="10"/>
      <c r="BQ7" s="10">
        <v>118</v>
      </c>
      <c r="BR7" s="10">
        <v>205</v>
      </c>
      <c r="BS7" s="10">
        <v>377</v>
      </c>
      <c r="BT7" s="10"/>
      <c r="BU7" s="10">
        <v>45</v>
      </c>
      <c r="BV7" s="10">
        <v>248</v>
      </c>
      <c r="BW7" s="10">
        <v>382</v>
      </c>
      <c r="BX7" s="10"/>
      <c r="BY7" s="10">
        <v>31</v>
      </c>
      <c r="BZ7" s="10"/>
      <c r="CA7" s="10">
        <v>176</v>
      </c>
    </row>
    <row r="8" spans="2:79" ht="30" customHeight="1" x14ac:dyDescent="0.35">
      <c r="B8" s="11" t="s">
        <v>20</v>
      </c>
      <c r="C8" s="11">
        <v>758</v>
      </c>
      <c r="D8" s="11">
        <v>386</v>
      </c>
      <c r="E8" s="11">
        <v>370</v>
      </c>
      <c r="F8" s="11"/>
      <c r="G8" s="11">
        <v>113</v>
      </c>
      <c r="H8" s="11">
        <v>144</v>
      </c>
      <c r="I8" s="11">
        <v>119</v>
      </c>
      <c r="J8" s="11">
        <v>126</v>
      </c>
      <c r="K8" s="11">
        <v>98</v>
      </c>
      <c r="L8" s="11">
        <v>159</v>
      </c>
      <c r="M8" s="11"/>
      <c r="N8" s="11">
        <v>208</v>
      </c>
      <c r="O8" s="11">
        <v>195</v>
      </c>
      <c r="P8" s="11">
        <v>171</v>
      </c>
      <c r="Q8" s="11">
        <v>179</v>
      </c>
      <c r="R8" s="11"/>
      <c r="S8" s="11">
        <v>112</v>
      </c>
      <c r="T8" s="11">
        <v>79</v>
      </c>
      <c r="U8" s="11">
        <v>61</v>
      </c>
      <c r="V8" s="11">
        <v>83</v>
      </c>
      <c r="W8" s="11">
        <v>51</v>
      </c>
      <c r="X8" s="11">
        <v>72</v>
      </c>
      <c r="Y8" s="11">
        <v>71</v>
      </c>
      <c r="Z8" s="11">
        <v>33</v>
      </c>
      <c r="AA8" s="11">
        <v>73</v>
      </c>
      <c r="AB8" s="11">
        <v>65</v>
      </c>
      <c r="AC8" s="11">
        <v>36</v>
      </c>
      <c r="AD8" s="11">
        <v>21</v>
      </c>
      <c r="AE8" s="11"/>
      <c r="AF8" s="11">
        <v>137</v>
      </c>
      <c r="AG8" s="11">
        <v>276</v>
      </c>
      <c r="AH8" s="11">
        <v>127</v>
      </c>
      <c r="AI8" s="11">
        <v>80</v>
      </c>
      <c r="AJ8" s="11">
        <v>41</v>
      </c>
      <c r="AK8" s="11">
        <v>44</v>
      </c>
      <c r="AL8" s="11"/>
      <c r="AM8" s="11">
        <v>158</v>
      </c>
      <c r="AN8" s="11">
        <v>263</v>
      </c>
      <c r="AO8" s="11">
        <v>208</v>
      </c>
      <c r="AP8" s="11">
        <v>90</v>
      </c>
      <c r="AQ8" s="11">
        <v>16</v>
      </c>
      <c r="AR8" s="11"/>
      <c r="AS8" s="11">
        <v>161</v>
      </c>
      <c r="AT8" s="11">
        <v>162</v>
      </c>
      <c r="AU8" s="11">
        <v>113</v>
      </c>
      <c r="AV8" s="11">
        <v>155</v>
      </c>
      <c r="AW8" s="11">
        <v>106</v>
      </c>
      <c r="AX8" s="11">
        <v>59</v>
      </c>
      <c r="AY8" s="11"/>
      <c r="AZ8" s="11">
        <v>153</v>
      </c>
      <c r="BA8" s="11">
        <v>191</v>
      </c>
      <c r="BB8" s="11">
        <v>154</v>
      </c>
      <c r="BC8" s="11">
        <v>62</v>
      </c>
      <c r="BD8" s="11">
        <v>196</v>
      </c>
      <c r="BE8" s="11"/>
      <c r="BF8" s="11">
        <v>581</v>
      </c>
      <c r="BG8" s="11"/>
      <c r="BH8" s="11">
        <v>457</v>
      </c>
      <c r="BI8" s="11"/>
      <c r="BJ8" s="11">
        <v>217</v>
      </c>
      <c r="BK8" s="11">
        <v>146</v>
      </c>
      <c r="BL8" s="11">
        <v>247</v>
      </c>
      <c r="BM8" s="11">
        <v>58</v>
      </c>
      <c r="BN8" s="11">
        <v>29</v>
      </c>
      <c r="BO8" s="11">
        <v>25</v>
      </c>
      <c r="BP8" s="11"/>
      <c r="BQ8" s="11">
        <v>111</v>
      </c>
      <c r="BR8" s="11">
        <v>205</v>
      </c>
      <c r="BS8" s="11">
        <v>379</v>
      </c>
      <c r="BT8" s="11"/>
      <c r="BU8" s="11">
        <v>45</v>
      </c>
      <c r="BV8" s="11">
        <v>237</v>
      </c>
      <c r="BW8" s="11">
        <v>386</v>
      </c>
      <c r="BX8" s="11"/>
      <c r="BY8" s="11">
        <v>34</v>
      </c>
      <c r="BZ8" s="11"/>
      <c r="CA8" s="11">
        <v>167</v>
      </c>
    </row>
    <row r="9" spans="2:79" x14ac:dyDescent="0.35">
      <c r="B9" s="18" t="s">
        <v>385</v>
      </c>
      <c r="C9" s="17">
        <v>0.25526992110969199</v>
      </c>
      <c r="D9" s="17">
        <v>0.25849397254651102</v>
      </c>
      <c r="E9" s="17">
        <v>0.25319097405340302</v>
      </c>
      <c r="F9" s="17"/>
      <c r="G9" s="17">
        <v>0.23559971492704501</v>
      </c>
      <c r="H9" s="17">
        <v>0.29688896142400101</v>
      </c>
      <c r="I9" s="17">
        <v>0.25306670919851498</v>
      </c>
      <c r="J9" s="17">
        <v>0.34937108065126399</v>
      </c>
      <c r="K9" s="17">
        <v>0.18304243360650399</v>
      </c>
      <c r="L9" s="17">
        <v>0.20338012026618599</v>
      </c>
      <c r="M9" s="17"/>
      <c r="N9" s="17">
        <v>0.279276501673765</v>
      </c>
      <c r="O9" s="17">
        <v>0.216822985797643</v>
      </c>
      <c r="P9" s="17">
        <v>0.23503821984402001</v>
      </c>
      <c r="Q9" s="17">
        <v>0.27972147894624499</v>
      </c>
      <c r="R9" s="17"/>
      <c r="S9" s="17">
        <v>0.27093837693056599</v>
      </c>
      <c r="T9" s="17">
        <v>0.28104072165284</v>
      </c>
      <c r="U9" s="17">
        <v>0.22246458413175299</v>
      </c>
      <c r="V9" s="17">
        <v>0.25558247116527999</v>
      </c>
      <c r="W9" s="17">
        <v>0.21516979259890501</v>
      </c>
      <c r="X9" s="17">
        <v>0.27512584978815102</v>
      </c>
      <c r="Y9" s="17">
        <v>0.238736214672783</v>
      </c>
      <c r="Z9" s="17">
        <v>0.26271521448242502</v>
      </c>
      <c r="AA9" s="17">
        <v>0.28499260040586999</v>
      </c>
      <c r="AB9" s="17">
        <v>0.17755155610985701</v>
      </c>
      <c r="AC9" s="17">
        <v>0.26640737848129598</v>
      </c>
      <c r="AD9" s="17">
        <v>0.35558094729675899</v>
      </c>
      <c r="AE9" s="17"/>
      <c r="AF9" s="17">
        <v>0.27785069674223001</v>
      </c>
      <c r="AG9" s="17">
        <v>0.27500581565349902</v>
      </c>
      <c r="AH9" s="17">
        <v>0.205159983159686</v>
      </c>
      <c r="AI9" s="17">
        <v>0.17620206032485899</v>
      </c>
      <c r="AJ9" s="17">
        <v>0.32884817944963401</v>
      </c>
      <c r="AK9" s="17">
        <v>0.35693676912460998</v>
      </c>
      <c r="AL9" s="17"/>
      <c r="AM9" s="17">
        <v>0.19550996445482599</v>
      </c>
      <c r="AN9" s="17">
        <v>0.26979653368800599</v>
      </c>
      <c r="AO9" s="17">
        <v>0.26340805518289101</v>
      </c>
      <c r="AP9" s="17">
        <v>0.28092539258563998</v>
      </c>
      <c r="AQ9" s="17">
        <v>0.29451408879912699</v>
      </c>
      <c r="AR9" s="17"/>
      <c r="AS9" s="17">
        <v>0.251534181202346</v>
      </c>
      <c r="AT9" s="17">
        <v>0.23081756998571101</v>
      </c>
      <c r="AU9" s="17">
        <v>0.29801892828795701</v>
      </c>
      <c r="AV9" s="17">
        <v>0.24831247855883101</v>
      </c>
      <c r="AW9" s="17">
        <v>0.27116859196725801</v>
      </c>
      <c r="AX9" s="17">
        <v>0.24525346389764899</v>
      </c>
      <c r="AY9" s="17"/>
      <c r="AZ9" s="17">
        <v>0.23456722657519399</v>
      </c>
      <c r="BA9" s="17">
        <v>0.24264724015122499</v>
      </c>
      <c r="BB9" s="17">
        <v>0.27242481974958799</v>
      </c>
      <c r="BC9" s="17">
        <v>0.31656258547885702</v>
      </c>
      <c r="BD9" s="17">
        <v>0.253983765263122</v>
      </c>
      <c r="BE9" s="17"/>
      <c r="BF9" s="17">
        <v>0.25733668733130799</v>
      </c>
      <c r="BG9" s="17"/>
      <c r="BH9" s="17">
        <v>0.24070682061342499</v>
      </c>
      <c r="BI9" s="17"/>
      <c r="BJ9" s="17">
        <v>0.26404757716903898</v>
      </c>
      <c r="BK9" s="17">
        <v>0.26854959106708398</v>
      </c>
      <c r="BL9" s="17">
        <v>0.23820211851466899</v>
      </c>
      <c r="BM9" s="17">
        <v>0.197441939989254</v>
      </c>
      <c r="BN9" s="17">
        <v>0.119355572647035</v>
      </c>
      <c r="BO9" s="17">
        <v>0.34904691203098198</v>
      </c>
      <c r="BP9" s="17"/>
      <c r="BQ9" s="17">
        <v>0.36074576980709699</v>
      </c>
      <c r="BR9" s="17">
        <v>0.24395682822366599</v>
      </c>
      <c r="BS9" s="17">
        <v>0.24283250742860599</v>
      </c>
      <c r="BT9" s="17"/>
      <c r="BU9" s="17">
        <v>0.408577925645708</v>
      </c>
      <c r="BV9" s="17">
        <v>0.23151508156581799</v>
      </c>
      <c r="BW9" s="17">
        <v>0.26892172387625701</v>
      </c>
      <c r="BX9" s="17"/>
      <c r="BY9" s="17">
        <v>0.18436395136474101</v>
      </c>
      <c r="BZ9" s="17"/>
      <c r="CA9" s="17">
        <v>0.37612772939483402</v>
      </c>
    </row>
    <row r="10" spans="2:79" x14ac:dyDescent="0.35">
      <c r="B10" s="18" t="s">
        <v>386</v>
      </c>
      <c r="C10" s="17">
        <v>0.46882554641444002</v>
      </c>
      <c r="D10" s="17">
        <v>0.47330332964900301</v>
      </c>
      <c r="E10" s="17">
        <v>0.46148437548649301</v>
      </c>
      <c r="F10" s="17"/>
      <c r="G10" s="17">
        <v>0.43672669347785098</v>
      </c>
      <c r="H10" s="17">
        <v>0.44008133476150502</v>
      </c>
      <c r="I10" s="17">
        <v>0.51465800838224696</v>
      </c>
      <c r="J10" s="17">
        <v>0.42715790513545998</v>
      </c>
      <c r="K10" s="17">
        <v>0.52645513632829</v>
      </c>
      <c r="L10" s="17">
        <v>0.48076192176135002</v>
      </c>
      <c r="M10" s="17"/>
      <c r="N10" s="17">
        <v>0.48440280961989601</v>
      </c>
      <c r="O10" s="17">
        <v>0.50492730931126195</v>
      </c>
      <c r="P10" s="17">
        <v>0.51492610219990498</v>
      </c>
      <c r="Q10" s="17">
        <v>0.376582104392223</v>
      </c>
      <c r="R10" s="17"/>
      <c r="S10" s="17">
        <v>0.415508976766987</v>
      </c>
      <c r="T10" s="17">
        <v>0.52070927464543604</v>
      </c>
      <c r="U10" s="17">
        <v>0.55266275943018395</v>
      </c>
      <c r="V10" s="17">
        <v>0.588602740832597</v>
      </c>
      <c r="W10" s="17">
        <v>0.45571805812887001</v>
      </c>
      <c r="X10" s="17">
        <v>0.50487648697805898</v>
      </c>
      <c r="Y10" s="17">
        <v>0.44376452300337998</v>
      </c>
      <c r="Z10" s="17">
        <v>0.40139360387169598</v>
      </c>
      <c r="AA10" s="17">
        <v>0.406994558575765</v>
      </c>
      <c r="AB10" s="17">
        <v>0.39625699729888803</v>
      </c>
      <c r="AC10" s="17">
        <v>0.51006306717227201</v>
      </c>
      <c r="AD10" s="17">
        <v>0.30874756080031701</v>
      </c>
      <c r="AE10" s="17"/>
      <c r="AF10" s="17">
        <v>0.43959460825345198</v>
      </c>
      <c r="AG10" s="17">
        <v>0.43737354573076398</v>
      </c>
      <c r="AH10" s="17">
        <v>0.55087005013621704</v>
      </c>
      <c r="AI10" s="17">
        <v>0.56034779977683802</v>
      </c>
      <c r="AJ10" s="17">
        <v>0.50282547602807504</v>
      </c>
      <c r="AK10" s="17">
        <v>0.56478807178135104</v>
      </c>
      <c r="AL10" s="17"/>
      <c r="AM10" s="17">
        <v>0.44768696858382101</v>
      </c>
      <c r="AN10" s="17">
        <v>0.467084404686397</v>
      </c>
      <c r="AO10" s="17">
        <v>0.51093244761019296</v>
      </c>
      <c r="AP10" s="17">
        <v>0.44498840766446801</v>
      </c>
      <c r="AQ10" s="17">
        <v>0.36492462202340498</v>
      </c>
      <c r="AR10" s="17"/>
      <c r="AS10" s="17">
        <v>0.448627037271913</v>
      </c>
      <c r="AT10" s="17">
        <v>0.49344857794730201</v>
      </c>
      <c r="AU10" s="17">
        <v>0.41182465107163302</v>
      </c>
      <c r="AV10" s="17">
        <v>0.49725789155773098</v>
      </c>
      <c r="AW10" s="17">
        <v>0.44729194637484698</v>
      </c>
      <c r="AX10" s="17">
        <v>0.538424905581526</v>
      </c>
      <c r="AY10" s="17"/>
      <c r="AZ10" s="17">
        <v>0.53066371285924496</v>
      </c>
      <c r="BA10" s="17">
        <v>0.488417498509707</v>
      </c>
      <c r="BB10" s="17">
        <v>0.40475028835825</v>
      </c>
      <c r="BC10" s="17">
        <v>0.42541817551294903</v>
      </c>
      <c r="BD10" s="17">
        <v>0.46351479052418898</v>
      </c>
      <c r="BE10" s="17"/>
      <c r="BF10" s="17">
        <v>0.49660659822865799</v>
      </c>
      <c r="BG10" s="17"/>
      <c r="BH10" s="17">
        <v>0.51973335876585602</v>
      </c>
      <c r="BI10" s="17"/>
      <c r="BJ10" s="17">
        <v>0.55429000652069604</v>
      </c>
      <c r="BK10" s="17">
        <v>0.40014838631083299</v>
      </c>
      <c r="BL10" s="17">
        <v>0.48977644183819802</v>
      </c>
      <c r="BM10" s="17">
        <v>0.28426775397646098</v>
      </c>
      <c r="BN10" s="17">
        <v>0.56106141400908005</v>
      </c>
      <c r="BO10" s="17">
        <v>0.48435072861850897</v>
      </c>
      <c r="BP10" s="17"/>
      <c r="BQ10" s="17">
        <v>0.50544856604632205</v>
      </c>
      <c r="BR10" s="17">
        <v>0.43677522717255901</v>
      </c>
      <c r="BS10" s="17">
        <v>0.48746049635952898</v>
      </c>
      <c r="BT10" s="17"/>
      <c r="BU10" s="17">
        <v>0.47780771472333</v>
      </c>
      <c r="BV10" s="17">
        <v>0.50642331135183505</v>
      </c>
      <c r="BW10" s="17">
        <v>0.46492541177792202</v>
      </c>
      <c r="BX10" s="17"/>
      <c r="BY10" s="17">
        <v>0.53114217909100503</v>
      </c>
      <c r="BZ10" s="17"/>
      <c r="CA10" s="17">
        <v>0.48598541912343901</v>
      </c>
    </row>
    <row r="11" spans="2:79" x14ac:dyDescent="0.35">
      <c r="B11" s="18" t="s">
        <v>387</v>
      </c>
      <c r="C11" s="17">
        <v>0.10108582530561699</v>
      </c>
      <c r="D11" s="17">
        <v>9.5867624647774805E-2</v>
      </c>
      <c r="E11" s="17">
        <v>0.10703652886548599</v>
      </c>
      <c r="F11" s="17"/>
      <c r="G11" s="17">
        <v>0.16145964001469201</v>
      </c>
      <c r="H11" s="17">
        <v>6.3711535682688697E-2</v>
      </c>
      <c r="I11" s="17">
        <v>5.2546114095286901E-2</v>
      </c>
      <c r="J11" s="17">
        <v>0.14701197952624401</v>
      </c>
      <c r="K11" s="17">
        <v>0.112781452692386</v>
      </c>
      <c r="L11" s="17">
        <v>8.4921109041776202E-2</v>
      </c>
      <c r="M11" s="17"/>
      <c r="N11" s="17">
        <v>8.8176762508833995E-2</v>
      </c>
      <c r="O11" s="17">
        <v>0.136342970614165</v>
      </c>
      <c r="P11" s="17">
        <v>0.111512494507717</v>
      </c>
      <c r="Q11" s="17">
        <v>7.0885222161432296E-2</v>
      </c>
      <c r="R11" s="17"/>
      <c r="S11" s="17">
        <v>0.15862685417545799</v>
      </c>
      <c r="T11" s="17">
        <v>9.9345302155690304E-2</v>
      </c>
      <c r="U11" s="17">
        <v>6.2922230863888706E-2</v>
      </c>
      <c r="V11" s="17">
        <v>8.5474753714474605E-2</v>
      </c>
      <c r="W11" s="17">
        <v>0.22003050211795</v>
      </c>
      <c r="X11" s="17">
        <v>4.9301232082110701E-2</v>
      </c>
      <c r="Y11" s="17">
        <v>9.4841752512733801E-2</v>
      </c>
      <c r="Z11" s="17">
        <v>7.3993183939582402E-2</v>
      </c>
      <c r="AA11" s="17">
        <v>0.12236541291176201</v>
      </c>
      <c r="AB11" s="17">
        <v>6.4267003033672401E-2</v>
      </c>
      <c r="AC11" s="17">
        <v>1.8127688600069101E-2</v>
      </c>
      <c r="AD11" s="17">
        <v>0.11128581971762599</v>
      </c>
      <c r="AE11" s="17"/>
      <c r="AF11" s="17">
        <v>8.7799795273109604E-2</v>
      </c>
      <c r="AG11" s="17">
        <v>0.100627787058218</v>
      </c>
      <c r="AH11" s="17">
        <v>8.8387492883257701E-2</v>
      </c>
      <c r="AI11" s="17">
        <v>9.82229744991477E-2</v>
      </c>
      <c r="AJ11" s="17">
        <v>0.14510308822010801</v>
      </c>
      <c r="AK11" s="17">
        <v>2.5049505958925699E-2</v>
      </c>
      <c r="AL11" s="17"/>
      <c r="AM11" s="17">
        <v>0.115848495685606</v>
      </c>
      <c r="AN11" s="17">
        <v>0.10210829968372701</v>
      </c>
      <c r="AO11" s="17">
        <v>9.4206602525462396E-2</v>
      </c>
      <c r="AP11" s="17">
        <v>8.2622974795608997E-2</v>
      </c>
      <c r="AQ11" s="17">
        <v>6.2001642893890201E-2</v>
      </c>
      <c r="AR11" s="17"/>
      <c r="AS11" s="17">
        <v>0.119479983804734</v>
      </c>
      <c r="AT11" s="17">
        <v>6.8644435260622194E-2</v>
      </c>
      <c r="AU11" s="17">
        <v>0.144824799613745</v>
      </c>
      <c r="AV11" s="17">
        <v>8.1211207745361294E-2</v>
      </c>
      <c r="AW11" s="17">
        <v>0.12751424282680901</v>
      </c>
      <c r="AX11" s="17">
        <v>5.2795363464940299E-2</v>
      </c>
      <c r="AY11" s="17"/>
      <c r="AZ11" s="17">
        <v>7.6077597671890596E-2</v>
      </c>
      <c r="BA11" s="17">
        <v>0.124321732351815</v>
      </c>
      <c r="BB11" s="17">
        <v>7.2807045665724698E-2</v>
      </c>
      <c r="BC11" s="17">
        <v>0.14953793317040701</v>
      </c>
      <c r="BD11" s="17">
        <v>0.10178365023600799</v>
      </c>
      <c r="BE11" s="17"/>
      <c r="BF11" s="17">
        <v>8.0511606490218907E-2</v>
      </c>
      <c r="BG11" s="17"/>
      <c r="BH11" s="17">
        <v>0.10014642264717399</v>
      </c>
      <c r="BI11" s="17"/>
      <c r="BJ11" s="17">
        <v>8.1353731833555099E-2</v>
      </c>
      <c r="BK11" s="17">
        <v>9.0025362653114296E-2</v>
      </c>
      <c r="BL11" s="17">
        <v>0.110179590391037</v>
      </c>
      <c r="BM11" s="17">
        <v>0.179538973038158</v>
      </c>
      <c r="BN11" s="17">
        <v>6.9102746334882906E-2</v>
      </c>
      <c r="BO11" s="17">
        <v>0.128684923053657</v>
      </c>
      <c r="BP11" s="17"/>
      <c r="BQ11" s="17">
        <v>6.9927847406852803E-2</v>
      </c>
      <c r="BR11" s="17">
        <v>0.101902238314119</v>
      </c>
      <c r="BS11" s="17">
        <v>0.10878122375233699</v>
      </c>
      <c r="BT11" s="17"/>
      <c r="BU11" s="17">
        <v>8.6516105709925198E-2</v>
      </c>
      <c r="BV11" s="17">
        <v>0.117386527008794</v>
      </c>
      <c r="BW11" s="17">
        <v>0.10090393909826199</v>
      </c>
      <c r="BX11" s="17"/>
      <c r="BY11" s="17">
        <v>0.16621777681036701</v>
      </c>
      <c r="BZ11" s="17"/>
      <c r="CA11" s="17">
        <v>3.71859666926872E-2</v>
      </c>
    </row>
    <row r="12" spans="2:79" x14ac:dyDescent="0.35">
      <c r="B12" s="18" t="s">
        <v>388</v>
      </c>
      <c r="C12" s="17">
        <v>5.2986186363320198E-2</v>
      </c>
      <c r="D12" s="17">
        <v>6.13669184431343E-2</v>
      </c>
      <c r="E12" s="17">
        <v>4.4511826316490699E-2</v>
      </c>
      <c r="F12" s="17"/>
      <c r="G12" s="17">
        <v>7.4299427081855302E-2</v>
      </c>
      <c r="H12" s="17">
        <v>9.4020629331530506E-2</v>
      </c>
      <c r="I12" s="17">
        <v>1.79065707642759E-2</v>
      </c>
      <c r="J12" s="17">
        <v>6.6860395897860901E-3</v>
      </c>
      <c r="K12" s="17">
        <v>4.1999260157284897E-2</v>
      </c>
      <c r="L12" s="17">
        <v>7.0326578721725402E-2</v>
      </c>
      <c r="M12" s="17"/>
      <c r="N12" s="17">
        <v>6.9677937495276801E-2</v>
      </c>
      <c r="O12" s="17">
        <v>5.04974148858836E-2</v>
      </c>
      <c r="P12" s="17">
        <v>3.9048739279799502E-2</v>
      </c>
      <c r="Q12" s="17">
        <v>5.1248857194319097E-2</v>
      </c>
      <c r="R12" s="17"/>
      <c r="S12" s="17">
        <v>5.40324472895434E-2</v>
      </c>
      <c r="T12" s="17">
        <v>2.0033223174441301E-2</v>
      </c>
      <c r="U12" s="17">
        <v>4.3856677065965697E-3</v>
      </c>
      <c r="V12" s="17">
        <v>1.32101565760994E-2</v>
      </c>
      <c r="W12" s="17">
        <v>4.01676353367258E-2</v>
      </c>
      <c r="X12" s="17">
        <v>7.9106464477791405E-2</v>
      </c>
      <c r="Y12" s="17">
        <v>5.9751888484469398E-2</v>
      </c>
      <c r="Z12" s="17">
        <v>7.0947720048793197E-2</v>
      </c>
      <c r="AA12" s="17">
        <v>6.6012045593532201E-2</v>
      </c>
      <c r="AB12" s="17">
        <v>0.12360891235327499</v>
      </c>
      <c r="AC12" s="17">
        <v>4.4354976031369002E-2</v>
      </c>
      <c r="AD12" s="17">
        <v>0.111247022490504</v>
      </c>
      <c r="AE12" s="17"/>
      <c r="AF12" s="17">
        <v>5.4038200211129601E-2</v>
      </c>
      <c r="AG12" s="17">
        <v>5.4915131513793701E-2</v>
      </c>
      <c r="AH12" s="17">
        <v>7.3138052895745001E-2</v>
      </c>
      <c r="AI12" s="17">
        <v>3.4171041976113502E-2</v>
      </c>
      <c r="AJ12" s="17">
        <v>2.3223256302183502E-2</v>
      </c>
      <c r="AK12" s="17">
        <v>5.3225653135113599E-2</v>
      </c>
      <c r="AL12" s="17"/>
      <c r="AM12" s="17">
        <v>3.6482892398617399E-2</v>
      </c>
      <c r="AN12" s="17">
        <v>6.1154730645987199E-2</v>
      </c>
      <c r="AO12" s="17">
        <v>2.4960517315755E-2</v>
      </c>
      <c r="AP12" s="17">
        <v>8.4140819239041306E-2</v>
      </c>
      <c r="AQ12" s="17">
        <v>0.2392163747719</v>
      </c>
      <c r="AR12" s="17"/>
      <c r="AS12" s="17">
        <v>7.3981307213657005E-2</v>
      </c>
      <c r="AT12" s="17">
        <v>4.9995679176479402E-2</v>
      </c>
      <c r="AU12" s="17">
        <v>5.1177259737817699E-2</v>
      </c>
      <c r="AV12" s="17">
        <v>4.2834650423744298E-2</v>
      </c>
      <c r="AW12" s="17">
        <v>3.6012276271803999E-2</v>
      </c>
      <c r="AX12" s="17">
        <v>6.5748896930258205E-2</v>
      </c>
      <c r="AY12" s="17"/>
      <c r="AZ12" s="17">
        <v>5.9751705004648797E-2</v>
      </c>
      <c r="BA12" s="17">
        <v>3.9013600206732398E-2</v>
      </c>
      <c r="BB12" s="17">
        <v>6.5863063547025105E-2</v>
      </c>
      <c r="BC12" s="17">
        <v>4.38009684356854E-2</v>
      </c>
      <c r="BD12" s="17">
        <v>5.4741950069043303E-2</v>
      </c>
      <c r="BE12" s="17"/>
      <c r="BF12" s="17">
        <v>4.5965290277496497E-2</v>
      </c>
      <c r="BG12" s="17"/>
      <c r="BH12" s="17">
        <v>4.10386297603293E-2</v>
      </c>
      <c r="BI12" s="17"/>
      <c r="BJ12" s="17">
        <v>8.2538094436589993E-3</v>
      </c>
      <c r="BK12" s="17">
        <v>6.0211811011648103E-2</v>
      </c>
      <c r="BL12" s="17">
        <v>4.9225851441116401E-2</v>
      </c>
      <c r="BM12" s="17">
        <v>0.20445023810705901</v>
      </c>
      <c r="BN12" s="17">
        <v>4.9960871855530303E-2</v>
      </c>
      <c r="BO12" s="17">
        <v>3.7917436296852403E-2</v>
      </c>
      <c r="BP12" s="17"/>
      <c r="BQ12" s="17">
        <v>3.12015244485408E-2</v>
      </c>
      <c r="BR12" s="17">
        <v>6.3732686263196503E-2</v>
      </c>
      <c r="BS12" s="17">
        <v>5.2917079995265598E-2</v>
      </c>
      <c r="BT12" s="17"/>
      <c r="BU12" s="17">
        <v>9.7986806662293292E-3</v>
      </c>
      <c r="BV12" s="17">
        <v>5.1288736490365097E-2</v>
      </c>
      <c r="BW12" s="17">
        <v>5.9509484772267598E-2</v>
      </c>
      <c r="BX12" s="17"/>
      <c r="BY12" s="17">
        <v>8.1845366518878707E-2</v>
      </c>
      <c r="BZ12" s="17"/>
      <c r="CA12" s="17">
        <v>2.6430545879691202E-2</v>
      </c>
    </row>
    <row r="13" spans="2:79" x14ac:dyDescent="0.35">
      <c r="B13" s="18" t="s">
        <v>136</v>
      </c>
      <c r="C13" s="17">
        <v>0.12183252080693099</v>
      </c>
      <c r="D13" s="17">
        <v>0.110968154713577</v>
      </c>
      <c r="E13" s="17">
        <v>0.13377629527812801</v>
      </c>
      <c r="F13" s="17"/>
      <c r="G13" s="17">
        <v>9.1914524498556596E-2</v>
      </c>
      <c r="H13" s="17">
        <v>0.105297538800274</v>
      </c>
      <c r="I13" s="17">
        <v>0.16182259755967501</v>
      </c>
      <c r="J13" s="17">
        <v>6.9772995097244994E-2</v>
      </c>
      <c r="K13" s="17">
        <v>0.135721717215535</v>
      </c>
      <c r="L13" s="17">
        <v>0.16061027020896301</v>
      </c>
      <c r="M13" s="17"/>
      <c r="N13" s="17">
        <v>7.8465988702228498E-2</v>
      </c>
      <c r="O13" s="17">
        <v>9.1409319391046406E-2</v>
      </c>
      <c r="P13" s="17">
        <v>9.9474444168558898E-2</v>
      </c>
      <c r="Q13" s="17">
        <v>0.22156233730578101</v>
      </c>
      <c r="R13" s="17"/>
      <c r="S13" s="17">
        <v>0.100893344837445</v>
      </c>
      <c r="T13" s="17">
        <v>7.8871478371592293E-2</v>
      </c>
      <c r="U13" s="17">
        <v>0.15756475786757801</v>
      </c>
      <c r="V13" s="17">
        <v>5.7129877711549197E-2</v>
      </c>
      <c r="W13" s="17">
        <v>6.8914011817548498E-2</v>
      </c>
      <c r="X13" s="17">
        <v>9.1589966673888107E-2</v>
      </c>
      <c r="Y13" s="17">
        <v>0.162905621326633</v>
      </c>
      <c r="Z13" s="17">
        <v>0.190950277657503</v>
      </c>
      <c r="AA13" s="17">
        <v>0.11963538251307</v>
      </c>
      <c r="AB13" s="17">
        <v>0.23831553120430601</v>
      </c>
      <c r="AC13" s="17">
        <v>0.16104688971499401</v>
      </c>
      <c r="AD13" s="17">
        <v>0.11313864969479399</v>
      </c>
      <c r="AE13" s="17"/>
      <c r="AF13" s="17">
        <v>0.14071669952007901</v>
      </c>
      <c r="AG13" s="17">
        <v>0.13207772004372501</v>
      </c>
      <c r="AH13" s="17">
        <v>8.2444420925094505E-2</v>
      </c>
      <c r="AI13" s="17">
        <v>0.13105612342304199</v>
      </c>
      <c r="AJ13" s="17">
        <v>0</v>
      </c>
      <c r="AK13" s="17">
        <v>0</v>
      </c>
      <c r="AL13" s="17"/>
      <c r="AM13" s="17">
        <v>0.20447167887713</v>
      </c>
      <c r="AN13" s="17">
        <v>9.9856031295883496E-2</v>
      </c>
      <c r="AO13" s="17">
        <v>0.106492377365698</v>
      </c>
      <c r="AP13" s="17">
        <v>0.107322405715241</v>
      </c>
      <c r="AQ13" s="17">
        <v>3.9343271511677103E-2</v>
      </c>
      <c r="AR13" s="17"/>
      <c r="AS13" s="17">
        <v>0.106377490507351</v>
      </c>
      <c r="AT13" s="17">
        <v>0.15709373762988499</v>
      </c>
      <c r="AU13" s="17">
        <v>9.4154361288847299E-2</v>
      </c>
      <c r="AV13" s="17">
        <v>0.13038377171433299</v>
      </c>
      <c r="AW13" s="17">
        <v>0.118012942559283</v>
      </c>
      <c r="AX13" s="17">
        <v>9.7777370125625707E-2</v>
      </c>
      <c r="AY13" s="17"/>
      <c r="AZ13" s="17">
        <v>9.8939757889021998E-2</v>
      </c>
      <c r="BA13" s="17">
        <v>0.105599928780521</v>
      </c>
      <c r="BB13" s="17">
        <v>0.18415478267941199</v>
      </c>
      <c r="BC13" s="17">
        <v>6.4680337402101606E-2</v>
      </c>
      <c r="BD13" s="17">
        <v>0.125975843907639</v>
      </c>
      <c r="BE13" s="17"/>
      <c r="BF13" s="17">
        <v>0.119579817672318</v>
      </c>
      <c r="BG13" s="17"/>
      <c r="BH13" s="17">
        <v>9.8374768213216002E-2</v>
      </c>
      <c r="BI13" s="17"/>
      <c r="BJ13" s="17">
        <v>9.2054875033051597E-2</v>
      </c>
      <c r="BK13" s="17">
        <v>0.18106484895732</v>
      </c>
      <c r="BL13" s="17">
        <v>0.11261599781498</v>
      </c>
      <c r="BM13" s="17">
        <v>0.13430109488906899</v>
      </c>
      <c r="BN13" s="17">
        <v>0.200519395153472</v>
      </c>
      <c r="BO13" s="17">
        <v>0</v>
      </c>
      <c r="BP13" s="17"/>
      <c r="BQ13" s="17">
        <v>3.2676292291187098E-2</v>
      </c>
      <c r="BR13" s="17">
        <v>0.15363302002645901</v>
      </c>
      <c r="BS13" s="17">
        <v>0.10800869246426301</v>
      </c>
      <c r="BT13" s="17"/>
      <c r="BU13" s="17">
        <v>1.72995732548069E-2</v>
      </c>
      <c r="BV13" s="17">
        <v>9.3386343583188203E-2</v>
      </c>
      <c r="BW13" s="17">
        <v>0.105739440475292</v>
      </c>
      <c r="BX13" s="17"/>
      <c r="BY13" s="17">
        <v>3.6430726215008001E-2</v>
      </c>
      <c r="BZ13" s="17"/>
      <c r="CA13" s="17">
        <v>7.4270338909348296E-2</v>
      </c>
    </row>
    <row r="14" spans="2:79" x14ac:dyDescent="0.35">
      <c r="B14" s="18" t="s">
        <v>389</v>
      </c>
      <c r="C14" s="21">
        <v>0.72409546752413101</v>
      </c>
      <c r="D14" s="21">
        <v>0.73179730219551398</v>
      </c>
      <c r="E14" s="21">
        <v>0.71467534953989598</v>
      </c>
      <c r="F14" s="21"/>
      <c r="G14" s="21">
        <v>0.67232640840489599</v>
      </c>
      <c r="H14" s="21">
        <v>0.73697029618550702</v>
      </c>
      <c r="I14" s="21">
        <v>0.76772471758076199</v>
      </c>
      <c r="J14" s="21">
        <v>0.77652898578672402</v>
      </c>
      <c r="K14" s="21">
        <v>0.70949756993479396</v>
      </c>
      <c r="L14" s="21">
        <v>0.68414204202753603</v>
      </c>
      <c r="M14" s="21"/>
      <c r="N14" s="21">
        <v>0.76367931129366096</v>
      </c>
      <c r="O14" s="21">
        <v>0.72175029510890498</v>
      </c>
      <c r="P14" s="21">
        <v>0.74996432204392505</v>
      </c>
      <c r="Q14" s="21">
        <v>0.65630358333846806</v>
      </c>
      <c r="R14" s="21"/>
      <c r="S14" s="21">
        <v>0.68644735369755305</v>
      </c>
      <c r="T14" s="21">
        <v>0.80174999629827604</v>
      </c>
      <c r="U14" s="21">
        <v>0.77512734356193702</v>
      </c>
      <c r="V14" s="21">
        <v>0.84418521199787699</v>
      </c>
      <c r="W14" s="21">
        <v>0.67088785072777501</v>
      </c>
      <c r="X14" s="21">
        <v>0.78000233676621</v>
      </c>
      <c r="Y14" s="21">
        <v>0.68250073767616304</v>
      </c>
      <c r="Z14" s="21">
        <v>0.66410881835412106</v>
      </c>
      <c r="AA14" s="21">
        <v>0.69198715898163599</v>
      </c>
      <c r="AB14" s="21">
        <v>0.57380855340874604</v>
      </c>
      <c r="AC14" s="21">
        <v>0.77647044565356804</v>
      </c>
      <c r="AD14" s="21">
        <v>0.664328508097076</v>
      </c>
      <c r="AE14" s="21"/>
      <c r="AF14" s="21">
        <v>0.71744530499568204</v>
      </c>
      <c r="AG14" s="21">
        <v>0.71237936138426305</v>
      </c>
      <c r="AH14" s="21">
        <v>0.75603003329590301</v>
      </c>
      <c r="AI14" s="21">
        <v>0.73654986010169698</v>
      </c>
      <c r="AJ14" s="21">
        <v>0.831673655477709</v>
      </c>
      <c r="AK14" s="21">
        <v>0.92172484090596096</v>
      </c>
      <c r="AL14" s="21"/>
      <c r="AM14" s="21">
        <v>0.643196933038646</v>
      </c>
      <c r="AN14" s="21">
        <v>0.73688093837440305</v>
      </c>
      <c r="AO14" s="21">
        <v>0.77434050279308497</v>
      </c>
      <c r="AP14" s="21">
        <v>0.72591380025010899</v>
      </c>
      <c r="AQ14" s="21">
        <v>0.65943871082253303</v>
      </c>
      <c r="AR14" s="21"/>
      <c r="AS14" s="21">
        <v>0.70016121847425905</v>
      </c>
      <c r="AT14" s="21">
        <v>0.72426614793301303</v>
      </c>
      <c r="AU14" s="21">
        <v>0.70984357935958997</v>
      </c>
      <c r="AV14" s="21">
        <v>0.74557037011656202</v>
      </c>
      <c r="AW14" s="21">
        <v>0.71846053834210499</v>
      </c>
      <c r="AX14" s="21">
        <v>0.78367836947917602</v>
      </c>
      <c r="AY14" s="21"/>
      <c r="AZ14" s="21">
        <v>0.76523093943443898</v>
      </c>
      <c r="BA14" s="21">
        <v>0.73106473866093102</v>
      </c>
      <c r="BB14" s="21">
        <v>0.67717510810783799</v>
      </c>
      <c r="BC14" s="21">
        <v>0.74198076099180599</v>
      </c>
      <c r="BD14" s="21">
        <v>0.71749855578731003</v>
      </c>
      <c r="BE14" s="21"/>
      <c r="BF14" s="21">
        <v>0.75394328555996604</v>
      </c>
      <c r="BG14" s="21"/>
      <c r="BH14" s="21">
        <v>0.76044017937928099</v>
      </c>
      <c r="BI14" s="21"/>
      <c r="BJ14" s="21">
        <v>0.81833758368973397</v>
      </c>
      <c r="BK14" s="21">
        <v>0.66869797737791803</v>
      </c>
      <c r="BL14" s="21">
        <v>0.72797856035286701</v>
      </c>
      <c r="BM14" s="21">
        <v>0.481709693965715</v>
      </c>
      <c r="BN14" s="21">
        <v>0.68041698665611505</v>
      </c>
      <c r="BO14" s="21">
        <v>0.83339764064949096</v>
      </c>
      <c r="BP14" s="21"/>
      <c r="BQ14" s="21">
        <v>0.86619433585341898</v>
      </c>
      <c r="BR14" s="21">
        <v>0.68073205539622506</v>
      </c>
      <c r="BS14" s="21">
        <v>0.730293003788135</v>
      </c>
      <c r="BT14" s="21"/>
      <c r="BU14" s="21">
        <v>0.886385640369039</v>
      </c>
      <c r="BV14" s="21">
        <v>0.73793839291765295</v>
      </c>
      <c r="BW14" s="21">
        <v>0.73384713565417903</v>
      </c>
      <c r="BX14" s="21"/>
      <c r="BY14" s="21">
        <v>0.71550613045574596</v>
      </c>
      <c r="BZ14" s="21"/>
      <c r="CA14" s="21">
        <v>0.86211314851827303</v>
      </c>
    </row>
    <row r="15" spans="2:79" x14ac:dyDescent="0.35">
      <c r="B15" s="18" t="s">
        <v>390</v>
      </c>
      <c r="C15" s="21">
        <v>0.154072011668938</v>
      </c>
      <c r="D15" s="21">
        <v>0.15723454309090901</v>
      </c>
      <c r="E15" s="21">
        <v>0.15154835518197701</v>
      </c>
      <c r="F15" s="21"/>
      <c r="G15" s="21">
        <v>0.23575906709654701</v>
      </c>
      <c r="H15" s="21">
        <v>0.15773216501421899</v>
      </c>
      <c r="I15" s="21">
        <v>7.0452684859562797E-2</v>
      </c>
      <c r="J15" s="21">
        <v>0.15369801911603101</v>
      </c>
      <c r="K15" s="21">
        <v>0.15478071284967099</v>
      </c>
      <c r="L15" s="21">
        <v>0.15524768776350201</v>
      </c>
      <c r="M15" s="21"/>
      <c r="N15" s="21">
        <v>0.157854700004111</v>
      </c>
      <c r="O15" s="21">
        <v>0.186840385500049</v>
      </c>
      <c r="P15" s="21">
        <v>0.15056123378751601</v>
      </c>
      <c r="Q15" s="21">
        <v>0.122134079355751</v>
      </c>
      <c r="R15" s="21"/>
      <c r="S15" s="21">
        <v>0.212659301465002</v>
      </c>
      <c r="T15" s="21">
        <v>0.119378525330132</v>
      </c>
      <c r="U15" s="21">
        <v>6.7307898570485303E-2</v>
      </c>
      <c r="V15" s="21">
        <v>9.8684910290574093E-2</v>
      </c>
      <c r="W15" s="21">
        <v>0.26019813745467602</v>
      </c>
      <c r="X15" s="21">
        <v>0.128407696559902</v>
      </c>
      <c r="Y15" s="21">
        <v>0.15459364099720299</v>
      </c>
      <c r="Z15" s="21">
        <v>0.144940903988376</v>
      </c>
      <c r="AA15" s="21">
        <v>0.188377458505295</v>
      </c>
      <c r="AB15" s="21">
        <v>0.18787591538694801</v>
      </c>
      <c r="AC15" s="21">
        <v>6.2482664631438103E-2</v>
      </c>
      <c r="AD15" s="21">
        <v>0.22253284220813099</v>
      </c>
      <c r="AE15" s="21"/>
      <c r="AF15" s="21">
        <v>0.141837995484239</v>
      </c>
      <c r="AG15" s="21">
        <v>0.155542918572011</v>
      </c>
      <c r="AH15" s="21">
        <v>0.16152554577900299</v>
      </c>
      <c r="AI15" s="21">
        <v>0.132394016475261</v>
      </c>
      <c r="AJ15" s="21">
        <v>0.168326344522291</v>
      </c>
      <c r="AK15" s="21">
        <v>7.8275159094039301E-2</v>
      </c>
      <c r="AL15" s="21"/>
      <c r="AM15" s="21">
        <v>0.152331388084223</v>
      </c>
      <c r="AN15" s="21">
        <v>0.16326303032971401</v>
      </c>
      <c r="AO15" s="21">
        <v>0.119167119841217</v>
      </c>
      <c r="AP15" s="21">
        <v>0.16676379403465</v>
      </c>
      <c r="AQ15" s="21">
        <v>0.30121801766578998</v>
      </c>
      <c r="AR15" s="21"/>
      <c r="AS15" s="21">
        <v>0.19346129101839099</v>
      </c>
      <c r="AT15" s="21">
        <v>0.118640114437102</v>
      </c>
      <c r="AU15" s="21">
        <v>0.19600205935156301</v>
      </c>
      <c r="AV15" s="21">
        <v>0.124045858169106</v>
      </c>
      <c r="AW15" s="21">
        <v>0.16352651909861199</v>
      </c>
      <c r="AX15" s="21">
        <v>0.118544260395198</v>
      </c>
      <c r="AY15" s="21"/>
      <c r="AZ15" s="21">
        <v>0.135829302676539</v>
      </c>
      <c r="BA15" s="21">
        <v>0.16333533255854801</v>
      </c>
      <c r="BB15" s="21">
        <v>0.13867010921275</v>
      </c>
      <c r="BC15" s="21">
        <v>0.19333890160609199</v>
      </c>
      <c r="BD15" s="21">
        <v>0.156525600305051</v>
      </c>
      <c r="BE15" s="21"/>
      <c r="BF15" s="21">
        <v>0.12647689676771501</v>
      </c>
      <c r="BG15" s="21"/>
      <c r="BH15" s="21">
        <v>0.14118505240750301</v>
      </c>
      <c r="BI15" s="21"/>
      <c r="BJ15" s="21">
        <v>8.9607541277214098E-2</v>
      </c>
      <c r="BK15" s="21">
        <v>0.150237173664762</v>
      </c>
      <c r="BL15" s="21">
        <v>0.15940544183215399</v>
      </c>
      <c r="BM15" s="21">
        <v>0.383989211145216</v>
      </c>
      <c r="BN15" s="21">
        <v>0.119063618190413</v>
      </c>
      <c r="BO15" s="21">
        <v>0.16660235935050899</v>
      </c>
      <c r="BP15" s="21"/>
      <c r="BQ15" s="21">
        <v>0.101129371855394</v>
      </c>
      <c r="BR15" s="21">
        <v>0.16563492457731599</v>
      </c>
      <c r="BS15" s="21">
        <v>0.16169830374760299</v>
      </c>
      <c r="BT15" s="21"/>
      <c r="BU15" s="21">
        <v>9.6314786376154496E-2</v>
      </c>
      <c r="BV15" s="21">
        <v>0.16867526349915901</v>
      </c>
      <c r="BW15" s="21">
        <v>0.16041342387053001</v>
      </c>
      <c r="BX15" s="21"/>
      <c r="BY15" s="21">
        <v>0.24806314332924601</v>
      </c>
      <c r="BZ15" s="21"/>
      <c r="CA15" s="21">
        <v>6.3616512572378506E-2</v>
      </c>
    </row>
    <row r="16" spans="2:79" x14ac:dyDescent="0.35">
      <c r="B16" s="18" t="s">
        <v>202</v>
      </c>
      <c r="C16" s="22">
        <v>0.57002345585519398</v>
      </c>
      <c r="D16" s="22">
        <v>0.57456275910460497</v>
      </c>
      <c r="E16" s="22">
        <v>0.56312699435791902</v>
      </c>
      <c r="F16" s="22"/>
      <c r="G16" s="22">
        <v>0.43656734130834901</v>
      </c>
      <c r="H16" s="22">
        <v>0.57923813117128797</v>
      </c>
      <c r="I16" s="22">
        <v>0.69727203272119898</v>
      </c>
      <c r="J16" s="22">
        <v>0.62283096667069404</v>
      </c>
      <c r="K16" s="22">
        <v>0.55471685708512197</v>
      </c>
      <c r="L16" s="22">
        <v>0.52889435426403397</v>
      </c>
      <c r="M16" s="22"/>
      <c r="N16" s="22">
        <v>0.60582461128955001</v>
      </c>
      <c r="O16" s="22">
        <v>0.53490990960885598</v>
      </c>
      <c r="P16" s="22">
        <v>0.59940308825640898</v>
      </c>
      <c r="Q16" s="22">
        <v>0.53416950398271701</v>
      </c>
      <c r="R16" s="22"/>
      <c r="S16" s="22">
        <v>0.47378805223255199</v>
      </c>
      <c r="T16" s="22">
        <v>0.68237147096814399</v>
      </c>
      <c r="U16" s="22">
        <v>0.707819444991452</v>
      </c>
      <c r="V16" s="22">
        <v>0.74550030170730297</v>
      </c>
      <c r="W16" s="22">
        <v>0.410689713273099</v>
      </c>
      <c r="X16" s="22">
        <v>0.65159464020630797</v>
      </c>
      <c r="Y16" s="22">
        <v>0.52790709667895996</v>
      </c>
      <c r="Z16" s="22">
        <v>0.51916791436574505</v>
      </c>
      <c r="AA16" s="22">
        <v>0.50360970047634102</v>
      </c>
      <c r="AB16" s="22">
        <v>0.385932638021798</v>
      </c>
      <c r="AC16" s="22">
        <v>0.71398778102213001</v>
      </c>
      <c r="AD16" s="22">
        <v>0.44179566588894498</v>
      </c>
      <c r="AE16" s="22"/>
      <c r="AF16" s="22">
        <v>0.57560730951144301</v>
      </c>
      <c r="AG16" s="22">
        <v>0.55683644281225197</v>
      </c>
      <c r="AH16" s="22">
        <v>0.59450448751689999</v>
      </c>
      <c r="AI16" s="22">
        <v>0.60415584362643604</v>
      </c>
      <c r="AJ16" s="22">
        <v>0.66334731095541699</v>
      </c>
      <c r="AK16" s="22">
        <v>0.84344968181192104</v>
      </c>
      <c r="AL16" s="22"/>
      <c r="AM16" s="22">
        <v>0.49086554495442303</v>
      </c>
      <c r="AN16" s="22">
        <v>0.57361790804468904</v>
      </c>
      <c r="AO16" s="22">
        <v>0.655173382951867</v>
      </c>
      <c r="AP16" s="22">
        <v>0.55915000621545796</v>
      </c>
      <c r="AQ16" s="22">
        <v>0.35822069315674199</v>
      </c>
      <c r="AR16" s="22"/>
      <c r="AS16" s="22">
        <v>0.506699927455868</v>
      </c>
      <c r="AT16" s="22">
        <v>0.60562603349591204</v>
      </c>
      <c r="AU16" s="22">
        <v>0.51384152000802696</v>
      </c>
      <c r="AV16" s="22">
        <v>0.62152451194745595</v>
      </c>
      <c r="AW16" s="22">
        <v>0.55493401924349195</v>
      </c>
      <c r="AX16" s="22">
        <v>0.66513410908397697</v>
      </c>
      <c r="AY16" s="22"/>
      <c r="AZ16" s="22">
        <v>0.62940163675789895</v>
      </c>
      <c r="BA16" s="22">
        <v>0.56772940610238398</v>
      </c>
      <c r="BB16" s="22">
        <v>0.53850499889508796</v>
      </c>
      <c r="BC16" s="22">
        <v>0.54864185938571397</v>
      </c>
      <c r="BD16" s="22">
        <v>0.56097295548226001</v>
      </c>
      <c r="BE16" s="22"/>
      <c r="BF16" s="22">
        <v>0.62746638879225103</v>
      </c>
      <c r="BG16" s="22"/>
      <c r="BH16" s="22">
        <v>0.61925512697177798</v>
      </c>
      <c r="BI16" s="22"/>
      <c r="BJ16" s="22">
        <v>0.72873004241252004</v>
      </c>
      <c r="BK16" s="22">
        <v>0.51846080371315595</v>
      </c>
      <c r="BL16" s="22">
        <v>0.56857311852071302</v>
      </c>
      <c r="BM16" s="22">
        <v>9.7720482820498694E-2</v>
      </c>
      <c r="BN16" s="22">
        <v>0.56135336846570205</v>
      </c>
      <c r="BO16" s="22">
        <v>0.66679528129898102</v>
      </c>
      <c r="BP16" s="22"/>
      <c r="BQ16" s="22">
        <v>0.76506496399802604</v>
      </c>
      <c r="BR16" s="22">
        <v>0.51509713081890895</v>
      </c>
      <c r="BS16" s="22">
        <v>0.56859470004053203</v>
      </c>
      <c r="BT16" s="22"/>
      <c r="BU16" s="22">
        <v>0.79007085399288401</v>
      </c>
      <c r="BV16" s="22">
        <v>0.569263129418494</v>
      </c>
      <c r="BW16" s="22">
        <v>0.57343371178364899</v>
      </c>
      <c r="BX16" s="22"/>
      <c r="BY16" s="22">
        <v>0.46744298712650001</v>
      </c>
      <c r="BZ16" s="22"/>
      <c r="CA16" s="22">
        <v>0.79849663594589504</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797</v>
      </c>
      <c r="D7" s="10">
        <v>356</v>
      </c>
      <c r="E7" s="10">
        <v>436</v>
      </c>
      <c r="F7" s="10"/>
      <c r="G7" s="10">
        <v>102</v>
      </c>
      <c r="H7" s="10">
        <v>106</v>
      </c>
      <c r="I7" s="10">
        <v>97</v>
      </c>
      <c r="J7" s="10">
        <v>118</v>
      </c>
      <c r="K7" s="10">
        <v>156</v>
      </c>
      <c r="L7" s="10">
        <v>218</v>
      </c>
      <c r="M7" s="10"/>
      <c r="N7" s="10">
        <v>301</v>
      </c>
      <c r="O7" s="10">
        <v>220</v>
      </c>
      <c r="P7" s="10">
        <v>91</v>
      </c>
      <c r="Q7" s="10">
        <v>173</v>
      </c>
      <c r="R7" s="10"/>
      <c r="S7" s="10">
        <v>109</v>
      </c>
      <c r="T7" s="10">
        <v>127</v>
      </c>
      <c r="U7" s="10">
        <v>61</v>
      </c>
      <c r="V7" s="10">
        <v>55</v>
      </c>
      <c r="W7" s="10">
        <v>63</v>
      </c>
      <c r="X7" s="10">
        <v>58</v>
      </c>
      <c r="Y7" s="10">
        <v>57</v>
      </c>
      <c r="Z7" s="10">
        <v>35</v>
      </c>
      <c r="AA7" s="10">
        <v>82</v>
      </c>
      <c r="AB7" s="10">
        <v>68</v>
      </c>
      <c r="AC7" s="10">
        <v>52</v>
      </c>
      <c r="AD7" s="10">
        <v>30</v>
      </c>
      <c r="AE7" s="10"/>
      <c r="AF7" s="10">
        <v>144</v>
      </c>
      <c r="AG7" s="10">
        <v>243</v>
      </c>
      <c r="AH7" s="10">
        <v>151</v>
      </c>
      <c r="AI7" s="10">
        <v>84</v>
      </c>
      <c r="AJ7" s="10">
        <v>48</v>
      </c>
      <c r="AK7" s="10">
        <v>69</v>
      </c>
      <c r="AL7" s="10"/>
      <c r="AM7" s="10">
        <v>166</v>
      </c>
      <c r="AN7" s="10">
        <v>256</v>
      </c>
      <c r="AO7" s="10">
        <v>230</v>
      </c>
      <c r="AP7" s="10">
        <v>100</v>
      </c>
      <c r="AQ7" s="10">
        <v>25</v>
      </c>
      <c r="AR7" s="10"/>
      <c r="AS7" s="10">
        <v>175</v>
      </c>
      <c r="AT7" s="10">
        <v>199</v>
      </c>
      <c r="AU7" s="10">
        <v>104</v>
      </c>
      <c r="AV7" s="10">
        <v>163</v>
      </c>
      <c r="AW7" s="10">
        <v>101</v>
      </c>
      <c r="AX7" s="10">
        <v>55</v>
      </c>
      <c r="AY7" s="10"/>
      <c r="AZ7" s="10">
        <v>190</v>
      </c>
      <c r="BA7" s="10">
        <v>225</v>
      </c>
      <c r="BB7" s="10">
        <v>142</v>
      </c>
      <c r="BC7" s="10">
        <v>70</v>
      </c>
      <c r="BD7" s="10">
        <v>164</v>
      </c>
      <c r="BE7" s="10"/>
      <c r="BF7" s="10">
        <v>660</v>
      </c>
      <c r="BG7" s="10"/>
      <c r="BH7" s="10">
        <v>526</v>
      </c>
      <c r="BI7" s="10"/>
      <c r="BJ7" s="10">
        <v>224</v>
      </c>
      <c r="BK7" s="10">
        <v>178</v>
      </c>
      <c r="BL7" s="10">
        <v>249</v>
      </c>
      <c r="BM7" s="10">
        <v>57</v>
      </c>
      <c r="BN7" s="10">
        <v>18</v>
      </c>
      <c r="BO7" s="10">
        <v>25</v>
      </c>
      <c r="BP7" s="10"/>
      <c r="BQ7" s="10">
        <v>129</v>
      </c>
      <c r="BR7" s="10">
        <v>224</v>
      </c>
      <c r="BS7" s="10">
        <v>391</v>
      </c>
      <c r="BT7" s="10"/>
      <c r="BU7" s="10">
        <v>36</v>
      </c>
      <c r="BV7" s="10">
        <v>254</v>
      </c>
      <c r="BW7" s="10">
        <v>423</v>
      </c>
      <c r="BX7" s="10"/>
      <c r="BY7" s="10">
        <v>30</v>
      </c>
      <c r="BZ7" s="10"/>
      <c r="CA7" s="10">
        <v>176</v>
      </c>
    </row>
    <row r="8" spans="2:79" ht="30" customHeight="1" x14ac:dyDescent="0.35">
      <c r="B8" s="11" t="s">
        <v>20</v>
      </c>
      <c r="C8" s="11">
        <v>782</v>
      </c>
      <c r="D8" s="11">
        <v>359</v>
      </c>
      <c r="E8" s="11">
        <v>420</v>
      </c>
      <c r="F8" s="11"/>
      <c r="G8" s="11">
        <v>117</v>
      </c>
      <c r="H8" s="11">
        <v>122</v>
      </c>
      <c r="I8" s="11">
        <v>129</v>
      </c>
      <c r="J8" s="11">
        <v>124</v>
      </c>
      <c r="K8" s="11">
        <v>114</v>
      </c>
      <c r="L8" s="11">
        <v>176</v>
      </c>
      <c r="M8" s="11"/>
      <c r="N8" s="11">
        <v>196</v>
      </c>
      <c r="O8" s="11">
        <v>213</v>
      </c>
      <c r="P8" s="11">
        <v>152</v>
      </c>
      <c r="Q8" s="11">
        <v>209</v>
      </c>
      <c r="R8" s="11"/>
      <c r="S8" s="11">
        <v>123</v>
      </c>
      <c r="T8" s="11">
        <v>113</v>
      </c>
      <c r="U8" s="11">
        <v>59</v>
      </c>
      <c r="V8" s="11">
        <v>66</v>
      </c>
      <c r="W8" s="11">
        <v>64</v>
      </c>
      <c r="X8" s="11">
        <v>64</v>
      </c>
      <c r="Y8" s="11">
        <v>53</v>
      </c>
      <c r="Z8" s="11">
        <v>33</v>
      </c>
      <c r="AA8" s="11">
        <v>84</v>
      </c>
      <c r="AB8" s="11">
        <v>57</v>
      </c>
      <c r="AC8" s="11">
        <v>44</v>
      </c>
      <c r="AD8" s="11">
        <v>22</v>
      </c>
      <c r="AE8" s="11"/>
      <c r="AF8" s="11">
        <v>150</v>
      </c>
      <c r="AG8" s="11">
        <v>256</v>
      </c>
      <c r="AH8" s="11">
        <v>160</v>
      </c>
      <c r="AI8" s="11">
        <v>74</v>
      </c>
      <c r="AJ8" s="11">
        <v>39</v>
      </c>
      <c r="AK8" s="11">
        <v>47</v>
      </c>
      <c r="AL8" s="11"/>
      <c r="AM8" s="11">
        <v>184</v>
      </c>
      <c r="AN8" s="11">
        <v>264</v>
      </c>
      <c r="AO8" s="11">
        <v>213</v>
      </c>
      <c r="AP8" s="11">
        <v>87</v>
      </c>
      <c r="AQ8" s="11">
        <v>14</v>
      </c>
      <c r="AR8" s="11"/>
      <c r="AS8" s="11">
        <v>177</v>
      </c>
      <c r="AT8" s="11">
        <v>189</v>
      </c>
      <c r="AU8" s="11">
        <v>122</v>
      </c>
      <c r="AV8" s="11">
        <v>153</v>
      </c>
      <c r="AW8" s="11">
        <v>92</v>
      </c>
      <c r="AX8" s="11">
        <v>48</v>
      </c>
      <c r="AY8" s="11"/>
      <c r="AZ8" s="11">
        <v>161</v>
      </c>
      <c r="BA8" s="11">
        <v>234</v>
      </c>
      <c r="BB8" s="11">
        <v>153</v>
      </c>
      <c r="BC8" s="11">
        <v>55</v>
      </c>
      <c r="BD8" s="11">
        <v>174</v>
      </c>
      <c r="BE8" s="11"/>
      <c r="BF8" s="11">
        <v>632</v>
      </c>
      <c r="BG8" s="11"/>
      <c r="BH8" s="11">
        <v>480</v>
      </c>
      <c r="BI8" s="11"/>
      <c r="BJ8" s="11">
        <v>242</v>
      </c>
      <c r="BK8" s="11">
        <v>161</v>
      </c>
      <c r="BL8" s="11">
        <v>215</v>
      </c>
      <c r="BM8" s="11">
        <v>64</v>
      </c>
      <c r="BN8" s="11">
        <v>22</v>
      </c>
      <c r="BO8" s="11">
        <v>26</v>
      </c>
      <c r="BP8" s="11"/>
      <c r="BQ8" s="11">
        <v>131</v>
      </c>
      <c r="BR8" s="11">
        <v>219</v>
      </c>
      <c r="BS8" s="11">
        <v>367</v>
      </c>
      <c r="BT8" s="11"/>
      <c r="BU8" s="11">
        <v>31</v>
      </c>
      <c r="BV8" s="11">
        <v>249</v>
      </c>
      <c r="BW8" s="11">
        <v>404</v>
      </c>
      <c r="BX8" s="11"/>
      <c r="BY8" s="11">
        <v>35</v>
      </c>
      <c r="BZ8" s="11"/>
      <c r="CA8" s="11">
        <v>172</v>
      </c>
    </row>
    <row r="9" spans="2:79" x14ac:dyDescent="0.35">
      <c r="B9" s="18" t="s">
        <v>385</v>
      </c>
      <c r="C9" s="17">
        <v>0.20167038619054001</v>
      </c>
      <c r="D9" s="17">
        <v>0.22583667427142801</v>
      </c>
      <c r="E9" s="17">
        <v>0.17810605919755801</v>
      </c>
      <c r="F9" s="17"/>
      <c r="G9" s="17">
        <v>0.260620180832633</v>
      </c>
      <c r="H9" s="17">
        <v>0.228537786128019</v>
      </c>
      <c r="I9" s="17">
        <v>0.27850982877675201</v>
      </c>
      <c r="J9" s="17">
        <v>0.14872400097817901</v>
      </c>
      <c r="K9" s="17">
        <v>0.16869105481234301</v>
      </c>
      <c r="L9" s="17">
        <v>0.14612747492195599</v>
      </c>
      <c r="M9" s="17"/>
      <c r="N9" s="17">
        <v>0.18272057935329999</v>
      </c>
      <c r="O9" s="17">
        <v>0.19281522415321001</v>
      </c>
      <c r="P9" s="17">
        <v>0.17464059288735301</v>
      </c>
      <c r="Q9" s="17">
        <v>0.24939524582264899</v>
      </c>
      <c r="R9" s="17"/>
      <c r="S9" s="17">
        <v>0.20837652399915199</v>
      </c>
      <c r="T9" s="17">
        <v>0.23095470227950901</v>
      </c>
      <c r="U9" s="17">
        <v>0.18800011232021399</v>
      </c>
      <c r="V9" s="17">
        <v>0.19096253910067901</v>
      </c>
      <c r="W9" s="17">
        <v>0.187697238998279</v>
      </c>
      <c r="X9" s="17">
        <v>0.206490624572225</v>
      </c>
      <c r="Y9" s="17">
        <v>0.182965717666704</v>
      </c>
      <c r="Z9" s="17">
        <v>0.233634592085839</v>
      </c>
      <c r="AA9" s="17">
        <v>0.232010668600311</v>
      </c>
      <c r="AB9" s="17">
        <v>0.21604780758252801</v>
      </c>
      <c r="AC9" s="17">
        <v>0.10064016580703999</v>
      </c>
      <c r="AD9" s="17">
        <v>0.15423684344289901</v>
      </c>
      <c r="AE9" s="17"/>
      <c r="AF9" s="17">
        <v>0.20604998606109301</v>
      </c>
      <c r="AG9" s="17">
        <v>0.19729837758323701</v>
      </c>
      <c r="AH9" s="17">
        <v>0.25147702924427301</v>
      </c>
      <c r="AI9" s="17">
        <v>0.135183222039962</v>
      </c>
      <c r="AJ9" s="17">
        <v>0.141661313247432</v>
      </c>
      <c r="AK9" s="17">
        <v>0.25110652437518699</v>
      </c>
      <c r="AL9" s="17"/>
      <c r="AM9" s="17">
        <v>0.15252340114587401</v>
      </c>
      <c r="AN9" s="17">
        <v>0.236283775094487</v>
      </c>
      <c r="AO9" s="17">
        <v>0.21060004904517801</v>
      </c>
      <c r="AP9" s="17">
        <v>0.22059314925593501</v>
      </c>
      <c r="AQ9" s="17">
        <v>0.13346735041663799</v>
      </c>
      <c r="AR9" s="17"/>
      <c r="AS9" s="17">
        <v>0.19773121483580999</v>
      </c>
      <c r="AT9" s="17">
        <v>0.25253959584067198</v>
      </c>
      <c r="AU9" s="17">
        <v>0.19755078878474999</v>
      </c>
      <c r="AV9" s="17">
        <v>0.19162033358215999</v>
      </c>
      <c r="AW9" s="17">
        <v>0.176707263720387</v>
      </c>
      <c r="AX9" s="17">
        <v>0.10680788913700499</v>
      </c>
      <c r="AY9" s="17"/>
      <c r="AZ9" s="17">
        <v>0.186902029571518</v>
      </c>
      <c r="BA9" s="17">
        <v>0.18785459514115299</v>
      </c>
      <c r="BB9" s="17">
        <v>0.184887010231337</v>
      </c>
      <c r="BC9" s="17">
        <v>0.19524400297685299</v>
      </c>
      <c r="BD9" s="17">
        <v>0.24941076873637499</v>
      </c>
      <c r="BE9" s="17"/>
      <c r="BF9" s="17">
        <v>0.19480898941740499</v>
      </c>
      <c r="BG9" s="17"/>
      <c r="BH9" s="17">
        <v>0.200672387226386</v>
      </c>
      <c r="BI9" s="17"/>
      <c r="BJ9" s="17">
        <v>0.227203843570292</v>
      </c>
      <c r="BK9" s="17">
        <v>0.249388372382706</v>
      </c>
      <c r="BL9" s="17">
        <v>0.14181796964485099</v>
      </c>
      <c r="BM9" s="17">
        <v>0.15490380400185799</v>
      </c>
      <c r="BN9" s="17">
        <v>0.26506364535605698</v>
      </c>
      <c r="BO9" s="17">
        <v>5.81560332193315E-2</v>
      </c>
      <c r="BP9" s="17"/>
      <c r="BQ9" s="17">
        <v>0.26525734502987403</v>
      </c>
      <c r="BR9" s="17">
        <v>0.201636249023915</v>
      </c>
      <c r="BS9" s="17">
        <v>0.18354303829451099</v>
      </c>
      <c r="BT9" s="17"/>
      <c r="BU9" s="17">
        <v>0.31306792779081699</v>
      </c>
      <c r="BV9" s="17">
        <v>0.201013045340625</v>
      </c>
      <c r="BW9" s="17">
        <v>0.17804841409576699</v>
      </c>
      <c r="BX9" s="17"/>
      <c r="BY9" s="17">
        <v>0.13677492117589801</v>
      </c>
      <c r="BZ9" s="17"/>
      <c r="CA9" s="17">
        <v>0.32657245506562599</v>
      </c>
    </row>
    <row r="10" spans="2:79" x14ac:dyDescent="0.35">
      <c r="B10" s="18" t="s">
        <v>386</v>
      </c>
      <c r="C10" s="17">
        <v>0.475025696055768</v>
      </c>
      <c r="D10" s="17">
        <v>0.478433861258796</v>
      </c>
      <c r="E10" s="17">
        <v>0.47239320472784702</v>
      </c>
      <c r="F10" s="17"/>
      <c r="G10" s="17">
        <v>0.415946391857211</v>
      </c>
      <c r="H10" s="17">
        <v>0.48137901436235397</v>
      </c>
      <c r="I10" s="17">
        <v>0.44398998278823298</v>
      </c>
      <c r="J10" s="17">
        <v>0.48156550310954499</v>
      </c>
      <c r="K10" s="17">
        <v>0.54246933018647103</v>
      </c>
      <c r="L10" s="17">
        <v>0.484583727323038</v>
      </c>
      <c r="M10" s="17"/>
      <c r="N10" s="17">
        <v>0.50117208615194297</v>
      </c>
      <c r="O10" s="17">
        <v>0.51946228877748102</v>
      </c>
      <c r="P10" s="17">
        <v>0.50692239601193501</v>
      </c>
      <c r="Q10" s="17">
        <v>0.38906841940910097</v>
      </c>
      <c r="R10" s="17"/>
      <c r="S10" s="17">
        <v>0.47167025842162502</v>
      </c>
      <c r="T10" s="17">
        <v>0.45709851163646298</v>
      </c>
      <c r="U10" s="17">
        <v>0.34322213517997902</v>
      </c>
      <c r="V10" s="17">
        <v>0.53031171019789902</v>
      </c>
      <c r="W10" s="17">
        <v>0.46841843260306898</v>
      </c>
      <c r="X10" s="17">
        <v>0.61437192755391601</v>
      </c>
      <c r="Y10" s="17">
        <v>0.51376936392370398</v>
      </c>
      <c r="Z10" s="17">
        <v>0.53145040770176499</v>
      </c>
      <c r="AA10" s="17">
        <v>0.38627854973235298</v>
      </c>
      <c r="AB10" s="17">
        <v>0.50634476335906098</v>
      </c>
      <c r="AC10" s="17">
        <v>0.47461931950548902</v>
      </c>
      <c r="AD10" s="17">
        <v>0.47051439195540001</v>
      </c>
      <c r="AE10" s="17"/>
      <c r="AF10" s="17">
        <v>0.38242937870238802</v>
      </c>
      <c r="AG10" s="17">
        <v>0.479705306139382</v>
      </c>
      <c r="AH10" s="17">
        <v>0.49496591563479703</v>
      </c>
      <c r="AI10" s="17">
        <v>0.58741847077131304</v>
      </c>
      <c r="AJ10" s="17">
        <v>0.55718335833736699</v>
      </c>
      <c r="AK10" s="17">
        <v>0.47836051910633698</v>
      </c>
      <c r="AL10" s="17"/>
      <c r="AM10" s="17">
        <v>0.49600287964891598</v>
      </c>
      <c r="AN10" s="17">
        <v>0.44953804709297501</v>
      </c>
      <c r="AO10" s="17">
        <v>0.48162204944940601</v>
      </c>
      <c r="AP10" s="17">
        <v>0.53406125513188896</v>
      </c>
      <c r="AQ10" s="17">
        <v>0.45441040711560499</v>
      </c>
      <c r="AR10" s="17"/>
      <c r="AS10" s="17">
        <v>0.46677879377769699</v>
      </c>
      <c r="AT10" s="17">
        <v>0.45994502560648198</v>
      </c>
      <c r="AU10" s="17">
        <v>0.47011958004890703</v>
      </c>
      <c r="AV10" s="17">
        <v>0.46854142820851402</v>
      </c>
      <c r="AW10" s="17">
        <v>0.58854623272185902</v>
      </c>
      <c r="AX10" s="17">
        <v>0.38102346473211901</v>
      </c>
      <c r="AY10" s="17"/>
      <c r="AZ10" s="17">
        <v>0.50021359205805604</v>
      </c>
      <c r="BA10" s="17">
        <v>0.43493634363772898</v>
      </c>
      <c r="BB10" s="17">
        <v>0.50447496025259997</v>
      </c>
      <c r="BC10" s="17">
        <v>0.48906447131979103</v>
      </c>
      <c r="BD10" s="17">
        <v>0.47640645489793798</v>
      </c>
      <c r="BE10" s="17"/>
      <c r="BF10" s="17">
        <v>0.492567271693092</v>
      </c>
      <c r="BG10" s="17"/>
      <c r="BH10" s="17">
        <v>0.47334752566868699</v>
      </c>
      <c r="BI10" s="17"/>
      <c r="BJ10" s="17">
        <v>0.48192403915522802</v>
      </c>
      <c r="BK10" s="17">
        <v>0.44426775646583899</v>
      </c>
      <c r="BL10" s="17">
        <v>0.51937617088676002</v>
      </c>
      <c r="BM10" s="17">
        <v>0.46366791792837297</v>
      </c>
      <c r="BN10" s="17">
        <v>0.42141384198141801</v>
      </c>
      <c r="BO10" s="17">
        <v>0.59839338167075995</v>
      </c>
      <c r="BP10" s="17"/>
      <c r="BQ10" s="17">
        <v>0.480105688642741</v>
      </c>
      <c r="BR10" s="17">
        <v>0.50790696287853498</v>
      </c>
      <c r="BS10" s="17">
        <v>0.478904088573533</v>
      </c>
      <c r="BT10" s="17"/>
      <c r="BU10" s="17">
        <v>0.42003230971558497</v>
      </c>
      <c r="BV10" s="17">
        <v>0.50477866047798503</v>
      </c>
      <c r="BW10" s="17">
        <v>0.50852139257611695</v>
      </c>
      <c r="BX10" s="17"/>
      <c r="BY10" s="17">
        <v>0.60383538954649496</v>
      </c>
      <c r="BZ10" s="17"/>
      <c r="CA10" s="17">
        <v>0.49401697810256701</v>
      </c>
    </row>
    <row r="11" spans="2:79" x14ac:dyDescent="0.35">
      <c r="B11" s="18" t="s">
        <v>387</v>
      </c>
      <c r="C11" s="17">
        <v>0.129719605321968</v>
      </c>
      <c r="D11" s="17">
        <v>0.11900957686989</v>
      </c>
      <c r="E11" s="17">
        <v>0.13992803404306001</v>
      </c>
      <c r="F11" s="17"/>
      <c r="G11" s="17">
        <v>0.174729203846967</v>
      </c>
      <c r="H11" s="17">
        <v>0.139880549783581</v>
      </c>
      <c r="I11" s="17">
        <v>8.7382215404140706E-2</v>
      </c>
      <c r="J11" s="17">
        <v>0.12602070269272</v>
      </c>
      <c r="K11" s="17">
        <v>0.11764754856566401</v>
      </c>
      <c r="L11" s="17">
        <v>0.13407001613220901</v>
      </c>
      <c r="M11" s="17"/>
      <c r="N11" s="17">
        <v>0.14333540061491201</v>
      </c>
      <c r="O11" s="17">
        <v>0.11145043329509299</v>
      </c>
      <c r="P11" s="17">
        <v>0.12597867040547001</v>
      </c>
      <c r="Q11" s="17">
        <v>0.135699048096414</v>
      </c>
      <c r="R11" s="17"/>
      <c r="S11" s="17">
        <v>0.14959814767184601</v>
      </c>
      <c r="T11" s="17">
        <v>0.125559324883361</v>
      </c>
      <c r="U11" s="17">
        <v>0.22008612952662401</v>
      </c>
      <c r="V11" s="17">
        <v>0.104140733640204</v>
      </c>
      <c r="W11" s="17">
        <v>0.179191622796433</v>
      </c>
      <c r="X11" s="17">
        <v>5.4627056733755099E-2</v>
      </c>
      <c r="Y11" s="17">
        <v>0.11887779174591</v>
      </c>
      <c r="Z11" s="17">
        <v>3.2105922009684998E-2</v>
      </c>
      <c r="AA11" s="17">
        <v>0.10662749459781801</v>
      </c>
      <c r="AB11" s="17">
        <v>0.14353979059005401</v>
      </c>
      <c r="AC11" s="17">
        <v>0.13194524754735701</v>
      </c>
      <c r="AD11" s="17">
        <v>0.168475022015388</v>
      </c>
      <c r="AE11" s="17"/>
      <c r="AF11" s="17">
        <v>0.137867850350545</v>
      </c>
      <c r="AG11" s="17">
        <v>0.15089889644860699</v>
      </c>
      <c r="AH11" s="17">
        <v>9.7175358317712193E-2</v>
      </c>
      <c r="AI11" s="17">
        <v>0.101085746999327</v>
      </c>
      <c r="AJ11" s="17">
        <v>5.9010038145943203E-2</v>
      </c>
      <c r="AK11" s="17">
        <v>0.135049470159329</v>
      </c>
      <c r="AL11" s="17"/>
      <c r="AM11" s="17">
        <v>0.13547140837268501</v>
      </c>
      <c r="AN11" s="17">
        <v>0.12903949510155699</v>
      </c>
      <c r="AO11" s="17">
        <v>0.131271276659914</v>
      </c>
      <c r="AP11" s="17">
        <v>0.113703985112656</v>
      </c>
      <c r="AQ11" s="17">
        <v>0.16805442834706899</v>
      </c>
      <c r="AR11" s="17"/>
      <c r="AS11" s="17">
        <v>0.19317791230483999</v>
      </c>
      <c r="AT11" s="17">
        <v>0.11492964590734001</v>
      </c>
      <c r="AU11" s="17">
        <v>0.129787302919703</v>
      </c>
      <c r="AV11" s="17">
        <v>0.108567245120747</v>
      </c>
      <c r="AW11" s="17">
        <v>2.48494890157453E-2</v>
      </c>
      <c r="AX11" s="17">
        <v>0.22134972024671901</v>
      </c>
      <c r="AY11" s="17"/>
      <c r="AZ11" s="17">
        <v>0.121024525399269</v>
      </c>
      <c r="BA11" s="17">
        <v>0.113203294644142</v>
      </c>
      <c r="BB11" s="17">
        <v>0.13448470675884699</v>
      </c>
      <c r="BC11" s="17">
        <v>0.162686128624037</v>
      </c>
      <c r="BD11" s="17">
        <v>0.14942845149362999</v>
      </c>
      <c r="BE11" s="17"/>
      <c r="BF11" s="17">
        <v>0.11195157600415299</v>
      </c>
      <c r="BG11" s="17"/>
      <c r="BH11" s="17">
        <v>0.121472899412524</v>
      </c>
      <c r="BI11" s="17"/>
      <c r="BJ11" s="17">
        <v>0.14429146963289</v>
      </c>
      <c r="BK11" s="17">
        <v>9.7848751331636799E-2</v>
      </c>
      <c r="BL11" s="17">
        <v>0.14120629465718901</v>
      </c>
      <c r="BM11" s="17">
        <v>9.2548826080729299E-2</v>
      </c>
      <c r="BN11" s="17">
        <v>0.21793816327103199</v>
      </c>
      <c r="BO11" s="17">
        <v>0.22192893396507199</v>
      </c>
      <c r="BP11" s="17"/>
      <c r="BQ11" s="17">
        <v>0.105918296947017</v>
      </c>
      <c r="BR11" s="17">
        <v>0.133304544475041</v>
      </c>
      <c r="BS11" s="17">
        <v>0.13988375927088401</v>
      </c>
      <c r="BT11" s="17"/>
      <c r="BU11" s="17">
        <v>0.16715872537443</v>
      </c>
      <c r="BV11" s="17">
        <v>8.2980015927164003E-2</v>
      </c>
      <c r="BW11" s="17">
        <v>0.143410853935245</v>
      </c>
      <c r="BX11" s="17"/>
      <c r="BY11" s="17">
        <v>0.115917090467866</v>
      </c>
      <c r="BZ11" s="17"/>
      <c r="CA11" s="17">
        <v>5.5891188743354601E-2</v>
      </c>
    </row>
    <row r="12" spans="2:79" x14ac:dyDescent="0.35">
      <c r="B12" s="18" t="s">
        <v>388</v>
      </c>
      <c r="C12" s="17">
        <v>5.5033734814592998E-2</v>
      </c>
      <c r="D12" s="17">
        <v>6.4381987926438997E-2</v>
      </c>
      <c r="E12" s="17">
        <v>4.7481661446918802E-2</v>
      </c>
      <c r="F12" s="17"/>
      <c r="G12" s="17">
        <v>6.6501117247634398E-2</v>
      </c>
      <c r="H12" s="17">
        <v>3.3621674911924498E-2</v>
      </c>
      <c r="I12" s="17">
        <v>7.0441722722973193E-2</v>
      </c>
      <c r="J12" s="17">
        <v>5.5269153139260098E-2</v>
      </c>
      <c r="K12" s="17">
        <v>3.4209782920316303E-2</v>
      </c>
      <c r="L12" s="17">
        <v>6.4262425655817496E-2</v>
      </c>
      <c r="M12" s="17"/>
      <c r="N12" s="17">
        <v>5.30702418380282E-2</v>
      </c>
      <c r="O12" s="17">
        <v>6.0031361954616599E-2</v>
      </c>
      <c r="P12" s="17">
        <v>6.3896500072022896E-2</v>
      </c>
      <c r="Q12" s="17">
        <v>4.4298703537221602E-2</v>
      </c>
      <c r="R12" s="17"/>
      <c r="S12" s="17">
        <v>2.99506822050256E-2</v>
      </c>
      <c r="T12" s="17">
        <v>7.9159371377481094E-2</v>
      </c>
      <c r="U12" s="17">
        <v>5.1188023968797403E-2</v>
      </c>
      <c r="V12" s="17">
        <v>5.4805205965556797E-2</v>
      </c>
      <c r="W12" s="17">
        <v>2.4234667364342901E-2</v>
      </c>
      <c r="X12" s="17">
        <v>6.3283973178251901E-3</v>
      </c>
      <c r="Y12" s="17">
        <v>9.0564784964072401E-2</v>
      </c>
      <c r="Z12" s="17">
        <v>2.9768655841311199E-2</v>
      </c>
      <c r="AA12" s="17">
        <v>8.3930800593394597E-2</v>
      </c>
      <c r="AB12" s="17">
        <v>6.2904362965330599E-2</v>
      </c>
      <c r="AC12" s="17">
        <v>3.6308623392216598E-2</v>
      </c>
      <c r="AD12" s="17">
        <v>0.172776248531233</v>
      </c>
      <c r="AE12" s="17"/>
      <c r="AF12" s="17">
        <v>7.2618705392918398E-2</v>
      </c>
      <c r="AG12" s="17">
        <v>3.2055825797872202E-2</v>
      </c>
      <c r="AH12" s="17">
        <v>7.4241993837502504E-2</v>
      </c>
      <c r="AI12" s="17">
        <v>5.7011188451546298E-2</v>
      </c>
      <c r="AJ12" s="17">
        <v>5.7804986435763601E-2</v>
      </c>
      <c r="AK12" s="17">
        <v>4.4515307662742802E-2</v>
      </c>
      <c r="AL12" s="17"/>
      <c r="AM12" s="17">
        <v>7.8069078736750397E-2</v>
      </c>
      <c r="AN12" s="17">
        <v>5.0898423284507097E-2</v>
      </c>
      <c r="AO12" s="17">
        <v>4.9086336089744498E-2</v>
      </c>
      <c r="AP12" s="17">
        <v>2.60558644509126E-2</v>
      </c>
      <c r="AQ12" s="17">
        <v>7.5535734278375094E-2</v>
      </c>
      <c r="AR12" s="17"/>
      <c r="AS12" s="17">
        <v>3.5577186540713603E-2</v>
      </c>
      <c r="AT12" s="17">
        <v>3.3412116213475999E-2</v>
      </c>
      <c r="AU12" s="17">
        <v>3.3292980120613998E-2</v>
      </c>
      <c r="AV12" s="17">
        <v>9.7353719993620705E-2</v>
      </c>
      <c r="AW12" s="17">
        <v>3.4133216652965599E-2</v>
      </c>
      <c r="AX12" s="17">
        <v>0.17217875761882701</v>
      </c>
      <c r="AY12" s="17"/>
      <c r="AZ12" s="17">
        <v>6.3616102740669506E-2</v>
      </c>
      <c r="BA12" s="17">
        <v>6.8945161521405104E-2</v>
      </c>
      <c r="BB12" s="17">
        <v>5.6504395227689498E-2</v>
      </c>
      <c r="BC12" s="17">
        <v>5.8083549970572301E-2</v>
      </c>
      <c r="BD12" s="17">
        <v>2.3882847465433399E-2</v>
      </c>
      <c r="BE12" s="17"/>
      <c r="BF12" s="17">
        <v>6.0399025923885297E-2</v>
      </c>
      <c r="BG12" s="17"/>
      <c r="BH12" s="17">
        <v>6.4364600747191802E-2</v>
      </c>
      <c r="BI12" s="17"/>
      <c r="BJ12" s="17">
        <v>4.5403947901984799E-2</v>
      </c>
      <c r="BK12" s="17">
        <v>5.6914092104123903E-2</v>
      </c>
      <c r="BL12" s="17">
        <v>4.3723526956926599E-2</v>
      </c>
      <c r="BM12" s="17">
        <v>4.7854389936962199E-2</v>
      </c>
      <c r="BN12" s="17">
        <v>6.29364011263117E-2</v>
      </c>
      <c r="BO12" s="17">
        <v>4.3251203241245102E-2</v>
      </c>
      <c r="BP12" s="17"/>
      <c r="BQ12" s="17">
        <v>4.6536490931284001E-2</v>
      </c>
      <c r="BR12" s="17">
        <v>4.6313827645681198E-2</v>
      </c>
      <c r="BS12" s="17">
        <v>6.3759819516053196E-2</v>
      </c>
      <c r="BT12" s="17"/>
      <c r="BU12" s="17">
        <v>2.5081723078411201E-2</v>
      </c>
      <c r="BV12" s="17">
        <v>7.4101220727461101E-2</v>
      </c>
      <c r="BW12" s="17">
        <v>5.0271138006835303E-2</v>
      </c>
      <c r="BX12" s="17"/>
      <c r="BY12" s="17">
        <v>0.100381858187908</v>
      </c>
      <c r="BZ12" s="17"/>
      <c r="CA12" s="17">
        <v>5.5712070669448797E-2</v>
      </c>
    </row>
    <row r="13" spans="2:79" x14ac:dyDescent="0.35">
      <c r="B13" s="18" t="s">
        <v>136</v>
      </c>
      <c r="C13" s="17">
        <v>0.13855057761713099</v>
      </c>
      <c r="D13" s="17">
        <v>0.112337899673448</v>
      </c>
      <c r="E13" s="17">
        <v>0.16209104058461599</v>
      </c>
      <c r="F13" s="17"/>
      <c r="G13" s="17">
        <v>8.2203106215553795E-2</v>
      </c>
      <c r="H13" s="17">
        <v>0.116580974814122</v>
      </c>
      <c r="I13" s="17">
        <v>0.11967625030790199</v>
      </c>
      <c r="J13" s="17">
        <v>0.18842064008029699</v>
      </c>
      <c r="K13" s="17">
        <v>0.136982283515206</v>
      </c>
      <c r="L13" s="17">
        <v>0.17095635596698</v>
      </c>
      <c r="M13" s="17"/>
      <c r="N13" s="17">
        <v>0.11970169204181599</v>
      </c>
      <c r="O13" s="17">
        <v>0.11624069181960001</v>
      </c>
      <c r="P13" s="17">
        <v>0.12856184062321799</v>
      </c>
      <c r="Q13" s="17">
        <v>0.18153858313461499</v>
      </c>
      <c r="R13" s="17"/>
      <c r="S13" s="17">
        <v>0.140404387702352</v>
      </c>
      <c r="T13" s="17">
        <v>0.107228089823186</v>
      </c>
      <c r="U13" s="17">
        <v>0.19750359900438499</v>
      </c>
      <c r="V13" s="17">
        <v>0.11977981109566101</v>
      </c>
      <c r="W13" s="17">
        <v>0.140458038237875</v>
      </c>
      <c r="X13" s="17">
        <v>0.11818199382227899</v>
      </c>
      <c r="Y13" s="17">
        <v>9.3822341699609596E-2</v>
      </c>
      <c r="Z13" s="17">
        <v>0.17304042236139899</v>
      </c>
      <c r="AA13" s="17">
        <v>0.19115248647612301</v>
      </c>
      <c r="AB13" s="17">
        <v>7.1163275503026702E-2</v>
      </c>
      <c r="AC13" s="17">
        <v>0.25648664374789698</v>
      </c>
      <c r="AD13" s="17">
        <v>3.3997494055079902E-2</v>
      </c>
      <c r="AE13" s="17"/>
      <c r="AF13" s="17">
        <v>0.20103407949305599</v>
      </c>
      <c r="AG13" s="17">
        <v>0.14004159403090199</v>
      </c>
      <c r="AH13" s="17">
        <v>8.2139702965715294E-2</v>
      </c>
      <c r="AI13" s="17">
        <v>0.119301371737852</v>
      </c>
      <c r="AJ13" s="17">
        <v>0.18434030383349401</v>
      </c>
      <c r="AK13" s="17">
        <v>9.0968178696404195E-2</v>
      </c>
      <c r="AL13" s="17"/>
      <c r="AM13" s="17">
        <v>0.13793323209577499</v>
      </c>
      <c r="AN13" s="17">
        <v>0.134240259426474</v>
      </c>
      <c r="AO13" s="17">
        <v>0.12742028875575701</v>
      </c>
      <c r="AP13" s="17">
        <v>0.105585746048608</v>
      </c>
      <c r="AQ13" s="17">
        <v>0.168532079842313</v>
      </c>
      <c r="AR13" s="17"/>
      <c r="AS13" s="17">
        <v>0.106734892540939</v>
      </c>
      <c r="AT13" s="17">
        <v>0.139173616432029</v>
      </c>
      <c r="AU13" s="17">
        <v>0.16924934812602599</v>
      </c>
      <c r="AV13" s="17">
        <v>0.13391727309495799</v>
      </c>
      <c r="AW13" s="17">
        <v>0.17576379788904301</v>
      </c>
      <c r="AX13" s="17">
        <v>0.118640168265331</v>
      </c>
      <c r="AY13" s="17"/>
      <c r="AZ13" s="17">
        <v>0.12824375023048801</v>
      </c>
      <c r="BA13" s="17">
        <v>0.19506060505557099</v>
      </c>
      <c r="BB13" s="17">
        <v>0.11964892752952599</v>
      </c>
      <c r="BC13" s="17">
        <v>9.4921847108746696E-2</v>
      </c>
      <c r="BD13" s="17">
        <v>0.100871477406624</v>
      </c>
      <c r="BE13" s="17"/>
      <c r="BF13" s="17">
        <v>0.14027313696146501</v>
      </c>
      <c r="BG13" s="17"/>
      <c r="BH13" s="17">
        <v>0.14014258694521101</v>
      </c>
      <c r="BI13" s="17"/>
      <c r="BJ13" s="17">
        <v>0.101176699739605</v>
      </c>
      <c r="BK13" s="17">
        <v>0.15158102771569501</v>
      </c>
      <c r="BL13" s="17">
        <v>0.15387603785427401</v>
      </c>
      <c r="BM13" s="17">
        <v>0.24102506205207699</v>
      </c>
      <c r="BN13" s="17">
        <v>3.2647948265180499E-2</v>
      </c>
      <c r="BO13" s="17">
        <v>7.8270447903591597E-2</v>
      </c>
      <c r="BP13" s="17"/>
      <c r="BQ13" s="17">
        <v>0.102182178449085</v>
      </c>
      <c r="BR13" s="17">
        <v>0.110838415976827</v>
      </c>
      <c r="BS13" s="17">
        <v>0.133909294345018</v>
      </c>
      <c r="BT13" s="17"/>
      <c r="BU13" s="17">
        <v>7.46593140407565E-2</v>
      </c>
      <c r="BV13" s="17">
        <v>0.13712705752676499</v>
      </c>
      <c r="BW13" s="17">
        <v>0.11974820138603499</v>
      </c>
      <c r="BX13" s="17"/>
      <c r="BY13" s="17">
        <v>4.3090740621833101E-2</v>
      </c>
      <c r="BZ13" s="17"/>
      <c r="CA13" s="17">
        <v>6.7807307419003898E-2</v>
      </c>
    </row>
    <row r="14" spans="2:79" x14ac:dyDescent="0.35">
      <c r="B14" s="18" t="s">
        <v>389</v>
      </c>
      <c r="C14" s="21">
        <v>0.67669608224630795</v>
      </c>
      <c r="D14" s="21">
        <v>0.70427053553022401</v>
      </c>
      <c r="E14" s="21">
        <v>0.65049926392540502</v>
      </c>
      <c r="F14" s="21"/>
      <c r="G14" s="21">
        <v>0.67656657268984499</v>
      </c>
      <c r="H14" s="21">
        <v>0.70991680049037298</v>
      </c>
      <c r="I14" s="21">
        <v>0.722499811564984</v>
      </c>
      <c r="J14" s="21">
        <v>0.630289504087724</v>
      </c>
      <c r="K14" s="21">
        <v>0.71116038499881395</v>
      </c>
      <c r="L14" s="21">
        <v>0.630711202244994</v>
      </c>
      <c r="M14" s="21"/>
      <c r="N14" s="21">
        <v>0.68389266550524297</v>
      </c>
      <c r="O14" s="21">
        <v>0.71227751293069097</v>
      </c>
      <c r="P14" s="21">
        <v>0.68156298889928801</v>
      </c>
      <c r="Q14" s="21">
        <v>0.63846366523174902</v>
      </c>
      <c r="R14" s="21"/>
      <c r="S14" s="21">
        <v>0.68004678242077699</v>
      </c>
      <c r="T14" s="21">
        <v>0.68805321391597196</v>
      </c>
      <c r="U14" s="21">
        <v>0.53122224750019298</v>
      </c>
      <c r="V14" s="21">
        <v>0.72127424929857897</v>
      </c>
      <c r="W14" s="21">
        <v>0.65611567160134798</v>
      </c>
      <c r="X14" s="21">
        <v>0.82086255212614101</v>
      </c>
      <c r="Y14" s="21">
        <v>0.69673508159040798</v>
      </c>
      <c r="Z14" s="21">
        <v>0.76508499978760403</v>
      </c>
      <c r="AA14" s="21">
        <v>0.61828921833266404</v>
      </c>
      <c r="AB14" s="21">
        <v>0.72239257094158904</v>
      </c>
      <c r="AC14" s="21">
        <v>0.57525948531252902</v>
      </c>
      <c r="AD14" s="21">
        <v>0.62475123539829902</v>
      </c>
      <c r="AE14" s="21"/>
      <c r="AF14" s="21">
        <v>0.58847936476348095</v>
      </c>
      <c r="AG14" s="21">
        <v>0.67700368372261899</v>
      </c>
      <c r="AH14" s="21">
        <v>0.74644294487907004</v>
      </c>
      <c r="AI14" s="21">
        <v>0.72260169281127495</v>
      </c>
      <c r="AJ14" s="21">
        <v>0.69884467158479902</v>
      </c>
      <c r="AK14" s="21">
        <v>0.72946704348152402</v>
      </c>
      <c r="AL14" s="21"/>
      <c r="AM14" s="21">
        <v>0.64852628079479002</v>
      </c>
      <c r="AN14" s="21">
        <v>0.68582182218746202</v>
      </c>
      <c r="AO14" s="21">
        <v>0.69222209849458405</v>
      </c>
      <c r="AP14" s="21">
        <v>0.75465440438782405</v>
      </c>
      <c r="AQ14" s="21">
        <v>0.58787775753224203</v>
      </c>
      <c r="AR14" s="21"/>
      <c r="AS14" s="21">
        <v>0.66451000861350795</v>
      </c>
      <c r="AT14" s="21">
        <v>0.71248462144715496</v>
      </c>
      <c r="AU14" s="21">
        <v>0.66767036883365705</v>
      </c>
      <c r="AV14" s="21">
        <v>0.66016176179067498</v>
      </c>
      <c r="AW14" s="21">
        <v>0.76525349644224605</v>
      </c>
      <c r="AX14" s="21">
        <v>0.48783135386912302</v>
      </c>
      <c r="AY14" s="21"/>
      <c r="AZ14" s="21">
        <v>0.68711562162957396</v>
      </c>
      <c r="BA14" s="21">
        <v>0.62279093877888203</v>
      </c>
      <c r="BB14" s="21">
        <v>0.68936197048393699</v>
      </c>
      <c r="BC14" s="21">
        <v>0.68430847429664399</v>
      </c>
      <c r="BD14" s="21">
        <v>0.725817223634312</v>
      </c>
      <c r="BE14" s="21"/>
      <c r="BF14" s="21">
        <v>0.68737626111049699</v>
      </c>
      <c r="BG14" s="21"/>
      <c r="BH14" s="21">
        <v>0.67401991289507301</v>
      </c>
      <c r="BI14" s="21"/>
      <c r="BJ14" s="21">
        <v>0.70912788272551996</v>
      </c>
      <c r="BK14" s="21">
        <v>0.69365612884854499</v>
      </c>
      <c r="BL14" s="21">
        <v>0.66119414053161096</v>
      </c>
      <c r="BM14" s="21">
        <v>0.61857172193023102</v>
      </c>
      <c r="BN14" s="21">
        <v>0.68647748733747505</v>
      </c>
      <c r="BO14" s="21">
        <v>0.656549414890091</v>
      </c>
      <c r="BP14" s="21"/>
      <c r="BQ14" s="21">
        <v>0.74536303367261403</v>
      </c>
      <c r="BR14" s="21">
        <v>0.70954321190245095</v>
      </c>
      <c r="BS14" s="21">
        <v>0.66244712686804397</v>
      </c>
      <c r="BT14" s="21"/>
      <c r="BU14" s="21">
        <v>0.73310023750640196</v>
      </c>
      <c r="BV14" s="21">
        <v>0.70579170581860995</v>
      </c>
      <c r="BW14" s="21">
        <v>0.68656980667188505</v>
      </c>
      <c r="BX14" s="21"/>
      <c r="BY14" s="21">
        <v>0.74061031072239303</v>
      </c>
      <c r="BZ14" s="21"/>
      <c r="CA14" s="21">
        <v>0.82058943316819299</v>
      </c>
    </row>
    <row r="15" spans="2:79" x14ac:dyDescent="0.35">
      <c r="B15" s="18" t="s">
        <v>390</v>
      </c>
      <c r="C15" s="21">
        <v>0.184753340136561</v>
      </c>
      <c r="D15" s="21">
        <v>0.18339156479632901</v>
      </c>
      <c r="E15" s="21">
        <v>0.18740969548997899</v>
      </c>
      <c r="F15" s="21"/>
      <c r="G15" s="21">
        <v>0.24123032109460099</v>
      </c>
      <c r="H15" s="21">
        <v>0.173502224695505</v>
      </c>
      <c r="I15" s="21">
        <v>0.15782393812711401</v>
      </c>
      <c r="J15" s="21">
        <v>0.18128985583198001</v>
      </c>
      <c r="K15" s="21">
        <v>0.15185733148597999</v>
      </c>
      <c r="L15" s="21">
        <v>0.198332441788026</v>
      </c>
      <c r="M15" s="21"/>
      <c r="N15" s="21">
        <v>0.19640564245294001</v>
      </c>
      <c r="O15" s="21">
        <v>0.171481795249709</v>
      </c>
      <c r="P15" s="21">
        <v>0.189875170477493</v>
      </c>
      <c r="Q15" s="21">
        <v>0.17999775163363499</v>
      </c>
      <c r="R15" s="21"/>
      <c r="S15" s="21">
        <v>0.17954882987687201</v>
      </c>
      <c r="T15" s="21">
        <v>0.20471869626084199</v>
      </c>
      <c r="U15" s="21">
        <v>0.271274153495421</v>
      </c>
      <c r="V15" s="21">
        <v>0.15894593960576101</v>
      </c>
      <c r="W15" s="21">
        <v>0.20342629016077601</v>
      </c>
      <c r="X15" s="21">
        <v>6.0955454051580302E-2</v>
      </c>
      <c r="Y15" s="21">
        <v>0.20944257670998301</v>
      </c>
      <c r="Z15" s="21">
        <v>6.1874577850996197E-2</v>
      </c>
      <c r="AA15" s="21">
        <v>0.19055829519121301</v>
      </c>
      <c r="AB15" s="21">
        <v>0.20644415355538401</v>
      </c>
      <c r="AC15" s="21">
        <v>0.168253870939574</v>
      </c>
      <c r="AD15" s="21">
        <v>0.34125127054662102</v>
      </c>
      <c r="AE15" s="21"/>
      <c r="AF15" s="21">
        <v>0.21048655574346301</v>
      </c>
      <c r="AG15" s="21">
        <v>0.18295472224647899</v>
      </c>
      <c r="AH15" s="21">
        <v>0.171417352155215</v>
      </c>
      <c r="AI15" s="21">
        <v>0.158096935450873</v>
      </c>
      <c r="AJ15" s="21">
        <v>0.11681502458170701</v>
      </c>
      <c r="AK15" s="21">
        <v>0.179564777822072</v>
      </c>
      <c r="AL15" s="21"/>
      <c r="AM15" s="21">
        <v>0.21354048710943599</v>
      </c>
      <c r="AN15" s="21">
        <v>0.17993791838606399</v>
      </c>
      <c r="AO15" s="21">
        <v>0.180357612749659</v>
      </c>
      <c r="AP15" s="21">
        <v>0.13975984956356899</v>
      </c>
      <c r="AQ15" s="21">
        <v>0.243590162625445</v>
      </c>
      <c r="AR15" s="21"/>
      <c r="AS15" s="21">
        <v>0.22875509884555301</v>
      </c>
      <c r="AT15" s="21">
        <v>0.14834176212081601</v>
      </c>
      <c r="AU15" s="21">
        <v>0.16308028304031699</v>
      </c>
      <c r="AV15" s="21">
        <v>0.205920965114368</v>
      </c>
      <c r="AW15" s="21">
        <v>5.8982705668710902E-2</v>
      </c>
      <c r="AX15" s="21">
        <v>0.39352847786554601</v>
      </c>
      <c r="AY15" s="21"/>
      <c r="AZ15" s="21">
        <v>0.18464062813993901</v>
      </c>
      <c r="BA15" s="21">
        <v>0.18214845616554701</v>
      </c>
      <c r="BB15" s="21">
        <v>0.19098910198653701</v>
      </c>
      <c r="BC15" s="21">
        <v>0.22076967859461</v>
      </c>
      <c r="BD15" s="21">
        <v>0.173311298959064</v>
      </c>
      <c r="BE15" s="21"/>
      <c r="BF15" s="21">
        <v>0.172350601928038</v>
      </c>
      <c r="BG15" s="21"/>
      <c r="BH15" s="21">
        <v>0.18583750015971601</v>
      </c>
      <c r="BI15" s="21"/>
      <c r="BJ15" s="21">
        <v>0.18969541753487501</v>
      </c>
      <c r="BK15" s="21">
        <v>0.15476284343576099</v>
      </c>
      <c r="BL15" s="21">
        <v>0.184929821614116</v>
      </c>
      <c r="BM15" s="21">
        <v>0.14040321601769201</v>
      </c>
      <c r="BN15" s="21">
        <v>0.28087456439734398</v>
      </c>
      <c r="BO15" s="21">
        <v>0.265180137206317</v>
      </c>
      <c r="BP15" s="21"/>
      <c r="BQ15" s="21">
        <v>0.152454787878301</v>
      </c>
      <c r="BR15" s="21">
        <v>0.17961837212072199</v>
      </c>
      <c r="BS15" s="21">
        <v>0.20364357878693701</v>
      </c>
      <c r="BT15" s="21"/>
      <c r="BU15" s="21">
        <v>0.192240448452841</v>
      </c>
      <c r="BV15" s="21">
        <v>0.15708123665462501</v>
      </c>
      <c r="BW15" s="21">
        <v>0.19368199194208099</v>
      </c>
      <c r="BX15" s="21"/>
      <c r="BY15" s="21">
        <v>0.21629894865577401</v>
      </c>
      <c r="BZ15" s="21"/>
      <c r="CA15" s="21">
        <v>0.111603259412803</v>
      </c>
    </row>
    <row r="16" spans="2:79" x14ac:dyDescent="0.35">
      <c r="B16" s="18" t="s">
        <v>202</v>
      </c>
      <c r="C16" s="22">
        <v>0.49194274210974798</v>
      </c>
      <c r="D16" s="22">
        <v>0.520878970733895</v>
      </c>
      <c r="E16" s="22">
        <v>0.46308956843542598</v>
      </c>
      <c r="F16" s="22"/>
      <c r="G16" s="22">
        <v>0.43533625159524297</v>
      </c>
      <c r="H16" s="22">
        <v>0.53641457579486795</v>
      </c>
      <c r="I16" s="22">
        <v>0.56467587343786996</v>
      </c>
      <c r="J16" s="22">
        <v>0.44899964825574401</v>
      </c>
      <c r="K16" s="22">
        <v>0.55930305351283405</v>
      </c>
      <c r="L16" s="22">
        <v>0.43237876045696799</v>
      </c>
      <c r="M16" s="22"/>
      <c r="N16" s="22">
        <v>0.48748702305230301</v>
      </c>
      <c r="O16" s="22">
        <v>0.540795717680982</v>
      </c>
      <c r="P16" s="22">
        <v>0.49168781842179499</v>
      </c>
      <c r="Q16" s="22">
        <v>0.45846591359811401</v>
      </c>
      <c r="R16" s="22"/>
      <c r="S16" s="22">
        <v>0.50049795254390494</v>
      </c>
      <c r="T16" s="22">
        <v>0.48333451765513002</v>
      </c>
      <c r="U16" s="22">
        <v>0.25994809400477198</v>
      </c>
      <c r="V16" s="22">
        <v>0.562328309692818</v>
      </c>
      <c r="W16" s="22">
        <v>0.45268938144057203</v>
      </c>
      <c r="X16" s="22">
        <v>0.75990709807456103</v>
      </c>
      <c r="Y16" s="22">
        <v>0.48729250488042503</v>
      </c>
      <c r="Z16" s="22">
        <v>0.70321042193660799</v>
      </c>
      <c r="AA16" s="22">
        <v>0.427730923141451</v>
      </c>
      <c r="AB16" s="22">
        <v>0.515948417386205</v>
      </c>
      <c r="AC16" s="22">
        <v>0.40700561437295502</v>
      </c>
      <c r="AD16" s="22">
        <v>0.283499964851678</v>
      </c>
      <c r="AE16" s="22"/>
      <c r="AF16" s="22">
        <v>0.37799280902001797</v>
      </c>
      <c r="AG16" s="22">
        <v>0.49404896147614002</v>
      </c>
      <c r="AH16" s="22">
        <v>0.57502559272385501</v>
      </c>
      <c r="AI16" s="22">
        <v>0.56450475736040195</v>
      </c>
      <c r="AJ16" s="22">
        <v>0.58202964700309201</v>
      </c>
      <c r="AK16" s="22">
        <v>0.54990226565945199</v>
      </c>
      <c r="AL16" s="22"/>
      <c r="AM16" s="22">
        <v>0.43498579368535401</v>
      </c>
      <c r="AN16" s="22">
        <v>0.50588390380139803</v>
      </c>
      <c r="AO16" s="22">
        <v>0.51186448574492505</v>
      </c>
      <c r="AP16" s="22">
        <v>0.61489455482425504</v>
      </c>
      <c r="AQ16" s="22">
        <v>0.344287594906798</v>
      </c>
      <c r="AR16" s="22"/>
      <c r="AS16" s="22">
        <v>0.435754909767954</v>
      </c>
      <c r="AT16" s="22">
        <v>0.56414285932633801</v>
      </c>
      <c r="AU16" s="22">
        <v>0.50459008579333997</v>
      </c>
      <c r="AV16" s="22">
        <v>0.45424079667630701</v>
      </c>
      <c r="AW16" s="22">
        <v>0.70627079077353505</v>
      </c>
      <c r="AX16" s="22">
        <v>9.4302876003576799E-2</v>
      </c>
      <c r="AY16" s="22"/>
      <c r="AZ16" s="22">
        <v>0.50247499348963498</v>
      </c>
      <c r="BA16" s="22">
        <v>0.440642482613334</v>
      </c>
      <c r="BB16" s="22">
        <v>0.49837286849739998</v>
      </c>
      <c r="BC16" s="22">
        <v>0.46353879570203399</v>
      </c>
      <c r="BD16" s="22">
        <v>0.55250592467524895</v>
      </c>
      <c r="BE16" s="22"/>
      <c r="BF16" s="22">
        <v>0.51502565918246002</v>
      </c>
      <c r="BG16" s="22"/>
      <c r="BH16" s="22">
        <v>0.48818241273535701</v>
      </c>
      <c r="BI16" s="22"/>
      <c r="BJ16" s="22">
        <v>0.51943246519064601</v>
      </c>
      <c r="BK16" s="22">
        <v>0.53889328541278403</v>
      </c>
      <c r="BL16" s="22">
        <v>0.47626431891749499</v>
      </c>
      <c r="BM16" s="22">
        <v>0.47816850591254001</v>
      </c>
      <c r="BN16" s="22">
        <v>0.40560292294013101</v>
      </c>
      <c r="BO16" s="22">
        <v>0.391369277683774</v>
      </c>
      <c r="BP16" s="22"/>
      <c r="BQ16" s="22">
        <v>0.592908245794313</v>
      </c>
      <c r="BR16" s="22">
        <v>0.529924839781729</v>
      </c>
      <c r="BS16" s="22">
        <v>0.45880354808110702</v>
      </c>
      <c r="BT16" s="22"/>
      <c r="BU16" s="22">
        <v>0.54085978905356102</v>
      </c>
      <c r="BV16" s="22">
        <v>0.54871046916398503</v>
      </c>
      <c r="BW16" s="22">
        <v>0.49288781472980397</v>
      </c>
      <c r="BX16" s="22"/>
      <c r="BY16" s="22">
        <v>0.52431136206661899</v>
      </c>
      <c r="BZ16" s="22"/>
      <c r="CA16" s="22">
        <v>0.70898617375538897</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833</v>
      </c>
      <c r="D7" s="10">
        <v>407</v>
      </c>
      <c r="E7" s="10">
        <v>423</v>
      </c>
      <c r="F7" s="10"/>
      <c r="G7" s="10">
        <v>111</v>
      </c>
      <c r="H7" s="10">
        <v>134</v>
      </c>
      <c r="I7" s="10">
        <v>112</v>
      </c>
      <c r="J7" s="10">
        <v>142</v>
      </c>
      <c r="K7" s="10">
        <v>129</v>
      </c>
      <c r="L7" s="10">
        <v>205</v>
      </c>
      <c r="M7" s="10"/>
      <c r="N7" s="10">
        <v>339</v>
      </c>
      <c r="O7" s="10">
        <v>207</v>
      </c>
      <c r="P7" s="10">
        <v>118</v>
      </c>
      <c r="Q7" s="10">
        <v>165</v>
      </c>
      <c r="R7" s="10"/>
      <c r="S7" s="10">
        <v>100</v>
      </c>
      <c r="T7" s="10">
        <v>112</v>
      </c>
      <c r="U7" s="10">
        <v>69</v>
      </c>
      <c r="V7" s="10">
        <v>70</v>
      </c>
      <c r="W7" s="10">
        <v>47</v>
      </c>
      <c r="X7" s="10">
        <v>72</v>
      </c>
      <c r="Y7" s="10">
        <v>66</v>
      </c>
      <c r="Z7" s="10">
        <v>31</v>
      </c>
      <c r="AA7" s="10">
        <v>98</v>
      </c>
      <c r="AB7" s="10">
        <v>89</v>
      </c>
      <c r="AC7" s="10">
        <v>48</v>
      </c>
      <c r="AD7" s="10">
        <v>31</v>
      </c>
      <c r="AE7" s="10"/>
      <c r="AF7" s="10">
        <v>142</v>
      </c>
      <c r="AG7" s="10">
        <v>260</v>
      </c>
      <c r="AH7" s="10">
        <v>143</v>
      </c>
      <c r="AI7" s="10">
        <v>97</v>
      </c>
      <c r="AJ7" s="10">
        <v>61</v>
      </c>
      <c r="AK7" s="10">
        <v>68</v>
      </c>
      <c r="AL7" s="10"/>
      <c r="AM7" s="10">
        <v>162</v>
      </c>
      <c r="AN7" s="10">
        <v>264</v>
      </c>
      <c r="AO7" s="10">
        <v>253</v>
      </c>
      <c r="AP7" s="10">
        <v>111</v>
      </c>
      <c r="AQ7" s="10">
        <v>23</v>
      </c>
      <c r="AR7" s="10"/>
      <c r="AS7" s="10">
        <v>186</v>
      </c>
      <c r="AT7" s="10">
        <v>202</v>
      </c>
      <c r="AU7" s="10">
        <v>128</v>
      </c>
      <c r="AV7" s="10">
        <v>155</v>
      </c>
      <c r="AW7" s="10">
        <v>103</v>
      </c>
      <c r="AX7" s="10">
        <v>59</v>
      </c>
      <c r="AY7" s="10"/>
      <c r="AZ7" s="10">
        <v>203</v>
      </c>
      <c r="BA7" s="10">
        <v>222</v>
      </c>
      <c r="BB7" s="10">
        <v>143</v>
      </c>
      <c r="BC7" s="10">
        <v>72</v>
      </c>
      <c r="BD7" s="10">
        <v>189</v>
      </c>
      <c r="BE7" s="10"/>
      <c r="BF7" s="10">
        <v>659</v>
      </c>
      <c r="BG7" s="10"/>
      <c r="BH7" s="10">
        <v>516</v>
      </c>
      <c r="BI7" s="10"/>
      <c r="BJ7" s="10">
        <v>244</v>
      </c>
      <c r="BK7" s="10">
        <v>156</v>
      </c>
      <c r="BL7" s="10">
        <v>272</v>
      </c>
      <c r="BM7" s="10">
        <v>61</v>
      </c>
      <c r="BN7" s="10">
        <v>30</v>
      </c>
      <c r="BO7" s="10">
        <v>25</v>
      </c>
      <c r="BP7" s="10"/>
      <c r="BQ7" s="10">
        <v>108</v>
      </c>
      <c r="BR7" s="10">
        <v>222</v>
      </c>
      <c r="BS7" s="10">
        <v>441</v>
      </c>
      <c r="BT7" s="10"/>
      <c r="BU7" s="10">
        <v>33</v>
      </c>
      <c r="BV7" s="10">
        <v>274</v>
      </c>
      <c r="BW7" s="10">
        <v>448</v>
      </c>
      <c r="BX7" s="10"/>
      <c r="BY7" s="10">
        <v>27</v>
      </c>
      <c r="BZ7" s="10"/>
      <c r="CA7" s="10">
        <v>189</v>
      </c>
    </row>
    <row r="8" spans="2:79" ht="30" customHeight="1" x14ac:dyDescent="0.35">
      <c r="B8" s="11" t="s">
        <v>20</v>
      </c>
      <c r="C8" s="11">
        <v>870</v>
      </c>
      <c r="D8" s="11">
        <v>438</v>
      </c>
      <c r="E8" s="11">
        <v>429</v>
      </c>
      <c r="F8" s="11"/>
      <c r="G8" s="11">
        <v>133</v>
      </c>
      <c r="H8" s="11">
        <v>159</v>
      </c>
      <c r="I8" s="11">
        <v>148</v>
      </c>
      <c r="J8" s="11">
        <v>161</v>
      </c>
      <c r="K8" s="11">
        <v>101</v>
      </c>
      <c r="L8" s="11">
        <v>167</v>
      </c>
      <c r="M8" s="11"/>
      <c r="N8" s="11">
        <v>231</v>
      </c>
      <c r="O8" s="11">
        <v>207</v>
      </c>
      <c r="P8" s="11">
        <v>200</v>
      </c>
      <c r="Q8" s="11">
        <v>228</v>
      </c>
      <c r="R8" s="11"/>
      <c r="S8" s="11">
        <v>102</v>
      </c>
      <c r="T8" s="11">
        <v>122</v>
      </c>
      <c r="U8" s="11">
        <v>64</v>
      </c>
      <c r="V8" s="11">
        <v>82</v>
      </c>
      <c r="W8" s="11">
        <v>45</v>
      </c>
      <c r="X8" s="11">
        <v>88</v>
      </c>
      <c r="Y8" s="11">
        <v>68</v>
      </c>
      <c r="Z8" s="11">
        <v>34</v>
      </c>
      <c r="AA8" s="11">
        <v>105</v>
      </c>
      <c r="AB8" s="11">
        <v>86</v>
      </c>
      <c r="AC8" s="11">
        <v>41</v>
      </c>
      <c r="AD8" s="11">
        <v>34</v>
      </c>
      <c r="AE8" s="11"/>
      <c r="AF8" s="11">
        <v>153</v>
      </c>
      <c r="AG8" s="11">
        <v>314</v>
      </c>
      <c r="AH8" s="11">
        <v>144</v>
      </c>
      <c r="AI8" s="11">
        <v>99</v>
      </c>
      <c r="AJ8" s="11">
        <v>55</v>
      </c>
      <c r="AK8" s="11">
        <v>46</v>
      </c>
      <c r="AL8" s="11"/>
      <c r="AM8" s="11">
        <v>191</v>
      </c>
      <c r="AN8" s="11">
        <v>305</v>
      </c>
      <c r="AO8" s="11">
        <v>249</v>
      </c>
      <c r="AP8" s="11">
        <v>90</v>
      </c>
      <c r="AQ8" s="11">
        <v>14</v>
      </c>
      <c r="AR8" s="11"/>
      <c r="AS8" s="11">
        <v>203</v>
      </c>
      <c r="AT8" s="11">
        <v>201</v>
      </c>
      <c r="AU8" s="11">
        <v>145</v>
      </c>
      <c r="AV8" s="11">
        <v>166</v>
      </c>
      <c r="AW8" s="11">
        <v>95</v>
      </c>
      <c r="AX8" s="11">
        <v>60</v>
      </c>
      <c r="AY8" s="11"/>
      <c r="AZ8" s="11">
        <v>183</v>
      </c>
      <c r="BA8" s="11">
        <v>240</v>
      </c>
      <c r="BB8" s="11">
        <v>167</v>
      </c>
      <c r="BC8" s="11">
        <v>66</v>
      </c>
      <c r="BD8" s="11">
        <v>209</v>
      </c>
      <c r="BE8" s="11"/>
      <c r="BF8" s="11">
        <v>674</v>
      </c>
      <c r="BG8" s="11"/>
      <c r="BH8" s="11">
        <v>501</v>
      </c>
      <c r="BI8" s="11"/>
      <c r="BJ8" s="11">
        <v>272</v>
      </c>
      <c r="BK8" s="11">
        <v>147</v>
      </c>
      <c r="BL8" s="11">
        <v>256</v>
      </c>
      <c r="BM8" s="11">
        <v>82</v>
      </c>
      <c r="BN8" s="11">
        <v>38</v>
      </c>
      <c r="BO8" s="11">
        <v>26</v>
      </c>
      <c r="BP8" s="11"/>
      <c r="BQ8" s="11">
        <v>107</v>
      </c>
      <c r="BR8" s="11">
        <v>232</v>
      </c>
      <c r="BS8" s="11">
        <v>465</v>
      </c>
      <c r="BT8" s="11"/>
      <c r="BU8" s="11">
        <v>28</v>
      </c>
      <c r="BV8" s="11">
        <v>277</v>
      </c>
      <c r="BW8" s="11">
        <v>478</v>
      </c>
      <c r="BX8" s="11"/>
      <c r="BY8" s="11">
        <v>34</v>
      </c>
      <c r="BZ8" s="11"/>
      <c r="CA8" s="11">
        <v>185</v>
      </c>
    </row>
    <row r="9" spans="2:79" x14ac:dyDescent="0.35">
      <c r="B9" s="18" t="s">
        <v>385</v>
      </c>
      <c r="C9" s="17">
        <v>0.19292591987088201</v>
      </c>
      <c r="D9" s="17">
        <v>0.21231285975053099</v>
      </c>
      <c r="E9" s="17">
        <v>0.172360873358085</v>
      </c>
      <c r="F9" s="17"/>
      <c r="G9" s="17">
        <v>0.163319815757062</v>
      </c>
      <c r="H9" s="17">
        <v>0.215667618721292</v>
      </c>
      <c r="I9" s="17">
        <v>0.20317627928922299</v>
      </c>
      <c r="J9" s="17">
        <v>0.197168095141003</v>
      </c>
      <c r="K9" s="17">
        <v>0.26322660187916003</v>
      </c>
      <c r="L9" s="17">
        <v>0.138984274817603</v>
      </c>
      <c r="M9" s="17"/>
      <c r="N9" s="17">
        <v>0.20158306009656499</v>
      </c>
      <c r="O9" s="17">
        <v>0.18016449658331801</v>
      </c>
      <c r="P9" s="17">
        <v>0.18859621249017799</v>
      </c>
      <c r="Q9" s="17">
        <v>0.19906981746876701</v>
      </c>
      <c r="R9" s="17"/>
      <c r="S9" s="17">
        <v>0.22647586993575</v>
      </c>
      <c r="T9" s="17">
        <v>0.20306716156878801</v>
      </c>
      <c r="U9" s="17">
        <v>0.185312654733995</v>
      </c>
      <c r="V9" s="17">
        <v>0.19573628586414199</v>
      </c>
      <c r="W9" s="17">
        <v>0.209340983288374</v>
      </c>
      <c r="X9" s="17">
        <v>0.219554826700707</v>
      </c>
      <c r="Y9" s="17">
        <v>0.22056803078649401</v>
      </c>
      <c r="Z9" s="17">
        <v>0.12975138217631799</v>
      </c>
      <c r="AA9" s="17">
        <v>0.18663551085052299</v>
      </c>
      <c r="AB9" s="17">
        <v>0.15515373806226301</v>
      </c>
      <c r="AC9" s="17">
        <v>0.17527916192725801</v>
      </c>
      <c r="AD9" s="17">
        <v>0.115075163588054</v>
      </c>
      <c r="AE9" s="17"/>
      <c r="AF9" s="17">
        <v>0.18799494237161399</v>
      </c>
      <c r="AG9" s="17">
        <v>0.20931832107447901</v>
      </c>
      <c r="AH9" s="17">
        <v>0.18194008304532799</v>
      </c>
      <c r="AI9" s="17">
        <v>0.20612397034983901</v>
      </c>
      <c r="AJ9" s="17">
        <v>0.21222619241912999</v>
      </c>
      <c r="AK9" s="17">
        <v>0.30486223577806498</v>
      </c>
      <c r="AL9" s="17"/>
      <c r="AM9" s="17">
        <v>0.20256959158493401</v>
      </c>
      <c r="AN9" s="17">
        <v>0.13375309741630001</v>
      </c>
      <c r="AO9" s="17">
        <v>0.206536207875474</v>
      </c>
      <c r="AP9" s="17">
        <v>0.32738543254511598</v>
      </c>
      <c r="AQ9" s="17">
        <v>0.37024868980481601</v>
      </c>
      <c r="AR9" s="17"/>
      <c r="AS9" s="17">
        <v>0.26690022001369901</v>
      </c>
      <c r="AT9" s="17">
        <v>0.16703534874064699</v>
      </c>
      <c r="AU9" s="17">
        <v>0.14943555937348299</v>
      </c>
      <c r="AV9" s="17">
        <v>0.214424191258904</v>
      </c>
      <c r="AW9" s="17">
        <v>0.131745609476765</v>
      </c>
      <c r="AX9" s="17">
        <v>0.17150305022715201</v>
      </c>
      <c r="AY9" s="17"/>
      <c r="AZ9" s="17">
        <v>0.194516604236465</v>
      </c>
      <c r="BA9" s="17">
        <v>0.16401566650121599</v>
      </c>
      <c r="BB9" s="17">
        <v>0.20164627776475699</v>
      </c>
      <c r="BC9" s="17">
        <v>0.30112600412256701</v>
      </c>
      <c r="BD9" s="17">
        <v>0.18845494434840501</v>
      </c>
      <c r="BE9" s="17"/>
      <c r="BF9" s="17">
        <v>0.195856740091819</v>
      </c>
      <c r="BG9" s="17"/>
      <c r="BH9" s="17">
        <v>0.21808128638128901</v>
      </c>
      <c r="BI9" s="17"/>
      <c r="BJ9" s="17">
        <v>0.19468908582855199</v>
      </c>
      <c r="BK9" s="17">
        <v>0.15522516001787701</v>
      </c>
      <c r="BL9" s="17">
        <v>0.20311367517269999</v>
      </c>
      <c r="BM9" s="17">
        <v>0.149779926456235</v>
      </c>
      <c r="BN9" s="17">
        <v>0.31733693433695798</v>
      </c>
      <c r="BO9" s="17">
        <v>0.16170110225888801</v>
      </c>
      <c r="BP9" s="17"/>
      <c r="BQ9" s="17">
        <v>0.18028784403614601</v>
      </c>
      <c r="BR9" s="17">
        <v>0.212942958090269</v>
      </c>
      <c r="BS9" s="17">
        <v>0.19257281931040399</v>
      </c>
      <c r="BT9" s="17"/>
      <c r="BU9" s="17">
        <v>0.23161410343861299</v>
      </c>
      <c r="BV9" s="17">
        <v>0.213785400756485</v>
      </c>
      <c r="BW9" s="17">
        <v>0.179695714443004</v>
      </c>
      <c r="BX9" s="17"/>
      <c r="BY9" s="17">
        <v>0.15221468513557501</v>
      </c>
      <c r="BZ9" s="17"/>
      <c r="CA9" s="17">
        <v>0.268372748898069</v>
      </c>
    </row>
    <row r="10" spans="2:79" x14ac:dyDescent="0.35">
      <c r="B10" s="18" t="s">
        <v>386</v>
      </c>
      <c r="C10" s="17">
        <v>0.469022593980995</v>
      </c>
      <c r="D10" s="17">
        <v>0.48194134666840099</v>
      </c>
      <c r="E10" s="17">
        <v>0.45701272161484902</v>
      </c>
      <c r="F10" s="17"/>
      <c r="G10" s="17">
        <v>0.44659222903186402</v>
      </c>
      <c r="H10" s="17">
        <v>0.439948270706565</v>
      </c>
      <c r="I10" s="17">
        <v>0.45167091251962299</v>
      </c>
      <c r="J10" s="17">
        <v>0.45162701242347902</v>
      </c>
      <c r="K10" s="17">
        <v>0.43356730257201798</v>
      </c>
      <c r="L10" s="17">
        <v>0.56854175780609995</v>
      </c>
      <c r="M10" s="17"/>
      <c r="N10" s="17">
        <v>0.48123039713193599</v>
      </c>
      <c r="O10" s="17">
        <v>0.52406702089170898</v>
      </c>
      <c r="P10" s="17">
        <v>0.42434893416960801</v>
      </c>
      <c r="Q10" s="17">
        <v>0.44462486335304702</v>
      </c>
      <c r="R10" s="17"/>
      <c r="S10" s="17">
        <v>0.37170260224624702</v>
      </c>
      <c r="T10" s="17">
        <v>0.47542616879204003</v>
      </c>
      <c r="U10" s="17">
        <v>0.47010965541977801</v>
      </c>
      <c r="V10" s="17">
        <v>0.48943204349139202</v>
      </c>
      <c r="W10" s="17">
        <v>0.52857012459048902</v>
      </c>
      <c r="X10" s="17">
        <v>0.425468368033185</v>
      </c>
      <c r="Y10" s="17">
        <v>0.49672686483122003</v>
      </c>
      <c r="Z10" s="17">
        <v>0.411428232679385</v>
      </c>
      <c r="AA10" s="17">
        <v>0.51046289708040005</v>
      </c>
      <c r="AB10" s="17">
        <v>0.44545891113757002</v>
      </c>
      <c r="AC10" s="17">
        <v>0.52849819391820396</v>
      </c>
      <c r="AD10" s="17">
        <v>0.58364307092934897</v>
      </c>
      <c r="AE10" s="17"/>
      <c r="AF10" s="17">
        <v>0.47058853775605802</v>
      </c>
      <c r="AG10" s="17">
        <v>0.46993494907163502</v>
      </c>
      <c r="AH10" s="17">
        <v>0.50919549833832201</v>
      </c>
      <c r="AI10" s="17">
        <v>0.42873903643508798</v>
      </c>
      <c r="AJ10" s="17">
        <v>0.42978195083943699</v>
      </c>
      <c r="AK10" s="17">
        <v>0.42953387069958898</v>
      </c>
      <c r="AL10" s="17"/>
      <c r="AM10" s="17">
        <v>0.41622695371215501</v>
      </c>
      <c r="AN10" s="17">
        <v>0.50212035785809495</v>
      </c>
      <c r="AO10" s="17">
        <v>0.483426459530853</v>
      </c>
      <c r="AP10" s="17">
        <v>0.422561287454704</v>
      </c>
      <c r="AQ10" s="17">
        <v>0.46908362897782202</v>
      </c>
      <c r="AR10" s="17"/>
      <c r="AS10" s="17">
        <v>0.41130675021921898</v>
      </c>
      <c r="AT10" s="17">
        <v>0.49467458617520998</v>
      </c>
      <c r="AU10" s="17">
        <v>0.46929500113331102</v>
      </c>
      <c r="AV10" s="17">
        <v>0.44948146586434301</v>
      </c>
      <c r="AW10" s="17">
        <v>0.48162978760029002</v>
      </c>
      <c r="AX10" s="17">
        <v>0.61262888160410001</v>
      </c>
      <c r="AY10" s="17"/>
      <c r="AZ10" s="17">
        <v>0.50300525458465395</v>
      </c>
      <c r="BA10" s="17">
        <v>0.47269573982892799</v>
      </c>
      <c r="BB10" s="17">
        <v>0.43114721658969402</v>
      </c>
      <c r="BC10" s="17">
        <v>0.47722012965401001</v>
      </c>
      <c r="BD10" s="17">
        <v>0.45868043508402401</v>
      </c>
      <c r="BE10" s="17"/>
      <c r="BF10" s="17">
        <v>0.47787105993897899</v>
      </c>
      <c r="BG10" s="17"/>
      <c r="BH10" s="17">
        <v>0.47208714929858597</v>
      </c>
      <c r="BI10" s="17"/>
      <c r="BJ10" s="17">
        <v>0.46254109227193302</v>
      </c>
      <c r="BK10" s="17">
        <v>0.51392821316806903</v>
      </c>
      <c r="BL10" s="17">
        <v>0.49649812171691599</v>
      </c>
      <c r="BM10" s="17">
        <v>0.38847835653170898</v>
      </c>
      <c r="BN10" s="17">
        <v>0.33344520212093498</v>
      </c>
      <c r="BO10" s="17">
        <v>0.56126400312779601</v>
      </c>
      <c r="BP10" s="17"/>
      <c r="BQ10" s="17">
        <v>0.54740097672471499</v>
      </c>
      <c r="BR10" s="17">
        <v>0.460238969341144</v>
      </c>
      <c r="BS10" s="17">
        <v>0.47658686061752997</v>
      </c>
      <c r="BT10" s="17"/>
      <c r="BU10" s="17">
        <v>0.56608923483266205</v>
      </c>
      <c r="BV10" s="17">
        <v>0.47559101775209001</v>
      </c>
      <c r="BW10" s="17">
        <v>0.482062171466068</v>
      </c>
      <c r="BX10" s="17"/>
      <c r="BY10" s="17">
        <v>0.49067932730840802</v>
      </c>
      <c r="BZ10" s="17"/>
      <c r="CA10" s="17">
        <v>0.48705331163396298</v>
      </c>
    </row>
    <row r="11" spans="2:79" x14ac:dyDescent="0.35">
      <c r="B11" s="18" t="s">
        <v>387</v>
      </c>
      <c r="C11" s="17">
        <v>0.154150183883282</v>
      </c>
      <c r="D11" s="17">
        <v>0.13044468792831501</v>
      </c>
      <c r="E11" s="17">
        <v>0.176640533105064</v>
      </c>
      <c r="F11" s="17"/>
      <c r="G11" s="17">
        <v>0.206445129846581</v>
      </c>
      <c r="H11" s="17">
        <v>0.190073490230077</v>
      </c>
      <c r="I11" s="17">
        <v>0.17600258582157699</v>
      </c>
      <c r="J11" s="17">
        <v>0.12959934805515499</v>
      </c>
      <c r="K11" s="17">
        <v>0.108875539822902</v>
      </c>
      <c r="L11" s="17">
        <v>0.10975240773601599</v>
      </c>
      <c r="M11" s="17"/>
      <c r="N11" s="17">
        <v>0.16836294342837199</v>
      </c>
      <c r="O11" s="17">
        <v>9.6126887170839101E-2</v>
      </c>
      <c r="P11" s="17">
        <v>0.15930087792224201</v>
      </c>
      <c r="Q11" s="17">
        <v>0.18627258138722499</v>
      </c>
      <c r="R11" s="17"/>
      <c r="S11" s="17">
        <v>0.226161955337424</v>
      </c>
      <c r="T11" s="17">
        <v>9.8346394708371601E-2</v>
      </c>
      <c r="U11" s="17">
        <v>0.20031422123599699</v>
      </c>
      <c r="V11" s="17">
        <v>0.119597350492563</v>
      </c>
      <c r="W11" s="17">
        <v>0.16424111502705599</v>
      </c>
      <c r="X11" s="17">
        <v>0.14349394252314299</v>
      </c>
      <c r="Y11" s="17">
        <v>0.15614365994044299</v>
      </c>
      <c r="Z11" s="17">
        <v>0.153457571790824</v>
      </c>
      <c r="AA11" s="17">
        <v>0.145578750397443</v>
      </c>
      <c r="AB11" s="17">
        <v>0.17014202315833399</v>
      </c>
      <c r="AC11" s="17">
        <v>0.13754513914484301</v>
      </c>
      <c r="AD11" s="17">
        <v>0.15227691575855801</v>
      </c>
      <c r="AE11" s="17"/>
      <c r="AF11" s="17">
        <v>0.17721532644659899</v>
      </c>
      <c r="AG11" s="17">
        <v>0.13872285023692399</v>
      </c>
      <c r="AH11" s="17">
        <v>0.16675163363298301</v>
      </c>
      <c r="AI11" s="17">
        <v>0.14962278641251001</v>
      </c>
      <c r="AJ11" s="17">
        <v>0.23336374024846601</v>
      </c>
      <c r="AK11" s="17">
        <v>0.15158039824105399</v>
      </c>
      <c r="AL11" s="17"/>
      <c r="AM11" s="17">
        <v>0.159650317466525</v>
      </c>
      <c r="AN11" s="17">
        <v>0.155115981339254</v>
      </c>
      <c r="AO11" s="17">
        <v>0.162096416378435</v>
      </c>
      <c r="AP11" s="17">
        <v>0.15426340026999</v>
      </c>
      <c r="AQ11" s="17">
        <v>8.30940419014429E-2</v>
      </c>
      <c r="AR11" s="17"/>
      <c r="AS11" s="17">
        <v>0.18405944639049801</v>
      </c>
      <c r="AT11" s="17">
        <v>0.13637844239920499</v>
      </c>
      <c r="AU11" s="17">
        <v>0.118993045838189</v>
      </c>
      <c r="AV11" s="17">
        <v>0.15315310266850701</v>
      </c>
      <c r="AW11" s="17">
        <v>0.19395789241572101</v>
      </c>
      <c r="AX11" s="17">
        <v>0.13721188469603601</v>
      </c>
      <c r="AY11" s="17"/>
      <c r="AZ11" s="17">
        <v>0.12459571496055501</v>
      </c>
      <c r="BA11" s="17">
        <v>0.165626990253117</v>
      </c>
      <c r="BB11" s="17">
        <v>0.17805621582755601</v>
      </c>
      <c r="BC11" s="17">
        <v>0.109741676102102</v>
      </c>
      <c r="BD11" s="17">
        <v>0.16540365858421899</v>
      </c>
      <c r="BE11" s="17"/>
      <c r="BF11" s="17">
        <v>0.14655527027040299</v>
      </c>
      <c r="BG11" s="17"/>
      <c r="BH11" s="17">
        <v>0.142910691356189</v>
      </c>
      <c r="BI11" s="17"/>
      <c r="BJ11" s="17">
        <v>0.16625558937278301</v>
      </c>
      <c r="BK11" s="17">
        <v>0.204235304722858</v>
      </c>
      <c r="BL11" s="17">
        <v>0.110265535101947</v>
      </c>
      <c r="BM11" s="17">
        <v>0.21403869903195599</v>
      </c>
      <c r="BN11" s="17">
        <v>0.12603131051589</v>
      </c>
      <c r="BO11" s="17">
        <v>6.6069849676053394E-2</v>
      </c>
      <c r="BP11" s="17"/>
      <c r="BQ11" s="17">
        <v>0.15543893225199701</v>
      </c>
      <c r="BR11" s="17">
        <v>0.14406523549240999</v>
      </c>
      <c r="BS11" s="17">
        <v>0.164006003691058</v>
      </c>
      <c r="BT11" s="17"/>
      <c r="BU11" s="17">
        <v>3.67869078683003E-2</v>
      </c>
      <c r="BV11" s="17">
        <v>0.15421941292170299</v>
      </c>
      <c r="BW11" s="17">
        <v>0.16791684900647</v>
      </c>
      <c r="BX11" s="17"/>
      <c r="BY11" s="17">
        <v>0.20755342696769599</v>
      </c>
      <c r="BZ11" s="17"/>
      <c r="CA11" s="17">
        <v>0.13425883592820201</v>
      </c>
    </row>
    <row r="12" spans="2:79" x14ac:dyDescent="0.35">
      <c r="B12" s="18" t="s">
        <v>388</v>
      </c>
      <c r="C12" s="17">
        <v>6.80047395720631E-2</v>
      </c>
      <c r="D12" s="17">
        <v>7.0818824730385199E-2</v>
      </c>
      <c r="E12" s="17">
        <v>6.5607879710165004E-2</v>
      </c>
      <c r="F12" s="17"/>
      <c r="G12" s="17">
        <v>8.9083434152270893E-2</v>
      </c>
      <c r="H12" s="17">
        <v>3.61267528305107E-2</v>
      </c>
      <c r="I12" s="17">
        <v>9.0367358429669906E-2</v>
      </c>
      <c r="J12" s="17">
        <v>8.9634901006527698E-2</v>
      </c>
      <c r="K12" s="17">
        <v>5.26202811392429E-2</v>
      </c>
      <c r="L12" s="17">
        <v>5.0231185770014002E-2</v>
      </c>
      <c r="M12" s="17"/>
      <c r="N12" s="17">
        <v>4.56424169272997E-2</v>
      </c>
      <c r="O12" s="17">
        <v>7.5623599863779603E-2</v>
      </c>
      <c r="P12" s="17">
        <v>8.5043674661819696E-2</v>
      </c>
      <c r="Q12" s="17">
        <v>7.0059484023305099E-2</v>
      </c>
      <c r="R12" s="17"/>
      <c r="S12" s="17">
        <v>6.1618650604597501E-2</v>
      </c>
      <c r="T12" s="17">
        <v>0.11498246064829599</v>
      </c>
      <c r="U12" s="17">
        <v>6.1267574724996499E-2</v>
      </c>
      <c r="V12" s="17">
        <v>6.6767967316162594E-2</v>
      </c>
      <c r="W12" s="17">
        <v>6.2975089443411306E-2</v>
      </c>
      <c r="X12" s="17">
        <v>4.5117382716688401E-2</v>
      </c>
      <c r="Y12" s="17">
        <v>3.75445253629672E-2</v>
      </c>
      <c r="Z12" s="17">
        <v>0.15161119226403</v>
      </c>
      <c r="AA12" s="17">
        <v>2.8637316171267399E-2</v>
      </c>
      <c r="AB12" s="17">
        <v>0.110043691381241</v>
      </c>
      <c r="AC12" s="17">
        <v>4.6727799869144299E-2</v>
      </c>
      <c r="AD12" s="17">
        <v>1.8738357500887599E-2</v>
      </c>
      <c r="AE12" s="17"/>
      <c r="AF12" s="17">
        <v>5.4734625563633399E-2</v>
      </c>
      <c r="AG12" s="17">
        <v>6.1577980364384603E-2</v>
      </c>
      <c r="AH12" s="17">
        <v>6.461566292774E-2</v>
      </c>
      <c r="AI12" s="17">
        <v>0.120778074952271</v>
      </c>
      <c r="AJ12" s="17">
        <v>5.4636310886872201E-2</v>
      </c>
      <c r="AK12" s="17">
        <v>2.3394012716310201E-2</v>
      </c>
      <c r="AL12" s="17"/>
      <c r="AM12" s="17">
        <v>8.7820738398680501E-2</v>
      </c>
      <c r="AN12" s="17">
        <v>8.0452186314555502E-2</v>
      </c>
      <c r="AO12" s="17">
        <v>4.6206685749498003E-2</v>
      </c>
      <c r="AP12" s="17">
        <v>4.5596039936220203E-2</v>
      </c>
      <c r="AQ12" s="17">
        <v>0</v>
      </c>
      <c r="AR12" s="17"/>
      <c r="AS12" s="17">
        <v>6.3760196493715005E-2</v>
      </c>
      <c r="AT12" s="17">
        <v>6.2501633633388606E-2</v>
      </c>
      <c r="AU12" s="17">
        <v>0.134224414509409</v>
      </c>
      <c r="AV12" s="17">
        <v>7.2560769507440101E-2</v>
      </c>
      <c r="AW12" s="17">
        <v>1.41839804201567E-2</v>
      </c>
      <c r="AX12" s="17">
        <v>1.28919339279679E-2</v>
      </c>
      <c r="AY12" s="17"/>
      <c r="AZ12" s="17">
        <v>4.09614161343623E-2</v>
      </c>
      <c r="BA12" s="17">
        <v>8.1802942456008207E-2</v>
      </c>
      <c r="BB12" s="17">
        <v>7.4368192962809901E-2</v>
      </c>
      <c r="BC12" s="17">
        <v>0</v>
      </c>
      <c r="BD12" s="17">
        <v>9.3708027602154506E-2</v>
      </c>
      <c r="BE12" s="17"/>
      <c r="BF12" s="17">
        <v>6.6670068934248899E-2</v>
      </c>
      <c r="BG12" s="17"/>
      <c r="BH12" s="17">
        <v>6.55014078506332E-2</v>
      </c>
      <c r="BI12" s="17"/>
      <c r="BJ12" s="17">
        <v>7.1448959728793698E-2</v>
      </c>
      <c r="BK12" s="17">
        <v>5.6512480057358497E-2</v>
      </c>
      <c r="BL12" s="17">
        <v>6.0559939731061697E-2</v>
      </c>
      <c r="BM12" s="17">
        <v>6.5042095202306E-2</v>
      </c>
      <c r="BN12" s="17">
        <v>0.159236805016503</v>
      </c>
      <c r="BO12" s="17">
        <v>8.8318128804577498E-2</v>
      </c>
      <c r="BP12" s="17"/>
      <c r="BQ12" s="17">
        <v>5.1738348071832203E-2</v>
      </c>
      <c r="BR12" s="17">
        <v>7.2884860120645906E-2</v>
      </c>
      <c r="BS12" s="17">
        <v>6.8740201742183496E-2</v>
      </c>
      <c r="BT12" s="17"/>
      <c r="BU12" s="17">
        <v>9.2193285408830997E-2</v>
      </c>
      <c r="BV12" s="17">
        <v>6.0215538815061899E-2</v>
      </c>
      <c r="BW12" s="17">
        <v>7.8080779097813496E-2</v>
      </c>
      <c r="BX12" s="17"/>
      <c r="BY12" s="17">
        <v>5.89144431417888E-2</v>
      </c>
      <c r="BZ12" s="17"/>
      <c r="CA12" s="17">
        <v>2.03084459291983E-2</v>
      </c>
    </row>
    <row r="13" spans="2:79" x14ac:dyDescent="0.35">
      <c r="B13" s="18" t="s">
        <v>136</v>
      </c>
      <c r="C13" s="17">
        <v>0.115896562692777</v>
      </c>
      <c r="D13" s="17">
        <v>0.104482280922367</v>
      </c>
      <c r="E13" s="17">
        <v>0.12837799221183699</v>
      </c>
      <c r="F13" s="17"/>
      <c r="G13" s="17">
        <v>9.4559391212222704E-2</v>
      </c>
      <c r="H13" s="17">
        <v>0.118183867511556</v>
      </c>
      <c r="I13" s="17">
        <v>7.8782863939906606E-2</v>
      </c>
      <c r="J13" s="17">
        <v>0.13197064337383499</v>
      </c>
      <c r="K13" s="17">
        <v>0.14171027458667701</v>
      </c>
      <c r="L13" s="17">
        <v>0.13249037387026699</v>
      </c>
      <c r="M13" s="17"/>
      <c r="N13" s="17">
        <v>0.10318118241582799</v>
      </c>
      <c r="O13" s="17">
        <v>0.124017995490354</v>
      </c>
      <c r="P13" s="17">
        <v>0.14271030075615301</v>
      </c>
      <c r="Q13" s="17">
        <v>9.9973253767656006E-2</v>
      </c>
      <c r="R13" s="17"/>
      <c r="S13" s="17">
        <v>0.114040921875981</v>
      </c>
      <c r="T13" s="17">
        <v>0.108177814282504</v>
      </c>
      <c r="U13" s="17">
        <v>8.2995893885233402E-2</v>
      </c>
      <c r="V13" s="17">
        <v>0.12846635283574101</v>
      </c>
      <c r="W13" s="17">
        <v>3.4872687650669101E-2</v>
      </c>
      <c r="X13" s="17">
        <v>0.16636548002627599</v>
      </c>
      <c r="Y13" s="17">
        <v>8.9016919078875906E-2</v>
      </c>
      <c r="Z13" s="17">
        <v>0.15375162108944199</v>
      </c>
      <c r="AA13" s="17">
        <v>0.12868552550036599</v>
      </c>
      <c r="AB13" s="17">
        <v>0.11920163626059301</v>
      </c>
      <c r="AC13" s="17">
        <v>0.111949705140551</v>
      </c>
      <c r="AD13" s="17">
        <v>0.13026649222315201</v>
      </c>
      <c r="AE13" s="17"/>
      <c r="AF13" s="17">
        <v>0.10946656786209601</v>
      </c>
      <c r="AG13" s="17">
        <v>0.120445899252578</v>
      </c>
      <c r="AH13" s="17">
        <v>7.7497122055627005E-2</v>
      </c>
      <c r="AI13" s="17">
        <v>9.4736131850291297E-2</v>
      </c>
      <c r="AJ13" s="17">
        <v>6.9991805606095595E-2</v>
      </c>
      <c r="AK13" s="17">
        <v>9.06294825649816E-2</v>
      </c>
      <c r="AL13" s="17"/>
      <c r="AM13" s="17">
        <v>0.13373239883770499</v>
      </c>
      <c r="AN13" s="17">
        <v>0.12855837707179599</v>
      </c>
      <c r="AO13" s="17">
        <v>0.10173423046574</v>
      </c>
      <c r="AP13" s="17">
        <v>5.0193839793969901E-2</v>
      </c>
      <c r="AQ13" s="17">
        <v>7.7573639315918902E-2</v>
      </c>
      <c r="AR13" s="17"/>
      <c r="AS13" s="17">
        <v>7.3973386882869002E-2</v>
      </c>
      <c r="AT13" s="17">
        <v>0.139409989051549</v>
      </c>
      <c r="AU13" s="17">
        <v>0.12805197914560901</v>
      </c>
      <c r="AV13" s="17">
        <v>0.110380470700807</v>
      </c>
      <c r="AW13" s="17">
        <v>0.178482730087067</v>
      </c>
      <c r="AX13" s="17">
        <v>6.5764249544744705E-2</v>
      </c>
      <c r="AY13" s="17"/>
      <c r="AZ13" s="17">
        <v>0.13692101008396401</v>
      </c>
      <c r="BA13" s="17">
        <v>0.115858660960731</v>
      </c>
      <c r="BB13" s="17">
        <v>0.11478209685518199</v>
      </c>
      <c r="BC13" s="17">
        <v>0.111912190121322</v>
      </c>
      <c r="BD13" s="17">
        <v>9.3752934381197403E-2</v>
      </c>
      <c r="BE13" s="17"/>
      <c r="BF13" s="17">
        <v>0.11304686076455001</v>
      </c>
      <c r="BG13" s="17"/>
      <c r="BH13" s="17">
        <v>0.10141946511330301</v>
      </c>
      <c r="BI13" s="17"/>
      <c r="BJ13" s="17">
        <v>0.10506527279793899</v>
      </c>
      <c r="BK13" s="17">
        <v>7.0098842033836997E-2</v>
      </c>
      <c r="BL13" s="17">
        <v>0.129562728277375</v>
      </c>
      <c r="BM13" s="17">
        <v>0.182660922777794</v>
      </c>
      <c r="BN13" s="17">
        <v>6.3949748009714896E-2</v>
      </c>
      <c r="BO13" s="17">
        <v>0.122646916132685</v>
      </c>
      <c r="BP13" s="17"/>
      <c r="BQ13" s="17">
        <v>6.5133898915309602E-2</v>
      </c>
      <c r="BR13" s="17">
        <v>0.10986797695553099</v>
      </c>
      <c r="BS13" s="17">
        <v>9.8094114638823907E-2</v>
      </c>
      <c r="BT13" s="17"/>
      <c r="BU13" s="17">
        <v>7.3316468451594202E-2</v>
      </c>
      <c r="BV13" s="17">
        <v>9.6188629754659402E-2</v>
      </c>
      <c r="BW13" s="17">
        <v>9.2244485986644503E-2</v>
      </c>
      <c r="BX13" s="17"/>
      <c r="BY13" s="17">
        <v>9.0638117446532496E-2</v>
      </c>
      <c r="BZ13" s="17"/>
      <c r="CA13" s="17">
        <v>9.0006657610567795E-2</v>
      </c>
    </row>
    <row r="14" spans="2:79" x14ac:dyDescent="0.35">
      <c r="B14" s="18" t="s">
        <v>389</v>
      </c>
      <c r="C14" s="21">
        <v>0.66194851385187803</v>
      </c>
      <c r="D14" s="21">
        <v>0.69425420641893199</v>
      </c>
      <c r="E14" s="21">
        <v>0.62937359497293399</v>
      </c>
      <c r="F14" s="21"/>
      <c r="G14" s="21">
        <v>0.60991204478892602</v>
      </c>
      <c r="H14" s="21">
        <v>0.65561588942785598</v>
      </c>
      <c r="I14" s="21">
        <v>0.65484719180884698</v>
      </c>
      <c r="J14" s="21">
        <v>0.648795107564482</v>
      </c>
      <c r="K14" s="21">
        <v>0.69679390445117795</v>
      </c>
      <c r="L14" s="21">
        <v>0.70752603262370295</v>
      </c>
      <c r="M14" s="21"/>
      <c r="N14" s="21">
        <v>0.68281345722850095</v>
      </c>
      <c r="O14" s="21">
        <v>0.70423151747502699</v>
      </c>
      <c r="P14" s="21">
        <v>0.61294514665978606</v>
      </c>
      <c r="Q14" s="21">
        <v>0.64369468082181402</v>
      </c>
      <c r="R14" s="21"/>
      <c r="S14" s="21">
        <v>0.59817847218199705</v>
      </c>
      <c r="T14" s="21">
        <v>0.67849333036082804</v>
      </c>
      <c r="U14" s="21">
        <v>0.65542231015377295</v>
      </c>
      <c r="V14" s="21">
        <v>0.68516832935553396</v>
      </c>
      <c r="W14" s="21">
        <v>0.73791110787886305</v>
      </c>
      <c r="X14" s="21">
        <v>0.64502319473389202</v>
      </c>
      <c r="Y14" s="21">
        <v>0.71729489561771398</v>
      </c>
      <c r="Z14" s="21">
        <v>0.54117961485570398</v>
      </c>
      <c r="AA14" s="21">
        <v>0.69709840793092304</v>
      </c>
      <c r="AB14" s="21">
        <v>0.60061264919983304</v>
      </c>
      <c r="AC14" s="21">
        <v>0.70377735584546197</v>
      </c>
      <c r="AD14" s="21">
        <v>0.698718234517402</v>
      </c>
      <c r="AE14" s="21"/>
      <c r="AF14" s="21">
        <v>0.65858348012767198</v>
      </c>
      <c r="AG14" s="21">
        <v>0.67925327014611403</v>
      </c>
      <c r="AH14" s="21">
        <v>0.69113558138365006</v>
      </c>
      <c r="AI14" s="21">
        <v>0.63486300678492702</v>
      </c>
      <c r="AJ14" s="21">
        <v>0.64200814325856703</v>
      </c>
      <c r="AK14" s="21">
        <v>0.73439610647765396</v>
      </c>
      <c r="AL14" s="21"/>
      <c r="AM14" s="21">
        <v>0.61879654529708905</v>
      </c>
      <c r="AN14" s="21">
        <v>0.63587345527439498</v>
      </c>
      <c r="AO14" s="21">
        <v>0.68996266740632695</v>
      </c>
      <c r="AP14" s="21">
        <v>0.74994671999981999</v>
      </c>
      <c r="AQ14" s="21">
        <v>0.83933231878263803</v>
      </c>
      <c r="AR14" s="21"/>
      <c r="AS14" s="21">
        <v>0.67820697023291798</v>
      </c>
      <c r="AT14" s="21">
        <v>0.66170993491585794</v>
      </c>
      <c r="AU14" s="21">
        <v>0.61873056050679398</v>
      </c>
      <c r="AV14" s="21">
        <v>0.66390565712324701</v>
      </c>
      <c r="AW14" s="21">
        <v>0.61337539707705602</v>
      </c>
      <c r="AX14" s="21">
        <v>0.78413193183125096</v>
      </c>
      <c r="AY14" s="21"/>
      <c r="AZ14" s="21">
        <v>0.69752185882111895</v>
      </c>
      <c r="BA14" s="21">
        <v>0.636711406330144</v>
      </c>
      <c r="BB14" s="21">
        <v>0.63279349435445198</v>
      </c>
      <c r="BC14" s="21">
        <v>0.77834613377657602</v>
      </c>
      <c r="BD14" s="21">
        <v>0.64713537943242905</v>
      </c>
      <c r="BE14" s="21"/>
      <c r="BF14" s="21">
        <v>0.67372780003079802</v>
      </c>
      <c r="BG14" s="21"/>
      <c r="BH14" s="21">
        <v>0.69016843567987496</v>
      </c>
      <c r="BI14" s="21"/>
      <c r="BJ14" s="21">
        <v>0.65723017810048401</v>
      </c>
      <c r="BK14" s="21">
        <v>0.66915337318594603</v>
      </c>
      <c r="BL14" s="21">
        <v>0.69961179688961606</v>
      </c>
      <c r="BM14" s="21">
        <v>0.53825828298794398</v>
      </c>
      <c r="BN14" s="21">
        <v>0.65078213645789296</v>
      </c>
      <c r="BO14" s="21">
        <v>0.72296510538668501</v>
      </c>
      <c r="BP14" s="21"/>
      <c r="BQ14" s="21">
        <v>0.72768882076086105</v>
      </c>
      <c r="BR14" s="21">
        <v>0.67318192743141303</v>
      </c>
      <c r="BS14" s="21">
        <v>0.66915967992793401</v>
      </c>
      <c r="BT14" s="21"/>
      <c r="BU14" s="21">
        <v>0.79770333827127404</v>
      </c>
      <c r="BV14" s="21">
        <v>0.68937641850857501</v>
      </c>
      <c r="BW14" s="21">
        <v>0.66175788590907203</v>
      </c>
      <c r="BX14" s="21"/>
      <c r="BY14" s="21">
        <v>0.64289401244398303</v>
      </c>
      <c r="BZ14" s="21"/>
      <c r="CA14" s="21">
        <v>0.75542606053203198</v>
      </c>
    </row>
    <row r="15" spans="2:79" x14ac:dyDescent="0.35">
      <c r="B15" s="18" t="s">
        <v>390</v>
      </c>
      <c r="C15" s="21">
        <v>0.22215492345534499</v>
      </c>
      <c r="D15" s="21">
        <v>0.20126351265869999</v>
      </c>
      <c r="E15" s="21">
        <v>0.24224841281522899</v>
      </c>
      <c r="F15" s="21"/>
      <c r="G15" s="21">
        <v>0.29552856399885202</v>
      </c>
      <c r="H15" s="21">
        <v>0.226200243060588</v>
      </c>
      <c r="I15" s="21">
        <v>0.26636994425124699</v>
      </c>
      <c r="J15" s="21">
        <v>0.21923424906168301</v>
      </c>
      <c r="K15" s="21">
        <v>0.16149582096214499</v>
      </c>
      <c r="L15" s="21">
        <v>0.15998359350603</v>
      </c>
      <c r="M15" s="21"/>
      <c r="N15" s="21">
        <v>0.214005360355672</v>
      </c>
      <c r="O15" s="21">
        <v>0.17175048703461901</v>
      </c>
      <c r="P15" s="21">
        <v>0.24434455258406201</v>
      </c>
      <c r="Q15" s="21">
        <v>0.25633206541053</v>
      </c>
      <c r="R15" s="21"/>
      <c r="S15" s="21">
        <v>0.28778060594202098</v>
      </c>
      <c r="T15" s="21">
        <v>0.21332885535666801</v>
      </c>
      <c r="U15" s="21">
        <v>0.26158179596099401</v>
      </c>
      <c r="V15" s="21">
        <v>0.18636531780872501</v>
      </c>
      <c r="W15" s="21">
        <v>0.227216204470468</v>
      </c>
      <c r="X15" s="21">
        <v>0.18861132523983201</v>
      </c>
      <c r="Y15" s="21">
        <v>0.19368818530341</v>
      </c>
      <c r="Z15" s="21">
        <v>0.305068764054855</v>
      </c>
      <c r="AA15" s="21">
        <v>0.174216066568711</v>
      </c>
      <c r="AB15" s="21">
        <v>0.28018571453957503</v>
      </c>
      <c r="AC15" s="21">
        <v>0.184272939013988</v>
      </c>
      <c r="AD15" s="21">
        <v>0.17101527325944499</v>
      </c>
      <c r="AE15" s="21"/>
      <c r="AF15" s="21">
        <v>0.231949952010233</v>
      </c>
      <c r="AG15" s="21">
        <v>0.20030083060130799</v>
      </c>
      <c r="AH15" s="21">
        <v>0.231367296560723</v>
      </c>
      <c r="AI15" s="21">
        <v>0.27040086136478098</v>
      </c>
      <c r="AJ15" s="21">
        <v>0.288000051135338</v>
      </c>
      <c r="AK15" s="21">
        <v>0.17497441095736399</v>
      </c>
      <c r="AL15" s="21"/>
      <c r="AM15" s="21">
        <v>0.24747105586520601</v>
      </c>
      <c r="AN15" s="21">
        <v>0.235568167653809</v>
      </c>
      <c r="AO15" s="21">
        <v>0.20830310212793399</v>
      </c>
      <c r="AP15" s="21">
        <v>0.19985944020621099</v>
      </c>
      <c r="AQ15" s="21">
        <v>8.30940419014429E-2</v>
      </c>
      <c r="AR15" s="21"/>
      <c r="AS15" s="21">
        <v>0.24781964288421299</v>
      </c>
      <c r="AT15" s="21">
        <v>0.198880076032593</v>
      </c>
      <c r="AU15" s="21">
        <v>0.25321746034759701</v>
      </c>
      <c r="AV15" s="21">
        <v>0.22571387217594699</v>
      </c>
      <c r="AW15" s="21">
        <v>0.20814187283587701</v>
      </c>
      <c r="AX15" s="21">
        <v>0.15010381862400399</v>
      </c>
      <c r="AY15" s="21"/>
      <c r="AZ15" s="21">
        <v>0.16555713109491799</v>
      </c>
      <c r="BA15" s="21">
        <v>0.247429932709125</v>
      </c>
      <c r="BB15" s="21">
        <v>0.25242440879036598</v>
      </c>
      <c r="BC15" s="21">
        <v>0.109741676102102</v>
      </c>
      <c r="BD15" s="21">
        <v>0.25911168618637398</v>
      </c>
      <c r="BE15" s="21"/>
      <c r="BF15" s="21">
        <v>0.213225339204652</v>
      </c>
      <c r="BG15" s="21"/>
      <c r="BH15" s="21">
        <v>0.20841209920682199</v>
      </c>
      <c r="BI15" s="21"/>
      <c r="BJ15" s="21">
        <v>0.23770454910157701</v>
      </c>
      <c r="BK15" s="21">
        <v>0.26074778478021698</v>
      </c>
      <c r="BL15" s="21">
        <v>0.170825474833009</v>
      </c>
      <c r="BM15" s="21">
        <v>0.27908079423426202</v>
      </c>
      <c r="BN15" s="21">
        <v>0.28526811553239201</v>
      </c>
      <c r="BO15" s="21">
        <v>0.15438797848063099</v>
      </c>
      <c r="BP15" s="21"/>
      <c r="BQ15" s="21">
        <v>0.20717728032382901</v>
      </c>
      <c r="BR15" s="21">
        <v>0.216950095613056</v>
      </c>
      <c r="BS15" s="21">
        <v>0.23274620543324201</v>
      </c>
      <c r="BT15" s="21"/>
      <c r="BU15" s="21">
        <v>0.12898019327713101</v>
      </c>
      <c r="BV15" s="21">
        <v>0.21443495173676499</v>
      </c>
      <c r="BW15" s="21">
        <v>0.24599762810428399</v>
      </c>
      <c r="BX15" s="21"/>
      <c r="BY15" s="21">
        <v>0.26646787010948503</v>
      </c>
      <c r="BZ15" s="21"/>
      <c r="CA15" s="21">
        <v>0.15456728185740001</v>
      </c>
    </row>
    <row r="16" spans="2:79" x14ac:dyDescent="0.35">
      <c r="B16" s="18" t="s">
        <v>202</v>
      </c>
      <c r="C16" s="22">
        <v>0.43979359039653299</v>
      </c>
      <c r="D16" s="22">
        <v>0.49299069376023202</v>
      </c>
      <c r="E16" s="22">
        <v>0.38712518215770497</v>
      </c>
      <c r="F16" s="22"/>
      <c r="G16" s="22">
        <v>0.314383480790074</v>
      </c>
      <c r="H16" s="22">
        <v>0.42941564636726898</v>
      </c>
      <c r="I16" s="22">
        <v>0.38847724755759999</v>
      </c>
      <c r="J16" s="22">
        <v>0.42956085850279901</v>
      </c>
      <c r="K16" s="22">
        <v>0.53529808348903296</v>
      </c>
      <c r="L16" s="22">
        <v>0.54754243911767297</v>
      </c>
      <c r="M16" s="22"/>
      <c r="N16" s="22">
        <v>0.46880809687282898</v>
      </c>
      <c r="O16" s="22">
        <v>0.53248103044040895</v>
      </c>
      <c r="P16" s="22">
        <v>0.36860059407572399</v>
      </c>
      <c r="Q16" s="22">
        <v>0.38736261541128397</v>
      </c>
      <c r="R16" s="22"/>
      <c r="S16" s="22">
        <v>0.31039786623997601</v>
      </c>
      <c r="T16" s="22">
        <v>0.46516447500416103</v>
      </c>
      <c r="U16" s="22">
        <v>0.39384051419277899</v>
      </c>
      <c r="V16" s="22">
        <v>0.49880301154680901</v>
      </c>
      <c r="W16" s="22">
        <v>0.51069490340839496</v>
      </c>
      <c r="X16" s="22">
        <v>0.45641186949405999</v>
      </c>
      <c r="Y16" s="22">
        <v>0.52360671031430395</v>
      </c>
      <c r="Z16" s="22">
        <v>0.23611085080084901</v>
      </c>
      <c r="AA16" s="22">
        <v>0.52288234136221301</v>
      </c>
      <c r="AB16" s="22">
        <v>0.32042693466025801</v>
      </c>
      <c r="AC16" s="22">
        <v>0.51950441683147397</v>
      </c>
      <c r="AD16" s="22">
        <v>0.52770296125795702</v>
      </c>
      <c r="AE16" s="22"/>
      <c r="AF16" s="22">
        <v>0.42663352811743899</v>
      </c>
      <c r="AG16" s="22">
        <v>0.47895243954480599</v>
      </c>
      <c r="AH16" s="22">
        <v>0.45976828482292798</v>
      </c>
      <c r="AI16" s="22">
        <v>0.36446214542014599</v>
      </c>
      <c r="AJ16" s="22">
        <v>0.35400809212322898</v>
      </c>
      <c r="AK16" s="22">
        <v>0.55942169552028997</v>
      </c>
      <c r="AL16" s="22"/>
      <c r="AM16" s="22">
        <v>0.37132548943188398</v>
      </c>
      <c r="AN16" s="22">
        <v>0.40030528762058598</v>
      </c>
      <c r="AO16" s="22">
        <v>0.48165956527839299</v>
      </c>
      <c r="AP16" s="22">
        <v>0.55008727979360905</v>
      </c>
      <c r="AQ16" s="22">
        <v>0.75623827688119505</v>
      </c>
      <c r="AR16" s="22"/>
      <c r="AS16" s="22">
        <v>0.430387327348704</v>
      </c>
      <c r="AT16" s="22">
        <v>0.462829858883264</v>
      </c>
      <c r="AU16" s="22">
        <v>0.36551310015919602</v>
      </c>
      <c r="AV16" s="22">
        <v>0.43819178494729999</v>
      </c>
      <c r="AW16" s="22">
        <v>0.40523352424117798</v>
      </c>
      <c r="AX16" s="22">
        <v>0.63402811320724695</v>
      </c>
      <c r="AY16" s="22"/>
      <c r="AZ16" s="22">
        <v>0.53196472772620096</v>
      </c>
      <c r="BA16" s="22">
        <v>0.389281473621018</v>
      </c>
      <c r="BB16" s="22">
        <v>0.380369085564085</v>
      </c>
      <c r="BC16" s="22">
        <v>0.66860445767447396</v>
      </c>
      <c r="BD16" s="22">
        <v>0.38802369324605501</v>
      </c>
      <c r="BE16" s="22"/>
      <c r="BF16" s="22">
        <v>0.46050246082614599</v>
      </c>
      <c r="BG16" s="22"/>
      <c r="BH16" s="22">
        <v>0.48175633647305299</v>
      </c>
      <c r="BI16" s="22"/>
      <c r="BJ16" s="22">
        <v>0.419525628998908</v>
      </c>
      <c r="BK16" s="22">
        <v>0.40840558840572899</v>
      </c>
      <c r="BL16" s="22">
        <v>0.52878632205660703</v>
      </c>
      <c r="BM16" s="22">
        <v>0.25917748875368202</v>
      </c>
      <c r="BN16" s="22">
        <v>0.3655140209255</v>
      </c>
      <c r="BO16" s="22">
        <v>0.568577126906054</v>
      </c>
      <c r="BP16" s="22"/>
      <c r="BQ16" s="22">
        <v>0.52051154043703196</v>
      </c>
      <c r="BR16" s="22">
        <v>0.45623183181835703</v>
      </c>
      <c r="BS16" s="22">
        <v>0.43641347449469298</v>
      </c>
      <c r="BT16" s="22"/>
      <c r="BU16" s="22">
        <v>0.66872314499414298</v>
      </c>
      <c r="BV16" s="22">
        <v>0.47494146677180998</v>
      </c>
      <c r="BW16" s="22">
        <v>0.41576025780478798</v>
      </c>
      <c r="BX16" s="22"/>
      <c r="BY16" s="22">
        <v>0.376426142334498</v>
      </c>
      <c r="BZ16" s="22"/>
      <c r="CA16" s="22">
        <v>0.600858778674632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A21"/>
  <sheetViews>
    <sheetView showGridLines="0"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861</v>
      </c>
      <c r="D7" s="10">
        <v>399</v>
      </c>
      <c r="E7" s="10">
        <v>459</v>
      </c>
      <c r="F7" s="10"/>
      <c r="G7" s="10">
        <v>96</v>
      </c>
      <c r="H7" s="10">
        <v>117</v>
      </c>
      <c r="I7" s="10">
        <v>119</v>
      </c>
      <c r="J7" s="10">
        <v>136</v>
      </c>
      <c r="K7" s="10">
        <v>161</v>
      </c>
      <c r="L7" s="10">
        <v>232</v>
      </c>
      <c r="M7" s="10"/>
      <c r="N7" s="10">
        <v>343</v>
      </c>
      <c r="O7" s="10">
        <v>233</v>
      </c>
      <c r="P7" s="10">
        <v>110</v>
      </c>
      <c r="Q7" s="10">
        <v>171</v>
      </c>
      <c r="R7" s="10"/>
      <c r="S7" s="10">
        <v>121</v>
      </c>
      <c r="T7" s="10">
        <v>116</v>
      </c>
      <c r="U7" s="10">
        <v>81</v>
      </c>
      <c r="V7" s="10">
        <v>56</v>
      </c>
      <c r="W7" s="10">
        <v>66</v>
      </c>
      <c r="X7" s="10">
        <v>68</v>
      </c>
      <c r="Y7" s="10">
        <v>71</v>
      </c>
      <c r="Z7" s="10">
        <v>32</v>
      </c>
      <c r="AA7" s="10">
        <v>84</v>
      </c>
      <c r="AB7" s="10">
        <v>98</v>
      </c>
      <c r="AC7" s="10">
        <v>50</v>
      </c>
      <c r="AD7" s="10">
        <v>18</v>
      </c>
      <c r="AE7" s="10"/>
      <c r="AF7" s="10">
        <v>126</v>
      </c>
      <c r="AG7" s="10">
        <v>265</v>
      </c>
      <c r="AH7" s="10">
        <v>173</v>
      </c>
      <c r="AI7" s="10">
        <v>108</v>
      </c>
      <c r="AJ7" s="10">
        <v>47</v>
      </c>
      <c r="AK7" s="10">
        <v>70</v>
      </c>
      <c r="AL7" s="10"/>
      <c r="AM7" s="10">
        <v>178</v>
      </c>
      <c r="AN7" s="10">
        <v>284</v>
      </c>
      <c r="AO7" s="10">
        <v>232</v>
      </c>
      <c r="AP7" s="10">
        <v>127</v>
      </c>
      <c r="AQ7" s="10">
        <v>18</v>
      </c>
      <c r="AR7" s="10"/>
      <c r="AS7" s="10">
        <v>171</v>
      </c>
      <c r="AT7" s="10">
        <v>210</v>
      </c>
      <c r="AU7" s="10">
        <v>125</v>
      </c>
      <c r="AV7" s="10">
        <v>176</v>
      </c>
      <c r="AW7" s="10">
        <v>106</v>
      </c>
      <c r="AX7" s="10">
        <v>72</v>
      </c>
      <c r="AY7" s="10"/>
      <c r="AZ7" s="10">
        <v>192</v>
      </c>
      <c r="BA7" s="10">
        <v>258</v>
      </c>
      <c r="BB7" s="10">
        <v>149</v>
      </c>
      <c r="BC7" s="10">
        <v>78</v>
      </c>
      <c r="BD7" s="10">
        <v>179</v>
      </c>
      <c r="BE7" s="10"/>
      <c r="BF7" s="10">
        <v>699</v>
      </c>
      <c r="BG7" s="10"/>
      <c r="BH7" s="10">
        <v>568</v>
      </c>
      <c r="BI7" s="10"/>
      <c r="BJ7" s="10">
        <v>239</v>
      </c>
      <c r="BK7" s="10">
        <v>158</v>
      </c>
      <c r="BL7" s="10">
        <v>311</v>
      </c>
      <c r="BM7" s="10">
        <v>55</v>
      </c>
      <c r="BN7" s="10">
        <v>27</v>
      </c>
      <c r="BO7" s="10">
        <v>26</v>
      </c>
      <c r="BP7" s="10"/>
      <c r="BQ7" s="10">
        <v>113</v>
      </c>
      <c r="BR7" s="10">
        <v>256</v>
      </c>
      <c r="BS7" s="10">
        <v>429</v>
      </c>
      <c r="BT7" s="10"/>
      <c r="BU7" s="10">
        <v>33</v>
      </c>
      <c r="BV7" s="10">
        <v>279</v>
      </c>
      <c r="BW7" s="10">
        <v>452</v>
      </c>
      <c r="BX7" s="10"/>
      <c r="BY7" s="10">
        <v>26</v>
      </c>
      <c r="BZ7" s="10"/>
      <c r="CA7" s="10">
        <v>231</v>
      </c>
    </row>
    <row r="8" spans="2:79" ht="30" customHeight="1" x14ac:dyDescent="0.35">
      <c r="B8" s="11" t="s">
        <v>20</v>
      </c>
      <c r="C8" s="11">
        <v>853</v>
      </c>
      <c r="D8" s="11">
        <v>408</v>
      </c>
      <c r="E8" s="11">
        <v>443</v>
      </c>
      <c r="F8" s="11"/>
      <c r="G8" s="11">
        <v>112</v>
      </c>
      <c r="H8" s="11">
        <v>138</v>
      </c>
      <c r="I8" s="11">
        <v>157</v>
      </c>
      <c r="J8" s="11">
        <v>139</v>
      </c>
      <c r="K8" s="11">
        <v>130</v>
      </c>
      <c r="L8" s="11">
        <v>176</v>
      </c>
      <c r="M8" s="11"/>
      <c r="N8" s="11">
        <v>231</v>
      </c>
      <c r="O8" s="11">
        <v>224</v>
      </c>
      <c r="P8" s="11">
        <v>189</v>
      </c>
      <c r="Q8" s="11">
        <v>206</v>
      </c>
      <c r="R8" s="11"/>
      <c r="S8" s="11">
        <v>134</v>
      </c>
      <c r="T8" s="11">
        <v>113</v>
      </c>
      <c r="U8" s="11">
        <v>75</v>
      </c>
      <c r="V8" s="11">
        <v>69</v>
      </c>
      <c r="W8" s="11">
        <v>64</v>
      </c>
      <c r="X8" s="11">
        <v>74</v>
      </c>
      <c r="Y8" s="11">
        <v>65</v>
      </c>
      <c r="Z8" s="11">
        <v>33</v>
      </c>
      <c r="AA8" s="11">
        <v>81</v>
      </c>
      <c r="AB8" s="11">
        <v>85</v>
      </c>
      <c r="AC8" s="11">
        <v>45</v>
      </c>
      <c r="AD8" s="11">
        <v>15</v>
      </c>
      <c r="AE8" s="11"/>
      <c r="AF8" s="11">
        <v>133</v>
      </c>
      <c r="AG8" s="11">
        <v>282</v>
      </c>
      <c r="AH8" s="11">
        <v>181</v>
      </c>
      <c r="AI8" s="11">
        <v>107</v>
      </c>
      <c r="AJ8" s="11">
        <v>44</v>
      </c>
      <c r="AK8" s="11">
        <v>41</v>
      </c>
      <c r="AL8" s="11"/>
      <c r="AM8" s="11">
        <v>193</v>
      </c>
      <c r="AN8" s="11">
        <v>302</v>
      </c>
      <c r="AO8" s="11">
        <v>208</v>
      </c>
      <c r="AP8" s="11">
        <v>117</v>
      </c>
      <c r="AQ8" s="11">
        <v>11</v>
      </c>
      <c r="AR8" s="11"/>
      <c r="AS8" s="11">
        <v>173</v>
      </c>
      <c r="AT8" s="11">
        <v>208</v>
      </c>
      <c r="AU8" s="11">
        <v>133</v>
      </c>
      <c r="AV8" s="11">
        <v>180</v>
      </c>
      <c r="AW8" s="11">
        <v>92</v>
      </c>
      <c r="AX8" s="11">
        <v>67</v>
      </c>
      <c r="AY8" s="11"/>
      <c r="AZ8" s="11">
        <v>155</v>
      </c>
      <c r="BA8" s="11">
        <v>276</v>
      </c>
      <c r="BB8" s="11">
        <v>163</v>
      </c>
      <c r="BC8" s="11">
        <v>65</v>
      </c>
      <c r="BD8" s="11">
        <v>190</v>
      </c>
      <c r="BE8" s="11"/>
      <c r="BF8" s="11">
        <v>663</v>
      </c>
      <c r="BG8" s="11"/>
      <c r="BH8" s="11">
        <v>529</v>
      </c>
      <c r="BI8" s="11"/>
      <c r="BJ8" s="11">
        <v>248</v>
      </c>
      <c r="BK8" s="11">
        <v>148</v>
      </c>
      <c r="BL8" s="11">
        <v>278</v>
      </c>
      <c r="BM8" s="11">
        <v>60</v>
      </c>
      <c r="BN8" s="11">
        <v>37</v>
      </c>
      <c r="BO8" s="11">
        <v>27</v>
      </c>
      <c r="BP8" s="11"/>
      <c r="BQ8" s="11">
        <v>108</v>
      </c>
      <c r="BR8" s="11">
        <v>252</v>
      </c>
      <c r="BS8" s="11">
        <v>429</v>
      </c>
      <c r="BT8" s="11"/>
      <c r="BU8" s="11">
        <v>33</v>
      </c>
      <c r="BV8" s="11">
        <v>268</v>
      </c>
      <c r="BW8" s="11">
        <v>449</v>
      </c>
      <c r="BX8" s="11"/>
      <c r="BY8" s="11">
        <v>33</v>
      </c>
      <c r="BZ8" s="11"/>
      <c r="CA8" s="11">
        <v>220</v>
      </c>
    </row>
    <row r="9" spans="2:79" x14ac:dyDescent="0.35">
      <c r="B9" s="18" t="s">
        <v>385</v>
      </c>
      <c r="C9" s="17">
        <v>0.17676680046337401</v>
      </c>
      <c r="D9" s="17">
        <v>0.165612685696991</v>
      </c>
      <c r="E9" s="17">
        <v>0.186043481014948</v>
      </c>
      <c r="F9" s="17"/>
      <c r="G9" s="17">
        <v>0.24723667010033501</v>
      </c>
      <c r="H9" s="17">
        <v>0.146073503279986</v>
      </c>
      <c r="I9" s="17">
        <v>0.146721250339058</v>
      </c>
      <c r="J9" s="17">
        <v>0.163892607457056</v>
      </c>
      <c r="K9" s="17">
        <v>0.20992074171846201</v>
      </c>
      <c r="L9" s="17">
        <v>0.168520887320665</v>
      </c>
      <c r="M9" s="17"/>
      <c r="N9" s="17">
        <v>0.19649349611108</v>
      </c>
      <c r="O9" s="17">
        <v>0.150304945764687</v>
      </c>
      <c r="P9" s="17">
        <v>0.17218834570974001</v>
      </c>
      <c r="Q9" s="17">
        <v>0.185807030331785</v>
      </c>
      <c r="R9" s="17"/>
      <c r="S9" s="17">
        <v>0.14123621664578101</v>
      </c>
      <c r="T9" s="17">
        <v>0.22403174945273699</v>
      </c>
      <c r="U9" s="17">
        <v>0.26066863687470898</v>
      </c>
      <c r="V9" s="17">
        <v>6.2448054586196303E-2</v>
      </c>
      <c r="W9" s="17">
        <v>0.18037716836213</v>
      </c>
      <c r="X9" s="17">
        <v>0.18639095570926201</v>
      </c>
      <c r="Y9" s="17">
        <v>0.17367780490305701</v>
      </c>
      <c r="Z9" s="17">
        <v>0.22031345751645701</v>
      </c>
      <c r="AA9" s="17">
        <v>0.14620009496052799</v>
      </c>
      <c r="AB9" s="17">
        <v>0.19069918155271001</v>
      </c>
      <c r="AC9" s="17">
        <v>0.20564711185512799</v>
      </c>
      <c r="AD9" s="17">
        <v>9.8977844521539807E-2</v>
      </c>
      <c r="AE9" s="17"/>
      <c r="AF9" s="17">
        <v>0.18235129495286201</v>
      </c>
      <c r="AG9" s="17">
        <v>0.167290835412126</v>
      </c>
      <c r="AH9" s="17">
        <v>0.187351495765301</v>
      </c>
      <c r="AI9" s="17">
        <v>0.196073013814312</v>
      </c>
      <c r="AJ9" s="17">
        <v>0.152145563937124</v>
      </c>
      <c r="AK9" s="17">
        <v>0.22798235413778001</v>
      </c>
      <c r="AL9" s="17"/>
      <c r="AM9" s="17">
        <v>0.17959084640481701</v>
      </c>
      <c r="AN9" s="17">
        <v>0.186498298211737</v>
      </c>
      <c r="AO9" s="17">
        <v>0.18116654185775799</v>
      </c>
      <c r="AP9" s="17">
        <v>0.16801323778257099</v>
      </c>
      <c r="AQ9" s="17">
        <v>9.9027654751592295E-2</v>
      </c>
      <c r="AR9" s="17"/>
      <c r="AS9" s="17">
        <v>0.18804057629186599</v>
      </c>
      <c r="AT9" s="17">
        <v>0.166271687752338</v>
      </c>
      <c r="AU9" s="17">
        <v>0.17629563312336499</v>
      </c>
      <c r="AV9" s="17">
        <v>0.15484471743838699</v>
      </c>
      <c r="AW9" s="17">
        <v>0.21634137222267999</v>
      </c>
      <c r="AX9" s="17">
        <v>0.18813218973983001</v>
      </c>
      <c r="AY9" s="17"/>
      <c r="AZ9" s="17">
        <v>0.16303719904393901</v>
      </c>
      <c r="BA9" s="17">
        <v>0.17191506839482401</v>
      </c>
      <c r="BB9" s="17">
        <v>0.16242081147041701</v>
      </c>
      <c r="BC9" s="17">
        <v>0.14991626138469699</v>
      </c>
      <c r="BD9" s="17">
        <v>0.21340522578336699</v>
      </c>
      <c r="BE9" s="17"/>
      <c r="BF9" s="17">
        <v>0.172918006777911</v>
      </c>
      <c r="BG9" s="17"/>
      <c r="BH9" s="17">
        <v>0.160270883452137</v>
      </c>
      <c r="BI9" s="17"/>
      <c r="BJ9" s="17">
        <v>0.190352534918169</v>
      </c>
      <c r="BK9" s="17">
        <v>0.13059684132449301</v>
      </c>
      <c r="BL9" s="17">
        <v>0.20533145172749001</v>
      </c>
      <c r="BM9" s="17">
        <v>0.131657691389794</v>
      </c>
      <c r="BN9" s="17">
        <v>0.21983237883720599</v>
      </c>
      <c r="BO9" s="17">
        <v>0.247740034135528</v>
      </c>
      <c r="BP9" s="17"/>
      <c r="BQ9" s="17">
        <v>0.2330626831558</v>
      </c>
      <c r="BR9" s="17">
        <v>0.17722411907056601</v>
      </c>
      <c r="BS9" s="17">
        <v>0.17555068574492899</v>
      </c>
      <c r="BT9" s="17"/>
      <c r="BU9" s="17">
        <v>0.14555070954530699</v>
      </c>
      <c r="BV9" s="17">
        <v>0.16818019827650399</v>
      </c>
      <c r="BW9" s="17">
        <v>0.182926407709225</v>
      </c>
      <c r="BX9" s="17"/>
      <c r="BY9" s="17">
        <v>9.8344651225192301E-2</v>
      </c>
      <c r="BZ9" s="17"/>
      <c r="CA9" s="17">
        <v>0.29531777780662699</v>
      </c>
    </row>
    <row r="10" spans="2:79" x14ac:dyDescent="0.35">
      <c r="B10" s="18" t="s">
        <v>386</v>
      </c>
      <c r="C10" s="17">
        <v>0.51758183710814099</v>
      </c>
      <c r="D10" s="17">
        <v>0.50282468021071003</v>
      </c>
      <c r="E10" s="17">
        <v>0.53031641878887603</v>
      </c>
      <c r="F10" s="17"/>
      <c r="G10" s="17">
        <v>0.49794385024099802</v>
      </c>
      <c r="H10" s="17">
        <v>0.56804456969256101</v>
      </c>
      <c r="I10" s="17">
        <v>0.51274038590540005</v>
      </c>
      <c r="J10" s="17">
        <v>0.51320865187551101</v>
      </c>
      <c r="K10" s="17">
        <v>0.47207884343457202</v>
      </c>
      <c r="L10" s="17">
        <v>0.531944389698223</v>
      </c>
      <c r="M10" s="17"/>
      <c r="N10" s="17">
        <v>0.53661290220629698</v>
      </c>
      <c r="O10" s="17">
        <v>0.52176544708174899</v>
      </c>
      <c r="P10" s="17">
        <v>0.54064140551339301</v>
      </c>
      <c r="Q10" s="17">
        <v>0.47182981429805698</v>
      </c>
      <c r="R10" s="17"/>
      <c r="S10" s="17">
        <v>0.57922390363977905</v>
      </c>
      <c r="T10" s="17">
        <v>0.53443641066952297</v>
      </c>
      <c r="U10" s="17">
        <v>0.40428953904375697</v>
      </c>
      <c r="V10" s="17">
        <v>0.55100748997596205</v>
      </c>
      <c r="W10" s="17">
        <v>0.499609306560374</v>
      </c>
      <c r="X10" s="17">
        <v>0.46425712146145198</v>
      </c>
      <c r="Y10" s="17">
        <v>0.55318751857362702</v>
      </c>
      <c r="Z10" s="17">
        <v>0.48347152558561501</v>
      </c>
      <c r="AA10" s="17">
        <v>0.54789301666607004</v>
      </c>
      <c r="AB10" s="17">
        <v>0.45037751682232402</v>
      </c>
      <c r="AC10" s="17">
        <v>0.555504812265875</v>
      </c>
      <c r="AD10" s="17">
        <v>0.62195046940030596</v>
      </c>
      <c r="AE10" s="17"/>
      <c r="AF10" s="17">
        <v>0.46584387686573098</v>
      </c>
      <c r="AG10" s="17">
        <v>0.49069564373240299</v>
      </c>
      <c r="AH10" s="17">
        <v>0.56837472701087899</v>
      </c>
      <c r="AI10" s="17">
        <v>0.62988358904961494</v>
      </c>
      <c r="AJ10" s="17">
        <v>0.50284854589128503</v>
      </c>
      <c r="AK10" s="17">
        <v>0.62239351245545005</v>
      </c>
      <c r="AL10" s="17"/>
      <c r="AM10" s="17">
        <v>0.48016325155138301</v>
      </c>
      <c r="AN10" s="17">
        <v>0.51467357838454297</v>
      </c>
      <c r="AO10" s="17">
        <v>0.50753675294012601</v>
      </c>
      <c r="AP10" s="17">
        <v>0.59895640929273497</v>
      </c>
      <c r="AQ10" s="17">
        <v>0.54147217992167795</v>
      </c>
      <c r="AR10" s="17"/>
      <c r="AS10" s="17">
        <v>0.52172089660867305</v>
      </c>
      <c r="AT10" s="17">
        <v>0.54794843149502503</v>
      </c>
      <c r="AU10" s="17">
        <v>0.53784982962258898</v>
      </c>
      <c r="AV10" s="17">
        <v>0.471448235870565</v>
      </c>
      <c r="AW10" s="17">
        <v>0.43451112056344798</v>
      </c>
      <c r="AX10" s="17">
        <v>0.60394416488676606</v>
      </c>
      <c r="AY10" s="17"/>
      <c r="AZ10" s="17">
        <v>0.54284246342596798</v>
      </c>
      <c r="BA10" s="17">
        <v>0.51766149944789097</v>
      </c>
      <c r="BB10" s="17">
        <v>0.51286633248998703</v>
      </c>
      <c r="BC10" s="17">
        <v>0.53427022723962503</v>
      </c>
      <c r="BD10" s="17">
        <v>0.49802374596132398</v>
      </c>
      <c r="BE10" s="17"/>
      <c r="BF10" s="17">
        <v>0.53181773590213299</v>
      </c>
      <c r="BG10" s="17"/>
      <c r="BH10" s="17">
        <v>0.55341687004553797</v>
      </c>
      <c r="BI10" s="17"/>
      <c r="BJ10" s="17">
        <v>0.50735769464862801</v>
      </c>
      <c r="BK10" s="17">
        <v>0.48420849738935801</v>
      </c>
      <c r="BL10" s="17">
        <v>0.50480009429170103</v>
      </c>
      <c r="BM10" s="17">
        <v>0.53902343797139196</v>
      </c>
      <c r="BN10" s="17">
        <v>0.55901674146408498</v>
      </c>
      <c r="BO10" s="17">
        <v>0.51907374123700001</v>
      </c>
      <c r="BP10" s="17"/>
      <c r="BQ10" s="17">
        <v>0.50712989940055397</v>
      </c>
      <c r="BR10" s="17">
        <v>0.51706605320103205</v>
      </c>
      <c r="BS10" s="17">
        <v>0.53849117630822296</v>
      </c>
      <c r="BT10" s="17"/>
      <c r="BU10" s="17">
        <v>0.58496647021950299</v>
      </c>
      <c r="BV10" s="17">
        <v>0.540233703756552</v>
      </c>
      <c r="BW10" s="17">
        <v>0.51728501434964402</v>
      </c>
      <c r="BX10" s="17"/>
      <c r="BY10" s="17">
        <v>0.63016670858760604</v>
      </c>
      <c r="BZ10" s="17"/>
      <c r="CA10" s="17">
        <v>0.510638224086439</v>
      </c>
    </row>
    <row r="11" spans="2:79" x14ac:dyDescent="0.35">
      <c r="B11" s="18" t="s">
        <v>387</v>
      </c>
      <c r="C11" s="17">
        <v>0.136210182236743</v>
      </c>
      <c r="D11" s="17">
        <v>0.15317097726513701</v>
      </c>
      <c r="E11" s="17">
        <v>0.121413352853059</v>
      </c>
      <c r="F11" s="17"/>
      <c r="G11" s="17">
        <v>0.120031326794525</v>
      </c>
      <c r="H11" s="17">
        <v>0.14841791782837299</v>
      </c>
      <c r="I11" s="17">
        <v>0.20095657497535899</v>
      </c>
      <c r="J11" s="17">
        <v>0.14044956442694601</v>
      </c>
      <c r="K11" s="17">
        <v>0.129230728939943</v>
      </c>
      <c r="L11" s="17">
        <v>8.0702878187891403E-2</v>
      </c>
      <c r="M11" s="17"/>
      <c r="N11" s="17">
        <v>0.14832214361944601</v>
      </c>
      <c r="O11" s="17">
        <v>0.12951490434676599</v>
      </c>
      <c r="P11" s="17">
        <v>0.123315767012418</v>
      </c>
      <c r="Q11" s="17">
        <v>0.14428464916154801</v>
      </c>
      <c r="R11" s="17"/>
      <c r="S11" s="17">
        <v>0.14281422997402601</v>
      </c>
      <c r="T11" s="17">
        <v>0.14745437312750301</v>
      </c>
      <c r="U11" s="17">
        <v>0.12237763506526</v>
      </c>
      <c r="V11" s="17">
        <v>0.225256529640429</v>
      </c>
      <c r="W11" s="17">
        <v>0.16242561069309</v>
      </c>
      <c r="X11" s="17">
        <v>0.120560209702631</v>
      </c>
      <c r="Y11" s="17">
        <v>0.103088897705016</v>
      </c>
      <c r="Z11" s="17">
        <v>0.12709154638235201</v>
      </c>
      <c r="AA11" s="17">
        <v>0.119639237600574</v>
      </c>
      <c r="AB11" s="17">
        <v>0.10286567503301799</v>
      </c>
      <c r="AC11" s="17">
        <v>0.14110522890937399</v>
      </c>
      <c r="AD11" s="17">
        <v>4.0266656558076798E-2</v>
      </c>
      <c r="AE11" s="17"/>
      <c r="AF11" s="17">
        <v>0.12022368948858</v>
      </c>
      <c r="AG11" s="17">
        <v>0.16865307251914599</v>
      </c>
      <c r="AH11" s="17">
        <v>0.13166805638583901</v>
      </c>
      <c r="AI11" s="17">
        <v>9.2233930066785194E-2</v>
      </c>
      <c r="AJ11" s="17">
        <v>0.18361902541236499</v>
      </c>
      <c r="AK11" s="17">
        <v>8.0967171613291297E-2</v>
      </c>
      <c r="AL11" s="17"/>
      <c r="AM11" s="17">
        <v>0.111927176054232</v>
      </c>
      <c r="AN11" s="17">
        <v>0.13830977879988299</v>
      </c>
      <c r="AO11" s="17">
        <v>0.174536622172414</v>
      </c>
      <c r="AP11" s="17">
        <v>0.118073614156724</v>
      </c>
      <c r="AQ11" s="17">
        <v>0.17520813894558501</v>
      </c>
      <c r="AR11" s="17"/>
      <c r="AS11" s="17">
        <v>0.14419357626695201</v>
      </c>
      <c r="AT11" s="17">
        <v>0.114404620970527</v>
      </c>
      <c r="AU11" s="17">
        <v>0.13074794940353801</v>
      </c>
      <c r="AV11" s="17">
        <v>0.18484781831007599</v>
      </c>
      <c r="AW11" s="17">
        <v>0.113973977826345</v>
      </c>
      <c r="AX11" s="17">
        <v>9.5919995226457097E-2</v>
      </c>
      <c r="AY11" s="17"/>
      <c r="AZ11" s="17">
        <v>0.15130575248240899</v>
      </c>
      <c r="BA11" s="17">
        <v>0.14711723228276</v>
      </c>
      <c r="BB11" s="17">
        <v>0.133530521777082</v>
      </c>
      <c r="BC11" s="17">
        <v>0.11912320876963101</v>
      </c>
      <c r="BD11" s="17">
        <v>0.112954379650724</v>
      </c>
      <c r="BE11" s="17"/>
      <c r="BF11" s="17">
        <v>0.12908873674330401</v>
      </c>
      <c r="BG11" s="17"/>
      <c r="BH11" s="17">
        <v>0.135711728322499</v>
      </c>
      <c r="BI11" s="17"/>
      <c r="BJ11" s="17">
        <v>0.13870623390254899</v>
      </c>
      <c r="BK11" s="17">
        <v>0.127412418571864</v>
      </c>
      <c r="BL11" s="17">
        <v>0.126775808192783</v>
      </c>
      <c r="BM11" s="17">
        <v>0.12363455104494001</v>
      </c>
      <c r="BN11" s="17">
        <v>0.19835834490552201</v>
      </c>
      <c r="BO11" s="17">
        <v>0.10808788158119099</v>
      </c>
      <c r="BP11" s="17"/>
      <c r="BQ11" s="17">
        <v>0.115579536923533</v>
      </c>
      <c r="BR11" s="17">
        <v>0.137679812929067</v>
      </c>
      <c r="BS11" s="17">
        <v>0.15029037652083199</v>
      </c>
      <c r="BT11" s="17"/>
      <c r="BU11" s="17">
        <v>0.100781606061497</v>
      </c>
      <c r="BV11" s="17">
        <v>0.13853035567330099</v>
      </c>
      <c r="BW11" s="17">
        <v>0.15350525182062699</v>
      </c>
      <c r="BX11" s="17"/>
      <c r="BY11" s="17">
        <v>0.16451559150676501</v>
      </c>
      <c r="BZ11" s="17"/>
      <c r="CA11" s="17">
        <v>8.4512914484823801E-2</v>
      </c>
    </row>
    <row r="12" spans="2:79" x14ac:dyDescent="0.35">
      <c r="B12" s="18" t="s">
        <v>388</v>
      </c>
      <c r="C12" s="17">
        <v>3.6318311074932802E-2</v>
      </c>
      <c r="D12" s="17">
        <v>5.1636210174212598E-2</v>
      </c>
      <c r="E12" s="17">
        <v>2.24268299995251E-2</v>
      </c>
      <c r="F12" s="17"/>
      <c r="G12" s="17">
        <v>3.0007105260872802E-2</v>
      </c>
      <c r="H12" s="17">
        <v>3.98906263713786E-2</v>
      </c>
      <c r="I12" s="17">
        <v>2.59927528174786E-2</v>
      </c>
      <c r="J12" s="17">
        <v>2.8532223060085599E-2</v>
      </c>
      <c r="K12" s="17">
        <v>4.2797265673232901E-2</v>
      </c>
      <c r="L12" s="17">
        <v>4.8156950160100402E-2</v>
      </c>
      <c r="M12" s="17"/>
      <c r="N12" s="17">
        <v>3.9977375436381697E-2</v>
      </c>
      <c r="O12" s="17">
        <v>3.0457839151417001E-2</v>
      </c>
      <c r="P12" s="17">
        <v>4.4694287790365099E-2</v>
      </c>
      <c r="Q12" s="17">
        <v>3.1585729821411501E-2</v>
      </c>
      <c r="R12" s="17"/>
      <c r="S12" s="17">
        <v>2.5041977234091E-2</v>
      </c>
      <c r="T12" s="17">
        <v>1.7155815973287501E-2</v>
      </c>
      <c r="U12" s="17">
        <v>3.5986814902215503E-2</v>
      </c>
      <c r="V12" s="17">
        <v>1.0820363963553001E-2</v>
      </c>
      <c r="W12" s="17">
        <v>8.5132647056254292E-3</v>
      </c>
      <c r="X12" s="17">
        <v>5.6002824782133198E-2</v>
      </c>
      <c r="Y12" s="17">
        <v>5.6024589588309803E-2</v>
      </c>
      <c r="Z12" s="17">
        <v>0.11115858695533699</v>
      </c>
      <c r="AA12" s="17">
        <v>3.3142783248864299E-2</v>
      </c>
      <c r="AB12" s="17">
        <v>5.91619261094493E-2</v>
      </c>
      <c r="AC12" s="17">
        <v>2.95507919292303E-2</v>
      </c>
      <c r="AD12" s="17">
        <v>8.3400974602379399E-2</v>
      </c>
      <c r="AE12" s="17"/>
      <c r="AF12" s="17">
        <v>5.9849946726514502E-2</v>
      </c>
      <c r="AG12" s="17">
        <v>4.9154548704920198E-2</v>
      </c>
      <c r="AH12" s="17">
        <v>1.7031891218996498E-2</v>
      </c>
      <c r="AI12" s="17">
        <v>3.8314525896615798E-2</v>
      </c>
      <c r="AJ12" s="17">
        <v>0</v>
      </c>
      <c r="AK12" s="17">
        <v>1.25135620117656E-2</v>
      </c>
      <c r="AL12" s="17"/>
      <c r="AM12" s="17">
        <v>2.9538169531888699E-2</v>
      </c>
      <c r="AN12" s="17">
        <v>3.9197747731982598E-2</v>
      </c>
      <c r="AO12" s="17">
        <v>2.5822826765134799E-2</v>
      </c>
      <c r="AP12" s="17">
        <v>3.9151837343392601E-2</v>
      </c>
      <c r="AQ12" s="17">
        <v>2.47919489761739E-2</v>
      </c>
      <c r="AR12" s="17"/>
      <c r="AS12" s="17">
        <v>2.1955575881668202E-2</v>
      </c>
      <c r="AT12" s="17">
        <v>5.4899461436126E-2</v>
      </c>
      <c r="AU12" s="17">
        <v>4.6856280636981898E-2</v>
      </c>
      <c r="AV12" s="17">
        <v>2.8237694021812899E-2</v>
      </c>
      <c r="AW12" s="17">
        <v>3.2430740547439198E-2</v>
      </c>
      <c r="AX12" s="17">
        <v>2.22679578204577E-2</v>
      </c>
      <c r="AY12" s="17"/>
      <c r="AZ12" s="17">
        <v>3.3718171650894399E-2</v>
      </c>
      <c r="BA12" s="17">
        <v>3.0246429249153599E-2</v>
      </c>
      <c r="BB12" s="17">
        <v>4.9676377489224599E-2</v>
      </c>
      <c r="BC12" s="17">
        <v>1.1326146284539399E-2</v>
      </c>
      <c r="BD12" s="17">
        <v>4.5163319854648401E-2</v>
      </c>
      <c r="BE12" s="17"/>
      <c r="BF12" s="17">
        <v>3.5039235276809501E-2</v>
      </c>
      <c r="BG12" s="17"/>
      <c r="BH12" s="17">
        <v>2.8637559201091602E-2</v>
      </c>
      <c r="BI12" s="17"/>
      <c r="BJ12" s="17">
        <v>2.5706539944915799E-2</v>
      </c>
      <c r="BK12" s="17">
        <v>8.3792958136952006E-2</v>
      </c>
      <c r="BL12" s="17">
        <v>3.4248921805486297E-2</v>
      </c>
      <c r="BM12" s="17">
        <v>2.9185677399107501E-2</v>
      </c>
      <c r="BN12" s="17">
        <v>0</v>
      </c>
      <c r="BO12" s="17">
        <v>0</v>
      </c>
      <c r="BP12" s="17"/>
      <c r="BQ12" s="17">
        <v>2.4240888397192899E-2</v>
      </c>
      <c r="BR12" s="17">
        <v>3.2236094276029997E-2</v>
      </c>
      <c r="BS12" s="17">
        <v>3.8425163006828002E-2</v>
      </c>
      <c r="BT12" s="17"/>
      <c r="BU12" s="17">
        <v>7.9106197963077204E-2</v>
      </c>
      <c r="BV12" s="17">
        <v>2.2426687257414101E-2</v>
      </c>
      <c r="BW12" s="17">
        <v>4.3250830620120202E-2</v>
      </c>
      <c r="BX12" s="17"/>
      <c r="BY12" s="17">
        <v>0</v>
      </c>
      <c r="BZ12" s="17"/>
      <c r="CA12" s="17">
        <v>2.4937869019609E-2</v>
      </c>
    </row>
    <row r="13" spans="2:79" x14ac:dyDescent="0.35">
      <c r="B13" s="18" t="s">
        <v>136</v>
      </c>
      <c r="C13" s="17">
        <v>0.13312286911681001</v>
      </c>
      <c r="D13" s="17">
        <v>0.126755446652948</v>
      </c>
      <c r="E13" s="17">
        <v>0.13979991734359201</v>
      </c>
      <c r="F13" s="17"/>
      <c r="G13" s="17">
        <v>0.10478104760326799</v>
      </c>
      <c r="H13" s="17">
        <v>9.7573382827701005E-2</v>
      </c>
      <c r="I13" s="17">
        <v>0.113589035962705</v>
      </c>
      <c r="J13" s="17">
        <v>0.15391695318040099</v>
      </c>
      <c r="K13" s="17">
        <v>0.14597242023379001</v>
      </c>
      <c r="L13" s="17">
        <v>0.17067489463311999</v>
      </c>
      <c r="M13" s="17"/>
      <c r="N13" s="17">
        <v>7.8594082626794806E-2</v>
      </c>
      <c r="O13" s="17">
        <v>0.16795686365538201</v>
      </c>
      <c r="P13" s="17">
        <v>0.119160193974085</v>
      </c>
      <c r="Q13" s="17">
        <v>0.166492776387199</v>
      </c>
      <c r="R13" s="17"/>
      <c r="S13" s="17">
        <v>0.111683672506322</v>
      </c>
      <c r="T13" s="17">
        <v>7.6921650776949194E-2</v>
      </c>
      <c r="U13" s="17">
        <v>0.17667737411405801</v>
      </c>
      <c r="V13" s="17">
        <v>0.15046756183385901</v>
      </c>
      <c r="W13" s="17">
        <v>0.14907464967878001</v>
      </c>
      <c r="X13" s="17">
        <v>0.172788888344521</v>
      </c>
      <c r="Y13" s="17">
        <v>0.11402118922999099</v>
      </c>
      <c r="Z13" s="17">
        <v>5.7964883560237997E-2</v>
      </c>
      <c r="AA13" s="17">
        <v>0.15312486752396401</v>
      </c>
      <c r="AB13" s="17">
        <v>0.19689570048249799</v>
      </c>
      <c r="AC13" s="17">
        <v>6.8192055040392704E-2</v>
      </c>
      <c r="AD13" s="17">
        <v>0.15540405491769799</v>
      </c>
      <c r="AE13" s="17"/>
      <c r="AF13" s="17">
        <v>0.17173119196631201</v>
      </c>
      <c r="AG13" s="17">
        <v>0.12420589963140501</v>
      </c>
      <c r="AH13" s="17">
        <v>9.5573829618985098E-2</v>
      </c>
      <c r="AI13" s="17">
        <v>4.3494941172671699E-2</v>
      </c>
      <c r="AJ13" s="17">
        <v>0.16138686475922601</v>
      </c>
      <c r="AK13" s="17">
        <v>5.6143399781713697E-2</v>
      </c>
      <c r="AL13" s="17"/>
      <c r="AM13" s="17">
        <v>0.198780556457679</v>
      </c>
      <c r="AN13" s="17">
        <v>0.121320596871853</v>
      </c>
      <c r="AO13" s="17">
        <v>0.11093725626456701</v>
      </c>
      <c r="AP13" s="17">
        <v>7.5804901424576798E-2</v>
      </c>
      <c r="AQ13" s="17">
        <v>0.15950007740497099</v>
      </c>
      <c r="AR13" s="17"/>
      <c r="AS13" s="17">
        <v>0.12408937495084001</v>
      </c>
      <c r="AT13" s="17">
        <v>0.116475798345983</v>
      </c>
      <c r="AU13" s="17">
        <v>0.10825030721352601</v>
      </c>
      <c r="AV13" s="17">
        <v>0.16062153435915899</v>
      </c>
      <c r="AW13" s="17">
        <v>0.20274278884008801</v>
      </c>
      <c r="AX13" s="17">
        <v>8.9735692326488897E-2</v>
      </c>
      <c r="AY13" s="17"/>
      <c r="AZ13" s="17">
        <v>0.10909641339678899</v>
      </c>
      <c r="BA13" s="17">
        <v>0.133059770625373</v>
      </c>
      <c r="BB13" s="17">
        <v>0.14150595677329</v>
      </c>
      <c r="BC13" s="17">
        <v>0.18536415632150799</v>
      </c>
      <c r="BD13" s="17">
        <v>0.13045332874993601</v>
      </c>
      <c r="BE13" s="17"/>
      <c r="BF13" s="17">
        <v>0.131136285299842</v>
      </c>
      <c r="BG13" s="17"/>
      <c r="BH13" s="17">
        <v>0.12196295897873501</v>
      </c>
      <c r="BI13" s="17"/>
      <c r="BJ13" s="17">
        <v>0.13787699658573899</v>
      </c>
      <c r="BK13" s="17">
        <v>0.17398928457733201</v>
      </c>
      <c r="BL13" s="17">
        <v>0.12884372398253999</v>
      </c>
      <c r="BM13" s="17">
        <v>0.17649864219476699</v>
      </c>
      <c r="BN13" s="17">
        <v>2.27925347931862E-2</v>
      </c>
      <c r="BO13" s="17">
        <v>0.12509834304628001</v>
      </c>
      <c r="BP13" s="17"/>
      <c r="BQ13" s="17">
        <v>0.119986992122919</v>
      </c>
      <c r="BR13" s="17">
        <v>0.135793920523304</v>
      </c>
      <c r="BS13" s="17">
        <v>9.7242598419187198E-2</v>
      </c>
      <c r="BT13" s="17"/>
      <c r="BU13" s="17">
        <v>8.9595016210616399E-2</v>
      </c>
      <c r="BV13" s="17">
        <v>0.13062905503623001</v>
      </c>
      <c r="BW13" s="17">
        <v>0.103032495500384</v>
      </c>
      <c r="BX13" s="17"/>
      <c r="BY13" s="17">
        <v>0.106973048680436</v>
      </c>
      <c r="BZ13" s="17"/>
      <c r="CA13" s="17">
        <v>8.4593214602500896E-2</v>
      </c>
    </row>
    <row r="14" spans="2:79" x14ac:dyDescent="0.35">
      <c r="B14" s="18" t="s">
        <v>389</v>
      </c>
      <c r="C14" s="21">
        <v>0.69434863757151399</v>
      </c>
      <c r="D14" s="21">
        <v>0.66843736590770197</v>
      </c>
      <c r="E14" s="21">
        <v>0.71635989980382397</v>
      </c>
      <c r="F14" s="21"/>
      <c r="G14" s="21">
        <v>0.74518052034133397</v>
      </c>
      <c r="H14" s="21">
        <v>0.71411807297254803</v>
      </c>
      <c r="I14" s="21">
        <v>0.65946163624445797</v>
      </c>
      <c r="J14" s="21">
        <v>0.67710125933256704</v>
      </c>
      <c r="K14" s="21">
        <v>0.68199958515303305</v>
      </c>
      <c r="L14" s="21">
        <v>0.70046527701888806</v>
      </c>
      <c r="M14" s="21"/>
      <c r="N14" s="21">
        <v>0.73310639831737701</v>
      </c>
      <c r="O14" s="21">
        <v>0.67207039284643599</v>
      </c>
      <c r="P14" s="21">
        <v>0.71282975122313197</v>
      </c>
      <c r="Q14" s="21">
        <v>0.65763684462984195</v>
      </c>
      <c r="R14" s="21"/>
      <c r="S14" s="21">
        <v>0.72046012028555995</v>
      </c>
      <c r="T14" s="21">
        <v>0.75846816012226104</v>
      </c>
      <c r="U14" s="21">
        <v>0.66495817591846595</v>
      </c>
      <c r="V14" s="21">
        <v>0.61345554456215901</v>
      </c>
      <c r="W14" s="21">
        <v>0.67998647492250397</v>
      </c>
      <c r="X14" s="21">
        <v>0.65064807717071405</v>
      </c>
      <c r="Y14" s="21">
        <v>0.72686532347668398</v>
      </c>
      <c r="Z14" s="21">
        <v>0.70378498310207205</v>
      </c>
      <c r="AA14" s="21">
        <v>0.69409311162659804</v>
      </c>
      <c r="AB14" s="21">
        <v>0.641076698375035</v>
      </c>
      <c r="AC14" s="21">
        <v>0.76115192412100297</v>
      </c>
      <c r="AD14" s="21">
        <v>0.72092831392184598</v>
      </c>
      <c r="AE14" s="21"/>
      <c r="AF14" s="21">
        <v>0.64819517181859299</v>
      </c>
      <c r="AG14" s="21">
        <v>0.65798647914452801</v>
      </c>
      <c r="AH14" s="21">
        <v>0.75572622277617896</v>
      </c>
      <c r="AI14" s="21">
        <v>0.82595660286392703</v>
      </c>
      <c r="AJ14" s="21">
        <v>0.654994109828409</v>
      </c>
      <c r="AK14" s="21">
        <v>0.85037586659322995</v>
      </c>
      <c r="AL14" s="21"/>
      <c r="AM14" s="21">
        <v>0.65975409795620099</v>
      </c>
      <c r="AN14" s="21">
        <v>0.70117187659628</v>
      </c>
      <c r="AO14" s="21">
        <v>0.68870329479788395</v>
      </c>
      <c r="AP14" s="21">
        <v>0.76696964707530602</v>
      </c>
      <c r="AQ14" s="21">
        <v>0.64049983467326999</v>
      </c>
      <c r="AR14" s="21"/>
      <c r="AS14" s="21">
        <v>0.70976147290054004</v>
      </c>
      <c r="AT14" s="21">
        <v>0.71422011924736295</v>
      </c>
      <c r="AU14" s="21">
        <v>0.71414546274595303</v>
      </c>
      <c r="AV14" s="21">
        <v>0.62629295330895196</v>
      </c>
      <c r="AW14" s="21">
        <v>0.650852492786128</v>
      </c>
      <c r="AX14" s="21">
        <v>0.79207635462659598</v>
      </c>
      <c r="AY14" s="21"/>
      <c r="AZ14" s="21">
        <v>0.70587966246990697</v>
      </c>
      <c r="BA14" s="21">
        <v>0.68957656784271404</v>
      </c>
      <c r="BB14" s="21">
        <v>0.67528714396040301</v>
      </c>
      <c r="BC14" s="21">
        <v>0.68418648862432196</v>
      </c>
      <c r="BD14" s="21">
        <v>0.711428971744692</v>
      </c>
      <c r="BE14" s="21"/>
      <c r="BF14" s="21">
        <v>0.70473574268004502</v>
      </c>
      <c r="BG14" s="21"/>
      <c r="BH14" s="21">
        <v>0.71368775349767399</v>
      </c>
      <c r="BI14" s="21"/>
      <c r="BJ14" s="21">
        <v>0.69771022956679696</v>
      </c>
      <c r="BK14" s="21">
        <v>0.61480533871385101</v>
      </c>
      <c r="BL14" s="21">
        <v>0.71013154601919004</v>
      </c>
      <c r="BM14" s="21">
        <v>0.67068112936118596</v>
      </c>
      <c r="BN14" s="21">
        <v>0.77884912030129105</v>
      </c>
      <c r="BO14" s="21">
        <v>0.76681377537252804</v>
      </c>
      <c r="BP14" s="21"/>
      <c r="BQ14" s="21">
        <v>0.74019258255635401</v>
      </c>
      <c r="BR14" s="21">
        <v>0.69429017227159895</v>
      </c>
      <c r="BS14" s="21">
        <v>0.71404186205315301</v>
      </c>
      <c r="BT14" s="21"/>
      <c r="BU14" s="21">
        <v>0.73051717976481001</v>
      </c>
      <c r="BV14" s="21">
        <v>0.70841390203305499</v>
      </c>
      <c r="BW14" s="21">
        <v>0.70021142205886799</v>
      </c>
      <c r="BX14" s="21"/>
      <c r="BY14" s="21">
        <v>0.72851135981279902</v>
      </c>
      <c r="BZ14" s="21"/>
      <c r="CA14" s="21">
        <v>0.80595600189306604</v>
      </c>
    </row>
    <row r="15" spans="2:79" x14ac:dyDescent="0.35">
      <c r="B15" s="18" t="s">
        <v>390</v>
      </c>
      <c r="C15" s="21">
        <v>0.172528493311676</v>
      </c>
      <c r="D15" s="21">
        <v>0.20480718743935</v>
      </c>
      <c r="E15" s="21">
        <v>0.14384018285258399</v>
      </c>
      <c r="F15" s="21"/>
      <c r="G15" s="21">
        <v>0.15003843205539799</v>
      </c>
      <c r="H15" s="21">
        <v>0.18830854419975099</v>
      </c>
      <c r="I15" s="21">
        <v>0.226949327792837</v>
      </c>
      <c r="J15" s="21">
        <v>0.16898178748703099</v>
      </c>
      <c r="K15" s="21">
        <v>0.172027994613176</v>
      </c>
      <c r="L15" s="21">
        <v>0.12885982834799201</v>
      </c>
      <c r="M15" s="21"/>
      <c r="N15" s="21">
        <v>0.18829951905582801</v>
      </c>
      <c r="O15" s="21">
        <v>0.159972743498183</v>
      </c>
      <c r="P15" s="21">
        <v>0.168010054802783</v>
      </c>
      <c r="Q15" s="21">
        <v>0.17587037898296001</v>
      </c>
      <c r="R15" s="21"/>
      <c r="S15" s="21">
        <v>0.167856207208117</v>
      </c>
      <c r="T15" s="21">
        <v>0.16461018910079001</v>
      </c>
      <c r="U15" s="21">
        <v>0.15836444996747601</v>
      </c>
      <c r="V15" s="21">
        <v>0.23607689360398201</v>
      </c>
      <c r="W15" s="21">
        <v>0.17093887539871599</v>
      </c>
      <c r="X15" s="21">
        <v>0.17656303448476399</v>
      </c>
      <c r="Y15" s="21">
        <v>0.159113487293326</v>
      </c>
      <c r="Z15" s="21">
        <v>0.23825013333768899</v>
      </c>
      <c r="AA15" s="21">
        <v>0.15278202084943801</v>
      </c>
      <c r="AB15" s="21">
        <v>0.162027601142467</v>
      </c>
      <c r="AC15" s="21">
        <v>0.17065602083860501</v>
      </c>
      <c r="AD15" s="21">
        <v>0.123667631160456</v>
      </c>
      <c r="AE15" s="21"/>
      <c r="AF15" s="21">
        <v>0.18007363621509501</v>
      </c>
      <c r="AG15" s="21">
        <v>0.21780762122406599</v>
      </c>
      <c r="AH15" s="21">
        <v>0.14869994760483601</v>
      </c>
      <c r="AI15" s="21">
        <v>0.13054845596340101</v>
      </c>
      <c r="AJ15" s="21">
        <v>0.18361902541236499</v>
      </c>
      <c r="AK15" s="21">
        <v>9.3480733625057003E-2</v>
      </c>
      <c r="AL15" s="21"/>
      <c r="AM15" s="21">
        <v>0.14146534558612101</v>
      </c>
      <c r="AN15" s="21">
        <v>0.17750752653186599</v>
      </c>
      <c r="AO15" s="21">
        <v>0.20035944893754901</v>
      </c>
      <c r="AP15" s="21">
        <v>0.15722545150011699</v>
      </c>
      <c r="AQ15" s="21">
        <v>0.200000087921759</v>
      </c>
      <c r="AR15" s="21"/>
      <c r="AS15" s="21">
        <v>0.16614915214862</v>
      </c>
      <c r="AT15" s="21">
        <v>0.16930408240665301</v>
      </c>
      <c r="AU15" s="21">
        <v>0.17760423004052001</v>
      </c>
      <c r="AV15" s="21">
        <v>0.21308551233188899</v>
      </c>
      <c r="AW15" s="21">
        <v>0.14640471837378499</v>
      </c>
      <c r="AX15" s="21">
        <v>0.118187953046915</v>
      </c>
      <c r="AY15" s="21"/>
      <c r="AZ15" s="21">
        <v>0.18502392413330301</v>
      </c>
      <c r="BA15" s="21">
        <v>0.17736366153191299</v>
      </c>
      <c r="BB15" s="21">
        <v>0.18320689926630601</v>
      </c>
      <c r="BC15" s="21">
        <v>0.13044935505417099</v>
      </c>
      <c r="BD15" s="21">
        <v>0.15811769950537199</v>
      </c>
      <c r="BE15" s="21"/>
      <c r="BF15" s="21">
        <v>0.16412797202011301</v>
      </c>
      <c r="BG15" s="21"/>
      <c r="BH15" s="21">
        <v>0.16434928752359099</v>
      </c>
      <c r="BI15" s="21"/>
      <c r="BJ15" s="21">
        <v>0.164412773847464</v>
      </c>
      <c r="BK15" s="21">
        <v>0.21120537670881701</v>
      </c>
      <c r="BL15" s="21">
        <v>0.161024729998269</v>
      </c>
      <c r="BM15" s="21">
        <v>0.152820228444047</v>
      </c>
      <c r="BN15" s="21">
        <v>0.19835834490552201</v>
      </c>
      <c r="BO15" s="21">
        <v>0.10808788158119099</v>
      </c>
      <c r="BP15" s="21"/>
      <c r="BQ15" s="21">
        <v>0.139820425320726</v>
      </c>
      <c r="BR15" s="21">
        <v>0.169915907205097</v>
      </c>
      <c r="BS15" s="21">
        <v>0.18871553952765999</v>
      </c>
      <c r="BT15" s="21"/>
      <c r="BU15" s="21">
        <v>0.17988780402457399</v>
      </c>
      <c r="BV15" s="21">
        <v>0.160957042930715</v>
      </c>
      <c r="BW15" s="21">
        <v>0.19675608244074699</v>
      </c>
      <c r="BX15" s="21"/>
      <c r="BY15" s="21">
        <v>0.16451559150676501</v>
      </c>
      <c r="BZ15" s="21"/>
      <c r="CA15" s="21">
        <v>0.10945078350443301</v>
      </c>
    </row>
    <row r="16" spans="2:79" x14ac:dyDescent="0.35">
      <c r="B16" s="18" t="s">
        <v>202</v>
      </c>
      <c r="C16" s="22">
        <v>0.52182014425983902</v>
      </c>
      <c r="D16" s="22">
        <v>0.46363017846835203</v>
      </c>
      <c r="E16" s="22">
        <v>0.57251971695124004</v>
      </c>
      <c r="F16" s="22"/>
      <c r="G16" s="22">
        <v>0.59514208828593596</v>
      </c>
      <c r="H16" s="22">
        <v>0.52580952877279696</v>
      </c>
      <c r="I16" s="22">
        <v>0.43251230845162097</v>
      </c>
      <c r="J16" s="22">
        <v>0.50811947184553596</v>
      </c>
      <c r="K16" s="22">
        <v>0.50997159053985697</v>
      </c>
      <c r="L16" s="22">
        <v>0.57160544867089702</v>
      </c>
      <c r="M16" s="22"/>
      <c r="N16" s="22">
        <v>0.54480687926154903</v>
      </c>
      <c r="O16" s="22">
        <v>0.51209764934825297</v>
      </c>
      <c r="P16" s="22">
        <v>0.544819696420349</v>
      </c>
      <c r="Q16" s="22">
        <v>0.48176646564688203</v>
      </c>
      <c r="R16" s="22"/>
      <c r="S16" s="22">
        <v>0.55260391307744305</v>
      </c>
      <c r="T16" s="22">
        <v>0.59385797102147098</v>
      </c>
      <c r="U16" s="22">
        <v>0.50659372595099095</v>
      </c>
      <c r="V16" s="22">
        <v>0.37737865095817702</v>
      </c>
      <c r="W16" s="22">
        <v>0.50904759952378897</v>
      </c>
      <c r="X16" s="22">
        <v>0.47408504268595097</v>
      </c>
      <c r="Y16" s="22">
        <v>0.56775183618335801</v>
      </c>
      <c r="Z16" s="22">
        <v>0.46553484976438297</v>
      </c>
      <c r="AA16" s="22">
        <v>0.54131109077716</v>
      </c>
      <c r="AB16" s="22">
        <v>0.479049097232567</v>
      </c>
      <c r="AC16" s="22">
        <v>0.59049590328239798</v>
      </c>
      <c r="AD16" s="22">
        <v>0.59726068276138999</v>
      </c>
      <c r="AE16" s="22"/>
      <c r="AF16" s="22">
        <v>0.46812153560349801</v>
      </c>
      <c r="AG16" s="22">
        <v>0.44017885792046202</v>
      </c>
      <c r="AH16" s="22">
        <v>0.607026275171344</v>
      </c>
      <c r="AI16" s="22">
        <v>0.69540814690052699</v>
      </c>
      <c r="AJ16" s="22">
        <v>0.47137508441604298</v>
      </c>
      <c r="AK16" s="22">
        <v>0.75689513296817301</v>
      </c>
      <c r="AL16" s="22"/>
      <c r="AM16" s="22">
        <v>0.51828875237007999</v>
      </c>
      <c r="AN16" s="22">
        <v>0.52366435006441403</v>
      </c>
      <c r="AO16" s="22">
        <v>0.48834384586033402</v>
      </c>
      <c r="AP16" s="22">
        <v>0.609744195575189</v>
      </c>
      <c r="AQ16" s="22">
        <v>0.44049974675150999</v>
      </c>
      <c r="AR16" s="22"/>
      <c r="AS16" s="22">
        <v>0.54361232075192001</v>
      </c>
      <c r="AT16" s="22">
        <v>0.54491603684070999</v>
      </c>
      <c r="AU16" s="22">
        <v>0.53654123270543297</v>
      </c>
      <c r="AV16" s="22">
        <v>0.41320744097706302</v>
      </c>
      <c r="AW16" s="22">
        <v>0.50444777441234301</v>
      </c>
      <c r="AX16" s="22">
        <v>0.67388840157968199</v>
      </c>
      <c r="AY16" s="22"/>
      <c r="AZ16" s="22">
        <v>0.52085573833660403</v>
      </c>
      <c r="BA16" s="22">
        <v>0.51221290631080096</v>
      </c>
      <c r="BB16" s="22">
        <v>0.492080244694097</v>
      </c>
      <c r="BC16" s="22">
        <v>0.55373713357015097</v>
      </c>
      <c r="BD16" s="22">
        <v>0.55331127223931997</v>
      </c>
      <c r="BE16" s="22"/>
      <c r="BF16" s="22">
        <v>0.54060777065993204</v>
      </c>
      <c r="BG16" s="22"/>
      <c r="BH16" s="22">
        <v>0.54933846597408298</v>
      </c>
      <c r="BI16" s="22"/>
      <c r="BJ16" s="22">
        <v>0.53329745571933296</v>
      </c>
      <c r="BK16" s="22">
        <v>0.40359996200503501</v>
      </c>
      <c r="BL16" s="22">
        <v>0.54910681602092104</v>
      </c>
      <c r="BM16" s="22">
        <v>0.51786090091713899</v>
      </c>
      <c r="BN16" s="22">
        <v>0.58049077539576899</v>
      </c>
      <c r="BO16" s="22">
        <v>0.65872589379133695</v>
      </c>
      <c r="BP16" s="22"/>
      <c r="BQ16" s="22">
        <v>0.60037215723562798</v>
      </c>
      <c r="BR16" s="22">
        <v>0.52437426506650098</v>
      </c>
      <c r="BS16" s="22">
        <v>0.52532632252549305</v>
      </c>
      <c r="BT16" s="22"/>
      <c r="BU16" s="22">
        <v>0.55062937574023496</v>
      </c>
      <c r="BV16" s="22">
        <v>0.54745685910233999</v>
      </c>
      <c r="BW16" s="22">
        <v>0.50345533961812095</v>
      </c>
      <c r="BX16" s="22"/>
      <c r="BY16" s="22">
        <v>0.56399576830603304</v>
      </c>
      <c r="BZ16" s="22"/>
      <c r="CA16" s="22">
        <v>0.696505218388633</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A21"/>
  <sheetViews>
    <sheetView showGridLines="0" topLeftCell="A6" workbookViewId="0">
      <pane xSplit="2" topLeftCell="C1" activePane="topRight" state="frozen"/>
      <selection pane="topRight" activeCell="B14" sqref="B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812</v>
      </c>
      <c r="D7" s="10">
        <v>382</v>
      </c>
      <c r="E7" s="10">
        <v>429</v>
      </c>
      <c r="F7" s="10"/>
      <c r="G7" s="10">
        <v>102</v>
      </c>
      <c r="H7" s="10">
        <v>128</v>
      </c>
      <c r="I7" s="10">
        <v>119</v>
      </c>
      <c r="J7" s="10">
        <v>135</v>
      </c>
      <c r="K7" s="10">
        <v>133</v>
      </c>
      <c r="L7" s="10">
        <v>195</v>
      </c>
      <c r="M7" s="10"/>
      <c r="N7" s="10">
        <v>308</v>
      </c>
      <c r="O7" s="10">
        <v>233</v>
      </c>
      <c r="P7" s="10">
        <v>114</v>
      </c>
      <c r="Q7" s="10">
        <v>151</v>
      </c>
      <c r="R7" s="10"/>
      <c r="S7" s="10">
        <v>92</v>
      </c>
      <c r="T7" s="10">
        <v>125</v>
      </c>
      <c r="U7" s="10">
        <v>76</v>
      </c>
      <c r="V7" s="10">
        <v>67</v>
      </c>
      <c r="W7" s="10">
        <v>56</v>
      </c>
      <c r="X7" s="10">
        <v>66</v>
      </c>
      <c r="Y7" s="10">
        <v>78</v>
      </c>
      <c r="Z7" s="10">
        <v>40</v>
      </c>
      <c r="AA7" s="10">
        <v>72</v>
      </c>
      <c r="AB7" s="10">
        <v>72</v>
      </c>
      <c r="AC7" s="10">
        <v>40</v>
      </c>
      <c r="AD7" s="10">
        <v>28</v>
      </c>
      <c r="AE7" s="10"/>
      <c r="AF7" s="10">
        <v>134</v>
      </c>
      <c r="AG7" s="10">
        <v>268</v>
      </c>
      <c r="AH7" s="10">
        <v>154</v>
      </c>
      <c r="AI7" s="10">
        <v>86</v>
      </c>
      <c r="AJ7" s="10">
        <v>51</v>
      </c>
      <c r="AK7" s="10">
        <v>65</v>
      </c>
      <c r="AL7" s="10"/>
      <c r="AM7" s="10">
        <v>147</v>
      </c>
      <c r="AN7" s="10">
        <v>259</v>
      </c>
      <c r="AO7" s="10">
        <v>256</v>
      </c>
      <c r="AP7" s="10">
        <v>107</v>
      </c>
      <c r="AQ7" s="10">
        <v>18</v>
      </c>
      <c r="AR7" s="10"/>
      <c r="AS7" s="10">
        <v>173</v>
      </c>
      <c r="AT7" s="10">
        <v>182</v>
      </c>
      <c r="AU7" s="10">
        <v>134</v>
      </c>
      <c r="AV7" s="10">
        <v>152</v>
      </c>
      <c r="AW7" s="10">
        <v>108</v>
      </c>
      <c r="AX7" s="10">
        <v>63</v>
      </c>
      <c r="AY7" s="10"/>
      <c r="AZ7" s="10">
        <v>162</v>
      </c>
      <c r="BA7" s="10">
        <v>252</v>
      </c>
      <c r="BB7" s="10">
        <v>129</v>
      </c>
      <c r="BC7" s="10">
        <v>76</v>
      </c>
      <c r="BD7" s="10">
        <v>190</v>
      </c>
      <c r="BE7" s="10"/>
      <c r="BF7" s="10">
        <v>642</v>
      </c>
      <c r="BG7" s="10"/>
      <c r="BH7" s="10">
        <v>517</v>
      </c>
      <c r="BI7" s="10"/>
      <c r="BJ7" s="10">
        <v>203</v>
      </c>
      <c r="BK7" s="10">
        <v>172</v>
      </c>
      <c r="BL7" s="10">
        <v>269</v>
      </c>
      <c r="BM7" s="10">
        <v>64</v>
      </c>
      <c r="BN7" s="10">
        <v>39</v>
      </c>
      <c r="BO7" s="10">
        <v>23</v>
      </c>
      <c r="BP7" s="10"/>
      <c r="BQ7" s="10">
        <v>122</v>
      </c>
      <c r="BR7" s="10">
        <v>227</v>
      </c>
      <c r="BS7" s="10">
        <v>401</v>
      </c>
      <c r="BT7" s="10"/>
      <c r="BU7" s="10">
        <v>31</v>
      </c>
      <c r="BV7" s="10">
        <v>263</v>
      </c>
      <c r="BW7" s="10">
        <v>424</v>
      </c>
      <c r="BX7" s="10"/>
      <c r="BY7" s="10">
        <v>34</v>
      </c>
      <c r="BZ7" s="10"/>
      <c r="CA7" s="10">
        <v>194</v>
      </c>
    </row>
    <row r="8" spans="2:79" ht="30" customHeight="1" x14ac:dyDescent="0.35">
      <c r="B8" s="11" t="s">
        <v>20</v>
      </c>
      <c r="C8" s="11">
        <v>831</v>
      </c>
      <c r="D8" s="11">
        <v>408</v>
      </c>
      <c r="E8" s="11">
        <v>422</v>
      </c>
      <c r="F8" s="11"/>
      <c r="G8" s="11">
        <v>115</v>
      </c>
      <c r="H8" s="11">
        <v>158</v>
      </c>
      <c r="I8" s="11">
        <v>157</v>
      </c>
      <c r="J8" s="11">
        <v>144</v>
      </c>
      <c r="K8" s="11">
        <v>105</v>
      </c>
      <c r="L8" s="11">
        <v>152</v>
      </c>
      <c r="M8" s="11"/>
      <c r="N8" s="11">
        <v>207</v>
      </c>
      <c r="O8" s="11">
        <v>230</v>
      </c>
      <c r="P8" s="11">
        <v>194</v>
      </c>
      <c r="Q8" s="11">
        <v>195</v>
      </c>
      <c r="R8" s="11"/>
      <c r="S8" s="11">
        <v>98</v>
      </c>
      <c r="T8" s="11">
        <v>121</v>
      </c>
      <c r="U8" s="11">
        <v>73</v>
      </c>
      <c r="V8" s="11">
        <v>79</v>
      </c>
      <c r="W8" s="11">
        <v>59</v>
      </c>
      <c r="X8" s="11">
        <v>81</v>
      </c>
      <c r="Y8" s="11">
        <v>76</v>
      </c>
      <c r="Z8" s="11">
        <v>43</v>
      </c>
      <c r="AA8" s="11">
        <v>75</v>
      </c>
      <c r="AB8" s="11">
        <v>66</v>
      </c>
      <c r="AC8" s="11">
        <v>33</v>
      </c>
      <c r="AD8" s="11">
        <v>28</v>
      </c>
      <c r="AE8" s="11"/>
      <c r="AF8" s="11">
        <v>146</v>
      </c>
      <c r="AG8" s="11">
        <v>298</v>
      </c>
      <c r="AH8" s="11">
        <v>163</v>
      </c>
      <c r="AI8" s="11">
        <v>83</v>
      </c>
      <c r="AJ8" s="11">
        <v>49</v>
      </c>
      <c r="AK8" s="11">
        <v>40</v>
      </c>
      <c r="AL8" s="11"/>
      <c r="AM8" s="11">
        <v>178</v>
      </c>
      <c r="AN8" s="11">
        <v>283</v>
      </c>
      <c r="AO8" s="11">
        <v>242</v>
      </c>
      <c r="AP8" s="11">
        <v>92</v>
      </c>
      <c r="AQ8" s="11">
        <v>12</v>
      </c>
      <c r="AR8" s="11"/>
      <c r="AS8" s="11">
        <v>178</v>
      </c>
      <c r="AT8" s="11">
        <v>189</v>
      </c>
      <c r="AU8" s="11">
        <v>150</v>
      </c>
      <c r="AV8" s="11">
        <v>153</v>
      </c>
      <c r="AW8" s="11">
        <v>94</v>
      </c>
      <c r="AX8" s="11">
        <v>66</v>
      </c>
      <c r="AY8" s="11"/>
      <c r="AZ8" s="11">
        <v>146</v>
      </c>
      <c r="BA8" s="11">
        <v>270</v>
      </c>
      <c r="BB8" s="11">
        <v>141</v>
      </c>
      <c r="BC8" s="11">
        <v>62</v>
      </c>
      <c r="BD8" s="11">
        <v>210</v>
      </c>
      <c r="BE8" s="11"/>
      <c r="BF8" s="11">
        <v>636</v>
      </c>
      <c r="BG8" s="11"/>
      <c r="BH8" s="11">
        <v>500</v>
      </c>
      <c r="BI8" s="11"/>
      <c r="BJ8" s="11">
        <v>230</v>
      </c>
      <c r="BK8" s="11">
        <v>161</v>
      </c>
      <c r="BL8" s="11">
        <v>256</v>
      </c>
      <c r="BM8" s="11">
        <v>68</v>
      </c>
      <c r="BN8" s="11">
        <v>46</v>
      </c>
      <c r="BO8" s="11">
        <v>23</v>
      </c>
      <c r="BP8" s="11"/>
      <c r="BQ8" s="11">
        <v>128</v>
      </c>
      <c r="BR8" s="11">
        <v>245</v>
      </c>
      <c r="BS8" s="11">
        <v>388</v>
      </c>
      <c r="BT8" s="11"/>
      <c r="BU8" s="11">
        <v>33</v>
      </c>
      <c r="BV8" s="11">
        <v>270</v>
      </c>
      <c r="BW8" s="11">
        <v>427</v>
      </c>
      <c r="BX8" s="11"/>
      <c r="BY8" s="11">
        <v>40</v>
      </c>
      <c r="BZ8" s="11"/>
      <c r="CA8" s="11">
        <v>190</v>
      </c>
    </row>
    <row r="9" spans="2:79" x14ac:dyDescent="0.35">
      <c r="B9" s="18" t="s">
        <v>589</v>
      </c>
      <c r="C9" s="17">
        <v>0.196270113679167</v>
      </c>
      <c r="D9" s="17">
        <v>0.209936040496154</v>
      </c>
      <c r="E9" s="17">
        <v>0.18350521409068399</v>
      </c>
      <c r="F9" s="17"/>
      <c r="G9" s="17">
        <v>0.218637708111107</v>
      </c>
      <c r="H9" s="17">
        <v>0.19919935830112401</v>
      </c>
      <c r="I9" s="17">
        <v>0.22390109682936099</v>
      </c>
      <c r="J9" s="17">
        <v>0.22297853118019001</v>
      </c>
      <c r="K9" s="17">
        <v>0.113992871084799</v>
      </c>
      <c r="L9" s="17">
        <v>0.17937977349711001</v>
      </c>
      <c r="M9" s="17"/>
      <c r="N9" s="17">
        <v>0.21929453372326499</v>
      </c>
      <c r="O9" s="17">
        <v>0.20777351735885799</v>
      </c>
      <c r="P9" s="17">
        <v>0.19872176556926499</v>
      </c>
      <c r="Q9" s="17">
        <v>0.161805422963505</v>
      </c>
      <c r="R9" s="17"/>
      <c r="S9" s="17">
        <v>0.291040780390938</v>
      </c>
      <c r="T9" s="17">
        <v>0.205004608540411</v>
      </c>
      <c r="U9" s="17">
        <v>0.167112924745486</v>
      </c>
      <c r="V9" s="17">
        <v>0.22020687250042101</v>
      </c>
      <c r="W9" s="17">
        <v>0.16433876430761499</v>
      </c>
      <c r="X9" s="17">
        <v>0.186503953756879</v>
      </c>
      <c r="Y9" s="17">
        <v>0.17624161080862799</v>
      </c>
      <c r="Z9" s="17">
        <v>0.25772539403129702</v>
      </c>
      <c r="AA9" s="17">
        <v>0.212555295631918</v>
      </c>
      <c r="AB9" s="17">
        <v>0.18310605267143801</v>
      </c>
      <c r="AC9" s="17">
        <v>6.1805374094414098E-2</v>
      </c>
      <c r="AD9" s="17">
        <v>3.3099022154193899E-2</v>
      </c>
      <c r="AE9" s="17"/>
      <c r="AF9" s="17">
        <v>0.14165734578682901</v>
      </c>
      <c r="AG9" s="17">
        <v>0.19829608559206799</v>
      </c>
      <c r="AH9" s="17">
        <v>0.22209047878711299</v>
      </c>
      <c r="AI9" s="17">
        <v>0.185302745139488</v>
      </c>
      <c r="AJ9" s="17">
        <v>0.23505395525172601</v>
      </c>
      <c r="AK9" s="17">
        <v>0.33380866215910199</v>
      </c>
      <c r="AL9" s="17"/>
      <c r="AM9" s="17">
        <v>0.20201277045085</v>
      </c>
      <c r="AN9" s="17">
        <v>0.15730117494038101</v>
      </c>
      <c r="AO9" s="17">
        <v>0.223803832003169</v>
      </c>
      <c r="AP9" s="17">
        <v>0.26894474625503501</v>
      </c>
      <c r="AQ9" s="17">
        <v>0.122069537409271</v>
      </c>
      <c r="AR9" s="17"/>
      <c r="AS9" s="17">
        <v>0.24349093841553099</v>
      </c>
      <c r="AT9" s="17">
        <v>0.20957762482939099</v>
      </c>
      <c r="AU9" s="17">
        <v>0.18345365848926801</v>
      </c>
      <c r="AV9" s="17">
        <v>0.19932228541778901</v>
      </c>
      <c r="AW9" s="17">
        <v>0.16243598437736401</v>
      </c>
      <c r="AX9" s="17">
        <v>0.10153759902279701</v>
      </c>
      <c r="AY9" s="17"/>
      <c r="AZ9" s="17">
        <v>0.17071277929039599</v>
      </c>
      <c r="BA9" s="17">
        <v>0.161889913629507</v>
      </c>
      <c r="BB9" s="17">
        <v>0.22670321181195999</v>
      </c>
      <c r="BC9" s="17">
        <v>0.18130182686547699</v>
      </c>
      <c r="BD9" s="17">
        <v>0.24419775663716201</v>
      </c>
      <c r="BE9" s="17"/>
      <c r="BF9" s="17">
        <v>0.19068544793849199</v>
      </c>
      <c r="BG9" s="17"/>
      <c r="BH9" s="17">
        <v>0.18686995291276501</v>
      </c>
      <c r="BI9" s="17"/>
      <c r="BJ9" s="17">
        <v>0.24870683643469699</v>
      </c>
      <c r="BK9" s="17">
        <v>0.17559823943036901</v>
      </c>
      <c r="BL9" s="17">
        <v>0.18053798741457699</v>
      </c>
      <c r="BM9" s="17">
        <v>0.148949014547927</v>
      </c>
      <c r="BN9" s="17">
        <v>0.26435120417649999</v>
      </c>
      <c r="BO9" s="17">
        <v>9.2403616161994398E-2</v>
      </c>
      <c r="BP9" s="17"/>
      <c r="BQ9" s="17">
        <v>0.18562579186366701</v>
      </c>
      <c r="BR9" s="17">
        <v>0.21068215315851699</v>
      </c>
      <c r="BS9" s="17">
        <v>0.205389537188536</v>
      </c>
      <c r="BT9" s="17"/>
      <c r="BU9" s="17">
        <v>0.23029132441633199</v>
      </c>
      <c r="BV9" s="17">
        <v>0.19197925735898999</v>
      </c>
      <c r="BW9" s="17">
        <v>0.17735104659224299</v>
      </c>
      <c r="BX9" s="17"/>
      <c r="BY9" s="17">
        <v>0.118916861796744</v>
      </c>
      <c r="BZ9" s="17"/>
      <c r="CA9" s="17">
        <v>0.27879673773006503</v>
      </c>
    </row>
    <row r="10" spans="2:79" x14ac:dyDescent="0.35">
      <c r="B10" s="18" t="s">
        <v>590</v>
      </c>
      <c r="C10" s="17">
        <v>0.527373295222205</v>
      </c>
      <c r="D10" s="17">
        <v>0.51939645163303105</v>
      </c>
      <c r="E10" s="17">
        <v>0.53397466462239496</v>
      </c>
      <c r="F10" s="17"/>
      <c r="G10" s="17">
        <v>0.54678376016988905</v>
      </c>
      <c r="H10" s="17">
        <v>0.46998368197915202</v>
      </c>
      <c r="I10" s="17">
        <v>0.52304182109967001</v>
      </c>
      <c r="J10" s="17">
        <v>0.58168535989080095</v>
      </c>
      <c r="K10" s="17">
        <v>0.58941332690969295</v>
      </c>
      <c r="L10" s="17">
        <v>0.482446680479652</v>
      </c>
      <c r="M10" s="17"/>
      <c r="N10" s="17">
        <v>0.51857138612263698</v>
      </c>
      <c r="O10" s="17">
        <v>0.52046826185699502</v>
      </c>
      <c r="P10" s="17">
        <v>0.54021422439653799</v>
      </c>
      <c r="Q10" s="17">
        <v>0.52163092968648295</v>
      </c>
      <c r="R10" s="17"/>
      <c r="S10" s="17">
        <v>0.55276955832761498</v>
      </c>
      <c r="T10" s="17">
        <v>0.511265214157269</v>
      </c>
      <c r="U10" s="17">
        <v>0.53258674609779</v>
      </c>
      <c r="V10" s="17">
        <v>0.49879488421713902</v>
      </c>
      <c r="W10" s="17">
        <v>0.61876564009054402</v>
      </c>
      <c r="X10" s="17">
        <v>0.48104681142565098</v>
      </c>
      <c r="Y10" s="17">
        <v>0.57807543626948399</v>
      </c>
      <c r="Z10" s="17">
        <v>0.39116783458374998</v>
      </c>
      <c r="AA10" s="17">
        <v>0.53055249689748496</v>
      </c>
      <c r="AB10" s="17">
        <v>0.42327731227552001</v>
      </c>
      <c r="AC10" s="17">
        <v>0.63909610352747903</v>
      </c>
      <c r="AD10" s="17">
        <v>0.69740478497841596</v>
      </c>
      <c r="AE10" s="17"/>
      <c r="AF10" s="17">
        <v>0.50231497234424105</v>
      </c>
      <c r="AG10" s="17">
        <v>0.55591109299787</v>
      </c>
      <c r="AH10" s="17">
        <v>0.54503766108997398</v>
      </c>
      <c r="AI10" s="17">
        <v>0.60463207628288296</v>
      </c>
      <c r="AJ10" s="17">
        <v>0.48730708449884802</v>
      </c>
      <c r="AK10" s="17">
        <v>0.38828654139412899</v>
      </c>
      <c r="AL10" s="17"/>
      <c r="AM10" s="17">
        <v>0.52176061984107303</v>
      </c>
      <c r="AN10" s="17">
        <v>0.55484566120827095</v>
      </c>
      <c r="AO10" s="17">
        <v>0.48995117483494199</v>
      </c>
      <c r="AP10" s="17">
        <v>0.55430159988932803</v>
      </c>
      <c r="AQ10" s="17">
        <v>0.47893441652517099</v>
      </c>
      <c r="AR10" s="17"/>
      <c r="AS10" s="17">
        <v>0.50663942135307105</v>
      </c>
      <c r="AT10" s="17">
        <v>0.53743783051000604</v>
      </c>
      <c r="AU10" s="17">
        <v>0.54282143967573204</v>
      </c>
      <c r="AV10" s="17">
        <v>0.510364065659766</v>
      </c>
      <c r="AW10" s="17">
        <v>0.51370445537244402</v>
      </c>
      <c r="AX10" s="17">
        <v>0.57811780265154</v>
      </c>
      <c r="AY10" s="17"/>
      <c r="AZ10" s="17">
        <v>0.56243038300192705</v>
      </c>
      <c r="BA10" s="17">
        <v>0.53372860207430495</v>
      </c>
      <c r="BB10" s="17">
        <v>0.50055345804738005</v>
      </c>
      <c r="BC10" s="17">
        <v>0.486273447071774</v>
      </c>
      <c r="BD10" s="17">
        <v>0.52028762728913702</v>
      </c>
      <c r="BE10" s="17"/>
      <c r="BF10" s="17">
        <v>0.52866880844822906</v>
      </c>
      <c r="BG10" s="17"/>
      <c r="BH10" s="17">
        <v>0.55126537840270395</v>
      </c>
      <c r="BI10" s="17"/>
      <c r="BJ10" s="17">
        <v>0.52556487922922701</v>
      </c>
      <c r="BK10" s="17">
        <v>0.44759904324441002</v>
      </c>
      <c r="BL10" s="17">
        <v>0.56393851633361602</v>
      </c>
      <c r="BM10" s="17">
        <v>0.57906082419907501</v>
      </c>
      <c r="BN10" s="17">
        <v>0.42074467213182198</v>
      </c>
      <c r="BO10" s="17">
        <v>0.60963271118719498</v>
      </c>
      <c r="BP10" s="17"/>
      <c r="BQ10" s="17">
        <v>0.56396938577285205</v>
      </c>
      <c r="BR10" s="17">
        <v>0.53359818057196495</v>
      </c>
      <c r="BS10" s="17">
        <v>0.53380144055018497</v>
      </c>
      <c r="BT10" s="17"/>
      <c r="BU10" s="17">
        <v>0.52589959550089804</v>
      </c>
      <c r="BV10" s="17">
        <v>0.52951914451331505</v>
      </c>
      <c r="BW10" s="17">
        <v>0.56033655782393799</v>
      </c>
      <c r="BX10" s="17"/>
      <c r="BY10" s="17">
        <v>0.69463520371490906</v>
      </c>
      <c r="BZ10" s="17"/>
      <c r="CA10" s="17">
        <v>0.478960367012007</v>
      </c>
    </row>
    <row r="11" spans="2:79" x14ac:dyDescent="0.35">
      <c r="B11" s="18" t="s">
        <v>591</v>
      </c>
      <c r="C11" s="17">
        <v>0.111295171121259</v>
      </c>
      <c r="D11" s="17">
        <v>0.1098919143773</v>
      </c>
      <c r="E11" s="17">
        <v>0.112917783464991</v>
      </c>
      <c r="F11" s="17"/>
      <c r="G11" s="17">
        <v>0.137446125735187</v>
      </c>
      <c r="H11" s="17">
        <v>0.138653392223682</v>
      </c>
      <c r="I11" s="17">
        <v>0.103256638739136</v>
      </c>
      <c r="J11" s="17">
        <v>9.5986421327915503E-2</v>
      </c>
      <c r="K11" s="17">
        <v>8.1741621260802394E-2</v>
      </c>
      <c r="L11" s="17">
        <v>0.10632306194407</v>
      </c>
      <c r="M11" s="17"/>
      <c r="N11" s="17">
        <v>0.107174519672301</v>
      </c>
      <c r="O11" s="17">
        <v>0.110341135939066</v>
      </c>
      <c r="P11" s="17">
        <v>0.13602282112505501</v>
      </c>
      <c r="Q11" s="17">
        <v>9.5582208837191707E-2</v>
      </c>
      <c r="R11" s="17"/>
      <c r="S11" s="17">
        <v>6.7649123684710905E-2</v>
      </c>
      <c r="T11" s="17">
        <v>0.122173649660248</v>
      </c>
      <c r="U11" s="17">
        <v>0.15178031945265</v>
      </c>
      <c r="V11" s="17">
        <v>0.112596499453111</v>
      </c>
      <c r="W11" s="17">
        <v>0.14393898565886501</v>
      </c>
      <c r="X11" s="17">
        <v>0.13218371695039999</v>
      </c>
      <c r="Y11" s="17">
        <v>0.11248897142528699</v>
      </c>
      <c r="Z11" s="17">
        <v>7.1861471576966096E-2</v>
      </c>
      <c r="AA11" s="17">
        <v>8.7067599883492497E-2</v>
      </c>
      <c r="AB11" s="17">
        <v>0.11680901683683501</v>
      </c>
      <c r="AC11" s="17">
        <v>6.58021924562711E-2</v>
      </c>
      <c r="AD11" s="17">
        <v>0.141753639321018</v>
      </c>
      <c r="AE11" s="17"/>
      <c r="AF11" s="17">
        <v>0.12946570165843899</v>
      </c>
      <c r="AG11" s="17">
        <v>9.9179507845847004E-2</v>
      </c>
      <c r="AH11" s="17">
        <v>0.1131795344577</v>
      </c>
      <c r="AI11" s="17">
        <v>8.6015594018359495E-2</v>
      </c>
      <c r="AJ11" s="17">
        <v>6.7708914195248396E-2</v>
      </c>
      <c r="AK11" s="17">
        <v>0.14309405200186001</v>
      </c>
      <c r="AL11" s="17"/>
      <c r="AM11" s="17">
        <v>7.9801185764378696E-2</v>
      </c>
      <c r="AN11" s="17">
        <v>0.124618159516004</v>
      </c>
      <c r="AO11" s="17">
        <v>0.138842415757678</v>
      </c>
      <c r="AP11" s="17">
        <v>8.7546325242741002E-2</v>
      </c>
      <c r="AQ11" s="17">
        <v>0.11236112104442</v>
      </c>
      <c r="AR11" s="17"/>
      <c r="AS11" s="17">
        <v>0.12518505549278899</v>
      </c>
      <c r="AT11" s="17">
        <v>8.1075465795503399E-2</v>
      </c>
      <c r="AU11" s="17">
        <v>0.13647220149748801</v>
      </c>
      <c r="AV11" s="17">
        <v>6.7237176707362498E-2</v>
      </c>
      <c r="AW11" s="17">
        <v>0.14820232356027699</v>
      </c>
      <c r="AX11" s="17">
        <v>0.15181061728380399</v>
      </c>
      <c r="AY11" s="17"/>
      <c r="AZ11" s="17">
        <v>0.10854799266764199</v>
      </c>
      <c r="BA11" s="17">
        <v>0.120668553227172</v>
      </c>
      <c r="BB11" s="17">
        <v>0.105454202349003</v>
      </c>
      <c r="BC11" s="17">
        <v>0.105806751191403</v>
      </c>
      <c r="BD11" s="17">
        <v>0.10781207311212</v>
      </c>
      <c r="BE11" s="17"/>
      <c r="BF11" s="17">
        <v>0.109432627600969</v>
      </c>
      <c r="BG11" s="17"/>
      <c r="BH11" s="17">
        <v>0.100449067780724</v>
      </c>
      <c r="BI11" s="17"/>
      <c r="BJ11" s="17">
        <v>5.39786740230307E-2</v>
      </c>
      <c r="BK11" s="17">
        <v>0.176152801730623</v>
      </c>
      <c r="BL11" s="17">
        <v>0.111951541737105</v>
      </c>
      <c r="BM11" s="17">
        <v>9.2249565405085401E-2</v>
      </c>
      <c r="BN11" s="17">
        <v>0.190008438081822</v>
      </c>
      <c r="BO11" s="17">
        <v>0.110885140034808</v>
      </c>
      <c r="BP11" s="17"/>
      <c r="BQ11" s="17">
        <v>0.13089216551780999</v>
      </c>
      <c r="BR11" s="17">
        <v>8.9337313391245704E-2</v>
      </c>
      <c r="BS11" s="17">
        <v>0.119144795686063</v>
      </c>
      <c r="BT11" s="17"/>
      <c r="BU11" s="17">
        <v>0.143206988446617</v>
      </c>
      <c r="BV11" s="17">
        <v>0.12845670431748199</v>
      </c>
      <c r="BW11" s="17">
        <v>0.112292729477156</v>
      </c>
      <c r="BX11" s="17"/>
      <c r="BY11" s="17">
        <v>0.10156981618239801</v>
      </c>
      <c r="BZ11" s="17"/>
      <c r="CA11" s="17">
        <v>8.9464576020647696E-2</v>
      </c>
    </row>
    <row r="12" spans="2:79" x14ac:dyDescent="0.35">
      <c r="B12" s="18" t="s">
        <v>592</v>
      </c>
      <c r="C12" s="17">
        <v>3.6570316460355801E-2</v>
      </c>
      <c r="D12" s="17">
        <v>3.3248243562790498E-2</v>
      </c>
      <c r="E12" s="17">
        <v>3.9873324724846601E-2</v>
      </c>
      <c r="F12" s="17"/>
      <c r="G12" s="17">
        <v>4.14880306876012E-2</v>
      </c>
      <c r="H12" s="17">
        <v>3.2475298291186498E-2</v>
      </c>
      <c r="I12" s="17">
        <v>4.7655167908851701E-2</v>
      </c>
      <c r="J12" s="17">
        <v>8.7706316797419893E-3</v>
      </c>
      <c r="K12" s="17">
        <v>4.7765316654799703E-2</v>
      </c>
      <c r="L12" s="17">
        <v>4.4243799675493599E-2</v>
      </c>
      <c r="M12" s="17"/>
      <c r="N12" s="17">
        <v>4.9070244098756301E-2</v>
      </c>
      <c r="O12" s="17">
        <v>3.08050251347846E-2</v>
      </c>
      <c r="P12" s="17">
        <v>2.7589106115657399E-2</v>
      </c>
      <c r="Q12" s="17">
        <v>4.0162277568967703E-2</v>
      </c>
      <c r="R12" s="17"/>
      <c r="S12" s="17">
        <v>2.0933535041051499E-2</v>
      </c>
      <c r="T12" s="17">
        <v>3.1987575548784598E-2</v>
      </c>
      <c r="U12" s="17">
        <v>2.0321090649881499E-2</v>
      </c>
      <c r="V12" s="17">
        <v>2.2180019551550498E-2</v>
      </c>
      <c r="W12" s="17">
        <v>2.4666504501833698E-2</v>
      </c>
      <c r="X12" s="17">
        <v>6.3248044538550999E-2</v>
      </c>
      <c r="Y12" s="17">
        <v>0</v>
      </c>
      <c r="Z12" s="17">
        <v>9.5463622207488899E-2</v>
      </c>
      <c r="AA12" s="17">
        <v>6.0513790677369499E-2</v>
      </c>
      <c r="AB12" s="17">
        <v>5.2615565965674703E-2</v>
      </c>
      <c r="AC12" s="17">
        <v>4.8191536745831098E-2</v>
      </c>
      <c r="AD12" s="17">
        <v>3.4702509746263301E-2</v>
      </c>
      <c r="AE12" s="17"/>
      <c r="AF12" s="17">
        <v>5.0982117235792102E-2</v>
      </c>
      <c r="AG12" s="17">
        <v>3.3649944924647998E-2</v>
      </c>
      <c r="AH12" s="17">
        <v>1.79074929246314E-2</v>
      </c>
      <c r="AI12" s="17">
        <v>3.2175017928895898E-2</v>
      </c>
      <c r="AJ12" s="17">
        <v>1.25288956162744E-2</v>
      </c>
      <c r="AK12" s="17">
        <v>8.4777680132930605E-2</v>
      </c>
      <c r="AL12" s="17"/>
      <c r="AM12" s="17">
        <v>5.2028264621715101E-2</v>
      </c>
      <c r="AN12" s="17">
        <v>2.70577086036803E-2</v>
      </c>
      <c r="AO12" s="17">
        <v>2.9386697972089901E-2</v>
      </c>
      <c r="AP12" s="17">
        <v>1.0611794910000199E-2</v>
      </c>
      <c r="AQ12" s="17">
        <v>0.20719583058303501</v>
      </c>
      <c r="AR12" s="17"/>
      <c r="AS12" s="17">
        <v>3.6389950892526703E-2</v>
      </c>
      <c r="AT12" s="17">
        <v>4.22816276167833E-2</v>
      </c>
      <c r="AU12" s="17">
        <v>2.6298995496890801E-2</v>
      </c>
      <c r="AV12" s="17">
        <v>5.0370109926218598E-2</v>
      </c>
      <c r="AW12" s="17">
        <v>2.0220659385068899E-2</v>
      </c>
      <c r="AX12" s="17">
        <v>3.5565809268623197E-2</v>
      </c>
      <c r="AY12" s="17"/>
      <c r="AZ12" s="17">
        <v>3.1417684391811897E-2</v>
      </c>
      <c r="BA12" s="17">
        <v>3.7068117507142499E-2</v>
      </c>
      <c r="BB12" s="17">
        <v>2.4518532401837701E-2</v>
      </c>
      <c r="BC12" s="17">
        <v>9.3195882916857598E-2</v>
      </c>
      <c r="BD12" s="17">
        <v>3.1281676606370101E-2</v>
      </c>
      <c r="BE12" s="17"/>
      <c r="BF12" s="17">
        <v>3.7631634516836397E-2</v>
      </c>
      <c r="BG12" s="17"/>
      <c r="BH12" s="17">
        <v>3.5336871974540003E-2</v>
      </c>
      <c r="BI12" s="17"/>
      <c r="BJ12" s="17">
        <v>3.05658679582958E-2</v>
      </c>
      <c r="BK12" s="17">
        <v>3.9276555595476201E-2</v>
      </c>
      <c r="BL12" s="17">
        <v>3.7651551348715E-2</v>
      </c>
      <c r="BM12" s="17">
        <v>7.4381889302829296E-2</v>
      </c>
      <c r="BN12" s="17">
        <v>0</v>
      </c>
      <c r="BO12" s="17">
        <v>4.43964328910239E-2</v>
      </c>
      <c r="BP12" s="17"/>
      <c r="BQ12" s="17">
        <v>1.9858152028362702E-2</v>
      </c>
      <c r="BR12" s="17">
        <v>2.98107195120631E-2</v>
      </c>
      <c r="BS12" s="17">
        <v>4.2453451370616797E-2</v>
      </c>
      <c r="BT12" s="17"/>
      <c r="BU12" s="17">
        <v>4.8862845373568803E-2</v>
      </c>
      <c r="BV12" s="17">
        <v>2.2530269752813501E-2</v>
      </c>
      <c r="BW12" s="17">
        <v>4.8072678197950899E-2</v>
      </c>
      <c r="BX12" s="17"/>
      <c r="BY12" s="17">
        <v>5.8946024559853698E-2</v>
      </c>
      <c r="BZ12" s="17"/>
      <c r="CA12" s="17">
        <v>2.1806344988028501E-2</v>
      </c>
    </row>
    <row r="13" spans="2:79" x14ac:dyDescent="0.35">
      <c r="B13" s="18" t="s">
        <v>136</v>
      </c>
      <c r="C13" s="17">
        <v>0.12849110351701301</v>
      </c>
      <c r="D13" s="17">
        <v>0.12752734993072401</v>
      </c>
      <c r="E13" s="17">
        <v>0.12972901309708301</v>
      </c>
      <c r="F13" s="17"/>
      <c r="G13" s="17">
        <v>5.5644375296215902E-2</v>
      </c>
      <c r="H13" s="17">
        <v>0.15968826920485499</v>
      </c>
      <c r="I13" s="17">
        <v>0.10214527542298001</v>
      </c>
      <c r="J13" s="17">
        <v>9.0579055921352403E-2</v>
      </c>
      <c r="K13" s="17">
        <v>0.167086864089906</v>
      </c>
      <c r="L13" s="17">
        <v>0.18760668440367501</v>
      </c>
      <c r="M13" s="17"/>
      <c r="N13" s="17">
        <v>0.105889316383042</v>
      </c>
      <c r="O13" s="17">
        <v>0.13061205971029599</v>
      </c>
      <c r="P13" s="17">
        <v>9.7452082793484801E-2</v>
      </c>
      <c r="Q13" s="17">
        <v>0.180819160943853</v>
      </c>
      <c r="R13" s="17"/>
      <c r="S13" s="17">
        <v>6.7607002555683804E-2</v>
      </c>
      <c r="T13" s="17">
        <v>0.129568952093287</v>
      </c>
      <c r="U13" s="17">
        <v>0.12819891905419201</v>
      </c>
      <c r="V13" s="17">
        <v>0.14622172427777799</v>
      </c>
      <c r="W13" s="17">
        <v>4.8290105441142199E-2</v>
      </c>
      <c r="X13" s="17">
        <v>0.13701747332851899</v>
      </c>
      <c r="Y13" s="17">
        <v>0.133193981496601</v>
      </c>
      <c r="Z13" s="17">
        <v>0.18378167760049799</v>
      </c>
      <c r="AA13" s="17">
        <v>0.109310816909735</v>
      </c>
      <c r="AB13" s="17">
        <v>0.22419205225053301</v>
      </c>
      <c r="AC13" s="17">
        <v>0.18510479317600501</v>
      </c>
      <c r="AD13" s="17">
        <v>9.3040043800109398E-2</v>
      </c>
      <c r="AE13" s="17"/>
      <c r="AF13" s="17">
        <v>0.17557986297469899</v>
      </c>
      <c r="AG13" s="17">
        <v>0.11296336863956701</v>
      </c>
      <c r="AH13" s="17">
        <v>0.101784832740582</v>
      </c>
      <c r="AI13" s="17">
        <v>9.1874566630374299E-2</v>
      </c>
      <c r="AJ13" s="17">
        <v>0.19740115043790299</v>
      </c>
      <c r="AK13" s="17">
        <v>5.0033064311978202E-2</v>
      </c>
      <c r="AL13" s="17"/>
      <c r="AM13" s="17">
        <v>0.14439715932198299</v>
      </c>
      <c r="AN13" s="17">
        <v>0.13617729573166401</v>
      </c>
      <c r="AO13" s="17">
        <v>0.118015879432121</v>
      </c>
      <c r="AP13" s="17">
        <v>7.8595533702895695E-2</v>
      </c>
      <c r="AQ13" s="17">
        <v>7.9439094438102195E-2</v>
      </c>
      <c r="AR13" s="17"/>
      <c r="AS13" s="17">
        <v>8.8294633846082493E-2</v>
      </c>
      <c r="AT13" s="17">
        <v>0.12962745124831601</v>
      </c>
      <c r="AU13" s="17">
        <v>0.110953704840621</v>
      </c>
      <c r="AV13" s="17">
        <v>0.17270636228886399</v>
      </c>
      <c r="AW13" s="17">
        <v>0.155436577304847</v>
      </c>
      <c r="AX13" s="17">
        <v>0.132968171773235</v>
      </c>
      <c r="AY13" s="17"/>
      <c r="AZ13" s="17">
        <v>0.12689116064822201</v>
      </c>
      <c r="BA13" s="17">
        <v>0.146644813561874</v>
      </c>
      <c r="BB13" s="17">
        <v>0.14277059538982001</v>
      </c>
      <c r="BC13" s="17">
        <v>0.13342209195448901</v>
      </c>
      <c r="BD13" s="17">
        <v>9.6420866355210799E-2</v>
      </c>
      <c r="BE13" s="17"/>
      <c r="BF13" s="17">
        <v>0.133581481495474</v>
      </c>
      <c r="BG13" s="17"/>
      <c r="BH13" s="17">
        <v>0.126078728929267</v>
      </c>
      <c r="BI13" s="17"/>
      <c r="BJ13" s="17">
        <v>0.14118374235474901</v>
      </c>
      <c r="BK13" s="17">
        <v>0.161373359999121</v>
      </c>
      <c r="BL13" s="17">
        <v>0.105920403165987</v>
      </c>
      <c r="BM13" s="17">
        <v>0.105358706545083</v>
      </c>
      <c r="BN13" s="17">
        <v>0.12489568560985601</v>
      </c>
      <c r="BO13" s="17">
        <v>0.142682099724979</v>
      </c>
      <c r="BP13" s="17"/>
      <c r="BQ13" s="17">
        <v>9.9654504817308698E-2</v>
      </c>
      <c r="BR13" s="17">
        <v>0.13657163336620901</v>
      </c>
      <c r="BS13" s="17">
        <v>9.9210775204598894E-2</v>
      </c>
      <c r="BT13" s="17"/>
      <c r="BU13" s="17">
        <v>5.1739246262583902E-2</v>
      </c>
      <c r="BV13" s="17">
        <v>0.127514624057399</v>
      </c>
      <c r="BW13" s="17">
        <v>0.101946987908712</v>
      </c>
      <c r="BX13" s="17"/>
      <c r="BY13" s="17">
        <v>2.5932093746095002E-2</v>
      </c>
      <c r="BZ13" s="17"/>
      <c r="CA13" s="17">
        <v>0.130971974249252</v>
      </c>
    </row>
    <row r="14" spans="2:79" x14ac:dyDescent="0.35">
      <c r="B14" s="18" t="s">
        <v>593</v>
      </c>
      <c r="C14" s="21">
        <v>0.72364340890137202</v>
      </c>
      <c r="D14" s="21">
        <v>0.72933249212918605</v>
      </c>
      <c r="E14" s="21">
        <v>0.71747987871307894</v>
      </c>
      <c r="F14" s="21"/>
      <c r="G14" s="21">
        <v>0.765421468280996</v>
      </c>
      <c r="H14" s="21">
        <v>0.66918304028027698</v>
      </c>
      <c r="I14" s="21">
        <v>0.746942917929032</v>
      </c>
      <c r="J14" s="21">
        <v>0.80466389107099001</v>
      </c>
      <c r="K14" s="21">
        <v>0.703406197994492</v>
      </c>
      <c r="L14" s="21">
        <v>0.66182645397676199</v>
      </c>
      <c r="M14" s="21"/>
      <c r="N14" s="21">
        <v>0.737865919845902</v>
      </c>
      <c r="O14" s="21">
        <v>0.72824177921585298</v>
      </c>
      <c r="P14" s="21">
        <v>0.73893598996580201</v>
      </c>
      <c r="Q14" s="21">
        <v>0.68343635264998803</v>
      </c>
      <c r="R14" s="21"/>
      <c r="S14" s="21">
        <v>0.84381033871855404</v>
      </c>
      <c r="T14" s="21">
        <v>0.71626982269768003</v>
      </c>
      <c r="U14" s="21">
        <v>0.699699670843276</v>
      </c>
      <c r="V14" s="21">
        <v>0.71900175671755995</v>
      </c>
      <c r="W14" s="21">
        <v>0.78310440439815898</v>
      </c>
      <c r="X14" s="21">
        <v>0.66755076518252998</v>
      </c>
      <c r="Y14" s="21">
        <v>0.75431704707811198</v>
      </c>
      <c r="Z14" s="21">
        <v>0.64889322861504695</v>
      </c>
      <c r="AA14" s="21">
        <v>0.74310779252940296</v>
      </c>
      <c r="AB14" s="21">
        <v>0.60638336494695799</v>
      </c>
      <c r="AC14" s="21">
        <v>0.70090147762189303</v>
      </c>
      <c r="AD14" s="21">
        <v>0.73050380713260998</v>
      </c>
      <c r="AE14" s="21"/>
      <c r="AF14" s="21">
        <v>0.64397231813107003</v>
      </c>
      <c r="AG14" s="21">
        <v>0.75420717858993802</v>
      </c>
      <c r="AH14" s="21">
        <v>0.76712813987708695</v>
      </c>
      <c r="AI14" s="21">
        <v>0.78993482142237004</v>
      </c>
      <c r="AJ14" s="21">
        <v>0.72236103975057397</v>
      </c>
      <c r="AK14" s="21">
        <v>0.72209520355323098</v>
      </c>
      <c r="AL14" s="21"/>
      <c r="AM14" s="21">
        <v>0.723773390291923</v>
      </c>
      <c r="AN14" s="21">
        <v>0.71214683614865204</v>
      </c>
      <c r="AO14" s="21">
        <v>0.71375500683811099</v>
      </c>
      <c r="AP14" s="21">
        <v>0.82324634614436298</v>
      </c>
      <c r="AQ14" s="21">
        <v>0.60100395393444295</v>
      </c>
      <c r="AR14" s="21"/>
      <c r="AS14" s="21">
        <v>0.75013035976860198</v>
      </c>
      <c r="AT14" s="21">
        <v>0.74701545533939795</v>
      </c>
      <c r="AU14" s="21">
        <v>0.72627509816500002</v>
      </c>
      <c r="AV14" s="21">
        <v>0.70968635107755496</v>
      </c>
      <c r="AW14" s="21">
        <v>0.67614043974980798</v>
      </c>
      <c r="AX14" s="21">
        <v>0.67965540167433802</v>
      </c>
      <c r="AY14" s="21"/>
      <c r="AZ14" s="21">
        <v>0.73314316229232301</v>
      </c>
      <c r="BA14" s="21">
        <v>0.69561851570381195</v>
      </c>
      <c r="BB14" s="21">
        <v>0.72725666985934001</v>
      </c>
      <c r="BC14" s="21">
        <v>0.66757527393725002</v>
      </c>
      <c r="BD14" s="21">
        <v>0.76448538392629894</v>
      </c>
      <c r="BE14" s="21"/>
      <c r="BF14" s="21">
        <v>0.71935425638672101</v>
      </c>
      <c r="BG14" s="21"/>
      <c r="BH14" s="21">
        <v>0.73813533131546905</v>
      </c>
      <c r="BI14" s="21"/>
      <c r="BJ14" s="21">
        <v>0.77427171566392405</v>
      </c>
      <c r="BK14" s="21">
        <v>0.62319728267477903</v>
      </c>
      <c r="BL14" s="21">
        <v>0.74447650374819296</v>
      </c>
      <c r="BM14" s="21">
        <v>0.72800983874700198</v>
      </c>
      <c r="BN14" s="21">
        <v>0.68509587630832103</v>
      </c>
      <c r="BO14" s="21">
        <v>0.70203632734918897</v>
      </c>
      <c r="BP14" s="21"/>
      <c r="BQ14" s="21">
        <v>0.74959517763651895</v>
      </c>
      <c r="BR14" s="21">
        <v>0.74428033373048197</v>
      </c>
      <c r="BS14" s="21">
        <v>0.739190977738721</v>
      </c>
      <c r="BT14" s="21"/>
      <c r="BU14" s="21">
        <v>0.75619091991722998</v>
      </c>
      <c r="BV14" s="21">
        <v>0.72149840187230496</v>
      </c>
      <c r="BW14" s="21">
        <v>0.73768760441618098</v>
      </c>
      <c r="BX14" s="21"/>
      <c r="BY14" s="21">
        <v>0.81355206551165304</v>
      </c>
      <c r="BZ14" s="21"/>
      <c r="CA14" s="21">
        <v>0.75775710474207203</v>
      </c>
    </row>
    <row r="15" spans="2:79" x14ac:dyDescent="0.35">
      <c r="B15" s="18" t="s">
        <v>594</v>
      </c>
      <c r="C15" s="21">
        <v>0.147865487581615</v>
      </c>
      <c r="D15" s="21">
        <v>0.143140157940091</v>
      </c>
      <c r="E15" s="21">
        <v>0.15279110818983799</v>
      </c>
      <c r="F15" s="21"/>
      <c r="G15" s="21">
        <v>0.17893415642278801</v>
      </c>
      <c r="H15" s="21">
        <v>0.17112869051486801</v>
      </c>
      <c r="I15" s="21">
        <v>0.15091180664798801</v>
      </c>
      <c r="J15" s="21">
        <v>0.104757053007657</v>
      </c>
      <c r="K15" s="21">
        <v>0.129506937915602</v>
      </c>
      <c r="L15" s="21">
        <v>0.15056686161956401</v>
      </c>
      <c r="M15" s="21"/>
      <c r="N15" s="21">
        <v>0.156244763771057</v>
      </c>
      <c r="O15" s="21">
        <v>0.141146161073851</v>
      </c>
      <c r="P15" s="21">
        <v>0.163611927240713</v>
      </c>
      <c r="Q15" s="21">
        <v>0.13574448640615899</v>
      </c>
      <c r="R15" s="21"/>
      <c r="S15" s="21">
        <v>8.8582658725762403E-2</v>
      </c>
      <c r="T15" s="21">
        <v>0.154161225209032</v>
      </c>
      <c r="U15" s="21">
        <v>0.17210141010253199</v>
      </c>
      <c r="V15" s="21">
        <v>0.134776519004662</v>
      </c>
      <c r="W15" s="21">
        <v>0.16860549016069901</v>
      </c>
      <c r="X15" s="21">
        <v>0.195431761488951</v>
      </c>
      <c r="Y15" s="21">
        <v>0.11248897142528699</v>
      </c>
      <c r="Z15" s="21">
        <v>0.16732509378445501</v>
      </c>
      <c r="AA15" s="21">
        <v>0.147581390560862</v>
      </c>
      <c r="AB15" s="21">
        <v>0.16942458280250999</v>
      </c>
      <c r="AC15" s="21">
        <v>0.113993729202102</v>
      </c>
      <c r="AD15" s="21">
        <v>0.17645614906728099</v>
      </c>
      <c r="AE15" s="21"/>
      <c r="AF15" s="21">
        <v>0.180447818894231</v>
      </c>
      <c r="AG15" s="21">
        <v>0.13282945277049499</v>
      </c>
      <c r="AH15" s="21">
        <v>0.131087027382331</v>
      </c>
      <c r="AI15" s="21">
        <v>0.118190611947255</v>
      </c>
      <c r="AJ15" s="21">
        <v>8.0237809811522801E-2</v>
      </c>
      <c r="AK15" s="21">
        <v>0.22787173213479101</v>
      </c>
      <c r="AL15" s="21"/>
      <c r="AM15" s="21">
        <v>0.131829450386094</v>
      </c>
      <c r="AN15" s="21">
        <v>0.151675868119685</v>
      </c>
      <c r="AO15" s="21">
        <v>0.16822911372976801</v>
      </c>
      <c r="AP15" s="21">
        <v>9.8158120152741099E-2</v>
      </c>
      <c r="AQ15" s="21">
        <v>0.31955695162745501</v>
      </c>
      <c r="AR15" s="21"/>
      <c r="AS15" s="21">
        <v>0.161575006385315</v>
      </c>
      <c r="AT15" s="21">
        <v>0.123357093412287</v>
      </c>
      <c r="AU15" s="21">
        <v>0.162771196994379</v>
      </c>
      <c r="AV15" s="21">
        <v>0.117607286633581</v>
      </c>
      <c r="AW15" s="21">
        <v>0.16842298294534599</v>
      </c>
      <c r="AX15" s="21">
        <v>0.187376426552428</v>
      </c>
      <c r="AY15" s="21"/>
      <c r="AZ15" s="21">
        <v>0.13996567705945401</v>
      </c>
      <c r="BA15" s="21">
        <v>0.15773667073431399</v>
      </c>
      <c r="BB15" s="21">
        <v>0.12997273475084001</v>
      </c>
      <c r="BC15" s="21">
        <v>0.199002634108261</v>
      </c>
      <c r="BD15" s="21">
        <v>0.13909374971849001</v>
      </c>
      <c r="BE15" s="21"/>
      <c r="BF15" s="21">
        <v>0.14706426211780499</v>
      </c>
      <c r="BG15" s="21"/>
      <c r="BH15" s="21">
        <v>0.13578593975526401</v>
      </c>
      <c r="BI15" s="21"/>
      <c r="BJ15" s="21">
        <v>8.4544541981326604E-2</v>
      </c>
      <c r="BK15" s="21">
        <v>0.2154293573261</v>
      </c>
      <c r="BL15" s="21">
        <v>0.14960309308582001</v>
      </c>
      <c r="BM15" s="21">
        <v>0.16663145470791499</v>
      </c>
      <c r="BN15" s="21">
        <v>0.190008438081822</v>
      </c>
      <c r="BO15" s="21">
        <v>0.155281572925832</v>
      </c>
      <c r="BP15" s="21"/>
      <c r="BQ15" s="21">
        <v>0.15075031754617299</v>
      </c>
      <c r="BR15" s="21">
        <v>0.119148032903309</v>
      </c>
      <c r="BS15" s="21">
        <v>0.16159824705667999</v>
      </c>
      <c r="BT15" s="21"/>
      <c r="BU15" s="21">
        <v>0.192069833820186</v>
      </c>
      <c r="BV15" s="21">
        <v>0.15098697407029599</v>
      </c>
      <c r="BW15" s="21">
        <v>0.16036540767510701</v>
      </c>
      <c r="BX15" s="21"/>
      <c r="BY15" s="21">
        <v>0.160515840742252</v>
      </c>
      <c r="BZ15" s="21"/>
      <c r="CA15" s="21">
        <v>0.111270921008676</v>
      </c>
    </row>
    <row r="16" spans="2:79" x14ac:dyDescent="0.35">
      <c r="B16" s="18" t="s">
        <v>202</v>
      </c>
      <c r="C16" s="22">
        <v>0.57577792131975702</v>
      </c>
      <c r="D16" s="22">
        <v>0.586192334189095</v>
      </c>
      <c r="E16" s="22">
        <v>0.56468877052324096</v>
      </c>
      <c r="F16" s="22"/>
      <c r="G16" s="22">
        <v>0.58648731185820802</v>
      </c>
      <c r="H16" s="22">
        <v>0.49805434976540802</v>
      </c>
      <c r="I16" s="22">
        <v>0.59603111128104302</v>
      </c>
      <c r="J16" s="22">
        <v>0.69990683806333298</v>
      </c>
      <c r="K16" s="22">
        <v>0.57389926007889003</v>
      </c>
      <c r="L16" s="22">
        <v>0.51125959235719798</v>
      </c>
      <c r="M16" s="22"/>
      <c r="N16" s="22">
        <v>0.58162115607484499</v>
      </c>
      <c r="O16" s="22">
        <v>0.58709561814200195</v>
      </c>
      <c r="P16" s="22">
        <v>0.57532406272508996</v>
      </c>
      <c r="Q16" s="22">
        <v>0.54769186624382904</v>
      </c>
      <c r="R16" s="22"/>
      <c r="S16" s="22">
        <v>0.75522767999279095</v>
      </c>
      <c r="T16" s="22">
        <v>0.56210859748864805</v>
      </c>
      <c r="U16" s="22">
        <v>0.52759826074074401</v>
      </c>
      <c r="V16" s="22">
        <v>0.58422523771289803</v>
      </c>
      <c r="W16" s="22">
        <v>0.61449891423746095</v>
      </c>
      <c r="X16" s="22">
        <v>0.47211900369357901</v>
      </c>
      <c r="Y16" s="22">
        <v>0.64182807565282496</v>
      </c>
      <c r="Z16" s="22">
        <v>0.48156813483059202</v>
      </c>
      <c r="AA16" s="22">
        <v>0.59552640196854101</v>
      </c>
      <c r="AB16" s="22">
        <v>0.436958782144448</v>
      </c>
      <c r="AC16" s="22">
        <v>0.58690774841978999</v>
      </c>
      <c r="AD16" s="22">
        <v>0.55404765806532796</v>
      </c>
      <c r="AE16" s="22"/>
      <c r="AF16" s="22">
        <v>0.46352449923683797</v>
      </c>
      <c r="AG16" s="22">
        <v>0.62137772581944295</v>
      </c>
      <c r="AH16" s="22">
        <v>0.63604111249475603</v>
      </c>
      <c r="AI16" s="22">
        <v>0.67174420947511504</v>
      </c>
      <c r="AJ16" s="22">
        <v>0.64212322993905102</v>
      </c>
      <c r="AK16" s="22">
        <v>0.49422347141843997</v>
      </c>
      <c r="AL16" s="22"/>
      <c r="AM16" s="22">
        <v>0.59194393990582905</v>
      </c>
      <c r="AN16" s="22">
        <v>0.56047096802896701</v>
      </c>
      <c r="AO16" s="22">
        <v>0.54552589310834299</v>
      </c>
      <c r="AP16" s="22">
        <v>0.72508822599162204</v>
      </c>
      <c r="AQ16" s="22">
        <v>0.28144700230698799</v>
      </c>
      <c r="AR16" s="22"/>
      <c r="AS16" s="22">
        <v>0.58855535338328702</v>
      </c>
      <c r="AT16" s="22">
        <v>0.62365836192711099</v>
      </c>
      <c r="AU16" s="22">
        <v>0.56350390117062099</v>
      </c>
      <c r="AV16" s="22">
        <v>0.59207906444397396</v>
      </c>
      <c r="AW16" s="22">
        <v>0.50771745680446201</v>
      </c>
      <c r="AX16" s="22">
        <v>0.49227897512190999</v>
      </c>
      <c r="AY16" s="22"/>
      <c r="AZ16" s="22">
        <v>0.59317748523286895</v>
      </c>
      <c r="BA16" s="22">
        <v>0.53788184496949798</v>
      </c>
      <c r="BB16" s="22">
        <v>0.59728393510849898</v>
      </c>
      <c r="BC16" s="22">
        <v>0.46857263982899</v>
      </c>
      <c r="BD16" s="22">
        <v>0.62539163420780897</v>
      </c>
      <c r="BE16" s="22"/>
      <c r="BF16" s="22">
        <v>0.57228999426891602</v>
      </c>
      <c r="BG16" s="22"/>
      <c r="BH16" s="22">
        <v>0.60234939156020495</v>
      </c>
      <c r="BI16" s="22"/>
      <c r="BJ16" s="22">
        <v>0.68972717368259795</v>
      </c>
      <c r="BK16" s="22">
        <v>0.40776792534868</v>
      </c>
      <c r="BL16" s="22">
        <v>0.59487341066237298</v>
      </c>
      <c r="BM16" s="22">
        <v>0.56137838403908702</v>
      </c>
      <c r="BN16" s="22">
        <v>0.49508743822649898</v>
      </c>
      <c r="BO16" s="22">
        <v>0.54675475442335697</v>
      </c>
      <c r="BP16" s="22"/>
      <c r="BQ16" s="22">
        <v>0.59884486009034599</v>
      </c>
      <c r="BR16" s="22">
        <v>0.62513230082717297</v>
      </c>
      <c r="BS16" s="22">
        <v>0.57759273068204198</v>
      </c>
      <c r="BT16" s="22"/>
      <c r="BU16" s="22">
        <v>0.56412108609704403</v>
      </c>
      <c r="BV16" s="22">
        <v>0.57051142780201003</v>
      </c>
      <c r="BW16" s="22">
        <v>0.57732219674107399</v>
      </c>
      <c r="BX16" s="22"/>
      <c r="BY16" s="22">
        <v>0.65303622476940104</v>
      </c>
      <c r="BZ16" s="22"/>
      <c r="CA16" s="22">
        <v>0.64648618373339595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838</v>
      </c>
      <c r="D7" s="10">
        <v>382</v>
      </c>
      <c r="E7" s="10">
        <v>451</v>
      </c>
      <c r="F7" s="10"/>
      <c r="G7" s="10">
        <v>98</v>
      </c>
      <c r="H7" s="10">
        <v>118</v>
      </c>
      <c r="I7" s="10">
        <v>104</v>
      </c>
      <c r="J7" s="10">
        <v>132</v>
      </c>
      <c r="K7" s="10">
        <v>154</v>
      </c>
      <c r="L7" s="10">
        <v>232</v>
      </c>
      <c r="M7" s="10"/>
      <c r="N7" s="10">
        <v>333</v>
      </c>
      <c r="O7" s="10">
        <v>216</v>
      </c>
      <c r="P7" s="10">
        <v>92</v>
      </c>
      <c r="Q7" s="10">
        <v>192</v>
      </c>
      <c r="R7" s="10"/>
      <c r="S7" s="10">
        <v>104</v>
      </c>
      <c r="T7" s="10">
        <v>114</v>
      </c>
      <c r="U7" s="10">
        <v>59</v>
      </c>
      <c r="V7" s="10">
        <v>63</v>
      </c>
      <c r="W7" s="10">
        <v>61</v>
      </c>
      <c r="X7" s="10">
        <v>68</v>
      </c>
      <c r="Y7" s="10">
        <v>68</v>
      </c>
      <c r="Z7" s="10">
        <v>32</v>
      </c>
      <c r="AA7" s="10">
        <v>101</v>
      </c>
      <c r="AB7" s="10">
        <v>88</v>
      </c>
      <c r="AC7" s="10">
        <v>51</v>
      </c>
      <c r="AD7" s="10">
        <v>29</v>
      </c>
      <c r="AE7" s="10"/>
      <c r="AF7" s="10">
        <v>141</v>
      </c>
      <c r="AG7" s="10">
        <v>261</v>
      </c>
      <c r="AH7" s="10">
        <v>151</v>
      </c>
      <c r="AI7" s="10">
        <v>91</v>
      </c>
      <c r="AJ7" s="10">
        <v>49</v>
      </c>
      <c r="AK7" s="10">
        <v>74</v>
      </c>
      <c r="AL7" s="10"/>
      <c r="AM7" s="10">
        <v>183</v>
      </c>
      <c r="AN7" s="10">
        <v>247</v>
      </c>
      <c r="AO7" s="10">
        <v>245</v>
      </c>
      <c r="AP7" s="10">
        <v>111</v>
      </c>
      <c r="AQ7" s="10">
        <v>24</v>
      </c>
      <c r="AR7" s="10"/>
      <c r="AS7" s="10">
        <v>190</v>
      </c>
      <c r="AT7" s="10">
        <v>215</v>
      </c>
      <c r="AU7" s="10">
        <v>104</v>
      </c>
      <c r="AV7" s="10">
        <v>160</v>
      </c>
      <c r="AW7" s="10">
        <v>112</v>
      </c>
      <c r="AX7" s="10">
        <v>57</v>
      </c>
      <c r="AY7" s="10"/>
      <c r="AZ7" s="10">
        <v>205</v>
      </c>
      <c r="BA7" s="10">
        <v>228</v>
      </c>
      <c r="BB7" s="10">
        <v>141</v>
      </c>
      <c r="BC7" s="10">
        <v>75</v>
      </c>
      <c r="BD7" s="10">
        <v>184</v>
      </c>
      <c r="BE7" s="10"/>
      <c r="BF7" s="10">
        <v>686</v>
      </c>
      <c r="BG7" s="10"/>
      <c r="BH7" s="10">
        <v>534</v>
      </c>
      <c r="BI7" s="10"/>
      <c r="BJ7" s="10">
        <v>231</v>
      </c>
      <c r="BK7" s="10">
        <v>181</v>
      </c>
      <c r="BL7" s="10">
        <v>263</v>
      </c>
      <c r="BM7" s="10">
        <v>67</v>
      </c>
      <c r="BN7" s="10">
        <v>21</v>
      </c>
      <c r="BO7" s="10">
        <v>29</v>
      </c>
      <c r="BP7" s="10"/>
      <c r="BQ7" s="10">
        <v>134</v>
      </c>
      <c r="BR7" s="10">
        <v>219</v>
      </c>
      <c r="BS7" s="10">
        <v>424</v>
      </c>
      <c r="BT7" s="10"/>
      <c r="BU7" s="10">
        <v>42</v>
      </c>
      <c r="BV7" s="10">
        <v>264</v>
      </c>
      <c r="BW7" s="10">
        <v>445</v>
      </c>
      <c r="BX7" s="10"/>
      <c r="BY7" s="10">
        <v>32</v>
      </c>
      <c r="BZ7" s="10"/>
      <c r="CA7" s="10">
        <v>195</v>
      </c>
    </row>
    <row r="8" spans="2:79" ht="30" customHeight="1" x14ac:dyDescent="0.35">
      <c r="B8" s="11" t="s">
        <v>20</v>
      </c>
      <c r="C8" s="11">
        <v>825</v>
      </c>
      <c r="D8" s="11">
        <v>400</v>
      </c>
      <c r="E8" s="11">
        <v>419</v>
      </c>
      <c r="F8" s="11"/>
      <c r="G8" s="11">
        <v>120</v>
      </c>
      <c r="H8" s="11">
        <v>135</v>
      </c>
      <c r="I8" s="11">
        <v>138</v>
      </c>
      <c r="J8" s="11">
        <v>134</v>
      </c>
      <c r="K8" s="11">
        <v>112</v>
      </c>
      <c r="L8" s="11">
        <v>186</v>
      </c>
      <c r="M8" s="11"/>
      <c r="N8" s="11">
        <v>221</v>
      </c>
      <c r="O8" s="11">
        <v>209</v>
      </c>
      <c r="P8" s="11">
        <v>155</v>
      </c>
      <c r="Q8" s="11">
        <v>236</v>
      </c>
      <c r="R8" s="11"/>
      <c r="S8" s="11">
        <v>117</v>
      </c>
      <c r="T8" s="11">
        <v>104</v>
      </c>
      <c r="U8" s="11">
        <v>48</v>
      </c>
      <c r="V8" s="11">
        <v>78</v>
      </c>
      <c r="W8" s="11">
        <v>65</v>
      </c>
      <c r="X8" s="11">
        <v>77</v>
      </c>
      <c r="Y8" s="11">
        <v>60</v>
      </c>
      <c r="Z8" s="11">
        <v>28</v>
      </c>
      <c r="AA8" s="11">
        <v>100</v>
      </c>
      <c r="AB8" s="11">
        <v>82</v>
      </c>
      <c r="AC8" s="11">
        <v>41</v>
      </c>
      <c r="AD8" s="11">
        <v>26</v>
      </c>
      <c r="AE8" s="11"/>
      <c r="AF8" s="11">
        <v>162</v>
      </c>
      <c r="AG8" s="11">
        <v>272</v>
      </c>
      <c r="AH8" s="11">
        <v>150</v>
      </c>
      <c r="AI8" s="11">
        <v>83</v>
      </c>
      <c r="AJ8" s="11">
        <v>40</v>
      </c>
      <c r="AK8" s="11">
        <v>52</v>
      </c>
      <c r="AL8" s="11"/>
      <c r="AM8" s="11">
        <v>211</v>
      </c>
      <c r="AN8" s="11">
        <v>248</v>
      </c>
      <c r="AO8" s="11">
        <v>233</v>
      </c>
      <c r="AP8" s="11">
        <v>90</v>
      </c>
      <c r="AQ8" s="11">
        <v>15</v>
      </c>
      <c r="AR8" s="11"/>
      <c r="AS8" s="11">
        <v>199</v>
      </c>
      <c r="AT8" s="11">
        <v>203</v>
      </c>
      <c r="AU8" s="11">
        <v>112</v>
      </c>
      <c r="AV8" s="11">
        <v>158</v>
      </c>
      <c r="AW8" s="11">
        <v>100</v>
      </c>
      <c r="AX8" s="11">
        <v>54</v>
      </c>
      <c r="AY8" s="11"/>
      <c r="AZ8" s="11">
        <v>174</v>
      </c>
      <c r="BA8" s="11">
        <v>229</v>
      </c>
      <c r="BB8" s="11">
        <v>148</v>
      </c>
      <c r="BC8" s="11">
        <v>66</v>
      </c>
      <c r="BD8" s="11">
        <v>203</v>
      </c>
      <c r="BE8" s="11"/>
      <c r="BF8" s="11">
        <v>645</v>
      </c>
      <c r="BG8" s="11"/>
      <c r="BH8" s="11">
        <v>483</v>
      </c>
      <c r="BI8" s="11"/>
      <c r="BJ8" s="11">
        <v>234</v>
      </c>
      <c r="BK8" s="11">
        <v>172</v>
      </c>
      <c r="BL8" s="11">
        <v>222</v>
      </c>
      <c r="BM8" s="11">
        <v>83</v>
      </c>
      <c r="BN8" s="11">
        <v>29</v>
      </c>
      <c r="BO8" s="11">
        <v>31</v>
      </c>
      <c r="BP8" s="11"/>
      <c r="BQ8" s="11">
        <v>132</v>
      </c>
      <c r="BR8" s="11">
        <v>200</v>
      </c>
      <c r="BS8" s="11">
        <v>429</v>
      </c>
      <c r="BT8" s="11"/>
      <c r="BU8" s="11">
        <v>38</v>
      </c>
      <c r="BV8" s="11">
        <v>247</v>
      </c>
      <c r="BW8" s="11">
        <v>447</v>
      </c>
      <c r="BX8" s="11"/>
      <c r="BY8" s="11">
        <v>37</v>
      </c>
      <c r="BZ8" s="11"/>
      <c r="CA8" s="11">
        <v>173</v>
      </c>
    </row>
    <row r="9" spans="2:79" x14ac:dyDescent="0.35">
      <c r="B9" s="18" t="s">
        <v>589</v>
      </c>
      <c r="C9" s="17">
        <v>0.25326434811757498</v>
      </c>
      <c r="D9" s="17">
        <v>0.29087062824715398</v>
      </c>
      <c r="E9" s="17">
        <v>0.21886863346232599</v>
      </c>
      <c r="F9" s="17"/>
      <c r="G9" s="17">
        <v>0.237073300343148</v>
      </c>
      <c r="H9" s="17">
        <v>0.305406975170331</v>
      </c>
      <c r="I9" s="17">
        <v>0.26966612057639</v>
      </c>
      <c r="J9" s="17">
        <v>0.26723321847430098</v>
      </c>
      <c r="K9" s="17">
        <v>0.21771259361532599</v>
      </c>
      <c r="L9" s="17">
        <v>0.22485981649856901</v>
      </c>
      <c r="M9" s="17"/>
      <c r="N9" s="17">
        <v>0.28397860718958101</v>
      </c>
      <c r="O9" s="17">
        <v>0.26128235234566</v>
      </c>
      <c r="P9" s="17">
        <v>0.225616230558498</v>
      </c>
      <c r="Q9" s="17">
        <v>0.23256133068165799</v>
      </c>
      <c r="R9" s="17"/>
      <c r="S9" s="17">
        <v>0.285057396412431</v>
      </c>
      <c r="T9" s="17">
        <v>0.26069871520431298</v>
      </c>
      <c r="U9" s="17">
        <v>0.24832471596358799</v>
      </c>
      <c r="V9" s="17">
        <v>0.18018003339545299</v>
      </c>
      <c r="W9" s="17">
        <v>0.227258238158626</v>
      </c>
      <c r="X9" s="17">
        <v>0.34216022208719699</v>
      </c>
      <c r="Y9" s="17">
        <v>0.41609363222171097</v>
      </c>
      <c r="Z9" s="17">
        <v>0.29142960658331402</v>
      </c>
      <c r="AA9" s="17">
        <v>0.209779694808056</v>
      </c>
      <c r="AB9" s="17">
        <v>0.20316470612429399</v>
      </c>
      <c r="AC9" s="17">
        <v>0.17543924965035501</v>
      </c>
      <c r="AD9" s="17">
        <v>0.13788302210808701</v>
      </c>
      <c r="AE9" s="17"/>
      <c r="AF9" s="17">
        <v>0.23290646834382001</v>
      </c>
      <c r="AG9" s="17">
        <v>0.23621203376219899</v>
      </c>
      <c r="AH9" s="17">
        <v>0.30225511503893399</v>
      </c>
      <c r="AI9" s="17">
        <v>0.23331497478727201</v>
      </c>
      <c r="AJ9" s="17">
        <v>0.25217585951196397</v>
      </c>
      <c r="AK9" s="17">
        <v>0.40234173110669103</v>
      </c>
      <c r="AL9" s="17"/>
      <c r="AM9" s="17">
        <v>0.20829861335761399</v>
      </c>
      <c r="AN9" s="17">
        <v>0.30501308188875498</v>
      </c>
      <c r="AO9" s="17">
        <v>0.22475477779858899</v>
      </c>
      <c r="AP9" s="17">
        <v>0.32310952346726002</v>
      </c>
      <c r="AQ9" s="17">
        <v>0.21401264010733301</v>
      </c>
      <c r="AR9" s="17"/>
      <c r="AS9" s="17">
        <v>0.31650128821416301</v>
      </c>
      <c r="AT9" s="17">
        <v>0.21224662631969299</v>
      </c>
      <c r="AU9" s="17">
        <v>0.22434331171907401</v>
      </c>
      <c r="AV9" s="17">
        <v>0.279552028045292</v>
      </c>
      <c r="AW9" s="17">
        <v>0.24583194375706499</v>
      </c>
      <c r="AX9" s="17">
        <v>0.17014494219191301</v>
      </c>
      <c r="AY9" s="17"/>
      <c r="AZ9" s="17">
        <v>0.23688139130309599</v>
      </c>
      <c r="BA9" s="17">
        <v>0.2620133896356</v>
      </c>
      <c r="BB9" s="17">
        <v>0.21809662666288501</v>
      </c>
      <c r="BC9" s="17">
        <v>0.28889724046073301</v>
      </c>
      <c r="BD9" s="17">
        <v>0.274385669231686</v>
      </c>
      <c r="BE9" s="17"/>
      <c r="BF9" s="17">
        <v>0.245984717883623</v>
      </c>
      <c r="BG9" s="17"/>
      <c r="BH9" s="17">
        <v>0.25749472462210998</v>
      </c>
      <c r="BI9" s="17"/>
      <c r="BJ9" s="17">
        <v>0.26107228499370899</v>
      </c>
      <c r="BK9" s="17">
        <v>0.27742186204475</v>
      </c>
      <c r="BL9" s="17">
        <v>0.25447200968724898</v>
      </c>
      <c r="BM9" s="17">
        <v>0.21895528980176099</v>
      </c>
      <c r="BN9" s="17">
        <v>0.15838513023317299</v>
      </c>
      <c r="BO9" s="17">
        <v>0.222715642016281</v>
      </c>
      <c r="BP9" s="17"/>
      <c r="BQ9" s="17">
        <v>0.34695536837289997</v>
      </c>
      <c r="BR9" s="17">
        <v>0.244679684973232</v>
      </c>
      <c r="BS9" s="17">
        <v>0.24804290475853</v>
      </c>
      <c r="BT9" s="17"/>
      <c r="BU9" s="17">
        <v>0.30838421556455398</v>
      </c>
      <c r="BV9" s="17">
        <v>0.27598975155252897</v>
      </c>
      <c r="BW9" s="17">
        <v>0.25177221203313899</v>
      </c>
      <c r="BX9" s="17"/>
      <c r="BY9" s="17">
        <v>0.17348198251532301</v>
      </c>
      <c r="BZ9" s="17"/>
      <c r="CA9" s="17">
        <v>0.398258506119402</v>
      </c>
    </row>
    <row r="10" spans="2:79" x14ac:dyDescent="0.35">
      <c r="B10" s="18" t="s">
        <v>590</v>
      </c>
      <c r="C10" s="17">
        <v>0.49037631335569098</v>
      </c>
      <c r="D10" s="17">
        <v>0.46545442419389998</v>
      </c>
      <c r="E10" s="17">
        <v>0.51108579425644896</v>
      </c>
      <c r="F10" s="17"/>
      <c r="G10" s="17">
        <v>0.44404791799899801</v>
      </c>
      <c r="H10" s="17">
        <v>0.44802980980287499</v>
      </c>
      <c r="I10" s="17">
        <v>0.48955789451255499</v>
      </c>
      <c r="J10" s="17">
        <v>0.49815278059281698</v>
      </c>
      <c r="K10" s="17">
        <v>0.54147495818140101</v>
      </c>
      <c r="L10" s="17">
        <v>0.51550372775777098</v>
      </c>
      <c r="M10" s="17"/>
      <c r="N10" s="17">
        <v>0.50673066862673199</v>
      </c>
      <c r="O10" s="17">
        <v>0.52212847493152703</v>
      </c>
      <c r="P10" s="17">
        <v>0.44906688875808298</v>
      </c>
      <c r="Q10" s="17">
        <v>0.47607026532006702</v>
      </c>
      <c r="R10" s="17"/>
      <c r="S10" s="17">
        <v>0.45747765368086701</v>
      </c>
      <c r="T10" s="17">
        <v>0.56117449523740204</v>
      </c>
      <c r="U10" s="17">
        <v>0.46333441648643497</v>
      </c>
      <c r="V10" s="17">
        <v>0.49643394834086901</v>
      </c>
      <c r="W10" s="17">
        <v>0.60209029238397604</v>
      </c>
      <c r="X10" s="17">
        <v>0.39905373635104802</v>
      </c>
      <c r="Y10" s="17">
        <v>0.39293809834390803</v>
      </c>
      <c r="Z10" s="17">
        <v>0.52237972710786595</v>
      </c>
      <c r="AA10" s="17">
        <v>0.43627094330446797</v>
      </c>
      <c r="AB10" s="17">
        <v>0.57505182697900903</v>
      </c>
      <c r="AC10" s="17">
        <v>0.47397889072094201</v>
      </c>
      <c r="AD10" s="17">
        <v>0.53650450677716299</v>
      </c>
      <c r="AE10" s="17"/>
      <c r="AF10" s="17">
        <v>0.456388990640822</v>
      </c>
      <c r="AG10" s="17">
        <v>0.49495258100684902</v>
      </c>
      <c r="AH10" s="17">
        <v>0.55385595047376102</v>
      </c>
      <c r="AI10" s="17">
        <v>0.54553009760495597</v>
      </c>
      <c r="AJ10" s="17">
        <v>0.47853535479924703</v>
      </c>
      <c r="AK10" s="17">
        <v>0.41326188089288801</v>
      </c>
      <c r="AL10" s="17"/>
      <c r="AM10" s="17">
        <v>0.50092629702942904</v>
      </c>
      <c r="AN10" s="17">
        <v>0.45975919590721598</v>
      </c>
      <c r="AO10" s="17">
        <v>0.55092273237247402</v>
      </c>
      <c r="AP10" s="17">
        <v>0.423747928857374</v>
      </c>
      <c r="AQ10" s="17">
        <v>0.43819860959233398</v>
      </c>
      <c r="AR10" s="17"/>
      <c r="AS10" s="17">
        <v>0.447308340716777</v>
      </c>
      <c r="AT10" s="17">
        <v>0.533830908230016</v>
      </c>
      <c r="AU10" s="17">
        <v>0.55989468239837303</v>
      </c>
      <c r="AV10" s="17">
        <v>0.45227201175612303</v>
      </c>
      <c r="AW10" s="17">
        <v>0.49982010428803703</v>
      </c>
      <c r="AX10" s="17">
        <v>0.43548687929054702</v>
      </c>
      <c r="AY10" s="17"/>
      <c r="AZ10" s="17">
        <v>0.52981061709831201</v>
      </c>
      <c r="BA10" s="17">
        <v>0.51281450230582903</v>
      </c>
      <c r="BB10" s="17">
        <v>0.48896321510442198</v>
      </c>
      <c r="BC10" s="17">
        <v>0.434354806903198</v>
      </c>
      <c r="BD10" s="17">
        <v>0.45969256439893702</v>
      </c>
      <c r="BE10" s="17"/>
      <c r="BF10" s="17">
        <v>0.51180755677877299</v>
      </c>
      <c r="BG10" s="17"/>
      <c r="BH10" s="17">
        <v>0.49627003947550202</v>
      </c>
      <c r="BI10" s="17"/>
      <c r="BJ10" s="17">
        <v>0.50726684978693604</v>
      </c>
      <c r="BK10" s="17">
        <v>0.46579773776450401</v>
      </c>
      <c r="BL10" s="17">
        <v>0.51473744565462098</v>
      </c>
      <c r="BM10" s="17">
        <v>0.42815082653974201</v>
      </c>
      <c r="BN10" s="17">
        <v>0.60723348633207697</v>
      </c>
      <c r="BO10" s="17">
        <v>0.50012776214776</v>
      </c>
      <c r="BP10" s="17"/>
      <c r="BQ10" s="17">
        <v>0.45634319775689802</v>
      </c>
      <c r="BR10" s="17">
        <v>0.52351144729998</v>
      </c>
      <c r="BS10" s="17">
        <v>0.51416466592692001</v>
      </c>
      <c r="BT10" s="17"/>
      <c r="BU10" s="17">
        <v>0.481276247043606</v>
      </c>
      <c r="BV10" s="17">
        <v>0.51598808444317701</v>
      </c>
      <c r="BW10" s="17">
        <v>0.50530926707804602</v>
      </c>
      <c r="BX10" s="17"/>
      <c r="BY10" s="17">
        <v>0.41626545834602602</v>
      </c>
      <c r="BZ10" s="17"/>
      <c r="CA10" s="17">
        <v>0.45931248160011101</v>
      </c>
    </row>
    <row r="11" spans="2:79" x14ac:dyDescent="0.35">
      <c r="B11" s="18" t="s">
        <v>591</v>
      </c>
      <c r="C11" s="17">
        <v>8.1830643301562297E-2</v>
      </c>
      <c r="D11" s="17">
        <v>7.5562538206547195E-2</v>
      </c>
      <c r="E11" s="17">
        <v>8.8965596300346006E-2</v>
      </c>
      <c r="F11" s="17"/>
      <c r="G11" s="17">
        <v>0.13588109022030201</v>
      </c>
      <c r="H11" s="17">
        <v>0.117260382198628</v>
      </c>
      <c r="I11" s="17">
        <v>6.4840492972223399E-2</v>
      </c>
      <c r="J11" s="17">
        <v>6.5434352216507605E-2</v>
      </c>
      <c r="K11" s="17">
        <v>5.4702500302357203E-2</v>
      </c>
      <c r="L11" s="17">
        <v>6.1744040840650598E-2</v>
      </c>
      <c r="M11" s="17"/>
      <c r="N11" s="17">
        <v>7.4180134174750195E-2</v>
      </c>
      <c r="O11" s="17">
        <v>6.4058982710460302E-2</v>
      </c>
      <c r="P11" s="17">
        <v>7.9467707016400199E-2</v>
      </c>
      <c r="Q11" s="17">
        <v>0.103878251274742</v>
      </c>
      <c r="R11" s="17"/>
      <c r="S11" s="17">
        <v>0.120368288053659</v>
      </c>
      <c r="T11" s="17">
        <v>2.55069001535226E-2</v>
      </c>
      <c r="U11" s="17">
        <v>6.6584213161411707E-2</v>
      </c>
      <c r="V11" s="17">
        <v>9.6428944488783197E-2</v>
      </c>
      <c r="W11" s="17">
        <v>5.3763696806245098E-2</v>
      </c>
      <c r="X11" s="17">
        <v>4.9344979373100499E-2</v>
      </c>
      <c r="Y11" s="17">
        <v>8.5537766703938006E-2</v>
      </c>
      <c r="Z11" s="17">
        <v>5.5535100036709598E-2</v>
      </c>
      <c r="AA11" s="17">
        <v>0.14192970657368001</v>
      </c>
      <c r="AB11" s="17">
        <v>4.5902801222521598E-2</v>
      </c>
      <c r="AC11" s="17">
        <v>0.130429154054306</v>
      </c>
      <c r="AD11" s="17">
        <v>0.110777360712878</v>
      </c>
      <c r="AE11" s="17"/>
      <c r="AF11" s="17">
        <v>0.107000239359837</v>
      </c>
      <c r="AG11" s="17">
        <v>7.2855389939458198E-2</v>
      </c>
      <c r="AH11" s="17">
        <v>6.2883585048496199E-2</v>
      </c>
      <c r="AI11" s="17">
        <v>6.8064286185908401E-2</v>
      </c>
      <c r="AJ11" s="17">
        <v>0.12749026555162599</v>
      </c>
      <c r="AK11" s="17">
        <v>0.10659872238238</v>
      </c>
      <c r="AL11" s="17"/>
      <c r="AM11" s="17">
        <v>7.6074565525446405E-2</v>
      </c>
      <c r="AN11" s="17">
        <v>7.6050754316045396E-2</v>
      </c>
      <c r="AO11" s="17">
        <v>7.8809766731186795E-2</v>
      </c>
      <c r="AP11" s="17">
        <v>0.109225901963333</v>
      </c>
      <c r="AQ11" s="17">
        <v>0.17439692230227499</v>
      </c>
      <c r="AR11" s="17"/>
      <c r="AS11" s="17">
        <v>9.8748607050153703E-2</v>
      </c>
      <c r="AT11" s="17">
        <v>6.5106145852702801E-2</v>
      </c>
      <c r="AU11" s="17">
        <v>3.7040474270552903E-2</v>
      </c>
      <c r="AV11" s="17">
        <v>9.2311709300204395E-2</v>
      </c>
      <c r="AW11" s="17">
        <v>4.6515078325405301E-2</v>
      </c>
      <c r="AX11" s="17">
        <v>0.21083750824313099</v>
      </c>
      <c r="AY11" s="17"/>
      <c r="AZ11" s="17">
        <v>7.6085937813758206E-2</v>
      </c>
      <c r="BA11" s="17">
        <v>6.8036960499155405E-2</v>
      </c>
      <c r="BB11" s="17">
        <v>5.52090922989203E-2</v>
      </c>
      <c r="BC11" s="17">
        <v>0.10083378305343001</v>
      </c>
      <c r="BD11" s="17">
        <v>0.114256324646615</v>
      </c>
      <c r="BE11" s="17"/>
      <c r="BF11" s="17">
        <v>6.0701872354801498E-2</v>
      </c>
      <c r="BG11" s="17"/>
      <c r="BH11" s="17">
        <v>7.3879039047948195E-2</v>
      </c>
      <c r="BI11" s="17"/>
      <c r="BJ11" s="17">
        <v>7.1721364189881398E-2</v>
      </c>
      <c r="BK11" s="17">
        <v>0.106599224535308</v>
      </c>
      <c r="BL11" s="17">
        <v>7.0845807490880805E-2</v>
      </c>
      <c r="BM11" s="17">
        <v>9.2887623213547502E-2</v>
      </c>
      <c r="BN11" s="17">
        <v>7.5161189043835896E-2</v>
      </c>
      <c r="BO11" s="17">
        <v>8.7574499018556004E-2</v>
      </c>
      <c r="BP11" s="17"/>
      <c r="BQ11" s="17">
        <v>4.8027217019661499E-2</v>
      </c>
      <c r="BR11" s="17">
        <v>0.10012572914557299</v>
      </c>
      <c r="BS11" s="17">
        <v>7.8927582922358699E-2</v>
      </c>
      <c r="BT11" s="17"/>
      <c r="BU11" s="17">
        <v>5.97342563998162E-2</v>
      </c>
      <c r="BV11" s="17">
        <v>7.7892921565988399E-2</v>
      </c>
      <c r="BW11" s="17">
        <v>9.5354331389667493E-2</v>
      </c>
      <c r="BX11" s="17"/>
      <c r="BY11" s="17">
        <v>0.17632515271244101</v>
      </c>
      <c r="BZ11" s="17"/>
      <c r="CA11" s="17">
        <v>2.6085907293788398E-2</v>
      </c>
    </row>
    <row r="12" spans="2:79" x14ac:dyDescent="0.35">
      <c r="B12" s="18" t="s">
        <v>592</v>
      </c>
      <c r="C12" s="17">
        <v>3.97175537036892E-2</v>
      </c>
      <c r="D12" s="17">
        <v>5.2724639841745198E-2</v>
      </c>
      <c r="E12" s="17">
        <v>2.5842866667871299E-2</v>
      </c>
      <c r="F12" s="17"/>
      <c r="G12" s="17">
        <v>6.6675645094049399E-2</v>
      </c>
      <c r="H12" s="17">
        <v>9.9570565900104994E-3</v>
      </c>
      <c r="I12" s="17">
        <v>4.5241942585960399E-2</v>
      </c>
      <c r="J12" s="17">
        <v>2.8220668532991201E-2</v>
      </c>
      <c r="K12" s="17">
        <v>3.0957918135443799E-2</v>
      </c>
      <c r="L12" s="17">
        <v>5.34647703285029E-2</v>
      </c>
      <c r="M12" s="17"/>
      <c r="N12" s="17">
        <v>2.9008577479364799E-2</v>
      </c>
      <c r="O12" s="17">
        <v>3.0013162758128601E-2</v>
      </c>
      <c r="P12" s="17">
        <v>7.8130769807848596E-2</v>
      </c>
      <c r="Q12" s="17">
        <v>3.3858244410022699E-2</v>
      </c>
      <c r="R12" s="17"/>
      <c r="S12" s="17">
        <v>2.4394046471418001E-2</v>
      </c>
      <c r="T12" s="17">
        <v>3.1056095232127101E-2</v>
      </c>
      <c r="U12" s="17">
        <v>5.1543066531383699E-2</v>
      </c>
      <c r="V12" s="17">
        <v>2.0606804618210999E-2</v>
      </c>
      <c r="W12" s="17">
        <v>1.9417752902648199E-2</v>
      </c>
      <c r="X12" s="17">
        <v>7.6900797777569405E-2</v>
      </c>
      <c r="Y12" s="17">
        <v>2.1593532590494499E-2</v>
      </c>
      <c r="Z12" s="17">
        <v>0</v>
      </c>
      <c r="AA12" s="17">
        <v>5.7064957237111601E-2</v>
      </c>
      <c r="AB12" s="17">
        <v>4.3294461361199403E-2</v>
      </c>
      <c r="AC12" s="17">
        <v>5.7220860526512998E-2</v>
      </c>
      <c r="AD12" s="17">
        <v>9.8653628850278605E-2</v>
      </c>
      <c r="AE12" s="17"/>
      <c r="AF12" s="17">
        <v>3.58102624006938E-2</v>
      </c>
      <c r="AG12" s="17">
        <v>5.6141577793669198E-2</v>
      </c>
      <c r="AH12" s="17">
        <v>2.1959359845557101E-2</v>
      </c>
      <c r="AI12" s="17">
        <v>1.4375156189165799E-2</v>
      </c>
      <c r="AJ12" s="17">
        <v>1.69171828798537E-2</v>
      </c>
      <c r="AK12" s="17">
        <v>2.3340554600076099E-2</v>
      </c>
      <c r="AL12" s="17"/>
      <c r="AM12" s="17">
        <v>3.2688527457067899E-2</v>
      </c>
      <c r="AN12" s="17">
        <v>3.11413349588077E-2</v>
      </c>
      <c r="AO12" s="17">
        <v>4.1270639218657097E-2</v>
      </c>
      <c r="AP12" s="17">
        <v>5.8239646972801602E-2</v>
      </c>
      <c r="AQ12" s="17">
        <v>0</v>
      </c>
      <c r="AR12" s="17"/>
      <c r="AS12" s="17">
        <v>2.9671481479454798E-2</v>
      </c>
      <c r="AT12" s="17">
        <v>4.5704144589373497E-2</v>
      </c>
      <c r="AU12" s="17">
        <v>6.5958337125861105E-2</v>
      </c>
      <c r="AV12" s="17">
        <v>4.6681615312091002E-2</v>
      </c>
      <c r="AW12" s="17">
        <v>2.85700779599991E-2</v>
      </c>
      <c r="AX12" s="17">
        <v>0</v>
      </c>
      <c r="AY12" s="17"/>
      <c r="AZ12" s="17">
        <v>2.30256580941277E-2</v>
      </c>
      <c r="BA12" s="17">
        <v>5.3546386379560801E-2</v>
      </c>
      <c r="BB12" s="17">
        <v>2.83167461062491E-2</v>
      </c>
      <c r="BC12" s="17">
        <v>6.29182583626169E-2</v>
      </c>
      <c r="BD12" s="17">
        <v>4.0312344968007702E-2</v>
      </c>
      <c r="BE12" s="17"/>
      <c r="BF12" s="17">
        <v>3.8414330044725199E-2</v>
      </c>
      <c r="BG12" s="17"/>
      <c r="BH12" s="17">
        <v>4.97457530575076E-2</v>
      </c>
      <c r="BI12" s="17"/>
      <c r="BJ12" s="17">
        <v>2.4542540715677699E-2</v>
      </c>
      <c r="BK12" s="17">
        <v>1.7957490691477399E-2</v>
      </c>
      <c r="BL12" s="17">
        <v>3.0165819850929799E-2</v>
      </c>
      <c r="BM12" s="17">
        <v>9.5800304558385396E-2</v>
      </c>
      <c r="BN12" s="17">
        <v>0.13248513222456701</v>
      </c>
      <c r="BO12" s="17">
        <v>6.3721757841448401E-2</v>
      </c>
      <c r="BP12" s="17"/>
      <c r="BQ12" s="17">
        <v>4.4803656567856398E-2</v>
      </c>
      <c r="BR12" s="17">
        <v>1.45927150988503E-2</v>
      </c>
      <c r="BS12" s="17">
        <v>5.3238822734657798E-2</v>
      </c>
      <c r="BT12" s="17"/>
      <c r="BU12" s="17">
        <v>5.2280285584424102E-2</v>
      </c>
      <c r="BV12" s="17">
        <v>2.8316059530890302E-2</v>
      </c>
      <c r="BW12" s="17">
        <v>5.0810132851518502E-2</v>
      </c>
      <c r="BX12" s="17"/>
      <c r="BY12" s="17">
        <v>7.8930893461878301E-2</v>
      </c>
      <c r="BZ12" s="17"/>
      <c r="CA12" s="17">
        <v>2.2113275790416199E-2</v>
      </c>
    </row>
    <row r="13" spans="2:79" x14ac:dyDescent="0.35">
      <c r="B13" s="18" t="s">
        <v>136</v>
      </c>
      <c r="C13" s="17">
        <v>0.13481114152148299</v>
      </c>
      <c r="D13" s="17">
        <v>0.11538776951065401</v>
      </c>
      <c r="E13" s="17">
        <v>0.15523710931300799</v>
      </c>
      <c r="F13" s="17"/>
      <c r="G13" s="17">
        <v>0.116322046343503</v>
      </c>
      <c r="H13" s="17">
        <v>0.119345776238156</v>
      </c>
      <c r="I13" s="17">
        <v>0.130693549352872</v>
      </c>
      <c r="J13" s="17">
        <v>0.14095898018338299</v>
      </c>
      <c r="K13" s="17">
        <v>0.15515202976547099</v>
      </c>
      <c r="L13" s="17">
        <v>0.14442764457450599</v>
      </c>
      <c r="M13" s="17"/>
      <c r="N13" s="17">
        <v>0.10610201252957301</v>
      </c>
      <c r="O13" s="17">
        <v>0.122517027254224</v>
      </c>
      <c r="P13" s="17">
        <v>0.167718403859171</v>
      </c>
      <c r="Q13" s="17">
        <v>0.15363190831351101</v>
      </c>
      <c r="R13" s="17"/>
      <c r="S13" s="17">
        <v>0.112702615381625</v>
      </c>
      <c r="T13" s="17">
        <v>0.12156379417263501</v>
      </c>
      <c r="U13" s="17">
        <v>0.17021358785718199</v>
      </c>
      <c r="V13" s="17">
        <v>0.206350269156683</v>
      </c>
      <c r="W13" s="17">
        <v>9.7470019748505193E-2</v>
      </c>
      <c r="X13" s="17">
        <v>0.13254026441108499</v>
      </c>
      <c r="Y13" s="17">
        <v>8.3836970139949202E-2</v>
      </c>
      <c r="Z13" s="17">
        <v>0.130655566272111</v>
      </c>
      <c r="AA13" s="17">
        <v>0.15495469807668499</v>
      </c>
      <c r="AB13" s="17">
        <v>0.13258620431297599</v>
      </c>
      <c r="AC13" s="17">
        <v>0.16293184504788399</v>
      </c>
      <c r="AD13" s="17">
        <v>0.116181481551594</v>
      </c>
      <c r="AE13" s="17"/>
      <c r="AF13" s="17">
        <v>0.16789403925482699</v>
      </c>
      <c r="AG13" s="17">
        <v>0.139838417497824</v>
      </c>
      <c r="AH13" s="17">
        <v>5.9045989593251899E-2</v>
      </c>
      <c r="AI13" s="17">
        <v>0.138715485232698</v>
      </c>
      <c r="AJ13" s="17">
        <v>0.124881337257309</v>
      </c>
      <c r="AK13" s="17">
        <v>5.4457111017965798E-2</v>
      </c>
      <c r="AL13" s="17"/>
      <c r="AM13" s="17">
        <v>0.18201199663044401</v>
      </c>
      <c r="AN13" s="17">
        <v>0.128035632929176</v>
      </c>
      <c r="AO13" s="17">
        <v>0.10424208387909301</v>
      </c>
      <c r="AP13" s="17">
        <v>8.5676998739231694E-2</v>
      </c>
      <c r="AQ13" s="17">
        <v>0.173391827998058</v>
      </c>
      <c r="AR13" s="17"/>
      <c r="AS13" s="17">
        <v>0.10777028253945201</v>
      </c>
      <c r="AT13" s="17">
        <v>0.14311217500821399</v>
      </c>
      <c r="AU13" s="17">
        <v>0.112763194486139</v>
      </c>
      <c r="AV13" s="17">
        <v>0.12918263558628901</v>
      </c>
      <c r="AW13" s="17">
        <v>0.17926279566949399</v>
      </c>
      <c r="AX13" s="17">
        <v>0.183530670274409</v>
      </c>
      <c r="AY13" s="17"/>
      <c r="AZ13" s="17">
        <v>0.13419639569070599</v>
      </c>
      <c r="BA13" s="17">
        <v>0.10358876117985499</v>
      </c>
      <c r="BB13" s="17">
        <v>0.20941431982752301</v>
      </c>
      <c r="BC13" s="17">
        <v>0.11299591122002201</v>
      </c>
      <c r="BD13" s="17">
        <v>0.11135309675475399</v>
      </c>
      <c r="BE13" s="17"/>
      <c r="BF13" s="17">
        <v>0.143091522938078</v>
      </c>
      <c r="BG13" s="17"/>
      <c r="BH13" s="17">
        <v>0.12261044379693301</v>
      </c>
      <c r="BI13" s="17"/>
      <c r="BJ13" s="17">
        <v>0.135396960313797</v>
      </c>
      <c r="BK13" s="17">
        <v>0.13222368496396</v>
      </c>
      <c r="BL13" s="17">
        <v>0.12977891731631899</v>
      </c>
      <c r="BM13" s="17">
        <v>0.164205955886564</v>
      </c>
      <c r="BN13" s="17">
        <v>2.6735062166347402E-2</v>
      </c>
      <c r="BO13" s="17">
        <v>0.125860338975955</v>
      </c>
      <c r="BP13" s="17"/>
      <c r="BQ13" s="17">
        <v>0.103870560282684</v>
      </c>
      <c r="BR13" s="17">
        <v>0.11709042348236499</v>
      </c>
      <c r="BS13" s="17">
        <v>0.105626023657533</v>
      </c>
      <c r="BT13" s="17"/>
      <c r="BU13" s="17">
        <v>9.8324995407600105E-2</v>
      </c>
      <c r="BV13" s="17">
        <v>0.10181318290741501</v>
      </c>
      <c r="BW13" s="17">
        <v>9.6754056647629594E-2</v>
      </c>
      <c r="BX13" s="17"/>
      <c r="BY13" s="17">
        <v>0.15499651296433201</v>
      </c>
      <c r="BZ13" s="17"/>
      <c r="CA13" s="17">
        <v>9.4229829196282797E-2</v>
      </c>
    </row>
    <row r="14" spans="2:79" x14ac:dyDescent="0.35">
      <c r="B14" s="18" t="s">
        <v>593</v>
      </c>
      <c r="C14" s="21">
        <v>0.74364066147326602</v>
      </c>
      <c r="D14" s="21">
        <v>0.75632505244105397</v>
      </c>
      <c r="E14" s="21">
        <v>0.72995442771877495</v>
      </c>
      <c r="F14" s="21"/>
      <c r="G14" s="21">
        <v>0.68112121834214601</v>
      </c>
      <c r="H14" s="21">
        <v>0.75343678497320599</v>
      </c>
      <c r="I14" s="21">
        <v>0.75922401508894399</v>
      </c>
      <c r="J14" s="21">
        <v>0.76538599906711802</v>
      </c>
      <c r="K14" s="21">
        <v>0.75918755179672803</v>
      </c>
      <c r="L14" s="21">
        <v>0.74036354425633999</v>
      </c>
      <c r="M14" s="21"/>
      <c r="N14" s="21">
        <v>0.79070927581631201</v>
      </c>
      <c r="O14" s="21">
        <v>0.78341082727718703</v>
      </c>
      <c r="P14" s="21">
        <v>0.67468311931658098</v>
      </c>
      <c r="Q14" s="21">
        <v>0.70863159600172498</v>
      </c>
      <c r="R14" s="21"/>
      <c r="S14" s="21">
        <v>0.74253505009329801</v>
      </c>
      <c r="T14" s="21">
        <v>0.82187321044171502</v>
      </c>
      <c r="U14" s="21">
        <v>0.71165913245002199</v>
      </c>
      <c r="V14" s="21">
        <v>0.67661398173632303</v>
      </c>
      <c r="W14" s="21">
        <v>0.82934853054260105</v>
      </c>
      <c r="X14" s="21">
        <v>0.741213958438245</v>
      </c>
      <c r="Y14" s="21">
        <v>0.80903173056561795</v>
      </c>
      <c r="Z14" s="21">
        <v>0.81380933369118003</v>
      </c>
      <c r="AA14" s="21">
        <v>0.64605063811252395</v>
      </c>
      <c r="AB14" s="21">
        <v>0.77821653310330297</v>
      </c>
      <c r="AC14" s="21">
        <v>0.64941814037129597</v>
      </c>
      <c r="AD14" s="21">
        <v>0.674387528885249</v>
      </c>
      <c r="AE14" s="21"/>
      <c r="AF14" s="21">
        <v>0.68929545898464195</v>
      </c>
      <c r="AG14" s="21">
        <v>0.73116461476904804</v>
      </c>
      <c r="AH14" s="21">
        <v>0.856111065512695</v>
      </c>
      <c r="AI14" s="21">
        <v>0.778845072392228</v>
      </c>
      <c r="AJ14" s="21">
        <v>0.730711214311211</v>
      </c>
      <c r="AK14" s="21">
        <v>0.81560361199957798</v>
      </c>
      <c r="AL14" s="21"/>
      <c r="AM14" s="21">
        <v>0.70922491038704205</v>
      </c>
      <c r="AN14" s="21">
        <v>0.76477227779597101</v>
      </c>
      <c r="AO14" s="21">
        <v>0.77567751017106301</v>
      </c>
      <c r="AP14" s="21">
        <v>0.74685745232463396</v>
      </c>
      <c r="AQ14" s="21">
        <v>0.65221124969966704</v>
      </c>
      <c r="AR14" s="21"/>
      <c r="AS14" s="21">
        <v>0.76380962893093896</v>
      </c>
      <c r="AT14" s="21">
        <v>0.74607753454970904</v>
      </c>
      <c r="AU14" s="21">
        <v>0.78423799411744699</v>
      </c>
      <c r="AV14" s="21">
        <v>0.73182403980141497</v>
      </c>
      <c r="AW14" s="21">
        <v>0.74565204804510199</v>
      </c>
      <c r="AX14" s="21">
        <v>0.60563182148245998</v>
      </c>
      <c r="AY14" s="21"/>
      <c r="AZ14" s="21">
        <v>0.76669200840140805</v>
      </c>
      <c r="BA14" s="21">
        <v>0.77482789194142898</v>
      </c>
      <c r="BB14" s="21">
        <v>0.70705984176730696</v>
      </c>
      <c r="BC14" s="21">
        <v>0.72325204736393101</v>
      </c>
      <c r="BD14" s="21">
        <v>0.73407823363062397</v>
      </c>
      <c r="BE14" s="21"/>
      <c r="BF14" s="21">
        <v>0.75779227466239596</v>
      </c>
      <c r="BG14" s="21"/>
      <c r="BH14" s="21">
        <v>0.75376476409761195</v>
      </c>
      <c r="BI14" s="21"/>
      <c r="BJ14" s="21">
        <v>0.76833913478064397</v>
      </c>
      <c r="BK14" s="21">
        <v>0.74321959980925401</v>
      </c>
      <c r="BL14" s="21">
        <v>0.76920945534187002</v>
      </c>
      <c r="BM14" s="21">
        <v>0.64710611634150295</v>
      </c>
      <c r="BN14" s="21">
        <v>0.76561861656524999</v>
      </c>
      <c r="BO14" s="21">
        <v>0.72284340416404103</v>
      </c>
      <c r="BP14" s="21"/>
      <c r="BQ14" s="21">
        <v>0.803298566129798</v>
      </c>
      <c r="BR14" s="21">
        <v>0.76819113227321201</v>
      </c>
      <c r="BS14" s="21">
        <v>0.76220757068544998</v>
      </c>
      <c r="BT14" s="21"/>
      <c r="BU14" s="21">
        <v>0.78966046260816003</v>
      </c>
      <c r="BV14" s="21">
        <v>0.79197783599570604</v>
      </c>
      <c r="BW14" s="21">
        <v>0.75708147911118395</v>
      </c>
      <c r="BX14" s="21"/>
      <c r="BY14" s="21">
        <v>0.589747440861349</v>
      </c>
      <c r="BZ14" s="21"/>
      <c r="CA14" s="21">
        <v>0.85757098771951301</v>
      </c>
    </row>
    <row r="15" spans="2:79" x14ac:dyDescent="0.35">
      <c r="B15" s="18" t="s">
        <v>594</v>
      </c>
      <c r="C15" s="21">
        <v>0.121548197005252</v>
      </c>
      <c r="D15" s="21">
        <v>0.12828717804829201</v>
      </c>
      <c r="E15" s="21">
        <v>0.11480846296821701</v>
      </c>
      <c r="F15" s="21"/>
      <c r="G15" s="21">
        <v>0.20255673531435101</v>
      </c>
      <c r="H15" s="21">
        <v>0.127217438788638</v>
      </c>
      <c r="I15" s="21">
        <v>0.11008243555818401</v>
      </c>
      <c r="J15" s="21">
        <v>9.3655020749498899E-2</v>
      </c>
      <c r="K15" s="21">
        <v>8.5660418437801006E-2</v>
      </c>
      <c r="L15" s="21">
        <v>0.11520881116915301</v>
      </c>
      <c r="M15" s="21"/>
      <c r="N15" s="21">
        <v>0.103188711654115</v>
      </c>
      <c r="O15" s="21">
        <v>9.40721454685889E-2</v>
      </c>
      <c r="P15" s="21">
        <v>0.15759847682424899</v>
      </c>
      <c r="Q15" s="21">
        <v>0.13773649568476501</v>
      </c>
      <c r="R15" s="21"/>
      <c r="S15" s="21">
        <v>0.144762334525077</v>
      </c>
      <c r="T15" s="21">
        <v>5.6562995385649698E-2</v>
      </c>
      <c r="U15" s="21">
        <v>0.118127279692795</v>
      </c>
      <c r="V15" s="21">
        <v>0.11703574910699401</v>
      </c>
      <c r="W15" s="21">
        <v>7.3181449708893301E-2</v>
      </c>
      <c r="X15" s="21">
        <v>0.12624577715067001</v>
      </c>
      <c r="Y15" s="21">
        <v>0.10713129929443201</v>
      </c>
      <c r="Z15" s="21">
        <v>5.5535100036709598E-2</v>
      </c>
      <c r="AA15" s="21">
        <v>0.19899466381079101</v>
      </c>
      <c r="AB15" s="21">
        <v>8.9197262583721001E-2</v>
      </c>
      <c r="AC15" s="21">
        <v>0.18765001458081901</v>
      </c>
      <c r="AD15" s="21">
        <v>0.20943098956315701</v>
      </c>
      <c r="AE15" s="21"/>
      <c r="AF15" s="21">
        <v>0.14281050176053101</v>
      </c>
      <c r="AG15" s="21">
        <v>0.12899696773312699</v>
      </c>
      <c r="AH15" s="21">
        <v>8.4842944894053196E-2</v>
      </c>
      <c r="AI15" s="21">
        <v>8.2439442375074098E-2</v>
      </c>
      <c r="AJ15" s="21">
        <v>0.14440744843147901</v>
      </c>
      <c r="AK15" s="21">
        <v>0.129939276982456</v>
      </c>
      <c r="AL15" s="21"/>
      <c r="AM15" s="21">
        <v>0.10876309298251401</v>
      </c>
      <c r="AN15" s="21">
        <v>0.10719208927485301</v>
      </c>
      <c r="AO15" s="21">
        <v>0.120080405949844</v>
      </c>
      <c r="AP15" s="21">
        <v>0.167465548936134</v>
      </c>
      <c r="AQ15" s="21">
        <v>0.17439692230227499</v>
      </c>
      <c r="AR15" s="21"/>
      <c r="AS15" s="21">
        <v>0.12842008852960801</v>
      </c>
      <c r="AT15" s="21">
        <v>0.11081029044207601</v>
      </c>
      <c r="AU15" s="21">
        <v>0.10299881139641399</v>
      </c>
      <c r="AV15" s="21">
        <v>0.13899332461229499</v>
      </c>
      <c r="AW15" s="21">
        <v>7.5085156285404395E-2</v>
      </c>
      <c r="AX15" s="21">
        <v>0.21083750824313099</v>
      </c>
      <c r="AY15" s="21"/>
      <c r="AZ15" s="21">
        <v>9.9111595907885902E-2</v>
      </c>
      <c r="BA15" s="21">
        <v>0.121583346878716</v>
      </c>
      <c r="BB15" s="21">
        <v>8.3525838405169403E-2</v>
      </c>
      <c r="BC15" s="21">
        <v>0.16375204141604699</v>
      </c>
      <c r="BD15" s="21">
        <v>0.15456866961462201</v>
      </c>
      <c r="BE15" s="21"/>
      <c r="BF15" s="21">
        <v>9.9116202399526704E-2</v>
      </c>
      <c r="BG15" s="21"/>
      <c r="BH15" s="21">
        <v>0.123624792105456</v>
      </c>
      <c r="BI15" s="21"/>
      <c r="BJ15" s="21">
        <v>9.6263904905559097E-2</v>
      </c>
      <c r="BK15" s="21">
        <v>0.12455671522678601</v>
      </c>
      <c r="BL15" s="21">
        <v>0.101011627341811</v>
      </c>
      <c r="BM15" s="21">
        <v>0.188687927771933</v>
      </c>
      <c r="BN15" s="21">
        <v>0.20764632126840299</v>
      </c>
      <c r="BO15" s="21">
        <v>0.151296256860004</v>
      </c>
      <c r="BP15" s="21"/>
      <c r="BQ15" s="21">
        <v>9.2830873587517806E-2</v>
      </c>
      <c r="BR15" s="21">
        <v>0.114718444244423</v>
      </c>
      <c r="BS15" s="21">
        <v>0.13216640565701701</v>
      </c>
      <c r="BT15" s="21"/>
      <c r="BU15" s="21">
        <v>0.11201454198424</v>
      </c>
      <c r="BV15" s="21">
        <v>0.106208981096879</v>
      </c>
      <c r="BW15" s="21">
        <v>0.14616446424118601</v>
      </c>
      <c r="BX15" s="21"/>
      <c r="BY15" s="21">
        <v>0.25525604617431902</v>
      </c>
      <c r="BZ15" s="21"/>
      <c r="CA15" s="21">
        <v>4.8199183084204601E-2</v>
      </c>
    </row>
    <row r="16" spans="2:79" x14ac:dyDescent="0.35">
      <c r="B16" s="18" t="s">
        <v>202</v>
      </c>
      <c r="C16" s="22">
        <v>0.62209246446801403</v>
      </c>
      <c r="D16" s="22">
        <v>0.62803787439276204</v>
      </c>
      <c r="E16" s="22">
        <v>0.61514596475055705</v>
      </c>
      <c r="F16" s="22"/>
      <c r="G16" s="22">
        <v>0.47856448302779497</v>
      </c>
      <c r="H16" s="22">
        <v>0.62621934618456698</v>
      </c>
      <c r="I16" s="22">
        <v>0.64914157953076101</v>
      </c>
      <c r="J16" s="22">
        <v>0.67173097831761897</v>
      </c>
      <c r="K16" s="22">
        <v>0.673527133358927</v>
      </c>
      <c r="L16" s="22">
        <v>0.62515473308718705</v>
      </c>
      <c r="M16" s="22"/>
      <c r="N16" s="22">
        <v>0.68752056416219698</v>
      </c>
      <c r="O16" s="22">
        <v>0.68933868180859803</v>
      </c>
      <c r="P16" s="22">
        <v>0.51708464249233199</v>
      </c>
      <c r="Q16" s="22">
        <v>0.57089510031696</v>
      </c>
      <c r="R16" s="22"/>
      <c r="S16" s="22">
        <v>0.59777271556822098</v>
      </c>
      <c r="T16" s="22">
        <v>0.765310215056066</v>
      </c>
      <c r="U16" s="22">
        <v>0.59353185275722697</v>
      </c>
      <c r="V16" s="22">
        <v>0.55957823262932804</v>
      </c>
      <c r="W16" s="22">
        <v>0.75616708083370798</v>
      </c>
      <c r="X16" s="22">
        <v>0.61496818128757502</v>
      </c>
      <c r="Y16" s="22">
        <v>0.70190043127118595</v>
      </c>
      <c r="Z16" s="22">
        <v>0.75827423365447</v>
      </c>
      <c r="AA16" s="22">
        <v>0.44705597430173299</v>
      </c>
      <c r="AB16" s="22">
        <v>0.68901927051958201</v>
      </c>
      <c r="AC16" s="22">
        <v>0.46176812579047699</v>
      </c>
      <c r="AD16" s="22">
        <v>0.46495653932209202</v>
      </c>
      <c r="AE16" s="22"/>
      <c r="AF16" s="22">
        <v>0.54648495722411095</v>
      </c>
      <c r="AG16" s="22">
        <v>0.60216764703592096</v>
      </c>
      <c r="AH16" s="22">
        <v>0.77126812061864103</v>
      </c>
      <c r="AI16" s="22">
        <v>0.69640563001715405</v>
      </c>
      <c r="AJ16" s="22">
        <v>0.58630376587973199</v>
      </c>
      <c r="AK16" s="22">
        <v>0.68566433501712298</v>
      </c>
      <c r="AL16" s="22"/>
      <c r="AM16" s="22">
        <v>0.60046181740452798</v>
      </c>
      <c r="AN16" s="22">
        <v>0.65758018852111799</v>
      </c>
      <c r="AO16" s="22">
        <v>0.65559710422121897</v>
      </c>
      <c r="AP16" s="22">
        <v>0.5793919033885</v>
      </c>
      <c r="AQ16" s="22">
        <v>0.47781432739739099</v>
      </c>
      <c r="AR16" s="22"/>
      <c r="AS16" s="22">
        <v>0.635389540401331</v>
      </c>
      <c r="AT16" s="22">
        <v>0.63526724410763302</v>
      </c>
      <c r="AU16" s="22">
        <v>0.68123918272103301</v>
      </c>
      <c r="AV16" s="22">
        <v>0.59283071518912001</v>
      </c>
      <c r="AW16" s="22">
        <v>0.67056689175969697</v>
      </c>
      <c r="AX16" s="22">
        <v>0.39479431323932801</v>
      </c>
      <c r="AY16" s="22"/>
      <c r="AZ16" s="22">
        <v>0.66758041249352196</v>
      </c>
      <c r="BA16" s="22">
        <v>0.65324454506271301</v>
      </c>
      <c r="BB16" s="22">
        <v>0.62353400336213805</v>
      </c>
      <c r="BC16" s="22">
        <v>0.55950000594788396</v>
      </c>
      <c r="BD16" s="22">
        <v>0.57950956401600096</v>
      </c>
      <c r="BE16" s="22"/>
      <c r="BF16" s="22">
        <v>0.65867607226286895</v>
      </c>
      <c r="BG16" s="22"/>
      <c r="BH16" s="22">
        <v>0.63013997199215599</v>
      </c>
      <c r="BI16" s="22"/>
      <c r="BJ16" s="22">
        <v>0.67207522987508495</v>
      </c>
      <c r="BK16" s="22">
        <v>0.61866288458246799</v>
      </c>
      <c r="BL16" s="22">
        <v>0.668197828000059</v>
      </c>
      <c r="BM16" s="22">
        <v>0.45841818856957101</v>
      </c>
      <c r="BN16" s="22">
        <v>0.557972295296847</v>
      </c>
      <c r="BO16" s="22">
        <v>0.571547147304036</v>
      </c>
      <c r="BP16" s="22"/>
      <c r="BQ16" s="22">
        <v>0.71046769254228004</v>
      </c>
      <c r="BR16" s="22">
        <v>0.65347268802878899</v>
      </c>
      <c r="BS16" s="22">
        <v>0.63004116502843399</v>
      </c>
      <c r="BT16" s="22"/>
      <c r="BU16" s="22">
        <v>0.67764592062391904</v>
      </c>
      <c r="BV16" s="22">
        <v>0.685768854898827</v>
      </c>
      <c r="BW16" s="22">
        <v>0.61091701486999805</v>
      </c>
      <c r="BX16" s="22"/>
      <c r="BY16" s="22">
        <v>0.33449139468702999</v>
      </c>
      <c r="BZ16" s="22"/>
      <c r="CA16" s="22">
        <v>0.809371804635308</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776</v>
      </c>
      <c r="D7" s="10">
        <v>379</v>
      </c>
      <c r="E7" s="10">
        <v>395</v>
      </c>
      <c r="F7" s="10"/>
      <c r="G7" s="10">
        <v>94</v>
      </c>
      <c r="H7" s="10">
        <v>114</v>
      </c>
      <c r="I7" s="10">
        <v>90</v>
      </c>
      <c r="J7" s="10">
        <v>132</v>
      </c>
      <c r="K7" s="10">
        <v>146</v>
      </c>
      <c r="L7" s="10">
        <v>200</v>
      </c>
      <c r="M7" s="10"/>
      <c r="N7" s="10">
        <v>322</v>
      </c>
      <c r="O7" s="10">
        <v>191</v>
      </c>
      <c r="P7" s="10">
        <v>109</v>
      </c>
      <c r="Q7" s="10">
        <v>147</v>
      </c>
      <c r="R7" s="10"/>
      <c r="S7" s="10">
        <v>105</v>
      </c>
      <c r="T7" s="10">
        <v>118</v>
      </c>
      <c r="U7" s="10">
        <v>76</v>
      </c>
      <c r="V7" s="10">
        <v>54</v>
      </c>
      <c r="W7" s="10">
        <v>43</v>
      </c>
      <c r="X7" s="10">
        <v>63</v>
      </c>
      <c r="Y7" s="10">
        <v>69</v>
      </c>
      <c r="Z7" s="10">
        <v>25</v>
      </c>
      <c r="AA7" s="10">
        <v>79</v>
      </c>
      <c r="AB7" s="10">
        <v>80</v>
      </c>
      <c r="AC7" s="10">
        <v>40</v>
      </c>
      <c r="AD7" s="10">
        <v>24</v>
      </c>
      <c r="AE7" s="10"/>
      <c r="AF7" s="10">
        <v>116</v>
      </c>
      <c r="AG7" s="10">
        <v>259</v>
      </c>
      <c r="AH7" s="10">
        <v>151</v>
      </c>
      <c r="AI7" s="10">
        <v>81</v>
      </c>
      <c r="AJ7" s="10">
        <v>36</v>
      </c>
      <c r="AK7" s="10">
        <v>77</v>
      </c>
      <c r="AL7" s="10"/>
      <c r="AM7" s="10">
        <v>142</v>
      </c>
      <c r="AN7" s="10">
        <v>267</v>
      </c>
      <c r="AO7" s="10">
        <v>214</v>
      </c>
      <c r="AP7" s="10">
        <v>119</v>
      </c>
      <c r="AQ7" s="10">
        <v>24</v>
      </c>
      <c r="AR7" s="10"/>
      <c r="AS7" s="10">
        <v>164</v>
      </c>
      <c r="AT7" s="10">
        <v>156</v>
      </c>
      <c r="AU7" s="10">
        <v>131</v>
      </c>
      <c r="AV7" s="10">
        <v>176</v>
      </c>
      <c r="AW7" s="10">
        <v>96</v>
      </c>
      <c r="AX7" s="10">
        <v>53</v>
      </c>
      <c r="AY7" s="10"/>
      <c r="AZ7" s="10">
        <v>204</v>
      </c>
      <c r="BA7" s="10">
        <v>192</v>
      </c>
      <c r="BB7" s="10">
        <v>146</v>
      </c>
      <c r="BC7" s="10">
        <v>59</v>
      </c>
      <c r="BD7" s="10">
        <v>168</v>
      </c>
      <c r="BE7" s="10"/>
      <c r="BF7" s="10">
        <v>622</v>
      </c>
      <c r="BG7" s="10"/>
      <c r="BH7" s="10">
        <v>509</v>
      </c>
      <c r="BI7" s="10"/>
      <c r="BJ7" s="10">
        <v>213</v>
      </c>
      <c r="BK7" s="10">
        <v>162</v>
      </c>
      <c r="BL7" s="10">
        <v>261</v>
      </c>
      <c r="BM7" s="10">
        <v>48</v>
      </c>
      <c r="BN7" s="10">
        <v>23</v>
      </c>
      <c r="BO7" s="10">
        <v>24</v>
      </c>
      <c r="BP7" s="10"/>
      <c r="BQ7" s="10">
        <v>112</v>
      </c>
      <c r="BR7" s="10">
        <v>207</v>
      </c>
      <c r="BS7" s="10">
        <v>394</v>
      </c>
      <c r="BT7" s="10"/>
      <c r="BU7" s="10">
        <v>43</v>
      </c>
      <c r="BV7" s="10">
        <v>244</v>
      </c>
      <c r="BW7" s="10">
        <v>394</v>
      </c>
      <c r="BX7" s="10"/>
      <c r="BY7" s="10">
        <v>22</v>
      </c>
      <c r="BZ7" s="10"/>
      <c r="CA7" s="10">
        <v>187</v>
      </c>
    </row>
    <row r="8" spans="2:79" ht="30" customHeight="1" x14ac:dyDescent="0.35">
      <c r="B8" s="11" t="s">
        <v>20</v>
      </c>
      <c r="C8" s="11">
        <v>779</v>
      </c>
      <c r="D8" s="11">
        <v>394</v>
      </c>
      <c r="E8" s="11">
        <v>383</v>
      </c>
      <c r="F8" s="11"/>
      <c r="G8" s="11">
        <v>122</v>
      </c>
      <c r="H8" s="11">
        <v>126</v>
      </c>
      <c r="I8" s="11">
        <v>113</v>
      </c>
      <c r="J8" s="11">
        <v>147</v>
      </c>
      <c r="K8" s="11">
        <v>115</v>
      </c>
      <c r="L8" s="11">
        <v>155</v>
      </c>
      <c r="M8" s="11"/>
      <c r="N8" s="11">
        <v>223</v>
      </c>
      <c r="O8" s="11">
        <v>182</v>
      </c>
      <c r="P8" s="11">
        <v>184</v>
      </c>
      <c r="Q8" s="11">
        <v>183</v>
      </c>
      <c r="R8" s="11"/>
      <c r="S8" s="11">
        <v>114</v>
      </c>
      <c r="T8" s="11">
        <v>114</v>
      </c>
      <c r="U8" s="11">
        <v>71</v>
      </c>
      <c r="V8" s="11">
        <v>60</v>
      </c>
      <c r="W8" s="11">
        <v>44</v>
      </c>
      <c r="X8" s="11">
        <v>72</v>
      </c>
      <c r="Y8" s="11">
        <v>64</v>
      </c>
      <c r="Z8" s="11">
        <v>27</v>
      </c>
      <c r="AA8" s="11">
        <v>77</v>
      </c>
      <c r="AB8" s="11">
        <v>75</v>
      </c>
      <c r="AC8" s="11">
        <v>39</v>
      </c>
      <c r="AD8" s="11">
        <v>22</v>
      </c>
      <c r="AE8" s="11"/>
      <c r="AF8" s="11">
        <v>116</v>
      </c>
      <c r="AG8" s="11">
        <v>293</v>
      </c>
      <c r="AH8" s="11">
        <v>153</v>
      </c>
      <c r="AI8" s="11">
        <v>85</v>
      </c>
      <c r="AJ8" s="11">
        <v>28</v>
      </c>
      <c r="AK8" s="11">
        <v>49</v>
      </c>
      <c r="AL8" s="11"/>
      <c r="AM8" s="11">
        <v>156</v>
      </c>
      <c r="AN8" s="11">
        <v>291</v>
      </c>
      <c r="AO8" s="11">
        <v>201</v>
      </c>
      <c r="AP8" s="11">
        <v>102</v>
      </c>
      <c r="AQ8" s="11">
        <v>16</v>
      </c>
      <c r="AR8" s="11"/>
      <c r="AS8" s="11">
        <v>160</v>
      </c>
      <c r="AT8" s="11">
        <v>153</v>
      </c>
      <c r="AU8" s="11">
        <v>148</v>
      </c>
      <c r="AV8" s="11">
        <v>174</v>
      </c>
      <c r="AW8" s="11">
        <v>91</v>
      </c>
      <c r="AX8" s="11">
        <v>54</v>
      </c>
      <c r="AY8" s="11"/>
      <c r="AZ8" s="11">
        <v>180</v>
      </c>
      <c r="BA8" s="11">
        <v>210</v>
      </c>
      <c r="BB8" s="11">
        <v>151</v>
      </c>
      <c r="BC8" s="11">
        <v>50</v>
      </c>
      <c r="BD8" s="11">
        <v>182</v>
      </c>
      <c r="BE8" s="11"/>
      <c r="BF8" s="11">
        <v>611</v>
      </c>
      <c r="BG8" s="11"/>
      <c r="BH8" s="11">
        <v>488</v>
      </c>
      <c r="BI8" s="11"/>
      <c r="BJ8" s="11">
        <v>228</v>
      </c>
      <c r="BK8" s="11">
        <v>152</v>
      </c>
      <c r="BL8" s="11">
        <v>237</v>
      </c>
      <c r="BM8" s="11">
        <v>60</v>
      </c>
      <c r="BN8" s="11">
        <v>27</v>
      </c>
      <c r="BO8" s="11">
        <v>27</v>
      </c>
      <c r="BP8" s="11"/>
      <c r="BQ8" s="11">
        <v>118</v>
      </c>
      <c r="BR8" s="11">
        <v>201</v>
      </c>
      <c r="BS8" s="11">
        <v>394</v>
      </c>
      <c r="BT8" s="11"/>
      <c r="BU8" s="11">
        <v>41</v>
      </c>
      <c r="BV8" s="11">
        <v>231</v>
      </c>
      <c r="BW8" s="11">
        <v>403</v>
      </c>
      <c r="BX8" s="11"/>
      <c r="BY8" s="11">
        <v>30</v>
      </c>
      <c r="BZ8" s="11"/>
      <c r="CA8" s="11">
        <v>176</v>
      </c>
    </row>
    <row r="9" spans="2:79" x14ac:dyDescent="0.35">
      <c r="B9" s="18" t="s">
        <v>589</v>
      </c>
      <c r="C9" s="17">
        <v>0.27737667988738401</v>
      </c>
      <c r="D9" s="17">
        <v>0.31474527048593698</v>
      </c>
      <c r="E9" s="17">
        <v>0.24003981186097301</v>
      </c>
      <c r="F9" s="17"/>
      <c r="G9" s="17">
        <v>0.35364759532713902</v>
      </c>
      <c r="H9" s="17">
        <v>0.28396581224991801</v>
      </c>
      <c r="I9" s="17">
        <v>0.23597404204700601</v>
      </c>
      <c r="J9" s="17">
        <v>0.26131718919903701</v>
      </c>
      <c r="K9" s="17">
        <v>0.26628850856706998</v>
      </c>
      <c r="L9" s="17">
        <v>0.26601475006061498</v>
      </c>
      <c r="M9" s="17"/>
      <c r="N9" s="17">
        <v>0.30887715952992201</v>
      </c>
      <c r="O9" s="17">
        <v>0.246035338869806</v>
      </c>
      <c r="P9" s="17">
        <v>0.23066773197073201</v>
      </c>
      <c r="Q9" s="17">
        <v>0.32236203753902998</v>
      </c>
      <c r="R9" s="17"/>
      <c r="S9" s="17">
        <v>0.290036632325332</v>
      </c>
      <c r="T9" s="17">
        <v>0.36214346261845798</v>
      </c>
      <c r="U9" s="17">
        <v>0.25105727984187798</v>
      </c>
      <c r="V9" s="17">
        <v>0.239228386415829</v>
      </c>
      <c r="W9" s="17">
        <v>0.14973444187971099</v>
      </c>
      <c r="X9" s="17">
        <v>0.277797031502105</v>
      </c>
      <c r="Y9" s="17">
        <v>0.241345964569296</v>
      </c>
      <c r="Z9" s="17">
        <v>0.150786593440213</v>
      </c>
      <c r="AA9" s="17">
        <v>0.25052516293772598</v>
      </c>
      <c r="AB9" s="17">
        <v>0.32173751870609102</v>
      </c>
      <c r="AC9" s="17">
        <v>0.337564408047974</v>
      </c>
      <c r="AD9" s="17">
        <v>0.31569378578360102</v>
      </c>
      <c r="AE9" s="17"/>
      <c r="AF9" s="17">
        <v>0.33954647863930298</v>
      </c>
      <c r="AG9" s="17">
        <v>0.27070558685458002</v>
      </c>
      <c r="AH9" s="17">
        <v>0.22666553881323201</v>
      </c>
      <c r="AI9" s="17">
        <v>0.24665881957852501</v>
      </c>
      <c r="AJ9" s="17">
        <v>0.28703174265223802</v>
      </c>
      <c r="AK9" s="17">
        <v>0.39840837091273901</v>
      </c>
      <c r="AL9" s="17"/>
      <c r="AM9" s="17">
        <v>0.28253071844565097</v>
      </c>
      <c r="AN9" s="17">
        <v>0.20000618017401101</v>
      </c>
      <c r="AO9" s="17">
        <v>0.37113201458489697</v>
      </c>
      <c r="AP9" s="17">
        <v>0.317509431803989</v>
      </c>
      <c r="AQ9" s="17">
        <v>0.41921541347513203</v>
      </c>
      <c r="AR9" s="17"/>
      <c r="AS9" s="17">
        <v>0.315110935879725</v>
      </c>
      <c r="AT9" s="17">
        <v>0.25194893252233802</v>
      </c>
      <c r="AU9" s="17">
        <v>0.290318446773844</v>
      </c>
      <c r="AV9" s="17">
        <v>0.27040012065105001</v>
      </c>
      <c r="AW9" s="17">
        <v>0.223952196288593</v>
      </c>
      <c r="AX9" s="17">
        <v>0.31396761616554902</v>
      </c>
      <c r="AY9" s="17"/>
      <c r="AZ9" s="17">
        <v>0.25269979638985801</v>
      </c>
      <c r="BA9" s="17">
        <v>0.26500994533052602</v>
      </c>
      <c r="BB9" s="17">
        <v>0.239307317183478</v>
      </c>
      <c r="BC9" s="17">
        <v>0.34247627173363698</v>
      </c>
      <c r="BD9" s="17">
        <v>0.32993252767255399</v>
      </c>
      <c r="BE9" s="17"/>
      <c r="BF9" s="17">
        <v>0.27452151735288999</v>
      </c>
      <c r="BG9" s="17"/>
      <c r="BH9" s="17">
        <v>0.26937887384542702</v>
      </c>
      <c r="BI9" s="17"/>
      <c r="BJ9" s="17">
        <v>0.268097931270317</v>
      </c>
      <c r="BK9" s="17">
        <v>0.31958061909201801</v>
      </c>
      <c r="BL9" s="17">
        <v>0.29131993128990502</v>
      </c>
      <c r="BM9" s="17">
        <v>0.23738033136169701</v>
      </c>
      <c r="BN9" s="17">
        <v>0.255415101813528</v>
      </c>
      <c r="BO9" s="17">
        <v>0.33532544130327802</v>
      </c>
      <c r="BP9" s="17"/>
      <c r="BQ9" s="17">
        <v>0.24241717730255899</v>
      </c>
      <c r="BR9" s="17">
        <v>0.32989019900543198</v>
      </c>
      <c r="BS9" s="17">
        <v>0.28569647021310801</v>
      </c>
      <c r="BT9" s="17"/>
      <c r="BU9" s="17">
        <v>0.59542685274836404</v>
      </c>
      <c r="BV9" s="17">
        <v>0.27470700311282698</v>
      </c>
      <c r="BW9" s="17">
        <v>0.27687297483513001</v>
      </c>
      <c r="BX9" s="17"/>
      <c r="BY9" s="17">
        <v>0.50744628823675297</v>
      </c>
      <c r="BZ9" s="17"/>
      <c r="CA9" s="17">
        <v>0.40097798232519</v>
      </c>
    </row>
    <row r="10" spans="2:79" x14ac:dyDescent="0.35">
      <c r="B10" s="18" t="s">
        <v>590</v>
      </c>
      <c r="C10" s="17">
        <v>0.46656795129517498</v>
      </c>
      <c r="D10" s="17">
        <v>0.47170840117007701</v>
      </c>
      <c r="E10" s="17">
        <v>0.46227428729019798</v>
      </c>
      <c r="F10" s="17"/>
      <c r="G10" s="17">
        <v>0.359053396224985</v>
      </c>
      <c r="H10" s="17">
        <v>0.47265902330370402</v>
      </c>
      <c r="I10" s="17">
        <v>0.48379940887172201</v>
      </c>
      <c r="J10" s="17">
        <v>0.50851739667731899</v>
      </c>
      <c r="K10" s="17">
        <v>0.478827729655732</v>
      </c>
      <c r="L10" s="17">
        <v>0.48436775048212399</v>
      </c>
      <c r="M10" s="17"/>
      <c r="N10" s="17">
        <v>0.49538448554786702</v>
      </c>
      <c r="O10" s="17">
        <v>0.48300237076889502</v>
      </c>
      <c r="P10" s="17">
        <v>0.48768634308224201</v>
      </c>
      <c r="Q10" s="17">
        <v>0.38405803630454</v>
      </c>
      <c r="R10" s="17"/>
      <c r="S10" s="17">
        <v>0.45996807973672998</v>
      </c>
      <c r="T10" s="17">
        <v>0.45932925149558501</v>
      </c>
      <c r="U10" s="17">
        <v>0.51845347313068002</v>
      </c>
      <c r="V10" s="17">
        <v>0.52355171992058103</v>
      </c>
      <c r="W10" s="17">
        <v>0.60459622707863103</v>
      </c>
      <c r="X10" s="17">
        <v>0.38044755449114098</v>
      </c>
      <c r="Y10" s="17">
        <v>0.55492878964161896</v>
      </c>
      <c r="Z10" s="17">
        <v>0.44590377550075899</v>
      </c>
      <c r="AA10" s="17">
        <v>0.50783527923910399</v>
      </c>
      <c r="AB10" s="17">
        <v>0.413357061160114</v>
      </c>
      <c r="AC10" s="17">
        <v>0.30235367590420997</v>
      </c>
      <c r="AD10" s="17">
        <v>0.31545372477744998</v>
      </c>
      <c r="AE10" s="17"/>
      <c r="AF10" s="17">
        <v>0.356721266049006</v>
      </c>
      <c r="AG10" s="17">
        <v>0.49723157895409198</v>
      </c>
      <c r="AH10" s="17">
        <v>0.47258365406189801</v>
      </c>
      <c r="AI10" s="17">
        <v>0.54190217527064999</v>
      </c>
      <c r="AJ10" s="17">
        <v>0.43259876580637302</v>
      </c>
      <c r="AK10" s="17">
        <v>0.47874341186068098</v>
      </c>
      <c r="AL10" s="17"/>
      <c r="AM10" s="17">
        <v>0.45119049039950399</v>
      </c>
      <c r="AN10" s="17">
        <v>0.50748794531990804</v>
      </c>
      <c r="AO10" s="17">
        <v>0.45299312651645202</v>
      </c>
      <c r="AP10" s="17">
        <v>0.39072259463662801</v>
      </c>
      <c r="AQ10" s="17">
        <v>0.29026269917323699</v>
      </c>
      <c r="AR10" s="17"/>
      <c r="AS10" s="17">
        <v>0.406931928769942</v>
      </c>
      <c r="AT10" s="17">
        <v>0.49972891625274102</v>
      </c>
      <c r="AU10" s="17">
        <v>0.491687273820474</v>
      </c>
      <c r="AV10" s="17">
        <v>0.475543475624292</v>
      </c>
      <c r="AW10" s="17">
        <v>0.48952645625868901</v>
      </c>
      <c r="AX10" s="17">
        <v>0.41306179552431199</v>
      </c>
      <c r="AY10" s="17"/>
      <c r="AZ10" s="17">
        <v>0.50143149752758598</v>
      </c>
      <c r="BA10" s="17">
        <v>0.47275534308421502</v>
      </c>
      <c r="BB10" s="17">
        <v>0.471391746915166</v>
      </c>
      <c r="BC10" s="17">
        <v>0.43349472649698001</v>
      </c>
      <c r="BD10" s="17">
        <v>0.43571057337755897</v>
      </c>
      <c r="BE10" s="17"/>
      <c r="BF10" s="17">
        <v>0.47436729857403298</v>
      </c>
      <c r="BG10" s="17"/>
      <c r="BH10" s="17">
        <v>0.48418521550063798</v>
      </c>
      <c r="BI10" s="17"/>
      <c r="BJ10" s="17">
        <v>0.40981802487350799</v>
      </c>
      <c r="BK10" s="17">
        <v>0.39645208375002799</v>
      </c>
      <c r="BL10" s="17">
        <v>0.51956115675950698</v>
      </c>
      <c r="BM10" s="17">
        <v>0.50572468983213603</v>
      </c>
      <c r="BN10" s="17">
        <v>0.60217005142903901</v>
      </c>
      <c r="BO10" s="17">
        <v>0.363961206117415</v>
      </c>
      <c r="BP10" s="17"/>
      <c r="BQ10" s="17">
        <v>0.57861942287146095</v>
      </c>
      <c r="BR10" s="17">
        <v>0.47059680945642601</v>
      </c>
      <c r="BS10" s="17">
        <v>0.45160564983847601</v>
      </c>
      <c r="BT10" s="17"/>
      <c r="BU10" s="17">
        <v>0.33940397753875101</v>
      </c>
      <c r="BV10" s="17">
        <v>0.46282278416639999</v>
      </c>
      <c r="BW10" s="17">
        <v>0.48146110995279501</v>
      </c>
      <c r="BX10" s="17"/>
      <c r="BY10" s="17">
        <v>0.26555258971615298</v>
      </c>
      <c r="BZ10" s="17"/>
      <c r="CA10" s="17">
        <v>0.418011388205488</v>
      </c>
    </row>
    <row r="11" spans="2:79" x14ac:dyDescent="0.35">
      <c r="B11" s="18" t="s">
        <v>591</v>
      </c>
      <c r="C11" s="17">
        <v>0.113461644916293</v>
      </c>
      <c r="D11" s="17">
        <v>0.110676614928494</v>
      </c>
      <c r="E11" s="17">
        <v>0.113631475410262</v>
      </c>
      <c r="F11" s="17"/>
      <c r="G11" s="17">
        <v>0.163717339346</v>
      </c>
      <c r="H11" s="17">
        <v>0.121571911539108</v>
      </c>
      <c r="I11" s="17">
        <v>0.14600280983552499</v>
      </c>
      <c r="J11" s="17">
        <v>5.12504512223887E-2</v>
      </c>
      <c r="K11" s="17">
        <v>0.12722983033704599</v>
      </c>
      <c r="L11" s="17">
        <v>9.2361797436065804E-2</v>
      </c>
      <c r="M11" s="17"/>
      <c r="N11" s="17">
        <v>7.4805941120285602E-2</v>
      </c>
      <c r="O11" s="17">
        <v>8.8528970844144406E-2</v>
      </c>
      <c r="P11" s="17">
        <v>0.16929197636961801</v>
      </c>
      <c r="Q11" s="17">
        <v>0.13361322017521099</v>
      </c>
      <c r="R11" s="17"/>
      <c r="S11" s="17">
        <v>0.12575546153334299</v>
      </c>
      <c r="T11" s="17">
        <v>0.103482566195473</v>
      </c>
      <c r="U11" s="17">
        <v>8.0590212544228698E-2</v>
      </c>
      <c r="V11" s="17">
        <v>7.5206458544580398E-2</v>
      </c>
      <c r="W11" s="17">
        <v>0.17592852965575201</v>
      </c>
      <c r="X11" s="17">
        <v>0.124428258054309</v>
      </c>
      <c r="Y11" s="17">
        <v>8.9536003543950304E-2</v>
      </c>
      <c r="Z11" s="17">
        <v>0.14414557671317901</v>
      </c>
      <c r="AA11" s="17">
        <v>7.2080870598210306E-2</v>
      </c>
      <c r="AB11" s="17">
        <v>0.102480607403113</v>
      </c>
      <c r="AC11" s="17">
        <v>0.184023768105956</v>
      </c>
      <c r="AD11" s="17">
        <v>0.23716495886132499</v>
      </c>
      <c r="AE11" s="17"/>
      <c r="AF11" s="17">
        <v>6.2322211992187397E-2</v>
      </c>
      <c r="AG11" s="17">
        <v>0.109348234233025</v>
      </c>
      <c r="AH11" s="17">
        <v>0.13363303535614901</v>
      </c>
      <c r="AI11" s="17">
        <v>0.119075882612448</v>
      </c>
      <c r="AJ11" s="17">
        <v>0.22135572312027499</v>
      </c>
      <c r="AK11" s="17">
        <v>3.2551003753852302E-2</v>
      </c>
      <c r="AL11" s="17"/>
      <c r="AM11" s="17">
        <v>0.114333460210717</v>
      </c>
      <c r="AN11" s="17">
        <v>0.12422902477615901</v>
      </c>
      <c r="AO11" s="17">
        <v>8.3304391083793894E-2</v>
      </c>
      <c r="AP11" s="17">
        <v>0.121546587793294</v>
      </c>
      <c r="AQ11" s="17">
        <v>0.24949016548346001</v>
      </c>
      <c r="AR11" s="17"/>
      <c r="AS11" s="17">
        <v>0.14457475372464401</v>
      </c>
      <c r="AT11" s="17">
        <v>9.4747664410672505E-2</v>
      </c>
      <c r="AU11" s="17">
        <v>0.106506652399862</v>
      </c>
      <c r="AV11" s="17">
        <v>8.5341011580706505E-2</v>
      </c>
      <c r="AW11" s="17">
        <v>0.13499195639348999</v>
      </c>
      <c r="AX11" s="17">
        <v>0.147584742193338</v>
      </c>
      <c r="AY11" s="17"/>
      <c r="AZ11" s="17">
        <v>0.112214383435182</v>
      </c>
      <c r="BA11" s="17">
        <v>0.141568501507469</v>
      </c>
      <c r="BB11" s="17">
        <v>8.3339229239863005E-2</v>
      </c>
      <c r="BC11" s="17">
        <v>0.13115944114773401</v>
      </c>
      <c r="BD11" s="17">
        <v>0.10673292946931601</v>
      </c>
      <c r="BE11" s="17"/>
      <c r="BF11" s="17">
        <v>0.107416228966758</v>
      </c>
      <c r="BG11" s="17"/>
      <c r="BH11" s="17">
        <v>0.121058710422938</v>
      </c>
      <c r="BI11" s="17"/>
      <c r="BJ11" s="17">
        <v>0.14568009368409701</v>
      </c>
      <c r="BK11" s="17">
        <v>0.139032553159705</v>
      </c>
      <c r="BL11" s="17">
        <v>8.5413534845750594E-2</v>
      </c>
      <c r="BM11" s="17">
        <v>9.7917639938794904E-2</v>
      </c>
      <c r="BN11" s="17">
        <v>0.101467949363108</v>
      </c>
      <c r="BO11" s="17">
        <v>0.13533907240424101</v>
      </c>
      <c r="BP11" s="17"/>
      <c r="BQ11" s="17">
        <v>7.60564212878556E-2</v>
      </c>
      <c r="BR11" s="17">
        <v>9.9416495276041197E-2</v>
      </c>
      <c r="BS11" s="17">
        <v>0.11595912753452101</v>
      </c>
      <c r="BT11" s="17"/>
      <c r="BU11" s="17">
        <v>5.3624444984727203E-2</v>
      </c>
      <c r="BV11" s="17">
        <v>0.123905962828053</v>
      </c>
      <c r="BW11" s="17">
        <v>0.116540614192555</v>
      </c>
      <c r="BX11" s="17"/>
      <c r="BY11" s="17">
        <v>8.8137079750271394E-2</v>
      </c>
      <c r="BZ11" s="17"/>
      <c r="CA11" s="17">
        <v>7.4688288105131895E-2</v>
      </c>
    </row>
    <row r="12" spans="2:79" x14ac:dyDescent="0.35">
      <c r="B12" s="18" t="s">
        <v>592</v>
      </c>
      <c r="C12" s="17">
        <v>3.4126593938255498E-2</v>
      </c>
      <c r="D12" s="17">
        <v>3.8174998188482398E-2</v>
      </c>
      <c r="E12" s="17">
        <v>3.0098124002184701E-2</v>
      </c>
      <c r="F12" s="17"/>
      <c r="G12" s="17">
        <v>2.6796469962844401E-2</v>
      </c>
      <c r="H12" s="17">
        <v>3.3447003049155301E-2</v>
      </c>
      <c r="I12" s="17">
        <v>6.3519375117361498E-2</v>
      </c>
      <c r="J12" s="17">
        <v>3.11848030978688E-2</v>
      </c>
      <c r="K12" s="17">
        <v>1.6552385721179199E-2</v>
      </c>
      <c r="L12" s="17">
        <v>3.4779680406232402E-2</v>
      </c>
      <c r="M12" s="17"/>
      <c r="N12" s="17">
        <v>4.43716279310589E-2</v>
      </c>
      <c r="O12" s="17">
        <v>6.4821897342817805E-2</v>
      </c>
      <c r="P12" s="17">
        <v>1.05431420942903E-2</v>
      </c>
      <c r="Q12" s="17">
        <v>1.6033436365635301E-2</v>
      </c>
      <c r="R12" s="17"/>
      <c r="S12" s="17">
        <v>3.5526078687393901E-2</v>
      </c>
      <c r="T12" s="17">
        <v>0</v>
      </c>
      <c r="U12" s="17">
        <v>1.8238021888522402E-2</v>
      </c>
      <c r="V12" s="17">
        <v>4.60370864365778E-2</v>
      </c>
      <c r="W12" s="17">
        <v>2.0435207357146899E-2</v>
      </c>
      <c r="X12" s="17">
        <v>2.68633979046836E-2</v>
      </c>
      <c r="Y12" s="17">
        <v>6.1694227693332201E-2</v>
      </c>
      <c r="Z12" s="17">
        <v>9.3365937985002506E-2</v>
      </c>
      <c r="AA12" s="17">
        <v>4.02003256710141E-2</v>
      </c>
      <c r="AB12" s="17">
        <v>3.0895542405329299E-2</v>
      </c>
      <c r="AC12" s="17">
        <v>5.6041274759530503E-2</v>
      </c>
      <c r="AD12" s="17">
        <v>7.0455190017175595E-2</v>
      </c>
      <c r="AE12" s="17"/>
      <c r="AF12" s="17">
        <v>3.4073852686094197E-2</v>
      </c>
      <c r="AG12" s="17">
        <v>2.1355777045591599E-2</v>
      </c>
      <c r="AH12" s="17">
        <v>4.9585528022148301E-2</v>
      </c>
      <c r="AI12" s="17">
        <v>4.3455051712321502E-2</v>
      </c>
      <c r="AJ12" s="17">
        <v>0</v>
      </c>
      <c r="AK12" s="17">
        <v>3.55610876364722E-2</v>
      </c>
      <c r="AL12" s="17"/>
      <c r="AM12" s="17">
        <v>2.58058044319379E-2</v>
      </c>
      <c r="AN12" s="17">
        <v>2.7984638469307599E-2</v>
      </c>
      <c r="AO12" s="17">
        <v>3.1342660347668402E-2</v>
      </c>
      <c r="AP12" s="17">
        <v>7.9719601118987696E-2</v>
      </c>
      <c r="AQ12" s="17">
        <v>0</v>
      </c>
      <c r="AR12" s="17"/>
      <c r="AS12" s="17">
        <v>3.78029074715601E-2</v>
      </c>
      <c r="AT12" s="17">
        <v>4.89728306344425E-2</v>
      </c>
      <c r="AU12" s="17">
        <v>3.0124978307501198E-2</v>
      </c>
      <c r="AV12" s="17">
        <v>3.7649932434972201E-2</v>
      </c>
      <c r="AW12" s="17">
        <v>8.5150932928811599E-3</v>
      </c>
      <c r="AX12" s="17">
        <v>2.39303810265011E-2</v>
      </c>
      <c r="AY12" s="17"/>
      <c r="AZ12" s="17">
        <v>2.6775926419087201E-2</v>
      </c>
      <c r="BA12" s="17">
        <v>3.3469543507870299E-2</v>
      </c>
      <c r="BB12" s="17">
        <v>4.2380333195963502E-2</v>
      </c>
      <c r="BC12" s="17">
        <v>0</v>
      </c>
      <c r="BD12" s="17">
        <v>3.6048031967608599E-2</v>
      </c>
      <c r="BE12" s="17"/>
      <c r="BF12" s="17">
        <v>3.17663521721432E-2</v>
      </c>
      <c r="BG12" s="17"/>
      <c r="BH12" s="17">
        <v>3.24315019200394E-2</v>
      </c>
      <c r="BI12" s="17"/>
      <c r="BJ12" s="17">
        <v>4.1707837522701602E-2</v>
      </c>
      <c r="BK12" s="17">
        <v>3.8571285381982498E-2</v>
      </c>
      <c r="BL12" s="17">
        <v>1.9135428478804901E-2</v>
      </c>
      <c r="BM12" s="17">
        <v>2.9060859247473599E-2</v>
      </c>
      <c r="BN12" s="17">
        <v>0</v>
      </c>
      <c r="BO12" s="17">
        <v>3.75099939039817E-2</v>
      </c>
      <c r="BP12" s="17"/>
      <c r="BQ12" s="17">
        <v>1.96576637729712E-2</v>
      </c>
      <c r="BR12" s="17">
        <v>1.84332373210448E-2</v>
      </c>
      <c r="BS12" s="17">
        <v>4.6489924577000498E-2</v>
      </c>
      <c r="BT12" s="17"/>
      <c r="BU12" s="17">
        <v>5.4124176485907897E-3</v>
      </c>
      <c r="BV12" s="17">
        <v>3.8497983007917499E-2</v>
      </c>
      <c r="BW12" s="17">
        <v>3.2404069411495297E-2</v>
      </c>
      <c r="BX12" s="17"/>
      <c r="BY12" s="17">
        <v>0</v>
      </c>
      <c r="BZ12" s="17"/>
      <c r="CA12" s="17">
        <v>1.83908505283168E-2</v>
      </c>
    </row>
    <row r="13" spans="2:79" x14ac:dyDescent="0.35">
      <c r="B13" s="18" t="s">
        <v>136</v>
      </c>
      <c r="C13" s="17">
        <v>0.108467129962892</v>
      </c>
      <c r="D13" s="17">
        <v>6.4694715227008606E-2</v>
      </c>
      <c r="E13" s="17">
        <v>0.153956301436382</v>
      </c>
      <c r="F13" s="17"/>
      <c r="G13" s="17">
        <v>9.6785199139031095E-2</v>
      </c>
      <c r="H13" s="17">
        <v>8.8356249858115396E-2</v>
      </c>
      <c r="I13" s="17">
        <v>7.0704364128385905E-2</v>
      </c>
      <c r="J13" s="17">
        <v>0.147730159803387</v>
      </c>
      <c r="K13" s="17">
        <v>0.111101545718973</v>
      </c>
      <c r="L13" s="17">
        <v>0.122476021614962</v>
      </c>
      <c r="M13" s="17"/>
      <c r="N13" s="17">
        <v>7.6560785870866899E-2</v>
      </c>
      <c r="O13" s="17">
        <v>0.117611422174338</v>
      </c>
      <c r="P13" s="17">
        <v>0.10181080648311799</v>
      </c>
      <c r="Q13" s="17">
        <v>0.143933269615584</v>
      </c>
      <c r="R13" s="17"/>
      <c r="S13" s="17">
        <v>8.8713747717200697E-2</v>
      </c>
      <c r="T13" s="17">
        <v>7.5044719690484402E-2</v>
      </c>
      <c r="U13" s="17">
        <v>0.13166101259469001</v>
      </c>
      <c r="V13" s="17">
        <v>0.11597634868243201</v>
      </c>
      <c r="W13" s="17">
        <v>4.9305594028758802E-2</v>
      </c>
      <c r="X13" s="17">
        <v>0.190463758047761</v>
      </c>
      <c r="Y13" s="17">
        <v>5.2495014551802603E-2</v>
      </c>
      <c r="Z13" s="17">
        <v>0.16579811636084599</v>
      </c>
      <c r="AA13" s="17">
        <v>0.12935836155394501</v>
      </c>
      <c r="AB13" s="17">
        <v>0.131529270325353</v>
      </c>
      <c r="AC13" s="17">
        <v>0.120016873182329</v>
      </c>
      <c r="AD13" s="17">
        <v>6.12323405604474E-2</v>
      </c>
      <c r="AE13" s="17"/>
      <c r="AF13" s="17">
        <v>0.207336190633409</v>
      </c>
      <c r="AG13" s="17">
        <v>0.101358822912712</v>
      </c>
      <c r="AH13" s="17">
        <v>0.11753224374657301</v>
      </c>
      <c r="AI13" s="17">
        <v>4.8908070826056499E-2</v>
      </c>
      <c r="AJ13" s="17">
        <v>5.9013768421113701E-2</v>
      </c>
      <c r="AK13" s="17">
        <v>5.4736125836255901E-2</v>
      </c>
      <c r="AL13" s="17"/>
      <c r="AM13" s="17">
        <v>0.12613952651218999</v>
      </c>
      <c r="AN13" s="17">
        <v>0.140292211260614</v>
      </c>
      <c r="AO13" s="17">
        <v>6.12278074671887E-2</v>
      </c>
      <c r="AP13" s="17">
        <v>9.0501784647102096E-2</v>
      </c>
      <c r="AQ13" s="17">
        <v>4.1031721868171403E-2</v>
      </c>
      <c r="AR13" s="17"/>
      <c r="AS13" s="17">
        <v>9.5579474154129193E-2</v>
      </c>
      <c r="AT13" s="17">
        <v>0.104601656179806</v>
      </c>
      <c r="AU13" s="17">
        <v>8.1362648698318399E-2</v>
      </c>
      <c r="AV13" s="17">
        <v>0.13106545970897901</v>
      </c>
      <c r="AW13" s="17">
        <v>0.143014297766347</v>
      </c>
      <c r="AX13" s="17">
        <v>0.1014554650903</v>
      </c>
      <c r="AY13" s="17"/>
      <c r="AZ13" s="17">
        <v>0.106878396228287</v>
      </c>
      <c r="BA13" s="17">
        <v>8.7196666569920006E-2</v>
      </c>
      <c r="BB13" s="17">
        <v>0.16358137346553001</v>
      </c>
      <c r="BC13" s="17">
        <v>9.2869560621649597E-2</v>
      </c>
      <c r="BD13" s="17">
        <v>9.1575937512961697E-2</v>
      </c>
      <c r="BE13" s="17"/>
      <c r="BF13" s="17">
        <v>0.111928602934176</v>
      </c>
      <c r="BG13" s="17"/>
      <c r="BH13" s="17">
        <v>9.2945698310957003E-2</v>
      </c>
      <c r="BI13" s="17"/>
      <c r="BJ13" s="17">
        <v>0.134696112649376</v>
      </c>
      <c r="BK13" s="17">
        <v>0.106363458616267</v>
      </c>
      <c r="BL13" s="17">
        <v>8.4569948626033398E-2</v>
      </c>
      <c r="BM13" s="17">
        <v>0.12991647961989899</v>
      </c>
      <c r="BN13" s="17">
        <v>4.09468973943252E-2</v>
      </c>
      <c r="BO13" s="17">
        <v>0.12786428627108301</v>
      </c>
      <c r="BP13" s="17"/>
      <c r="BQ13" s="17">
        <v>8.3249314765153404E-2</v>
      </c>
      <c r="BR13" s="17">
        <v>8.1663258941055694E-2</v>
      </c>
      <c r="BS13" s="17">
        <v>0.100248827836893</v>
      </c>
      <c r="BT13" s="17"/>
      <c r="BU13" s="17">
        <v>6.1323070795663596E-3</v>
      </c>
      <c r="BV13" s="17">
        <v>0.100066266884802</v>
      </c>
      <c r="BW13" s="17">
        <v>9.2721231608024895E-2</v>
      </c>
      <c r="BX13" s="17"/>
      <c r="BY13" s="17">
        <v>0.138864042296823</v>
      </c>
      <c r="BZ13" s="17"/>
      <c r="CA13" s="17">
        <v>8.7931490835872997E-2</v>
      </c>
    </row>
    <row r="14" spans="2:79" x14ac:dyDescent="0.35">
      <c r="B14" s="18" t="s">
        <v>593</v>
      </c>
      <c r="C14" s="21">
        <v>0.74394463118255905</v>
      </c>
      <c r="D14" s="21">
        <v>0.78645367165601499</v>
      </c>
      <c r="E14" s="21">
        <v>0.70231409915117105</v>
      </c>
      <c r="F14" s="21"/>
      <c r="G14" s="21">
        <v>0.71270099155212496</v>
      </c>
      <c r="H14" s="21">
        <v>0.75662483555362103</v>
      </c>
      <c r="I14" s="21">
        <v>0.71977345091872802</v>
      </c>
      <c r="J14" s="21">
        <v>0.769834585876356</v>
      </c>
      <c r="K14" s="21">
        <v>0.74511623822280104</v>
      </c>
      <c r="L14" s="21">
        <v>0.75038250054274003</v>
      </c>
      <c r="M14" s="21"/>
      <c r="N14" s="21">
        <v>0.80426164507778897</v>
      </c>
      <c r="O14" s="21">
        <v>0.72903770963869996</v>
      </c>
      <c r="P14" s="21">
        <v>0.71835407505297399</v>
      </c>
      <c r="Q14" s="21">
        <v>0.70642007384356997</v>
      </c>
      <c r="R14" s="21"/>
      <c r="S14" s="21">
        <v>0.75000471206206298</v>
      </c>
      <c r="T14" s="21">
        <v>0.82147271411404299</v>
      </c>
      <c r="U14" s="21">
        <v>0.769510752972559</v>
      </c>
      <c r="V14" s="21">
        <v>0.76278010633641002</v>
      </c>
      <c r="W14" s="21">
        <v>0.754330668958342</v>
      </c>
      <c r="X14" s="21">
        <v>0.65824458599324598</v>
      </c>
      <c r="Y14" s="21">
        <v>0.79627475421091498</v>
      </c>
      <c r="Z14" s="21">
        <v>0.59669036894097205</v>
      </c>
      <c r="AA14" s="21">
        <v>0.75836044217683096</v>
      </c>
      <c r="AB14" s="21">
        <v>0.73509457986620497</v>
      </c>
      <c r="AC14" s="21">
        <v>0.63991808395218397</v>
      </c>
      <c r="AD14" s="21">
        <v>0.63114751056105201</v>
      </c>
      <c r="AE14" s="21"/>
      <c r="AF14" s="21">
        <v>0.69626774468830899</v>
      </c>
      <c r="AG14" s="21">
        <v>0.767937165808672</v>
      </c>
      <c r="AH14" s="21">
        <v>0.69924919287512999</v>
      </c>
      <c r="AI14" s="21">
        <v>0.78856099484917397</v>
      </c>
      <c r="AJ14" s="21">
        <v>0.71963050845861098</v>
      </c>
      <c r="AK14" s="21">
        <v>0.87715178277341999</v>
      </c>
      <c r="AL14" s="21"/>
      <c r="AM14" s="21">
        <v>0.73372120884515502</v>
      </c>
      <c r="AN14" s="21">
        <v>0.70749412549391899</v>
      </c>
      <c r="AO14" s="21">
        <v>0.82412514110134905</v>
      </c>
      <c r="AP14" s="21">
        <v>0.708232026440617</v>
      </c>
      <c r="AQ14" s="21">
        <v>0.70947811264836902</v>
      </c>
      <c r="AR14" s="21"/>
      <c r="AS14" s="21">
        <v>0.72204286464966705</v>
      </c>
      <c r="AT14" s="21">
        <v>0.75167784877507904</v>
      </c>
      <c r="AU14" s="21">
        <v>0.78200572059431805</v>
      </c>
      <c r="AV14" s="21">
        <v>0.74594359627534201</v>
      </c>
      <c r="AW14" s="21">
        <v>0.71347865254728204</v>
      </c>
      <c r="AX14" s="21">
        <v>0.72702941168986002</v>
      </c>
      <c r="AY14" s="21"/>
      <c r="AZ14" s="21">
        <v>0.75413129391744305</v>
      </c>
      <c r="BA14" s="21">
        <v>0.73776528841474098</v>
      </c>
      <c r="BB14" s="21">
        <v>0.71069906409864303</v>
      </c>
      <c r="BC14" s="21">
        <v>0.77597099823061599</v>
      </c>
      <c r="BD14" s="21">
        <v>0.76564310105011302</v>
      </c>
      <c r="BE14" s="21"/>
      <c r="BF14" s="21">
        <v>0.74888881592692302</v>
      </c>
      <c r="BG14" s="21"/>
      <c r="BH14" s="21">
        <v>0.753564089346066</v>
      </c>
      <c r="BI14" s="21"/>
      <c r="BJ14" s="21">
        <v>0.67791595614382505</v>
      </c>
      <c r="BK14" s="21">
        <v>0.71603270284204601</v>
      </c>
      <c r="BL14" s="21">
        <v>0.81088108804941095</v>
      </c>
      <c r="BM14" s="21">
        <v>0.74310502119383304</v>
      </c>
      <c r="BN14" s="21">
        <v>0.85758515324256701</v>
      </c>
      <c r="BO14" s="21">
        <v>0.69928664742069302</v>
      </c>
      <c r="BP14" s="21"/>
      <c r="BQ14" s="21">
        <v>0.82103660017402003</v>
      </c>
      <c r="BR14" s="21">
        <v>0.80048700846185805</v>
      </c>
      <c r="BS14" s="21">
        <v>0.73730212005158502</v>
      </c>
      <c r="BT14" s="21"/>
      <c r="BU14" s="21">
        <v>0.934830830287116</v>
      </c>
      <c r="BV14" s="21">
        <v>0.73752978727922702</v>
      </c>
      <c r="BW14" s="21">
        <v>0.75833408478792497</v>
      </c>
      <c r="BX14" s="21"/>
      <c r="BY14" s="21">
        <v>0.77299887795290501</v>
      </c>
      <c r="BZ14" s="21"/>
      <c r="CA14" s="21">
        <v>0.818989370530678</v>
      </c>
    </row>
    <row r="15" spans="2:79" x14ac:dyDescent="0.35">
      <c r="B15" s="18" t="s">
        <v>594</v>
      </c>
      <c r="C15" s="21">
        <v>0.147588238854549</v>
      </c>
      <c r="D15" s="21">
        <v>0.14885161311697701</v>
      </c>
      <c r="E15" s="21">
        <v>0.14372959941244701</v>
      </c>
      <c r="F15" s="21"/>
      <c r="G15" s="21">
        <v>0.19051380930884501</v>
      </c>
      <c r="H15" s="21">
        <v>0.155018914588263</v>
      </c>
      <c r="I15" s="21">
        <v>0.20952218495288599</v>
      </c>
      <c r="J15" s="21">
        <v>8.2435254320257501E-2</v>
      </c>
      <c r="K15" s="21">
        <v>0.143782216058225</v>
      </c>
      <c r="L15" s="21">
        <v>0.12714147784229801</v>
      </c>
      <c r="M15" s="21"/>
      <c r="N15" s="21">
        <v>0.119177569051344</v>
      </c>
      <c r="O15" s="21">
        <v>0.153350868186962</v>
      </c>
      <c r="P15" s="21">
        <v>0.17983511846390801</v>
      </c>
      <c r="Q15" s="21">
        <v>0.149646656540846</v>
      </c>
      <c r="R15" s="21"/>
      <c r="S15" s="21">
        <v>0.16128154022073701</v>
      </c>
      <c r="T15" s="21">
        <v>0.103482566195473</v>
      </c>
      <c r="U15" s="21">
        <v>9.8828234432751197E-2</v>
      </c>
      <c r="V15" s="21">
        <v>0.121243544981158</v>
      </c>
      <c r="W15" s="21">
        <v>0.196363737012899</v>
      </c>
      <c r="X15" s="21">
        <v>0.15129165595899299</v>
      </c>
      <c r="Y15" s="21">
        <v>0.15123023123728299</v>
      </c>
      <c r="Z15" s="21">
        <v>0.23751151469818199</v>
      </c>
      <c r="AA15" s="21">
        <v>0.112281196269224</v>
      </c>
      <c r="AB15" s="21">
        <v>0.13337614980844201</v>
      </c>
      <c r="AC15" s="21">
        <v>0.24006504286548699</v>
      </c>
      <c r="AD15" s="21">
        <v>0.30762014887850098</v>
      </c>
      <c r="AE15" s="21"/>
      <c r="AF15" s="21">
        <v>9.6396064678281504E-2</v>
      </c>
      <c r="AG15" s="21">
        <v>0.130704011278616</v>
      </c>
      <c r="AH15" s="21">
        <v>0.18321856337829701</v>
      </c>
      <c r="AI15" s="21">
        <v>0.16253093432476901</v>
      </c>
      <c r="AJ15" s="21">
        <v>0.22135572312027499</v>
      </c>
      <c r="AK15" s="21">
        <v>6.8112091390324606E-2</v>
      </c>
      <c r="AL15" s="21"/>
      <c r="AM15" s="21">
        <v>0.140139264642655</v>
      </c>
      <c r="AN15" s="21">
        <v>0.15221366324546701</v>
      </c>
      <c r="AO15" s="21">
        <v>0.114647051431462</v>
      </c>
      <c r="AP15" s="21">
        <v>0.20126618891228101</v>
      </c>
      <c r="AQ15" s="21">
        <v>0.24949016548346001</v>
      </c>
      <c r="AR15" s="21"/>
      <c r="AS15" s="21">
        <v>0.18237766119620399</v>
      </c>
      <c r="AT15" s="21">
        <v>0.143720495045115</v>
      </c>
      <c r="AU15" s="21">
        <v>0.136631630707364</v>
      </c>
      <c r="AV15" s="21">
        <v>0.122990944015679</v>
      </c>
      <c r="AW15" s="21">
        <v>0.14350704968637101</v>
      </c>
      <c r="AX15" s="21">
        <v>0.171515123219839</v>
      </c>
      <c r="AY15" s="21"/>
      <c r="AZ15" s="21">
        <v>0.138990309854269</v>
      </c>
      <c r="BA15" s="21">
        <v>0.17503804501533901</v>
      </c>
      <c r="BB15" s="21">
        <v>0.12571956243582699</v>
      </c>
      <c r="BC15" s="21">
        <v>0.13115944114773401</v>
      </c>
      <c r="BD15" s="21">
        <v>0.14278096143692501</v>
      </c>
      <c r="BE15" s="21"/>
      <c r="BF15" s="21">
        <v>0.139182581138901</v>
      </c>
      <c r="BG15" s="21"/>
      <c r="BH15" s="21">
        <v>0.15349021234297699</v>
      </c>
      <c r="BI15" s="21"/>
      <c r="BJ15" s="21">
        <v>0.187387931206799</v>
      </c>
      <c r="BK15" s="21">
        <v>0.17760383854168801</v>
      </c>
      <c r="BL15" s="21">
        <v>0.104548963324555</v>
      </c>
      <c r="BM15" s="21">
        <v>0.126978499186268</v>
      </c>
      <c r="BN15" s="21">
        <v>0.101467949363108</v>
      </c>
      <c r="BO15" s="21">
        <v>0.172849066308223</v>
      </c>
      <c r="BP15" s="21"/>
      <c r="BQ15" s="21">
        <v>9.5714085060826806E-2</v>
      </c>
      <c r="BR15" s="21">
        <v>0.117849732597086</v>
      </c>
      <c r="BS15" s="21">
        <v>0.162449052111522</v>
      </c>
      <c r="BT15" s="21"/>
      <c r="BU15" s="21">
        <v>5.9036862633317998E-2</v>
      </c>
      <c r="BV15" s="21">
        <v>0.16240394583597101</v>
      </c>
      <c r="BW15" s="21">
        <v>0.14894468360405</v>
      </c>
      <c r="BX15" s="21"/>
      <c r="BY15" s="21">
        <v>8.8137079750271394E-2</v>
      </c>
      <c r="BZ15" s="21"/>
      <c r="CA15" s="21">
        <v>9.3079138633448702E-2</v>
      </c>
    </row>
    <row r="16" spans="2:79" x14ac:dyDescent="0.35">
      <c r="B16" s="18" t="s">
        <v>202</v>
      </c>
      <c r="C16" s="22">
        <v>0.59635639232801096</v>
      </c>
      <c r="D16" s="22">
        <v>0.63760205853903795</v>
      </c>
      <c r="E16" s="22">
        <v>0.55858449973872404</v>
      </c>
      <c r="F16" s="22"/>
      <c r="G16" s="22">
        <v>0.52218718224327998</v>
      </c>
      <c r="H16" s="22">
        <v>0.60160592096535803</v>
      </c>
      <c r="I16" s="22">
        <v>0.51025126596584103</v>
      </c>
      <c r="J16" s="22">
        <v>0.687399331556098</v>
      </c>
      <c r="K16" s="22">
        <v>0.60133402216457599</v>
      </c>
      <c r="L16" s="22">
        <v>0.62324102270044102</v>
      </c>
      <c r="M16" s="22"/>
      <c r="N16" s="22">
        <v>0.68508407602644406</v>
      </c>
      <c r="O16" s="22">
        <v>0.57568684145173799</v>
      </c>
      <c r="P16" s="22">
        <v>0.53851895658906601</v>
      </c>
      <c r="Q16" s="22">
        <v>0.55677341730272401</v>
      </c>
      <c r="R16" s="22"/>
      <c r="S16" s="22">
        <v>0.58872317184132605</v>
      </c>
      <c r="T16" s="22">
        <v>0.71799014791857096</v>
      </c>
      <c r="U16" s="22">
        <v>0.67068251853980798</v>
      </c>
      <c r="V16" s="22">
        <v>0.64153656135525206</v>
      </c>
      <c r="W16" s="22">
        <v>0.557966931945443</v>
      </c>
      <c r="X16" s="22">
        <v>0.50695293003425301</v>
      </c>
      <c r="Y16" s="22">
        <v>0.64504452297363202</v>
      </c>
      <c r="Z16" s="22">
        <v>0.35917885424279</v>
      </c>
      <c r="AA16" s="22">
        <v>0.64607924590760601</v>
      </c>
      <c r="AB16" s="22">
        <v>0.60171843005776304</v>
      </c>
      <c r="AC16" s="22">
        <v>0.399853041086697</v>
      </c>
      <c r="AD16" s="22">
        <v>0.32352736168255097</v>
      </c>
      <c r="AE16" s="22"/>
      <c r="AF16" s="22">
        <v>0.599871680010028</v>
      </c>
      <c r="AG16" s="22">
        <v>0.63723315453005502</v>
      </c>
      <c r="AH16" s="22">
        <v>0.51603062949683298</v>
      </c>
      <c r="AI16" s="22">
        <v>0.62603006052440502</v>
      </c>
      <c r="AJ16" s="22">
        <v>0.49827478533833602</v>
      </c>
      <c r="AK16" s="22">
        <v>0.80903969138309495</v>
      </c>
      <c r="AL16" s="22"/>
      <c r="AM16" s="22">
        <v>0.59358194420249999</v>
      </c>
      <c r="AN16" s="22">
        <v>0.55528046224845196</v>
      </c>
      <c r="AO16" s="22">
        <v>0.70947808966988701</v>
      </c>
      <c r="AP16" s="22">
        <v>0.50696583752833502</v>
      </c>
      <c r="AQ16" s="22">
        <v>0.45998794716490898</v>
      </c>
      <c r="AR16" s="22"/>
      <c r="AS16" s="22">
        <v>0.53966520345346303</v>
      </c>
      <c r="AT16" s="22">
        <v>0.60795735372996396</v>
      </c>
      <c r="AU16" s="22">
        <v>0.64537408988695499</v>
      </c>
      <c r="AV16" s="22">
        <v>0.62295265225966301</v>
      </c>
      <c r="AW16" s="22">
        <v>0.56997160286091098</v>
      </c>
      <c r="AX16" s="22">
        <v>0.55551428847002104</v>
      </c>
      <c r="AY16" s="22"/>
      <c r="AZ16" s="22">
        <v>0.61514098406317397</v>
      </c>
      <c r="BA16" s="22">
        <v>0.56272724339940206</v>
      </c>
      <c r="BB16" s="22">
        <v>0.58497950166281698</v>
      </c>
      <c r="BC16" s="22">
        <v>0.64481155708288296</v>
      </c>
      <c r="BD16" s="22">
        <v>0.62286213961318804</v>
      </c>
      <c r="BE16" s="22"/>
      <c r="BF16" s="22">
        <v>0.60970623478802199</v>
      </c>
      <c r="BG16" s="22"/>
      <c r="BH16" s="22">
        <v>0.60007387700308801</v>
      </c>
      <c r="BI16" s="22"/>
      <c r="BJ16" s="22">
        <v>0.49052802493702702</v>
      </c>
      <c r="BK16" s="22">
        <v>0.53842886430035797</v>
      </c>
      <c r="BL16" s="22">
        <v>0.70633212472485596</v>
      </c>
      <c r="BM16" s="22">
        <v>0.61612652200756401</v>
      </c>
      <c r="BN16" s="22">
        <v>0.75611720387945902</v>
      </c>
      <c r="BO16" s="22">
        <v>0.52643758111246997</v>
      </c>
      <c r="BP16" s="22"/>
      <c r="BQ16" s="22">
        <v>0.72532251511319301</v>
      </c>
      <c r="BR16" s="22">
        <v>0.68263727586477196</v>
      </c>
      <c r="BS16" s="22">
        <v>0.57485306794006297</v>
      </c>
      <c r="BT16" s="22"/>
      <c r="BU16" s="22">
        <v>0.87579396765379702</v>
      </c>
      <c r="BV16" s="22">
        <v>0.57512584144325596</v>
      </c>
      <c r="BW16" s="22">
        <v>0.60938940118387397</v>
      </c>
      <c r="BX16" s="22"/>
      <c r="BY16" s="22">
        <v>0.68486179820263404</v>
      </c>
      <c r="BZ16" s="22"/>
      <c r="CA16" s="22">
        <v>0.72591023189723003</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A21"/>
  <sheetViews>
    <sheetView showGridLines="0" topLeftCell="A6"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835</v>
      </c>
      <c r="D7" s="10">
        <v>407</v>
      </c>
      <c r="E7" s="10">
        <v>425</v>
      </c>
      <c r="F7" s="10"/>
      <c r="G7" s="10">
        <v>94</v>
      </c>
      <c r="H7" s="10">
        <v>110</v>
      </c>
      <c r="I7" s="10">
        <v>117</v>
      </c>
      <c r="J7" s="10">
        <v>131</v>
      </c>
      <c r="K7" s="10">
        <v>147</v>
      </c>
      <c r="L7" s="10">
        <v>236</v>
      </c>
      <c r="M7" s="10"/>
      <c r="N7" s="10">
        <v>309</v>
      </c>
      <c r="O7" s="10">
        <v>239</v>
      </c>
      <c r="P7" s="10">
        <v>114</v>
      </c>
      <c r="Q7" s="10">
        <v>168</v>
      </c>
      <c r="R7" s="10"/>
      <c r="S7" s="10">
        <v>114</v>
      </c>
      <c r="T7" s="10">
        <v>83</v>
      </c>
      <c r="U7" s="10">
        <v>77</v>
      </c>
      <c r="V7" s="10">
        <v>59</v>
      </c>
      <c r="W7" s="10">
        <v>55</v>
      </c>
      <c r="X7" s="10">
        <v>68</v>
      </c>
      <c r="Y7" s="10">
        <v>73</v>
      </c>
      <c r="Z7" s="10">
        <v>32</v>
      </c>
      <c r="AA7" s="10">
        <v>100</v>
      </c>
      <c r="AB7" s="10">
        <v>89</v>
      </c>
      <c r="AC7" s="10">
        <v>54</v>
      </c>
      <c r="AD7" s="10">
        <v>31</v>
      </c>
      <c r="AE7" s="10"/>
      <c r="AF7" s="10">
        <v>139</v>
      </c>
      <c r="AG7" s="10">
        <v>249</v>
      </c>
      <c r="AH7" s="10">
        <v>163</v>
      </c>
      <c r="AI7" s="10">
        <v>105</v>
      </c>
      <c r="AJ7" s="10">
        <v>53</v>
      </c>
      <c r="AK7" s="10">
        <v>57</v>
      </c>
      <c r="AL7" s="10"/>
      <c r="AM7" s="10">
        <v>181</v>
      </c>
      <c r="AN7" s="10">
        <v>273</v>
      </c>
      <c r="AO7" s="10">
        <v>246</v>
      </c>
      <c r="AP7" s="10">
        <v>101</v>
      </c>
      <c r="AQ7" s="10">
        <v>15</v>
      </c>
      <c r="AR7" s="10"/>
      <c r="AS7" s="10">
        <v>197</v>
      </c>
      <c r="AT7" s="10">
        <v>200</v>
      </c>
      <c r="AU7" s="10">
        <v>102</v>
      </c>
      <c r="AV7" s="10">
        <v>160</v>
      </c>
      <c r="AW7" s="10">
        <v>113</v>
      </c>
      <c r="AX7" s="10">
        <v>62</v>
      </c>
      <c r="AY7" s="10"/>
      <c r="AZ7" s="10">
        <v>197</v>
      </c>
      <c r="BA7" s="10">
        <v>227</v>
      </c>
      <c r="BB7" s="10">
        <v>153</v>
      </c>
      <c r="BC7" s="10">
        <v>73</v>
      </c>
      <c r="BD7" s="10">
        <v>179</v>
      </c>
      <c r="BE7" s="10"/>
      <c r="BF7" s="10">
        <v>663</v>
      </c>
      <c r="BG7" s="10"/>
      <c r="BH7" s="10">
        <v>520</v>
      </c>
      <c r="BI7" s="10"/>
      <c r="BJ7" s="10">
        <v>231</v>
      </c>
      <c r="BK7" s="10">
        <v>167</v>
      </c>
      <c r="BL7" s="10">
        <v>294</v>
      </c>
      <c r="BM7" s="10">
        <v>51</v>
      </c>
      <c r="BN7" s="10">
        <v>24</v>
      </c>
      <c r="BO7" s="10">
        <v>21</v>
      </c>
      <c r="BP7" s="10"/>
      <c r="BQ7" s="10">
        <v>121</v>
      </c>
      <c r="BR7" s="10">
        <v>217</v>
      </c>
      <c r="BS7" s="10">
        <v>448</v>
      </c>
      <c r="BT7" s="10"/>
      <c r="BU7" s="10">
        <v>41</v>
      </c>
      <c r="BV7" s="10">
        <v>262</v>
      </c>
      <c r="BW7" s="10">
        <v>456</v>
      </c>
      <c r="BX7" s="10"/>
      <c r="BY7" s="10">
        <v>24</v>
      </c>
      <c r="BZ7" s="10"/>
      <c r="CA7" s="10">
        <v>196</v>
      </c>
    </row>
    <row r="8" spans="2:79" ht="30" customHeight="1" x14ac:dyDescent="0.35">
      <c r="B8" s="11" t="s">
        <v>20</v>
      </c>
      <c r="C8" s="11">
        <v>841</v>
      </c>
      <c r="D8" s="11">
        <v>417</v>
      </c>
      <c r="E8" s="11">
        <v>422</v>
      </c>
      <c r="F8" s="11"/>
      <c r="G8" s="11">
        <v>111</v>
      </c>
      <c r="H8" s="11">
        <v>124</v>
      </c>
      <c r="I8" s="11">
        <v>155</v>
      </c>
      <c r="J8" s="11">
        <v>142</v>
      </c>
      <c r="K8" s="11">
        <v>120</v>
      </c>
      <c r="L8" s="11">
        <v>190</v>
      </c>
      <c r="M8" s="11"/>
      <c r="N8" s="11">
        <v>208</v>
      </c>
      <c r="O8" s="11">
        <v>235</v>
      </c>
      <c r="P8" s="11">
        <v>193</v>
      </c>
      <c r="Q8" s="11">
        <v>201</v>
      </c>
      <c r="R8" s="11"/>
      <c r="S8" s="11">
        <v>128</v>
      </c>
      <c r="T8" s="11">
        <v>81</v>
      </c>
      <c r="U8" s="11">
        <v>70</v>
      </c>
      <c r="V8" s="11">
        <v>74</v>
      </c>
      <c r="W8" s="11">
        <v>51</v>
      </c>
      <c r="X8" s="11">
        <v>72</v>
      </c>
      <c r="Y8" s="11">
        <v>70</v>
      </c>
      <c r="Z8" s="11">
        <v>30</v>
      </c>
      <c r="AA8" s="11">
        <v>107</v>
      </c>
      <c r="AB8" s="11">
        <v>80</v>
      </c>
      <c r="AC8" s="11">
        <v>52</v>
      </c>
      <c r="AD8" s="11">
        <v>28</v>
      </c>
      <c r="AE8" s="11"/>
      <c r="AF8" s="11">
        <v>146</v>
      </c>
      <c r="AG8" s="11">
        <v>267</v>
      </c>
      <c r="AH8" s="11">
        <v>169</v>
      </c>
      <c r="AI8" s="11">
        <v>97</v>
      </c>
      <c r="AJ8" s="11">
        <v>48</v>
      </c>
      <c r="AK8" s="11">
        <v>42</v>
      </c>
      <c r="AL8" s="11"/>
      <c r="AM8" s="11">
        <v>196</v>
      </c>
      <c r="AN8" s="11">
        <v>308</v>
      </c>
      <c r="AO8" s="11">
        <v>222</v>
      </c>
      <c r="AP8" s="11">
        <v>88</v>
      </c>
      <c r="AQ8" s="11">
        <v>9</v>
      </c>
      <c r="AR8" s="11"/>
      <c r="AS8" s="11">
        <v>210</v>
      </c>
      <c r="AT8" s="11">
        <v>193</v>
      </c>
      <c r="AU8" s="11">
        <v>111</v>
      </c>
      <c r="AV8" s="11">
        <v>170</v>
      </c>
      <c r="AW8" s="11">
        <v>105</v>
      </c>
      <c r="AX8" s="11">
        <v>51</v>
      </c>
      <c r="AY8" s="11"/>
      <c r="AZ8" s="11">
        <v>167</v>
      </c>
      <c r="BA8" s="11">
        <v>242</v>
      </c>
      <c r="BB8" s="11">
        <v>172</v>
      </c>
      <c r="BC8" s="11">
        <v>65</v>
      </c>
      <c r="BD8" s="11">
        <v>192</v>
      </c>
      <c r="BE8" s="11"/>
      <c r="BF8" s="11">
        <v>654</v>
      </c>
      <c r="BG8" s="11"/>
      <c r="BH8" s="11">
        <v>494</v>
      </c>
      <c r="BI8" s="11"/>
      <c r="BJ8" s="11">
        <v>253</v>
      </c>
      <c r="BK8" s="11">
        <v>155</v>
      </c>
      <c r="BL8" s="11">
        <v>268</v>
      </c>
      <c r="BM8" s="11">
        <v>54</v>
      </c>
      <c r="BN8" s="11">
        <v>33</v>
      </c>
      <c r="BO8" s="11">
        <v>21</v>
      </c>
      <c r="BP8" s="11"/>
      <c r="BQ8" s="11">
        <v>116</v>
      </c>
      <c r="BR8" s="11">
        <v>227</v>
      </c>
      <c r="BS8" s="11">
        <v>451</v>
      </c>
      <c r="BT8" s="11"/>
      <c r="BU8" s="11">
        <v>39</v>
      </c>
      <c r="BV8" s="11">
        <v>258</v>
      </c>
      <c r="BW8" s="11">
        <v>467</v>
      </c>
      <c r="BX8" s="11"/>
      <c r="BY8" s="11">
        <v>26</v>
      </c>
      <c r="BZ8" s="11"/>
      <c r="CA8" s="11">
        <v>201</v>
      </c>
    </row>
    <row r="9" spans="2:79" x14ac:dyDescent="0.35">
      <c r="B9" s="18" t="s">
        <v>589</v>
      </c>
      <c r="C9" s="17">
        <v>0.21557673704380201</v>
      </c>
      <c r="D9" s="17">
        <v>0.21189319957303701</v>
      </c>
      <c r="E9" s="17">
        <v>0.21850847251703701</v>
      </c>
      <c r="F9" s="17"/>
      <c r="G9" s="17">
        <v>0.25817623124496702</v>
      </c>
      <c r="H9" s="17">
        <v>0.239351493172719</v>
      </c>
      <c r="I9" s="17">
        <v>0.27939370337795799</v>
      </c>
      <c r="J9" s="17">
        <v>0.17211167174226599</v>
      </c>
      <c r="K9" s="17">
        <v>0.18190831350741499</v>
      </c>
      <c r="L9" s="17">
        <v>0.17690339460796001</v>
      </c>
      <c r="M9" s="17"/>
      <c r="N9" s="17">
        <v>0.21311238250453701</v>
      </c>
      <c r="O9" s="17">
        <v>0.193049313065391</v>
      </c>
      <c r="P9" s="17">
        <v>0.178569208107309</v>
      </c>
      <c r="Q9" s="17">
        <v>0.28076387175426698</v>
      </c>
      <c r="R9" s="17"/>
      <c r="S9" s="17">
        <v>0.2097160955854</v>
      </c>
      <c r="T9" s="17">
        <v>0.151233176756365</v>
      </c>
      <c r="U9" s="17">
        <v>0.22619338297056099</v>
      </c>
      <c r="V9" s="17">
        <v>0.22580904341751201</v>
      </c>
      <c r="W9" s="17">
        <v>0.165589091177785</v>
      </c>
      <c r="X9" s="17">
        <v>0.28212924660989902</v>
      </c>
      <c r="Y9" s="17">
        <v>0.168384450682038</v>
      </c>
      <c r="Z9" s="17">
        <v>0.17858747387125801</v>
      </c>
      <c r="AA9" s="17">
        <v>0.28308868660611403</v>
      </c>
      <c r="AB9" s="17">
        <v>0.23073908652997899</v>
      </c>
      <c r="AC9" s="17">
        <v>0.198660301801382</v>
      </c>
      <c r="AD9" s="17">
        <v>0.18109221035015</v>
      </c>
      <c r="AE9" s="17"/>
      <c r="AF9" s="17">
        <v>0.28570680616961702</v>
      </c>
      <c r="AG9" s="17">
        <v>0.20419942343797701</v>
      </c>
      <c r="AH9" s="17">
        <v>0.220393305099295</v>
      </c>
      <c r="AI9" s="17">
        <v>0.21484534410834</v>
      </c>
      <c r="AJ9" s="17">
        <v>0.15329563931036999</v>
      </c>
      <c r="AK9" s="17">
        <v>0.149002685134799</v>
      </c>
      <c r="AL9" s="17"/>
      <c r="AM9" s="17">
        <v>0.206509812877118</v>
      </c>
      <c r="AN9" s="17">
        <v>0.25449987253822798</v>
      </c>
      <c r="AO9" s="17">
        <v>0.18431073586421901</v>
      </c>
      <c r="AP9" s="17">
        <v>0.179976935086295</v>
      </c>
      <c r="AQ9" s="17">
        <v>0.28831521152249301</v>
      </c>
      <c r="AR9" s="17"/>
      <c r="AS9" s="17">
        <v>0.216298388698526</v>
      </c>
      <c r="AT9" s="17">
        <v>0.220125120777623</v>
      </c>
      <c r="AU9" s="17">
        <v>0.181790311262163</v>
      </c>
      <c r="AV9" s="17">
        <v>0.19799144533888099</v>
      </c>
      <c r="AW9" s="17">
        <v>0.25254867818069499</v>
      </c>
      <c r="AX9" s="17">
        <v>0.25320040025108598</v>
      </c>
      <c r="AY9" s="17"/>
      <c r="AZ9" s="17">
        <v>0.1744431346558</v>
      </c>
      <c r="BA9" s="17">
        <v>0.142281475685442</v>
      </c>
      <c r="BB9" s="17">
        <v>0.25526660210306301</v>
      </c>
      <c r="BC9" s="17">
        <v>0.34678889355815001</v>
      </c>
      <c r="BD9" s="17">
        <v>0.26929288668770801</v>
      </c>
      <c r="BE9" s="17"/>
      <c r="BF9" s="17">
        <v>0.205391834857168</v>
      </c>
      <c r="BG9" s="17"/>
      <c r="BH9" s="17">
        <v>0.196173568962034</v>
      </c>
      <c r="BI9" s="17"/>
      <c r="BJ9" s="17">
        <v>0.22011662916042099</v>
      </c>
      <c r="BK9" s="17">
        <v>0.31351876033887799</v>
      </c>
      <c r="BL9" s="17">
        <v>0.17598159089975701</v>
      </c>
      <c r="BM9" s="17">
        <v>0.19232014287888699</v>
      </c>
      <c r="BN9" s="17">
        <v>0.11501757680069701</v>
      </c>
      <c r="BO9" s="17">
        <v>0.25892446963304</v>
      </c>
      <c r="BP9" s="17"/>
      <c r="BQ9" s="17">
        <v>0.231826898910306</v>
      </c>
      <c r="BR9" s="17">
        <v>0.21055209858951801</v>
      </c>
      <c r="BS9" s="17">
        <v>0.21304484566053</v>
      </c>
      <c r="BT9" s="17"/>
      <c r="BU9" s="17">
        <v>0.21389399982295401</v>
      </c>
      <c r="BV9" s="17">
        <v>0.20549586223869301</v>
      </c>
      <c r="BW9" s="17">
        <v>0.215484266434146</v>
      </c>
      <c r="BX9" s="17"/>
      <c r="BY9" s="17">
        <v>0.35243527112144302</v>
      </c>
      <c r="BZ9" s="17"/>
      <c r="CA9" s="17">
        <v>0.33406453014179999</v>
      </c>
    </row>
    <row r="10" spans="2:79" x14ac:dyDescent="0.35">
      <c r="B10" s="18" t="s">
        <v>590</v>
      </c>
      <c r="C10" s="17">
        <v>0.48794812504137702</v>
      </c>
      <c r="D10" s="17">
        <v>0.49066317691557698</v>
      </c>
      <c r="E10" s="17">
        <v>0.48614387277062698</v>
      </c>
      <c r="F10" s="17"/>
      <c r="G10" s="17">
        <v>0.46994046919572302</v>
      </c>
      <c r="H10" s="17">
        <v>0.47729430517008098</v>
      </c>
      <c r="I10" s="17">
        <v>0.51501890878280598</v>
      </c>
      <c r="J10" s="17">
        <v>0.48132876516554501</v>
      </c>
      <c r="K10" s="17">
        <v>0.49265175382133702</v>
      </c>
      <c r="L10" s="17">
        <v>0.48530462944018798</v>
      </c>
      <c r="M10" s="17"/>
      <c r="N10" s="17">
        <v>0.48510615851065703</v>
      </c>
      <c r="O10" s="17">
        <v>0.521465256116182</v>
      </c>
      <c r="P10" s="17">
        <v>0.488610092947384</v>
      </c>
      <c r="Q10" s="17">
        <v>0.44797254962529198</v>
      </c>
      <c r="R10" s="17"/>
      <c r="S10" s="17">
        <v>0.48667450216743602</v>
      </c>
      <c r="T10" s="17">
        <v>0.55433856314582597</v>
      </c>
      <c r="U10" s="17">
        <v>0.48557636365680901</v>
      </c>
      <c r="V10" s="17">
        <v>0.58532008986480299</v>
      </c>
      <c r="W10" s="17">
        <v>0.54332929074222502</v>
      </c>
      <c r="X10" s="17">
        <v>0.51463059361506502</v>
      </c>
      <c r="Y10" s="17">
        <v>0.49805111470078101</v>
      </c>
      <c r="Z10" s="17">
        <v>0.299275429771867</v>
      </c>
      <c r="AA10" s="17">
        <v>0.42047329509879899</v>
      </c>
      <c r="AB10" s="17">
        <v>0.41306792814015297</v>
      </c>
      <c r="AC10" s="17">
        <v>0.50033448400749203</v>
      </c>
      <c r="AD10" s="17">
        <v>0.50450043676802303</v>
      </c>
      <c r="AE10" s="17"/>
      <c r="AF10" s="17">
        <v>0.41005309463318801</v>
      </c>
      <c r="AG10" s="17">
        <v>0.50033410783856003</v>
      </c>
      <c r="AH10" s="17">
        <v>0.50967490332435506</v>
      </c>
      <c r="AI10" s="17">
        <v>0.50355755096944699</v>
      </c>
      <c r="AJ10" s="17">
        <v>0.56582227662325801</v>
      </c>
      <c r="AK10" s="17">
        <v>0.61044837105731597</v>
      </c>
      <c r="AL10" s="17"/>
      <c r="AM10" s="17">
        <v>0.39321920038726399</v>
      </c>
      <c r="AN10" s="17">
        <v>0.50905255699894103</v>
      </c>
      <c r="AO10" s="17">
        <v>0.54154989140009202</v>
      </c>
      <c r="AP10" s="17">
        <v>0.51241666635154104</v>
      </c>
      <c r="AQ10" s="17">
        <v>0.46004083172657501</v>
      </c>
      <c r="AR10" s="17"/>
      <c r="AS10" s="17">
        <v>0.50085211043830402</v>
      </c>
      <c r="AT10" s="17">
        <v>0.54574014873319099</v>
      </c>
      <c r="AU10" s="17">
        <v>0.475080249320744</v>
      </c>
      <c r="AV10" s="17">
        <v>0.47332408777108698</v>
      </c>
      <c r="AW10" s="17">
        <v>0.45408844467227899</v>
      </c>
      <c r="AX10" s="17">
        <v>0.369452153609791</v>
      </c>
      <c r="AY10" s="17"/>
      <c r="AZ10" s="17">
        <v>0.54992117881343805</v>
      </c>
      <c r="BA10" s="17">
        <v>0.51121914723537998</v>
      </c>
      <c r="BB10" s="17">
        <v>0.48979875088661301</v>
      </c>
      <c r="BC10" s="17">
        <v>0.39815810479310298</v>
      </c>
      <c r="BD10" s="17">
        <v>0.43692769448595797</v>
      </c>
      <c r="BE10" s="17"/>
      <c r="BF10" s="17">
        <v>0.50176476902005696</v>
      </c>
      <c r="BG10" s="17"/>
      <c r="BH10" s="17">
        <v>0.51018597624974105</v>
      </c>
      <c r="BI10" s="17"/>
      <c r="BJ10" s="17">
        <v>0.512341249663953</v>
      </c>
      <c r="BK10" s="17">
        <v>0.35023640851758298</v>
      </c>
      <c r="BL10" s="17">
        <v>0.51016356593439705</v>
      </c>
      <c r="BM10" s="17">
        <v>0.60308054407892797</v>
      </c>
      <c r="BN10" s="17">
        <v>0.52072408004441395</v>
      </c>
      <c r="BO10" s="17">
        <v>0.472850790699329</v>
      </c>
      <c r="BP10" s="17"/>
      <c r="BQ10" s="17">
        <v>0.538773028856804</v>
      </c>
      <c r="BR10" s="17">
        <v>0.47437925606353498</v>
      </c>
      <c r="BS10" s="17">
        <v>0.50094298693521699</v>
      </c>
      <c r="BT10" s="17"/>
      <c r="BU10" s="17">
        <v>0.52916565977125496</v>
      </c>
      <c r="BV10" s="17">
        <v>0.51758894046078996</v>
      </c>
      <c r="BW10" s="17">
        <v>0.489838933073939</v>
      </c>
      <c r="BX10" s="17"/>
      <c r="BY10" s="17">
        <v>0.41476327580140598</v>
      </c>
      <c r="BZ10" s="17"/>
      <c r="CA10" s="17">
        <v>0.45906275189212697</v>
      </c>
    </row>
    <row r="11" spans="2:79" x14ac:dyDescent="0.35">
      <c r="B11" s="18" t="s">
        <v>591</v>
      </c>
      <c r="C11" s="17">
        <v>0.10837050819411</v>
      </c>
      <c r="D11" s="17">
        <v>0.12070821681994701</v>
      </c>
      <c r="E11" s="17">
        <v>9.6897635213517005E-2</v>
      </c>
      <c r="F11" s="17"/>
      <c r="G11" s="17">
        <v>8.9473814877036595E-2</v>
      </c>
      <c r="H11" s="17">
        <v>0.122621362794493</v>
      </c>
      <c r="I11" s="17">
        <v>9.9220604488431702E-2</v>
      </c>
      <c r="J11" s="17">
        <v>0.124463819428101</v>
      </c>
      <c r="K11" s="17">
        <v>0.108653146748552</v>
      </c>
      <c r="L11" s="17">
        <v>0.10540892681906799</v>
      </c>
      <c r="M11" s="17"/>
      <c r="N11" s="17">
        <v>0.114294587308703</v>
      </c>
      <c r="O11" s="17">
        <v>0.100304394533605</v>
      </c>
      <c r="P11" s="17">
        <v>0.159644665139168</v>
      </c>
      <c r="Q11" s="17">
        <v>6.4862908001526401E-2</v>
      </c>
      <c r="R11" s="17"/>
      <c r="S11" s="17">
        <v>0.14284024450470501</v>
      </c>
      <c r="T11" s="17">
        <v>8.36053818829815E-2</v>
      </c>
      <c r="U11" s="17">
        <v>0.12311384998651601</v>
      </c>
      <c r="V11" s="17">
        <v>4.6693438720840197E-2</v>
      </c>
      <c r="W11" s="17">
        <v>7.1684684334061999E-2</v>
      </c>
      <c r="X11" s="17">
        <v>8.9784406524864704E-2</v>
      </c>
      <c r="Y11" s="17">
        <v>0.123281001852011</v>
      </c>
      <c r="Z11" s="17">
        <v>0.23352281796712801</v>
      </c>
      <c r="AA11" s="17">
        <v>0.113972186110124</v>
      </c>
      <c r="AB11" s="17">
        <v>0.12245073261535699</v>
      </c>
      <c r="AC11" s="17">
        <v>7.3333317442667897E-2</v>
      </c>
      <c r="AD11" s="17">
        <v>9.5580114648677203E-2</v>
      </c>
      <c r="AE11" s="17"/>
      <c r="AF11" s="17">
        <v>6.9609196052898198E-2</v>
      </c>
      <c r="AG11" s="17">
        <v>0.11915682473375799</v>
      </c>
      <c r="AH11" s="17">
        <v>9.8547422390160594E-2</v>
      </c>
      <c r="AI11" s="17">
        <v>0.12203347755391</v>
      </c>
      <c r="AJ11" s="17">
        <v>0.143541363343232</v>
      </c>
      <c r="AK11" s="17">
        <v>0.12709843121898601</v>
      </c>
      <c r="AL11" s="17"/>
      <c r="AM11" s="17">
        <v>0.12282341831499401</v>
      </c>
      <c r="AN11" s="17">
        <v>8.4936735203325398E-2</v>
      </c>
      <c r="AO11" s="17">
        <v>8.2827834009107995E-2</v>
      </c>
      <c r="AP11" s="17">
        <v>0.22731647445984901</v>
      </c>
      <c r="AQ11" s="17">
        <v>3.2398568682399799E-2</v>
      </c>
      <c r="AR11" s="17"/>
      <c r="AS11" s="17">
        <v>0.14105759066626999</v>
      </c>
      <c r="AT11" s="17">
        <v>9.1961255991318103E-2</v>
      </c>
      <c r="AU11" s="17">
        <v>0.112631251405568</v>
      </c>
      <c r="AV11" s="17">
        <v>0.105041067046444</v>
      </c>
      <c r="AW11" s="17">
        <v>7.9205277263271701E-2</v>
      </c>
      <c r="AX11" s="17">
        <v>8.7646426531759206E-2</v>
      </c>
      <c r="AY11" s="17"/>
      <c r="AZ11" s="17">
        <v>7.3509998841575802E-2</v>
      </c>
      <c r="BA11" s="17">
        <v>0.124249973646772</v>
      </c>
      <c r="BB11" s="17">
        <v>0.11289251818422701</v>
      </c>
      <c r="BC11" s="17">
        <v>0.11269121090127</v>
      </c>
      <c r="BD11" s="17">
        <v>0.108241602609659</v>
      </c>
      <c r="BE11" s="17"/>
      <c r="BF11" s="17">
        <v>0.110363225931257</v>
      </c>
      <c r="BG11" s="17"/>
      <c r="BH11" s="17">
        <v>0.10785081057467601</v>
      </c>
      <c r="BI11" s="17"/>
      <c r="BJ11" s="17">
        <v>0.102151568545871</v>
      </c>
      <c r="BK11" s="17">
        <v>6.93230752975868E-2</v>
      </c>
      <c r="BL11" s="17">
        <v>0.13540723227120299</v>
      </c>
      <c r="BM11" s="17">
        <v>0.107540455739136</v>
      </c>
      <c r="BN11" s="17">
        <v>6.8599637650733597E-2</v>
      </c>
      <c r="BO11" s="17">
        <v>5.667828239705E-2</v>
      </c>
      <c r="BP11" s="17"/>
      <c r="BQ11" s="17">
        <v>7.8379124756910695E-2</v>
      </c>
      <c r="BR11" s="17">
        <v>0.12262516890101099</v>
      </c>
      <c r="BS11" s="17">
        <v>0.108764819537367</v>
      </c>
      <c r="BT11" s="17"/>
      <c r="BU11" s="17">
        <v>0.132564941234283</v>
      </c>
      <c r="BV11" s="17">
        <v>8.0031840066730794E-2</v>
      </c>
      <c r="BW11" s="17">
        <v>0.12914859212962301</v>
      </c>
      <c r="BX11" s="17"/>
      <c r="BY11" s="17">
        <v>8.5409002254661998E-2</v>
      </c>
      <c r="BZ11" s="17"/>
      <c r="CA11" s="17">
        <v>6.5213861206656398E-2</v>
      </c>
    </row>
    <row r="12" spans="2:79" x14ac:dyDescent="0.35">
      <c r="B12" s="18" t="s">
        <v>592</v>
      </c>
      <c r="C12" s="17">
        <v>5.1746113825142402E-2</v>
      </c>
      <c r="D12" s="17">
        <v>5.1586376151956499E-2</v>
      </c>
      <c r="E12" s="17">
        <v>5.2248719166208497E-2</v>
      </c>
      <c r="F12" s="17"/>
      <c r="G12" s="17">
        <v>0.106191920895856</v>
      </c>
      <c r="H12" s="17">
        <v>2.47957951987888E-2</v>
      </c>
      <c r="I12" s="17">
        <v>3.08531273603108E-2</v>
      </c>
      <c r="J12" s="17">
        <v>4.0503083961132801E-2</v>
      </c>
      <c r="K12" s="17">
        <v>5.49617173335041E-2</v>
      </c>
      <c r="L12" s="17">
        <v>6.085913913332E-2</v>
      </c>
      <c r="M12" s="17"/>
      <c r="N12" s="17">
        <v>3.4891640606989703E-2</v>
      </c>
      <c r="O12" s="17">
        <v>4.8692119978612697E-2</v>
      </c>
      <c r="P12" s="17">
        <v>6.4363011883166399E-2</v>
      </c>
      <c r="Q12" s="17">
        <v>5.7416800833302299E-2</v>
      </c>
      <c r="R12" s="17"/>
      <c r="S12" s="17">
        <v>5.1273064101889497E-2</v>
      </c>
      <c r="T12" s="17">
        <v>5.3168121873675103E-2</v>
      </c>
      <c r="U12" s="17">
        <v>5.7491441750661197E-2</v>
      </c>
      <c r="V12" s="17">
        <v>3.3135679726211197E-2</v>
      </c>
      <c r="W12" s="17">
        <v>5.81232533149433E-2</v>
      </c>
      <c r="X12" s="17">
        <v>0</v>
      </c>
      <c r="Y12" s="17">
        <v>0.11193301605183199</v>
      </c>
      <c r="Z12" s="17">
        <v>0.118880318651713</v>
      </c>
      <c r="AA12" s="17">
        <v>4.8812421585017897E-2</v>
      </c>
      <c r="AB12" s="17">
        <v>3.65957788452086E-2</v>
      </c>
      <c r="AC12" s="17">
        <v>4.7670392179602901E-2</v>
      </c>
      <c r="AD12" s="17">
        <v>4.66101099536795E-2</v>
      </c>
      <c r="AE12" s="17"/>
      <c r="AF12" s="17">
        <v>7.1480175454760805E-2</v>
      </c>
      <c r="AG12" s="17">
        <v>4.8646694770219302E-2</v>
      </c>
      <c r="AH12" s="17">
        <v>4.7981405174543697E-2</v>
      </c>
      <c r="AI12" s="17">
        <v>6.5396982717072505E-2</v>
      </c>
      <c r="AJ12" s="17">
        <v>0</v>
      </c>
      <c r="AK12" s="17">
        <v>5.4913055864787702E-3</v>
      </c>
      <c r="AL12" s="17"/>
      <c r="AM12" s="17">
        <v>7.5967474801231394E-2</v>
      </c>
      <c r="AN12" s="17">
        <v>4.5624077990604701E-2</v>
      </c>
      <c r="AO12" s="17">
        <v>4.2863146613487599E-2</v>
      </c>
      <c r="AP12" s="17">
        <v>3.3674836170795697E-2</v>
      </c>
      <c r="AQ12" s="17">
        <v>0</v>
      </c>
      <c r="AR12" s="17"/>
      <c r="AS12" s="17">
        <v>4.2825223329359299E-2</v>
      </c>
      <c r="AT12" s="17">
        <v>4.2506024416238498E-2</v>
      </c>
      <c r="AU12" s="17">
        <v>5.1618586601329799E-2</v>
      </c>
      <c r="AV12" s="17">
        <v>6.9536705488940295E-2</v>
      </c>
      <c r="AW12" s="17">
        <v>4.8218940398271098E-2</v>
      </c>
      <c r="AX12" s="17">
        <v>7.2056070675121695E-2</v>
      </c>
      <c r="AY12" s="17"/>
      <c r="AZ12" s="17">
        <v>4.2710478977442297E-2</v>
      </c>
      <c r="BA12" s="17">
        <v>5.3453391875925099E-2</v>
      </c>
      <c r="BB12" s="17">
        <v>4.9627864596160198E-2</v>
      </c>
      <c r="BC12" s="17">
        <v>5.5432948468410799E-2</v>
      </c>
      <c r="BD12" s="17">
        <v>5.4866965881249903E-2</v>
      </c>
      <c r="BE12" s="17"/>
      <c r="BF12" s="17">
        <v>5.3135131359172298E-2</v>
      </c>
      <c r="BG12" s="17"/>
      <c r="BH12" s="17">
        <v>5.7806605269026701E-2</v>
      </c>
      <c r="BI12" s="17"/>
      <c r="BJ12" s="17">
        <v>4.0739721458311298E-2</v>
      </c>
      <c r="BK12" s="17">
        <v>5.9706155308845502E-2</v>
      </c>
      <c r="BL12" s="17">
        <v>4.2785902040029397E-2</v>
      </c>
      <c r="BM12" s="17">
        <v>0</v>
      </c>
      <c r="BN12" s="17">
        <v>0.217842606850641</v>
      </c>
      <c r="BO12" s="17">
        <v>0.135354522116265</v>
      </c>
      <c r="BP12" s="17"/>
      <c r="BQ12" s="17">
        <v>6.7135484927499295E-2</v>
      </c>
      <c r="BR12" s="17">
        <v>5.91181701618416E-2</v>
      </c>
      <c r="BS12" s="17">
        <v>4.5529728813265502E-2</v>
      </c>
      <c r="BT12" s="17"/>
      <c r="BU12" s="17">
        <v>7.7045318651326897E-2</v>
      </c>
      <c r="BV12" s="17">
        <v>4.79680947256928E-2</v>
      </c>
      <c r="BW12" s="17">
        <v>5.4065424684735602E-2</v>
      </c>
      <c r="BX12" s="17"/>
      <c r="BY12" s="17">
        <v>9.3682968774509906E-2</v>
      </c>
      <c r="BZ12" s="17"/>
      <c r="CA12" s="17">
        <v>3.0200959518394299E-2</v>
      </c>
    </row>
    <row r="13" spans="2:79" x14ac:dyDescent="0.35">
      <c r="B13" s="18" t="s">
        <v>136</v>
      </c>
      <c r="C13" s="17">
        <v>0.13635851589556799</v>
      </c>
      <c r="D13" s="17">
        <v>0.12514903053948301</v>
      </c>
      <c r="E13" s="17">
        <v>0.14620130033261</v>
      </c>
      <c r="F13" s="17"/>
      <c r="G13" s="17">
        <v>7.6217563786416503E-2</v>
      </c>
      <c r="H13" s="17">
        <v>0.13593704366391801</v>
      </c>
      <c r="I13" s="17">
        <v>7.5513655990493506E-2</v>
      </c>
      <c r="J13" s="17">
        <v>0.18159265970295499</v>
      </c>
      <c r="K13" s="17">
        <v>0.16182506858919199</v>
      </c>
      <c r="L13" s="17">
        <v>0.17152390999946401</v>
      </c>
      <c r="M13" s="17"/>
      <c r="N13" s="17">
        <v>0.15259523106911299</v>
      </c>
      <c r="O13" s="17">
        <v>0.13648891630620899</v>
      </c>
      <c r="P13" s="17">
        <v>0.108813021922972</v>
      </c>
      <c r="Q13" s="17">
        <v>0.14898386978561201</v>
      </c>
      <c r="R13" s="17"/>
      <c r="S13" s="17">
        <v>0.10949609364057</v>
      </c>
      <c r="T13" s="17">
        <v>0.157654756341153</v>
      </c>
      <c r="U13" s="17">
        <v>0.107624961635453</v>
      </c>
      <c r="V13" s="17">
        <v>0.109041748270633</v>
      </c>
      <c r="W13" s="17">
        <v>0.161273680430984</v>
      </c>
      <c r="X13" s="17">
        <v>0.113455753250171</v>
      </c>
      <c r="Y13" s="17">
        <v>9.8350416713337399E-2</v>
      </c>
      <c r="Z13" s="17">
        <v>0.16973395973803401</v>
      </c>
      <c r="AA13" s="17">
        <v>0.13365341059994501</v>
      </c>
      <c r="AB13" s="17">
        <v>0.19714647386930201</v>
      </c>
      <c r="AC13" s="17">
        <v>0.180001504568856</v>
      </c>
      <c r="AD13" s="17">
        <v>0.172217128279471</v>
      </c>
      <c r="AE13" s="17"/>
      <c r="AF13" s="17">
        <v>0.16315072768953601</v>
      </c>
      <c r="AG13" s="17">
        <v>0.12766294921948601</v>
      </c>
      <c r="AH13" s="17">
        <v>0.12340296401164599</v>
      </c>
      <c r="AI13" s="17">
        <v>9.4166644651230105E-2</v>
      </c>
      <c r="AJ13" s="17">
        <v>0.13734072072313999</v>
      </c>
      <c r="AK13" s="17">
        <v>0.107959207002421</v>
      </c>
      <c r="AL13" s="17"/>
      <c r="AM13" s="17">
        <v>0.20148009361939201</v>
      </c>
      <c r="AN13" s="17">
        <v>0.105886757268901</v>
      </c>
      <c r="AO13" s="17">
        <v>0.14844839211309299</v>
      </c>
      <c r="AP13" s="17">
        <v>4.6615087931519902E-2</v>
      </c>
      <c r="AQ13" s="17">
        <v>0.219245388068532</v>
      </c>
      <c r="AR13" s="17"/>
      <c r="AS13" s="17">
        <v>9.8966686867541301E-2</v>
      </c>
      <c r="AT13" s="17">
        <v>9.9667450081628903E-2</v>
      </c>
      <c r="AU13" s="17">
        <v>0.17887960141019499</v>
      </c>
      <c r="AV13" s="17">
        <v>0.15410669435464699</v>
      </c>
      <c r="AW13" s="17">
        <v>0.165938659485483</v>
      </c>
      <c r="AX13" s="17">
        <v>0.21764494893224101</v>
      </c>
      <c r="AY13" s="17"/>
      <c r="AZ13" s="17">
        <v>0.159415208711744</v>
      </c>
      <c r="BA13" s="17">
        <v>0.168796011556481</v>
      </c>
      <c r="BB13" s="17">
        <v>9.2414264229936302E-2</v>
      </c>
      <c r="BC13" s="17">
        <v>8.6928842279066706E-2</v>
      </c>
      <c r="BD13" s="17">
        <v>0.130670850335424</v>
      </c>
      <c r="BE13" s="17"/>
      <c r="BF13" s="17">
        <v>0.12934503883234499</v>
      </c>
      <c r="BG13" s="17"/>
      <c r="BH13" s="17">
        <v>0.12798303894452201</v>
      </c>
      <c r="BI13" s="17"/>
      <c r="BJ13" s="17">
        <v>0.124650831171444</v>
      </c>
      <c r="BK13" s="17">
        <v>0.207215600537107</v>
      </c>
      <c r="BL13" s="17">
        <v>0.13566170885461401</v>
      </c>
      <c r="BM13" s="17">
        <v>9.7058857303049598E-2</v>
      </c>
      <c r="BN13" s="17">
        <v>7.7816098653514507E-2</v>
      </c>
      <c r="BO13" s="17">
        <v>7.6191935154314994E-2</v>
      </c>
      <c r="BP13" s="17"/>
      <c r="BQ13" s="17">
        <v>8.3885462548480602E-2</v>
      </c>
      <c r="BR13" s="17">
        <v>0.133325306284094</v>
      </c>
      <c r="BS13" s="17">
        <v>0.131717619053621</v>
      </c>
      <c r="BT13" s="17"/>
      <c r="BU13" s="17">
        <v>4.7330080520181297E-2</v>
      </c>
      <c r="BV13" s="17">
        <v>0.148915262508094</v>
      </c>
      <c r="BW13" s="17">
        <v>0.11146278367755599</v>
      </c>
      <c r="BX13" s="17"/>
      <c r="BY13" s="17">
        <v>5.3709482047978901E-2</v>
      </c>
      <c r="BZ13" s="17"/>
      <c r="CA13" s="17">
        <v>0.11145789724102299</v>
      </c>
    </row>
    <row r="14" spans="2:79" x14ac:dyDescent="0.35">
      <c r="B14" s="18" t="s">
        <v>593</v>
      </c>
      <c r="C14" s="21">
        <v>0.70352486208517895</v>
      </c>
      <c r="D14" s="21">
        <v>0.70255637648861402</v>
      </c>
      <c r="E14" s="21">
        <v>0.70465234528766496</v>
      </c>
      <c r="F14" s="21"/>
      <c r="G14" s="21">
        <v>0.72811670044069099</v>
      </c>
      <c r="H14" s="21">
        <v>0.71664579834279996</v>
      </c>
      <c r="I14" s="21">
        <v>0.79441261216076398</v>
      </c>
      <c r="J14" s="21">
        <v>0.65344043690781095</v>
      </c>
      <c r="K14" s="21">
        <v>0.67456006732875196</v>
      </c>
      <c r="L14" s="21">
        <v>0.66220802404814805</v>
      </c>
      <c r="M14" s="21"/>
      <c r="N14" s="21">
        <v>0.69821854101519398</v>
      </c>
      <c r="O14" s="21">
        <v>0.71451456918157297</v>
      </c>
      <c r="P14" s="21">
        <v>0.66717930105469403</v>
      </c>
      <c r="Q14" s="21">
        <v>0.72873642137955996</v>
      </c>
      <c r="R14" s="21"/>
      <c r="S14" s="21">
        <v>0.69639059775283596</v>
      </c>
      <c r="T14" s="21">
        <v>0.70557173990219002</v>
      </c>
      <c r="U14" s="21">
        <v>0.71176974662737003</v>
      </c>
      <c r="V14" s="21">
        <v>0.81112913328231595</v>
      </c>
      <c r="W14" s="21">
        <v>0.70891838192001</v>
      </c>
      <c r="X14" s="21">
        <v>0.79675984022496404</v>
      </c>
      <c r="Y14" s="21">
        <v>0.66643556538282001</v>
      </c>
      <c r="Z14" s="21">
        <v>0.477862903643126</v>
      </c>
      <c r="AA14" s="21">
        <v>0.70356198170491302</v>
      </c>
      <c r="AB14" s="21">
        <v>0.64380701467013302</v>
      </c>
      <c r="AC14" s="21">
        <v>0.69899478580887298</v>
      </c>
      <c r="AD14" s="21">
        <v>0.68559264711817203</v>
      </c>
      <c r="AE14" s="21"/>
      <c r="AF14" s="21">
        <v>0.69575990080280503</v>
      </c>
      <c r="AG14" s="21">
        <v>0.70453353127653695</v>
      </c>
      <c r="AH14" s="21">
        <v>0.73006820842364994</v>
      </c>
      <c r="AI14" s="21">
        <v>0.71840289507778798</v>
      </c>
      <c r="AJ14" s="21">
        <v>0.71911791593362695</v>
      </c>
      <c r="AK14" s="21">
        <v>0.75945105619211495</v>
      </c>
      <c r="AL14" s="21"/>
      <c r="AM14" s="21">
        <v>0.59972901326438299</v>
      </c>
      <c r="AN14" s="21">
        <v>0.76355242953716895</v>
      </c>
      <c r="AO14" s="21">
        <v>0.725860627264311</v>
      </c>
      <c r="AP14" s="21">
        <v>0.69239360143783601</v>
      </c>
      <c r="AQ14" s="21">
        <v>0.74835604324906801</v>
      </c>
      <c r="AR14" s="21"/>
      <c r="AS14" s="21">
        <v>0.71715049913682904</v>
      </c>
      <c r="AT14" s="21">
        <v>0.76586526951081502</v>
      </c>
      <c r="AU14" s="21">
        <v>0.65687056058290705</v>
      </c>
      <c r="AV14" s="21">
        <v>0.67131553310996805</v>
      </c>
      <c r="AW14" s="21">
        <v>0.70663712285297398</v>
      </c>
      <c r="AX14" s="21">
        <v>0.62265255386087803</v>
      </c>
      <c r="AY14" s="21"/>
      <c r="AZ14" s="21">
        <v>0.72436431346923802</v>
      </c>
      <c r="BA14" s="21">
        <v>0.65350062292082201</v>
      </c>
      <c r="BB14" s="21">
        <v>0.74506535298967602</v>
      </c>
      <c r="BC14" s="21">
        <v>0.744946998351252</v>
      </c>
      <c r="BD14" s="21">
        <v>0.70622058117366704</v>
      </c>
      <c r="BE14" s="21"/>
      <c r="BF14" s="21">
        <v>0.70715660387722501</v>
      </c>
      <c r="BG14" s="21"/>
      <c r="BH14" s="21">
        <v>0.70635954521177502</v>
      </c>
      <c r="BI14" s="21"/>
      <c r="BJ14" s="21">
        <v>0.73245787882437396</v>
      </c>
      <c r="BK14" s="21">
        <v>0.66375516885646102</v>
      </c>
      <c r="BL14" s="21">
        <v>0.686145156834154</v>
      </c>
      <c r="BM14" s="21">
        <v>0.79540068695781396</v>
      </c>
      <c r="BN14" s="21">
        <v>0.63574165684511097</v>
      </c>
      <c r="BO14" s="21">
        <v>0.73177526033236995</v>
      </c>
      <c r="BP14" s="21"/>
      <c r="BQ14" s="21">
        <v>0.77059992776710895</v>
      </c>
      <c r="BR14" s="21">
        <v>0.68493135465305299</v>
      </c>
      <c r="BS14" s="21">
        <v>0.71398783259574705</v>
      </c>
      <c r="BT14" s="21"/>
      <c r="BU14" s="21">
        <v>0.74305965959420905</v>
      </c>
      <c r="BV14" s="21">
        <v>0.72308480269948205</v>
      </c>
      <c r="BW14" s="21">
        <v>0.70532319950808597</v>
      </c>
      <c r="BX14" s="21"/>
      <c r="BY14" s="21">
        <v>0.76719854692284895</v>
      </c>
      <c r="BZ14" s="21"/>
      <c r="CA14" s="21">
        <v>0.79312728203392702</v>
      </c>
    </row>
    <row r="15" spans="2:79" x14ac:dyDescent="0.35">
      <c r="B15" s="18" t="s">
        <v>594</v>
      </c>
      <c r="C15" s="21">
        <v>0.160116622019252</v>
      </c>
      <c r="D15" s="21">
        <v>0.172294592971903</v>
      </c>
      <c r="E15" s="21">
        <v>0.14914635437972601</v>
      </c>
      <c r="F15" s="21"/>
      <c r="G15" s="21">
        <v>0.19566573577289301</v>
      </c>
      <c r="H15" s="21">
        <v>0.14741715799328201</v>
      </c>
      <c r="I15" s="21">
        <v>0.13007373184874299</v>
      </c>
      <c r="J15" s="21">
        <v>0.16496690338923301</v>
      </c>
      <c r="K15" s="21">
        <v>0.163614864082056</v>
      </c>
      <c r="L15" s="21">
        <v>0.16626806595238799</v>
      </c>
      <c r="M15" s="21"/>
      <c r="N15" s="21">
        <v>0.149186227915693</v>
      </c>
      <c r="O15" s="21">
        <v>0.14899651451221799</v>
      </c>
      <c r="P15" s="21">
        <v>0.22400767702233501</v>
      </c>
      <c r="Q15" s="21">
        <v>0.122279708834829</v>
      </c>
      <c r="R15" s="21"/>
      <c r="S15" s="21">
        <v>0.19411330860659401</v>
      </c>
      <c r="T15" s="21">
        <v>0.13677350375665701</v>
      </c>
      <c r="U15" s="21">
        <v>0.18060529173717799</v>
      </c>
      <c r="V15" s="21">
        <v>7.98291184470514E-2</v>
      </c>
      <c r="W15" s="21">
        <v>0.129807937649005</v>
      </c>
      <c r="X15" s="21">
        <v>8.9784406524864704E-2</v>
      </c>
      <c r="Y15" s="21">
        <v>0.235214017903843</v>
      </c>
      <c r="Z15" s="21">
        <v>0.35240313661884098</v>
      </c>
      <c r="AA15" s="21">
        <v>0.162784607695142</v>
      </c>
      <c r="AB15" s="21">
        <v>0.159046511460566</v>
      </c>
      <c r="AC15" s="21">
        <v>0.121003709622271</v>
      </c>
      <c r="AD15" s="21">
        <v>0.142190224602357</v>
      </c>
      <c r="AE15" s="21"/>
      <c r="AF15" s="21">
        <v>0.14108937150765899</v>
      </c>
      <c r="AG15" s="21">
        <v>0.16780351950397701</v>
      </c>
      <c r="AH15" s="21">
        <v>0.14652882756470401</v>
      </c>
      <c r="AI15" s="21">
        <v>0.18743046027098201</v>
      </c>
      <c r="AJ15" s="21">
        <v>0.143541363343232</v>
      </c>
      <c r="AK15" s="21">
        <v>0.13258973680546501</v>
      </c>
      <c r="AL15" s="21"/>
      <c r="AM15" s="21">
        <v>0.198790893116225</v>
      </c>
      <c r="AN15" s="21">
        <v>0.13056081319393001</v>
      </c>
      <c r="AO15" s="21">
        <v>0.12569098062259601</v>
      </c>
      <c r="AP15" s="21">
        <v>0.26099131063064501</v>
      </c>
      <c r="AQ15" s="21">
        <v>3.2398568682399799E-2</v>
      </c>
      <c r="AR15" s="21"/>
      <c r="AS15" s="21">
        <v>0.183882813995629</v>
      </c>
      <c r="AT15" s="21">
        <v>0.13446728040755701</v>
      </c>
      <c r="AU15" s="21">
        <v>0.16424983800689799</v>
      </c>
      <c r="AV15" s="21">
        <v>0.17457777253538501</v>
      </c>
      <c r="AW15" s="21">
        <v>0.12742421766154299</v>
      </c>
      <c r="AX15" s="21">
        <v>0.15970249720688101</v>
      </c>
      <c r="AY15" s="21"/>
      <c r="AZ15" s="21">
        <v>0.11622047781901799</v>
      </c>
      <c r="BA15" s="21">
        <v>0.177703365522697</v>
      </c>
      <c r="BB15" s="21">
        <v>0.162520382780388</v>
      </c>
      <c r="BC15" s="21">
        <v>0.168124159369681</v>
      </c>
      <c r="BD15" s="21">
        <v>0.16310856849090899</v>
      </c>
      <c r="BE15" s="21"/>
      <c r="BF15" s="21">
        <v>0.16349835729043</v>
      </c>
      <c r="BG15" s="21"/>
      <c r="BH15" s="21">
        <v>0.165657415843703</v>
      </c>
      <c r="BI15" s="21"/>
      <c r="BJ15" s="21">
        <v>0.14289129000418299</v>
      </c>
      <c r="BK15" s="21">
        <v>0.12902923060643201</v>
      </c>
      <c r="BL15" s="21">
        <v>0.17819313431123199</v>
      </c>
      <c r="BM15" s="21">
        <v>0.107540455739136</v>
      </c>
      <c r="BN15" s="21">
        <v>0.28644224450137401</v>
      </c>
      <c r="BO15" s="21">
        <v>0.192032804513316</v>
      </c>
      <c r="BP15" s="21"/>
      <c r="BQ15" s="21">
        <v>0.14551460968440999</v>
      </c>
      <c r="BR15" s="21">
        <v>0.181743339062853</v>
      </c>
      <c r="BS15" s="21">
        <v>0.154294548350632</v>
      </c>
      <c r="BT15" s="21"/>
      <c r="BU15" s="21">
        <v>0.20961025988561</v>
      </c>
      <c r="BV15" s="21">
        <v>0.127999934792424</v>
      </c>
      <c r="BW15" s="21">
        <v>0.18321401681435801</v>
      </c>
      <c r="BX15" s="21"/>
      <c r="BY15" s="21">
        <v>0.17909197102917199</v>
      </c>
      <c r="BZ15" s="21"/>
      <c r="CA15" s="21">
        <v>9.54148207250506E-2</v>
      </c>
    </row>
    <row r="16" spans="2:79" x14ac:dyDescent="0.35">
      <c r="B16" s="18" t="s">
        <v>202</v>
      </c>
      <c r="C16" s="22">
        <v>0.54340824006592703</v>
      </c>
      <c r="D16" s="22">
        <v>0.53026178351671105</v>
      </c>
      <c r="E16" s="22">
        <v>0.55550599090793895</v>
      </c>
      <c r="F16" s="22"/>
      <c r="G16" s="22">
        <v>0.53245096466779795</v>
      </c>
      <c r="H16" s="22">
        <v>0.56922864034951803</v>
      </c>
      <c r="I16" s="22">
        <v>0.66433888031202104</v>
      </c>
      <c r="J16" s="22">
        <v>0.48847353351857797</v>
      </c>
      <c r="K16" s="22">
        <v>0.51094520324669601</v>
      </c>
      <c r="L16" s="22">
        <v>0.49593995809576003</v>
      </c>
      <c r="M16" s="22"/>
      <c r="N16" s="22">
        <v>0.54903231309950096</v>
      </c>
      <c r="O16" s="22">
        <v>0.56551805466935501</v>
      </c>
      <c r="P16" s="22">
        <v>0.44317162403235899</v>
      </c>
      <c r="Q16" s="22">
        <v>0.60645671254473099</v>
      </c>
      <c r="R16" s="22"/>
      <c r="S16" s="22">
        <v>0.50227728914624203</v>
      </c>
      <c r="T16" s="22">
        <v>0.56879823614553404</v>
      </c>
      <c r="U16" s="22">
        <v>0.53116445489019204</v>
      </c>
      <c r="V16" s="22">
        <v>0.73130001483526397</v>
      </c>
      <c r="W16" s="22">
        <v>0.579110444271005</v>
      </c>
      <c r="X16" s="22">
        <v>0.70697543370009996</v>
      </c>
      <c r="Y16" s="22">
        <v>0.43122154747897701</v>
      </c>
      <c r="Z16" s="22">
        <v>0.12545976702428499</v>
      </c>
      <c r="AA16" s="22">
        <v>0.54077737400977099</v>
      </c>
      <c r="AB16" s="22">
        <v>0.48476050320956698</v>
      </c>
      <c r="AC16" s="22">
        <v>0.57799107618660295</v>
      </c>
      <c r="AD16" s="22">
        <v>0.54340242251581605</v>
      </c>
      <c r="AE16" s="22"/>
      <c r="AF16" s="22">
        <v>0.55467052929514604</v>
      </c>
      <c r="AG16" s="22">
        <v>0.53673001177255897</v>
      </c>
      <c r="AH16" s="22">
        <v>0.58353938085894497</v>
      </c>
      <c r="AI16" s="22">
        <v>0.530972434806805</v>
      </c>
      <c r="AJ16" s="22">
        <v>0.57557655259039497</v>
      </c>
      <c r="AK16" s="22">
        <v>0.62686131938665002</v>
      </c>
      <c r="AL16" s="22"/>
      <c r="AM16" s="22">
        <v>0.400938120148157</v>
      </c>
      <c r="AN16" s="22">
        <v>0.63299161634323897</v>
      </c>
      <c r="AO16" s="22">
        <v>0.60016964664171601</v>
      </c>
      <c r="AP16" s="22">
        <v>0.431402290807191</v>
      </c>
      <c r="AQ16" s="22">
        <v>0.71595747456666803</v>
      </c>
      <c r="AR16" s="22"/>
      <c r="AS16" s="22">
        <v>0.53326768514120004</v>
      </c>
      <c r="AT16" s="22">
        <v>0.63139798910325795</v>
      </c>
      <c r="AU16" s="22">
        <v>0.49262072257600897</v>
      </c>
      <c r="AV16" s="22">
        <v>0.49673776057458302</v>
      </c>
      <c r="AW16" s="22">
        <v>0.57921290519143098</v>
      </c>
      <c r="AX16" s="22">
        <v>0.46295005665399702</v>
      </c>
      <c r="AY16" s="22"/>
      <c r="AZ16" s="22">
        <v>0.60814383565022001</v>
      </c>
      <c r="BA16" s="22">
        <v>0.47579725739812501</v>
      </c>
      <c r="BB16" s="22">
        <v>0.58254497020928797</v>
      </c>
      <c r="BC16" s="22">
        <v>0.57682283898157105</v>
      </c>
      <c r="BD16" s="22">
        <v>0.54311201268275799</v>
      </c>
      <c r="BE16" s="22"/>
      <c r="BF16" s="22">
        <v>0.54365824658679496</v>
      </c>
      <c r="BG16" s="22"/>
      <c r="BH16" s="22">
        <v>0.54070212936807205</v>
      </c>
      <c r="BI16" s="22"/>
      <c r="BJ16" s="22">
        <v>0.58956658882019097</v>
      </c>
      <c r="BK16" s="22">
        <v>0.53472593825002901</v>
      </c>
      <c r="BL16" s="22">
        <v>0.50795202252292204</v>
      </c>
      <c r="BM16" s="22">
        <v>0.68786023121867801</v>
      </c>
      <c r="BN16" s="22">
        <v>0.34929941234373701</v>
      </c>
      <c r="BO16" s="22">
        <v>0.539742455819054</v>
      </c>
      <c r="BP16" s="22"/>
      <c r="BQ16" s="22">
        <v>0.62508531808269896</v>
      </c>
      <c r="BR16" s="22">
        <v>0.50318801559020099</v>
      </c>
      <c r="BS16" s="22">
        <v>0.559693284245115</v>
      </c>
      <c r="BT16" s="22"/>
      <c r="BU16" s="22">
        <v>0.53344939970859895</v>
      </c>
      <c r="BV16" s="22">
        <v>0.59508486790705895</v>
      </c>
      <c r="BW16" s="22">
        <v>0.52210918269372797</v>
      </c>
      <c r="BX16" s="22"/>
      <c r="BY16" s="22">
        <v>0.58810657589367699</v>
      </c>
      <c r="BZ16" s="22"/>
      <c r="CA16" s="22">
        <v>0.69771246130887599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A21"/>
  <sheetViews>
    <sheetView showGridLines="0" topLeftCell="A7" workbookViewId="0">
      <pane xSplit="2" topLeftCell="C1" activePane="topRight" state="frozen"/>
      <selection pane="topRight" activeCell="C14" sqref="C14: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793</v>
      </c>
      <c r="D7" s="10">
        <v>376</v>
      </c>
      <c r="E7" s="10">
        <v>414</v>
      </c>
      <c r="F7" s="10"/>
      <c r="G7" s="10">
        <v>93</v>
      </c>
      <c r="H7" s="10">
        <v>129</v>
      </c>
      <c r="I7" s="10">
        <v>103</v>
      </c>
      <c r="J7" s="10">
        <v>108</v>
      </c>
      <c r="K7" s="10">
        <v>153</v>
      </c>
      <c r="L7" s="10">
        <v>207</v>
      </c>
      <c r="M7" s="10"/>
      <c r="N7" s="10">
        <v>330</v>
      </c>
      <c r="O7" s="10">
        <v>200</v>
      </c>
      <c r="P7" s="10">
        <v>99</v>
      </c>
      <c r="Q7" s="10">
        <v>158</v>
      </c>
      <c r="R7" s="10"/>
      <c r="S7" s="10">
        <v>102</v>
      </c>
      <c r="T7" s="10">
        <v>113</v>
      </c>
      <c r="U7" s="10">
        <v>71</v>
      </c>
      <c r="V7" s="10">
        <v>64</v>
      </c>
      <c r="W7" s="10">
        <v>70</v>
      </c>
      <c r="X7" s="10">
        <v>60</v>
      </c>
      <c r="Y7" s="10">
        <v>57</v>
      </c>
      <c r="Z7" s="10">
        <v>31</v>
      </c>
      <c r="AA7" s="10">
        <v>89</v>
      </c>
      <c r="AB7" s="10">
        <v>70</v>
      </c>
      <c r="AC7" s="10">
        <v>45</v>
      </c>
      <c r="AD7" s="10">
        <v>21</v>
      </c>
      <c r="AE7" s="10"/>
      <c r="AF7" s="10">
        <v>141</v>
      </c>
      <c r="AG7" s="10">
        <v>249</v>
      </c>
      <c r="AH7" s="10">
        <v>137</v>
      </c>
      <c r="AI7" s="10">
        <v>98</v>
      </c>
      <c r="AJ7" s="10">
        <v>58</v>
      </c>
      <c r="AK7" s="10">
        <v>57</v>
      </c>
      <c r="AL7" s="10"/>
      <c r="AM7" s="10">
        <v>151</v>
      </c>
      <c r="AN7" s="10">
        <v>265</v>
      </c>
      <c r="AO7" s="10">
        <v>221</v>
      </c>
      <c r="AP7" s="10">
        <v>115</v>
      </c>
      <c r="AQ7" s="10">
        <v>20</v>
      </c>
      <c r="AR7" s="10"/>
      <c r="AS7" s="10">
        <v>149</v>
      </c>
      <c r="AT7" s="10">
        <v>214</v>
      </c>
      <c r="AU7" s="10">
        <v>111</v>
      </c>
      <c r="AV7" s="10">
        <v>147</v>
      </c>
      <c r="AW7" s="10">
        <v>92</v>
      </c>
      <c r="AX7" s="10">
        <v>78</v>
      </c>
      <c r="AY7" s="10"/>
      <c r="AZ7" s="10">
        <v>198</v>
      </c>
      <c r="BA7" s="10">
        <v>210</v>
      </c>
      <c r="BB7" s="10">
        <v>147</v>
      </c>
      <c r="BC7" s="10">
        <v>76</v>
      </c>
      <c r="BD7" s="10">
        <v>158</v>
      </c>
      <c r="BE7" s="10"/>
      <c r="BF7" s="10">
        <v>656</v>
      </c>
      <c r="BG7" s="10"/>
      <c r="BH7" s="10">
        <v>526</v>
      </c>
      <c r="BI7" s="10"/>
      <c r="BJ7" s="10">
        <v>232</v>
      </c>
      <c r="BK7" s="10">
        <v>159</v>
      </c>
      <c r="BL7" s="10">
        <v>283</v>
      </c>
      <c r="BM7" s="10">
        <v>41</v>
      </c>
      <c r="BN7" s="10">
        <v>24</v>
      </c>
      <c r="BO7" s="10">
        <v>22</v>
      </c>
      <c r="BP7" s="10"/>
      <c r="BQ7" s="10">
        <v>111</v>
      </c>
      <c r="BR7" s="10">
        <v>219</v>
      </c>
      <c r="BS7" s="10">
        <v>397</v>
      </c>
      <c r="BT7" s="10"/>
      <c r="BU7" s="10">
        <v>38</v>
      </c>
      <c r="BV7" s="10">
        <v>265</v>
      </c>
      <c r="BW7" s="10">
        <v>397</v>
      </c>
      <c r="BX7" s="10"/>
      <c r="BY7" s="10">
        <v>31</v>
      </c>
      <c r="BZ7" s="10"/>
      <c r="CA7" s="10">
        <v>190</v>
      </c>
    </row>
    <row r="8" spans="2:79" ht="30" customHeight="1" x14ac:dyDescent="0.35">
      <c r="B8" s="11" t="s">
        <v>20</v>
      </c>
      <c r="C8" s="11">
        <v>778</v>
      </c>
      <c r="D8" s="11">
        <v>376</v>
      </c>
      <c r="E8" s="11">
        <v>399</v>
      </c>
      <c r="F8" s="11"/>
      <c r="G8" s="11">
        <v>100</v>
      </c>
      <c r="H8" s="11">
        <v>147</v>
      </c>
      <c r="I8" s="11">
        <v>125</v>
      </c>
      <c r="J8" s="11">
        <v>122</v>
      </c>
      <c r="K8" s="11">
        <v>116</v>
      </c>
      <c r="L8" s="11">
        <v>167</v>
      </c>
      <c r="M8" s="11"/>
      <c r="N8" s="11">
        <v>229</v>
      </c>
      <c r="O8" s="11">
        <v>190</v>
      </c>
      <c r="P8" s="11">
        <v>160</v>
      </c>
      <c r="Q8" s="11">
        <v>192</v>
      </c>
      <c r="R8" s="11"/>
      <c r="S8" s="11">
        <v>111</v>
      </c>
      <c r="T8" s="11">
        <v>107</v>
      </c>
      <c r="U8" s="11">
        <v>63</v>
      </c>
      <c r="V8" s="11">
        <v>75</v>
      </c>
      <c r="W8" s="11">
        <v>66</v>
      </c>
      <c r="X8" s="11">
        <v>63</v>
      </c>
      <c r="Y8" s="11">
        <v>53</v>
      </c>
      <c r="Z8" s="11">
        <v>33</v>
      </c>
      <c r="AA8" s="11">
        <v>87</v>
      </c>
      <c r="AB8" s="11">
        <v>63</v>
      </c>
      <c r="AC8" s="11">
        <v>39</v>
      </c>
      <c r="AD8" s="11">
        <v>18</v>
      </c>
      <c r="AE8" s="11"/>
      <c r="AF8" s="11">
        <v>136</v>
      </c>
      <c r="AG8" s="11">
        <v>280</v>
      </c>
      <c r="AH8" s="11">
        <v>136</v>
      </c>
      <c r="AI8" s="11">
        <v>90</v>
      </c>
      <c r="AJ8" s="11">
        <v>49</v>
      </c>
      <c r="AK8" s="11">
        <v>39</v>
      </c>
      <c r="AL8" s="11"/>
      <c r="AM8" s="11">
        <v>161</v>
      </c>
      <c r="AN8" s="11">
        <v>276</v>
      </c>
      <c r="AO8" s="11">
        <v>201</v>
      </c>
      <c r="AP8" s="11">
        <v>106</v>
      </c>
      <c r="AQ8" s="11">
        <v>12</v>
      </c>
      <c r="AR8" s="11"/>
      <c r="AS8" s="11">
        <v>156</v>
      </c>
      <c r="AT8" s="11">
        <v>199</v>
      </c>
      <c r="AU8" s="11">
        <v>114</v>
      </c>
      <c r="AV8" s="11">
        <v>146</v>
      </c>
      <c r="AW8" s="11">
        <v>87</v>
      </c>
      <c r="AX8" s="11">
        <v>74</v>
      </c>
      <c r="AY8" s="11"/>
      <c r="AZ8" s="11">
        <v>158</v>
      </c>
      <c r="BA8" s="11">
        <v>229</v>
      </c>
      <c r="BB8" s="11">
        <v>162</v>
      </c>
      <c r="BC8" s="11">
        <v>66</v>
      </c>
      <c r="BD8" s="11">
        <v>160</v>
      </c>
      <c r="BE8" s="11"/>
      <c r="BF8" s="11">
        <v>629</v>
      </c>
      <c r="BG8" s="11"/>
      <c r="BH8" s="11">
        <v>487</v>
      </c>
      <c r="BI8" s="11"/>
      <c r="BJ8" s="11">
        <v>252</v>
      </c>
      <c r="BK8" s="11">
        <v>135</v>
      </c>
      <c r="BL8" s="11">
        <v>261</v>
      </c>
      <c r="BM8" s="11">
        <v>50</v>
      </c>
      <c r="BN8" s="11">
        <v>27</v>
      </c>
      <c r="BO8" s="11">
        <v>19</v>
      </c>
      <c r="BP8" s="11"/>
      <c r="BQ8" s="11">
        <v>102</v>
      </c>
      <c r="BR8" s="11">
        <v>215</v>
      </c>
      <c r="BS8" s="11">
        <v>390</v>
      </c>
      <c r="BT8" s="11"/>
      <c r="BU8" s="11">
        <v>38</v>
      </c>
      <c r="BV8" s="11">
        <v>247</v>
      </c>
      <c r="BW8" s="11">
        <v>395</v>
      </c>
      <c r="BX8" s="11"/>
      <c r="BY8" s="11">
        <v>34</v>
      </c>
      <c r="BZ8" s="11"/>
      <c r="CA8" s="11">
        <v>178</v>
      </c>
    </row>
    <row r="9" spans="2:79" x14ac:dyDescent="0.35">
      <c r="B9" s="18" t="s">
        <v>589</v>
      </c>
      <c r="C9" s="17">
        <v>0.19363755437107899</v>
      </c>
      <c r="D9" s="17">
        <v>0.21487539983885001</v>
      </c>
      <c r="E9" s="17">
        <v>0.172436755197381</v>
      </c>
      <c r="F9" s="17"/>
      <c r="G9" s="17">
        <v>0.15172005686946299</v>
      </c>
      <c r="H9" s="17">
        <v>0.25114844441488199</v>
      </c>
      <c r="I9" s="17">
        <v>0.22571848452499499</v>
      </c>
      <c r="J9" s="17">
        <v>0.25607190988387002</v>
      </c>
      <c r="K9" s="17">
        <v>0.23191895268420601</v>
      </c>
      <c r="L9" s="17">
        <v>7.1839610058852699E-2</v>
      </c>
      <c r="M9" s="17"/>
      <c r="N9" s="17">
        <v>0.21745973413922301</v>
      </c>
      <c r="O9" s="17">
        <v>0.203130299273795</v>
      </c>
      <c r="P9" s="17">
        <v>0.22004035871105401</v>
      </c>
      <c r="Q9" s="17">
        <v>0.13038693074187099</v>
      </c>
      <c r="R9" s="17"/>
      <c r="S9" s="17">
        <v>0.27546756215819901</v>
      </c>
      <c r="T9" s="17">
        <v>0.23082919252335701</v>
      </c>
      <c r="U9" s="17">
        <v>0.17931383280660501</v>
      </c>
      <c r="V9" s="17">
        <v>0.23609982249276101</v>
      </c>
      <c r="W9" s="17">
        <v>0.21995169645033</v>
      </c>
      <c r="X9" s="17">
        <v>0.249186104786046</v>
      </c>
      <c r="Y9" s="17">
        <v>0.19386463456790001</v>
      </c>
      <c r="Z9" s="17">
        <v>0.184341232963291</v>
      </c>
      <c r="AA9" s="17">
        <v>0.14338499214415201</v>
      </c>
      <c r="AB9" s="17">
        <v>8.0224151243377798E-2</v>
      </c>
      <c r="AC9" s="17">
        <v>6.3532973970614207E-2</v>
      </c>
      <c r="AD9" s="17">
        <v>0</v>
      </c>
      <c r="AE9" s="17"/>
      <c r="AF9" s="17">
        <v>0.130484331051716</v>
      </c>
      <c r="AG9" s="17">
        <v>0.18293740566185401</v>
      </c>
      <c r="AH9" s="17">
        <v>0.240186933642168</v>
      </c>
      <c r="AI9" s="17">
        <v>0.150721181137417</v>
      </c>
      <c r="AJ9" s="17">
        <v>0.32796230970645901</v>
      </c>
      <c r="AK9" s="17">
        <v>0.31519769429016897</v>
      </c>
      <c r="AL9" s="17"/>
      <c r="AM9" s="17">
        <v>0.17756377850748301</v>
      </c>
      <c r="AN9" s="17">
        <v>0.16330256251856701</v>
      </c>
      <c r="AO9" s="17">
        <v>0.24013985946649699</v>
      </c>
      <c r="AP9" s="17">
        <v>0.23199500334564199</v>
      </c>
      <c r="AQ9" s="17">
        <v>9.0789289116639096E-2</v>
      </c>
      <c r="AR9" s="17"/>
      <c r="AS9" s="17">
        <v>0.30402126959554798</v>
      </c>
      <c r="AT9" s="17">
        <v>0.189341084754685</v>
      </c>
      <c r="AU9" s="17">
        <v>0.169656260003437</v>
      </c>
      <c r="AV9" s="17">
        <v>0.125142841351566</v>
      </c>
      <c r="AW9" s="17">
        <v>0.157233394981414</v>
      </c>
      <c r="AX9" s="17">
        <v>0.18993386255476999</v>
      </c>
      <c r="AY9" s="17"/>
      <c r="AZ9" s="17">
        <v>0.16423527793443199</v>
      </c>
      <c r="BA9" s="17">
        <v>0.17115251980297799</v>
      </c>
      <c r="BB9" s="17">
        <v>0.19720387543293399</v>
      </c>
      <c r="BC9" s="17">
        <v>0.178529527873693</v>
      </c>
      <c r="BD9" s="17">
        <v>0.25498736751935502</v>
      </c>
      <c r="BE9" s="17"/>
      <c r="BF9" s="17">
        <v>0.18014801832792701</v>
      </c>
      <c r="BG9" s="17"/>
      <c r="BH9" s="17">
        <v>0.20163231176742599</v>
      </c>
      <c r="BI9" s="17"/>
      <c r="BJ9" s="17">
        <v>0.18716913138812999</v>
      </c>
      <c r="BK9" s="17">
        <v>0.159585985261149</v>
      </c>
      <c r="BL9" s="17">
        <v>0.19788950794103699</v>
      </c>
      <c r="BM9" s="17">
        <v>0.16094683224217901</v>
      </c>
      <c r="BN9" s="17">
        <v>0.30032802645245199</v>
      </c>
      <c r="BO9" s="17">
        <v>0.24945777156992699</v>
      </c>
      <c r="BP9" s="17"/>
      <c r="BQ9" s="17">
        <v>0.278924168257285</v>
      </c>
      <c r="BR9" s="17">
        <v>0.14111952310456199</v>
      </c>
      <c r="BS9" s="17">
        <v>0.17947713064180601</v>
      </c>
      <c r="BT9" s="17"/>
      <c r="BU9" s="17">
        <v>0.27918766416198498</v>
      </c>
      <c r="BV9" s="17">
        <v>0.188774107479183</v>
      </c>
      <c r="BW9" s="17">
        <v>0.16857409080930999</v>
      </c>
      <c r="BX9" s="17"/>
      <c r="BY9" s="17">
        <v>0.33335789760749701</v>
      </c>
      <c r="BZ9" s="17"/>
      <c r="CA9" s="17">
        <v>0.31579223426501901</v>
      </c>
    </row>
    <row r="10" spans="2:79" x14ac:dyDescent="0.35">
      <c r="B10" s="18" t="s">
        <v>590</v>
      </c>
      <c r="C10" s="17">
        <v>0.47900920968903399</v>
      </c>
      <c r="D10" s="17">
        <v>0.44997204050802703</v>
      </c>
      <c r="E10" s="17">
        <v>0.50534453204859897</v>
      </c>
      <c r="F10" s="17"/>
      <c r="G10" s="17">
        <v>0.47364121212010402</v>
      </c>
      <c r="H10" s="17">
        <v>0.44812648453030701</v>
      </c>
      <c r="I10" s="17">
        <v>0.43448044274286002</v>
      </c>
      <c r="J10" s="17">
        <v>0.48774452484873998</v>
      </c>
      <c r="K10" s="17">
        <v>0.52633609580543295</v>
      </c>
      <c r="L10" s="17">
        <v>0.50347680682050999</v>
      </c>
      <c r="M10" s="17"/>
      <c r="N10" s="17">
        <v>0.48196993569019098</v>
      </c>
      <c r="O10" s="17">
        <v>0.46766493617225802</v>
      </c>
      <c r="P10" s="17">
        <v>0.53426441387435897</v>
      </c>
      <c r="Q10" s="17">
        <v>0.44636948976362201</v>
      </c>
      <c r="R10" s="17"/>
      <c r="S10" s="17">
        <v>0.39316456201168498</v>
      </c>
      <c r="T10" s="17">
        <v>0.45296036930037897</v>
      </c>
      <c r="U10" s="17">
        <v>0.484462567522216</v>
      </c>
      <c r="V10" s="17">
        <v>0.40919050360922199</v>
      </c>
      <c r="W10" s="17">
        <v>0.51705215927889903</v>
      </c>
      <c r="X10" s="17">
        <v>0.44663973251891398</v>
      </c>
      <c r="Y10" s="17">
        <v>0.54218614224733197</v>
      </c>
      <c r="Z10" s="17">
        <v>0.57255012698816599</v>
      </c>
      <c r="AA10" s="17">
        <v>0.51918197913105801</v>
      </c>
      <c r="AB10" s="17">
        <v>0.49743217446495902</v>
      </c>
      <c r="AC10" s="17">
        <v>0.58780407687513503</v>
      </c>
      <c r="AD10" s="17">
        <v>0.54927871256569605</v>
      </c>
      <c r="AE10" s="17"/>
      <c r="AF10" s="17">
        <v>0.49061016908839999</v>
      </c>
      <c r="AG10" s="17">
        <v>0.45803991816814799</v>
      </c>
      <c r="AH10" s="17">
        <v>0.50448292948268403</v>
      </c>
      <c r="AI10" s="17">
        <v>0.56057153874420695</v>
      </c>
      <c r="AJ10" s="17">
        <v>0.43343802884088101</v>
      </c>
      <c r="AK10" s="17">
        <v>0.49161693758325598</v>
      </c>
      <c r="AL10" s="17"/>
      <c r="AM10" s="17">
        <v>0.46479454179676899</v>
      </c>
      <c r="AN10" s="17">
        <v>0.51746486554301896</v>
      </c>
      <c r="AO10" s="17">
        <v>0.44747581778801598</v>
      </c>
      <c r="AP10" s="17">
        <v>0.42152762428359403</v>
      </c>
      <c r="AQ10" s="17">
        <v>0.71487356486735198</v>
      </c>
      <c r="AR10" s="17"/>
      <c r="AS10" s="17">
        <v>0.41220937651686401</v>
      </c>
      <c r="AT10" s="17">
        <v>0.49223215677461002</v>
      </c>
      <c r="AU10" s="17">
        <v>0.50525074323292496</v>
      </c>
      <c r="AV10" s="17">
        <v>0.51428232061065005</v>
      </c>
      <c r="AW10" s="17">
        <v>0.44905174683257398</v>
      </c>
      <c r="AX10" s="17">
        <v>0.50719894443499602</v>
      </c>
      <c r="AY10" s="17"/>
      <c r="AZ10" s="17">
        <v>0.47645042471243998</v>
      </c>
      <c r="BA10" s="17">
        <v>0.49318885404038698</v>
      </c>
      <c r="BB10" s="17">
        <v>0.44771107282740402</v>
      </c>
      <c r="BC10" s="17">
        <v>0.53100764666962896</v>
      </c>
      <c r="BD10" s="17">
        <v>0.47836509465044902</v>
      </c>
      <c r="BE10" s="17"/>
      <c r="BF10" s="17">
        <v>0.486230165030414</v>
      </c>
      <c r="BG10" s="17"/>
      <c r="BH10" s="17">
        <v>0.47792361604572098</v>
      </c>
      <c r="BI10" s="17"/>
      <c r="BJ10" s="17">
        <v>0.474115449926579</v>
      </c>
      <c r="BK10" s="17">
        <v>0.511830094021684</v>
      </c>
      <c r="BL10" s="17">
        <v>0.53218511743779595</v>
      </c>
      <c r="BM10" s="17">
        <v>0.36778556789179301</v>
      </c>
      <c r="BN10" s="17">
        <v>0.29907947753497899</v>
      </c>
      <c r="BO10" s="17">
        <v>0.46149392351830898</v>
      </c>
      <c r="BP10" s="17"/>
      <c r="BQ10" s="17">
        <v>0.46563555180015198</v>
      </c>
      <c r="BR10" s="17">
        <v>0.54590850859940998</v>
      </c>
      <c r="BS10" s="17">
        <v>0.47199276122449302</v>
      </c>
      <c r="BT10" s="17"/>
      <c r="BU10" s="17">
        <v>0.25311948175277599</v>
      </c>
      <c r="BV10" s="17">
        <v>0.50745549374687104</v>
      </c>
      <c r="BW10" s="17">
        <v>0.51265183932105096</v>
      </c>
      <c r="BX10" s="17"/>
      <c r="BY10" s="17">
        <v>0.35264835727554</v>
      </c>
      <c r="BZ10" s="17"/>
      <c r="CA10" s="17">
        <v>0.50490869687168805</v>
      </c>
    </row>
    <row r="11" spans="2:79" x14ac:dyDescent="0.35">
      <c r="B11" s="18" t="s">
        <v>591</v>
      </c>
      <c r="C11" s="17">
        <v>0.14283107201766601</v>
      </c>
      <c r="D11" s="17">
        <v>0.15943277618304</v>
      </c>
      <c r="E11" s="17">
        <v>0.12815958727153201</v>
      </c>
      <c r="F11" s="17"/>
      <c r="G11" s="17">
        <v>0.261739809046796</v>
      </c>
      <c r="H11" s="17">
        <v>0.11061166620167601</v>
      </c>
      <c r="I11" s="17">
        <v>0.13040102726469299</v>
      </c>
      <c r="J11" s="17">
        <v>9.5192401521649705E-2</v>
      </c>
      <c r="K11" s="17">
        <v>0.104972502822949</v>
      </c>
      <c r="L11" s="17">
        <v>0.17045744541795299</v>
      </c>
      <c r="M11" s="17"/>
      <c r="N11" s="17">
        <v>0.14066062924289599</v>
      </c>
      <c r="O11" s="17">
        <v>0.15011566352321201</v>
      </c>
      <c r="P11" s="17">
        <v>0.14013041519641301</v>
      </c>
      <c r="Q11" s="17">
        <v>0.14553160798939899</v>
      </c>
      <c r="R11" s="17"/>
      <c r="S11" s="17">
        <v>0.158699317415362</v>
      </c>
      <c r="T11" s="17">
        <v>9.8225624817178198E-2</v>
      </c>
      <c r="U11" s="17">
        <v>0.12658636867537401</v>
      </c>
      <c r="V11" s="17">
        <v>0.247890772601388</v>
      </c>
      <c r="W11" s="17">
        <v>0.111160852499276</v>
      </c>
      <c r="X11" s="17">
        <v>0.12817359053510399</v>
      </c>
      <c r="Y11" s="17">
        <v>0.116917650066283</v>
      </c>
      <c r="Z11" s="17">
        <v>0.14898491257299001</v>
      </c>
      <c r="AA11" s="17">
        <v>0.160308417665005</v>
      </c>
      <c r="AB11" s="17">
        <v>0.15476165825031299</v>
      </c>
      <c r="AC11" s="17">
        <v>9.5368892107903599E-2</v>
      </c>
      <c r="AD11" s="17">
        <v>0.13565450715293301</v>
      </c>
      <c r="AE11" s="17"/>
      <c r="AF11" s="17">
        <v>0.11434646233340801</v>
      </c>
      <c r="AG11" s="17">
        <v>0.163121986895223</v>
      </c>
      <c r="AH11" s="17">
        <v>0.14203718628178399</v>
      </c>
      <c r="AI11" s="17">
        <v>0.16934234799959899</v>
      </c>
      <c r="AJ11" s="17">
        <v>0.12800886255966601</v>
      </c>
      <c r="AK11" s="17">
        <v>9.7364479873744705E-2</v>
      </c>
      <c r="AL11" s="17"/>
      <c r="AM11" s="17">
        <v>0.109214012457653</v>
      </c>
      <c r="AN11" s="17">
        <v>0.13672422479666399</v>
      </c>
      <c r="AO11" s="17">
        <v>0.18463132994395601</v>
      </c>
      <c r="AP11" s="17">
        <v>0.14304827458336</v>
      </c>
      <c r="AQ11" s="17">
        <v>0</v>
      </c>
      <c r="AR11" s="17"/>
      <c r="AS11" s="17">
        <v>0.142299629867329</v>
      </c>
      <c r="AT11" s="17">
        <v>0.124773102024531</v>
      </c>
      <c r="AU11" s="17">
        <v>0.13659363906168601</v>
      </c>
      <c r="AV11" s="17">
        <v>0.15167335160759801</v>
      </c>
      <c r="AW11" s="17">
        <v>0.17698563672874501</v>
      </c>
      <c r="AX11" s="17">
        <v>0.147643025358528</v>
      </c>
      <c r="AY11" s="17"/>
      <c r="AZ11" s="17">
        <v>0.155508495619226</v>
      </c>
      <c r="BA11" s="17">
        <v>0.168812112605285</v>
      </c>
      <c r="BB11" s="17">
        <v>0.13907887219804799</v>
      </c>
      <c r="BC11" s="17">
        <v>6.8892472870214203E-2</v>
      </c>
      <c r="BD11" s="17">
        <v>0.12257780577061</v>
      </c>
      <c r="BE11" s="17"/>
      <c r="BF11" s="17">
        <v>0.14584231382198901</v>
      </c>
      <c r="BG11" s="17"/>
      <c r="BH11" s="17">
        <v>0.15189102517852601</v>
      </c>
      <c r="BI11" s="17"/>
      <c r="BJ11" s="17">
        <v>0.161360788652397</v>
      </c>
      <c r="BK11" s="17">
        <v>0.135409319909333</v>
      </c>
      <c r="BL11" s="17">
        <v>9.6917911361705106E-2</v>
      </c>
      <c r="BM11" s="17">
        <v>0.21539632447863699</v>
      </c>
      <c r="BN11" s="17">
        <v>0.168872609590657</v>
      </c>
      <c r="BO11" s="17">
        <v>0.1305350370758</v>
      </c>
      <c r="BP11" s="17"/>
      <c r="BQ11" s="17">
        <v>8.8135314548608595E-2</v>
      </c>
      <c r="BR11" s="17">
        <v>0.11714666651698299</v>
      </c>
      <c r="BS11" s="17">
        <v>0.17873339263120899</v>
      </c>
      <c r="BT11" s="17"/>
      <c r="BU11" s="17">
        <v>0.23750348569854199</v>
      </c>
      <c r="BV11" s="17">
        <v>0.14442062086785201</v>
      </c>
      <c r="BW11" s="17">
        <v>0.151134417236826</v>
      </c>
      <c r="BX11" s="17"/>
      <c r="BY11" s="17">
        <v>0.22322138910761999</v>
      </c>
      <c r="BZ11" s="17"/>
      <c r="CA11" s="17">
        <v>7.5073057493878104E-2</v>
      </c>
    </row>
    <row r="12" spans="2:79" x14ac:dyDescent="0.35">
      <c r="B12" s="18" t="s">
        <v>592</v>
      </c>
      <c r="C12" s="17">
        <v>4.8489945826819501E-2</v>
      </c>
      <c r="D12" s="17">
        <v>4.8209262688876001E-2</v>
      </c>
      <c r="E12" s="17">
        <v>4.9081855879189402E-2</v>
      </c>
      <c r="F12" s="17"/>
      <c r="G12" s="17">
        <v>7.1701857391696003E-2</v>
      </c>
      <c r="H12" s="17">
        <v>4.0176092524965103E-2</v>
      </c>
      <c r="I12" s="17">
        <v>6.9633138283307194E-2</v>
      </c>
      <c r="J12" s="17">
        <v>1.29980354086875E-2</v>
      </c>
      <c r="K12" s="17">
        <v>5.6434372586192098E-2</v>
      </c>
      <c r="L12" s="17">
        <v>4.6367971204093798E-2</v>
      </c>
      <c r="M12" s="17"/>
      <c r="N12" s="17">
        <v>4.0563169865211197E-2</v>
      </c>
      <c r="O12" s="17">
        <v>6.3046927447318199E-2</v>
      </c>
      <c r="P12" s="17">
        <v>2.7408153170015E-2</v>
      </c>
      <c r="Q12" s="17">
        <v>6.2770117465008907E-2</v>
      </c>
      <c r="R12" s="17"/>
      <c r="S12" s="17">
        <v>5.00222410664595E-2</v>
      </c>
      <c r="T12" s="17">
        <v>6.26042076816299E-2</v>
      </c>
      <c r="U12" s="17">
        <v>1.42780721570917E-2</v>
      </c>
      <c r="V12" s="17">
        <v>2.04914654762837E-2</v>
      </c>
      <c r="W12" s="17">
        <v>3.0631245070661901E-2</v>
      </c>
      <c r="X12" s="17">
        <v>2.0306520053357799E-2</v>
      </c>
      <c r="Y12" s="17">
        <v>4.7817430719313901E-2</v>
      </c>
      <c r="Z12" s="17">
        <v>7.2936443883911295E-2</v>
      </c>
      <c r="AA12" s="17">
        <v>5.2427882068465201E-2</v>
      </c>
      <c r="AB12" s="17">
        <v>7.7873660279271506E-2</v>
      </c>
      <c r="AC12" s="17">
        <v>7.5307491588438996E-2</v>
      </c>
      <c r="AD12" s="17">
        <v>0.12949444305039201</v>
      </c>
      <c r="AE12" s="17"/>
      <c r="AF12" s="17">
        <v>6.6708746774117297E-2</v>
      </c>
      <c r="AG12" s="17">
        <v>6.3129885562244095E-2</v>
      </c>
      <c r="AH12" s="17">
        <v>2.3751282713163801E-2</v>
      </c>
      <c r="AI12" s="17">
        <v>4.0360836113210299E-2</v>
      </c>
      <c r="AJ12" s="17">
        <v>5.4930405407722802E-2</v>
      </c>
      <c r="AK12" s="17">
        <v>1.08059796682077E-2</v>
      </c>
      <c r="AL12" s="17"/>
      <c r="AM12" s="17">
        <v>2.7767327034516998E-2</v>
      </c>
      <c r="AN12" s="17">
        <v>5.9808364880356499E-2</v>
      </c>
      <c r="AO12" s="17">
        <v>2.2279569238125602E-2</v>
      </c>
      <c r="AP12" s="17">
        <v>9.6280668160846794E-2</v>
      </c>
      <c r="AQ12" s="17">
        <v>8.3041857977123101E-2</v>
      </c>
      <c r="AR12" s="17"/>
      <c r="AS12" s="17">
        <v>7.6385261624485501E-2</v>
      </c>
      <c r="AT12" s="17">
        <v>3.7273421090884502E-2</v>
      </c>
      <c r="AU12" s="17">
        <v>3.5239777037426798E-2</v>
      </c>
      <c r="AV12" s="17">
        <v>2.8362783521430401E-2</v>
      </c>
      <c r="AW12" s="17">
        <v>3.8057430774438697E-2</v>
      </c>
      <c r="AX12" s="17">
        <v>8.5656028779880503E-2</v>
      </c>
      <c r="AY12" s="17"/>
      <c r="AZ12" s="17">
        <v>5.1812046596378197E-2</v>
      </c>
      <c r="BA12" s="17">
        <v>3.8803855338873101E-2</v>
      </c>
      <c r="BB12" s="17">
        <v>5.6297446517312902E-2</v>
      </c>
      <c r="BC12" s="17">
        <v>5.1562886323101298E-2</v>
      </c>
      <c r="BD12" s="17">
        <v>5.0577014338394399E-2</v>
      </c>
      <c r="BE12" s="17"/>
      <c r="BF12" s="17">
        <v>5.2376445976863799E-2</v>
      </c>
      <c r="BG12" s="17"/>
      <c r="BH12" s="17">
        <v>4.3106986711436798E-2</v>
      </c>
      <c r="BI12" s="17"/>
      <c r="BJ12" s="17">
        <v>5.3537116518214002E-2</v>
      </c>
      <c r="BK12" s="17">
        <v>2.8647156219676301E-2</v>
      </c>
      <c r="BL12" s="17">
        <v>3.5329268047366101E-2</v>
      </c>
      <c r="BM12" s="17">
        <v>8.4663000787380996E-2</v>
      </c>
      <c r="BN12" s="17">
        <v>9.8468565891835502E-2</v>
      </c>
      <c r="BO12" s="17">
        <v>0.100766499571604</v>
      </c>
      <c r="BP12" s="17"/>
      <c r="BQ12" s="17">
        <v>9.6183475220434897E-2</v>
      </c>
      <c r="BR12" s="17">
        <v>6.1594137791344997E-2</v>
      </c>
      <c r="BS12" s="17">
        <v>3.3342689536064903E-2</v>
      </c>
      <c r="BT12" s="17"/>
      <c r="BU12" s="17">
        <v>0.12528195609645601</v>
      </c>
      <c r="BV12" s="17">
        <v>3.4503036449843198E-2</v>
      </c>
      <c r="BW12" s="17">
        <v>4.8870387683383802E-2</v>
      </c>
      <c r="BX12" s="17"/>
      <c r="BY12" s="17">
        <v>4.5978281582854802E-2</v>
      </c>
      <c r="BZ12" s="17"/>
      <c r="CA12" s="17">
        <v>1.10678364706639E-2</v>
      </c>
    </row>
    <row r="13" spans="2:79" x14ac:dyDescent="0.35">
      <c r="B13" s="18" t="s">
        <v>136</v>
      </c>
      <c r="C13" s="17">
        <v>0.136032218095402</v>
      </c>
      <c r="D13" s="17">
        <v>0.127510520781207</v>
      </c>
      <c r="E13" s="17">
        <v>0.14497726960329799</v>
      </c>
      <c r="F13" s="17"/>
      <c r="G13" s="17">
        <v>4.11970645719405E-2</v>
      </c>
      <c r="H13" s="17">
        <v>0.14993731232817101</v>
      </c>
      <c r="I13" s="17">
        <v>0.139766907184145</v>
      </c>
      <c r="J13" s="17">
        <v>0.147993128337053</v>
      </c>
      <c r="K13" s="17">
        <v>8.0338076101219805E-2</v>
      </c>
      <c r="L13" s="17">
        <v>0.20785816649859101</v>
      </c>
      <c r="M13" s="17"/>
      <c r="N13" s="17">
        <v>0.119346531062479</v>
      </c>
      <c r="O13" s="17">
        <v>0.11604217358341699</v>
      </c>
      <c r="P13" s="17">
        <v>7.8156659048159605E-2</v>
      </c>
      <c r="Q13" s="17">
        <v>0.214941854040099</v>
      </c>
      <c r="R13" s="17"/>
      <c r="S13" s="17">
        <v>0.12264631734829499</v>
      </c>
      <c r="T13" s="17">
        <v>0.15538060567745601</v>
      </c>
      <c r="U13" s="17">
        <v>0.19535915883871299</v>
      </c>
      <c r="V13" s="17">
        <v>8.6327435820344994E-2</v>
      </c>
      <c r="W13" s="17">
        <v>0.121204046700833</v>
      </c>
      <c r="X13" s="17">
        <v>0.155694052106578</v>
      </c>
      <c r="Y13" s="17">
        <v>9.9214142399171396E-2</v>
      </c>
      <c r="Z13" s="17">
        <v>2.1187283591642299E-2</v>
      </c>
      <c r="AA13" s="17">
        <v>0.124696728991321</v>
      </c>
      <c r="AB13" s="17">
        <v>0.18970835576207901</v>
      </c>
      <c r="AC13" s="17">
        <v>0.177986565457909</v>
      </c>
      <c r="AD13" s="17">
        <v>0.18557233723097899</v>
      </c>
      <c r="AE13" s="17"/>
      <c r="AF13" s="17">
        <v>0.19785029075235799</v>
      </c>
      <c r="AG13" s="17">
        <v>0.13277080371253</v>
      </c>
      <c r="AH13" s="17">
        <v>8.9541667880200002E-2</v>
      </c>
      <c r="AI13" s="17">
        <v>7.9004096005566002E-2</v>
      </c>
      <c r="AJ13" s="17">
        <v>5.5660393485271201E-2</v>
      </c>
      <c r="AK13" s="17">
        <v>8.5014908584622795E-2</v>
      </c>
      <c r="AL13" s="17"/>
      <c r="AM13" s="17">
        <v>0.220660340203579</v>
      </c>
      <c r="AN13" s="17">
        <v>0.122699982261394</v>
      </c>
      <c r="AO13" s="17">
        <v>0.105473423563406</v>
      </c>
      <c r="AP13" s="17">
        <v>0.107148429626558</v>
      </c>
      <c r="AQ13" s="17">
        <v>0.111295288038886</v>
      </c>
      <c r="AR13" s="17"/>
      <c r="AS13" s="17">
        <v>6.5084462395773202E-2</v>
      </c>
      <c r="AT13" s="17">
        <v>0.15638023535529</v>
      </c>
      <c r="AU13" s="17">
        <v>0.153259580664525</v>
      </c>
      <c r="AV13" s="17">
        <v>0.18053870290875701</v>
      </c>
      <c r="AW13" s="17">
        <v>0.17867179068282801</v>
      </c>
      <c r="AX13" s="17">
        <v>6.9568138871825294E-2</v>
      </c>
      <c r="AY13" s="17"/>
      <c r="AZ13" s="17">
        <v>0.151993755137524</v>
      </c>
      <c r="BA13" s="17">
        <v>0.12804265821247601</v>
      </c>
      <c r="BB13" s="17">
        <v>0.159708733024301</v>
      </c>
      <c r="BC13" s="17">
        <v>0.17000746626336199</v>
      </c>
      <c r="BD13" s="17">
        <v>9.3492717721191304E-2</v>
      </c>
      <c r="BE13" s="17"/>
      <c r="BF13" s="17">
        <v>0.13540305684280701</v>
      </c>
      <c r="BG13" s="17"/>
      <c r="BH13" s="17">
        <v>0.12544606029689001</v>
      </c>
      <c r="BI13" s="17"/>
      <c r="BJ13" s="17">
        <v>0.12381751351468</v>
      </c>
      <c r="BK13" s="17">
        <v>0.16452744458815799</v>
      </c>
      <c r="BL13" s="17">
        <v>0.13767819521209601</v>
      </c>
      <c r="BM13" s="17">
        <v>0.17120827460001001</v>
      </c>
      <c r="BN13" s="17">
        <v>0.13325132053007799</v>
      </c>
      <c r="BO13" s="17">
        <v>5.7746768264359601E-2</v>
      </c>
      <c r="BP13" s="17"/>
      <c r="BQ13" s="17">
        <v>7.1121490173519597E-2</v>
      </c>
      <c r="BR13" s="17">
        <v>0.13423116398770099</v>
      </c>
      <c r="BS13" s="17">
        <v>0.136454025966428</v>
      </c>
      <c r="BT13" s="17"/>
      <c r="BU13" s="17">
        <v>0.104907412290242</v>
      </c>
      <c r="BV13" s="17">
        <v>0.12484674145624999</v>
      </c>
      <c r="BW13" s="17">
        <v>0.11876926494943001</v>
      </c>
      <c r="BX13" s="17"/>
      <c r="BY13" s="17">
        <v>4.47940744264885E-2</v>
      </c>
      <c r="BZ13" s="17"/>
      <c r="CA13" s="17">
        <v>9.3158174898750196E-2</v>
      </c>
    </row>
    <row r="14" spans="2:79" x14ac:dyDescent="0.35">
      <c r="B14" s="18" t="s">
        <v>593</v>
      </c>
      <c r="C14" s="21">
        <v>0.67264676406011303</v>
      </c>
      <c r="D14" s="21">
        <v>0.66484744034687704</v>
      </c>
      <c r="E14" s="21">
        <v>0.67778128724597997</v>
      </c>
      <c r="F14" s="21"/>
      <c r="G14" s="21">
        <v>0.62536126898956801</v>
      </c>
      <c r="H14" s="21">
        <v>0.69927492894518795</v>
      </c>
      <c r="I14" s="21">
        <v>0.66019892726785501</v>
      </c>
      <c r="J14" s="21">
        <v>0.74381643473261005</v>
      </c>
      <c r="K14" s="21">
        <v>0.75825504848963898</v>
      </c>
      <c r="L14" s="21">
        <v>0.57531641687936297</v>
      </c>
      <c r="M14" s="21"/>
      <c r="N14" s="21">
        <v>0.69942966982941301</v>
      </c>
      <c r="O14" s="21">
        <v>0.67079523544605302</v>
      </c>
      <c r="P14" s="21">
        <v>0.75430477258541295</v>
      </c>
      <c r="Q14" s="21">
        <v>0.57675642050549303</v>
      </c>
      <c r="R14" s="21"/>
      <c r="S14" s="21">
        <v>0.66863212416988405</v>
      </c>
      <c r="T14" s="21">
        <v>0.68378956182373596</v>
      </c>
      <c r="U14" s="21">
        <v>0.66377640032882101</v>
      </c>
      <c r="V14" s="21">
        <v>0.645290326101983</v>
      </c>
      <c r="W14" s="21">
        <v>0.73700385572923</v>
      </c>
      <c r="X14" s="21">
        <v>0.69582583730495995</v>
      </c>
      <c r="Y14" s="21">
        <v>0.73605077681523201</v>
      </c>
      <c r="Z14" s="21">
        <v>0.75689135995145596</v>
      </c>
      <c r="AA14" s="21">
        <v>0.66256697127520903</v>
      </c>
      <c r="AB14" s="21">
        <v>0.57765632570833603</v>
      </c>
      <c r="AC14" s="21">
        <v>0.651337050845749</v>
      </c>
      <c r="AD14" s="21">
        <v>0.54927871256569605</v>
      </c>
      <c r="AE14" s="21"/>
      <c r="AF14" s="21">
        <v>0.62109450014011602</v>
      </c>
      <c r="AG14" s="21">
        <v>0.64097732383000305</v>
      </c>
      <c r="AH14" s="21">
        <v>0.74466986312485195</v>
      </c>
      <c r="AI14" s="21">
        <v>0.71129271988162401</v>
      </c>
      <c r="AJ14" s="21">
        <v>0.76140033854734002</v>
      </c>
      <c r="AK14" s="21">
        <v>0.80681463187342495</v>
      </c>
      <c r="AL14" s="21"/>
      <c r="AM14" s="21">
        <v>0.642358320304252</v>
      </c>
      <c r="AN14" s="21">
        <v>0.68076742806158597</v>
      </c>
      <c r="AO14" s="21">
        <v>0.687615677254513</v>
      </c>
      <c r="AP14" s="21">
        <v>0.65352262762923496</v>
      </c>
      <c r="AQ14" s="21">
        <v>0.80566285398399096</v>
      </c>
      <c r="AR14" s="21"/>
      <c r="AS14" s="21">
        <v>0.71623064611241205</v>
      </c>
      <c r="AT14" s="21">
        <v>0.68157324152929499</v>
      </c>
      <c r="AU14" s="21">
        <v>0.67490700323636199</v>
      </c>
      <c r="AV14" s="21">
        <v>0.63942516196221499</v>
      </c>
      <c r="AW14" s="21">
        <v>0.60628514181398796</v>
      </c>
      <c r="AX14" s="21">
        <v>0.69713280698976599</v>
      </c>
      <c r="AY14" s="21"/>
      <c r="AZ14" s="21">
        <v>0.64068570264687197</v>
      </c>
      <c r="BA14" s="21">
        <v>0.664341373843365</v>
      </c>
      <c r="BB14" s="21">
        <v>0.64491494826033802</v>
      </c>
      <c r="BC14" s="21">
        <v>0.70953717454332199</v>
      </c>
      <c r="BD14" s="21">
        <v>0.73335246216980399</v>
      </c>
      <c r="BE14" s="21"/>
      <c r="BF14" s="21">
        <v>0.66637818335834098</v>
      </c>
      <c r="BG14" s="21"/>
      <c r="BH14" s="21">
        <v>0.679555927813147</v>
      </c>
      <c r="BI14" s="21"/>
      <c r="BJ14" s="21">
        <v>0.66128458131470802</v>
      </c>
      <c r="BK14" s="21">
        <v>0.67141607928283298</v>
      </c>
      <c r="BL14" s="21">
        <v>0.73007462537883305</v>
      </c>
      <c r="BM14" s="21">
        <v>0.52873240013397205</v>
      </c>
      <c r="BN14" s="21">
        <v>0.59940750398743003</v>
      </c>
      <c r="BO14" s="21">
        <v>0.71095169508823597</v>
      </c>
      <c r="BP14" s="21"/>
      <c r="BQ14" s="21">
        <v>0.74455972005743698</v>
      </c>
      <c r="BR14" s="21">
        <v>0.68702803170397098</v>
      </c>
      <c r="BS14" s="21">
        <v>0.651469891866298</v>
      </c>
      <c r="BT14" s="21"/>
      <c r="BU14" s="21">
        <v>0.53230714591476103</v>
      </c>
      <c r="BV14" s="21">
        <v>0.69622960122605404</v>
      </c>
      <c r="BW14" s="21">
        <v>0.68122593013036103</v>
      </c>
      <c r="BX14" s="21"/>
      <c r="BY14" s="21">
        <v>0.68600625488303701</v>
      </c>
      <c r="BZ14" s="21"/>
      <c r="CA14" s="21">
        <v>0.82070093113670795</v>
      </c>
    </row>
    <row r="15" spans="2:79" x14ac:dyDescent="0.35">
      <c r="B15" s="18" t="s">
        <v>594</v>
      </c>
      <c r="C15" s="21">
        <v>0.19132101784448499</v>
      </c>
      <c r="D15" s="21">
        <v>0.20764203887191601</v>
      </c>
      <c r="E15" s="21">
        <v>0.17724144315072199</v>
      </c>
      <c r="F15" s="21"/>
      <c r="G15" s="21">
        <v>0.33344166643849199</v>
      </c>
      <c r="H15" s="21">
        <v>0.15078775872664099</v>
      </c>
      <c r="I15" s="21">
        <v>0.20003416554799999</v>
      </c>
      <c r="J15" s="21">
        <v>0.108190436930337</v>
      </c>
      <c r="K15" s="21">
        <v>0.161406875409141</v>
      </c>
      <c r="L15" s="21">
        <v>0.21682541662204699</v>
      </c>
      <c r="M15" s="21"/>
      <c r="N15" s="21">
        <v>0.18122379910810699</v>
      </c>
      <c r="O15" s="21">
        <v>0.21316259097053</v>
      </c>
      <c r="P15" s="21">
        <v>0.167538568366428</v>
      </c>
      <c r="Q15" s="21">
        <v>0.208301725454408</v>
      </c>
      <c r="R15" s="21"/>
      <c r="S15" s="21">
        <v>0.208721558481821</v>
      </c>
      <c r="T15" s="21">
        <v>0.160829832498808</v>
      </c>
      <c r="U15" s="21">
        <v>0.14086444083246499</v>
      </c>
      <c r="V15" s="21">
        <v>0.26838223807767198</v>
      </c>
      <c r="W15" s="21">
        <v>0.14179209756993799</v>
      </c>
      <c r="X15" s="21">
        <v>0.148480110588462</v>
      </c>
      <c r="Y15" s="21">
        <v>0.16473508078559701</v>
      </c>
      <c r="Z15" s="21">
        <v>0.221921356456901</v>
      </c>
      <c r="AA15" s="21">
        <v>0.21273629973347</v>
      </c>
      <c r="AB15" s="21">
        <v>0.23263531852958499</v>
      </c>
      <c r="AC15" s="21">
        <v>0.170676383696343</v>
      </c>
      <c r="AD15" s="21">
        <v>0.26514895020332602</v>
      </c>
      <c r="AE15" s="21"/>
      <c r="AF15" s="21">
        <v>0.18105520910752601</v>
      </c>
      <c r="AG15" s="21">
        <v>0.226251872457467</v>
      </c>
      <c r="AH15" s="21">
        <v>0.16578846899494801</v>
      </c>
      <c r="AI15" s="21">
        <v>0.20970318411281</v>
      </c>
      <c r="AJ15" s="21">
        <v>0.18293926796738899</v>
      </c>
      <c r="AK15" s="21">
        <v>0.10817045954195199</v>
      </c>
      <c r="AL15" s="21"/>
      <c r="AM15" s="21">
        <v>0.13698133949217001</v>
      </c>
      <c r="AN15" s="21">
        <v>0.19653258967702</v>
      </c>
      <c r="AO15" s="21">
        <v>0.206910899182081</v>
      </c>
      <c r="AP15" s="21">
        <v>0.23932894274420699</v>
      </c>
      <c r="AQ15" s="21">
        <v>8.3041857977123101E-2</v>
      </c>
      <c r="AR15" s="21"/>
      <c r="AS15" s="21">
        <v>0.218684891491815</v>
      </c>
      <c r="AT15" s="21">
        <v>0.16204652311541501</v>
      </c>
      <c r="AU15" s="21">
        <v>0.17183341609911301</v>
      </c>
      <c r="AV15" s="21">
        <v>0.180036135129028</v>
      </c>
      <c r="AW15" s="21">
        <v>0.215043067503184</v>
      </c>
      <c r="AX15" s="21">
        <v>0.23329905413840801</v>
      </c>
      <c r="AY15" s="21"/>
      <c r="AZ15" s="21">
        <v>0.207320542215604</v>
      </c>
      <c r="BA15" s="21">
        <v>0.20761596794415901</v>
      </c>
      <c r="BB15" s="21">
        <v>0.19537631871536101</v>
      </c>
      <c r="BC15" s="21">
        <v>0.120455359193316</v>
      </c>
      <c r="BD15" s="21">
        <v>0.17315482010900499</v>
      </c>
      <c r="BE15" s="21"/>
      <c r="BF15" s="21">
        <v>0.19821875979885201</v>
      </c>
      <c r="BG15" s="21"/>
      <c r="BH15" s="21">
        <v>0.19499801188996299</v>
      </c>
      <c r="BI15" s="21"/>
      <c r="BJ15" s="21">
        <v>0.214897905170611</v>
      </c>
      <c r="BK15" s="21">
        <v>0.164056476129009</v>
      </c>
      <c r="BL15" s="21">
        <v>0.13224717940907099</v>
      </c>
      <c r="BM15" s="21">
        <v>0.30005932526601797</v>
      </c>
      <c r="BN15" s="21">
        <v>0.26734117548249198</v>
      </c>
      <c r="BO15" s="21">
        <v>0.23130153664740399</v>
      </c>
      <c r="BP15" s="21"/>
      <c r="BQ15" s="21">
        <v>0.18431878976904301</v>
      </c>
      <c r="BR15" s="21">
        <v>0.17874080430832801</v>
      </c>
      <c r="BS15" s="21">
        <v>0.212076082167274</v>
      </c>
      <c r="BT15" s="21"/>
      <c r="BU15" s="21">
        <v>0.362785441794997</v>
      </c>
      <c r="BV15" s="21">
        <v>0.178923657317695</v>
      </c>
      <c r="BW15" s="21">
        <v>0.20000480492021</v>
      </c>
      <c r="BX15" s="21"/>
      <c r="BY15" s="21">
        <v>0.26919967069047401</v>
      </c>
      <c r="BZ15" s="21"/>
      <c r="CA15" s="21">
        <v>8.6140893964541998E-2</v>
      </c>
    </row>
    <row r="16" spans="2:79" x14ac:dyDescent="0.35">
      <c r="B16" s="18" t="s">
        <v>202</v>
      </c>
      <c r="C16" s="22">
        <v>0.48132574621562801</v>
      </c>
      <c r="D16" s="22">
        <v>0.45720540147496103</v>
      </c>
      <c r="E16" s="22">
        <v>0.50053984409525798</v>
      </c>
      <c r="F16" s="22"/>
      <c r="G16" s="22">
        <v>0.29191960255107602</v>
      </c>
      <c r="H16" s="22">
        <v>0.54848717021854698</v>
      </c>
      <c r="I16" s="22">
        <v>0.46016476171985499</v>
      </c>
      <c r="J16" s="22">
        <v>0.63562599780227302</v>
      </c>
      <c r="K16" s="22">
        <v>0.59684817308049798</v>
      </c>
      <c r="L16" s="22">
        <v>0.35849100025731601</v>
      </c>
      <c r="M16" s="22"/>
      <c r="N16" s="22">
        <v>0.51820587072130597</v>
      </c>
      <c r="O16" s="22">
        <v>0.45763264447552299</v>
      </c>
      <c r="P16" s="22">
        <v>0.58676620421898495</v>
      </c>
      <c r="Q16" s="22">
        <v>0.36845469505108502</v>
      </c>
      <c r="R16" s="22"/>
      <c r="S16" s="22">
        <v>0.45991056568806299</v>
      </c>
      <c r="T16" s="22">
        <v>0.52295972932492796</v>
      </c>
      <c r="U16" s="22">
        <v>0.52291195949635605</v>
      </c>
      <c r="V16" s="22">
        <v>0.37690808802431203</v>
      </c>
      <c r="W16" s="22">
        <v>0.59521175815929195</v>
      </c>
      <c r="X16" s="22">
        <v>0.54734572671649795</v>
      </c>
      <c r="Y16" s="22">
        <v>0.57131569602963606</v>
      </c>
      <c r="Z16" s="22">
        <v>0.53497000349455504</v>
      </c>
      <c r="AA16" s="22">
        <v>0.449830671541739</v>
      </c>
      <c r="AB16" s="22">
        <v>0.345021007178752</v>
      </c>
      <c r="AC16" s="22">
        <v>0.48066066714940597</v>
      </c>
      <c r="AD16" s="22">
        <v>0.28412976236236998</v>
      </c>
      <c r="AE16" s="22"/>
      <c r="AF16" s="22">
        <v>0.44003929103259098</v>
      </c>
      <c r="AG16" s="22">
        <v>0.41472545137253602</v>
      </c>
      <c r="AH16" s="22">
        <v>0.57888139412990403</v>
      </c>
      <c r="AI16" s="22">
        <v>0.50158953576881504</v>
      </c>
      <c r="AJ16" s="22">
        <v>0.578461070579951</v>
      </c>
      <c r="AK16" s="22">
        <v>0.69864417233147202</v>
      </c>
      <c r="AL16" s="22"/>
      <c r="AM16" s="22">
        <v>0.50537698081208204</v>
      </c>
      <c r="AN16" s="22">
        <v>0.48423483838456499</v>
      </c>
      <c r="AO16" s="22">
        <v>0.480704778072432</v>
      </c>
      <c r="AP16" s="22">
        <v>0.414193684885028</v>
      </c>
      <c r="AQ16" s="22">
        <v>0.72262099600686802</v>
      </c>
      <c r="AR16" s="22"/>
      <c r="AS16" s="22">
        <v>0.49754575462059702</v>
      </c>
      <c r="AT16" s="22">
        <v>0.51952671841387998</v>
      </c>
      <c r="AU16" s="22">
        <v>0.50307358713724903</v>
      </c>
      <c r="AV16" s="22">
        <v>0.459389026833187</v>
      </c>
      <c r="AW16" s="22">
        <v>0.39124207431080399</v>
      </c>
      <c r="AX16" s="22">
        <v>0.46383375285135803</v>
      </c>
      <c r="AY16" s="22"/>
      <c r="AZ16" s="22">
        <v>0.43336516043126699</v>
      </c>
      <c r="BA16" s="22">
        <v>0.45672540589920602</v>
      </c>
      <c r="BB16" s="22">
        <v>0.44953862954497598</v>
      </c>
      <c r="BC16" s="22">
        <v>0.58908181535000703</v>
      </c>
      <c r="BD16" s="22">
        <v>0.56019764206080003</v>
      </c>
      <c r="BE16" s="22"/>
      <c r="BF16" s="22">
        <v>0.46815942355948797</v>
      </c>
      <c r="BG16" s="22"/>
      <c r="BH16" s="22">
        <v>0.48455791592318498</v>
      </c>
      <c r="BI16" s="22"/>
      <c r="BJ16" s="22">
        <v>0.44638667614409699</v>
      </c>
      <c r="BK16" s="22">
        <v>0.507359603153824</v>
      </c>
      <c r="BL16" s="22">
        <v>0.59782744596976101</v>
      </c>
      <c r="BM16" s="22">
        <v>0.22867307486795399</v>
      </c>
      <c r="BN16" s="22">
        <v>0.332066328504938</v>
      </c>
      <c r="BO16" s="22">
        <v>0.47965015844083198</v>
      </c>
      <c r="BP16" s="22"/>
      <c r="BQ16" s="22">
        <v>0.56024093028839395</v>
      </c>
      <c r="BR16" s="22">
        <v>0.50828722739564303</v>
      </c>
      <c r="BS16" s="22">
        <v>0.43939380969902497</v>
      </c>
      <c r="BT16" s="22"/>
      <c r="BU16" s="22">
        <v>0.169521704119763</v>
      </c>
      <c r="BV16" s="22">
        <v>0.51730594390835904</v>
      </c>
      <c r="BW16" s="22">
        <v>0.48122112521015098</v>
      </c>
      <c r="BX16" s="22"/>
      <c r="BY16" s="22">
        <v>0.416806584192563</v>
      </c>
      <c r="BZ16" s="22"/>
      <c r="CA16" s="22">
        <v>0.734560037172166</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812</v>
      </c>
      <c r="D7" s="10">
        <v>382</v>
      </c>
      <c r="E7" s="10">
        <v>429</v>
      </c>
      <c r="F7" s="10"/>
      <c r="G7" s="10">
        <v>102</v>
      </c>
      <c r="H7" s="10">
        <v>128</v>
      </c>
      <c r="I7" s="10">
        <v>119</v>
      </c>
      <c r="J7" s="10">
        <v>135</v>
      </c>
      <c r="K7" s="10">
        <v>133</v>
      </c>
      <c r="L7" s="10">
        <v>195</v>
      </c>
      <c r="M7" s="10"/>
      <c r="N7" s="10">
        <v>308</v>
      </c>
      <c r="O7" s="10">
        <v>233</v>
      </c>
      <c r="P7" s="10">
        <v>114</v>
      </c>
      <c r="Q7" s="10">
        <v>151</v>
      </c>
      <c r="R7" s="10"/>
      <c r="S7" s="10">
        <v>92</v>
      </c>
      <c r="T7" s="10">
        <v>125</v>
      </c>
      <c r="U7" s="10">
        <v>76</v>
      </c>
      <c r="V7" s="10">
        <v>67</v>
      </c>
      <c r="W7" s="10">
        <v>56</v>
      </c>
      <c r="X7" s="10">
        <v>66</v>
      </c>
      <c r="Y7" s="10">
        <v>78</v>
      </c>
      <c r="Z7" s="10">
        <v>40</v>
      </c>
      <c r="AA7" s="10">
        <v>72</v>
      </c>
      <c r="AB7" s="10">
        <v>72</v>
      </c>
      <c r="AC7" s="10">
        <v>40</v>
      </c>
      <c r="AD7" s="10">
        <v>28</v>
      </c>
      <c r="AE7" s="10"/>
      <c r="AF7" s="10">
        <v>134</v>
      </c>
      <c r="AG7" s="10">
        <v>268</v>
      </c>
      <c r="AH7" s="10">
        <v>154</v>
      </c>
      <c r="AI7" s="10">
        <v>86</v>
      </c>
      <c r="AJ7" s="10">
        <v>51</v>
      </c>
      <c r="AK7" s="10">
        <v>65</v>
      </c>
      <c r="AL7" s="10"/>
      <c r="AM7" s="10">
        <v>147</v>
      </c>
      <c r="AN7" s="10">
        <v>259</v>
      </c>
      <c r="AO7" s="10">
        <v>256</v>
      </c>
      <c r="AP7" s="10">
        <v>107</v>
      </c>
      <c r="AQ7" s="10">
        <v>18</v>
      </c>
      <c r="AR7" s="10"/>
      <c r="AS7" s="10">
        <v>173</v>
      </c>
      <c r="AT7" s="10">
        <v>182</v>
      </c>
      <c r="AU7" s="10">
        <v>134</v>
      </c>
      <c r="AV7" s="10">
        <v>152</v>
      </c>
      <c r="AW7" s="10">
        <v>108</v>
      </c>
      <c r="AX7" s="10">
        <v>63</v>
      </c>
      <c r="AY7" s="10"/>
      <c r="AZ7" s="10">
        <v>162</v>
      </c>
      <c r="BA7" s="10">
        <v>252</v>
      </c>
      <c r="BB7" s="10">
        <v>129</v>
      </c>
      <c r="BC7" s="10">
        <v>76</v>
      </c>
      <c r="BD7" s="10">
        <v>190</v>
      </c>
      <c r="BE7" s="10"/>
      <c r="BF7" s="10">
        <v>642</v>
      </c>
      <c r="BG7" s="10"/>
      <c r="BH7" s="10">
        <v>517</v>
      </c>
      <c r="BI7" s="10"/>
      <c r="BJ7" s="10">
        <v>203</v>
      </c>
      <c r="BK7" s="10">
        <v>172</v>
      </c>
      <c r="BL7" s="10">
        <v>269</v>
      </c>
      <c r="BM7" s="10">
        <v>64</v>
      </c>
      <c r="BN7" s="10">
        <v>39</v>
      </c>
      <c r="BO7" s="10">
        <v>23</v>
      </c>
      <c r="BP7" s="10"/>
      <c r="BQ7" s="10">
        <v>122</v>
      </c>
      <c r="BR7" s="10">
        <v>227</v>
      </c>
      <c r="BS7" s="10">
        <v>401</v>
      </c>
      <c r="BT7" s="10"/>
      <c r="BU7" s="10">
        <v>31</v>
      </c>
      <c r="BV7" s="10">
        <v>263</v>
      </c>
      <c r="BW7" s="10">
        <v>424</v>
      </c>
      <c r="BX7" s="10"/>
      <c r="BY7" s="10">
        <v>34</v>
      </c>
      <c r="BZ7" s="10"/>
      <c r="CA7" s="10">
        <v>194</v>
      </c>
    </row>
    <row r="8" spans="2:79" ht="30" customHeight="1" x14ac:dyDescent="0.35">
      <c r="B8" s="11" t="s">
        <v>20</v>
      </c>
      <c r="C8" s="11">
        <v>831</v>
      </c>
      <c r="D8" s="11">
        <v>408</v>
      </c>
      <c r="E8" s="11">
        <v>422</v>
      </c>
      <c r="F8" s="11"/>
      <c r="G8" s="11">
        <v>115</v>
      </c>
      <c r="H8" s="11">
        <v>158</v>
      </c>
      <c r="I8" s="11">
        <v>157</v>
      </c>
      <c r="J8" s="11">
        <v>144</v>
      </c>
      <c r="K8" s="11">
        <v>105</v>
      </c>
      <c r="L8" s="11">
        <v>152</v>
      </c>
      <c r="M8" s="11"/>
      <c r="N8" s="11">
        <v>207</v>
      </c>
      <c r="O8" s="11">
        <v>230</v>
      </c>
      <c r="P8" s="11">
        <v>194</v>
      </c>
      <c r="Q8" s="11">
        <v>195</v>
      </c>
      <c r="R8" s="11"/>
      <c r="S8" s="11">
        <v>98</v>
      </c>
      <c r="T8" s="11">
        <v>121</v>
      </c>
      <c r="U8" s="11">
        <v>73</v>
      </c>
      <c r="V8" s="11">
        <v>79</v>
      </c>
      <c r="W8" s="11">
        <v>59</v>
      </c>
      <c r="X8" s="11">
        <v>81</v>
      </c>
      <c r="Y8" s="11">
        <v>76</v>
      </c>
      <c r="Z8" s="11">
        <v>43</v>
      </c>
      <c r="AA8" s="11">
        <v>75</v>
      </c>
      <c r="AB8" s="11">
        <v>66</v>
      </c>
      <c r="AC8" s="11">
        <v>33</v>
      </c>
      <c r="AD8" s="11">
        <v>28</v>
      </c>
      <c r="AE8" s="11"/>
      <c r="AF8" s="11">
        <v>146</v>
      </c>
      <c r="AG8" s="11">
        <v>298</v>
      </c>
      <c r="AH8" s="11">
        <v>163</v>
      </c>
      <c r="AI8" s="11">
        <v>83</v>
      </c>
      <c r="AJ8" s="11">
        <v>49</v>
      </c>
      <c r="AK8" s="11">
        <v>40</v>
      </c>
      <c r="AL8" s="11"/>
      <c r="AM8" s="11">
        <v>178</v>
      </c>
      <c r="AN8" s="11">
        <v>283</v>
      </c>
      <c r="AO8" s="11">
        <v>242</v>
      </c>
      <c r="AP8" s="11">
        <v>92</v>
      </c>
      <c r="AQ8" s="11">
        <v>12</v>
      </c>
      <c r="AR8" s="11"/>
      <c r="AS8" s="11">
        <v>178</v>
      </c>
      <c r="AT8" s="11">
        <v>189</v>
      </c>
      <c r="AU8" s="11">
        <v>150</v>
      </c>
      <c r="AV8" s="11">
        <v>153</v>
      </c>
      <c r="AW8" s="11">
        <v>94</v>
      </c>
      <c r="AX8" s="11">
        <v>66</v>
      </c>
      <c r="AY8" s="11"/>
      <c r="AZ8" s="11">
        <v>146</v>
      </c>
      <c r="BA8" s="11">
        <v>270</v>
      </c>
      <c r="BB8" s="11">
        <v>141</v>
      </c>
      <c r="BC8" s="11">
        <v>62</v>
      </c>
      <c r="BD8" s="11">
        <v>210</v>
      </c>
      <c r="BE8" s="11"/>
      <c r="BF8" s="11">
        <v>636</v>
      </c>
      <c r="BG8" s="11"/>
      <c r="BH8" s="11">
        <v>500</v>
      </c>
      <c r="BI8" s="11"/>
      <c r="BJ8" s="11">
        <v>230</v>
      </c>
      <c r="BK8" s="11">
        <v>161</v>
      </c>
      <c r="BL8" s="11">
        <v>256</v>
      </c>
      <c r="BM8" s="11">
        <v>68</v>
      </c>
      <c r="BN8" s="11">
        <v>46</v>
      </c>
      <c r="BO8" s="11">
        <v>23</v>
      </c>
      <c r="BP8" s="11"/>
      <c r="BQ8" s="11">
        <v>128</v>
      </c>
      <c r="BR8" s="11">
        <v>245</v>
      </c>
      <c r="BS8" s="11">
        <v>388</v>
      </c>
      <c r="BT8" s="11"/>
      <c r="BU8" s="11">
        <v>33</v>
      </c>
      <c r="BV8" s="11">
        <v>270</v>
      </c>
      <c r="BW8" s="11">
        <v>427</v>
      </c>
      <c r="BX8" s="11"/>
      <c r="BY8" s="11">
        <v>40</v>
      </c>
      <c r="BZ8" s="11"/>
      <c r="CA8" s="11">
        <v>190</v>
      </c>
    </row>
    <row r="9" spans="2:79" x14ac:dyDescent="0.35">
      <c r="B9" s="18" t="s">
        <v>385</v>
      </c>
      <c r="C9" s="17">
        <v>0.192766949266931</v>
      </c>
      <c r="D9" s="17">
        <v>0.21112251662909301</v>
      </c>
      <c r="E9" s="17">
        <v>0.17545349566364199</v>
      </c>
      <c r="F9" s="17"/>
      <c r="G9" s="17">
        <v>0.13017944273882101</v>
      </c>
      <c r="H9" s="17">
        <v>0.26940207794148502</v>
      </c>
      <c r="I9" s="17">
        <v>0.21819881321558901</v>
      </c>
      <c r="J9" s="17">
        <v>0.256067420066587</v>
      </c>
      <c r="K9" s="17">
        <v>9.5183964644666094E-2</v>
      </c>
      <c r="L9" s="17">
        <v>0.14164979402783801</v>
      </c>
      <c r="M9" s="17"/>
      <c r="N9" s="17">
        <v>0.21568657622970799</v>
      </c>
      <c r="O9" s="17">
        <v>0.19676938611585101</v>
      </c>
      <c r="P9" s="17">
        <v>0.19951664397598601</v>
      </c>
      <c r="Q9" s="17">
        <v>0.146111339864887</v>
      </c>
      <c r="R9" s="17"/>
      <c r="S9" s="17">
        <v>0.30325876490785902</v>
      </c>
      <c r="T9" s="17">
        <v>0.20467065593493</v>
      </c>
      <c r="U9" s="17">
        <v>0.13259128152132499</v>
      </c>
      <c r="V9" s="17">
        <v>0.19775385452626601</v>
      </c>
      <c r="W9" s="17">
        <v>0.16369494534315299</v>
      </c>
      <c r="X9" s="17">
        <v>0.206469895554347</v>
      </c>
      <c r="Y9" s="17">
        <v>0.184562960351072</v>
      </c>
      <c r="Z9" s="17">
        <v>0.18799882702919801</v>
      </c>
      <c r="AA9" s="17">
        <v>0.24205673268809499</v>
      </c>
      <c r="AB9" s="17">
        <v>0.14036209600649899</v>
      </c>
      <c r="AC9" s="17">
        <v>0.10929690828505</v>
      </c>
      <c r="AD9" s="17">
        <v>3.4702509746263301E-2</v>
      </c>
      <c r="AE9" s="17"/>
      <c r="AF9" s="17">
        <v>0.116425445635032</v>
      </c>
      <c r="AG9" s="17">
        <v>0.194266016564035</v>
      </c>
      <c r="AH9" s="17">
        <v>0.19446671319418701</v>
      </c>
      <c r="AI9" s="17">
        <v>0.25625266785456802</v>
      </c>
      <c r="AJ9" s="17">
        <v>0.238247535129995</v>
      </c>
      <c r="AK9" s="17">
        <v>0.38858392588866703</v>
      </c>
      <c r="AL9" s="17"/>
      <c r="AM9" s="17">
        <v>0.191446302273968</v>
      </c>
      <c r="AN9" s="17">
        <v>0.16801641217839899</v>
      </c>
      <c r="AO9" s="17">
        <v>0.20283000605930901</v>
      </c>
      <c r="AP9" s="17">
        <v>0.29231535407115999</v>
      </c>
      <c r="AQ9" s="17">
        <v>2.3417219638787502E-2</v>
      </c>
      <c r="AR9" s="17"/>
      <c r="AS9" s="17">
        <v>0.21573086777548001</v>
      </c>
      <c r="AT9" s="17">
        <v>0.23684457507137099</v>
      </c>
      <c r="AU9" s="17">
        <v>0.21805758084878701</v>
      </c>
      <c r="AV9" s="17">
        <v>0.174231336699633</v>
      </c>
      <c r="AW9" s="17">
        <v>0.11246283318224699</v>
      </c>
      <c r="AX9" s="17">
        <v>0.10531436548683</v>
      </c>
      <c r="AY9" s="17"/>
      <c r="AZ9" s="17">
        <v>0.16012647181468201</v>
      </c>
      <c r="BA9" s="17">
        <v>0.191992397514336</v>
      </c>
      <c r="BB9" s="17">
        <v>0.24205725615757601</v>
      </c>
      <c r="BC9" s="17">
        <v>0.14131443226669699</v>
      </c>
      <c r="BD9" s="17">
        <v>0.20033578792506099</v>
      </c>
      <c r="BE9" s="17"/>
      <c r="BF9" s="17">
        <v>0.19292854519001101</v>
      </c>
      <c r="BG9" s="17"/>
      <c r="BH9" s="17">
        <v>0.18257692096928099</v>
      </c>
      <c r="BI9" s="17"/>
      <c r="BJ9" s="17">
        <v>0.22885439435136301</v>
      </c>
      <c r="BK9" s="17">
        <v>0.15731038946388501</v>
      </c>
      <c r="BL9" s="17">
        <v>0.20576875971365599</v>
      </c>
      <c r="BM9" s="17">
        <v>0.18887258773193699</v>
      </c>
      <c r="BN9" s="17">
        <v>0.224224943290149</v>
      </c>
      <c r="BO9" s="17">
        <v>0</v>
      </c>
      <c r="BP9" s="17"/>
      <c r="BQ9" s="17">
        <v>0.215074186150228</v>
      </c>
      <c r="BR9" s="17">
        <v>0.20417833954884201</v>
      </c>
      <c r="BS9" s="17">
        <v>0.194192980522292</v>
      </c>
      <c r="BT9" s="17"/>
      <c r="BU9" s="17">
        <v>0.202480481860945</v>
      </c>
      <c r="BV9" s="17">
        <v>0.22810028048912601</v>
      </c>
      <c r="BW9" s="17">
        <v>0.16869580567655701</v>
      </c>
      <c r="BX9" s="17"/>
      <c r="BY9" s="17">
        <v>7.3922618696072598E-2</v>
      </c>
      <c r="BZ9" s="17"/>
      <c r="CA9" s="17">
        <v>0.24325779936376901</v>
      </c>
    </row>
    <row r="10" spans="2:79" x14ac:dyDescent="0.35">
      <c r="B10" s="18" t="s">
        <v>386</v>
      </c>
      <c r="C10" s="17">
        <v>0.50549616049689705</v>
      </c>
      <c r="D10" s="17">
        <v>0.49608774009707102</v>
      </c>
      <c r="E10" s="17">
        <v>0.51343159513287295</v>
      </c>
      <c r="F10" s="17"/>
      <c r="G10" s="17">
        <v>0.57717473039431599</v>
      </c>
      <c r="H10" s="17">
        <v>0.43379923600472498</v>
      </c>
      <c r="I10" s="17">
        <v>0.48303602050062699</v>
      </c>
      <c r="J10" s="17">
        <v>0.51705734038886597</v>
      </c>
      <c r="K10" s="17">
        <v>0.60161686393315905</v>
      </c>
      <c r="L10" s="17">
        <v>0.47157461105526999</v>
      </c>
      <c r="M10" s="17"/>
      <c r="N10" s="17">
        <v>0.49416573720462298</v>
      </c>
      <c r="O10" s="17">
        <v>0.53128501426351404</v>
      </c>
      <c r="P10" s="17">
        <v>0.49426695228937401</v>
      </c>
      <c r="Q10" s="17">
        <v>0.50924120809109497</v>
      </c>
      <c r="R10" s="17"/>
      <c r="S10" s="17">
        <v>0.45940665000937098</v>
      </c>
      <c r="T10" s="17">
        <v>0.51997835029974004</v>
      </c>
      <c r="U10" s="17">
        <v>0.56282516359186296</v>
      </c>
      <c r="V10" s="17">
        <v>0.54043991855642404</v>
      </c>
      <c r="W10" s="17">
        <v>0.578615044085243</v>
      </c>
      <c r="X10" s="17">
        <v>0.43846855524983702</v>
      </c>
      <c r="Y10" s="17">
        <v>0.48395258269163799</v>
      </c>
      <c r="Z10" s="17">
        <v>0.53413182939016901</v>
      </c>
      <c r="AA10" s="17">
        <v>0.415704592738187</v>
      </c>
      <c r="AB10" s="17">
        <v>0.42519494730520602</v>
      </c>
      <c r="AC10" s="17">
        <v>0.52537189525009997</v>
      </c>
      <c r="AD10" s="17">
        <v>0.82293422409808603</v>
      </c>
      <c r="AE10" s="17"/>
      <c r="AF10" s="17">
        <v>0.50030374548274004</v>
      </c>
      <c r="AG10" s="17">
        <v>0.51791654461558101</v>
      </c>
      <c r="AH10" s="17">
        <v>0.56642361442585798</v>
      </c>
      <c r="AI10" s="17">
        <v>0.54447410016581299</v>
      </c>
      <c r="AJ10" s="17">
        <v>0.44340133890320699</v>
      </c>
      <c r="AK10" s="17">
        <v>0.41330751420205802</v>
      </c>
      <c r="AL10" s="17"/>
      <c r="AM10" s="17">
        <v>0.47754675083421599</v>
      </c>
      <c r="AN10" s="17">
        <v>0.53803086161845204</v>
      </c>
      <c r="AO10" s="17">
        <v>0.48284653555075902</v>
      </c>
      <c r="AP10" s="17">
        <v>0.50202465820819797</v>
      </c>
      <c r="AQ10" s="17">
        <v>0.63441430456211201</v>
      </c>
      <c r="AR10" s="17"/>
      <c r="AS10" s="17">
        <v>0.51331401135662902</v>
      </c>
      <c r="AT10" s="17">
        <v>0.42807836282588901</v>
      </c>
      <c r="AU10" s="17">
        <v>0.52427179387468803</v>
      </c>
      <c r="AV10" s="17">
        <v>0.52879680193741196</v>
      </c>
      <c r="AW10" s="17">
        <v>0.54248297658405698</v>
      </c>
      <c r="AX10" s="17">
        <v>0.55621174818097996</v>
      </c>
      <c r="AY10" s="17"/>
      <c r="AZ10" s="17">
        <v>0.54278709863379304</v>
      </c>
      <c r="BA10" s="17">
        <v>0.52352030093280999</v>
      </c>
      <c r="BB10" s="17">
        <v>0.40297402249080699</v>
      </c>
      <c r="BC10" s="17">
        <v>0.52204315886074903</v>
      </c>
      <c r="BD10" s="17">
        <v>0.51564213352180099</v>
      </c>
      <c r="BE10" s="17"/>
      <c r="BF10" s="17">
        <v>0.50671631435989495</v>
      </c>
      <c r="BG10" s="17"/>
      <c r="BH10" s="17">
        <v>0.53687300542197602</v>
      </c>
      <c r="BI10" s="17"/>
      <c r="BJ10" s="17">
        <v>0.469194783217393</v>
      </c>
      <c r="BK10" s="17">
        <v>0.42974947527687302</v>
      </c>
      <c r="BL10" s="17">
        <v>0.572662196762177</v>
      </c>
      <c r="BM10" s="17">
        <v>0.46957326919702003</v>
      </c>
      <c r="BN10" s="17">
        <v>0.53170337990626104</v>
      </c>
      <c r="BO10" s="17">
        <v>0.52178955197462995</v>
      </c>
      <c r="BP10" s="17"/>
      <c r="BQ10" s="17">
        <v>0.53853346329100404</v>
      </c>
      <c r="BR10" s="17">
        <v>0.50306496609394202</v>
      </c>
      <c r="BS10" s="17">
        <v>0.50626290007855901</v>
      </c>
      <c r="BT10" s="17"/>
      <c r="BU10" s="17">
        <v>0.52937213691156104</v>
      </c>
      <c r="BV10" s="17">
        <v>0.48679038242303502</v>
      </c>
      <c r="BW10" s="17">
        <v>0.53809965943997196</v>
      </c>
      <c r="BX10" s="17"/>
      <c r="BY10" s="17">
        <v>0.61814656026695902</v>
      </c>
      <c r="BZ10" s="17"/>
      <c r="CA10" s="17">
        <v>0.52173894040734403</v>
      </c>
    </row>
    <row r="11" spans="2:79" x14ac:dyDescent="0.35">
      <c r="B11" s="18" t="s">
        <v>387</v>
      </c>
      <c r="C11" s="17">
        <v>0.130519253045072</v>
      </c>
      <c r="D11" s="17">
        <v>0.138703183725258</v>
      </c>
      <c r="E11" s="17">
        <v>0.12290570865438299</v>
      </c>
      <c r="F11" s="17"/>
      <c r="G11" s="17">
        <v>0.15406879159328299</v>
      </c>
      <c r="H11" s="17">
        <v>0.143827415900768</v>
      </c>
      <c r="I11" s="17">
        <v>0.117938090499389</v>
      </c>
      <c r="J11" s="17">
        <v>9.3652999310103902E-2</v>
      </c>
      <c r="K11" s="17">
        <v>0.11103619889423801</v>
      </c>
      <c r="L11" s="17">
        <v>0.160295902976691</v>
      </c>
      <c r="M11" s="17"/>
      <c r="N11" s="17">
        <v>0.156087494399333</v>
      </c>
      <c r="O11" s="17">
        <v>0.107376535895589</v>
      </c>
      <c r="P11" s="17">
        <v>0.14727490448387401</v>
      </c>
      <c r="Q11" s="17">
        <v>0.11266615207293799</v>
      </c>
      <c r="R11" s="17"/>
      <c r="S11" s="17">
        <v>9.9023121472919695E-2</v>
      </c>
      <c r="T11" s="17">
        <v>0.12896480378469699</v>
      </c>
      <c r="U11" s="17">
        <v>0.11159775231302101</v>
      </c>
      <c r="V11" s="17">
        <v>0.171935118312012</v>
      </c>
      <c r="W11" s="17">
        <v>0.184733400628628</v>
      </c>
      <c r="X11" s="17">
        <v>0.14300696738506999</v>
      </c>
      <c r="Y11" s="17">
        <v>0.16474089873605499</v>
      </c>
      <c r="Z11" s="17">
        <v>0</v>
      </c>
      <c r="AA11" s="17">
        <v>0.18170349714478401</v>
      </c>
      <c r="AB11" s="17">
        <v>0.13672791345534799</v>
      </c>
      <c r="AC11" s="17">
        <v>7.1020261425258302E-2</v>
      </c>
      <c r="AD11" s="17">
        <v>5.4466031483829003E-2</v>
      </c>
      <c r="AE11" s="17"/>
      <c r="AF11" s="17">
        <v>0.109115889557674</v>
      </c>
      <c r="AG11" s="17">
        <v>0.14624670830821601</v>
      </c>
      <c r="AH11" s="17">
        <v>0.12352082581562999</v>
      </c>
      <c r="AI11" s="17">
        <v>8.1393917139452293E-2</v>
      </c>
      <c r="AJ11" s="17">
        <v>0.147719452555578</v>
      </c>
      <c r="AK11" s="17">
        <v>4.9752442885298301E-2</v>
      </c>
      <c r="AL11" s="17"/>
      <c r="AM11" s="17">
        <v>0.10800183543490301</v>
      </c>
      <c r="AN11" s="17">
        <v>0.14123182137412199</v>
      </c>
      <c r="AO11" s="17">
        <v>0.16188427287443199</v>
      </c>
      <c r="AP11" s="17">
        <v>8.5477700984273805E-2</v>
      </c>
      <c r="AQ11" s="17">
        <v>5.5533550777963001E-2</v>
      </c>
      <c r="AR11" s="17"/>
      <c r="AS11" s="17">
        <v>0.123188889403747</v>
      </c>
      <c r="AT11" s="17">
        <v>0.129997695871964</v>
      </c>
      <c r="AU11" s="17">
        <v>0.12340962358610399</v>
      </c>
      <c r="AV11" s="17">
        <v>0.108475316760394</v>
      </c>
      <c r="AW11" s="17">
        <v>0.15071929183559599</v>
      </c>
      <c r="AX11" s="17">
        <v>0.18970241687992601</v>
      </c>
      <c r="AY11" s="17"/>
      <c r="AZ11" s="17">
        <v>0.133187659430518</v>
      </c>
      <c r="BA11" s="17">
        <v>0.126779974768225</v>
      </c>
      <c r="BB11" s="17">
        <v>0.15634805956883699</v>
      </c>
      <c r="BC11" s="17">
        <v>0.16218027638425001</v>
      </c>
      <c r="BD11" s="17">
        <v>0.108026369116541</v>
      </c>
      <c r="BE11" s="17"/>
      <c r="BF11" s="17">
        <v>0.131464098088385</v>
      </c>
      <c r="BG11" s="17"/>
      <c r="BH11" s="17">
        <v>0.12841094756519</v>
      </c>
      <c r="BI11" s="17"/>
      <c r="BJ11" s="17">
        <v>0.137636623624075</v>
      </c>
      <c r="BK11" s="17">
        <v>0.17083418946822199</v>
      </c>
      <c r="BL11" s="17">
        <v>8.9191588212604006E-2</v>
      </c>
      <c r="BM11" s="17">
        <v>0.12966585273261</v>
      </c>
      <c r="BN11" s="17">
        <v>0.14352103013591799</v>
      </c>
      <c r="BO11" s="17">
        <v>0.25884452405793301</v>
      </c>
      <c r="BP11" s="17"/>
      <c r="BQ11" s="17">
        <v>0.107238527155744</v>
      </c>
      <c r="BR11" s="17">
        <v>0.124689764868488</v>
      </c>
      <c r="BS11" s="17">
        <v>0.15139807870060801</v>
      </c>
      <c r="BT11" s="17"/>
      <c r="BU11" s="17">
        <v>0.180885651804707</v>
      </c>
      <c r="BV11" s="17">
        <v>0.13597511837120199</v>
      </c>
      <c r="BW11" s="17">
        <v>0.133597847389369</v>
      </c>
      <c r="BX11" s="17"/>
      <c r="BY11" s="17">
        <v>0.166342768712607</v>
      </c>
      <c r="BZ11" s="17"/>
      <c r="CA11" s="17">
        <v>5.3419937203390701E-2</v>
      </c>
    </row>
    <row r="12" spans="2:79" x14ac:dyDescent="0.35">
      <c r="B12" s="18" t="s">
        <v>388</v>
      </c>
      <c r="C12" s="17">
        <v>4.9065500549263903E-2</v>
      </c>
      <c r="D12" s="17">
        <v>4.7808719009920099E-2</v>
      </c>
      <c r="E12" s="17">
        <v>5.0398657669112099E-2</v>
      </c>
      <c r="F12" s="17"/>
      <c r="G12" s="17">
        <v>5.5706480532483803E-2</v>
      </c>
      <c r="H12" s="17">
        <v>3.4932203303494801E-2</v>
      </c>
      <c r="I12" s="17">
        <v>8.3373811800612804E-2</v>
      </c>
      <c r="J12" s="17">
        <v>2.0263263167135798E-2</v>
      </c>
      <c r="K12" s="17">
        <v>5.2901745041742498E-2</v>
      </c>
      <c r="L12" s="17">
        <v>4.7909778275083997E-2</v>
      </c>
      <c r="M12" s="17"/>
      <c r="N12" s="17">
        <v>5.0320603288053802E-2</v>
      </c>
      <c r="O12" s="17">
        <v>4.4737326801463403E-2</v>
      </c>
      <c r="P12" s="17">
        <v>4.5677912651722503E-2</v>
      </c>
      <c r="Q12" s="17">
        <v>5.7716987494271697E-2</v>
      </c>
      <c r="R12" s="17"/>
      <c r="S12" s="17">
        <v>9.6994761696811704E-2</v>
      </c>
      <c r="T12" s="17">
        <v>2.6832236628887899E-2</v>
      </c>
      <c r="U12" s="17">
        <v>7.4526952667450894E-2</v>
      </c>
      <c r="V12" s="17">
        <v>2.9498459465163499E-2</v>
      </c>
      <c r="W12" s="17">
        <v>2.4666504501833698E-2</v>
      </c>
      <c r="X12" s="17">
        <v>5.1443968783557399E-2</v>
      </c>
      <c r="Y12" s="17">
        <v>0</v>
      </c>
      <c r="Z12" s="17">
        <v>9.4087665980135599E-2</v>
      </c>
      <c r="AA12" s="17">
        <v>7.6395029402623105E-2</v>
      </c>
      <c r="AB12" s="17">
        <v>6.3840512631165899E-2</v>
      </c>
      <c r="AC12" s="17">
        <v>2.0720027427377798E-2</v>
      </c>
      <c r="AD12" s="17">
        <v>0</v>
      </c>
      <c r="AE12" s="17"/>
      <c r="AF12" s="17">
        <v>7.4926054411644197E-2</v>
      </c>
      <c r="AG12" s="17">
        <v>4.2483353681170101E-2</v>
      </c>
      <c r="AH12" s="17">
        <v>3.52889296289313E-2</v>
      </c>
      <c r="AI12" s="17">
        <v>2.01822363167019E-2</v>
      </c>
      <c r="AJ12" s="17">
        <v>2.6337216254067802E-2</v>
      </c>
      <c r="AK12" s="17">
        <v>9.2232245543480695E-2</v>
      </c>
      <c r="AL12" s="17"/>
      <c r="AM12" s="17">
        <v>7.1411597493319504E-2</v>
      </c>
      <c r="AN12" s="17">
        <v>3.1708990526466203E-2</v>
      </c>
      <c r="AO12" s="17">
        <v>5.1341627654860403E-2</v>
      </c>
      <c r="AP12" s="17">
        <v>3.1939417235765599E-2</v>
      </c>
      <c r="AQ12" s="17">
        <v>0.20719583058303501</v>
      </c>
      <c r="AR12" s="17"/>
      <c r="AS12" s="17">
        <v>3.7453833058106699E-2</v>
      </c>
      <c r="AT12" s="17">
        <v>8.0303949575108696E-2</v>
      </c>
      <c r="AU12" s="17">
        <v>4.5442421790892903E-2</v>
      </c>
      <c r="AV12" s="17">
        <v>3.4116826655125498E-2</v>
      </c>
      <c r="AW12" s="17">
        <v>4.0724514479821901E-2</v>
      </c>
      <c r="AX12" s="17">
        <v>4.5785134421810501E-2</v>
      </c>
      <c r="AY12" s="17"/>
      <c r="AZ12" s="17">
        <v>3.0851094001843299E-2</v>
      </c>
      <c r="BA12" s="17">
        <v>3.7977753269775198E-2</v>
      </c>
      <c r="BB12" s="17">
        <v>3.94136855027604E-2</v>
      </c>
      <c r="BC12" s="17">
        <v>4.6100327278110899E-2</v>
      </c>
      <c r="BD12" s="17">
        <v>8.3887985710564203E-2</v>
      </c>
      <c r="BE12" s="17"/>
      <c r="BF12" s="17">
        <v>4.2060539663170401E-2</v>
      </c>
      <c r="BG12" s="17"/>
      <c r="BH12" s="17">
        <v>3.6793429293473699E-2</v>
      </c>
      <c r="BI12" s="17"/>
      <c r="BJ12" s="17">
        <v>3.4585525776988701E-2</v>
      </c>
      <c r="BK12" s="17">
        <v>0.100839958816096</v>
      </c>
      <c r="BL12" s="17">
        <v>5.0282610181913198E-2</v>
      </c>
      <c r="BM12" s="17">
        <v>1.6450172804969802E-2</v>
      </c>
      <c r="BN12" s="17">
        <v>0</v>
      </c>
      <c r="BO12" s="17">
        <v>9.7165222781499694E-2</v>
      </c>
      <c r="BP12" s="17"/>
      <c r="BQ12" s="17">
        <v>5.7471555196487702E-2</v>
      </c>
      <c r="BR12" s="17">
        <v>3.5731257149413199E-2</v>
      </c>
      <c r="BS12" s="17">
        <v>5.7355000805931297E-2</v>
      </c>
      <c r="BT12" s="17"/>
      <c r="BU12" s="17">
        <v>4.8862845373568803E-2</v>
      </c>
      <c r="BV12" s="17">
        <v>3.5644896808708797E-2</v>
      </c>
      <c r="BW12" s="17">
        <v>6.1176999146177899E-2</v>
      </c>
      <c r="BX12" s="17"/>
      <c r="BY12" s="17">
        <v>3.7559731698125397E-2</v>
      </c>
      <c r="BZ12" s="17"/>
      <c r="CA12" s="17">
        <v>4.0132188700548403E-2</v>
      </c>
    </row>
    <row r="13" spans="2:79" x14ac:dyDescent="0.35">
      <c r="B13" s="18" t="s">
        <v>136</v>
      </c>
      <c r="C13" s="17">
        <v>0.122152136641836</v>
      </c>
      <c r="D13" s="17">
        <v>0.10627784053865801</v>
      </c>
      <c r="E13" s="17">
        <v>0.137810542879991</v>
      </c>
      <c r="F13" s="17"/>
      <c r="G13" s="17">
        <v>8.2870554741096697E-2</v>
      </c>
      <c r="H13" s="17">
        <v>0.118039066849527</v>
      </c>
      <c r="I13" s="17">
        <v>9.7453263983781499E-2</v>
      </c>
      <c r="J13" s="17">
        <v>0.112958977067307</v>
      </c>
      <c r="K13" s="17">
        <v>0.13926122748619499</v>
      </c>
      <c r="L13" s="17">
        <v>0.17856991366511701</v>
      </c>
      <c r="M13" s="17"/>
      <c r="N13" s="17">
        <v>8.3739588878283394E-2</v>
      </c>
      <c r="O13" s="17">
        <v>0.119831736923582</v>
      </c>
      <c r="P13" s="17">
        <v>0.113263586599043</v>
      </c>
      <c r="Q13" s="17">
        <v>0.17426431247680699</v>
      </c>
      <c r="R13" s="17"/>
      <c r="S13" s="17">
        <v>4.1316701913039502E-2</v>
      </c>
      <c r="T13" s="17">
        <v>0.119553953351745</v>
      </c>
      <c r="U13" s="17">
        <v>0.11845884990633999</v>
      </c>
      <c r="V13" s="17">
        <v>6.0372649140134897E-2</v>
      </c>
      <c r="W13" s="17">
        <v>4.8290105441142199E-2</v>
      </c>
      <c r="X13" s="17">
        <v>0.16061061302718899</v>
      </c>
      <c r="Y13" s="17">
        <v>0.16674355822123499</v>
      </c>
      <c r="Z13" s="17">
        <v>0.18378167760049799</v>
      </c>
      <c r="AA13" s="17">
        <v>8.4140148026310202E-2</v>
      </c>
      <c r="AB13" s="17">
        <v>0.23387453060178201</v>
      </c>
      <c r="AC13" s="17">
        <v>0.273590907612214</v>
      </c>
      <c r="AD13" s="17">
        <v>8.78972346718222E-2</v>
      </c>
      <c r="AE13" s="17"/>
      <c r="AF13" s="17">
        <v>0.199228864912911</v>
      </c>
      <c r="AG13" s="17">
        <v>9.9087376830997997E-2</v>
      </c>
      <c r="AH13" s="17">
        <v>8.0299916935394705E-2</v>
      </c>
      <c r="AI13" s="17">
        <v>9.76970785234655E-2</v>
      </c>
      <c r="AJ13" s="17">
        <v>0.144294457157153</v>
      </c>
      <c r="AK13" s="17">
        <v>5.61238714804956E-2</v>
      </c>
      <c r="AL13" s="17"/>
      <c r="AM13" s="17">
        <v>0.151593513963594</v>
      </c>
      <c r="AN13" s="17">
        <v>0.121011914302562</v>
      </c>
      <c r="AO13" s="17">
        <v>0.101097557860639</v>
      </c>
      <c r="AP13" s="17">
        <v>8.8242869500602603E-2</v>
      </c>
      <c r="AQ13" s="17">
        <v>7.9439094438102195E-2</v>
      </c>
      <c r="AR13" s="17"/>
      <c r="AS13" s="17">
        <v>0.110312398406037</v>
      </c>
      <c r="AT13" s="17">
        <v>0.12477541665566701</v>
      </c>
      <c r="AU13" s="17">
        <v>8.88185798995276E-2</v>
      </c>
      <c r="AV13" s="17">
        <v>0.15437971794743499</v>
      </c>
      <c r="AW13" s="17">
        <v>0.153610383918277</v>
      </c>
      <c r="AX13" s="17">
        <v>0.102986335030454</v>
      </c>
      <c r="AY13" s="17"/>
      <c r="AZ13" s="17">
        <v>0.13304767611916399</v>
      </c>
      <c r="BA13" s="17">
        <v>0.119729573514854</v>
      </c>
      <c r="BB13" s="17">
        <v>0.15920697628001901</v>
      </c>
      <c r="BC13" s="17">
        <v>0.128361805210194</v>
      </c>
      <c r="BD13" s="17">
        <v>9.2107723726032695E-2</v>
      </c>
      <c r="BE13" s="17"/>
      <c r="BF13" s="17">
        <v>0.12683050269853899</v>
      </c>
      <c r="BG13" s="17"/>
      <c r="BH13" s="17">
        <v>0.11534569675008</v>
      </c>
      <c r="BI13" s="17"/>
      <c r="BJ13" s="17">
        <v>0.12972867303017999</v>
      </c>
      <c r="BK13" s="17">
        <v>0.14126598697492501</v>
      </c>
      <c r="BL13" s="17">
        <v>8.2094845129649402E-2</v>
      </c>
      <c r="BM13" s="17">
        <v>0.19543811753346299</v>
      </c>
      <c r="BN13" s="17">
        <v>0.10055064666767199</v>
      </c>
      <c r="BO13" s="17">
        <v>0.122200701185938</v>
      </c>
      <c r="BP13" s="17"/>
      <c r="BQ13" s="17">
        <v>8.1682268206536193E-2</v>
      </c>
      <c r="BR13" s="17">
        <v>0.13233567233931501</v>
      </c>
      <c r="BS13" s="17">
        <v>9.0791039892610698E-2</v>
      </c>
      <c r="BT13" s="17"/>
      <c r="BU13" s="17">
        <v>3.8398884049218297E-2</v>
      </c>
      <c r="BV13" s="17">
        <v>0.113489321907929</v>
      </c>
      <c r="BW13" s="17">
        <v>9.8429688347924399E-2</v>
      </c>
      <c r="BX13" s="17"/>
      <c r="BY13" s="17">
        <v>0.104028320626235</v>
      </c>
      <c r="BZ13" s="17"/>
      <c r="CA13" s="17">
        <v>0.14145113432494699</v>
      </c>
    </row>
    <row r="14" spans="2:79" x14ac:dyDescent="0.35">
      <c r="B14" s="18" t="s">
        <v>389</v>
      </c>
      <c r="C14" s="21">
        <v>0.69826310976382799</v>
      </c>
      <c r="D14" s="21">
        <v>0.707210256726163</v>
      </c>
      <c r="E14" s="21">
        <v>0.68888509079651405</v>
      </c>
      <c r="F14" s="21"/>
      <c r="G14" s="21">
        <v>0.70735417313313598</v>
      </c>
      <c r="H14" s="21">
        <v>0.70320131394620999</v>
      </c>
      <c r="I14" s="21">
        <v>0.70123483371621698</v>
      </c>
      <c r="J14" s="21">
        <v>0.77312476045545298</v>
      </c>
      <c r="K14" s="21">
        <v>0.69680082857782499</v>
      </c>
      <c r="L14" s="21">
        <v>0.61322440508310805</v>
      </c>
      <c r="M14" s="21"/>
      <c r="N14" s="21">
        <v>0.70985231343432997</v>
      </c>
      <c r="O14" s="21">
        <v>0.72805440037936497</v>
      </c>
      <c r="P14" s="21">
        <v>0.69378359626536001</v>
      </c>
      <c r="Q14" s="21">
        <v>0.65535254795598297</v>
      </c>
      <c r="R14" s="21"/>
      <c r="S14" s="21">
        <v>0.76266541491722895</v>
      </c>
      <c r="T14" s="21">
        <v>0.72464900623466999</v>
      </c>
      <c r="U14" s="21">
        <v>0.69541644511318801</v>
      </c>
      <c r="V14" s="21">
        <v>0.73819377308268996</v>
      </c>
      <c r="W14" s="21">
        <v>0.74230998942839599</v>
      </c>
      <c r="X14" s="21">
        <v>0.64493845080418399</v>
      </c>
      <c r="Y14" s="21">
        <v>0.66851554304271099</v>
      </c>
      <c r="Z14" s="21">
        <v>0.72213065641936602</v>
      </c>
      <c r="AA14" s="21">
        <v>0.65776132542628196</v>
      </c>
      <c r="AB14" s="21">
        <v>0.56555704331170498</v>
      </c>
      <c r="AC14" s="21">
        <v>0.63466880353514998</v>
      </c>
      <c r="AD14" s="21">
        <v>0.85763673384434902</v>
      </c>
      <c r="AE14" s="21"/>
      <c r="AF14" s="21">
        <v>0.61672919111777202</v>
      </c>
      <c r="AG14" s="21">
        <v>0.71218256117961598</v>
      </c>
      <c r="AH14" s="21">
        <v>0.76089032762004405</v>
      </c>
      <c r="AI14" s="21">
        <v>0.80072676802038001</v>
      </c>
      <c r="AJ14" s="21">
        <v>0.68164887403320196</v>
      </c>
      <c r="AK14" s="21">
        <v>0.80189144009072499</v>
      </c>
      <c r="AL14" s="21"/>
      <c r="AM14" s="21">
        <v>0.66899305310818402</v>
      </c>
      <c r="AN14" s="21">
        <v>0.70604727379684995</v>
      </c>
      <c r="AO14" s="21">
        <v>0.68567654161006897</v>
      </c>
      <c r="AP14" s="21">
        <v>0.79434001227935802</v>
      </c>
      <c r="AQ14" s="21">
        <v>0.65783152420089996</v>
      </c>
      <c r="AR14" s="21"/>
      <c r="AS14" s="21">
        <v>0.72904487913210902</v>
      </c>
      <c r="AT14" s="21">
        <v>0.66492293789725998</v>
      </c>
      <c r="AU14" s="21">
        <v>0.74232937472347504</v>
      </c>
      <c r="AV14" s="21">
        <v>0.70302813863704505</v>
      </c>
      <c r="AW14" s="21">
        <v>0.65494580976630501</v>
      </c>
      <c r="AX14" s="21">
        <v>0.661526113667809</v>
      </c>
      <c r="AY14" s="21"/>
      <c r="AZ14" s="21">
        <v>0.70291357044847502</v>
      </c>
      <c r="BA14" s="21">
        <v>0.71551269844714604</v>
      </c>
      <c r="BB14" s="21">
        <v>0.64503127864838306</v>
      </c>
      <c r="BC14" s="21">
        <v>0.66335759112744497</v>
      </c>
      <c r="BD14" s="21">
        <v>0.71597792144686201</v>
      </c>
      <c r="BE14" s="21"/>
      <c r="BF14" s="21">
        <v>0.69964485954990596</v>
      </c>
      <c r="BG14" s="21"/>
      <c r="BH14" s="21">
        <v>0.71944992639125704</v>
      </c>
      <c r="BI14" s="21"/>
      <c r="BJ14" s="21">
        <v>0.69804917756875595</v>
      </c>
      <c r="BK14" s="21">
        <v>0.587059864740757</v>
      </c>
      <c r="BL14" s="21">
        <v>0.77843095647583305</v>
      </c>
      <c r="BM14" s="21">
        <v>0.65844585692895696</v>
      </c>
      <c r="BN14" s="21">
        <v>0.75592832319641001</v>
      </c>
      <c r="BO14" s="21">
        <v>0.52178955197462995</v>
      </c>
      <c r="BP14" s="21"/>
      <c r="BQ14" s="21">
        <v>0.75360764944123204</v>
      </c>
      <c r="BR14" s="21">
        <v>0.70724330564278404</v>
      </c>
      <c r="BS14" s="21">
        <v>0.70045588060085096</v>
      </c>
      <c r="BT14" s="21"/>
      <c r="BU14" s="21">
        <v>0.73185261877250596</v>
      </c>
      <c r="BV14" s="21">
        <v>0.71489066291215997</v>
      </c>
      <c r="BW14" s="21">
        <v>0.70679546511652902</v>
      </c>
      <c r="BX14" s="21"/>
      <c r="BY14" s="21">
        <v>0.69206917896303199</v>
      </c>
      <c r="BZ14" s="21"/>
      <c r="CA14" s="21">
        <v>0.76499673977111404</v>
      </c>
    </row>
    <row r="15" spans="2:79" x14ac:dyDescent="0.35">
      <c r="B15" s="18" t="s">
        <v>390</v>
      </c>
      <c r="C15" s="21">
        <v>0.17958475359433501</v>
      </c>
      <c r="D15" s="21">
        <v>0.18651190273517801</v>
      </c>
      <c r="E15" s="21">
        <v>0.173304366323495</v>
      </c>
      <c r="F15" s="21"/>
      <c r="G15" s="21">
        <v>0.20977527212576699</v>
      </c>
      <c r="H15" s="21">
        <v>0.178759619204263</v>
      </c>
      <c r="I15" s="21">
        <v>0.20131190230000201</v>
      </c>
      <c r="J15" s="21">
        <v>0.11391626247724</v>
      </c>
      <c r="K15" s="21">
        <v>0.16393794393598099</v>
      </c>
      <c r="L15" s="21">
        <v>0.20820568125177499</v>
      </c>
      <c r="M15" s="21"/>
      <c r="N15" s="21">
        <v>0.20640809768738599</v>
      </c>
      <c r="O15" s="21">
        <v>0.15211386269705199</v>
      </c>
      <c r="P15" s="21">
        <v>0.192952817135597</v>
      </c>
      <c r="Q15" s="21">
        <v>0.17038313956720999</v>
      </c>
      <c r="R15" s="21"/>
      <c r="S15" s="21">
        <v>0.19601788316973101</v>
      </c>
      <c r="T15" s="21">
        <v>0.155797040413585</v>
      </c>
      <c r="U15" s="21">
        <v>0.18612470498047201</v>
      </c>
      <c r="V15" s="21">
        <v>0.20143357777717499</v>
      </c>
      <c r="W15" s="21">
        <v>0.209399905130461</v>
      </c>
      <c r="X15" s="21">
        <v>0.19445093616862799</v>
      </c>
      <c r="Y15" s="21">
        <v>0.16474089873605499</v>
      </c>
      <c r="Z15" s="21">
        <v>9.4087665980135599E-2</v>
      </c>
      <c r="AA15" s="21">
        <v>0.258098526547407</v>
      </c>
      <c r="AB15" s="21">
        <v>0.20056842608651401</v>
      </c>
      <c r="AC15" s="21">
        <v>9.1740288852636104E-2</v>
      </c>
      <c r="AD15" s="21">
        <v>5.4466031483829003E-2</v>
      </c>
      <c r="AE15" s="21"/>
      <c r="AF15" s="21">
        <v>0.184041943969318</v>
      </c>
      <c r="AG15" s="21">
        <v>0.18873006198938599</v>
      </c>
      <c r="AH15" s="21">
        <v>0.158809755444561</v>
      </c>
      <c r="AI15" s="21">
        <v>0.10157615345615401</v>
      </c>
      <c r="AJ15" s="21">
        <v>0.17405666880964499</v>
      </c>
      <c r="AK15" s="21">
        <v>0.14198468842877901</v>
      </c>
      <c r="AL15" s="21"/>
      <c r="AM15" s="21">
        <v>0.17941343292822201</v>
      </c>
      <c r="AN15" s="21">
        <v>0.17294081190058799</v>
      </c>
      <c r="AO15" s="21">
        <v>0.21322590052929299</v>
      </c>
      <c r="AP15" s="21">
        <v>0.117417118220039</v>
      </c>
      <c r="AQ15" s="21">
        <v>0.26272938136099799</v>
      </c>
      <c r="AR15" s="21"/>
      <c r="AS15" s="21">
        <v>0.16064272246185399</v>
      </c>
      <c r="AT15" s="21">
        <v>0.210301645447073</v>
      </c>
      <c r="AU15" s="21">
        <v>0.168852045376997</v>
      </c>
      <c r="AV15" s="21">
        <v>0.14259214341552001</v>
      </c>
      <c r="AW15" s="21">
        <v>0.19144380631541799</v>
      </c>
      <c r="AX15" s="21">
        <v>0.23548755130173701</v>
      </c>
      <c r="AY15" s="21"/>
      <c r="AZ15" s="21">
        <v>0.16403875343236199</v>
      </c>
      <c r="BA15" s="21">
        <v>0.16475772803800001</v>
      </c>
      <c r="BB15" s="21">
        <v>0.19576174507159799</v>
      </c>
      <c r="BC15" s="21">
        <v>0.20828060366236101</v>
      </c>
      <c r="BD15" s="21">
        <v>0.191914354827105</v>
      </c>
      <c r="BE15" s="21"/>
      <c r="BF15" s="21">
        <v>0.17352463775155599</v>
      </c>
      <c r="BG15" s="21"/>
      <c r="BH15" s="21">
        <v>0.16520437685866399</v>
      </c>
      <c r="BI15" s="21"/>
      <c r="BJ15" s="21">
        <v>0.17222214940106401</v>
      </c>
      <c r="BK15" s="21">
        <v>0.27167414828431702</v>
      </c>
      <c r="BL15" s="21">
        <v>0.139474198394517</v>
      </c>
      <c r="BM15" s="21">
        <v>0.14611602553757999</v>
      </c>
      <c r="BN15" s="21">
        <v>0.14352103013591799</v>
      </c>
      <c r="BO15" s="21">
        <v>0.35600974683943298</v>
      </c>
      <c r="BP15" s="21"/>
      <c r="BQ15" s="21">
        <v>0.164710082352232</v>
      </c>
      <c r="BR15" s="21">
        <v>0.16042102201790201</v>
      </c>
      <c r="BS15" s="21">
        <v>0.20875307950653901</v>
      </c>
      <c r="BT15" s="21"/>
      <c r="BU15" s="21">
        <v>0.229748497178276</v>
      </c>
      <c r="BV15" s="21">
        <v>0.17162001517991099</v>
      </c>
      <c r="BW15" s="21">
        <v>0.194774846535547</v>
      </c>
      <c r="BX15" s="21"/>
      <c r="BY15" s="21">
        <v>0.20390250041073299</v>
      </c>
      <c r="BZ15" s="21"/>
      <c r="CA15" s="21">
        <v>9.3552125903939104E-2</v>
      </c>
    </row>
    <row r="16" spans="2:79" x14ac:dyDescent="0.35">
      <c r="B16" s="18" t="s">
        <v>202</v>
      </c>
      <c r="C16" s="22">
        <v>0.51867835616949298</v>
      </c>
      <c r="D16" s="22">
        <v>0.52069835399098496</v>
      </c>
      <c r="E16" s="22">
        <v>0.51558072447301895</v>
      </c>
      <c r="F16" s="22"/>
      <c r="G16" s="22">
        <v>0.49757890100736901</v>
      </c>
      <c r="H16" s="22">
        <v>0.52444169474194702</v>
      </c>
      <c r="I16" s="22">
        <v>0.49992293141621502</v>
      </c>
      <c r="J16" s="22">
        <v>0.65920849797821301</v>
      </c>
      <c r="K16" s="22">
        <v>0.53286288464184395</v>
      </c>
      <c r="L16" s="22">
        <v>0.40501872383133403</v>
      </c>
      <c r="M16" s="22"/>
      <c r="N16" s="22">
        <v>0.50344421574694398</v>
      </c>
      <c r="O16" s="22">
        <v>0.57594053768231301</v>
      </c>
      <c r="P16" s="22">
        <v>0.50083077912976404</v>
      </c>
      <c r="Q16" s="22">
        <v>0.484969408388773</v>
      </c>
      <c r="R16" s="22"/>
      <c r="S16" s="22">
        <v>0.56664753174749805</v>
      </c>
      <c r="T16" s="22">
        <v>0.56885196582108399</v>
      </c>
      <c r="U16" s="22">
        <v>0.50929174013271605</v>
      </c>
      <c r="V16" s="22">
        <v>0.536760195305515</v>
      </c>
      <c r="W16" s="22">
        <v>0.53291008429793496</v>
      </c>
      <c r="X16" s="22">
        <v>0.45048751463555597</v>
      </c>
      <c r="Y16" s="22">
        <v>0.50377464430665597</v>
      </c>
      <c r="Z16" s="22">
        <v>0.62804299043923095</v>
      </c>
      <c r="AA16" s="22">
        <v>0.39966279887887501</v>
      </c>
      <c r="AB16" s="22">
        <v>0.36498861722519099</v>
      </c>
      <c r="AC16" s="22">
        <v>0.54292851468251402</v>
      </c>
      <c r="AD16" s="22">
        <v>0.80317070236052002</v>
      </c>
      <c r="AE16" s="22"/>
      <c r="AF16" s="22">
        <v>0.43268724714845402</v>
      </c>
      <c r="AG16" s="22">
        <v>0.52345249919022896</v>
      </c>
      <c r="AH16" s="22">
        <v>0.60208057217548305</v>
      </c>
      <c r="AI16" s="22">
        <v>0.699150614564226</v>
      </c>
      <c r="AJ16" s="22">
        <v>0.50759220522355697</v>
      </c>
      <c r="AK16" s="22">
        <v>0.65990675166194601</v>
      </c>
      <c r="AL16" s="22"/>
      <c r="AM16" s="22">
        <v>0.48957962017996198</v>
      </c>
      <c r="AN16" s="22">
        <v>0.53310646189626298</v>
      </c>
      <c r="AO16" s="22">
        <v>0.472450641080776</v>
      </c>
      <c r="AP16" s="22">
        <v>0.67692289405931905</v>
      </c>
      <c r="AQ16" s="22">
        <v>0.39510214283990203</v>
      </c>
      <c r="AR16" s="22"/>
      <c r="AS16" s="22">
        <v>0.56840215667025495</v>
      </c>
      <c r="AT16" s="22">
        <v>0.45462129245018701</v>
      </c>
      <c r="AU16" s="22">
        <v>0.57347732934647899</v>
      </c>
      <c r="AV16" s="22">
        <v>0.56043599522152598</v>
      </c>
      <c r="AW16" s="22">
        <v>0.46350200345088599</v>
      </c>
      <c r="AX16" s="22">
        <v>0.42603856236607301</v>
      </c>
      <c r="AY16" s="22"/>
      <c r="AZ16" s="22">
        <v>0.53887481701611295</v>
      </c>
      <c r="BA16" s="22">
        <v>0.55075497040914601</v>
      </c>
      <c r="BB16" s="22">
        <v>0.44926953357678501</v>
      </c>
      <c r="BC16" s="22">
        <v>0.45507698746508501</v>
      </c>
      <c r="BD16" s="22">
        <v>0.52406356661975695</v>
      </c>
      <c r="BE16" s="22"/>
      <c r="BF16" s="22">
        <v>0.52612022179835005</v>
      </c>
      <c r="BG16" s="22"/>
      <c r="BH16" s="22">
        <v>0.55424554953259297</v>
      </c>
      <c r="BI16" s="22"/>
      <c r="BJ16" s="22">
        <v>0.525827028167692</v>
      </c>
      <c r="BK16" s="22">
        <v>0.31538571645643998</v>
      </c>
      <c r="BL16" s="22">
        <v>0.63895675808131602</v>
      </c>
      <c r="BM16" s="22">
        <v>0.512329831391377</v>
      </c>
      <c r="BN16" s="22">
        <v>0.61240729306049302</v>
      </c>
      <c r="BO16" s="22">
        <v>0.16577980513519699</v>
      </c>
      <c r="BP16" s="22"/>
      <c r="BQ16" s="22">
        <v>0.58889756708899998</v>
      </c>
      <c r="BR16" s="22">
        <v>0.54682228362488206</v>
      </c>
      <c r="BS16" s="22">
        <v>0.49170280109431203</v>
      </c>
      <c r="BT16" s="22"/>
      <c r="BU16" s="22">
        <v>0.50210412159423101</v>
      </c>
      <c r="BV16" s="22">
        <v>0.54327064773224998</v>
      </c>
      <c r="BW16" s="22">
        <v>0.51202061858098102</v>
      </c>
      <c r="BX16" s="22"/>
      <c r="BY16" s="22">
        <v>0.488166678552299</v>
      </c>
      <c r="BZ16" s="22"/>
      <c r="CA16" s="22">
        <v>0.67144461386717402</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838</v>
      </c>
      <c r="D7" s="10">
        <v>382</v>
      </c>
      <c r="E7" s="10">
        <v>451</v>
      </c>
      <c r="F7" s="10"/>
      <c r="G7" s="10">
        <v>98</v>
      </c>
      <c r="H7" s="10">
        <v>118</v>
      </c>
      <c r="I7" s="10">
        <v>104</v>
      </c>
      <c r="J7" s="10">
        <v>132</v>
      </c>
      <c r="K7" s="10">
        <v>154</v>
      </c>
      <c r="L7" s="10">
        <v>232</v>
      </c>
      <c r="M7" s="10"/>
      <c r="N7" s="10">
        <v>333</v>
      </c>
      <c r="O7" s="10">
        <v>216</v>
      </c>
      <c r="P7" s="10">
        <v>92</v>
      </c>
      <c r="Q7" s="10">
        <v>192</v>
      </c>
      <c r="R7" s="10"/>
      <c r="S7" s="10">
        <v>104</v>
      </c>
      <c r="T7" s="10">
        <v>114</v>
      </c>
      <c r="U7" s="10">
        <v>59</v>
      </c>
      <c r="V7" s="10">
        <v>63</v>
      </c>
      <c r="W7" s="10">
        <v>61</v>
      </c>
      <c r="X7" s="10">
        <v>68</v>
      </c>
      <c r="Y7" s="10">
        <v>68</v>
      </c>
      <c r="Z7" s="10">
        <v>32</v>
      </c>
      <c r="AA7" s="10">
        <v>101</v>
      </c>
      <c r="AB7" s="10">
        <v>88</v>
      </c>
      <c r="AC7" s="10">
        <v>51</v>
      </c>
      <c r="AD7" s="10">
        <v>29</v>
      </c>
      <c r="AE7" s="10"/>
      <c r="AF7" s="10">
        <v>141</v>
      </c>
      <c r="AG7" s="10">
        <v>261</v>
      </c>
      <c r="AH7" s="10">
        <v>151</v>
      </c>
      <c r="AI7" s="10">
        <v>91</v>
      </c>
      <c r="AJ7" s="10">
        <v>49</v>
      </c>
      <c r="AK7" s="10">
        <v>74</v>
      </c>
      <c r="AL7" s="10"/>
      <c r="AM7" s="10">
        <v>183</v>
      </c>
      <c r="AN7" s="10">
        <v>247</v>
      </c>
      <c r="AO7" s="10">
        <v>245</v>
      </c>
      <c r="AP7" s="10">
        <v>111</v>
      </c>
      <c r="AQ7" s="10">
        <v>24</v>
      </c>
      <c r="AR7" s="10"/>
      <c r="AS7" s="10">
        <v>190</v>
      </c>
      <c r="AT7" s="10">
        <v>215</v>
      </c>
      <c r="AU7" s="10">
        <v>104</v>
      </c>
      <c r="AV7" s="10">
        <v>160</v>
      </c>
      <c r="AW7" s="10">
        <v>112</v>
      </c>
      <c r="AX7" s="10">
        <v>57</v>
      </c>
      <c r="AY7" s="10"/>
      <c r="AZ7" s="10">
        <v>205</v>
      </c>
      <c r="BA7" s="10">
        <v>228</v>
      </c>
      <c r="BB7" s="10">
        <v>141</v>
      </c>
      <c r="BC7" s="10">
        <v>75</v>
      </c>
      <c r="BD7" s="10">
        <v>184</v>
      </c>
      <c r="BE7" s="10"/>
      <c r="BF7" s="10">
        <v>686</v>
      </c>
      <c r="BG7" s="10"/>
      <c r="BH7" s="10">
        <v>534</v>
      </c>
      <c r="BI7" s="10"/>
      <c r="BJ7" s="10">
        <v>231</v>
      </c>
      <c r="BK7" s="10">
        <v>181</v>
      </c>
      <c r="BL7" s="10">
        <v>263</v>
      </c>
      <c r="BM7" s="10">
        <v>67</v>
      </c>
      <c r="BN7" s="10">
        <v>21</v>
      </c>
      <c r="BO7" s="10">
        <v>29</v>
      </c>
      <c r="BP7" s="10"/>
      <c r="BQ7" s="10">
        <v>134</v>
      </c>
      <c r="BR7" s="10">
        <v>219</v>
      </c>
      <c r="BS7" s="10">
        <v>424</v>
      </c>
      <c r="BT7" s="10"/>
      <c r="BU7" s="10">
        <v>42</v>
      </c>
      <c r="BV7" s="10">
        <v>264</v>
      </c>
      <c r="BW7" s="10">
        <v>445</v>
      </c>
      <c r="BX7" s="10"/>
      <c r="BY7" s="10">
        <v>32</v>
      </c>
      <c r="BZ7" s="10"/>
      <c r="CA7" s="10">
        <v>195</v>
      </c>
    </row>
    <row r="8" spans="2:79" ht="30" customHeight="1" x14ac:dyDescent="0.35">
      <c r="B8" s="11" t="s">
        <v>20</v>
      </c>
      <c r="C8" s="11">
        <v>825</v>
      </c>
      <c r="D8" s="11">
        <v>400</v>
      </c>
      <c r="E8" s="11">
        <v>419</v>
      </c>
      <c r="F8" s="11"/>
      <c r="G8" s="11">
        <v>120</v>
      </c>
      <c r="H8" s="11">
        <v>135</v>
      </c>
      <c r="I8" s="11">
        <v>138</v>
      </c>
      <c r="J8" s="11">
        <v>134</v>
      </c>
      <c r="K8" s="11">
        <v>112</v>
      </c>
      <c r="L8" s="11">
        <v>186</v>
      </c>
      <c r="M8" s="11"/>
      <c r="N8" s="11">
        <v>221</v>
      </c>
      <c r="O8" s="11">
        <v>209</v>
      </c>
      <c r="P8" s="11">
        <v>155</v>
      </c>
      <c r="Q8" s="11">
        <v>236</v>
      </c>
      <c r="R8" s="11"/>
      <c r="S8" s="11">
        <v>117</v>
      </c>
      <c r="T8" s="11">
        <v>104</v>
      </c>
      <c r="U8" s="11">
        <v>48</v>
      </c>
      <c r="V8" s="11">
        <v>78</v>
      </c>
      <c r="W8" s="11">
        <v>65</v>
      </c>
      <c r="X8" s="11">
        <v>77</v>
      </c>
      <c r="Y8" s="11">
        <v>60</v>
      </c>
      <c r="Z8" s="11">
        <v>28</v>
      </c>
      <c r="AA8" s="11">
        <v>100</v>
      </c>
      <c r="AB8" s="11">
        <v>82</v>
      </c>
      <c r="AC8" s="11">
        <v>41</v>
      </c>
      <c r="AD8" s="11">
        <v>26</v>
      </c>
      <c r="AE8" s="11"/>
      <c r="AF8" s="11">
        <v>162</v>
      </c>
      <c r="AG8" s="11">
        <v>272</v>
      </c>
      <c r="AH8" s="11">
        <v>150</v>
      </c>
      <c r="AI8" s="11">
        <v>83</v>
      </c>
      <c r="AJ8" s="11">
        <v>40</v>
      </c>
      <c r="AK8" s="11">
        <v>52</v>
      </c>
      <c r="AL8" s="11"/>
      <c r="AM8" s="11">
        <v>211</v>
      </c>
      <c r="AN8" s="11">
        <v>248</v>
      </c>
      <c r="AO8" s="11">
        <v>233</v>
      </c>
      <c r="AP8" s="11">
        <v>90</v>
      </c>
      <c r="AQ8" s="11">
        <v>15</v>
      </c>
      <c r="AR8" s="11"/>
      <c r="AS8" s="11">
        <v>199</v>
      </c>
      <c r="AT8" s="11">
        <v>203</v>
      </c>
      <c r="AU8" s="11">
        <v>112</v>
      </c>
      <c r="AV8" s="11">
        <v>158</v>
      </c>
      <c r="AW8" s="11">
        <v>100</v>
      </c>
      <c r="AX8" s="11">
        <v>54</v>
      </c>
      <c r="AY8" s="11"/>
      <c r="AZ8" s="11">
        <v>174</v>
      </c>
      <c r="BA8" s="11">
        <v>229</v>
      </c>
      <c r="BB8" s="11">
        <v>148</v>
      </c>
      <c r="BC8" s="11">
        <v>66</v>
      </c>
      <c r="BD8" s="11">
        <v>203</v>
      </c>
      <c r="BE8" s="11"/>
      <c r="BF8" s="11">
        <v>645</v>
      </c>
      <c r="BG8" s="11"/>
      <c r="BH8" s="11">
        <v>483</v>
      </c>
      <c r="BI8" s="11"/>
      <c r="BJ8" s="11">
        <v>234</v>
      </c>
      <c r="BK8" s="11">
        <v>172</v>
      </c>
      <c r="BL8" s="11">
        <v>222</v>
      </c>
      <c r="BM8" s="11">
        <v>83</v>
      </c>
      <c r="BN8" s="11">
        <v>29</v>
      </c>
      <c r="BO8" s="11">
        <v>31</v>
      </c>
      <c r="BP8" s="11"/>
      <c r="BQ8" s="11">
        <v>132</v>
      </c>
      <c r="BR8" s="11">
        <v>200</v>
      </c>
      <c r="BS8" s="11">
        <v>429</v>
      </c>
      <c r="BT8" s="11"/>
      <c r="BU8" s="11">
        <v>38</v>
      </c>
      <c r="BV8" s="11">
        <v>247</v>
      </c>
      <c r="BW8" s="11">
        <v>447</v>
      </c>
      <c r="BX8" s="11"/>
      <c r="BY8" s="11">
        <v>37</v>
      </c>
      <c r="BZ8" s="11"/>
      <c r="CA8" s="11">
        <v>173</v>
      </c>
    </row>
    <row r="9" spans="2:79" x14ac:dyDescent="0.35">
      <c r="B9" s="18" t="s">
        <v>385</v>
      </c>
      <c r="C9" s="17">
        <v>0.216770698470481</v>
      </c>
      <c r="D9" s="17">
        <v>0.25201337026610698</v>
      </c>
      <c r="E9" s="17">
        <v>0.18411071368958701</v>
      </c>
      <c r="F9" s="17"/>
      <c r="G9" s="17">
        <v>0.16617642673663199</v>
      </c>
      <c r="H9" s="17">
        <v>0.30547736145722698</v>
      </c>
      <c r="I9" s="17">
        <v>0.254903424210632</v>
      </c>
      <c r="J9" s="17">
        <v>0.24175538571744801</v>
      </c>
      <c r="K9" s="17">
        <v>0.15725873219224901</v>
      </c>
      <c r="L9" s="17">
        <v>0.17434641379421101</v>
      </c>
      <c r="M9" s="17"/>
      <c r="N9" s="17">
        <v>0.250114080909773</v>
      </c>
      <c r="O9" s="17">
        <v>0.19194975824634899</v>
      </c>
      <c r="P9" s="17">
        <v>0.19090393055204299</v>
      </c>
      <c r="Q9" s="17">
        <v>0.22075612963236901</v>
      </c>
      <c r="R9" s="17"/>
      <c r="S9" s="17">
        <v>0.21225419306919299</v>
      </c>
      <c r="T9" s="17">
        <v>0.26214900063093199</v>
      </c>
      <c r="U9" s="17">
        <v>0.19019417900580701</v>
      </c>
      <c r="V9" s="17">
        <v>0.117735899724629</v>
      </c>
      <c r="W9" s="17">
        <v>0.186953921894668</v>
      </c>
      <c r="X9" s="17">
        <v>0.33798790892802399</v>
      </c>
      <c r="Y9" s="17">
        <v>0.34400654836280797</v>
      </c>
      <c r="Z9" s="17">
        <v>0.22055241180128499</v>
      </c>
      <c r="AA9" s="17">
        <v>0.19834973453449001</v>
      </c>
      <c r="AB9" s="17">
        <v>0.1808206126853</v>
      </c>
      <c r="AC9" s="17">
        <v>0.186533813742711</v>
      </c>
      <c r="AD9" s="17">
        <v>4.7529255078550998E-2</v>
      </c>
      <c r="AE9" s="17"/>
      <c r="AF9" s="17">
        <v>0.214689457472895</v>
      </c>
      <c r="AG9" s="17">
        <v>0.19816329161834001</v>
      </c>
      <c r="AH9" s="17">
        <v>0.28744362721268701</v>
      </c>
      <c r="AI9" s="17">
        <v>0.203408700359376</v>
      </c>
      <c r="AJ9" s="17">
        <v>0.294074403112698</v>
      </c>
      <c r="AK9" s="17">
        <v>0.24066547966357299</v>
      </c>
      <c r="AL9" s="17"/>
      <c r="AM9" s="17">
        <v>0.19084887183277899</v>
      </c>
      <c r="AN9" s="17">
        <v>0.24555862430203501</v>
      </c>
      <c r="AO9" s="17">
        <v>0.20298704438215701</v>
      </c>
      <c r="AP9" s="17">
        <v>0.28483581480778503</v>
      </c>
      <c r="AQ9" s="17">
        <v>8.7350212212547199E-2</v>
      </c>
      <c r="AR9" s="17"/>
      <c r="AS9" s="17">
        <v>0.276341418043415</v>
      </c>
      <c r="AT9" s="17">
        <v>0.22402212119697501</v>
      </c>
      <c r="AU9" s="17">
        <v>0.166275587112762</v>
      </c>
      <c r="AV9" s="17">
        <v>0.22662682104934001</v>
      </c>
      <c r="AW9" s="17">
        <v>0.177316913982517</v>
      </c>
      <c r="AX9" s="17">
        <v>0.117673575202244</v>
      </c>
      <c r="AY9" s="17"/>
      <c r="AZ9" s="17">
        <v>0.23194025983060099</v>
      </c>
      <c r="BA9" s="17">
        <v>0.22328468017665301</v>
      </c>
      <c r="BB9" s="17">
        <v>0.18285992686764199</v>
      </c>
      <c r="BC9" s="17">
        <v>0.27182213402804201</v>
      </c>
      <c r="BD9" s="17">
        <v>0.20531531845144699</v>
      </c>
      <c r="BE9" s="17"/>
      <c r="BF9" s="17">
        <v>0.22411924365146599</v>
      </c>
      <c r="BG9" s="17"/>
      <c r="BH9" s="17">
        <v>0.23465338793462101</v>
      </c>
      <c r="BI9" s="17"/>
      <c r="BJ9" s="17">
        <v>0.20186339812939599</v>
      </c>
      <c r="BK9" s="17">
        <v>0.24340854389962099</v>
      </c>
      <c r="BL9" s="17">
        <v>0.19338116587967499</v>
      </c>
      <c r="BM9" s="17">
        <v>0.207962236798793</v>
      </c>
      <c r="BN9" s="17">
        <v>0.25271222192207898</v>
      </c>
      <c r="BO9" s="17">
        <v>0.129215472612313</v>
      </c>
      <c r="BP9" s="17"/>
      <c r="BQ9" s="17">
        <v>0.29245490496342302</v>
      </c>
      <c r="BR9" s="17">
        <v>0.231187966441322</v>
      </c>
      <c r="BS9" s="17">
        <v>0.202743899332882</v>
      </c>
      <c r="BT9" s="17"/>
      <c r="BU9" s="17">
        <v>0.34716909442954702</v>
      </c>
      <c r="BV9" s="17">
        <v>0.246589047338649</v>
      </c>
      <c r="BW9" s="17">
        <v>0.19860859747937601</v>
      </c>
      <c r="BX9" s="17"/>
      <c r="BY9" s="17">
        <v>0.17704084608107501</v>
      </c>
      <c r="BZ9" s="17"/>
      <c r="CA9" s="17">
        <v>0.337316158211177</v>
      </c>
    </row>
    <row r="10" spans="2:79" x14ac:dyDescent="0.35">
      <c r="B10" s="18" t="s">
        <v>386</v>
      </c>
      <c r="C10" s="17">
        <v>0.51497653318995495</v>
      </c>
      <c r="D10" s="17">
        <v>0.49727625258930402</v>
      </c>
      <c r="E10" s="17">
        <v>0.53400972685764003</v>
      </c>
      <c r="F10" s="17"/>
      <c r="G10" s="17">
        <v>0.52828539934583296</v>
      </c>
      <c r="H10" s="17">
        <v>0.40167920988221101</v>
      </c>
      <c r="I10" s="17">
        <v>0.46342853957282198</v>
      </c>
      <c r="J10" s="17">
        <v>0.51125528447762802</v>
      </c>
      <c r="K10" s="17">
        <v>0.60805957777522801</v>
      </c>
      <c r="L10" s="17">
        <v>0.57383298369575098</v>
      </c>
      <c r="M10" s="17"/>
      <c r="N10" s="17">
        <v>0.54817288546966803</v>
      </c>
      <c r="O10" s="17">
        <v>0.53608412648085302</v>
      </c>
      <c r="P10" s="17">
        <v>0.50014821578108404</v>
      </c>
      <c r="Q10" s="17">
        <v>0.47735457849511198</v>
      </c>
      <c r="R10" s="17"/>
      <c r="S10" s="17">
        <v>0.52491364386298101</v>
      </c>
      <c r="T10" s="17">
        <v>0.55265891756933005</v>
      </c>
      <c r="U10" s="17">
        <v>0.59406821823710299</v>
      </c>
      <c r="V10" s="17">
        <v>0.48497842227492399</v>
      </c>
      <c r="W10" s="17">
        <v>0.574738113078061</v>
      </c>
      <c r="X10" s="17">
        <v>0.44714718214043803</v>
      </c>
      <c r="Y10" s="17">
        <v>0.45894485269118901</v>
      </c>
      <c r="Z10" s="17">
        <v>0.55290909027847501</v>
      </c>
      <c r="AA10" s="17">
        <v>0.42667853569318098</v>
      </c>
      <c r="AB10" s="17">
        <v>0.54074716399415501</v>
      </c>
      <c r="AC10" s="17">
        <v>0.55179882643063005</v>
      </c>
      <c r="AD10" s="17">
        <v>0.60515657914375498</v>
      </c>
      <c r="AE10" s="17"/>
      <c r="AF10" s="17">
        <v>0.42680659021353001</v>
      </c>
      <c r="AG10" s="17">
        <v>0.52150892760516998</v>
      </c>
      <c r="AH10" s="17">
        <v>0.55072342209545599</v>
      </c>
      <c r="AI10" s="17">
        <v>0.55608003968715902</v>
      </c>
      <c r="AJ10" s="17">
        <v>0.49797100651318399</v>
      </c>
      <c r="AK10" s="17">
        <v>0.64353264023134804</v>
      </c>
      <c r="AL10" s="17"/>
      <c r="AM10" s="17">
        <v>0.49468280644650298</v>
      </c>
      <c r="AN10" s="17">
        <v>0.47848788243343399</v>
      </c>
      <c r="AO10" s="17">
        <v>0.56890569724853401</v>
      </c>
      <c r="AP10" s="17">
        <v>0.48416662790027398</v>
      </c>
      <c r="AQ10" s="17">
        <v>0.70536521762044502</v>
      </c>
      <c r="AR10" s="17"/>
      <c r="AS10" s="17">
        <v>0.45820957391012401</v>
      </c>
      <c r="AT10" s="17">
        <v>0.52986707871359695</v>
      </c>
      <c r="AU10" s="17">
        <v>0.54385489292313705</v>
      </c>
      <c r="AV10" s="17">
        <v>0.54913290329102005</v>
      </c>
      <c r="AW10" s="17">
        <v>0.47749670641810299</v>
      </c>
      <c r="AX10" s="17">
        <v>0.57909557525603705</v>
      </c>
      <c r="AY10" s="17"/>
      <c r="AZ10" s="17">
        <v>0.50686189105785096</v>
      </c>
      <c r="BA10" s="17">
        <v>0.53336165670094504</v>
      </c>
      <c r="BB10" s="17">
        <v>0.58559004554429395</v>
      </c>
      <c r="BC10" s="17">
        <v>0.430216429609872</v>
      </c>
      <c r="BD10" s="17">
        <v>0.48056579897590002</v>
      </c>
      <c r="BE10" s="17"/>
      <c r="BF10" s="17">
        <v>0.53347126603828698</v>
      </c>
      <c r="BG10" s="17"/>
      <c r="BH10" s="17">
        <v>0.51479775574822995</v>
      </c>
      <c r="BI10" s="17"/>
      <c r="BJ10" s="17">
        <v>0.60500399260240101</v>
      </c>
      <c r="BK10" s="17">
        <v>0.47288137082374898</v>
      </c>
      <c r="BL10" s="17">
        <v>0.57236759961426498</v>
      </c>
      <c r="BM10" s="17">
        <v>0.39545185059028398</v>
      </c>
      <c r="BN10" s="17">
        <v>0.335864841900188</v>
      </c>
      <c r="BO10" s="17">
        <v>0.46097060728950101</v>
      </c>
      <c r="BP10" s="17"/>
      <c r="BQ10" s="17">
        <v>0.52643311371528301</v>
      </c>
      <c r="BR10" s="17">
        <v>0.49706685853350002</v>
      </c>
      <c r="BS10" s="17">
        <v>0.54660585446838506</v>
      </c>
      <c r="BT10" s="17"/>
      <c r="BU10" s="17">
        <v>0.43917266412377898</v>
      </c>
      <c r="BV10" s="17">
        <v>0.530856371612211</v>
      </c>
      <c r="BW10" s="17">
        <v>0.54503148914819999</v>
      </c>
      <c r="BX10" s="17"/>
      <c r="BY10" s="17">
        <v>0.44641935511402098</v>
      </c>
      <c r="BZ10" s="17"/>
      <c r="CA10" s="17">
        <v>0.54881207754648897</v>
      </c>
    </row>
    <row r="11" spans="2:79" x14ac:dyDescent="0.35">
      <c r="B11" s="18" t="s">
        <v>387</v>
      </c>
      <c r="C11" s="17">
        <v>0.101177203235074</v>
      </c>
      <c r="D11" s="17">
        <v>9.1719894040196898E-2</v>
      </c>
      <c r="E11" s="17">
        <v>0.11162644935721699</v>
      </c>
      <c r="F11" s="17"/>
      <c r="G11" s="17">
        <v>0.16785206860256099</v>
      </c>
      <c r="H11" s="17">
        <v>0.112966836388525</v>
      </c>
      <c r="I11" s="17">
        <v>8.1791337081287802E-2</v>
      </c>
      <c r="J11" s="17">
        <v>9.0727820336100204E-2</v>
      </c>
      <c r="K11" s="17">
        <v>6.11281985174131E-2</v>
      </c>
      <c r="L11" s="17">
        <v>9.54062712227009E-2</v>
      </c>
      <c r="M11" s="17"/>
      <c r="N11" s="17">
        <v>0.100438939574405</v>
      </c>
      <c r="O11" s="17">
        <v>8.9841473516128506E-2</v>
      </c>
      <c r="P11" s="17">
        <v>0.110911124920716</v>
      </c>
      <c r="Q11" s="17">
        <v>0.103472669211878</v>
      </c>
      <c r="R11" s="17"/>
      <c r="S11" s="17">
        <v>0.12077417928364099</v>
      </c>
      <c r="T11" s="17">
        <v>2.38076342353521E-2</v>
      </c>
      <c r="U11" s="17">
        <v>9.4039982598318E-2</v>
      </c>
      <c r="V11" s="17">
        <v>0.133742069710026</v>
      </c>
      <c r="W11" s="17">
        <v>0.11346367876936</v>
      </c>
      <c r="X11" s="17">
        <v>8.1100174017769394E-2</v>
      </c>
      <c r="Y11" s="17">
        <v>6.2095624763919402E-2</v>
      </c>
      <c r="Z11" s="17">
        <v>8.0844718551666597E-2</v>
      </c>
      <c r="AA11" s="17">
        <v>0.164445628610037</v>
      </c>
      <c r="AB11" s="17">
        <v>8.3899215024388907E-2</v>
      </c>
      <c r="AC11" s="17">
        <v>0.12336290958834201</v>
      </c>
      <c r="AD11" s="17">
        <v>0.15662181623087201</v>
      </c>
      <c r="AE11" s="17"/>
      <c r="AF11" s="17">
        <v>0.13757133315245701</v>
      </c>
      <c r="AG11" s="17">
        <v>9.2515947534045503E-2</v>
      </c>
      <c r="AH11" s="17">
        <v>6.7961269365819602E-2</v>
      </c>
      <c r="AI11" s="17">
        <v>0.109521305073376</v>
      </c>
      <c r="AJ11" s="17">
        <v>0.114359031969128</v>
      </c>
      <c r="AK11" s="17">
        <v>7.8830450733871502E-2</v>
      </c>
      <c r="AL11" s="17"/>
      <c r="AM11" s="17">
        <v>9.8011073441336694E-2</v>
      </c>
      <c r="AN11" s="17">
        <v>0.11807414803767501</v>
      </c>
      <c r="AO11" s="17">
        <v>9.0008634672971002E-2</v>
      </c>
      <c r="AP11" s="17">
        <v>9.5583435963245894E-2</v>
      </c>
      <c r="AQ11" s="17">
        <v>0.131384505424604</v>
      </c>
      <c r="AR11" s="17"/>
      <c r="AS11" s="17">
        <v>0.121904252222697</v>
      </c>
      <c r="AT11" s="17">
        <v>8.0875768844864096E-2</v>
      </c>
      <c r="AU11" s="17">
        <v>0.102323800766991</v>
      </c>
      <c r="AV11" s="17">
        <v>5.8042435269595197E-2</v>
      </c>
      <c r="AW11" s="17">
        <v>0.108004262480083</v>
      </c>
      <c r="AX11" s="17">
        <v>0.21274332130503301</v>
      </c>
      <c r="AY11" s="17"/>
      <c r="AZ11" s="17">
        <v>0.103966079459582</v>
      </c>
      <c r="BA11" s="17">
        <v>0.10458690517366501</v>
      </c>
      <c r="BB11" s="17">
        <v>5.8946622591792702E-2</v>
      </c>
      <c r="BC11" s="17">
        <v>0.121361311428809</v>
      </c>
      <c r="BD11" s="17">
        <v>0.118504249638618</v>
      </c>
      <c r="BE11" s="17"/>
      <c r="BF11" s="17">
        <v>8.7117148957677207E-2</v>
      </c>
      <c r="BG11" s="17"/>
      <c r="BH11" s="17">
        <v>0.101600329802018</v>
      </c>
      <c r="BI11" s="17"/>
      <c r="BJ11" s="17">
        <v>8.5003700385707995E-2</v>
      </c>
      <c r="BK11" s="17">
        <v>0.11327956765071399</v>
      </c>
      <c r="BL11" s="17">
        <v>7.9250374242058205E-2</v>
      </c>
      <c r="BM11" s="17">
        <v>0.15397561330567899</v>
      </c>
      <c r="BN11" s="17">
        <v>0.17075248827011699</v>
      </c>
      <c r="BO11" s="17">
        <v>0.14979488140313099</v>
      </c>
      <c r="BP11" s="17"/>
      <c r="BQ11" s="17">
        <v>9.3611766079305006E-2</v>
      </c>
      <c r="BR11" s="17">
        <v>0.11063031935201</v>
      </c>
      <c r="BS11" s="17">
        <v>9.88306237547322E-2</v>
      </c>
      <c r="BT11" s="17"/>
      <c r="BU11" s="17">
        <v>7.7257415063681098E-2</v>
      </c>
      <c r="BV11" s="17">
        <v>8.5185906577080306E-2</v>
      </c>
      <c r="BW11" s="17">
        <v>0.113532652614883</v>
      </c>
      <c r="BX11" s="17"/>
      <c r="BY11" s="17">
        <v>0.12889801264752301</v>
      </c>
      <c r="BZ11" s="17"/>
      <c r="CA11" s="17">
        <v>3.1834275381743903E-2</v>
      </c>
    </row>
    <row r="12" spans="2:79" x14ac:dyDescent="0.35">
      <c r="B12" s="18" t="s">
        <v>388</v>
      </c>
      <c r="C12" s="17">
        <v>4.4741213439667402E-2</v>
      </c>
      <c r="D12" s="17">
        <v>3.7191917332496098E-2</v>
      </c>
      <c r="E12" s="17">
        <v>4.5673839573393403E-2</v>
      </c>
      <c r="F12" s="17"/>
      <c r="G12" s="17">
        <v>4.41689738921026E-2</v>
      </c>
      <c r="H12" s="17">
        <v>4.1082969454526101E-2</v>
      </c>
      <c r="I12" s="17">
        <v>4.5241942585960399E-2</v>
      </c>
      <c r="J12" s="17">
        <v>3.6398074718904397E-2</v>
      </c>
      <c r="K12" s="17">
        <v>5.0263879041553002E-2</v>
      </c>
      <c r="L12" s="17">
        <v>5.0128601882802597E-2</v>
      </c>
      <c r="M12" s="17"/>
      <c r="N12" s="17">
        <v>3.3274601959057501E-2</v>
      </c>
      <c r="O12" s="17">
        <v>4.1617119265701899E-2</v>
      </c>
      <c r="P12" s="17">
        <v>5.3094009302036997E-2</v>
      </c>
      <c r="Q12" s="17">
        <v>5.3649882258381298E-2</v>
      </c>
      <c r="R12" s="17"/>
      <c r="S12" s="17">
        <v>4.29961487106525E-2</v>
      </c>
      <c r="T12" s="17">
        <v>2.3954599770163499E-2</v>
      </c>
      <c r="U12" s="17">
        <v>4.6446449114553298E-2</v>
      </c>
      <c r="V12" s="17">
        <v>6.6139138071619294E-2</v>
      </c>
      <c r="W12" s="17">
        <v>0</v>
      </c>
      <c r="X12" s="17">
        <v>4.9471590203141597E-2</v>
      </c>
      <c r="Y12" s="17">
        <v>3.59310675706348E-2</v>
      </c>
      <c r="Z12" s="17">
        <v>0</v>
      </c>
      <c r="AA12" s="17">
        <v>4.5813665692330502E-2</v>
      </c>
      <c r="AB12" s="17">
        <v>9.0563112793168907E-2</v>
      </c>
      <c r="AC12" s="17">
        <v>3.7720902013146602E-2</v>
      </c>
      <c r="AD12" s="17">
        <v>9.8653628850278605E-2</v>
      </c>
      <c r="AE12" s="17"/>
      <c r="AF12" s="17">
        <v>4.59739576213999E-2</v>
      </c>
      <c r="AG12" s="17">
        <v>4.7090787384764202E-2</v>
      </c>
      <c r="AH12" s="17">
        <v>3.4380587045357999E-2</v>
      </c>
      <c r="AI12" s="17">
        <v>2.6384948625745301E-2</v>
      </c>
      <c r="AJ12" s="17">
        <v>3.3911528106422201E-2</v>
      </c>
      <c r="AK12" s="17">
        <v>3.6971429371207599E-2</v>
      </c>
      <c r="AL12" s="17"/>
      <c r="AM12" s="17">
        <v>3.06080646368002E-2</v>
      </c>
      <c r="AN12" s="17">
        <v>3.3673367967201003E-2</v>
      </c>
      <c r="AO12" s="17">
        <v>4.8004865104320803E-2</v>
      </c>
      <c r="AP12" s="17">
        <v>7.9377289012963106E-2</v>
      </c>
      <c r="AQ12" s="17">
        <v>0</v>
      </c>
      <c r="AR12" s="17"/>
      <c r="AS12" s="17">
        <v>4.0295575695623899E-2</v>
      </c>
      <c r="AT12" s="17">
        <v>4.4835835256731599E-2</v>
      </c>
      <c r="AU12" s="17">
        <v>6.7055069437073997E-2</v>
      </c>
      <c r="AV12" s="17">
        <v>6.03696985064218E-2</v>
      </c>
      <c r="AW12" s="17">
        <v>2.2785811601876E-2</v>
      </c>
      <c r="AX12" s="17">
        <v>9.3876366392995503E-3</v>
      </c>
      <c r="AY12" s="17"/>
      <c r="AZ12" s="17">
        <v>5.8740016162667302E-2</v>
      </c>
      <c r="BA12" s="17">
        <v>3.38758953019693E-2</v>
      </c>
      <c r="BB12" s="17">
        <v>1.2091915913297E-2</v>
      </c>
      <c r="BC12" s="17">
        <v>4.8154724950954297E-2</v>
      </c>
      <c r="BD12" s="17">
        <v>6.8900510840829904E-2</v>
      </c>
      <c r="BE12" s="17"/>
      <c r="BF12" s="17">
        <v>3.5316897676201699E-2</v>
      </c>
      <c r="BG12" s="17"/>
      <c r="BH12" s="17">
        <v>5.2648675713412703E-2</v>
      </c>
      <c r="BI12" s="17"/>
      <c r="BJ12" s="17">
        <v>1.9730496776334899E-2</v>
      </c>
      <c r="BK12" s="17">
        <v>4.7012135838670498E-2</v>
      </c>
      <c r="BL12" s="17">
        <v>2.1883564245479901E-2</v>
      </c>
      <c r="BM12" s="17">
        <v>9.8249860932577801E-2</v>
      </c>
      <c r="BN12" s="17">
        <v>0.13248513222456701</v>
      </c>
      <c r="BO12" s="17">
        <v>9.7281858544317298E-2</v>
      </c>
      <c r="BP12" s="17"/>
      <c r="BQ12" s="17">
        <v>4.8392344084408699E-2</v>
      </c>
      <c r="BR12" s="17">
        <v>2.7092702077177899E-2</v>
      </c>
      <c r="BS12" s="17">
        <v>5.1526458896956E-2</v>
      </c>
      <c r="BT12" s="17"/>
      <c r="BU12" s="17">
        <v>7.7350926458547006E-2</v>
      </c>
      <c r="BV12" s="17">
        <v>4.1606746303060098E-2</v>
      </c>
      <c r="BW12" s="17">
        <v>4.8181486952772003E-2</v>
      </c>
      <c r="BX12" s="17"/>
      <c r="BY12" s="17">
        <v>0.162363812971375</v>
      </c>
      <c r="BZ12" s="17"/>
      <c r="CA12" s="17">
        <v>2.6697723069492401E-2</v>
      </c>
    </row>
    <row r="13" spans="2:79" x14ac:dyDescent="0.35">
      <c r="B13" s="18" t="s">
        <v>136</v>
      </c>
      <c r="C13" s="17">
        <v>0.122334351664822</v>
      </c>
      <c r="D13" s="17">
        <v>0.121798565771896</v>
      </c>
      <c r="E13" s="17">
        <v>0.124579270522163</v>
      </c>
      <c r="F13" s="17"/>
      <c r="G13" s="17">
        <v>9.3517131422870395E-2</v>
      </c>
      <c r="H13" s="17">
        <v>0.13879362281751201</v>
      </c>
      <c r="I13" s="17">
        <v>0.15463475654929801</v>
      </c>
      <c r="J13" s="17">
        <v>0.11986343474992001</v>
      </c>
      <c r="K13" s="17">
        <v>0.12328961247355701</v>
      </c>
      <c r="L13" s="17">
        <v>0.106285729404535</v>
      </c>
      <c r="M13" s="17"/>
      <c r="N13" s="17">
        <v>6.7999492087096103E-2</v>
      </c>
      <c r="O13" s="17">
        <v>0.14050752249096701</v>
      </c>
      <c r="P13" s="17">
        <v>0.14494271944411999</v>
      </c>
      <c r="Q13" s="17">
        <v>0.14476674040225901</v>
      </c>
      <c r="R13" s="17"/>
      <c r="S13" s="17">
        <v>9.9061835073532806E-2</v>
      </c>
      <c r="T13" s="17">
        <v>0.13742984779422199</v>
      </c>
      <c r="U13" s="17">
        <v>7.5251171044218801E-2</v>
      </c>
      <c r="V13" s="17">
        <v>0.197404470218802</v>
      </c>
      <c r="W13" s="17">
        <v>0.12484428625791</v>
      </c>
      <c r="X13" s="17">
        <v>8.4293144710627696E-2</v>
      </c>
      <c r="Y13" s="17">
        <v>9.9021906611448704E-2</v>
      </c>
      <c r="Z13" s="17">
        <v>0.145693779368573</v>
      </c>
      <c r="AA13" s="17">
        <v>0.164712435469961</v>
      </c>
      <c r="AB13" s="17">
        <v>0.10396989550298801</v>
      </c>
      <c r="AC13" s="17">
        <v>0.100583548225171</v>
      </c>
      <c r="AD13" s="17">
        <v>9.2038720696543994E-2</v>
      </c>
      <c r="AE13" s="17"/>
      <c r="AF13" s="17">
        <v>0.17495866153971801</v>
      </c>
      <c r="AG13" s="17">
        <v>0.14072104585768</v>
      </c>
      <c r="AH13" s="17">
        <v>5.9491094280678503E-2</v>
      </c>
      <c r="AI13" s="17">
        <v>0.104605006254344</v>
      </c>
      <c r="AJ13" s="17">
        <v>5.9684030298566899E-2</v>
      </c>
      <c r="AK13" s="17">
        <v>0</v>
      </c>
      <c r="AL13" s="17"/>
      <c r="AM13" s="17">
        <v>0.18584918364258199</v>
      </c>
      <c r="AN13" s="17">
        <v>0.124205977259655</v>
      </c>
      <c r="AO13" s="17">
        <v>9.00937585920175E-2</v>
      </c>
      <c r="AP13" s="17">
        <v>5.6036832315732199E-2</v>
      </c>
      <c r="AQ13" s="17">
        <v>7.5900064742404794E-2</v>
      </c>
      <c r="AR13" s="17"/>
      <c r="AS13" s="17">
        <v>0.10324918012813999</v>
      </c>
      <c r="AT13" s="17">
        <v>0.120399195987833</v>
      </c>
      <c r="AU13" s="17">
        <v>0.120490649760036</v>
      </c>
      <c r="AV13" s="17">
        <v>0.10582814188362299</v>
      </c>
      <c r="AW13" s="17">
        <v>0.214396305517421</v>
      </c>
      <c r="AX13" s="17">
        <v>8.1099891597387105E-2</v>
      </c>
      <c r="AY13" s="17"/>
      <c r="AZ13" s="17">
        <v>9.8491753489299103E-2</v>
      </c>
      <c r="BA13" s="17">
        <v>0.104890862646767</v>
      </c>
      <c r="BB13" s="17">
        <v>0.160511489082975</v>
      </c>
      <c r="BC13" s="17">
        <v>0.12844539998232199</v>
      </c>
      <c r="BD13" s="17">
        <v>0.12671412209320501</v>
      </c>
      <c r="BE13" s="17"/>
      <c r="BF13" s="17">
        <v>0.11997544367636701</v>
      </c>
      <c r="BG13" s="17"/>
      <c r="BH13" s="17">
        <v>9.6299850801718795E-2</v>
      </c>
      <c r="BI13" s="17"/>
      <c r="BJ13" s="17">
        <v>8.8398412106159896E-2</v>
      </c>
      <c r="BK13" s="17">
        <v>0.123418381787246</v>
      </c>
      <c r="BL13" s="17">
        <v>0.13311729601852099</v>
      </c>
      <c r="BM13" s="17">
        <v>0.14436043837266599</v>
      </c>
      <c r="BN13" s="17">
        <v>0.108185315683048</v>
      </c>
      <c r="BO13" s="17">
        <v>0.16273718015073699</v>
      </c>
      <c r="BP13" s="17"/>
      <c r="BQ13" s="17">
        <v>3.91078711575805E-2</v>
      </c>
      <c r="BR13" s="17">
        <v>0.13402215359599001</v>
      </c>
      <c r="BS13" s="17">
        <v>0.100293163547044</v>
      </c>
      <c r="BT13" s="17"/>
      <c r="BU13" s="17">
        <v>5.9049899924446099E-2</v>
      </c>
      <c r="BV13" s="17">
        <v>9.5761928168999894E-2</v>
      </c>
      <c r="BW13" s="17">
        <v>9.4645773804768796E-2</v>
      </c>
      <c r="BX13" s="17"/>
      <c r="BY13" s="17">
        <v>8.5277973186005995E-2</v>
      </c>
      <c r="BZ13" s="17"/>
      <c r="CA13" s="17">
        <v>5.5339765791098401E-2</v>
      </c>
    </row>
    <row r="14" spans="2:79" x14ac:dyDescent="0.35">
      <c r="B14" s="18" t="s">
        <v>389</v>
      </c>
      <c r="C14" s="21">
        <v>0.73174723166043598</v>
      </c>
      <c r="D14" s="21">
        <v>0.74928962285541101</v>
      </c>
      <c r="E14" s="21">
        <v>0.71812044054722701</v>
      </c>
      <c r="F14" s="21"/>
      <c r="G14" s="21">
        <v>0.69446182608246498</v>
      </c>
      <c r="H14" s="21">
        <v>0.70715657133943799</v>
      </c>
      <c r="I14" s="21">
        <v>0.71833196378345399</v>
      </c>
      <c r="J14" s="21">
        <v>0.75301067019507595</v>
      </c>
      <c r="K14" s="21">
        <v>0.76531830996747696</v>
      </c>
      <c r="L14" s="21">
        <v>0.74817939748996098</v>
      </c>
      <c r="M14" s="21"/>
      <c r="N14" s="21">
        <v>0.79828696637944097</v>
      </c>
      <c r="O14" s="21">
        <v>0.72803388472720298</v>
      </c>
      <c r="P14" s="21">
        <v>0.69105214633312695</v>
      </c>
      <c r="Q14" s="21">
        <v>0.69811070812748099</v>
      </c>
      <c r="R14" s="21"/>
      <c r="S14" s="21">
        <v>0.73716783693217303</v>
      </c>
      <c r="T14" s="21">
        <v>0.81480791820026299</v>
      </c>
      <c r="U14" s="21">
        <v>0.78426239724291003</v>
      </c>
      <c r="V14" s="21">
        <v>0.60271432199955299</v>
      </c>
      <c r="W14" s="21">
        <v>0.76169203497272997</v>
      </c>
      <c r="X14" s="21">
        <v>0.78513509106846102</v>
      </c>
      <c r="Y14" s="21">
        <v>0.80295140105399698</v>
      </c>
      <c r="Z14" s="21">
        <v>0.77346150207976005</v>
      </c>
      <c r="AA14" s="21">
        <v>0.62502827022767204</v>
      </c>
      <c r="AB14" s="21">
        <v>0.72156777667945404</v>
      </c>
      <c r="AC14" s="21">
        <v>0.73833264017334099</v>
      </c>
      <c r="AD14" s="21">
        <v>0.65268583422230597</v>
      </c>
      <c r="AE14" s="21"/>
      <c r="AF14" s="21">
        <v>0.64149604768642499</v>
      </c>
      <c r="AG14" s="21">
        <v>0.71967221922351099</v>
      </c>
      <c r="AH14" s="21">
        <v>0.83816704930814401</v>
      </c>
      <c r="AI14" s="21">
        <v>0.75948874004653399</v>
      </c>
      <c r="AJ14" s="21">
        <v>0.79204540962588199</v>
      </c>
      <c r="AK14" s="21">
        <v>0.88419811989492103</v>
      </c>
      <c r="AL14" s="21"/>
      <c r="AM14" s="21">
        <v>0.68553167827928196</v>
      </c>
      <c r="AN14" s="21">
        <v>0.724046506735469</v>
      </c>
      <c r="AO14" s="21">
        <v>0.77189274163069099</v>
      </c>
      <c r="AP14" s="21">
        <v>0.76900244270805895</v>
      </c>
      <c r="AQ14" s="21">
        <v>0.79271542983299204</v>
      </c>
      <c r="AR14" s="21"/>
      <c r="AS14" s="21">
        <v>0.73455099195353901</v>
      </c>
      <c r="AT14" s="21">
        <v>0.75388919991057102</v>
      </c>
      <c r="AU14" s="21">
        <v>0.71013048003589896</v>
      </c>
      <c r="AV14" s="21">
        <v>0.77575972434036</v>
      </c>
      <c r="AW14" s="21">
        <v>0.65481362040061997</v>
      </c>
      <c r="AX14" s="21">
        <v>0.69676915045828103</v>
      </c>
      <c r="AY14" s="21"/>
      <c r="AZ14" s="21">
        <v>0.73880215088845202</v>
      </c>
      <c r="BA14" s="21">
        <v>0.75664633687759897</v>
      </c>
      <c r="BB14" s="21">
        <v>0.76844997241193502</v>
      </c>
      <c r="BC14" s="21">
        <v>0.70203856363791495</v>
      </c>
      <c r="BD14" s="21">
        <v>0.68588111742734703</v>
      </c>
      <c r="BE14" s="21"/>
      <c r="BF14" s="21">
        <v>0.75759050968975306</v>
      </c>
      <c r="BG14" s="21"/>
      <c r="BH14" s="21">
        <v>0.74945114368285104</v>
      </c>
      <c r="BI14" s="21"/>
      <c r="BJ14" s="21">
        <v>0.80686739073179703</v>
      </c>
      <c r="BK14" s="21">
        <v>0.71628991472337</v>
      </c>
      <c r="BL14" s="21">
        <v>0.76574876549394</v>
      </c>
      <c r="BM14" s="21">
        <v>0.60341408738907798</v>
      </c>
      <c r="BN14" s="21">
        <v>0.58857706382226804</v>
      </c>
      <c r="BO14" s="21">
        <v>0.59018607990181504</v>
      </c>
      <c r="BP14" s="21"/>
      <c r="BQ14" s="21">
        <v>0.81888801867870598</v>
      </c>
      <c r="BR14" s="21">
        <v>0.72825482497482197</v>
      </c>
      <c r="BS14" s="21">
        <v>0.749349753801268</v>
      </c>
      <c r="BT14" s="21"/>
      <c r="BU14" s="21">
        <v>0.786341758553326</v>
      </c>
      <c r="BV14" s="21">
        <v>0.77744541895085995</v>
      </c>
      <c r="BW14" s="21">
        <v>0.74364008662757697</v>
      </c>
      <c r="BX14" s="21"/>
      <c r="BY14" s="21">
        <v>0.62346020119509504</v>
      </c>
      <c r="BZ14" s="21"/>
      <c r="CA14" s="21">
        <v>0.88612823575766497</v>
      </c>
    </row>
    <row r="15" spans="2:79" x14ac:dyDescent="0.35">
      <c r="B15" s="18" t="s">
        <v>390</v>
      </c>
      <c r="C15" s="21">
        <v>0.14591841667474201</v>
      </c>
      <c r="D15" s="21">
        <v>0.128911811372693</v>
      </c>
      <c r="E15" s="21">
        <v>0.15730028893060999</v>
      </c>
      <c r="F15" s="21"/>
      <c r="G15" s="21">
        <v>0.212021042494664</v>
      </c>
      <c r="H15" s="21">
        <v>0.154049805843051</v>
      </c>
      <c r="I15" s="21">
        <v>0.12703327966724801</v>
      </c>
      <c r="J15" s="21">
        <v>0.12712589505500499</v>
      </c>
      <c r="K15" s="21">
        <v>0.111392077558966</v>
      </c>
      <c r="L15" s="21">
        <v>0.145534873105503</v>
      </c>
      <c r="M15" s="21"/>
      <c r="N15" s="21">
        <v>0.13371354153346199</v>
      </c>
      <c r="O15" s="21">
        <v>0.13145859278183</v>
      </c>
      <c r="P15" s="21">
        <v>0.16400513422275301</v>
      </c>
      <c r="Q15" s="21">
        <v>0.157122551470259</v>
      </c>
      <c r="R15" s="21"/>
      <c r="S15" s="21">
        <v>0.163770327994294</v>
      </c>
      <c r="T15" s="21">
        <v>4.7762234005515602E-2</v>
      </c>
      <c r="U15" s="21">
        <v>0.14048643171287101</v>
      </c>
      <c r="V15" s="21">
        <v>0.199881207781645</v>
      </c>
      <c r="W15" s="21">
        <v>0.11346367876936</v>
      </c>
      <c r="X15" s="21">
        <v>0.13057176422091099</v>
      </c>
      <c r="Y15" s="21">
        <v>9.8026692334554202E-2</v>
      </c>
      <c r="Z15" s="21">
        <v>8.0844718551666597E-2</v>
      </c>
      <c r="AA15" s="21">
        <v>0.210259294302368</v>
      </c>
      <c r="AB15" s="21">
        <v>0.17446232781755799</v>
      </c>
      <c r="AC15" s="21">
        <v>0.16108381160148799</v>
      </c>
      <c r="AD15" s="21">
        <v>0.25527544508115002</v>
      </c>
      <c r="AE15" s="21"/>
      <c r="AF15" s="21">
        <v>0.18354529077385701</v>
      </c>
      <c r="AG15" s="21">
        <v>0.13960673491881001</v>
      </c>
      <c r="AH15" s="21">
        <v>0.102341856411178</v>
      </c>
      <c r="AI15" s="21">
        <v>0.13590625369912099</v>
      </c>
      <c r="AJ15" s="21">
        <v>0.14827056007555101</v>
      </c>
      <c r="AK15" s="21">
        <v>0.115801880105079</v>
      </c>
      <c r="AL15" s="21"/>
      <c r="AM15" s="21">
        <v>0.12861913807813699</v>
      </c>
      <c r="AN15" s="21">
        <v>0.15174751600487599</v>
      </c>
      <c r="AO15" s="21">
        <v>0.13801349977729199</v>
      </c>
      <c r="AP15" s="21">
        <v>0.17496072497620899</v>
      </c>
      <c r="AQ15" s="21">
        <v>0.131384505424604</v>
      </c>
      <c r="AR15" s="21"/>
      <c r="AS15" s="21">
        <v>0.16219982791832099</v>
      </c>
      <c r="AT15" s="21">
        <v>0.12571160410159599</v>
      </c>
      <c r="AU15" s="21">
        <v>0.169378870204065</v>
      </c>
      <c r="AV15" s="21">
        <v>0.118412133776017</v>
      </c>
      <c r="AW15" s="21">
        <v>0.130790074081959</v>
      </c>
      <c r="AX15" s="21">
        <v>0.22213095794433199</v>
      </c>
      <c r="AY15" s="21"/>
      <c r="AZ15" s="21">
        <v>0.162706095622249</v>
      </c>
      <c r="BA15" s="21">
        <v>0.138462800475634</v>
      </c>
      <c r="BB15" s="21">
        <v>7.1038538505089704E-2</v>
      </c>
      <c r="BC15" s="21">
        <v>0.16951603637976301</v>
      </c>
      <c r="BD15" s="21">
        <v>0.18740476047944801</v>
      </c>
      <c r="BE15" s="21"/>
      <c r="BF15" s="21">
        <v>0.122434046633879</v>
      </c>
      <c r="BG15" s="21"/>
      <c r="BH15" s="21">
        <v>0.15424900551543</v>
      </c>
      <c r="BI15" s="21"/>
      <c r="BJ15" s="21">
        <v>0.10473419716204301</v>
      </c>
      <c r="BK15" s="21">
        <v>0.16029170348938501</v>
      </c>
      <c r="BL15" s="21">
        <v>0.101133938487538</v>
      </c>
      <c r="BM15" s="21">
        <v>0.25222547423825697</v>
      </c>
      <c r="BN15" s="21">
        <v>0.303237620494684</v>
      </c>
      <c r="BO15" s="21">
        <v>0.247076739947448</v>
      </c>
      <c r="BP15" s="21"/>
      <c r="BQ15" s="21">
        <v>0.142004110163714</v>
      </c>
      <c r="BR15" s="21">
        <v>0.13772302142918799</v>
      </c>
      <c r="BS15" s="21">
        <v>0.15035708265168801</v>
      </c>
      <c r="BT15" s="21"/>
      <c r="BU15" s="21">
        <v>0.15460834152222799</v>
      </c>
      <c r="BV15" s="21">
        <v>0.12679265288013999</v>
      </c>
      <c r="BW15" s="21">
        <v>0.16171413956765501</v>
      </c>
      <c r="BX15" s="21"/>
      <c r="BY15" s="21">
        <v>0.29126182561889902</v>
      </c>
      <c r="BZ15" s="21"/>
      <c r="CA15" s="21">
        <v>5.85319984512363E-2</v>
      </c>
    </row>
    <row r="16" spans="2:79" x14ac:dyDescent="0.35">
      <c r="B16" s="18" t="s">
        <v>202</v>
      </c>
      <c r="C16" s="22">
        <v>0.58582881498569395</v>
      </c>
      <c r="D16" s="22">
        <v>0.62037781148271798</v>
      </c>
      <c r="E16" s="22">
        <v>0.56082015161661602</v>
      </c>
      <c r="F16" s="22"/>
      <c r="G16" s="22">
        <v>0.48244078358780101</v>
      </c>
      <c r="H16" s="22">
        <v>0.55310676549638704</v>
      </c>
      <c r="I16" s="22">
        <v>0.59129868411620601</v>
      </c>
      <c r="J16" s="22">
        <v>0.62588477514007101</v>
      </c>
      <c r="K16" s="22">
        <v>0.653926232408511</v>
      </c>
      <c r="L16" s="22">
        <v>0.60264452438445804</v>
      </c>
      <c r="M16" s="22"/>
      <c r="N16" s="22">
        <v>0.66457342484597903</v>
      </c>
      <c r="O16" s="22">
        <v>0.59657529194537295</v>
      </c>
      <c r="P16" s="22">
        <v>0.52704701211037397</v>
      </c>
      <c r="Q16" s="22">
        <v>0.540988156657222</v>
      </c>
      <c r="R16" s="22"/>
      <c r="S16" s="22">
        <v>0.57339750893788</v>
      </c>
      <c r="T16" s="22">
        <v>0.76704568419474695</v>
      </c>
      <c r="U16" s="22">
        <v>0.64377596553003902</v>
      </c>
      <c r="V16" s="22">
        <v>0.40283311421790802</v>
      </c>
      <c r="W16" s="22">
        <v>0.64822835620337005</v>
      </c>
      <c r="X16" s="22">
        <v>0.65456332684755003</v>
      </c>
      <c r="Y16" s="22">
        <v>0.70492470871944302</v>
      </c>
      <c r="Z16" s="22">
        <v>0.69261678352809397</v>
      </c>
      <c r="AA16" s="22">
        <v>0.41476897592530398</v>
      </c>
      <c r="AB16" s="22">
        <v>0.54710544886189705</v>
      </c>
      <c r="AC16" s="22">
        <v>0.577248828571853</v>
      </c>
      <c r="AD16" s="22">
        <v>0.39741038914115601</v>
      </c>
      <c r="AE16" s="22"/>
      <c r="AF16" s="22">
        <v>0.45795075691256798</v>
      </c>
      <c r="AG16" s="22">
        <v>0.58006548430470095</v>
      </c>
      <c r="AH16" s="22">
        <v>0.73582519289696602</v>
      </c>
      <c r="AI16" s="22">
        <v>0.62358248634741298</v>
      </c>
      <c r="AJ16" s="22">
        <v>0.64377484955033204</v>
      </c>
      <c r="AK16" s="22">
        <v>0.76839623978984195</v>
      </c>
      <c r="AL16" s="22"/>
      <c r="AM16" s="22">
        <v>0.556912540201145</v>
      </c>
      <c r="AN16" s="22">
        <v>0.57229899073059298</v>
      </c>
      <c r="AO16" s="22">
        <v>0.63387924185339894</v>
      </c>
      <c r="AP16" s="22">
        <v>0.59404171773184999</v>
      </c>
      <c r="AQ16" s="22">
        <v>0.66133092440838803</v>
      </c>
      <c r="AR16" s="22"/>
      <c r="AS16" s="22">
        <v>0.57235116403521902</v>
      </c>
      <c r="AT16" s="22">
        <v>0.62817759580897603</v>
      </c>
      <c r="AU16" s="22">
        <v>0.54075160983183401</v>
      </c>
      <c r="AV16" s="22">
        <v>0.657347590564343</v>
      </c>
      <c r="AW16" s="22">
        <v>0.52402354631865999</v>
      </c>
      <c r="AX16" s="22">
        <v>0.47463819251394901</v>
      </c>
      <c r="AY16" s="22"/>
      <c r="AZ16" s="22">
        <v>0.576096055266203</v>
      </c>
      <c r="BA16" s="22">
        <v>0.618183536401964</v>
      </c>
      <c r="BB16" s="22">
        <v>0.69741143390684601</v>
      </c>
      <c r="BC16" s="22">
        <v>0.53252252725815097</v>
      </c>
      <c r="BD16" s="22">
        <v>0.49847635694789899</v>
      </c>
      <c r="BE16" s="22"/>
      <c r="BF16" s="22">
        <v>0.63515646305587503</v>
      </c>
      <c r="BG16" s="22"/>
      <c r="BH16" s="22">
        <v>0.59520213816741996</v>
      </c>
      <c r="BI16" s="22"/>
      <c r="BJ16" s="22">
        <v>0.70213319356975401</v>
      </c>
      <c r="BK16" s="22">
        <v>0.55599821123398496</v>
      </c>
      <c r="BL16" s="22">
        <v>0.66461482700640195</v>
      </c>
      <c r="BM16" s="22">
        <v>0.35118861315082101</v>
      </c>
      <c r="BN16" s="22">
        <v>0.28533944332758399</v>
      </c>
      <c r="BO16" s="22">
        <v>0.34310933995436599</v>
      </c>
      <c r="BP16" s="22"/>
      <c r="BQ16" s="22">
        <v>0.67688390851499203</v>
      </c>
      <c r="BR16" s="22">
        <v>0.59053180354563395</v>
      </c>
      <c r="BS16" s="22">
        <v>0.59899267114957999</v>
      </c>
      <c r="BT16" s="22"/>
      <c r="BU16" s="22">
        <v>0.63173341703109798</v>
      </c>
      <c r="BV16" s="22">
        <v>0.65065276607071898</v>
      </c>
      <c r="BW16" s="22">
        <v>0.58192594705992196</v>
      </c>
      <c r="BX16" s="22"/>
      <c r="BY16" s="22">
        <v>0.33219837557619603</v>
      </c>
      <c r="BZ16" s="22"/>
      <c r="CA16" s="22">
        <v>0.82759623730642895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A21"/>
  <sheetViews>
    <sheetView showGridLines="0"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776</v>
      </c>
      <c r="D7" s="10">
        <v>379</v>
      </c>
      <c r="E7" s="10">
        <v>395</v>
      </c>
      <c r="F7" s="10"/>
      <c r="G7" s="10">
        <v>94</v>
      </c>
      <c r="H7" s="10">
        <v>114</v>
      </c>
      <c r="I7" s="10">
        <v>90</v>
      </c>
      <c r="J7" s="10">
        <v>132</v>
      </c>
      <c r="K7" s="10">
        <v>146</v>
      </c>
      <c r="L7" s="10">
        <v>200</v>
      </c>
      <c r="M7" s="10"/>
      <c r="N7" s="10">
        <v>322</v>
      </c>
      <c r="O7" s="10">
        <v>191</v>
      </c>
      <c r="P7" s="10">
        <v>109</v>
      </c>
      <c r="Q7" s="10">
        <v>147</v>
      </c>
      <c r="R7" s="10"/>
      <c r="S7" s="10">
        <v>105</v>
      </c>
      <c r="T7" s="10">
        <v>118</v>
      </c>
      <c r="U7" s="10">
        <v>76</v>
      </c>
      <c r="V7" s="10">
        <v>54</v>
      </c>
      <c r="W7" s="10">
        <v>43</v>
      </c>
      <c r="X7" s="10">
        <v>63</v>
      </c>
      <c r="Y7" s="10">
        <v>69</v>
      </c>
      <c r="Z7" s="10">
        <v>25</v>
      </c>
      <c r="AA7" s="10">
        <v>79</v>
      </c>
      <c r="AB7" s="10">
        <v>80</v>
      </c>
      <c r="AC7" s="10">
        <v>40</v>
      </c>
      <c r="AD7" s="10">
        <v>24</v>
      </c>
      <c r="AE7" s="10"/>
      <c r="AF7" s="10">
        <v>116</v>
      </c>
      <c r="AG7" s="10">
        <v>259</v>
      </c>
      <c r="AH7" s="10">
        <v>151</v>
      </c>
      <c r="AI7" s="10">
        <v>81</v>
      </c>
      <c r="AJ7" s="10">
        <v>36</v>
      </c>
      <c r="AK7" s="10">
        <v>77</v>
      </c>
      <c r="AL7" s="10"/>
      <c r="AM7" s="10">
        <v>142</v>
      </c>
      <c r="AN7" s="10">
        <v>267</v>
      </c>
      <c r="AO7" s="10">
        <v>214</v>
      </c>
      <c r="AP7" s="10">
        <v>119</v>
      </c>
      <c r="AQ7" s="10">
        <v>24</v>
      </c>
      <c r="AR7" s="10"/>
      <c r="AS7" s="10">
        <v>164</v>
      </c>
      <c r="AT7" s="10">
        <v>156</v>
      </c>
      <c r="AU7" s="10">
        <v>131</v>
      </c>
      <c r="AV7" s="10">
        <v>176</v>
      </c>
      <c r="AW7" s="10">
        <v>96</v>
      </c>
      <c r="AX7" s="10">
        <v>53</v>
      </c>
      <c r="AY7" s="10"/>
      <c r="AZ7" s="10">
        <v>204</v>
      </c>
      <c r="BA7" s="10">
        <v>192</v>
      </c>
      <c r="BB7" s="10">
        <v>146</v>
      </c>
      <c r="BC7" s="10">
        <v>59</v>
      </c>
      <c r="BD7" s="10">
        <v>168</v>
      </c>
      <c r="BE7" s="10"/>
      <c r="BF7" s="10">
        <v>622</v>
      </c>
      <c r="BG7" s="10"/>
      <c r="BH7" s="10">
        <v>509</v>
      </c>
      <c r="BI7" s="10"/>
      <c r="BJ7" s="10">
        <v>213</v>
      </c>
      <c r="BK7" s="10">
        <v>162</v>
      </c>
      <c r="BL7" s="10">
        <v>261</v>
      </c>
      <c r="BM7" s="10">
        <v>48</v>
      </c>
      <c r="BN7" s="10">
        <v>23</v>
      </c>
      <c r="BO7" s="10">
        <v>24</v>
      </c>
      <c r="BP7" s="10"/>
      <c r="BQ7" s="10">
        <v>112</v>
      </c>
      <c r="BR7" s="10">
        <v>207</v>
      </c>
      <c r="BS7" s="10">
        <v>394</v>
      </c>
      <c r="BT7" s="10"/>
      <c r="BU7" s="10">
        <v>43</v>
      </c>
      <c r="BV7" s="10">
        <v>244</v>
      </c>
      <c r="BW7" s="10">
        <v>394</v>
      </c>
      <c r="BX7" s="10"/>
      <c r="BY7" s="10">
        <v>22</v>
      </c>
      <c r="BZ7" s="10"/>
      <c r="CA7" s="10">
        <v>187</v>
      </c>
    </row>
    <row r="8" spans="2:79" ht="30" customHeight="1" x14ac:dyDescent="0.35">
      <c r="B8" s="11" t="s">
        <v>20</v>
      </c>
      <c r="C8" s="11">
        <v>779</v>
      </c>
      <c r="D8" s="11">
        <v>394</v>
      </c>
      <c r="E8" s="11">
        <v>383</v>
      </c>
      <c r="F8" s="11"/>
      <c r="G8" s="11">
        <v>122</v>
      </c>
      <c r="H8" s="11">
        <v>126</v>
      </c>
      <c r="I8" s="11">
        <v>113</v>
      </c>
      <c r="J8" s="11">
        <v>147</v>
      </c>
      <c r="K8" s="11">
        <v>115</v>
      </c>
      <c r="L8" s="11">
        <v>155</v>
      </c>
      <c r="M8" s="11"/>
      <c r="N8" s="11">
        <v>223</v>
      </c>
      <c r="O8" s="11">
        <v>182</v>
      </c>
      <c r="P8" s="11">
        <v>184</v>
      </c>
      <c r="Q8" s="11">
        <v>183</v>
      </c>
      <c r="R8" s="11"/>
      <c r="S8" s="11">
        <v>114</v>
      </c>
      <c r="T8" s="11">
        <v>114</v>
      </c>
      <c r="U8" s="11">
        <v>71</v>
      </c>
      <c r="V8" s="11">
        <v>60</v>
      </c>
      <c r="W8" s="11">
        <v>44</v>
      </c>
      <c r="X8" s="11">
        <v>72</v>
      </c>
      <c r="Y8" s="11">
        <v>64</v>
      </c>
      <c r="Z8" s="11">
        <v>27</v>
      </c>
      <c r="AA8" s="11">
        <v>77</v>
      </c>
      <c r="AB8" s="11">
        <v>75</v>
      </c>
      <c r="AC8" s="11">
        <v>39</v>
      </c>
      <c r="AD8" s="11">
        <v>22</v>
      </c>
      <c r="AE8" s="11"/>
      <c r="AF8" s="11">
        <v>116</v>
      </c>
      <c r="AG8" s="11">
        <v>293</v>
      </c>
      <c r="AH8" s="11">
        <v>153</v>
      </c>
      <c r="AI8" s="11">
        <v>85</v>
      </c>
      <c r="AJ8" s="11">
        <v>28</v>
      </c>
      <c r="AK8" s="11">
        <v>49</v>
      </c>
      <c r="AL8" s="11"/>
      <c r="AM8" s="11">
        <v>156</v>
      </c>
      <c r="AN8" s="11">
        <v>291</v>
      </c>
      <c r="AO8" s="11">
        <v>201</v>
      </c>
      <c r="AP8" s="11">
        <v>102</v>
      </c>
      <c r="AQ8" s="11">
        <v>16</v>
      </c>
      <c r="AR8" s="11"/>
      <c r="AS8" s="11">
        <v>160</v>
      </c>
      <c r="AT8" s="11">
        <v>153</v>
      </c>
      <c r="AU8" s="11">
        <v>148</v>
      </c>
      <c r="AV8" s="11">
        <v>174</v>
      </c>
      <c r="AW8" s="11">
        <v>91</v>
      </c>
      <c r="AX8" s="11">
        <v>54</v>
      </c>
      <c r="AY8" s="11"/>
      <c r="AZ8" s="11">
        <v>180</v>
      </c>
      <c r="BA8" s="11">
        <v>210</v>
      </c>
      <c r="BB8" s="11">
        <v>151</v>
      </c>
      <c r="BC8" s="11">
        <v>50</v>
      </c>
      <c r="BD8" s="11">
        <v>182</v>
      </c>
      <c r="BE8" s="11"/>
      <c r="BF8" s="11">
        <v>611</v>
      </c>
      <c r="BG8" s="11"/>
      <c r="BH8" s="11">
        <v>488</v>
      </c>
      <c r="BI8" s="11"/>
      <c r="BJ8" s="11">
        <v>228</v>
      </c>
      <c r="BK8" s="11">
        <v>152</v>
      </c>
      <c r="BL8" s="11">
        <v>237</v>
      </c>
      <c r="BM8" s="11">
        <v>60</v>
      </c>
      <c r="BN8" s="11">
        <v>27</v>
      </c>
      <c r="BO8" s="11">
        <v>27</v>
      </c>
      <c r="BP8" s="11"/>
      <c r="BQ8" s="11">
        <v>118</v>
      </c>
      <c r="BR8" s="11">
        <v>201</v>
      </c>
      <c r="BS8" s="11">
        <v>394</v>
      </c>
      <c r="BT8" s="11"/>
      <c r="BU8" s="11">
        <v>41</v>
      </c>
      <c r="BV8" s="11">
        <v>231</v>
      </c>
      <c r="BW8" s="11">
        <v>403</v>
      </c>
      <c r="BX8" s="11"/>
      <c r="BY8" s="11">
        <v>30</v>
      </c>
      <c r="BZ8" s="11"/>
      <c r="CA8" s="11">
        <v>176</v>
      </c>
    </row>
    <row r="9" spans="2:79" x14ac:dyDescent="0.35">
      <c r="B9" s="18" t="s">
        <v>385</v>
      </c>
      <c r="C9" s="17">
        <v>0.26084697110405503</v>
      </c>
      <c r="D9" s="17">
        <v>0.27009383257883501</v>
      </c>
      <c r="E9" s="17">
        <v>0.25149445324148101</v>
      </c>
      <c r="F9" s="17"/>
      <c r="G9" s="17">
        <v>0.31979486179163902</v>
      </c>
      <c r="H9" s="17">
        <v>0.249640955967765</v>
      </c>
      <c r="I9" s="17">
        <v>0.20291551893573301</v>
      </c>
      <c r="J9" s="17">
        <v>0.223460134909229</v>
      </c>
      <c r="K9" s="17">
        <v>0.28662140259725599</v>
      </c>
      <c r="L9" s="17">
        <v>0.28233161009575802</v>
      </c>
      <c r="M9" s="17"/>
      <c r="N9" s="17">
        <v>0.27943772144247597</v>
      </c>
      <c r="O9" s="17">
        <v>0.22356827068155</v>
      </c>
      <c r="P9" s="17">
        <v>0.21382279765510401</v>
      </c>
      <c r="Q9" s="17">
        <v>0.31620311373050197</v>
      </c>
      <c r="R9" s="17"/>
      <c r="S9" s="17">
        <v>0.23294946462392299</v>
      </c>
      <c r="T9" s="17">
        <v>0.27366176382067903</v>
      </c>
      <c r="U9" s="17">
        <v>0.25917862271648501</v>
      </c>
      <c r="V9" s="17">
        <v>0.190755542363648</v>
      </c>
      <c r="W9" s="17">
        <v>0.21991286367298701</v>
      </c>
      <c r="X9" s="17">
        <v>0.26988742973449498</v>
      </c>
      <c r="Y9" s="17">
        <v>0.241538867643354</v>
      </c>
      <c r="Z9" s="17">
        <v>0.15644890413456899</v>
      </c>
      <c r="AA9" s="17">
        <v>0.301984088040263</v>
      </c>
      <c r="AB9" s="17">
        <v>0.33836781780775099</v>
      </c>
      <c r="AC9" s="17">
        <v>0.27457815535176699</v>
      </c>
      <c r="AD9" s="17">
        <v>0.34122805867414202</v>
      </c>
      <c r="AE9" s="17"/>
      <c r="AF9" s="17">
        <v>0.27393673670639201</v>
      </c>
      <c r="AG9" s="17">
        <v>0.28733682766658403</v>
      </c>
      <c r="AH9" s="17">
        <v>0.17125885208750599</v>
      </c>
      <c r="AI9" s="17">
        <v>0.21582275117070401</v>
      </c>
      <c r="AJ9" s="17">
        <v>0.27365738764137199</v>
      </c>
      <c r="AK9" s="17">
        <v>0.45508373161237697</v>
      </c>
      <c r="AL9" s="17"/>
      <c r="AM9" s="17">
        <v>0.277933538525586</v>
      </c>
      <c r="AN9" s="17">
        <v>0.22063208872491399</v>
      </c>
      <c r="AO9" s="17">
        <v>0.27177578649602002</v>
      </c>
      <c r="AP9" s="17">
        <v>0.33516243454536798</v>
      </c>
      <c r="AQ9" s="17">
        <v>0.42128374338381702</v>
      </c>
      <c r="AR9" s="17"/>
      <c r="AS9" s="17">
        <v>0.302911173353971</v>
      </c>
      <c r="AT9" s="17">
        <v>0.218693490756451</v>
      </c>
      <c r="AU9" s="17">
        <v>0.21864088372236601</v>
      </c>
      <c r="AV9" s="17">
        <v>0.28936272445392902</v>
      </c>
      <c r="AW9" s="17">
        <v>0.225916305082735</v>
      </c>
      <c r="AX9" s="17">
        <v>0.33807697060522102</v>
      </c>
      <c r="AY9" s="17"/>
      <c r="AZ9" s="17">
        <v>0.246490651574617</v>
      </c>
      <c r="BA9" s="17">
        <v>0.19506820331555599</v>
      </c>
      <c r="BB9" s="17">
        <v>0.25120144355949697</v>
      </c>
      <c r="BC9" s="17">
        <v>0.30370776221719198</v>
      </c>
      <c r="BD9" s="17">
        <v>0.34671688278162199</v>
      </c>
      <c r="BE9" s="17"/>
      <c r="BF9" s="17">
        <v>0.25805326634041598</v>
      </c>
      <c r="BG9" s="17"/>
      <c r="BH9" s="17">
        <v>0.257156252805953</v>
      </c>
      <c r="BI9" s="17"/>
      <c r="BJ9" s="17">
        <v>0.21635824766228001</v>
      </c>
      <c r="BK9" s="17">
        <v>0.34308187258391798</v>
      </c>
      <c r="BL9" s="17">
        <v>0.26378874632274002</v>
      </c>
      <c r="BM9" s="17">
        <v>0.20524117941681699</v>
      </c>
      <c r="BN9" s="17">
        <v>0.28600622906412099</v>
      </c>
      <c r="BO9" s="17">
        <v>0.33532544130327802</v>
      </c>
      <c r="BP9" s="17"/>
      <c r="BQ9" s="17">
        <v>0.190469333794305</v>
      </c>
      <c r="BR9" s="17">
        <v>0.33623179420404598</v>
      </c>
      <c r="BS9" s="17">
        <v>0.26388888093856799</v>
      </c>
      <c r="BT9" s="17"/>
      <c r="BU9" s="17">
        <v>0.47746774639713802</v>
      </c>
      <c r="BV9" s="17">
        <v>0.297413701671705</v>
      </c>
      <c r="BW9" s="17">
        <v>0.243903951765576</v>
      </c>
      <c r="BX9" s="17"/>
      <c r="BY9" s="17">
        <v>0.30310547709271701</v>
      </c>
      <c r="BZ9" s="17"/>
      <c r="CA9" s="17">
        <v>0.35748114495821698</v>
      </c>
    </row>
    <row r="10" spans="2:79" x14ac:dyDescent="0.35">
      <c r="B10" s="18" t="s">
        <v>386</v>
      </c>
      <c r="C10" s="17">
        <v>0.46280697321077402</v>
      </c>
      <c r="D10" s="17">
        <v>0.46981040947082298</v>
      </c>
      <c r="E10" s="17">
        <v>0.457472114989045</v>
      </c>
      <c r="F10" s="17"/>
      <c r="G10" s="17">
        <v>0.417801571537737</v>
      </c>
      <c r="H10" s="17">
        <v>0.47542803699185399</v>
      </c>
      <c r="I10" s="17">
        <v>0.44894433831218999</v>
      </c>
      <c r="J10" s="17">
        <v>0.51701939387713802</v>
      </c>
      <c r="K10" s="17">
        <v>0.43758877065267399</v>
      </c>
      <c r="L10" s="17">
        <v>0.465370391235567</v>
      </c>
      <c r="M10" s="17"/>
      <c r="N10" s="17">
        <v>0.48059557986792001</v>
      </c>
      <c r="O10" s="17">
        <v>0.47855129187416501</v>
      </c>
      <c r="P10" s="17">
        <v>0.49388232021047401</v>
      </c>
      <c r="Q10" s="17">
        <v>0.39527885620285003</v>
      </c>
      <c r="R10" s="17"/>
      <c r="S10" s="17">
        <v>0.50430240553940897</v>
      </c>
      <c r="T10" s="17">
        <v>0.48724434701909197</v>
      </c>
      <c r="U10" s="17">
        <v>0.46578105215438298</v>
      </c>
      <c r="V10" s="17">
        <v>0.57376373909519496</v>
      </c>
      <c r="W10" s="17">
        <v>0.42529301986696699</v>
      </c>
      <c r="X10" s="17">
        <v>0.37182530781295697</v>
      </c>
      <c r="Y10" s="17">
        <v>0.50653525005174205</v>
      </c>
      <c r="Z10" s="17">
        <v>0.38234659589297598</v>
      </c>
      <c r="AA10" s="17">
        <v>0.48170627600212101</v>
      </c>
      <c r="AB10" s="17">
        <v>0.37041712923947401</v>
      </c>
      <c r="AC10" s="17">
        <v>0.454499239537208</v>
      </c>
      <c r="AD10" s="17">
        <v>0.41983552824061998</v>
      </c>
      <c r="AE10" s="17"/>
      <c r="AF10" s="17">
        <v>0.397655286956068</v>
      </c>
      <c r="AG10" s="17">
        <v>0.45356218399926401</v>
      </c>
      <c r="AH10" s="17">
        <v>0.52932987674563803</v>
      </c>
      <c r="AI10" s="17">
        <v>0.51521804713240804</v>
      </c>
      <c r="AJ10" s="17">
        <v>0.49192017022947698</v>
      </c>
      <c r="AK10" s="17">
        <v>0.37776325641902198</v>
      </c>
      <c r="AL10" s="17"/>
      <c r="AM10" s="17">
        <v>0.42548753550735002</v>
      </c>
      <c r="AN10" s="17">
        <v>0.49492392676125702</v>
      </c>
      <c r="AO10" s="17">
        <v>0.50023152589252695</v>
      </c>
      <c r="AP10" s="17">
        <v>0.368757125560013</v>
      </c>
      <c r="AQ10" s="17">
        <v>0.34540603672456099</v>
      </c>
      <c r="AR10" s="17"/>
      <c r="AS10" s="17">
        <v>0.44725308704974698</v>
      </c>
      <c r="AT10" s="17">
        <v>0.50157349367487702</v>
      </c>
      <c r="AU10" s="17">
        <v>0.472242698218096</v>
      </c>
      <c r="AV10" s="17">
        <v>0.40845573333476998</v>
      </c>
      <c r="AW10" s="17">
        <v>0.52556659764568803</v>
      </c>
      <c r="AX10" s="17">
        <v>0.44276547998738303</v>
      </c>
      <c r="AY10" s="17"/>
      <c r="AZ10" s="17">
        <v>0.49447246264542999</v>
      </c>
      <c r="BA10" s="17">
        <v>0.471747925327061</v>
      </c>
      <c r="BB10" s="17">
        <v>0.46912922149597502</v>
      </c>
      <c r="BC10" s="17">
        <v>0.46663109379748702</v>
      </c>
      <c r="BD10" s="17">
        <v>0.41472985820581898</v>
      </c>
      <c r="BE10" s="17"/>
      <c r="BF10" s="17">
        <v>0.470744018559479</v>
      </c>
      <c r="BG10" s="17"/>
      <c r="BH10" s="17">
        <v>0.46103752139064402</v>
      </c>
      <c r="BI10" s="17"/>
      <c r="BJ10" s="17">
        <v>0.44580658341051399</v>
      </c>
      <c r="BK10" s="17">
        <v>0.42143577757457601</v>
      </c>
      <c r="BL10" s="17">
        <v>0.50858520197592505</v>
      </c>
      <c r="BM10" s="17">
        <v>0.45114296889279198</v>
      </c>
      <c r="BN10" s="17">
        <v>0.59834951137596404</v>
      </c>
      <c r="BO10" s="17">
        <v>0.43425348116915402</v>
      </c>
      <c r="BP10" s="17"/>
      <c r="BQ10" s="17">
        <v>0.50905169997501798</v>
      </c>
      <c r="BR10" s="17">
        <v>0.44705861958697801</v>
      </c>
      <c r="BS10" s="17">
        <v>0.47852208463039098</v>
      </c>
      <c r="BT10" s="17"/>
      <c r="BU10" s="17">
        <v>0.3574879275235</v>
      </c>
      <c r="BV10" s="17">
        <v>0.43335417407492399</v>
      </c>
      <c r="BW10" s="17">
        <v>0.50266609288743402</v>
      </c>
      <c r="BX10" s="17"/>
      <c r="BY10" s="17">
        <v>0.41779488576588197</v>
      </c>
      <c r="BZ10" s="17"/>
      <c r="CA10" s="17">
        <v>0.478113180611491</v>
      </c>
    </row>
    <row r="11" spans="2:79" x14ac:dyDescent="0.35">
      <c r="B11" s="18" t="s">
        <v>387</v>
      </c>
      <c r="C11" s="17">
        <v>0.121517936244893</v>
      </c>
      <c r="D11" s="17">
        <v>0.13265307471166399</v>
      </c>
      <c r="E11" s="17">
        <v>0.107393852580979</v>
      </c>
      <c r="F11" s="17"/>
      <c r="G11" s="17">
        <v>0.14846885941287599</v>
      </c>
      <c r="H11" s="17">
        <v>0.154834634297568</v>
      </c>
      <c r="I11" s="17">
        <v>0.17853535989236299</v>
      </c>
      <c r="J11" s="17">
        <v>7.7047059160009507E-2</v>
      </c>
      <c r="K11" s="17">
        <v>0.130564522498962</v>
      </c>
      <c r="L11" s="17">
        <v>6.7033381530771805E-2</v>
      </c>
      <c r="M11" s="17"/>
      <c r="N11" s="17">
        <v>0.122893429648107</v>
      </c>
      <c r="O11" s="17">
        <v>0.125821444916449</v>
      </c>
      <c r="P11" s="17">
        <v>0.127021741582659</v>
      </c>
      <c r="Q11" s="17">
        <v>0.10940724808213501</v>
      </c>
      <c r="R11" s="17"/>
      <c r="S11" s="17">
        <v>0.14730216522577599</v>
      </c>
      <c r="T11" s="17">
        <v>0.12777014722947699</v>
      </c>
      <c r="U11" s="17">
        <v>7.9376935996535294E-2</v>
      </c>
      <c r="V11" s="17">
        <v>0.1131328822423</v>
      </c>
      <c r="W11" s="17">
        <v>0.297707077883414</v>
      </c>
      <c r="X11" s="17">
        <v>0.13566490762622499</v>
      </c>
      <c r="Y11" s="17">
        <v>4.4742884387403203E-2</v>
      </c>
      <c r="Z11" s="17">
        <v>0.227699753881724</v>
      </c>
      <c r="AA11" s="17">
        <v>7.0969842351591705E-2</v>
      </c>
      <c r="AB11" s="17">
        <v>8.65786384622413E-2</v>
      </c>
      <c r="AC11" s="17">
        <v>0.13959585209528999</v>
      </c>
      <c r="AD11" s="17">
        <v>6.9292422958503797E-2</v>
      </c>
      <c r="AE11" s="17"/>
      <c r="AF11" s="17">
        <v>0.12647844876115899</v>
      </c>
      <c r="AG11" s="17">
        <v>9.5358229688294896E-2</v>
      </c>
      <c r="AH11" s="17">
        <v>0.13982107711797601</v>
      </c>
      <c r="AI11" s="17">
        <v>0.185832678892666</v>
      </c>
      <c r="AJ11" s="17">
        <v>0.175408673708038</v>
      </c>
      <c r="AK11" s="17">
        <v>7.7492291133762797E-2</v>
      </c>
      <c r="AL11" s="17"/>
      <c r="AM11" s="17">
        <v>0.10299817657239201</v>
      </c>
      <c r="AN11" s="17">
        <v>0.12362987375807399</v>
      </c>
      <c r="AO11" s="17">
        <v>0.12620399434087201</v>
      </c>
      <c r="AP11" s="17">
        <v>0.10706990654699899</v>
      </c>
      <c r="AQ11" s="17">
        <v>0.23331021989162201</v>
      </c>
      <c r="AR11" s="17"/>
      <c r="AS11" s="17">
        <v>0.114939835913309</v>
      </c>
      <c r="AT11" s="17">
        <v>0.11379049659311399</v>
      </c>
      <c r="AU11" s="17">
        <v>0.147291128849833</v>
      </c>
      <c r="AV11" s="17">
        <v>0.13142862708807301</v>
      </c>
      <c r="AW11" s="17">
        <v>8.2383304696325502E-2</v>
      </c>
      <c r="AX11" s="17">
        <v>0.12576203555375901</v>
      </c>
      <c r="AY11" s="17"/>
      <c r="AZ11" s="17">
        <v>7.94741304938303E-2</v>
      </c>
      <c r="BA11" s="17">
        <v>0.17453732995954699</v>
      </c>
      <c r="BB11" s="17">
        <v>9.6884438248796598E-2</v>
      </c>
      <c r="BC11" s="17">
        <v>0.124121913643481</v>
      </c>
      <c r="BD11" s="17">
        <v>0.120355113405576</v>
      </c>
      <c r="BE11" s="17"/>
      <c r="BF11" s="17">
        <v>0.11368095969052899</v>
      </c>
      <c r="BG11" s="17"/>
      <c r="BH11" s="17">
        <v>0.134420420671514</v>
      </c>
      <c r="BI11" s="17"/>
      <c r="BJ11" s="17">
        <v>0.154865565717346</v>
      </c>
      <c r="BK11" s="17">
        <v>7.3442116784488296E-2</v>
      </c>
      <c r="BL11" s="17">
        <v>0.10847276980902699</v>
      </c>
      <c r="BM11" s="17">
        <v>0.19398921767698599</v>
      </c>
      <c r="BN11" s="17">
        <v>7.4697362165589795E-2</v>
      </c>
      <c r="BO11" s="17">
        <v>0.102913571348436</v>
      </c>
      <c r="BP11" s="17"/>
      <c r="BQ11" s="17">
        <v>0.181351352358674</v>
      </c>
      <c r="BR11" s="17">
        <v>9.6405980704359406E-2</v>
      </c>
      <c r="BS11" s="17">
        <v>0.11280213511307199</v>
      </c>
      <c r="BT11" s="17"/>
      <c r="BU11" s="17">
        <v>0.114594721560978</v>
      </c>
      <c r="BV11" s="17">
        <v>0.126026812229839</v>
      </c>
      <c r="BW11" s="17">
        <v>0.13289598453722301</v>
      </c>
      <c r="BX11" s="17"/>
      <c r="BY11" s="17">
        <v>0.173266520300182</v>
      </c>
      <c r="BZ11" s="17"/>
      <c r="CA11" s="17">
        <v>7.9898731501111597E-2</v>
      </c>
    </row>
    <row r="12" spans="2:79" x14ac:dyDescent="0.35">
      <c r="B12" s="18" t="s">
        <v>388</v>
      </c>
      <c r="C12" s="17">
        <v>3.9579967456284802E-2</v>
      </c>
      <c r="D12" s="17">
        <v>4.1311861513689097E-2</v>
      </c>
      <c r="E12" s="17">
        <v>3.79577003126279E-2</v>
      </c>
      <c r="F12" s="17"/>
      <c r="G12" s="17">
        <v>1.4859811946774101E-2</v>
      </c>
      <c r="H12" s="17">
        <v>4.8277852691288897E-2</v>
      </c>
      <c r="I12" s="17">
        <v>6.4364402764363005E-2</v>
      </c>
      <c r="J12" s="17">
        <v>3.8543630160900101E-2</v>
      </c>
      <c r="K12" s="17">
        <v>2.08325722223822E-2</v>
      </c>
      <c r="L12" s="17">
        <v>4.8638045502848302E-2</v>
      </c>
      <c r="M12" s="17"/>
      <c r="N12" s="17">
        <v>4.5274158369704297E-2</v>
      </c>
      <c r="O12" s="17">
        <v>5.3351651130725403E-2</v>
      </c>
      <c r="P12" s="17">
        <v>1.09026423593531E-2</v>
      </c>
      <c r="Q12" s="17">
        <v>4.9314122343594599E-2</v>
      </c>
      <c r="R12" s="17"/>
      <c r="S12" s="17">
        <v>1.21337786945711E-2</v>
      </c>
      <c r="T12" s="17">
        <v>2.16466909390826E-2</v>
      </c>
      <c r="U12" s="17">
        <v>3.9856395870920699E-2</v>
      </c>
      <c r="V12" s="17">
        <v>4.60370864365778E-2</v>
      </c>
      <c r="W12" s="17">
        <v>0</v>
      </c>
      <c r="X12" s="17">
        <v>6.1426229777589103E-2</v>
      </c>
      <c r="Y12" s="17">
        <v>6.2192410533114598E-2</v>
      </c>
      <c r="Z12" s="17">
        <v>2.2362861279388802E-2</v>
      </c>
      <c r="AA12" s="17">
        <v>5.5673665450674002E-2</v>
      </c>
      <c r="AB12" s="17">
        <v>5.2097156222615598E-2</v>
      </c>
      <c r="AC12" s="17">
        <v>7.6867683615692295E-2</v>
      </c>
      <c r="AD12" s="17">
        <v>5.5592635988514397E-2</v>
      </c>
      <c r="AE12" s="17"/>
      <c r="AF12" s="17">
        <v>3.87762392065727E-2</v>
      </c>
      <c r="AG12" s="17">
        <v>4.6724682380294397E-2</v>
      </c>
      <c r="AH12" s="17">
        <v>3.7185185279500203E-2</v>
      </c>
      <c r="AI12" s="17">
        <v>2.7356474765293699E-2</v>
      </c>
      <c r="AJ12" s="17">
        <v>0</v>
      </c>
      <c r="AK12" s="17">
        <v>1.99595791774974E-2</v>
      </c>
      <c r="AL12" s="17"/>
      <c r="AM12" s="17">
        <v>6.3759328453570296E-2</v>
      </c>
      <c r="AN12" s="17">
        <v>3.2222936491939101E-2</v>
      </c>
      <c r="AO12" s="17">
        <v>2.4877852845982099E-2</v>
      </c>
      <c r="AP12" s="17">
        <v>6.4005855096163397E-2</v>
      </c>
      <c r="AQ12" s="17">
        <v>0</v>
      </c>
      <c r="AR12" s="17"/>
      <c r="AS12" s="17">
        <v>3.54560709624962E-2</v>
      </c>
      <c r="AT12" s="17">
        <v>6.4662667649332706E-2</v>
      </c>
      <c r="AU12" s="17">
        <v>3.5559322890033399E-2</v>
      </c>
      <c r="AV12" s="17">
        <v>2.6620086230531199E-2</v>
      </c>
      <c r="AW12" s="17">
        <v>4.5347829116012102E-2</v>
      </c>
      <c r="AX12" s="17">
        <v>2.39303810265011E-2</v>
      </c>
      <c r="AY12" s="17"/>
      <c r="AZ12" s="17">
        <v>4.4140354241782802E-2</v>
      </c>
      <c r="BA12" s="17">
        <v>5.7952917975219599E-2</v>
      </c>
      <c r="BB12" s="17">
        <v>3.5606172877641E-2</v>
      </c>
      <c r="BC12" s="17">
        <v>0</v>
      </c>
      <c r="BD12" s="17">
        <v>2.56045653094805E-2</v>
      </c>
      <c r="BE12" s="17"/>
      <c r="BF12" s="17">
        <v>4.1988670306659599E-2</v>
      </c>
      <c r="BG12" s="17"/>
      <c r="BH12" s="17">
        <v>3.4272864928553297E-2</v>
      </c>
      <c r="BI12" s="17"/>
      <c r="BJ12" s="17">
        <v>5.9560586969129699E-2</v>
      </c>
      <c r="BK12" s="17">
        <v>4.1161202973216002E-2</v>
      </c>
      <c r="BL12" s="17">
        <v>2.4289725982024401E-2</v>
      </c>
      <c r="BM12" s="17">
        <v>2.9060859247473599E-2</v>
      </c>
      <c r="BN12" s="17">
        <v>0</v>
      </c>
      <c r="BO12" s="17">
        <v>0</v>
      </c>
      <c r="BP12" s="17"/>
      <c r="BQ12" s="17">
        <v>2.26831522320835E-2</v>
      </c>
      <c r="BR12" s="17">
        <v>3.4666787389650497E-2</v>
      </c>
      <c r="BS12" s="17">
        <v>4.2982890457275297E-2</v>
      </c>
      <c r="BT12" s="17"/>
      <c r="BU12" s="17">
        <v>2.52853306693261E-2</v>
      </c>
      <c r="BV12" s="17">
        <v>5.4335572177255501E-2</v>
      </c>
      <c r="BW12" s="17">
        <v>2.94191053039871E-2</v>
      </c>
      <c r="BX12" s="17"/>
      <c r="BY12" s="17">
        <v>0</v>
      </c>
      <c r="BZ12" s="17"/>
      <c r="CA12" s="17">
        <v>0</v>
      </c>
    </row>
    <row r="13" spans="2:79" x14ac:dyDescent="0.35">
      <c r="B13" s="18" t="s">
        <v>136</v>
      </c>
      <c r="C13" s="17">
        <v>0.11524815198399301</v>
      </c>
      <c r="D13" s="17">
        <v>8.6130821724989606E-2</v>
      </c>
      <c r="E13" s="17">
        <v>0.14568187887586601</v>
      </c>
      <c r="F13" s="17"/>
      <c r="G13" s="17">
        <v>9.9074895310973896E-2</v>
      </c>
      <c r="H13" s="17">
        <v>7.1818520051524004E-2</v>
      </c>
      <c r="I13" s="17">
        <v>0.105240380095351</v>
      </c>
      <c r="J13" s="17">
        <v>0.14392978189272301</v>
      </c>
      <c r="K13" s="17">
        <v>0.124392732028726</v>
      </c>
      <c r="L13" s="17">
        <v>0.13662657163505501</v>
      </c>
      <c r="M13" s="17"/>
      <c r="N13" s="17">
        <v>7.1799110671793398E-2</v>
      </c>
      <c r="O13" s="17">
        <v>0.118707341397111</v>
      </c>
      <c r="P13" s="17">
        <v>0.15437049819241</v>
      </c>
      <c r="Q13" s="17">
        <v>0.12979665964091899</v>
      </c>
      <c r="R13" s="17"/>
      <c r="S13" s="17">
        <v>0.10331218591632201</v>
      </c>
      <c r="T13" s="17">
        <v>8.9677050991669394E-2</v>
      </c>
      <c r="U13" s="17">
        <v>0.15580699326167599</v>
      </c>
      <c r="V13" s="17">
        <v>7.6310749862279204E-2</v>
      </c>
      <c r="W13" s="17">
        <v>5.7087038576631097E-2</v>
      </c>
      <c r="X13" s="17">
        <v>0.16119612504873401</v>
      </c>
      <c r="Y13" s="17">
        <v>0.144990587384386</v>
      </c>
      <c r="Z13" s="17">
        <v>0.211141884811342</v>
      </c>
      <c r="AA13" s="17">
        <v>8.9666128155350397E-2</v>
      </c>
      <c r="AB13" s="17">
        <v>0.152539258267918</v>
      </c>
      <c r="AC13" s="17">
        <v>5.44590694000429E-2</v>
      </c>
      <c r="AD13" s="17">
        <v>0.11405135413822</v>
      </c>
      <c r="AE13" s="17"/>
      <c r="AF13" s="17">
        <v>0.163153288369809</v>
      </c>
      <c r="AG13" s="17">
        <v>0.117018076265562</v>
      </c>
      <c r="AH13" s="17">
        <v>0.122405008769379</v>
      </c>
      <c r="AI13" s="17">
        <v>5.5770048038928897E-2</v>
      </c>
      <c r="AJ13" s="17">
        <v>5.9013768421113701E-2</v>
      </c>
      <c r="AK13" s="17">
        <v>6.9701141657340898E-2</v>
      </c>
      <c r="AL13" s="17"/>
      <c r="AM13" s="17">
        <v>0.12982142094110199</v>
      </c>
      <c r="AN13" s="17">
        <v>0.128591174263817</v>
      </c>
      <c r="AO13" s="17">
        <v>7.6910840424598503E-2</v>
      </c>
      <c r="AP13" s="17">
        <v>0.125004678251456</v>
      </c>
      <c r="AQ13" s="17">
        <v>0</v>
      </c>
      <c r="AR13" s="17"/>
      <c r="AS13" s="17">
        <v>9.9439832720476407E-2</v>
      </c>
      <c r="AT13" s="17">
        <v>0.101279851326225</v>
      </c>
      <c r="AU13" s="17">
        <v>0.12626596631967199</v>
      </c>
      <c r="AV13" s="17">
        <v>0.14413282889269699</v>
      </c>
      <c r="AW13" s="17">
        <v>0.120785963459239</v>
      </c>
      <c r="AX13" s="17">
        <v>6.9465132827135706E-2</v>
      </c>
      <c r="AY13" s="17"/>
      <c r="AZ13" s="17">
        <v>0.13542240104434</v>
      </c>
      <c r="BA13" s="17">
        <v>0.10069362342261701</v>
      </c>
      <c r="BB13" s="17">
        <v>0.147178723818091</v>
      </c>
      <c r="BC13" s="17">
        <v>0.105539230341841</v>
      </c>
      <c r="BD13" s="17">
        <v>9.2593580297502504E-2</v>
      </c>
      <c r="BE13" s="17"/>
      <c r="BF13" s="17">
        <v>0.115533085102915</v>
      </c>
      <c r="BG13" s="17"/>
      <c r="BH13" s="17">
        <v>0.113112940203336</v>
      </c>
      <c r="BI13" s="17"/>
      <c r="BJ13" s="17">
        <v>0.123409016240731</v>
      </c>
      <c r="BK13" s="17">
        <v>0.12087903008380101</v>
      </c>
      <c r="BL13" s="17">
        <v>9.4863555910282296E-2</v>
      </c>
      <c r="BM13" s="17">
        <v>0.120565774765931</v>
      </c>
      <c r="BN13" s="17">
        <v>4.09468973943252E-2</v>
      </c>
      <c r="BO13" s="17">
        <v>0.12750750617913201</v>
      </c>
      <c r="BP13" s="17"/>
      <c r="BQ13" s="17">
        <v>9.6444461639918599E-2</v>
      </c>
      <c r="BR13" s="17">
        <v>8.5636818114966401E-2</v>
      </c>
      <c r="BS13" s="17">
        <v>0.101804008860694</v>
      </c>
      <c r="BT13" s="17"/>
      <c r="BU13" s="17">
        <v>2.51642738490582E-2</v>
      </c>
      <c r="BV13" s="17">
        <v>8.8869739846276302E-2</v>
      </c>
      <c r="BW13" s="17">
        <v>9.1114865505779394E-2</v>
      </c>
      <c r="BX13" s="17"/>
      <c r="BY13" s="17">
        <v>0.105833116841219</v>
      </c>
      <c r="BZ13" s="17"/>
      <c r="CA13" s="17">
        <v>8.4506942929179901E-2</v>
      </c>
    </row>
    <row r="14" spans="2:79" x14ac:dyDescent="0.35">
      <c r="B14" s="18" t="s">
        <v>389</v>
      </c>
      <c r="C14" s="21">
        <v>0.72365394431482999</v>
      </c>
      <c r="D14" s="21">
        <v>0.73990424204965699</v>
      </c>
      <c r="E14" s="21">
        <v>0.70896656823052595</v>
      </c>
      <c r="F14" s="21"/>
      <c r="G14" s="21">
        <v>0.73759643332937697</v>
      </c>
      <c r="H14" s="21">
        <v>0.72506899295961902</v>
      </c>
      <c r="I14" s="21">
        <v>0.65185985724792295</v>
      </c>
      <c r="J14" s="21">
        <v>0.74047952878636703</v>
      </c>
      <c r="K14" s="21">
        <v>0.72421017324992998</v>
      </c>
      <c r="L14" s="21">
        <v>0.74770200133132403</v>
      </c>
      <c r="M14" s="21"/>
      <c r="N14" s="21">
        <v>0.76003330131039604</v>
      </c>
      <c r="O14" s="21">
        <v>0.70211956255571495</v>
      </c>
      <c r="P14" s="21">
        <v>0.70770511786557699</v>
      </c>
      <c r="Q14" s="21">
        <v>0.711481969933352</v>
      </c>
      <c r="R14" s="21"/>
      <c r="S14" s="21">
        <v>0.73725187016333205</v>
      </c>
      <c r="T14" s="21">
        <v>0.760906110839771</v>
      </c>
      <c r="U14" s="21">
        <v>0.72495967487086799</v>
      </c>
      <c r="V14" s="21">
        <v>0.76451928145884296</v>
      </c>
      <c r="W14" s="21">
        <v>0.64520588353995501</v>
      </c>
      <c r="X14" s="21">
        <v>0.64171273754745195</v>
      </c>
      <c r="Y14" s="21">
        <v>0.74807411769509602</v>
      </c>
      <c r="Z14" s="21">
        <v>0.53879550002754495</v>
      </c>
      <c r="AA14" s="21">
        <v>0.78369036404238401</v>
      </c>
      <c r="AB14" s="21">
        <v>0.70878494704722494</v>
      </c>
      <c r="AC14" s="21">
        <v>0.72907739488897505</v>
      </c>
      <c r="AD14" s="21">
        <v>0.76106358691476195</v>
      </c>
      <c r="AE14" s="21"/>
      <c r="AF14" s="21">
        <v>0.67159202366245996</v>
      </c>
      <c r="AG14" s="21">
        <v>0.74089901166584804</v>
      </c>
      <c r="AH14" s="21">
        <v>0.70058872883314405</v>
      </c>
      <c r="AI14" s="21">
        <v>0.73104079830311197</v>
      </c>
      <c r="AJ14" s="21">
        <v>0.76557755787084902</v>
      </c>
      <c r="AK14" s="21">
        <v>0.832846988031399</v>
      </c>
      <c r="AL14" s="21"/>
      <c r="AM14" s="21">
        <v>0.70342107403293597</v>
      </c>
      <c r="AN14" s="21">
        <v>0.71555601548617098</v>
      </c>
      <c r="AO14" s="21">
        <v>0.77200731238854803</v>
      </c>
      <c r="AP14" s="21">
        <v>0.70391956010538104</v>
      </c>
      <c r="AQ14" s="21">
        <v>0.76668978010837796</v>
      </c>
      <c r="AR14" s="21"/>
      <c r="AS14" s="21">
        <v>0.75016426040371798</v>
      </c>
      <c r="AT14" s="21">
        <v>0.72026698443132797</v>
      </c>
      <c r="AU14" s="21">
        <v>0.69088358194046195</v>
      </c>
      <c r="AV14" s="21">
        <v>0.697818457788698</v>
      </c>
      <c r="AW14" s="21">
        <v>0.751482902728423</v>
      </c>
      <c r="AX14" s="21">
        <v>0.78084245059260404</v>
      </c>
      <c r="AY14" s="21"/>
      <c r="AZ14" s="21">
        <v>0.74096311422004602</v>
      </c>
      <c r="BA14" s="21">
        <v>0.66681612864261697</v>
      </c>
      <c r="BB14" s="21">
        <v>0.72033066505547205</v>
      </c>
      <c r="BC14" s="21">
        <v>0.770338856014679</v>
      </c>
      <c r="BD14" s="21">
        <v>0.76144674098744103</v>
      </c>
      <c r="BE14" s="21"/>
      <c r="BF14" s="21">
        <v>0.72879728489989604</v>
      </c>
      <c r="BG14" s="21"/>
      <c r="BH14" s="21">
        <v>0.71819377419659702</v>
      </c>
      <c r="BI14" s="21"/>
      <c r="BJ14" s="21">
        <v>0.662164831072794</v>
      </c>
      <c r="BK14" s="21">
        <v>0.76451765015849404</v>
      </c>
      <c r="BL14" s="21">
        <v>0.77237394829866601</v>
      </c>
      <c r="BM14" s="21">
        <v>0.65638414830960901</v>
      </c>
      <c r="BN14" s="21">
        <v>0.88435574044008503</v>
      </c>
      <c r="BO14" s="21">
        <v>0.76957892247243198</v>
      </c>
      <c r="BP14" s="21"/>
      <c r="BQ14" s="21">
        <v>0.69952103376932395</v>
      </c>
      <c r="BR14" s="21">
        <v>0.78329041379102404</v>
      </c>
      <c r="BS14" s="21">
        <v>0.74241096556895803</v>
      </c>
      <c r="BT14" s="21"/>
      <c r="BU14" s="21">
        <v>0.83495567392063696</v>
      </c>
      <c r="BV14" s="21">
        <v>0.73076787574662905</v>
      </c>
      <c r="BW14" s="21">
        <v>0.74657004465301102</v>
      </c>
      <c r="BX14" s="21"/>
      <c r="BY14" s="21">
        <v>0.72090036285860004</v>
      </c>
      <c r="BZ14" s="21"/>
      <c r="CA14" s="21">
        <v>0.83559432556970803</v>
      </c>
    </row>
    <row r="15" spans="2:79" x14ac:dyDescent="0.35">
      <c r="B15" s="18" t="s">
        <v>390</v>
      </c>
      <c r="C15" s="21">
        <v>0.16109790370117799</v>
      </c>
      <c r="D15" s="21">
        <v>0.173964936225353</v>
      </c>
      <c r="E15" s="21">
        <v>0.14535155289360699</v>
      </c>
      <c r="F15" s="21"/>
      <c r="G15" s="21">
        <v>0.16332867135965001</v>
      </c>
      <c r="H15" s="21">
        <v>0.20311248698885701</v>
      </c>
      <c r="I15" s="21">
        <v>0.242899762656726</v>
      </c>
      <c r="J15" s="21">
        <v>0.11559068932091</v>
      </c>
      <c r="K15" s="21">
        <v>0.15139709472134399</v>
      </c>
      <c r="L15" s="21">
        <v>0.11567142703362</v>
      </c>
      <c r="M15" s="21"/>
      <c r="N15" s="21">
        <v>0.16816758801781101</v>
      </c>
      <c r="O15" s="21">
        <v>0.17917309604717399</v>
      </c>
      <c r="P15" s="21">
        <v>0.13792438394201201</v>
      </c>
      <c r="Q15" s="21">
        <v>0.15872137042572901</v>
      </c>
      <c r="R15" s="21"/>
      <c r="S15" s="21">
        <v>0.15943594392034699</v>
      </c>
      <c r="T15" s="21">
        <v>0.14941683816856</v>
      </c>
      <c r="U15" s="21">
        <v>0.11923333186745599</v>
      </c>
      <c r="V15" s="21">
        <v>0.159169968678878</v>
      </c>
      <c r="W15" s="21">
        <v>0.297707077883414</v>
      </c>
      <c r="X15" s="21">
        <v>0.19709113740381501</v>
      </c>
      <c r="Y15" s="21">
        <v>0.106935294920518</v>
      </c>
      <c r="Z15" s="21">
        <v>0.250062615161113</v>
      </c>
      <c r="AA15" s="21">
        <v>0.12664350780226599</v>
      </c>
      <c r="AB15" s="21">
        <v>0.138675794684857</v>
      </c>
      <c r="AC15" s="21">
        <v>0.21646353571098201</v>
      </c>
      <c r="AD15" s="21">
        <v>0.124885058947018</v>
      </c>
      <c r="AE15" s="21"/>
      <c r="AF15" s="21">
        <v>0.16525468796773099</v>
      </c>
      <c r="AG15" s="21">
        <v>0.142082912068589</v>
      </c>
      <c r="AH15" s="21">
        <v>0.17700626239747699</v>
      </c>
      <c r="AI15" s="21">
        <v>0.21318915365796001</v>
      </c>
      <c r="AJ15" s="21">
        <v>0.175408673708038</v>
      </c>
      <c r="AK15" s="21">
        <v>9.7451870311260194E-2</v>
      </c>
      <c r="AL15" s="21"/>
      <c r="AM15" s="21">
        <v>0.16675750502596201</v>
      </c>
      <c r="AN15" s="21">
        <v>0.15585281025001299</v>
      </c>
      <c r="AO15" s="21">
        <v>0.151081847186854</v>
      </c>
      <c r="AP15" s="21">
        <v>0.17107576164316299</v>
      </c>
      <c r="AQ15" s="21">
        <v>0.23331021989162201</v>
      </c>
      <c r="AR15" s="21"/>
      <c r="AS15" s="21">
        <v>0.15039590687580601</v>
      </c>
      <c r="AT15" s="21">
        <v>0.178453164242447</v>
      </c>
      <c r="AU15" s="21">
        <v>0.182850451739866</v>
      </c>
      <c r="AV15" s="21">
        <v>0.15804871331860401</v>
      </c>
      <c r="AW15" s="21">
        <v>0.127731133812338</v>
      </c>
      <c r="AX15" s="21">
        <v>0.14969241658026</v>
      </c>
      <c r="AY15" s="21"/>
      <c r="AZ15" s="21">
        <v>0.123614484735613</v>
      </c>
      <c r="BA15" s="21">
        <v>0.232490247934766</v>
      </c>
      <c r="BB15" s="21">
        <v>0.13249061112643801</v>
      </c>
      <c r="BC15" s="21">
        <v>0.124121913643481</v>
      </c>
      <c r="BD15" s="21">
        <v>0.145959678715056</v>
      </c>
      <c r="BE15" s="21"/>
      <c r="BF15" s="21">
        <v>0.155669629997189</v>
      </c>
      <c r="BG15" s="21"/>
      <c r="BH15" s="21">
        <v>0.16869328560006699</v>
      </c>
      <c r="BI15" s="21"/>
      <c r="BJ15" s="21">
        <v>0.214426152686475</v>
      </c>
      <c r="BK15" s="21">
        <v>0.11460331975770401</v>
      </c>
      <c r="BL15" s="21">
        <v>0.13276249579105201</v>
      </c>
      <c r="BM15" s="21">
        <v>0.22305007692445999</v>
      </c>
      <c r="BN15" s="21">
        <v>7.4697362165589795E-2</v>
      </c>
      <c r="BO15" s="21">
        <v>0.102913571348436</v>
      </c>
      <c r="BP15" s="21"/>
      <c r="BQ15" s="21">
        <v>0.204034504590758</v>
      </c>
      <c r="BR15" s="21">
        <v>0.13107276809401</v>
      </c>
      <c r="BS15" s="21">
        <v>0.15578502557034801</v>
      </c>
      <c r="BT15" s="21"/>
      <c r="BU15" s="21">
        <v>0.139880052230304</v>
      </c>
      <c r="BV15" s="21">
        <v>0.18036238440709501</v>
      </c>
      <c r="BW15" s="21">
        <v>0.16231508984120999</v>
      </c>
      <c r="BX15" s="21"/>
      <c r="BY15" s="21">
        <v>0.173266520300182</v>
      </c>
      <c r="BZ15" s="21"/>
      <c r="CA15" s="21">
        <v>7.9898731501111597E-2</v>
      </c>
    </row>
    <row r="16" spans="2:79" x14ac:dyDescent="0.35">
      <c r="B16" s="18" t="s">
        <v>202</v>
      </c>
      <c r="C16" s="22">
        <v>0.56255604061365205</v>
      </c>
      <c r="D16" s="22">
        <v>0.56593930582430396</v>
      </c>
      <c r="E16" s="22">
        <v>0.56361501533691905</v>
      </c>
      <c r="F16" s="22"/>
      <c r="G16" s="22">
        <v>0.57426776196972695</v>
      </c>
      <c r="H16" s="22">
        <v>0.52195650597076204</v>
      </c>
      <c r="I16" s="22">
        <v>0.40896009459119698</v>
      </c>
      <c r="J16" s="22">
        <v>0.62488883946545704</v>
      </c>
      <c r="K16" s="22">
        <v>0.57281307852858598</v>
      </c>
      <c r="L16" s="22">
        <v>0.63203057429770404</v>
      </c>
      <c r="M16" s="22"/>
      <c r="N16" s="22">
        <v>0.59186571329258497</v>
      </c>
      <c r="O16" s="22">
        <v>0.52294646650854004</v>
      </c>
      <c r="P16" s="22">
        <v>0.56978073392356499</v>
      </c>
      <c r="Q16" s="22">
        <v>0.55276059950762302</v>
      </c>
      <c r="R16" s="22"/>
      <c r="S16" s="22">
        <v>0.57781592624298495</v>
      </c>
      <c r="T16" s="22">
        <v>0.611489272671211</v>
      </c>
      <c r="U16" s="22">
        <v>0.60572634300341199</v>
      </c>
      <c r="V16" s="22">
        <v>0.60534931277996495</v>
      </c>
      <c r="W16" s="22">
        <v>0.34749880565654001</v>
      </c>
      <c r="X16" s="22">
        <v>0.444621600143637</v>
      </c>
      <c r="Y16" s="22">
        <v>0.64113882277457901</v>
      </c>
      <c r="Z16" s="22">
        <v>0.288732884866432</v>
      </c>
      <c r="AA16" s="22">
        <v>0.65704685624011805</v>
      </c>
      <c r="AB16" s="22">
        <v>0.57010915236236803</v>
      </c>
      <c r="AC16" s="22">
        <v>0.51261385917799296</v>
      </c>
      <c r="AD16" s="22">
        <v>0.63617852796774399</v>
      </c>
      <c r="AE16" s="22"/>
      <c r="AF16" s="22">
        <v>0.50633733569472905</v>
      </c>
      <c r="AG16" s="22">
        <v>0.59881609959725901</v>
      </c>
      <c r="AH16" s="22">
        <v>0.52358246643566797</v>
      </c>
      <c r="AI16" s="22">
        <v>0.51785164464515199</v>
      </c>
      <c r="AJ16" s="22">
        <v>0.59016888416281099</v>
      </c>
      <c r="AK16" s="22">
        <v>0.73539511772013899</v>
      </c>
      <c r="AL16" s="22"/>
      <c r="AM16" s="22">
        <v>0.53666356900697398</v>
      </c>
      <c r="AN16" s="22">
        <v>0.55970320523615802</v>
      </c>
      <c r="AO16" s="22">
        <v>0.620925465201694</v>
      </c>
      <c r="AP16" s="22">
        <v>0.53284379846221797</v>
      </c>
      <c r="AQ16" s="22">
        <v>0.53337956021675603</v>
      </c>
      <c r="AR16" s="22"/>
      <c r="AS16" s="22">
        <v>0.59976835352791202</v>
      </c>
      <c r="AT16" s="22">
        <v>0.54181382018888102</v>
      </c>
      <c r="AU16" s="22">
        <v>0.50803313020059504</v>
      </c>
      <c r="AV16" s="22">
        <v>0.53976974447009396</v>
      </c>
      <c r="AW16" s="22">
        <v>0.62375176891608597</v>
      </c>
      <c r="AX16" s="22">
        <v>0.63115003401234504</v>
      </c>
      <c r="AY16" s="22"/>
      <c r="AZ16" s="22">
        <v>0.61734862948443303</v>
      </c>
      <c r="BA16" s="22">
        <v>0.43432588070785</v>
      </c>
      <c r="BB16" s="22">
        <v>0.58784005392903405</v>
      </c>
      <c r="BC16" s="22">
        <v>0.64621694237119798</v>
      </c>
      <c r="BD16" s="22">
        <v>0.61548706227238503</v>
      </c>
      <c r="BE16" s="22"/>
      <c r="BF16" s="22">
        <v>0.57312765490270701</v>
      </c>
      <c r="BG16" s="22"/>
      <c r="BH16" s="22">
        <v>0.54950048859653</v>
      </c>
      <c r="BI16" s="22"/>
      <c r="BJ16" s="22">
        <v>0.44773867838631898</v>
      </c>
      <c r="BK16" s="22">
        <v>0.64991433040079005</v>
      </c>
      <c r="BL16" s="22">
        <v>0.63961145250761398</v>
      </c>
      <c r="BM16" s="22">
        <v>0.43333407138514901</v>
      </c>
      <c r="BN16" s="22">
        <v>0.80965837827449505</v>
      </c>
      <c r="BO16" s="22">
        <v>0.66666535112399605</v>
      </c>
      <c r="BP16" s="22"/>
      <c r="BQ16" s="22">
        <v>0.495486529178566</v>
      </c>
      <c r="BR16" s="22">
        <v>0.65221764569701401</v>
      </c>
      <c r="BS16" s="22">
        <v>0.58662593999861101</v>
      </c>
      <c r="BT16" s="22"/>
      <c r="BU16" s="22">
        <v>0.69507562169033299</v>
      </c>
      <c r="BV16" s="22">
        <v>0.55040549133953498</v>
      </c>
      <c r="BW16" s="22">
        <v>0.58425495481180101</v>
      </c>
      <c r="BX16" s="22"/>
      <c r="BY16" s="22">
        <v>0.54763384255841796</v>
      </c>
      <c r="BZ16" s="22"/>
      <c r="CA16" s="22">
        <v>0.75569559406859699</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835</v>
      </c>
      <c r="D7" s="10">
        <v>407</v>
      </c>
      <c r="E7" s="10">
        <v>425</v>
      </c>
      <c r="F7" s="10"/>
      <c r="G7" s="10">
        <v>94</v>
      </c>
      <c r="H7" s="10">
        <v>110</v>
      </c>
      <c r="I7" s="10">
        <v>117</v>
      </c>
      <c r="J7" s="10">
        <v>131</v>
      </c>
      <c r="K7" s="10">
        <v>147</v>
      </c>
      <c r="L7" s="10">
        <v>236</v>
      </c>
      <c r="M7" s="10"/>
      <c r="N7" s="10">
        <v>309</v>
      </c>
      <c r="O7" s="10">
        <v>239</v>
      </c>
      <c r="P7" s="10">
        <v>114</v>
      </c>
      <c r="Q7" s="10">
        <v>168</v>
      </c>
      <c r="R7" s="10"/>
      <c r="S7" s="10">
        <v>114</v>
      </c>
      <c r="T7" s="10">
        <v>83</v>
      </c>
      <c r="U7" s="10">
        <v>77</v>
      </c>
      <c r="V7" s="10">
        <v>59</v>
      </c>
      <c r="W7" s="10">
        <v>55</v>
      </c>
      <c r="X7" s="10">
        <v>68</v>
      </c>
      <c r="Y7" s="10">
        <v>73</v>
      </c>
      <c r="Z7" s="10">
        <v>32</v>
      </c>
      <c r="AA7" s="10">
        <v>100</v>
      </c>
      <c r="AB7" s="10">
        <v>89</v>
      </c>
      <c r="AC7" s="10">
        <v>54</v>
      </c>
      <c r="AD7" s="10">
        <v>31</v>
      </c>
      <c r="AE7" s="10"/>
      <c r="AF7" s="10">
        <v>139</v>
      </c>
      <c r="AG7" s="10">
        <v>249</v>
      </c>
      <c r="AH7" s="10">
        <v>163</v>
      </c>
      <c r="AI7" s="10">
        <v>105</v>
      </c>
      <c r="AJ7" s="10">
        <v>53</v>
      </c>
      <c r="AK7" s="10">
        <v>57</v>
      </c>
      <c r="AL7" s="10"/>
      <c r="AM7" s="10">
        <v>181</v>
      </c>
      <c r="AN7" s="10">
        <v>273</v>
      </c>
      <c r="AO7" s="10">
        <v>246</v>
      </c>
      <c r="AP7" s="10">
        <v>101</v>
      </c>
      <c r="AQ7" s="10">
        <v>15</v>
      </c>
      <c r="AR7" s="10"/>
      <c r="AS7" s="10">
        <v>197</v>
      </c>
      <c r="AT7" s="10">
        <v>200</v>
      </c>
      <c r="AU7" s="10">
        <v>102</v>
      </c>
      <c r="AV7" s="10">
        <v>160</v>
      </c>
      <c r="AW7" s="10">
        <v>113</v>
      </c>
      <c r="AX7" s="10">
        <v>62</v>
      </c>
      <c r="AY7" s="10"/>
      <c r="AZ7" s="10">
        <v>197</v>
      </c>
      <c r="BA7" s="10">
        <v>227</v>
      </c>
      <c r="BB7" s="10">
        <v>153</v>
      </c>
      <c r="BC7" s="10">
        <v>73</v>
      </c>
      <c r="BD7" s="10">
        <v>179</v>
      </c>
      <c r="BE7" s="10"/>
      <c r="BF7" s="10">
        <v>663</v>
      </c>
      <c r="BG7" s="10"/>
      <c r="BH7" s="10">
        <v>520</v>
      </c>
      <c r="BI7" s="10"/>
      <c r="BJ7" s="10">
        <v>231</v>
      </c>
      <c r="BK7" s="10">
        <v>167</v>
      </c>
      <c r="BL7" s="10">
        <v>294</v>
      </c>
      <c r="BM7" s="10">
        <v>51</v>
      </c>
      <c r="BN7" s="10">
        <v>24</v>
      </c>
      <c r="BO7" s="10">
        <v>21</v>
      </c>
      <c r="BP7" s="10"/>
      <c r="BQ7" s="10">
        <v>121</v>
      </c>
      <c r="BR7" s="10">
        <v>217</v>
      </c>
      <c r="BS7" s="10">
        <v>448</v>
      </c>
      <c r="BT7" s="10"/>
      <c r="BU7" s="10">
        <v>41</v>
      </c>
      <c r="BV7" s="10">
        <v>262</v>
      </c>
      <c r="BW7" s="10">
        <v>456</v>
      </c>
      <c r="BX7" s="10"/>
      <c r="BY7" s="10">
        <v>24</v>
      </c>
      <c r="BZ7" s="10"/>
      <c r="CA7" s="10">
        <v>196</v>
      </c>
    </row>
    <row r="8" spans="2:79" ht="30" customHeight="1" x14ac:dyDescent="0.35">
      <c r="B8" s="11" t="s">
        <v>20</v>
      </c>
      <c r="C8" s="11">
        <v>841</v>
      </c>
      <c r="D8" s="11">
        <v>417</v>
      </c>
      <c r="E8" s="11">
        <v>422</v>
      </c>
      <c r="F8" s="11"/>
      <c r="G8" s="11">
        <v>111</v>
      </c>
      <c r="H8" s="11">
        <v>124</v>
      </c>
      <c r="I8" s="11">
        <v>155</v>
      </c>
      <c r="J8" s="11">
        <v>142</v>
      </c>
      <c r="K8" s="11">
        <v>120</v>
      </c>
      <c r="L8" s="11">
        <v>190</v>
      </c>
      <c r="M8" s="11"/>
      <c r="N8" s="11">
        <v>208</v>
      </c>
      <c r="O8" s="11">
        <v>235</v>
      </c>
      <c r="P8" s="11">
        <v>193</v>
      </c>
      <c r="Q8" s="11">
        <v>201</v>
      </c>
      <c r="R8" s="11"/>
      <c r="S8" s="11">
        <v>128</v>
      </c>
      <c r="T8" s="11">
        <v>81</v>
      </c>
      <c r="U8" s="11">
        <v>70</v>
      </c>
      <c r="V8" s="11">
        <v>74</v>
      </c>
      <c r="W8" s="11">
        <v>51</v>
      </c>
      <c r="X8" s="11">
        <v>72</v>
      </c>
      <c r="Y8" s="11">
        <v>70</v>
      </c>
      <c r="Z8" s="11">
        <v>30</v>
      </c>
      <c r="AA8" s="11">
        <v>107</v>
      </c>
      <c r="AB8" s="11">
        <v>80</v>
      </c>
      <c r="AC8" s="11">
        <v>52</v>
      </c>
      <c r="AD8" s="11">
        <v>28</v>
      </c>
      <c r="AE8" s="11"/>
      <c r="AF8" s="11">
        <v>146</v>
      </c>
      <c r="AG8" s="11">
        <v>267</v>
      </c>
      <c r="AH8" s="11">
        <v>169</v>
      </c>
      <c r="AI8" s="11">
        <v>97</v>
      </c>
      <c r="AJ8" s="11">
        <v>48</v>
      </c>
      <c r="AK8" s="11">
        <v>42</v>
      </c>
      <c r="AL8" s="11"/>
      <c r="AM8" s="11">
        <v>196</v>
      </c>
      <c r="AN8" s="11">
        <v>308</v>
      </c>
      <c r="AO8" s="11">
        <v>222</v>
      </c>
      <c r="AP8" s="11">
        <v>88</v>
      </c>
      <c r="AQ8" s="11">
        <v>9</v>
      </c>
      <c r="AR8" s="11"/>
      <c r="AS8" s="11">
        <v>210</v>
      </c>
      <c r="AT8" s="11">
        <v>193</v>
      </c>
      <c r="AU8" s="11">
        <v>111</v>
      </c>
      <c r="AV8" s="11">
        <v>170</v>
      </c>
      <c r="AW8" s="11">
        <v>105</v>
      </c>
      <c r="AX8" s="11">
        <v>51</v>
      </c>
      <c r="AY8" s="11"/>
      <c r="AZ8" s="11">
        <v>167</v>
      </c>
      <c r="BA8" s="11">
        <v>242</v>
      </c>
      <c r="BB8" s="11">
        <v>172</v>
      </c>
      <c r="BC8" s="11">
        <v>65</v>
      </c>
      <c r="BD8" s="11">
        <v>192</v>
      </c>
      <c r="BE8" s="11"/>
      <c r="BF8" s="11">
        <v>654</v>
      </c>
      <c r="BG8" s="11"/>
      <c r="BH8" s="11">
        <v>494</v>
      </c>
      <c r="BI8" s="11"/>
      <c r="BJ8" s="11">
        <v>253</v>
      </c>
      <c r="BK8" s="11">
        <v>155</v>
      </c>
      <c r="BL8" s="11">
        <v>268</v>
      </c>
      <c r="BM8" s="11">
        <v>54</v>
      </c>
      <c r="BN8" s="11">
        <v>33</v>
      </c>
      <c r="BO8" s="11">
        <v>21</v>
      </c>
      <c r="BP8" s="11"/>
      <c r="BQ8" s="11">
        <v>116</v>
      </c>
      <c r="BR8" s="11">
        <v>227</v>
      </c>
      <c r="BS8" s="11">
        <v>451</v>
      </c>
      <c r="BT8" s="11"/>
      <c r="BU8" s="11">
        <v>39</v>
      </c>
      <c r="BV8" s="11">
        <v>258</v>
      </c>
      <c r="BW8" s="11">
        <v>467</v>
      </c>
      <c r="BX8" s="11"/>
      <c r="BY8" s="11">
        <v>26</v>
      </c>
      <c r="BZ8" s="11"/>
      <c r="CA8" s="11">
        <v>201</v>
      </c>
    </row>
    <row r="9" spans="2:79" x14ac:dyDescent="0.35">
      <c r="B9" s="18" t="s">
        <v>385</v>
      </c>
      <c r="C9" s="17">
        <v>0.19274394329800101</v>
      </c>
      <c r="D9" s="17">
        <v>0.17651046489157399</v>
      </c>
      <c r="E9" s="17">
        <v>0.20792815370461101</v>
      </c>
      <c r="F9" s="17"/>
      <c r="G9" s="17">
        <v>0.270349455959774</v>
      </c>
      <c r="H9" s="17">
        <v>0.243716400086986</v>
      </c>
      <c r="I9" s="17">
        <v>0.15945729139525899</v>
      </c>
      <c r="J9" s="17">
        <v>0.176579374772314</v>
      </c>
      <c r="K9" s="17">
        <v>0.19549877775782701</v>
      </c>
      <c r="L9" s="17">
        <v>0.151561130393017</v>
      </c>
      <c r="M9" s="17"/>
      <c r="N9" s="17">
        <v>0.19095896715185601</v>
      </c>
      <c r="O9" s="17">
        <v>0.16439277818822601</v>
      </c>
      <c r="P9" s="17">
        <v>0.15048506996792799</v>
      </c>
      <c r="Q9" s="17">
        <v>0.26856623112015898</v>
      </c>
      <c r="R9" s="17"/>
      <c r="S9" s="17">
        <v>0.18282841735765801</v>
      </c>
      <c r="T9" s="17">
        <v>7.0303639024409698E-2</v>
      </c>
      <c r="U9" s="17">
        <v>0.22200996644275101</v>
      </c>
      <c r="V9" s="17">
        <v>0.17413936064319699</v>
      </c>
      <c r="W9" s="17">
        <v>0.13205504873162899</v>
      </c>
      <c r="X9" s="17">
        <v>0.28356437059925399</v>
      </c>
      <c r="Y9" s="17">
        <v>0.22425188275185201</v>
      </c>
      <c r="Z9" s="17">
        <v>0.15704707315472699</v>
      </c>
      <c r="AA9" s="17">
        <v>0.23661634157415601</v>
      </c>
      <c r="AB9" s="17">
        <v>0.197332114029487</v>
      </c>
      <c r="AC9" s="17">
        <v>0.193224413720434</v>
      </c>
      <c r="AD9" s="17">
        <v>0.22064917531586101</v>
      </c>
      <c r="AE9" s="17"/>
      <c r="AF9" s="17">
        <v>0.244558856485738</v>
      </c>
      <c r="AG9" s="17">
        <v>0.18836059834192201</v>
      </c>
      <c r="AH9" s="17">
        <v>0.147026459239921</v>
      </c>
      <c r="AI9" s="17">
        <v>0.206106912971116</v>
      </c>
      <c r="AJ9" s="17">
        <v>0.190794531439202</v>
      </c>
      <c r="AK9" s="17">
        <v>0.170676790091049</v>
      </c>
      <c r="AL9" s="17"/>
      <c r="AM9" s="17">
        <v>0.199164184744199</v>
      </c>
      <c r="AN9" s="17">
        <v>0.20391669553779701</v>
      </c>
      <c r="AO9" s="17">
        <v>0.18353743635821601</v>
      </c>
      <c r="AP9" s="17">
        <v>0.17271441903302701</v>
      </c>
      <c r="AQ9" s="17">
        <v>0.13557838090621599</v>
      </c>
      <c r="AR9" s="17"/>
      <c r="AS9" s="17">
        <v>0.19490106563375101</v>
      </c>
      <c r="AT9" s="17">
        <v>0.20784613015871001</v>
      </c>
      <c r="AU9" s="17">
        <v>0.19782865253504101</v>
      </c>
      <c r="AV9" s="17">
        <v>0.153229646570573</v>
      </c>
      <c r="AW9" s="17">
        <v>0.212234403718919</v>
      </c>
      <c r="AX9" s="17">
        <v>0.209460066290133</v>
      </c>
      <c r="AY9" s="17"/>
      <c r="AZ9" s="17">
        <v>0.174760787648683</v>
      </c>
      <c r="BA9" s="17">
        <v>0.11813856229783901</v>
      </c>
      <c r="BB9" s="17">
        <v>0.213664106710342</v>
      </c>
      <c r="BC9" s="17">
        <v>0.32282823986505499</v>
      </c>
      <c r="BD9" s="17">
        <v>0.24459367134701501</v>
      </c>
      <c r="BE9" s="17"/>
      <c r="BF9" s="17">
        <v>0.18251914807338901</v>
      </c>
      <c r="BG9" s="17"/>
      <c r="BH9" s="17">
        <v>0.171126144433149</v>
      </c>
      <c r="BI9" s="17"/>
      <c r="BJ9" s="17">
        <v>0.174388015302406</v>
      </c>
      <c r="BK9" s="17">
        <v>0.261511362355208</v>
      </c>
      <c r="BL9" s="17">
        <v>0.168219853103797</v>
      </c>
      <c r="BM9" s="17">
        <v>0.218800515068656</v>
      </c>
      <c r="BN9" s="17">
        <v>0.18202054853164601</v>
      </c>
      <c r="BO9" s="17">
        <v>0.24887447382279199</v>
      </c>
      <c r="BP9" s="17"/>
      <c r="BQ9" s="17">
        <v>0.22719458549044999</v>
      </c>
      <c r="BR9" s="17">
        <v>0.187370023778757</v>
      </c>
      <c r="BS9" s="17">
        <v>0.18064241192470101</v>
      </c>
      <c r="BT9" s="17"/>
      <c r="BU9" s="17">
        <v>0.131384604175631</v>
      </c>
      <c r="BV9" s="17">
        <v>0.183559813465383</v>
      </c>
      <c r="BW9" s="17">
        <v>0.19717508751075699</v>
      </c>
      <c r="BX9" s="17"/>
      <c r="BY9" s="17">
        <v>0.210793303361028</v>
      </c>
      <c r="BZ9" s="17"/>
      <c r="CA9" s="17">
        <v>0.27702344963347902</v>
      </c>
    </row>
    <row r="10" spans="2:79" x14ac:dyDescent="0.35">
      <c r="B10" s="18" t="s">
        <v>386</v>
      </c>
      <c r="C10" s="17">
        <v>0.45627711192697801</v>
      </c>
      <c r="D10" s="17">
        <v>0.48868735904356903</v>
      </c>
      <c r="E10" s="17">
        <v>0.42276537966840999</v>
      </c>
      <c r="F10" s="17"/>
      <c r="G10" s="17">
        <v>0.417671428234832</v>
      </c>
      <c r="H10" s="17">
        <v>0.46824441173468301</v>
      </c>
      <c r="I10" s="17">
        <v>0.51569207946236395</v>
      </c>
      <c r="J10" s="17">
        <v>0.40925892571505701</v>
      </c>
      <c r="K10" s="17">
        <v>0.45628904782489499</v>
      </c>
      <c r="L10" s="17">
        <v>0.45765654739898998</v>
      </c>
      <c r="M10" s="17"/>
      <c r="N10" s="17">
        <v>0.44794398704677502</v>
      </c>
      <c r="O10" s="17">
        <v>0.517734198029982</v>
      </c>
      <c r="P10" s="17">
        <v>0.48017336027217999</v>
      </c>
      <c r="Q10" s="17">
        <v>0.37195011707494602</v>
      </c>
      <c r="R10" s="17"/>
      <c r="S10" s="17">
        <v>0.50578939842750403</v>
      </c>
      <c r="T10" s="17">
        <v>0.55574202256733796</v>
      </c>
      <c r="U10" s="17">
        <v>0.45342427590533702</v>
      </c>
      <c r="V10" s="17">
        <v>0.51655339181104898</v>
      </c>
      <c r="W10" s="17">
        <v>0.401391156824835</v>
      </c>
      <c r="X10" s="17">
        <v>0.48309129045621602</v>
      </c>
      <c r="Y10" s="17">
        <v>0.35721873861715198</v>
      </c>
      <c r="Z10" s="17">
        <v>0.448699971174148</v>
      </c>
      <c r="AA10" s="17">
        <v>0.39055167684598802</v>
      </c>
      <c r="AB10" s="17">
        <v>0.42870242988738499</v>
      </c>
      <c r="AC10" s="17">
        <v>0.42784793148698502</v>
      </c>
      <c r="AD10" s="17">
        <v>0.45770426430130001</v>
      </c>
      <c r="AE10" s="17"/>
      <c r="AF10" s="17">
        <v>0.39009760824863099</v>
      </c>
      <c r="AG10" s="17">
        <v>0.46814926151154701</v>
      </c>
      <c r="AH10" s="17">
        <v>0.52657885916020497</v>
      </c>
      <c r="AI10" s="17">
        <v>0.474711997377947</v>
      </c>
      <c r="AJ10" s="17">
        <v>0.52765492563906402</v>
      </c>
      <c r="AK10" s="17">
        <v>0.46972969233695899</v>
      </c>
      <c r="AL10" s="17"/>
      <c r="AM10" s="17">
        <v>0.38944755448149998</v>
      </c>
      <c r="AN10" s="17">
        <v>0.454541830057754</v>
      </c>
      <c r="AO10" s="17">
        <v>0.49699379011755701</v>
      </c>
      <c r="AP10" s="17">
        <v>0.52551394881883196</v>
      </c>
      <c r="AQ10" s="17">
        <v>0.50116660242465205</v>
      </c>
      <c r="AR10" s="17"/>
      <c r="AS10" s="17">
        <v>0.45766983774932801</v>
      </c>
      <c r="AT10" s="17">
        <v>0.49068751171205799</v>
      </c>
      <c r="AU10" s="17">
        <v>0.427593425957427</v>
      </c>
      <c r="AV10" s="17">
        <v>0.46536415520468899</v>
      </c>
      <c r="AW10" s="17">
        <v>0.438274079318621</v>
      </c>
      <c r="AX10" s="17">
        <v>0.395200720778417</v>
      </c>
      <c r="AY10" s="17"/>
      <c r="AZ10" s="17">
        <v>0.480939037390336</v>
      </c>
      <c r="BA10" s="17">
        <v>0.50522882618501896</v>
      </c>
      <c r="BB10" s="17">
        <v>0.43862951828101299</v>
      </c>
      <c r="BC10" s="17">
        <v>0.39909244292635299</v>
      </c>
      <c r="BD10" s="17">
        <v>0.41113770376383502</v>
      </c>
      <c r="BE10" s="17"/>
      <c r="BF10" s="17">
        <v>0.47312768804329203</v>
      </c>
      <c r="BG10" s="17"/>
      <c r="BH10" s="17">
        <v>0.487384672989913</v>
      </c>
      <c r="BI10" s="17"/>
      <c r="BJ10" s="17">
        <v>0.48951834936620597</v>
      </c>
      <c r="BK10" s="17">
        <v>0.32727400890113001</v>
      </c>
      <c r="BL10" s="17">
        <v>0.46441789008129802</v>
      </c>
      <c r="BM10" s="17">
        <v>0.475939586390911</v>
      </c>
      <c r="BN10" s="17">
        <v>0.51491839395533701</v>
      </c>
      <c r="BO10" s="17">
        <v>0.52157706156218098</v>
      </c>
      <c r="BP10" s="17"/>
      <c r="BQ10" s="17">
        <v>0.51809089792492202</v>
      </c>
      <c r="BR10" s="17">
        <v>0.46542114246969502</v>
      </c>
      <c r="BS10" s="17">
        <v>0.45520658588545199</v>
      </c>
      <c r="BT10" s="17"/>
      <c r="BU10" s="17">
        <v>0.54145186241979804</v>
      </c>
      <c r="BV10" s="17">
        <v>0.515574678696894</v>
      </c>
      <c r="BW10" s="17">
        <v>0.430588698431985</v>
      </c>
      <c r="BX10" s="17"/>
      <c r="BY10" s="17">
        <v>0.59072923567783897</v>
      </c>
      <c r="BZ10" s="17"/>
      <c r="CA10" s="17">
        <v>0.456379993121453</v>
      </c>
    </row>
    <row r="11" spans="2:79" x14ac:dyDescent="0.35">
      <c r="B11" s="18" t="s">
        <v>387</v>
      </c>
      <c r="C11" s="17">
        <v>0.157433690656229</v>
      </c>
      <c r="D11" s="17">
        <v>0.16307276459140199</v>
      </c>
      <c r="E11" s="17">
        <v>0.15290870994206501</v>
      </c>
      <c r="F11" s="17"/>
      <c r="G11" s="17">
        <v>0.17516042382962499</v>
      </c>
      <c r="H11" s="17">
        <v>0.137646572086809</v>
      </c>
      <c r="I11" s="17">
        <v>0.20038894437359001</v>
      </c>
      <c r="J11" s="17">
        <v>0.15432838646149</v>
      </c>
      <c r="K11" s="17">
        <v>0.13749519311237299</v>
      </c>
      <c r="L11" s="17">
        <v>0.139916869481302</v>
      </c>
      <c r="M11" s="17"/>
      <c r="N11" s="17">
        <v>0.17448804644878199</v>
      </c>
      <c r="O11" s="17">
        <v>0.14026689464345601</v>
      </c>
      <c r="P11" s="17">
        <v>0.19955819360472399</v>
      </c>
      <c r="Q11" s="17">
        <v>0.117304105706384</v>
      </c>
      <c r="R11" s="17"/>
      <c r="S11" s="17">
        <v>0.15340275916735399</v>
      </c>
      <c r="T11" s="17">
        <v>0.15596371530403</v>
      </c>
      <c r="U11" s="17">
        <v>0.122650188480424</v>
      </c>
      <c r="V11" s="17">
        <v>0.15543574539292401</v>
      </c>
      <c r="W11" s="17">
        <v>0.24624605523562501</v>
      </c>
      <c r="X11" s="17">
        <v>8.7732928830934503E-2</v>
      </c>
      <c r="Y11" s="17">
        <v>0.20465698724647999</v>
      </c>
      <c r="Z11" s="17">
        <v>0.27686914149758202</v>
      </c>
      <c r="AA11" s="17">
        <v>0.167871459165955</v>
      </c>
      <c r="AB11" s="17">
        <v>0.133942619496839</v>
      </c>
      <c r="AC11" s="17">
        <v>0.13068437188128301</v>
      </c>
      <c r="AD11" s="17">
        <v>0.12285174963942599</v>
      </c>
      <c r="AE11" s="17"/>
      <c r="AF11" s="17">
        <v>0.13894202508308401</v>
      </c>
      <c r="AG11" s="17">
        <v>0.13474417479115799</v>
      </c>
      <c r="AH11" s="17">
        <v>0.18083915371096901</v>
      </c>
      <c r="AI11" s="17">
        <v>0.15970998103217501</v>
      </c>
      <c r="AJ11" s="17">
        <v>0.16421854454853499</v>
      </c>
      <c r="AK11" s="17">
        <v>0.21946991182112499</v>
      </c>
      <c r="AL11" s="17"/>
      <c r="AM11" s="17">
        <v>0.14606947889674399</v>
      </c>
      <c r="AN11" s="17">
        <v>0.14374353397699599</v>
      </c>
      <c r="AO11" s="17">
        <v>0.16911524305928999</v>
      </c>
      <c r="AP11" s="17">
        <v>0.19224883920588801</v>
      </c>
      <c r="AQ11" s="17">
        <v>0.22423102268552</v>
      </c>
      <c r="AR11" s="17"/>
      <c r="AS11" s="17">
        <v>0.19016044676809599</v>
      </c>
      <c r="AT11" s="17">
        <v>0.12974178613487999</v>
      </c>
      <c r="AU11" s="17">
        <v>0.16315636859320201</v>
      </c>
      <c r="AV11" s="17">
        <v>0.16690169706406099</v>
      </c>
      <c r="AW11" s="17">
        <v>0.12202544740572301</v>
      </c>
      <c r="AX11" s="17">
        <v>0.14675538040727701</v>
      </c>
      <c r="AY11" s="17"/>
      <c r="AZ11" s="17">
        <v>0.177153353131942</v>
      </c>
      <c r="BA11" s="17">
        <v>0.13859460431301601</v>
      </c>
      <c r="BB11" s="17">
        <v>0.17537086241826</v>
      </c>
      <c r="BC11" s="17">
        <v>8.6693905746714303E-2</v>
      </c>
      <c r="BD11" s="17">
        <v>0.16809919561481801</v>
      </c>
      <c r="BE11" s="17"/>
      <c r="BF11" s="17">
        <v>0.15258758250771201</v>
      </c>
      <c r="BG11" s="17"/>
      <c r="BH11" s="17">
        <v>0.15381527193113401</v>
      </c>
      <c r="BI11" s="17"/>
      <c r="BJ11" s="17">
        <v>0.167568892444111</v>
      </c>
      <c r="BK11" s="17">
        <v>0.15617423006863401</v>
      </c>
      <c r="BL11" s="17">
        <v>0.17871031484237701</v>
      </c>
      <c r="BM11" s="17">
        <v>0.104824244310377</v>
      </c>
      <c r="BN11" s="17">
        <v>2.6267489339139999E-2</v>
      </c>
      <c r="BO11" s="17">
        <v>0.117051771609613</v>
      </c>
      <c r="BP11" s="17"/>
      <c r="BQ11" s="17">
        <v>0.109787930733745</v>
      </c>
      <c r="BR11" s="17">
        <v>0.17516719539612499</v>
      </c>
      <c r="BS11" s="17">
        <v>0.16714642766533</v>
      </c>
      <c r="BT11" s="17"/>
      <c r="BU11" s="17">
        <v>0.14649511735404599</v>
      </c>
      <c r="BV11" s="17">
        <v>0.151095238939639</v>
      </c>
      <c r="BW11" s="17">
        <v>0.17822743191755899</v>
      </c>
      <c r="BX11" s="17"/>
      <c r="BY11" s="17">
        <v>0.16386263853222399</v>
      </c>
      <c r="BZ11" s="17"/>
      <c r="CA11" s="17">
        <v>8.2421946963421894E-2</v>
      </c>
    </row>
    <row r="12" spans="2:79" x14ac:dyDescent="0.35">
      <c r="B12" s="18" t="s">
        <v>388</v>
      </c>
      <c r="C12" s="17">
        <v>5.2417901894959797E-2</v>
      </c>
      <c r="D12" s="17">
        <v>6.4097315231398E-2</v>
      </c>
      <c r="E12" s="17">
        <v>4.1222959167642299E-2</v>
      </c>
      <c r="F12" s="17"/>
      <c r="G12" s="17">
        <v>4.9780824262888802E-2</v>
      </c>
      <c r="H12" s="17">
        <v>3.9176801928021497E-2</v>
      </c>
      <c r="I12" s="17">
        <v>2.3929248068865601E-2</v>
      </c>
      <c r="J12" s="17">
        <v>5.8029880019519801E-2</v>
      </c>
      <c r="K12" s="17">
        <v>7.0185142632530104E-2</v>
      </c>
      <c r="L12" s="17">
        <v>7.0362807940095196E-2</v>
      </c>
      <c r="M12" s="17"/>
      <c r="N12" s="17">
        <v>4.57856287422699E-2</v>
      </c>
      <c r="O12" s="17">
        <v>5.0476004268762899E-2</v>
      </c>
      <c r="P12" s="17">
        <v>5.0871990995076999E-2</v>
      </c>
      <c r="Q12" s="17">
        <v>5.9861748863438403E-2</v>
      </c>
      <c r="R12" s="17"/>
      <c r="S12" s="17">
        <v>5.6303855408915499E-2</v>
      </c>
      <c r="T12" s="17">
        <v>7.1452468710343706E-2</v>
      </c>
      <c r="U12" s="17">
        <v>5.7491441750661197E-2</v>
      </c>
      <c r="V12" s="17">
        <v>5.6243367415773904E-3</v>
      </c>
      <c r="W12" s="17">
        <v>7.2925157330947801E-2</v>
      </c>
      <c r="X12" s="17">
        <v>0</v>
      </c>
      <c r="Y12" s="17">
        <v>0.103305148609019</v>
      </c>
      <c r="Z12" s="17">
        <v>8.8738807072126696E-2</v>
      </c>
      <c r="AA12" s="17">
        <v>5.4572116955211601E-2</v>
      </c>
      <c r="AB12" s="17">
        <v>5.9127084997441202E-2</v>
      </c>
      <c r="AC12" s="17">
        <v>2.5521647232532699E-2</v>
      </c>
      <c r="AD12" s="17">
        <v>4.5684496005766101E-2</v>
      </c>
      <c r="AE12" s="17"/>
      <c r="AF12" s="17">
        <v>6.4741655688988001E-2</v>
      </c>
      <c r="AG12" s="17">
        <v>4.9833734031008103E-2</v>
      </c>
      <c r="AH12" s="17">
        <v>5.3804954036796797E-2</v>
      </c>
      <c r="AI12" s="17">
        <v>6.8596003634632793E-2</v>
      </c>
      <c r="AJ12" s="17">
        <v>6.0818213525647702E-3</v>
      </c>
      <c r="AK12" s="17">
        <v>2.2289505972592501E-2</v>
      </c>
      <c r="AL12" s="17"/>
      <c r="AM12" s="17">
        <v>7.1848905000877095E-2</v>
      </c>
      <c r="AN12" s="17">
        <v>4.7941935884456097E-2</v>
      </c>
      <c r="AO12" s="17">
        <v>3.6085117721325902E-2</v>
      </c>
      <c r="AP12" s="17">
        <v>5.8149018264532101E-2</v>
      </c>
      <c r="AQ12" s="17">
        <v>0</v>
      </c>
      <c r="AR12" s="17"/>
      <c r="AS12" s="17">
        <v>4.8319557930387599E-2</v>
      </c>
      <c r="AT12" s="17">
        <v>6.9250316691932406E-2</v>
      </c>
      <c r="AU12" s="17">
        <v>5.8672960929465501E-2</v>
      </c>
      <c r="AV12" s="17">
        <v>4.39977851907579E-2</v>
      </c>
      <c r="AW12" s="17">
        <v>3.7638454525929899E-2</v>
      </c>
      <c r="AX12" s="17">
        <v>5.1241344911220399E-2</v>
      </c>
      <c r="AY12" s="17"/>
      <c r="AZ12" s="17">
        <v>5.2504205322929397E-2</v>
      </c>
      <c r="BA12" s="17">
        <v>5.1614684712808598E-2</v>
      </c>
      <c r="BB12" s="17">
        <v>4.9322836323943797E-2</v>
      </c>
      <c r="BC12" s="17">
        <v>3.7221949125588898E-2</v>
      </c>
      <c r="BD12" s="17">
        <v>5.39586494758365E-2</v>
      </c>
      <c r="BE12" s="17"/>
      <c r="BF12" s="17">
        <v>5.4901240469685503E-2</v>
      </c>
      <c r="BG12" s="17"/>
      <c r="BH12" s="17">
        <v>5.6294986386689901E-2</v>
      </c>
      <c r="BI12" s="17"/>
      <c r="BJ12" s="17">
        <v>4.0655846403274402E-2</v>
      </c>
      <c r="BK12" s="17">
        <v>6.7091142944996296E-2</v>
      </c>
      <c r="BL12" s="17">
        <v>4.8385935847501602E-2</v>
      </c>
      <c r="BM12" s="17">
        <v>1.51772954651109E-2</v>
      </c>
      <c r="BN12" s="17">
        <v>0.1956495449748</v>
      </c>
      <c r="BO12" s="17">
        <v>8.0322619816884294E-2</v>
      </c>
      <c r="BP12" s="17"/>
      <c r="BQ12" s="17">
        <v>5.5205401358514698E-2</v>
      </c>
      <c r="BR12" s="17">
        <v>4.7699469147857998E-2</v>
      </c>
      <c r="BS12" s="17">
        <v>5.78891768584208E-2</v>
      </c>
      <c r="BT12" s="17"/>
      <c r="BU12" s="17">
        <v>8.9077082477433997E-2</v>
      </c>
      <c r="BV12" s="17">
        <v>3.3089962803282302E-2</v>
      </c>
      <c r="BW12" s="17">
        <v>6.2494230767472E-2</v>
      </c>
      <c r="BX12" s="17"/>
      <c r="BY12" s="17">
        <v>2.3357984461853401E-2</v>
      </c>
      <c r="BZ12" s="17"/>
      <c r="CA12" s="17">
        <v>3.0436587081422401E-2</v>
      </c>
    </row>
    <row r="13" spans="2:79" x14ac:dyDescent="0.35">
      <c r="B13" s="18" t="s">
        <v>136</v>
      </c>
      <c r="C13" s="17">
        <v>0.14112735222383199</v>
      </c>
      <c r="D13" s="17">
        <v>0.107632096242057</v>
      </c>
      <c r="E13" s="17">
        <v>0.175174797517271</v>
      </c>
      <c r="F13" s="17"/>
      <c r="G13" s="17">
        <v>8.7037867712879205E-2</v>
      </c>
      <c r="H13" s="17">
        <v>0.1112158141635</v>
      </c>
      <c r="I13" s="17">
        <v>0.100532436699921</v>
      </c>
      <c r="J13" s="17">
        <v>0.20180343303161999</v>
      </c>
      <c r="K13" s="17">
        <v>0.14053183867237401</v>
      </c>
      <c r="L13" s="17">
        <v>0.180502644786597</v>
      </c>
      <c r="M13" s="17"/>
      <c r="N13" s="17">
        <v>0.14082337061031699</v>
      </c>
      <c r="O13" s="17">
        <v>0.12713012486957301</v>
      </c>
      <c r="P13" s="17">
        <v>0.118911385160091</v>
      </c>
      <c r="Q13" s="17">
        <v>0.18231779723507199</v>
      </c>
      <c r="R13" s="17"/>
      <c r="S13" s="17">
        <v>0.101675569638569</v>
      </c>
      <c r="T13" s="17">
        <v>0.14653815439387799</v>
      </c>
      <c r="U13" s="17">
        <v>0.144424127420827</v>
      </c>
      <c r="V13" s="17">
        <v>0.14824716541125299</v>
      </c>
      <c r="W13" s="17">
        <v>0.14738258187696199</v>
      </c>
      <c r="X13" s="17">
        <v>0.14561141011359499</v>
      </c>
      <c r="Y13" s="17">
        <v>0.110567242775497</v>
      </c>
      <c r="Z13" s="17">
        <v>2.86450071014154E-2</v>
      </c>
      <c r="AA13" s="17">
        <v>0.15038840545868901</v>
      </c>
      <c r="AB13" s="17">
        <v>0.18089575158884799</v>
      </c>
      <c r="AC13" s="17">
        <v>0.22272163567876599</v>
      </c>
      <c r="AD13" s="17">
        <v>0.153110314737646</v>
      </c>
      <c r="AE13" s="17"/>
      <c r="AF13" s="17">
        <v>0.16165985449355899</v>
      </c>
      <c r="AG13" s="17">
        <v>0.15891223132436599</v>
      </c>
      <c r="AH13" s="17">
        <v>9.1750573852109094E-2</v>
      </c>
      <c r="AI13" s="17">
        <v>9.0875104984129706E-2</v>
      </c>
      <c r="AJ13" s="17">
        <v>0.111250177020634</v>
      </c>
      <c r="AK13" s="17">
        <v>0.117834099778276</v>
      </c>
      <c r="AL13" s="17"/>
      <c r="AM13" s="17">
        <v>0.19346987687667999</v>
      </c>
      <c r="AN13" s="17">
        <v>0.149856004542996</v>
      </c>
      <c r="AO13" s="17">
        <v>0.11426841274361101</v>
      </c>
      <c r="AP13" s="17">
        <v>5.1373774677721001E-2</v>
      </c>
      <c r="AQ13" s="17">
        <v>0.13902399398361101</v>
      </c>
      <c r="AR13" s="17"/>
      <c r="AS13" s="17">
        <v>0.108949091918438</v>
      </c>
      <c r="AT13" s="17">
        <v>0.10247425530241901</v>
      </c>
      <c r="AU13" s="17">
        <v>0.15274859198486401</v>
      </c>
      <c r="AV13" s="17">
        <v>0.17050671596991801</v>
      </c>
      <c r="AW13" s="17">
        <v>0.189827615030808</v>
      </c>
      <c r="AX13" s="17">
        <v>0.197342487612953</v>
      </c>
      <c r="AY13" s="17"/>
      <c r="AZ13" s="17">
        <v>0.11464261650611</v>
      </c>
      <c r="BA13" s="17">
        <v>0.18642332249131799</v>
      </c>
      <c r="BB13" s="17">
        <v>0.12301267626644</v>
      </c>
      <c r="BC13" s="17">
        <v>0.154163462336288</v>
      </c>
      <c r="BD13" s="17">
        <v>0.122210779798496</v>
      </c>
      <c r="BE13" s="17"/>
      <c r="BF13" s="17">
        <v>0.13686434090592101</v>
      </c>
      <c r="BG13" s="17"/>
      <c r="BH13" s="17">
        <v>0.13137892425911399</v>
      </c>
      <c r="BI13" s="17"/>
      <c r="BJ13" s="17">
        <v>0.12786889648400299</v>
      </c>
      <c r="BK13" s="17">
        <v>0.18794925573003199</v>
      </c>
      <c r="BL13" s="17">
        <v>0.14026600612502599</v>
      </c>
      <c r="BM13" s="17">
        <v>0.18525835876494501</v>
      </c>
      <c r="BN13" s="17">
        <v>8.1144023199076806E-2</v>
      </c>
      <c r="BO13" s="17">
        <v>3.2174073188530203E-2</v>
      </c>
      <c r="BP13" s="17"/>
      <c r="BQ13" s="17">
        <v>8.97211844923686E-2</v>
      </c>
      <c r="BR13" s="17">
        <v>0.12434216920756599</v>
      </c>
      <c r="BS13" s="17">
        <v>0.13911539766609601</v>
      </c>
      <c r="BT13" s="17"/>
      <c r="BU13" s="17">
        <v>9.1591333573091196E-2</v>
      </c>
      <c r="BV13" s="17">
        <v>0.116680306094802</v>
      </c>
      <c r="BW13" s="17">
        <v>0.13151455137222701</v>
      </c>
      <c r="BX13" s="17"/>
      <c r="BY13" s="17">
        <v>1.12568379670565E-2</v>
      </c>
      <c r="BZ13" s="17"/>
      <c r="CA13" s="17">
        <v>0.15373802320022401</v>
      </c>
    </row>
    <row r="14" spans="2:79" x14ac:dyDescent="0.35">
      <c r="B14" s="18" t="s">
        <v>389</v>
      </c>
      <c r="C14" s="21">
        <v>0.64902105522497999</v>
      </c>
      <c r="D14" s="21">
        <v>0.66519782393514304</v>
      </c>
      <c r="E14" s="21">
        <v>0.63069353337302103</v>
      </c>
      <c r="F14" s="21"/>
      <c r="G14" s="21">
        <v>0.68802088419460605</v>
      </c>
      <c r="H14" s="21">
        <v>0.71196081182166904</v>
      </c>
      <c r="I14" s="21">
        <v>0.67514937085762405</v>
      </c>
      <c r="J14" s="21">
        <v>0.58583830048736996</v>
      </c>
      <c r="K14" s="21">
        <v>0.65178782558272197</v>
      </c>
      <c r="L14" s="21">
        <v>0.60921767779200597</v>
      </c>
      <c r="M14" s="21"/>
      <c r="N14" s="21">
        <v>0.63890295419863097</v>
      </c>
      <c r="O14" s="21">
        <v>0.68212697621820795</v>
      </c>
      <c r="P14" s="21">
        <v>0.63065843024010804</v>
      </c>
      <c r="Q14" s="21">
        <v>0.64051634819510495</v>
      </c>
      <c r="R14" s="21"/>
      <c r="S14" s="21">
        <v>0.68861781578516201</v>
      </c>
      <c r="T14" s="21">
        <v>0.62604566159174702</v>
      </c>
      <c r="U14" s="21">
        <v>0.67543424234808802</v>
      </c>
      <c r="V14" s="21">
        <v>0.690692752454246</v>
      </c>
      <c r="W14" s="21">
        <v>0.53344620555646505</v>
      </c>
      <c r="X14" s="21">
        <v>0.766655661055471</v>
      </c>
      <c r="Y14" s="21">
        <v>0.58147062136900396</v>
      </c>
      <c r="Z14" s="21">
        <v>0.60574704432887605</v>
      </c>
      <c r="AA14" s="21">
        <v>0.62716801842014402</v>
      </c>
      <c r="AB14" s="21">
        <v>0.62603454391687197</v>
      </c>
      <c r="AC14" s="21">
        <v>0.62107234520741905</v>
      </c>
      <c r="AD14" s="21">
        <v>0.67835343961716199</v>
      </c>
      <c r="AE14" s="21"/>
      <c r="AF14" s="21">
        <v>0.63465646473436899</v>
      </c>
      <c r="AG14" s="21">
        <v>0.65650985985346799</v>
      </c>
      <c r="AH14" s="21">
        <v>0.67360531840012605</v>
      </c>
      <c r="AI14" s="21">
        <v>0.68081891034906294</v>
      </c>
      <c r="AJ14" s="21">
        <v>0.71844945707826602</v>
      </c>
      <c r="AK14" s="21">
        <v>0.64040648242800702</v>
      </c>
      <c r="AL14" s="21"/>
      <c r="AM14" s="21">
        <v>0.58861173922569898</v>
      </c>
      <c r="AN14" s="21">
        <v>0.65845852559555096</v>
      </c>
      <c r="AO14" s="21">
        <v>0.68053122647577302</v>
      </c>
      <c r="AP14" s="21">
        <v>0.69822836785185904</v>
      </c>
      <c r="AQ14" s="21">
        <v>0.63674498333086904</v>
      </c>
      <c r="AR14" s="21"/>
      <c r="AS14" s="21">
        <v>0.65257090338307899</v>
      </c>
      <c r="AT14" s="21">
        <v>0.69853364187076905</v>
      </c>
      <c r="AU14" s="21">
        <v>0.625422078492469</v>
      </c>
      <c r="AV14" s="21">
        <v>0.61859380177526302</v>
      </c>
      <c r="AW14" s="21">
        <v>0.65050848303753905</v>
      </c>
      <c r="AX14" s="21">
        <v>0.60466078706854998</v>
      </c>
      <c r="AY14" s="21"/>
      <c r="AZ14" s="21">
        <v>0.65569982503901902</v>
      </c>
      <c r="BA14" s="21">
        <v>0.623367388482858</v>
      </c>
      <c r="BB14" s="21">
        <v>0.65229362499135601</v>
      </c>
      <c r="BC14" s="21">
        <v>0.72192068279140797</v>
      </c>
      <c r="BD14" s="21">
        <v>0.65573137511085</v>
      </c>
      <c r="BE14" s="21"/>
      <c r="BF14" s="21">
        <v>0.65564683611668095</v>
      </c>
      <c r="BG14" s="21"/>
      <c r="BH14" s="21">
        <v>0.65851081742306194</v>
      </c>
      <c r="BI14" s="21"/>
      <c r="BJ14" s="21">
        <v>0.66390636466861097</v>
      </c>
      <c r="BK14" s="21">
        <v>0.58878537125633801</v>
      </c>
      <c r="BL14" s="21">
        <v>0.63263774318509503</v>
      </c>
      <c r="BM14" s="21">
        <v>0.69474010145956699</v>
      </c>
      <c r="BN14" s="21">
        <v>0.69693894248698396</v>
      </c>
      <c r="BO14" s="21">
        <v>0.77045153538497302</v>
      </c>
      <c r="BP14" s="21"/>
      <c r="BQ14" s="21">
        <v>0.74528548341537204</v>
      </c>
      <c r="BR14" s="21">
        <v>0.65279116624845201</v>
      </c>
      <c r="BS14" s="21">
        <v>0.63584899781015303</v>
      </c>
      <c r="BT14" s="21"/>
      <c r="BU14" s="21">
        <v>0.67283646659542895</v>
      </c>
      <c r="BV14" s="21">
        <v>0.69913449216227697</v>
      </c>
      <c r="BW14" s="21">
        <v>0.62776378594274196</v>
      </c>
      <c r="BX14" s="21"/>
      <c r="BY14" s="21">
        <v>0.80152253903886606</v>
      </c>
      <c r="BZ14" s="21"/>
      <c r="CA14" s="21">
        <v>0.73340344275493197</v>
      </c>
    </row>
    <row r="15" spans="2:79" x14ac:dyDescent="0.35">
      <c r="B15" s="18" t="s">
        <v>390</v>
      </c>
      <c r="C15" s="21">
        <v>0.20985159255118899</v>
      </c>
      <c r="D15" s="21">
        <v>0.22717007982279999</v>
      </c>
      <c r="E15" s="21">
        <v>0.194131669109708</v>
      </c>
      <c r="F15" s="21"/>
      <c r="G15" s="21">
        <v>0.22494124809251401</v>
      </c>
      <c r="H15" s="21">
        <v>0.176823374014831</v>
      </c>
      <c r="I15" s="21">
        <v>0.22431819244245599</v>
      </c>
      <c r="J15" s="21">
        <v>0.21235826648101</v>
      </c>
      <c r="K15" s="21">
        <v>0.20768033574490399</v>
      </c>
      <c r="L15" s="21">
        <v>0.210279677421397</v>
      </c>
      <c r="M15" s="21"/>
      <c r="N15" s="21">
        <v>0.22027367519105201</v>
      </c>
      <c r="O15" s="21">
        <v>0.19074289891221899</v>
      </c>
      <c r="P15" s="21">
        <v>0.25043018459980099</v>
      </c>
      <c r="Q15" s="21">
        <v>0.17716585456982201</v>
      </c>
      <c r="R15" s="21"/>
      <c r="S15" s="21">
        <v>0.20970661457626899</v>
      </c>
      <c r="T15" s="21">
        <v>0.227416184014374</v>
      </c>
      <c r="U15" s="21">
        <v>0.18014163023108501</v>
      </c>
      <c r="V15" s="21">
        <v>0.16106008213450199</v>
      </c>
      <c r="W15" s="21">
        <v>0.31917121256657299</v>
      </c>
      <c r="X15" s="21">
        <v>8.7732928830934503E-2</v>
      </c>
      <c r="Y15" s="21">
        <v>0.30796213585549898</v>
      </c>
      <c r="Z15" s="21">
        <v>0.36560794856970902</v>
      </c>
      <c r="AA15" s="21">
        <v>0.222443576121167</v>
      </c>
      <c r="AB15" s="21">
        <v>0.19306970449427999</v>
      </c>
      <c r="AC15" s="21">
        <v>0.15620601911381601</v>
      </c>
      <c r="AD15" s="21">
        <v>0.16853624564519201</v>
      </c>
      <c r="AE15" s="21"/>
      <c r="AF15" s="21">
        <v>0.203683680772072</v>
      </c>
      <c r="AG15" s="21">
        <v>0.18457790882216599</v>
      </c>
      <c r="AH15" s="21">
        <v>0.23464410774776501</v>
      </c>
      <c r="AI15" s="21">
        <v>0.22830598466680799</v>
      </c>
      <c r="AJ15" s="21">
        <v>0.17030036590110001</v>
      </c>
      <c r="AK15" s="21">
        <v>0.24175941779371701</v>
      </c>
      <c r="AL15" s="21"/>
      <c r="AM15" s="21">
        <v>0.217918383897622</v>
      </c>
      <c r="AN15" s="21">
        <v>0.19168546986145299</v>
      </c>
      <c r="AO15" s="21">
        <v>0.20520036078061499</v>
      </c>
      <c r="AP15" s="21">
        <v>0.25039785747041998</v>
      </c>
      <c r="AQ15" s="21">
        <v>0.22423102268552</v>
      </c>
      <c r="AR15" s="21"/>
      <c r="AS15" s="21">
        <v>0.23848000469848399</v>
      </c>
      <c r="AT15" s="21">
        <v>0.19899210282681201</v>
      </c>
      <c r="AU15" s="21">
        <v>0.22182932952266801</v>
      </c>
      <c r="AV15" s="21">
        <v>0.210899482254819</v>
      </c>
      <c r="AW15" s="21">
        <v>0.159663901931653</v>
      </c>
      <c r="AX15" s="21">
        <v>0.19799672531849699</v>
      </c>
      <c r="AY15" s="21"/>
      <c r="AZ15" s="21">
        <v>0.22965755845487101</v>
      </c>
      <c r="BA15" s="21">
        <v>0.19020928902582501</v>
      </c>
      <c r="BB15" s="21">
        <v>0.22469369874220399</v>
      </c>
      <c r="BC15" s="21">
        <v>0.123915854872303</v>
      </c>
      <c r="BD15" s="21">
        <v>0.22205784509065499</v>
      </c>
      <c r="BE15" s="21"/>
      <c r="BF15" s="21">
        <v>0.20748882297739701</v>
      </c>
      <c r="BG15" s="21"/>
      <c r="BH15" s="21">
        <v>0.21011025831782401</v>
      </c>
      <c r="BI15" s="21"/>
      <c r="BJ15" s="21">
        <v>0.20822473884738499</v>
      </c>
      <c r="BK15" s="21">
        <v>0.22326537301363</v>
      </c>
      <c r="BL15" s="21">
        <v>0.22709625068987799</v>
      </c>
      <c r="BM15" s="21">
        <v>0.120001539775488</v>
      </c>
      <c r="BN15" s="21">
        <v>0.22191703431394</v>
      </c>
      <c r="BO15" s="21">
        <v>0.19737439142649699</v>
      </c>
      <c r="BP15" s="21"/>
      <c r="BQ15" s="21">
        <v>0.164993332092259</v>
      </c>
      <c r="BR15" s="21">
        <v>0.22286666454398299</v>
      </c>
      <c r="BS15" s="21">
        <v>0.22503560452375099</v>
      </c>
      <c r="BT15" s="21"/>
      <c r="BU15" s="21">
        <v>0.23557219983148001</v>
      </c>
      <c r="BV15" s="21">
        <v>0.184185201742921</v>
      </c>
      <c r="BW15" s="21">
        <v>0.24072166268503101</v>
      </c>
      <c r="BX15" s="21"/>
      <c r="BY15" s="21">
        <v>0.18722062299407699</v>
      </c>
      <c r="BZ15" s="21"/>
      <c r="CA15" s="21">
        <v>0.112858534044844</v>
      </c>
    </row>
    <row r="16" spans="2:79" x14ac:dyDescent="0.35">
      <c r="B16" s="18" t="s">
        <v>202</v>
      </c>
      <c r="C16" s="22">
        <v>0.43916946267379098</v>
      </c>
      <c r="D16" s="22">
        <v>0.43802774411234202</v>
      </c>
      <c r="E16" s="22">
        <v>0.436561864263314</v>
      </c>
      <c r="F16" s="22"/>
      <c r="G16" s="22">
        <v>0.46307963610209202</v>
      </c>
      <c r="H16" s="22">
        <v>0.53513743780683798</v>
      </c>
      <c r="I16" s="22">
        <v>0.45083117841516801</v>
      </c>
      <c r="J16" s="22">
        <v>0.37348003400636098</v>
      </c>
      <c r="K16" s="22">
        <v>0.444107489837819</v>
      </c>
      <c r="L16" s="22">
        <v>0.398938000370609</v>
      </c>
      <c r="M16" s="22"/>
      <c r="N16" s="22">
        <v>0.41862927900757901</v>
      </c>
      <c r="O16" s="22">
        <v>0.49138407730598899</v>
      </c>
      <c r="P16" s="22">
        <v>0.38022824564030699</v>
      </c>
      <c r="Q16" s="22">
        <v>0.46335049362528302</v>
      </c>
      <c r="R16" s="22"/>
      <c r="S16" s="22">
        <v>0.47891120120889202</v>
      </c>
      <c r="T16" s="22">
        <v>0.39862947757737299</v>
      </c>
      <c r="U16" s="22">
        <v>0.49529261211700198</v>
      </c>
      <c r="V16" s="22">
        <v>0.52963267031974404</v>
      </c>
      <c r="W16" s="22">
        <v>0.214274992989892</v>
      </c>
      <c r="X16" s="22">
        <v>0.67892273222453603</v>
      </c>
      <c r="Y16" s="22">
        <v>0.27350848551350498</v>
      </c>
      <c r="Z16" s="22">
        <v>0.240139095759167</v>
      </c>
      <c r="AA16" s="22">
        <v>0.40472444229897703</v>
      </c>
      <c r="AB16" s="22">
        <v>0.43296483942259201</v>
      </c>
      <c r="AC16" s="22">
        <v>0.46486632609360301</v>
      </c>
      <c r="AD16" s="22">
        <v>0.50981719397196901</v>
      </c>
      <c r="AE16" s="22"/>
      <c r="AF16" s="22">
        <v>0.43097278396229699</v>
      </c>
      <c r="AG16" s="22">
        <v>0.47193195103130298</v>
      </c>
      <c r="AH16" s="22">
        <v>0.43896121065235999</v>
      </c>
      <c r="AI16" s="22">
        <v>0.45251292568225499</v>
      </c>
      <c r="AJ16" s="22">
        <v>0.54814909117716604</v>
      </c>
      <c r="AK16" s="22">
        <v>0.39864706463429</v>
      </c>
      <c r="AL16" s="22"/>
      <c r="AM16" s="22">
        <v>0.37069335532807701</v>
      </c>
      <c r="AN16" s="22">
        <v>0.466773055734098</v>
      </c>
      <c r="AO16" s="22">
        <v>0.47533086569515798</v>
      </c>
      <c r="AP16" s="22">
        <v>0.44783051038143901</v>
      </c>
      <c r="AQ16" s="22">
        <v>0.41251396064534901</v>
      </c>
      <c r="AR16" s="22"/>
      <c r="AS16" s="22">
        <v>0.41409089868459498</v>
      </c>
      <c r="AT16" s="22">
        <v>0.49954153904395598</v>
      </c>
      <c r="AU16" s="22">
        <v>0.40359274896980102</v>
      </c>
      <c r="AV16" s="22">
        <v>0.40769431952044399</v>
      </c>
      <c r="AW16" s="22">
        <v>0.49084458110588602</v>
      </c>
      <c r="AX16" s="22">
        <v>0.40666406175005299</v>
      </c>
      <c r="AY16" s="22"/>
      <c r="AZ16" s="22">
        <v>0.42604226658414801</v>
      </c>
      <c r="BA16" s="22">
        <v>0.43315809945703299</v>
      </c>
      <c r="BB16" s="22">
        <v>0.427599926249152</v>
      </c>
      <c r="BC16" s="22">
        <v>0.59800482791910503</v>
      </c>
      <c r="BD16" s="22">
        <v>0.43367353002019499</v>
      </c>
      <c r="BE16" s="22"/>
      <c r="BF16" s="22">
        <v>0.44815801313928399</v>
      </c>
      <c r="BG16" s="22"/>
      <c r="BH16" s="22">
        <v>0.44840055910523802</v>
      </c>
      <c r="BI16" s="22"/>
      <c r="BJ16" s="22">
        <v>0.45568162582122601</v>
      </c>
      <c r="BK16" s="22">
        <v>0.36551999824270798</v>
      </c>
      <c r="BL16" s="22">
        <v>0.40554149249521698</v>
      </c>
      <c r="BM16" s="22">
        <v>0.57473856168408</v>
      </c>
      <c r="BN16" s="22">
        <v>0.47502190817304402</v>
      </c>
      <c r="BO16" s="22">
        <v>0.57307714395847598</v>
      </c>
      <c r="BP16" s="22"/>
      <c r="BQ16" s="22">
        <v>0.58029215132311296</v>
      </c>
      <c r="BR16" s="22">
        <v>0.429924501704469</v>
      </c>
      <c r="BS16" s="22">
        <v>0.41081339328640298</v>
      </c>
      <c r="BT16" s="22"/>
      <c r="BU16" s="22">
        <v>0.43726426676394903</v>
      </c>
      <c r="BV16" s="22">
        <v>0.514949290419356</v>
      </c>
      <c r="BW16" s="22">
        <v>0.38704212325770998</v>
      </c>
      <c r="BX16" s="22"/>
      <c r="BY16" s="22">
        <v>0.61430191604478901</v>
      </c>
      <c r="BZ16" s="22"/>
      <c r="CA16" s="22">
        <v>0.62054490871008705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A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793</v>
      </c>
      <c r="D7" s="10">
        <v>376</v>
      </c>
      <c r="E7" s="10">
        <v>414</v>
      </c>
      <c r="F7" s="10"/>
      <c r="G7" s="10">
        <v>93</v>
      </c>
      <c r="H7" s="10">
        <v>129</v>
      </c>
      <c r="I7" s="10">
        <v>103</v>
      </c>
      <c r="J7" s="10">
        <v>108</v>
      </c>
      <c r="K7" s="10">
        <v>153</v>
      </c>
      <c r="L7" s="10">
        <v>207</v>
      </c>
      <c r="M7" s="10"/>
      <c r="N7" s="10">
        <v>330</v>
      </c>
      <c r="O7" s="10">
        <v>200</v>
      </c>
      <c r="P7" s="10">
        <v>99</v>
      </c>
      <c r="Q7" s="10">
        <v>158</v>
      </c>
      <c r="R7" s="10"/>
      <c r="S7" s="10">
        <v>102</v>
      </c>
      <c r="T7" s="10">
        <v>113</v>
      </c>
      <c r="U7" s="10">
        <v>71</v>
      </c>
      <c r="V7" s="10">
        <v>64</v>
      </c>
      <c r="W7" s="10">
        <v>70</v>
      </c>
      <c r="X7" s="10">
        <v>60</v>
      </c>
      <c r="Y7" s="10">
        <v>57</v>
      </c>
      <c r="Z7" s="10">
        <v>31</v>
      </c>
      <c r="AA7" s="10">
        <v>89</v>
      </c>
      <c r="AB7" s="10">
        <v>70</v>
      </c>
      <c r="AC7" s="10">
        <v>45</v>
      </c>
      <c r="AD7" s="10">
        <v>21</v>
      </c>
      <c r="AE7" s="10"/>
      <c r="AF7" s="10">
        <v>141</v>
      </c>
      <c r="AG7" s="10">
        <v>249</v>
      </c>
      <c r="AH7" s="10">
        <v>137</v>
      </c>
      <c r="AI7" s="10">
        <v>98</v>
      </c>
      <c r="AJ7" s="10">
        <v>58</v>
      </c>
      <c r="AK7" s="10">
        <v>57</v>
      </c>
      <c r="AL7" s="10"/>
      <c r="AM7" s="10">
        <v>151</v>
      </c>
      <c r="AN7" s="10">
        <v>265</v>
      </c>
      <c r="AO7" s="10">
        <v>221</v>
      </c>
      <c r="AP7" s="10">
        <v>115</v>
      </c>
      <c r="AQ7" s="10">
        <v>20</v>
      </c>
      <c r="AR7" s="10"/>
      <c r="AS7" s="10">
        <v>149</v>
      </c>
      <c r="AT7" s="10">
        <v>214</v>
      </c>
      <c r="AU7" s="10">
        <v>111</v>
      </c>
      <c r="AV7" s="10">
        <v>147</v>
      </c>
      <c r="AW7" s="10">
        <v>92</v>
      </c>
      <c r="AX7" s="10">
        <v>78</v>
      </c>
      <c r="AY7" s="10"/>
      <c r="AZ7" s="10">
        <v>198</v>
      </c>
      <c r="BA7" s="10">
        <v>210</v>
      </c>
      <c r="BB7" s="10">
        <v>147</v>
      </c>
      <c r="BC7" s="10">
        <v>76</v>
      </c>
      <c r="BD7" s="10">
        <v>158</v>
      </c>
      <c r="BE7" s="10"/>
      <c r="BF7" s="10">
        <v>656</v>
      </c>
      <c r="BG7" s="10"/>
      <c r="BH7" s="10">
        <v>526</v>
      </c>
      <c r="BI7" s="10"/>
      <c r="BJ7" s="10">
        <v>232</v>
      </c>
      <c r="BK7" s="10">
        <v>159</v>
      </c>
      <c r="BL7" s="10">
        <v>283</v>
      </c>
      <c r="BM7" s="10">
        <v>41</v>
      </c>
      <c r="BN7" s="10">
        <v>24</v>
      </c>
      <c r="BO7" s="10">
        <v>22</v>
      </c>
      <c r="BP7" s="10"/>
      <c r="BQ7" s="10">
        <v>111</v>
      </c>
      <c r="BR7" s="10">
        <v>219</v>
      </c>
      <c r="BS7" s="10">
        <v>397</v>
      </c>
      <c r="BT7" s="10"/>
      <c r="BU7" s="10">
        <v>38</v>
      </c>
      <c r="BV7" s="10">
        <v>265</v>
      </c>
      <c r="BW7" s="10">
        <v>397</v>
      </c>
      <c r="BX7" s="10"/>
      <c r="BY7" s="10">
        <v>31</v>
      </c>
      <c r="BZ7" s="10"/>
      <c r="CA7" s="10">
        <v>190</v>
      </c>
    </row>
    <row r="8" spans="2:79" ht="30" customHeight="1" x14ac:dyDescent="0.35">
      <c r="B8" s="11" t="s">
        <v>20</v>
      </c>
      <c r="C8" s="11">
        <v>778</v>
      </c>
      <c r="D8" s="11">
        <v>376</v>
      </c>
      <c r="E8" s="11">
        <v>399</v>
      </c>
      <c r="F8" s="11"/>
      <c r="G8" s="11">
        <v>100</v>
      </c>
      <c r="H8" s="11">
        <v>147</v>
      </c>
      <c r="I8" s="11">
        <v>125</v>
      </c>
      <c r="J8" s="11">
        <v>122</v>
      </c>
      <c r="K8" s="11">
        <v>116</v>
      </c>
      <c r="L8" s="11">
        <v>167</v>
      </c>
      <c r="M8" s="11"/>
      <c r="N8" s="11">
        <v>229</v>
      </c>
      <c r="O8" s="11">
        <v>190</v>
      </c>
      <c r="P8" s="11">
        <v>160</v>
      </c>
      <c r="Q8" s="11">
        <v>192</v>
      </c>
      <c r="R8" s="11"/>
      <c r="S8" s="11">
        <v>111</v>
      </c>
      <c r="T8" s="11">
        <v>107</v>
      </c>
      <c r="U8" s="11">
        <v>63</v>
      </c>
      <c r="V8" s="11">
        <v>75</v>
      </c>
      <c r="W8" s="11">
        <v>66</v>
      </c>
      <c r="X8" s="11">
        <v>63</v>
      </c>
      <c r="Y8" s="11">
        <v>53</v>
      </c>
      <c r="Z8" s="11">
        <v>33</v>
      </c>
      <c r="AA8" s="11">
        <v>87</v>
      </c>
      <c r="AB8" s="11">
        <v>63</v>
      </c>
      <c r="AC8" s="11">
        <v>39</v>
      </c>
      <c r="AD8" s="11">
        <v>18</v>
      </c>
      <c r="AE8" s="11"/>
      <c r="AF8" s="11">
        <v>136</v>
      </c>
      <c r="AG8" s="11">
        <v>280</v>
      </c>
      <c r="AH8" s="11">
        <v>136</v>
      </c>
      <c r="AI8" s="11">
        <v>90</v>
      </c>
      <c r="AJ8" s="11">
        <v>49</v>
      </c>
      <c r="AK8" s="11">
        <v>39</v>
      </c>
      <c r="AL8" s="11"/>
      <c r="AM8" s="11">
        <v>161</v>
      </c>
      <c r="AN8" s="11">
        <v>276</v>
      </c>
      <c r="AO8" s="11">
        <v>201</v>
      </c>
      <c r="AP8" s="11">
        <v>106</v>
      </c>
      <c r="AQ8" s="11">
        <v>12</v>
      </c>
      <c r="AR8" s="11"/>
      <c r="AS8" s="11">
        <v>156</v>
      </c>
      <c r="AT8" s="11">
        <v>199</v>
      </c>
      <c r="AU8" s="11">
        <v>114</v>
      </c>
      <c r="AV8" s="11">
        <v>146</v>
      </c>
      <c r="AW8" s="11">
        <v>87</v>
      </c>
      <c r="AX8" s="11">
        <v>74</v>
      </c>
      <c r="AY8" s="11"/>
      <c r="AZ8" s="11">
        <v>158</v>
      </c>
      <c r="BA8" s="11">
        <v>229</v>
      </c>
      <c r="BB8" s="11">
        <v>162</v>
      </c>
      <c r="BC8" s="11">
        <v>66</v>
      </c>
      <c r="BD8" s="11">
        <v>160</v>
      </c>
      <c r="BE8" s="11"/>
      <c r="BF8" s="11">
        <v>629</v>
      </c>
      <c r="BG8" s="11"/>
      <c r="BH8" s="11">
        <v>487</v>
      </c>
      <c r="BI8" s="11"/>
      <c r="BJ8" s="11">
        <v>252</v>
      </c>
      <c r="BK8" s="11">
        <v>135</v>
      </c>
      <c r="BL8" s="11">
        <v>261</v>
      </c>
      <c r="BM8" s="11">
        <v>50</v>
      </c>
      <c r="BN8" s="11">
        <v>27</v>
      </c>
      <c r="BO8" s="11">
        <v>19</v>
      </c>
      <c r="BP8" s="11"/>
      <c r="BQ8" s="11">
        <v>102</v>
      </c>
      <c r="BR8" s="11">
        <v>215</v>
      </c>
      <c r="BS8" s="11">
        <v>390</v>
      </c>
      <c r="BT8" s="11"/>
      <c r="BU8" s="11">
        <v>38</v>
      </c>
      <c r="BV8" s="11">
        <v>247</v>
      </c>
      <c r="BW8" s="11">
        <v>395</v>
      </c>
      <c r="BX8" s="11"/>
      <c r="BY8" s="11">
        <v>34</v>
      </c>
      <c r="BZ8" s="11"/>
      <c r="CA8" s="11">
        <v>178</v>
      </c>
    </row>
    <row r="9" spans="2:79" x14ac:dyDescent="0.35">
      <c r="B9" s="18" t="s">
        <v>385</v>
      </c>
      <c r="C9" s="17">
        <v>0.16679941609635199</v>
      </c>
      <c r="D9" s="17">
        <v>0.19882165531533399</v>
      </c>
      <c r="E9" s="17">
        <v>0.13526005018682999</v>
      </c>
      <c r="F9" s="17"/>
      <c r="G9" s="17">
        <v>0.23108454580302201</v>
      </c>
      <c r="H9" s="17">
        <v>0.196599209661692</v>
      </c>
      <c r="I9" s="17">
        <v>0.16120055574474501</v>
      </c>
      <c r="J9" s="17">
        <v>0.20643948605940199</v>
      </c>
      <c r="K9" s="17">
        <v>0.18032143411117799</v>
      </c>
      <c r="L9" s="17">
        <v>6.7971541669536603E-2</v>
      </c>
      <c r="M9" s="17"/>
      <c r="N9" s="17">
        <v>0.195945457390027</v>
      </c>
      <c r="O9" s="17">
        <v>0.150598632015603</v>
      </c>
      <c r="P9" s="17">
        <v>0.25440298232254399</v>
      </c>
      <c r="Q9" s="17">
        <v>7.5747927151304795E-2</v>
      </c>
      <c r="R9" s="17"/>
      <c r="S9" s="17">
        <v>0.24238874096415</v>
      </c>
      <c r="T9" s="17">
        <v>0.246070364229004</v>
      </c>
      <c r="U9" s="17">
        <v>0.192230455634992</v>
      </c>
      <c r="V9" s="17">
        <v>0.139467917229637</v>
      </c>
      <c r="W9" s="17">
        <v>0.163596926168944</v>
      </c>
      <c r="X9" s="17">
        <v>0.15355706197678701</v>
      </c>
      <c r="Y9" s="17">
        <v>0.131619598914059</v>
      </c>
      <c r="Z9" s="17">
        <v>0.207647689919189</v>
      </c>
      <c r="AA9" s="17">
        <v>0.13446983787591901</v>
      </c>
      <c r="AB9" s="17">
        <v>7.0921381333024405E-2</v>
      </c>
      <c r="AC9" s="17">
        <v>8.7633099953665902E-2</v>
      </c>
      <c r="AD9" s="17">
        <v>1.2208832960371599E-2</v>
      </c>
      <c r="AE9" s="17"/>
      <c r="AF9" s="17">
        <v>0.11815410194690799</v>
      </c>
      <c r="AG9" s="17">
        <v>0.13226681444451299</v>
      </c>
      <c r="AH9" s="17">
        <v>0.231809998276643</v>
      </c>
      <c r="AI9" s="17">
        <v>0.10909377729377399</v>
      </c>
      <c r="AJ9" s="17">
        <v>0.35210695118784602</v>
      </c>
      <c r="AK9" s="17">
        <v>0.33923185825878899</v>
      </c>
      <c r="AL9" s="17"/>
      <c r="AM9" s="17">
        <v>0.126261839410299</v>
      </c>
      <c r="AN9" s="17">
        <v>0.156465707479433</v>
      </c>
      <c r="AO9" s="17">
        <v>0.18156165017874801</v>
      </c>
      <c r="AP9" s="17">
        <v>0.21910826990258001</v>
      </c>
      <c r="AQ9" s="17">
        <v>0.17341922016681799</v>
      </c>
      <c r="AR9" s="17"/>
      <c r="AS9" s="17">
        <v>0.28987348495731002</v>
      </c>
      <c r="AT9" s="17">
        <v>0.149895368867664</v>
      </c>
      <c r="AU9" s="17">
        <v>0.15523183130065801</v>
      </c>
      <c r="AV9" s="17">
        <v>0.10631070641651399</v>
      </c>
      <c r="AW9" s="17">
        <v>0.105325149186976</v>
      </c>
      <c r="AX9" s="17">
        <v>0.16416246222879</v>
      </c>
      <c r="AY9" s="17"/>
      <c r="AZ9" s="17">
        <v>0.12073823927322599</v>
      </c>
      <c r="BA9" s="17">
        <v>0.14258540040833001</v>
      </c>
      <c r="BB9" s="17">
        <v>0.17686094997851101</v>
      </c>
      <c r="BC9" s="17">
        <v>0.17071615487651201</v>
      </c>
      <c r="BD9" s="17">
        <v>0.23224062186786401</v>
      </c>
      <c r="BE9" s="17"/>
      <c r="BF9" s="17">
        <v>0.150969285168814</v>
      </c>
      <c r="BG9" s="17"/>
      <c r="BH9" s="17">
        <v>0.178002265824977</v>
      </c>
      <c r="BI9" s="17"/>
      <c r="BJ9" s="17">
        <v>0.16938851886822001</v>
      </c>
      <c r="BK9" s="17">
        <v>0.14947256026104</v>
      </c>
      <c r="BL9" s="17">
        <v>0.14772774163507399</v>
      </c>
      <c r="BM9" s="17">
        <v>0.12511108429343801</v>
      </c>
      <c r="BN9" s="17">
        <v>0.38740915730403103</v>
      </c>
      <c r="BO9" s="17">
        <v>0.242681955445855</v>
      </c>
      <c r="BP9" s="17"/>
      <c r="BQ9" s="17">
        <v>0.202184496392212</v>
      </c>
      <c r="BR9" s="17">
        <v>0.18282344234560199</v>
      </c>
      <c r="BS9" s="17">
        <v>0.14188980285924399</v>
      </c>
      <c r="BT9" s="17"/>
      <c r="BU9" s="17">
        <v>0.20641798317499699</v>
      </c>
      <c r="BV9" s="17">
        <v>0.18671427798772</v>
      </c>
      <c r="BW9" s="17">
        <v>0.14953137922411999</v>
      </c>
      <c r="BX9" s="17"/>
      <c r="BY9" s="17">
        <v>0.19631852921248</v>
      </c>
      <c r="BZ9" s="17"/>
      <c r="CA9" s="17">
        <v>0.28122035982180799</v>
      </c>
    </row>
    <row r="10" spans="2:79" x14ac:dyDescent="0.35">
      <c r="B10" s="18" t="s">
        <v>386</v>
      </c>
      <c r="C10" s="17">
        <v>0.48489913950323899</v>
      </c>
      <c r="D10" s="17">
        <v>0.46618936833181102</v>
      </c>
      <c r="E10" s="17">
        <v>0.50349328076959998</v>
      </c>
      <c r="F10" s="17"/>
      <c r="G10" s="17">
        <v>0.38625203709043998</v>
      </c>
      <c r="H10" s="17">
        <v>0.475845035121441</v>
      </c>
      <c r="I10" s="17">
        <v>0.52505220760193805</v>
      </c>
      <c r="J10" s="17">
        <v>0.49119922425224499</v>
      </c>
      <c r="K10" s="17">
        <v>0.53085986374990102</v>
      </c>
      <c r="L10" s="17">
        <v>0.48519196045103302</v>
      </c>
      <c r="M10" s="17"/>
      <c r="N10" s="17">
        <v>0.49894260153318698</v>
      </c>
      <c r="O10" s="17">
        <v>0.53889415685773701</v>
      </c>
      <c r="P10" s="17">
        <v>0.4208842067636</v>
      </c>
      <c r="Q10" s="17">
        <v>0.46784499238468702</v>
      </c>
      <c r="R10" s="17"/>
      <c r="S10" s="17">
        <v>0.45913808903959102</v>
      </c>
      <c r="T10" s="17">
        <v>0.379881385722939</v>
      </c>
      <c r="U10" s="17">
        <v>0.49867874368295301</v>
      </c>
      <c r="V10" s="17">
        <v>0.50189643530526995</v>
      </c>
      <c r="W10" s="17">
        <v>0.46117144667450799</v>
      </c>
      <c r="X10" s="17">
        <v>0.48941572522619098</v>
      </c>
      <c r="Y10" s="17">
        <v>0.58957829505641401</v>
      </c>
      <c r="Z10" s="17">
        <v>0.47503470055269198</v>
      </c>
      <c r="AA10" s="17">
        <v>0.50904002388817304</v>
      </c>
      <c r="AB10" s="17">
        <v>0.53980119705488405</v>
      </c>
      <c r="AC10" s="17">
        <v>0.54683306805651699</v>
      </c>
      <c r="AD10" s="17">
        <v>0.48159256166791298</v>
      </c>
      <c r="AE10" s="17"/>
      <c r="AF10" s="17">
        <v>0.52041077173516104</v>
      </c>
      <c r="AG10" s="17">
        <v>0.48451601272806999</v>
      </c>
      <c r="AH10" s="17">
        <v>0.443640595079761</v>
      </c>
      <c r="AI10" s="17">
        <v>0.55940730469933098</v>
      </c>
      <c r="AJ10" s="17">
        <v>0.438611056935097</v>
      </c>
      <c r="AK10" s="17">
        <v>0.495964252358921</v>
      </c>
      <c r="AL10" s="17"/>
      <c r="AM10" s="17">
        <v>0.46493353094702999</v>
      </c>
      <c r="AN10" s="17">
        <v>0.48127244985272599</v>
      </c>
      <c r="AO10" s="17">
        <v>0.492472998308916</v>
      </c>
      <c r="AP10" s="17">
        <v>0.47923551324463098</v>
      </c>
      <c r="AQ10" s="17">
        <v>0.64681051038926396</v>
      </c>
      <c r="AR10" s="17"/>
      <c r="AS10" s="17">
        <v>0.376988569263976</v>
      </c>
      <c r="AT10" s="17">
        <v>0.53566118325365197</v>
      </c>
      <c r="AU10" s="17">
        <v>0.480980494587469</v>
      </c>
      <c r="AV10" s="17">
        <v>0.534054058736946</v>
      </c>
      <c r="AW10" s="17">
        <v>0.49553696854751</v>
      </c>
      <c r="AX10" s="17">
        <v>0.47059210225936998</v>
      </c>
      <c r="AY10" s="17"/>
      <c r="AZ10" s="17">
        <v>0.55163844997974298</v>
      </c>
      <c r="BA10" s="17">
        <v>0.46223920093660997</v>
      </c>
      <c r="BB10" s="17">
        <v>0.40517586367375902</v>
      </c>
      <c r="BC10" s="17">
        <v>0.53294636063232403</v>
      </c>
      <c r="BD10" s="17">
        <v>0.51910940552516405</v>
      </c>
      <c r="BE10" s="17"/>
      <c r="BF10" s="17">
        <v>0.49460918005286603</v>
      </c>
      <c r="BG10" s="17"/>
      <c r="BH10" s="17">
        <v>0.48365111988589599</v>
      </c>
      <c r="BI10" s="17"/>
      <c r="BJ10" s="17">
        <v>0.44926122163798099</v>
      </c>
      <c r="BK10" s="17">
        <v>0.49706109923396802</v>
      </c>
      <c r="BL10" s="17">
        <v>0.56722081065536401</v>
      </c>
      <c r="BM10" s="17">
        <v>0.38462968806424702</v>
      </c>
      <c r="BN10" s="17">
        <v>0.40268259508668902</v>
      </c>
      <c r="BO10" s="17">
        <v>0.293459983496896</v>
      </c>
      <c r="BP10" s="17"/>
      <c r="BQ10" s="17">
        <v>0.57921479895378103</v>
      </c>
      <c r="BR10" s="17">
        <v>0.446895295202976</v>
      </c>
      <c r="BS10" s="17">
        <v>0.50632811690598001</v>
      </c>
      <c r="BT10" s="17"/>
      <c r="BU10" s="17">
        <v>0.52201294738978798</v>
      </c>
      <c r="BV10" s="17">
        <v>0.50125044190363799</v>
      </c>
      <c r="BW10" s="17">
        <v>0.487995271895456</v>
      </c>
      <c r="BX10" s="17"/>
      <c r="BY10" s="17">
        <v>0.39021407841752997</v>
      </c>
      <c r="BZ10" s="17"/>
      <c r="CA10" s="17">
        <v>0.50571250010121005</v>
      </c>
    </row>
    <row r="11" spans="2:79" x14ac:dyDescent="0.35">
      <c r="B11" s="18" t="s">
        <v>387</v>
      </c>
      <c r="C11" s="17">
        <v>0.15847305214916099</v>
      </c>
      <c r="D11" s="17">
        <v>0.16316634586472201</v>
      </c>
      <c r="E11" s="17">
        <v>0.15512315880786501</v>
      </c>
      <c r="F11" s="17"/>
      <c r="G11" s="17">
        <v>0.19471969900587299</v>
      </c>
      <c r="H11" s="17">
        <v>0.159544260002001</v>
      </c>
      <c r="I11" s="17">
        <v>0.12677083669842401</v>
      </c>
      <c r="J11" s="17">
        <v>0.121320263682988</v>
      </c>
      <c r="K11" s="17">
        <v>0.13377909985224501</v>
      </c>
      <c r="L11" s="17">
        <v>0.203853395121458</v>
      </c>
      <c r="M11" s="17"/>
      <c r="N11" s="17">
        <v>0.13143702102830401</v>
      </c>
      <c r="O11" s="17">
        <v>0.16162466313926199</v>
      </c>
      <c r="P11" s="17">
        <v>0.15131939667267399</v>
      </c>
      <c r="Q11" s="17">
        <v>0.194211502788186</v>
      </c>
      <c r="R11" s="17"/>
      <c r="S11" s="17">
        <v>0.12643427148049699</v>
      </c>
      <c r="T11" s="17">
        <v>9.2099480482334503E-2</v>
      </c>
      <c r="U11" s="17">
        <v>0.16277110354219701</v>
      </c>
      <c r="V11" s="17">
        <v>0.226590502609786</v>
      </c>
      <c r="W11" s="17">
        <v>0.22989300338461999</v>
      </c>
      <c r="X11" s="17">
        <v>0.162981597909857</v>
      </c>
      <c r="Y11" s="17">
        <v>0.13643840047115</v>
      </c>
      <c r="Z11" s="17">
        <v>0.16895347094615801</v>
      </c>
      <c r="AA11" s="17">
        <v>0.183317160637022</v>
      </c>
      <c r="AB11" s="17">
        <v>0.13083073457244801</v>
      </c>
      <c r="AC11" s="17">
        <v>0.122276492192013</v>
      </c>
      <c r="AD11" s="17">
        <v>0.272465793406799</v>
      </c>
      <c r="AE11" s="17"/>
      <c r="AF11" s="17">
        <v>0.13670425268720801</v>
      </c>
      <c r="AG11" s="17">
        <v>0.196803265237913</v>
      </c>
      <c r="AH11" s="17">
        <v>0.16456437947810601</v>
      </c>
      <c r="AI11" s="17">
        <v>0.13203951326461499</v>
      </c>
      <c r="AJ11" s="17">
        <v>9.9526341080752298E-2</v>
      </c>
      <c r="AK11" s="17">
        <v>9.0138050894552194E-2</v>
      </c>
      <c r="AL11" s="17"/>
      <c r="AM11" s="17">
        <v>0.15375842645159701</v>
      </c>
      <c r="AN11" s="17">
        <v>0.18245022186825</v>
      </c>
      <c r="AO11" s="17">
        <v>0.186938148868523</v>
      </c>
      <c r="AP11" s="17">
        <v>6.6876571899659995E-2</v>
      </c>
      <c r="AQ11" s="17">
        <v>8.0842133234206595E-2</v>
      </c>
      <c r="AR11" s="17"/>
      <c r="AS11" s="17">
        <v>0.177114638519454</v>
      </c>
      <c r="AT11" s="17">
        <v>0.14454921023883299</v>
      </c>
      <c r="AU11" s="17">
        <v>0.19242041076226701</v>
      </c>
      <c r="AV11" s="17">
        <v>0.12836203416109099</v>
      </c>
      <c r="AW11" s="17">
        <v>0.158227980193618</v>
      </c>
      <c r="AX11" s="17">
        <v>0.15931302537092701</v>
      </c>
      <c r="AY11" s="17"/>
      <c r="AZ11" s="17">
        <v>0.14910891813341701</v>
      </c>
      <c r="BA11" s="17">
        <v>0.207413840069434</v>
      </c>
      <c r="BB11" s="17">
        <v>0.159743541299945</v>
      </c>
      <c r="BC11" s="17">
        <v>9.3220713477136993E-2</v>
      </c>
      <c r="BD11" s="17">
        <v>0.118731598932307</v>
      </c>
      <c r="BE11" s="17"/>
      <c r="BF11" s="17">
        <v>0.16677690054414199</v>
      </c>
      <c r="BG11" s="17"/>
      <c r="BH11" s="17">
        <v>0.16878195914639699</v>
      </c>
      <c r="BI11" s="17"/>
      <c r="BJ11" s="17">
        <v>0.17649047796926801</v>
      </c>
      <c r="BK11" s="17">
        <v>0.14760164988163499</v>
      </c>
      <c r="BL11" s="17">
        <v>0.138017092879299</v>
      </c>
      <c r="BM11" s="17">
        <v>0.19173275247973001</v>
      </c>
      <c r="BN11" s="17">
        <v>4.9928854781513203E-2</v>
      </c>
      <c r="BO11" s="17">
        <v>0.340371138068921</v>
      </c>
      <c r="BP11" s="17"/>
      <c r="BQ11" s="17">
        <v>7.6094081067269601E-2</v>
      </c>
      <c r="BR11" s="17">
        <v>0.17427625180975001</v>
      </c>
      <c r="BS11" s="17">
        <v>0.18466441236692299</v>
      </c>
      <c r="BT11" s="17"/>
      <c r="BU11" s="17">
        <v>0.13203338178422799</v>
      </c>
      <c r="BV11" s="17">
        <v>0.13271507377672101</v>
      </c>
      <c r="BW11" s="17">
        <v>0.18865551810412001</v>
      </c>
      <c r="BX11" s="17"/>
      <c r="BY11" s="17">
        <v>0.30715818321187899</v>
      </c>
      <c r="BZ11" s="17"/>
      <c r="CA11" s="17">
        <v>0.117732798932202</v>
      </c>
    </row>
    <row r="12" spans="2:79" x14ac:dyDescent="0.35">
      <c r="B12" s="18" t="s">
        <v>388</v>
      </c>
      <c r="C12" s="17">
        <v>5.1212811970929903E-2</v>
      </c>
      <c r="D12" s="17">
        <v>5.2169629861419597E-2</v>
      </c>
      <c r="E12" s="17">
        <v>5.0657575250011001E-2</v>
      </c>
      <c r="F12" s="17"/>
      <c r="G12" s="17">
        <v>6.67178401128799E-2</v>
      </c>
      <c r="H12" s="17">
        <v>2.51911991826805E-2</v>
      </c>
      <c r="I12" s="17">
        <v>7.11385110491074E-2</v>
      </c>
      <c r="J12" s="17">
        <v>1.29980354086875E-2</v>
      </c>
      <c r="K12" s="17">
        <v>6.9420735403446399E-2</v>
      </c>
      <c r="L12" s="17">
        <v>6.5055375438488702E-2</v>
      </c>
      <c r="M12" s="17"/>
      <c r="N12" s="17">
        <v>4.6384252395795897E-2</v>
      </c>
      <c r="O12" s="17">
        <v>5.2381817753618699E-2</v>
      </c>
      <c r="P12" s="17">
        <v>6.7331402547979397E-2</v>
      </c>
      <c r="Q12" s="17">
        <v>4.4224485074782903E-2</v>
      </c>
      <c r="R12" s="17"/>
      <c r="S12" s="17">
        <v>7.6622000619685104E-2</v>
      </c>
      <c r="T12" s="17">
        <v>7.3476172711822205E-2</v>
      </c>
      <c r="U12" s="17">
        <v>0</v>
      </c>
      <c r="V12" s="17">
        <v>1.81677549279467E-2</v>
      </c>
      <c r="W12" s="17">
        <v>4.0155101615609402E-2</v>
      </c>
      <c r="X12" s="17">
        <v>0</v>
      </c>
      <c r="Y12" s="17">
        <v>8.2612094968486899E-2</v>
      </c>
      <c r="Z12" s="17">
        <v>3.10084598920756E-2</v>
      </c>
      <c r="AA12" s="17">
        <v>5.1357659984963201E-2</v>
      </c>
      <c r="AB12" s="17">
        <v>8.02181564783674E-2</v>
      </c>
      <c r="AC12" s="17">
        <v>0.100908516183214</v>
      </c>
      <c r="AD12" s="17">
        <v>3.2863563182464597E-2</v>
      </c>
      <c r="AE12" s="17"/>
      <c r="AF12" s="17">
        <v>3.1691994367530403E-2</v>
      </c>
      <c r="AG12" s="17">
        <v>5.56339924027663E-2</v>
      </c>
      <c r="AH12" s="17">
        <v>5.1819885408890799E-2</v>
      </c>
      <c r="AI12" s="17">
        <v>8.66441263033218E-2</v>
      </c>
      <c r="AJ12" s="17">
        <v>5.3966528078278599E-2</v>
      </c>
      <c r="AK12" s="17">
        <v>1.08059796682077E-2</v>
      </c>
      <c r="AL12" s="17"/>
      <c r="AM12" s="17">
        <v>5.6701543834706401E-2</v>
      </c>
      <c r="AN12" s="17">
        <v>4.8467466056753901E-2</v>
      </c>
      <c r="AO12" s="17">
        <v>3.2633022647982603E-2</v>
      </c>
      <c r="AP12" s="17">
        <v>8.55342527307731E-2</v>
      </c>
      <c r="AQ12" s="17">
        <v>0</v>
      </c>
      <c r="AR12" s="17"/>
      <c r="AS12" s="17">
        <v>6.6683778541327204E-2</v>
      </c>
      <c r="AT12" s="17">
        <v>2.6038141035910001E-2</v>
      </c>
      <c r="AU12" s="17">
        <v>2.47380017209574E-2</v>
      </c>
      <c r="AV12" s="17">
        <v>6.4127655637361003E-2</v>
      </c>
      <c r="AW12" s="17">
        <v>3.80226859530629E-2</v>
      </c>
      <c r="AX12" s="17">
        <v>0.11847137351761</v>
      </c>
      <c r="AY12" s="17"/>
      <c r="AZ12" s="17">
        <v>3.3014963394846199E-2</v>
      </c>
      <c r="BA12" s="17">
        <v>6.07014152902371E-2</v>
      </c>
      <c r="BB12" s="17">
        <v>4.99008731100384E-2</v>
      </c>
      <c r="BC12" s="17">
        <v>7.3323216412654504E-2</v>
      </c>
      <c r="BD12" s="17">
        <v>4.8550432385470702E-2</v>
      </c>
      <c r="BE12" s="17"/>
      <c r="BF12" s="17">
        <v>5.2335607087739697E-2</v>
      </c>
      <c r="BG12" s="17"/>
      <c r="BH12" s="17">
        <v>5.2179059739386802E-2</v>
      </c>
      <c r="BI12" s="17"/>
      <c r="BJ12" s="17">
        <v>4.8608116186616999E-2</v>
      </c>
      <c r="BK12" s="17">
        <v>4.1412050595502299E-2</v>
      </c>
      <c r="BL12" s="17">
        <v>4.12607863084406E-2</v>
      </c>
      <c r="BM12" s="17">
        <v>0.12577757545043999</v>
      </c>
      <c r="BN12" s="17">
        <v>2.6728072297689899E-2</v>
      </c>
      <c r="BO12" s="17">
        <v>4.5735772250727197E-2</v>
      </c>
      <c r="BP12" s="17"/>
      <c r="BQ12" s="17">
        <v>9.1698211824144393E-2</v>
      </c>
      <c r="BR12" s="17">
        <v>6.8348590955360597E-2</v>
      </c>
      <c r="BS12" s="17">
        <v>3.6569670851164499E-2</v>
      </c>
      <c r="BT12" s="17"/>
      <c r="BU12" s="17">
        <v>0.13953568765098701</v>
      </c>
      <c r="BV12" s="17">
        <v>5.5927674594496303E-2</v>
      </c>
      <c r="BW12" s="17">
        <v>4.8385912693843999E-2</v>
      </c>
      <c r="BX12" s="17"/>
      <c r="BY12" s="17">
        <v>5.9095395099679399E-2</v>
      </c>
      <c r="BZ12" s="17"/>
      <c r="CA12" s="17">
        <v>5.4900196797861801E-3</v>
      </c>
    </row>
    <row r="13" spans="2:79" x14ac:dyDescent="0.35">
      <c r="B13" s="18" t="s">
        <v>136</v>
      </c>
      <c r="C13" s="17">
        <v>0.13861558028031801</v>
      </c>
      <c r="D13" s="17">
        <v>0.119653000626713</v>
      </c>
      <c r="E13" s="17">
        <v>0.155465934985694</v>
      </c>
      <c r="F13" s="17"/>
      <c r="G13" s="17">
        <v>0.121225877987785</v>
      </c>
      <c r="H13" s="17">
        <v>0.14282029603218599</v>
      </c>
      <c r="I13" s="17">
        <v>0.115837888905786</v>
      </c>
      <c r="J13" s="17">
        <v>0.16804299059667699</v>
      </c>
      <c r="K13" s="17">
        <v>8.5618866883229103E-2</v>
      </c>
      <c r="L13" s="17">
        <v>0.177927727319484</v>
      </c>
      <c r="M13" s="17"/>
      <c r="N13" s="17">
        <v>0.12729066765268601</v>
      </c>
      <c r="O13" s="17">
        <v>9.6500730233779197E-2</v>
      </c>
      <c r="P13" s="17">
        <v>0.10606201169320199</v>
      </c>
      <c r="Q13" s="17">
        <v>0.21797109260104</v>
      </c>
      <c r="R13" s="17"/>
      <c r="S13" s="17">
        <v>9.5416897896076797E-2</v>
      </c>
      <c r="T13" s="17">
        <v>0.20847259685390099</v>
      </c>
      <c r="U13" s="17">
        <v>0.14631969713985801</v>
      </c>
      <c r="V13" s="17">
        <v>0.11387738992736</v>
      </c>
      <c r="W13" s="17">
        <v>0.105183522156319</v>
      </c>
      <c r="X13" s="17">
        <v>0.19404561488716601</v>
      </c>
      <c r="Y13" s="17">
        <v>5.9751610589889599E-2</v>
      </c>
      <c r="Z13" s="17">
        <v>0.117355678689886</v>
      </c>
      <c r="AA13" s="17">
        <v>0.121815317613923</v>
      </c>
      <c r="AB13" s="17">
        <v>0.17822853056127499</v>
      </c>
      <c r="AC13" s="17">
        <v>0.14234882361459</v>
      </c>
      <c r="AD13" s="17">
        <v>0.20086924878245099</v>
      </c>
      <c r="AE13" s="17"/>
      <c r="AF13" s="17">
        <v>0.19303887926319299</v>
      </c>
      <c r="AG13" s="17">
        <v>0.13077991518673801</v>
      </c>
      <c r="AH13" s="17">
        <v>0.1081651417566</v>
      </c>
      <c r="AI13" s="17">
        <v>0.112815278438959</v>
      </c>
      <c r="AJ13" s="17">
        <v>5.5789122718026198E-2</v>
      </c>
      <c r="AK13" s="17">
        <v>6.3859858819530602E-2</v>
      </c>
      <c r="AL13" s="17"/>
      <c r="AM13" s="17">
        <v>0.198344659356368</v>
      </c>
      <c r="AN13" s="17">
        <v>0.131344154742837</v>
      </c>
      <c r="AO13" s="17">
        <v>0.10639417999582999</v>
      </c>
      <c r="AP13" s="17">
        <v>0.149245392222356</v>
      </c>
      <c r="AQ13" s="17">
        <v>9.8928136209711595E-2</v>
      </c>
      <c r="AR13" s="17"/>
      <c r="AS13" s="17">
        <v>8.9339528717932895E-2</v>
      </c>
      <c r="AT13" s="17">
        <v>0.143856096603942</v>
      </c>
      <c r="AU13" s="17">
        <v>0.146629261628649</v>
      </c>
      <c r="AV13" s="17">
        <v>0.16714554504808801</v>
      </c>
      <c r="AW13" s="17">
        <v>0.20288721611883301</v>
      </c>
      <c r="AX13" s="17">
        <v>8.7461036623303207E-2</v>
      </c>
      <c r="AY13" s="17"/>
      <c r="AZ13" s="17">
        <v>0.14549942921876799</v>
      </c>
      <c r="BA13" s="17">
        <v>0.12706014329539</v>
      </c>
      <c r="BB13" s="17">
        <v>0.20831877193774501</v>
      </c>
      <c r="BC13" s="17">
        <v>0.12979355460137301</v>
      </c>
      <c r="BD13" s="17">
        <v>8.1367941289194598E-2</v>
      </c>
      <c r="BE13" s="17"/>
      <c r="BF13" s="17">
        <v>0.135309027146439</v>
      </c>
      <c r="BG13" s="17"/>
      <c r="BH13" s="17">
        <v>0.11738559540334299</v>
      </c>
      <c r="BI13" s="17"/>
      <c r="BJ13" s="17">
        <v>0.15625166533791399</v>
      </c>
      <c r="BK13" s="17">
        <v>0.16445264002785501</v>
      </c>
      <c r="BL13" s="17">
        <v>0.105773568521823</v>
      </c>
      <c r="BM13" s="17">
        <v>0.17274889971214599</v>
      </c>
      <c r="BN13" s="17">
        <v>0.13325132053007799</v>
      </c>
      <c r="BO13" s="17">
        <v>7.7751150737600305E-2</v>
      </c>
      <c r="BP13" s="17"/>
      <c r="BQ13" s="17">
        <v>5.08084117625935E-2</v>
      </c>
      <c r="BR13" s="17">
        <v>0.127656419686312</v>
      </c>
      <c r="BS13" s="17">
        <v>0.13054799701668801</v>
      </c>
      <c r="BT13" s="17"/>
      <c r="BU13" s="17">
        <v>0</v>
      </c>
      <c r="BV13" s="17">
        <v>0.123392531737426</v>
      </c>
      <c r="BW13" s="17">
        <v>0.12543191808245899</v>
      </c>
      <c r="BX13" s="17"/>
      <c r="BY13" s="17">
        <v>4.72138140584311E-2</v>
      </c>
      <c r="BZ13" s="17"/>
      <c r="CA13" s="17">
        <v>8.9844321464993507E-2</v>
      </c>
    </row>
    <row r="14" spans="2:79" x14ac:dyDescent="0.35">
      <c r="B14" s="18" t="s">
        <v>389</v>
      </c>
      <c r="C14" s="21">
        <v>0.651698555599591</v>
      </c>
      <c r="D14" s="21">
        <v>0.66501102364714604</v>
      </c>
      <c r="E14" s="21">
        <v>0.63875333095643005</v>
      </c>
      <c r="F14" s="21"/>
      <c r="G14" s="21">
        <v>0.61733658289346205</v>
      </c>
      <c r="H14" s="21">
        <v>0.67244424478313303</v>
      </c>
      <c r="I14" s="21">
        <v>0.68625276334668295</v>
      </c>
      <c r="J14" s="21">
        <v>0.69763871031164704</v>
      </c>
      <c r="K14" s="21">
        <v>0.71118129786107898</v>
      </c>
      <c r="L14" s="21">
        <v>0.55316350212056997</v>
      </c>
      <c r="M14" s="21"/>
      <c r="N14" s="21">
        <v>0.69488805892321404</v>
      </c>
      <c r="O14" s="21">
        <v>0.68949278887333998</v>
      </c>
      <c r="P14" s="21">
        <v>0.67528718908614405</v>
      </c>
      <c r="Q14" s="21">
        <v>0.54359291953599198</v>
      </c>
      <c r="R14" s="21"/>
      <c r="S14" s="21">
        <v>0.70152683000374105</v>
      </c>
      <c r="T14" s="21">
        <v>0.62595174995194303</v>
      </c>
      <c r="U14" s="21">
        <v>0.69090919931794503</v>
      </c>
      <c r="V14" s="21">
        <v>0.64136435253490798</v>
      </c>
      <c r="W14" s="21">
        <v>0.62476837284345199</v>
      </c>
      <c r="X14" s="21">
        <v>0.64297278720297701</v>
      </c>
      <c r="Y14" s="21">
        <v>0.72119789397047396</v>
      </c>
      <c r="Z14" s="21">
        <v>0.68268239047188095</v>
      </c>
      <c r="AA14" s="21">
        <v>0.64350986176409197</v>
      </c>
      <c r="AB14" s="21">
        <v>0.610722578387909</v>
      </c>
      <c r="AC14" s="21">
        <v>0.63446616801018296</v>
      </c>
      <c r="AD14" s="21">
        <v>0.49380139462828498</v>
      </c>
      <c r="AE14" s="21"/>
      <c r="AF14" s="21">
        <v>0.63856487368206805</v>
      </c>
      <c r="AG14" s="21">
        <v>0.61678282717258304</v>
      </c>
      <c r="AH14" s="21">
        <v>0.67545059335640401</v>
      </c>
      <c r="AI14" s="21">
        <v>0.66850108199310498</v>
      </c>
      <c r="AJ14" s="21">
        <v>0.79071800812294302</v>
      </c>
      <c r="AK14" s="21">
        <v>0.83519611061770904</v>
      </c>
      <c r="AL14" s="21"/>
      <c r="AM14" s="21">
        <v>0.59119537035732905</v>
      </c>
      <c r="AN14" s="21">
        <v>0.63773815733215899</v>
      </c>
      <c r="AO14" s="21">
        <v>0.67403464848766503</v>
      </c>
      <c r="AP14" s="21">
        <v>0.69834378314721102</v>
      </c>
      <c r="AQ14" s="21">
        <v>0.82022973055608195</v>
      </c>
      <c r="AR14" s="21"/>
      <c r="AS14" s="21">
        <v>0.66686205422128597</v>
      </c>
      <c r="AT14" s="21">
        <v>0.68555655212131605</v>
      </c>
      <c r="AU14" s="21">
        <v>0.63621232588812704</v>
      </c>
      <c r="AV14" s="21">
        <v>0.64036476515345997</v>
      </c>
      <c r="AW14" s="21">
        <v>0.60086211773448595</v>
      </c>
      <c r="AX14" s="21">
        <v>0.63475456448816003</v>
      </c>
      <c r="AY14" s="21"/>
      <c r="AZ14" s="21">
        <v>0.67237668925296901</v>
      </c>
      <c r="BA14" s="21">
        <v>0.60482460134493998</v>
      </c>
      <c r="BB14" s="21">
        <v>0.582036813652271</v>
      </c>
      <c r="BC14" s="21">
        <v>0.70366251550883596</v>
      </c>
      <c r="BD14" s="21">
        <v>0.75135002739302803</v>
      </c>
      <c r="BE14" s="21"/>
      <c r="BF14" s="21">
        <v>0.64557846522168005</v>
      </c>
      <c r="BG14" s="21"/>
      <c r="BH14" s="21">
        <v>0.66165338571087295</v>
      </c>
      <c r="BI14" s="21"/>
      <c r="BJ14" s="21">
        <v>0.61864974050620103</v>
      </c>
      <c r="BK14" s="21">
        <v>0.64653365949500796</v>
      </c>
      <c r="BL14" s="21">
        <v>0.71494855229043797</v>
      </c>
      <c r="BM14" s="21">
        <v>0.509740772357685</v>
      </c>
      <c r="BN14" s="21">
        <v>0.79009175239071905</v>
      </c>
      <c r="BO14" s="21">
        <v>0.53614193894275097</v>
      </c>
      <c r="BP14" s="21"/>
      <c r="BQ14" s="21">
        <v>0.78139929534599295</v>
      </c>
      <c r="BR14" s="21">
        <v>0.62971873754857799</v>
      </c>
      <c r="BS14" s="21">
        <v>0.64821791976522503</v>
      </c>
      <c r="BT14" s="21"/>
      <c r="BU14" s="21">
        <v>0.72843093056478503</v>
      </c>
      <c r="BV14" s="21">
        <v>0.68796471989135699</v>
      </c>
      <c r="BW14" s="21">
        <v>0.63752665111957696</v>
      </c>
      <c r="BX14" s="21"/>
      <c r="BY14" s="21">
        <v>0.58653260763001003</v>
      </c>
      <c r="BZ14" s="21"/>
      <c r="CA14" s="21">
        <v>0.78693285992301798</v>
      </c>
    </row>
    <row r="15" spans="2:79" x14ac:dyDescent="0.35">
      <c r="B15" s="18" t="s">
        <v>390</v>
      </c>
      <c r="C15" s="21">
        <v>0.20968586412009099</v>
      </c>
      <c r="D15" s="21">
        <v>0.21533597572614199</v>
      </c>
      <c r="E15" s="21">
        <v>0.205780734057876</v>
      </c>
      <c r="F15" s="21"/>
      <c r="G15" s="21">
        <v>0.261437539118753</v>
      </c>
      <c r="H15" s="21">
        <v>0.18473545918468101</v>
      </c>
      <c r="I15" s="21">
        <v>0.19790934774753099</v>
      </c>
      <c r="J15" s="21">
        <v>0.134318299091676</v>
      </c>
      <c r="K15" s="21">
        <v>0.20319983525569199</v>
      </c>
      <c r="L15" s="21">
        <v>0.268908770559946</v>
      </c>
      <c r="M15" s="21"/>
      <c r="N15" s="21">
        <v>0.17782127342410001</v>
      </c>
      <c r="O15" s="21">
        <v>0.21400648089288099</v>
      </c>
      <c r="P15" s="21">
        <v>0.218650799220653</v>
      </c>
      <c r="Q15" s="21">
        <v>0.23843598786296799</v>
      </c>
      <c r="R15" s="21"/>
      <c r="S15" s="21">
        <v>0.20305627210018201</v>
      </c>
      <c r="T15" s="21">
        <v>0.16557565319415701</v>
      </c>
      <c r="U15" s="21">
        <v>0.16277110354219701</v>
      </c>
      <c r="V15" s="21">
        <v>0.244758257537732</v>
      </c>
      <c r="W15" s="21">
        <v>0.27004810500022902</v>
      </c>
      <c r="X15" s="21">
        <v>0.162981597909857</v>
      </c>
      <c r="Y15" s="21">
        <v>0.21905049543963701</v>
      </c>
      <c r="Z15" s="21">
        <v>0.19996193083823299</v>
      </c>
      <c r="AA15" s="21">
        <v>0.234674820621985</v>
      </c>
      <c r="AB15" s="21">
        <v>0.21104889105081601</v>
      </c>
      <c r="AC15" s="21">
        <v>0.22318500837522701</v>
      </c>
      <c r="AD15" s="21">
        <v>0.30532935658926402</v>
      </c>
      <c r="AE15" s="21"/>
      <c r="AF15" s="21">
        <v>0.16839624705473899</v>
      </c>
      <c r="AG15" s="21">
        <v>0.25243725764067898</v>
      </c>
      <c r="AH15" s="21">
        <v>0.216384264886996</v>
      </c>
      <c r="AI15" s="21">
        <v>0.21868363956793599</v>
      </c>
      <c r="AJ15" s="21">
        <v>0.15349286915903099</v>
      </c>
      <c r="AK15" s="21">
        <v>0.10094403056276</v>
      </c>
      <c r="AL15" s="21"/>
      <c r="AM15" s="21">
        <v>0.21045997028630301</v>
      </c>
      <c r="AN15" s="21">
        <v>0.230917687925004</v>
      </c>
      <c r="AO15" s="21">
        <v>0.21957117151650499</v>
      </c>
      <c r="AP15" s="21">
        <v>0.15241082463043301</v>
      </c>
      <c r="AQ15" s="21">
        <v>8.0842133234206595E-2</v>
      </c>
      <c r="AR15" s="21"/>
      <c r="AS15" s="21">
        <v>0.24379841706078101</v>
      </c>
      <c r="AT15" s="21">
        <v>0.170587351274743</v>
      </c>
      <c r="AU15" s="21">
        <v>0.21715841248322501</v>
      </c>
      <c r="AV15" s="21">
        <v>0.19248968979845199</v>
      </c>
      <c r="AW15" s="21">
        <v>0.19625066614668099</v>
      </c>
      <c r="AX15" s="21">
        <v>0.27778439888853701</v>
      </c>
      <c r="AY15" s="21"/>
      <c r="AZ15" s="21">
        <v>0.182123881528263</v>
      </c>
      <c r="BA15" s="21">
        <v>0.26811525535967101</v>
      </c>
      <c r="BB15" s="21">
        <v>0.20964441440998399</v>
      </c>
      <c r="BC15" s="21">
        <v>0.166543929889791</v>
      </c>
      <c r="BD15" s="21">
        <v>0.167282031317778</v>
      </c>
      <c r="BE15" s="21"/>
      <c r="BF15" s="21">
        <v>0.219112507631882</v>
      </c>
      <c r="BG15" s="21"/>
      <c r="BH15" s="21">
        <v>0.22096101888578401</v>
      </c>
      <c r="BI15" s="21"/>
      <c r="BJ15" s="21">
        <v>0.22509859415588501</v>
      </c>
      <c r="BK15" s="21">
        <v>0.189013700477137</v>
      </c>
      <c r="BL15" s="21">
        <v>0.17927787918773899</v>
      </c>
      <c r="BM15" s="21">
        <v>0.31751032793016898</v>
      </c>
      <c r="BN15" s="21">
        <v>7.6656927079203102E-2</v>
      </c>
      <c r="BO15" s="21">
        <v>0.386106910319649</v>
      </c>
      <c r="BP15" s="21"/>
      <c r="BQ15" s="21">
        <v>0.16779229289141401</v>
      </c>
      <c r="BR15" s="21">
        <v>0.24262484276511001</v>
      </c>
      <c r="BS15" s="21">
        <v>0.22123408321808799</v>
      </c>
      <c r="BT15" s="21"/>
      <c r="BU15" s="21">
        <v>0.27156906943521503</v>
      </c>
      <c r="BV15" s="21">
        <v>0.188642748371217</v>
      </c>
      <c r="BW15" s="21">
        <v>0.237041430797964</v>
      </c>
      <c r="BX15" s="21"/>
      <c r="BY15" s="21">
        <v>0.36625357831155902</v>
      </c>
      <c r="BZ15" s="21"/>
      <c r="CA15" s="21">
        <v>0.123222818611988</v>
      </c>
    </row>
    <row r="16" spans="2:79" x14ac:dyDescent="0.35">
      <c r="B16" s="18" t="s">
        <v>202</v>
      </c>
      <c r="C16" s="22">
        <v>0.44201269147950001</v>
      </c>
      <c r="D16" s="22">
        <v>0.44967504792100399</v>
      </c>
      <c r="E16" s="22">
        <v>0.432972596898554</v>
      </c>
      <c r="F16" s="22"/>
      <c r="G16" s="22">
        <v>0.35589904377470899</v>
      </c>
      <c r="H16" s="22">
        <v>0.48770878559845199</v>
      </c>
      <c r="I16" s="22">
        <v>0.48834341559915201</v>
      </c>
      <c r="J16" s="22">
        <v>0.56332041121997101</v>
      </c>
      <c r="K16" s="22">
        <v>0.50798146260538701</v>
      </c>
      <c r="L16" s="22">
        <v>0.28425473156062397</v>
      </c>
      <c r="M16" s="22"/>
      <c r="N16" s="22">
        <v>0.517066785499114</v>
      </c>
      <c r="O16" s="22">
        <v>0.47548630798045999</v>
      </c>
      <c r="P16" s="22">
        <v>0.45663638986549099</v>
      </c>
      <c r="Q16" s="22">
        <v>0.30515693167302299</v>
      </c>
      <c r="R16" s="22"/>
      <c r="S16" s="22">
        <v>0.49847055790355899</v>
      </c>
      <c r="T16" s="22">
        <v>0.46037609675778601</v>
      </c>
      <c r="U16" s="22">
        <v>0.52813809577574899</v>
      </c>
      <c r="V16" s="22">
        <v>0.39660609499717497</v>
      </c>
      <c r="W16" s="22">
        <v>0.35472026784322302</v>
      </c>
      <c r="X16" s="22">
        <v>0.47999118929312101</v>
      </c>
      <c r="Y16" s="22">
        <v>0.50214739853083701</v>
      </c>
      <c r="Z16" s="22">
        <v>0.48272045963364701</v>
      </c>
      <c r="AA16" s="22">
        <v>0.408835041142106</v>
      </c>
      <c r="AB16" s="22">
        <v>0.39967368733709302</v>
      </c>
      <c r="AC16" s="22">
        <v>0.41128115963495598</v>
      </c>
      <c r="AD16" s="22">
        <v>0.18847203803902099</v>
      </c>
      <c r="AE16" s="22"/>
      <c r="AF16" s="22">
        <v>0.47016862662733</v>
      </c>
      <c r="AG16" s="22">
        <v>0.364345569531904</v>
      </c>
      <c r="AH16" s="22">
        <v>0.45906632846940798</v>
      </c>
      <c r="AI16" s="22">
        <v>0.44981744242516802</v>
      </c>
      <c r="AJ16" s="22">
        <v>0.63722513896391197</v>
      </c>
      <c r="AK16" s="22">
        <v>0.73425208005495002</v>
      </c>
      <c r="AL16" s="22"/>
      <c r="AM16" s="22">
        <v>0.38073540007102602</v>
      </c>
      <c r="AN16" s="22">
        <v>0.40682046940715499</v>
      </c>
      <c r="AO16" s="22">
        <v>0.45446347697116002</v>
      </c>
      <c r="AP16" s="22">
        <v>0.54593295851677803</v>
      </c>
      <c r="AQ16" s="22">
        <v>0.73938759732187498</v>
      </c>
      <c r="AR16" s="22"/>
      <c r="AS16" s="22">
        <v>0.42306363716050399</v>
      </c>
      <c r="AT16" s="22">
        <v>0.51496920084657305</v>
      </c>
      <c r="AU16" s="22">
        <v>0.419053913404902</v>
      </c>
      <c r="AV16" s="22">
        <v>0.44787507535500798</v>
      </c>
      <c r="AW16" s="22">
        <v>0.40461145158780498</v>
      </c>
      <c r="AX16" s="22">
        <v>0.35697016559962302</v>
      </c>
      <c r="AY16" s="22"/>
      <c r="AZ16" s="22">
        <v>0.49025280772470597</v>
      </c>
      <c r="BA16" s="22">
        <v>0.33670934598526903</v>
      </c>
      <c r="BB16" s="22">
        <v>0.37239239924228701</v>
      </c>
      <c r="BC16" s="22">
        <v>0.53711858561904502</v>
      </c>
      <c r="BD16" s="22">
        <v>0.58406799607524995</v>
      </c>
      <c r="BE16" s="22"/>
      <c r="BF16" s="22">
        <v>0.42646595758979799</v>
      </c>
      <c r="BG16" s="22"/>
      <c r="BH16" s="22">
        <v>0.440692366825089</v>
      </c>
      <c r="BI16" s="22"/>
      <c r="BJ16" s="22">
        <v>0.39355114635031602</v>
      </c>
      <c r="BK16" s="22">
        <v>0.45751995901787101</v>
      </c>
      <c r="BL16" s="22">
        <v>0.535670673102699</v>
      </c>
      <c r="BM16" s="22">
        <v>0.192230444427515</v>
      </c>
      <c r="BN16" s="22">
        <v>0.71343482531151603</v>
      </c>
      <c r="BO16" s="22">
        <v>0.150035028623103</v>
      </c>
      <c r="BP16" s="22"/>
      <c r="BQ16" s="22">
        <v>0.613607002454579</v>
      </c>
      <c r="BR16" s="22">
        <v>0.38709389478346701</v>
      </c>
      <c r="BS16" s="22">
        <v>0.42698383654713701</v>
      </c>
      <c r="BT16" s="22"/>
      <c r="BU16" s="22">
        <v>0.45686186112957</v>
      </c>
      <c r="BV16" s="22">
        <v>0.49932197152014002</v>
      </c>
      <c r="BW16" s="22">
        <v>0.40048522032161199</v>
      </c>
      <c r="BX16" s="22"/>
      <c r="BY16" s="22">
        <v>0.220279029318452</v>
      </c>
      <c r="BZ16" s="22"/>
      <c r="CA16" s="22">
        <v>0.66371004131102995</v>
      </c>
    </row>
    <row r="17" spans="2:2" x14ac:dyDescent="0.35">
      <c r="B17" s="16" t="s">
        <v>582</v>
      </c>
    </row>
    <row r="18" spans="2:2" x14ac:dyDescent="0.35">
      <c r="B18" t="s">
        <v>107</v>
      </c>
    </row>
    <row r="19" spans="2:2" x14ac:dyDescent="0.35">
      <c r="B19" t="s">
        <v>108</v>
      </c>
    </row>
    <row r="21" spans="2:2" x14ac:dyDescent="0.35">
      <c r="B21"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A18"/>
  <sheetViews>
    <sheetView showGridLines="0" topLeftCell="A8"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800</v>
      </c>
      <c r="D7" s="10">
        <v>375</v>
      </c>
      <c r="E7" s="10">
        <v>424</v>
      </c>
      <c r="F7" s="10"/>
      <c r="G7" s="10">
        <v>87</v>
      </c>
      <c r="H7" s="10">
        <v>124</v>
      </c>
      <c r="I7" s="10">
        <v>107</v>
      </c>
      <c r="J7" s="10">
        <v>118</v>
      </c>
      <c r="K7" s="10">
        <v>151</v>
      </c>
      <c r="L7" s="10">
        <v>213</v>
      </c>
      <c r="M7" s="10"/>
      <c r="N7" s="10">
        <v>308</v>
      </c>
      <c r="O7" s="10">
        <v>225</v>
      </c>
      <c r="P7" s="10">
        <v>104</v>
      </c>
      <c r="Q7" s="10">
        <v>156</v>
      </c>
      <c r="R7" s="10"/>
      <c r="S7" s="10">
        <v>115</v>
      </c>
      <c r="T7" s="10">
        <v>108</v>
      </c>
      <c r="U7" s="10">
        <v>69</v>
      </c>
      <c r="V7" s="10">
        <v>74</v>
      </c>
      <c r="W7" s="10">
        <v>51</v>
      </c>
      <c r="X7" s="10">
        <v>66</v>
      </c>
      <c r="Y7" s="10">
        <v>64</v>
      </c>
      <c r="Z7" s="10">
        <v>25</v>
      </c>
      <c r="AA7" s="10">
        <v>94</v>
      </c>
      <c r="AB7" s="10">
        <v>76</v>
      </c>
      <c r="AC7" s="10">
        <v>37</v>
      </c>
      <c r="AD7" s="10">
        <v>21</v>
      </c>
      <c r="AE7" s="10"/>
      <c r="AF7" s="10">
        <v>117</v>
      </c>
      <c r="AG7" s="10">
        <v>259</v>
      </c>
      <c r="AH7" s="10">
        <v>151</v>
      </c>
      <c r="AI7" s="10">
        <v>99</v>
      </c>
      <c r="AJ7" s="10">
        <v>48</v>
      </c>
      <c r="AK7" s="10">
        <v>63</v>
      </c>
      <c r="AL7" s="10"/>
      <c r="AM7" s="10">
        <v>164</v>
      </c>
      <c r="AN7" s="10">
        <v>255</v>
      </c>
      <c r="AO7" s="10">
        <v>234</v>
      </c>
      <c r="AP7" s="10">
        <v>107</v>
      </c>
      <c r="AQ7" s="10">
        <v>16</v>
      </c>
      <c r="AR7" s="10"/>
      <c r="AS7" s="10">
        <v>175</v>
      </c>
      <c r="AT7" s="10">
        <v>199</v>
      </c>
      <c r="AU7" s="10">
        <v>102</v>
      </c>
      <c r="AV7" s="10">
        <v>162</v>
      </c>
      <c r="AW7" s="10">
        <v>108</v>
      </c>
      <c r="AX7" s="10">
        <v>54</v>
      </c>
      <c r="AY7" s="10"/>
      <c r="AZ7" s="10">
        <v>198</v>
      </c>
      <c r="BA7" s="10">
        <v>243</v>
      </c>
      <c r="BB7" s="10">
        <v>127</v>
      </c>
      <c r="BC7" s="10">
        <v>66</v>
      </c>
      <c r="BD7" s="10">
        <v>160</v>
      </c>
      <c r="BE7" s="10"/>
      <c r="BF7" s="10">
        <v>648</v>
      </c>
      <c r="BG7" s="10"/>
      <c r="BH7" s="10">
        <v>532</v>
      </c>
      <c r="BI7" s="10"/>
      <c r="BJ7" s="10">
        <v>215</v>
      </c>
      <c r="BK7" s="10">
        <v>171</v>
      </c>
      <c r="BL7" s="10">
        <v>270</v>
      </c>
      <c r="BM7" s="10">
        <v>54</v>
      </c>
      <c r="BN7" s="10">
        <v>28</v>
      </c>
      <c r="BO7" s="10">
        <v>23</v>
      </c>
      <c r="BP7" s="10"/>
      <c r="BQ7" s="10">
        <v>128</v>
      </c>
      <c r="BR7" s="10">
        <v>216</v>
      </c>
      <c r="BS7" s="10">
        <v>397</v>
      </c>
      <c r="BT7" s="10"/>
      <c r="BU7" s="10">
        <v>44</v>
      </c>
      <c r="BV7" s="10">
        <v>263</v>
      </c>
      <c r="BW7" s="10">
        <v>410</v>
      </c>
      <c r="BX7" s="10"/>
      <c r="BY7" s="10">
        <v>29</v>
      </c>
      <c r="BZ7" s="10"/>
      <c r="CA7" s="10">
        <v>189</v>
      </c>
    </row>
    <row r="8" spans="2:79" ht="30" customHeight="1" x14ac:dyDescent="0.35">
      <c r="B8" s="11" t="s">
        <v>20</v>
      </c>
      <c r="C8" s="11">
        <v>797</v>
      </c>
      <c r="D8" s="11">
        <v>388</v>
      </c>
      <c r="E8" s="11">
        <v>407</v>
      </c>
      <c r="F8" s="11"/>
      <c r="G8" s="11">
        <v>99</v>
      </c>
      <c r="H8" s="11">
        <v>145</v>
      </c>
      <c r="I8" s="11">
        <v>146</v>
      </c>
      <c r="J8" s="11">
        <v>118</v>
      </c>
      <c r="K8" s="11">
        <v>117</v>
      </c>
      <c r="L8" s="11">
        <v>171</v>
      </c>
      <c r="M8" s="11"/>
      <c r="N8" s="11">
        <v>205</v>
      </c>
      <c r="O8" s="11">
        <v>225</v>
      </c>
      <c r="P8" s="11">
        <v>173</v>
      </c>
      <c r="Q8" s="11">
        <v>186</v>
      </c>
      <c r="R8" s="11"/>
      <c r="S8" s="11">
        <v>125</v>
      </c>
      <c r="T8" s="11">
        <v>103</v>
      </c>
      <c r="U8" s="11">
        <v>66</v>
      </c>
      <c r="V8" s="11">
        <v>84</v>
      </c>
      <c r="W8" s="11">
        <v>51</v>
      </c>
      <c r="X8" s="11">
        <v>70</v>
      </c>
      <c r="Y8" s="11">
        <v>61</v>
      </c>
      <c r="Z8" s="11">
        <v>25</v>
      </c>
      <c r="AA8" s="11">
        <v>95</v>
      </c>
      <c r="AB8" s="11">
        <v>65</v>
      </c>
      <c r="AC8" s="11">
        <v>33</v>
      </c>
      <c r="AD8" s="11">
        <v>20</v>
      </c>
      <c r="AE8" s="11"/>
      <c r="AF8" s="11">
        <v>120</v>
      </c>
      <c r="AG8" s="11">
        <v>279</v>
      </c>
      <c r="AH8" s="11">
        <v>152</v>
      </c>
      <c r="AI8" s="11">
        <v>98</v>
      </c>
      <c r="AJ8" s="11">
        <v>45</v>
      </c>
      <c r="AK8" s="11">
        <v>40</v>
      </c>
      <c r="AL8" s="11"/>
      <c r="AM8" s="11">
        <v>176</v>
      </c>
      <c r="AN8" s="11">
        <v>265</v>
      </c>
      <c r="AO8" s="11">
        <v>220</v>
      </c>
      <c r="AP8" s="11">
        <v>96</v>
      </c>
      <c r="AQ8" s="11">
        <v>11</v>
      </c>
      <c r="AR8" s="11"/>
      <c r="AS8" s="11">
        <v>186</v>
      </c>
      <c r="AT8" s="11">
        <v>187</v>
      </c>
      <c r="AU8" s="11">
        <v>109</v>
      </c>
      <c r="AV8" s="11">
        <v>170</v>
      </c>
      <c r="AW8" s="11">
        <v>95</v>
      </c>
      <c r="AX8" s="11">
        <v>49</v>
      </c>
      <c r="AY8" s="11"/>
      <c r="AZ8" s="11">
        <v>170</v>
      </c>
      <c r="BA8" s="11">
        <v>269</v>
      </c>
      <c r="BB8" s="11">
        <v>134</v>
      </c>
      <c r="BC8" s="11">
        <v>58</v>
      </c>
      <c r="BD8" s="11">
        <v>162</v>
      </c>
      <c r="BE8" s="11"/>
      <c r="BF8" s="11">
        <v>640</v>
      </c>
      <c r="BG8" s="11"/>
      <c r="BH8" s="11">
        <v>511</v>
      </c>
      <c r="BI8" s="11"/>
      <c r="BJ8" s="11">
        <v>237</v>
      </c>
      <c r="BK8" s="11">
        <v>155</v>
      </c>
      <c r="BL8" s="11">
        <v>249</v>
      </c>
      <c r="BM8" s="11">
        <v>60</v>
      </c>
      <c r="BN8" s="11">
        <v>32</v>
      </c>
      <c r="BO8" s="11">
        <v>20</v>
      </c>
      <c r="BP8" s="11"/>
      <c r="BQ8" s="11">
        <v>129</v>
      </c>
      <c r="BR8" s="11">
        <v>211</v>
      </c>
      <c r="BS8" s="11">
        <v>394</v>
      </c>
      <c r="BT8" s="11"/>
      <c r="BU8" s="11">
        <v>45</v>
      </c>
      <c r="BV8" s="11">
        <v>252</v>
      </c>
      <c r="BW8" s="11">
        <v>407</v>
      </c>
      <c r="BX8" s="11"/>
      <c r="BY8" s="11">
        <v>33</v>
      </c>
      <c r="BZ8" s="11"/>
      <c r="CA8" s="11">
        <v>185</v>
      </c>
    </row>
    <row r="9" spans="2:79" x14ac:dyDescent="0.35">
      <c r="B9" s="18" t="s">
        <v>655</v>
      </c>
      <c r="C9" s="17">
        <v>0.17054296915616701</v>
      </c>
      <c r="D9" s="17">
        <v>0.21382552969948901</v>
      </c>
      <c r="E9" s="17">
        <v>0.13016465336805</v>
      </c>
      <c r="F9" s="17"/>
      <c r="G9" s="17">
        <v>0.13087396500832499</v>
      </c>
      <c r="H9" s="17">
        <v>0.211890001587766</v>
      </c>
      <c r="I9" s="17">
        <v>0.17666889800890601</v>
      </c>
      <c r="J9" s="17">
        <v>0.121864214204824</v>
      </c>
      <c r="K9" s="17">
        <v>0.17732583860055701</v>
      </c>
      <c r="L9" s="17">
        <v>0.18240730562118701</v>
      </c>
      <c r="M9" s="17"/>
      <c r="N9" s="17">
        <v>0.1057084124076</v>
      </c>
      <c r="O9" s="17">
        <v>0.154898647942638</v>
      </c>
      <c r="P9" s="17">
        <v>0.21805642468245401</v>
      </c>
      <c r="Q9" s="17">
        <v>0.217814937844268</v>
      </c>
      <c r="R9" s="17"/>
      <c r="S9" s="17">
        <v>0.114547646422179</v>
      </c>
      <c r="T9" s="17">
        <v>0.14918262028725099</v>
      </c>
      <c r="U9" s="17">
        <v>0.13716619667732799</v>
      </c>
      <c r="V9" s="17">
        <v>0.25696697507264099</v>
      </c>
      <c r="W9" s="17">
        <v>0.15622184232203401</v>
      </c>
      <c r="X9" s="17">
        <v>0.26214820466904998</v>
      </c>
      <c r="Y9" s="17">
        <v>0.18594522146293899</v>
      </c>
      <c r="Z9" s="17">
        <v>0.122362940378816</v>
      </c>
      <c r="AA9" s="17">
        <v>0.17910294302097199</v>
      </c>
      <c r="AB9" s="17">
        <v>0.132220712038678</v>
      </c>
      <c r="AC9" s="17">
        <v>0.124447011721011</v>
      </c>
      <c r="AD9" s="17">
        <v>0.25653896156253098</v>
      </c>
      <c r="AE9" s="17"/>
      <c r="AF9" s="17">
        <v>0.222928172637334</v>
      </c>
      <c r="AG9" s="17">
        <v>0.182230822587611</v>
      </c>
      <c r="AH9" s="17">
        <v>0.16587715896053801</v>
      </c>
      <c r="AI9" s="17">
        <v>0.141797158485025</v>
      </c>
      <c r="AJ9" s="17">
        <v>5.34328919017013E-2</v>
      </c>
      <c r="AK9" s="17">
        <v>0.166672734335854</v>
      </c>
      <c r="AL9" s="17"/>
      <c r="AM9" s="17">
        <v>0.19521934189394</v>
      </c>
      <c r="AN9" s="17">
        <v>0.19213177043763699</v>
      </c>
      <c r="AO9" s="17">
        <v>0.137031864575552</v>
      </c>
      <c r="AP9" s="17">
        <v>0.14943683114419501</v>
      </c>
      <c r="AQ9" s="17">
        <v>0.28444654725498802</v>
      </c>
      <c r="AR9" s="17"/>
      <c r="AS9" s="17">
        <v>0.188463838517655</v>
      </c>
      <c r="AT9" s="17">
        <v>0.14285892192042199</v>
      </c>
      <c r="AU9" s="17">
        <v>0.22720108992125801</v>
      </c>
      <c r="AV9" s="17">
        <v>0.12062976150148901</v>
      </c>
      <c r="AW9" s="17">
        <v>0.16080292681553701</v>
      </c>
      <c r="AX9" s="17">
        <v>0.274396165362494</v>
      </c>
      <c r="AY9" s="17"/>
      <c r="AZ9" s="17">
        <v>0.188260833359117</v>
      </c>
      <c r="BA9" s="17">
        <v>0.15162913770717201</v>
      </c>
      <c r="BB9" s="17">
        <v>0.17554712661184399</v>
      </c>
      <c r="BC9" s="17">
        <v>0.27592466283106698</v>
      </c>
      <c r="BD9" s="17">
        <v>0.14631941680920299</v>
      </c>
      <c r="BE9" s="17"/>
      <c r="BF9" s="17">
        <v>0.17775387423531999</v>
      </c>
      <c r="BG9" s="17"/>
      <c r="BH9" s="17">
        <v>0.186745450231146</v>
      </c>
      <c r="BI9" s="17"/>
      <c r="BJ9" s="17">
        <v>0.181613018944836</v>
      </c>
      <c r="BK9" s="17">
        <v>0.20564762534566</v>
      </c>
      <c r="BL9" s="17">
        <v>0.14514272395098199</v>
      </c>
      <c r="BM9" s="17">
        <v>0.19583102414290901</v>
      </c>
      <c r="BN9" s="17">
        <v>8.3138366705518593E-2</v>
      </c>
      <c r="BO9" s="17">
        <v>0.13163103654077901</v>
      </c>
      <c r="BP9" s="17"/>
      <c r="BQ9" s="17">
        <v>0.20350507223480299</v>
      </c>
      <c r="BR9" s="17">
        <v>0.18002665148574001</v>
      </c>
      <c r="BS9" s="17">
        <v>0.166668977953567</v>
      </c>
      <c r="BT9" s="17"/>
      <c r="BU9" s="17">
        <v>0.31257787972656698</v>
      </c>
      <c r="BV9" s="17">
        <v>0.16550784018019299</v>
      </c>
      <c r="BW9" s="17">
        <v>0.16356649228588699</v>
      </c>
      <c r="BX9" s="17"/>
      <c r="BY9" s="17">
        <v>0.221318932861194</v>
      </c>
      <c r="BZ9" s="17"/>
      <c r="CA9" s="17">
        <v>9.6503944812034906E-2</v>
      </c>
    </row>
    <row r="10" spans="2:79" x14ac:dyDescent="0.35">
      <c r="B10" s="18" t="s">
        <v>656</v>
      </c>
      <c r="C10" s="17">
        <v>0.36050359766802997</v>
      </c>
      <c r="D10" s="17">
        <v>0.36909992139813202</v>
      </c>
      <c r="E10" s="17">
        <v>0.349113253517915</v>
      </c>
      <c r="F10" s="17"/>
      <c r="G10" s="17">
        <v>0.38014803299237099</v>
      </c>
      <c r="H10" s="17">
        <v>0.36900975930540703</v>
      </c>
      <c r="I10" s="17">
        <v>0.32471769281448898</v>
      </c>
      <c r="J10" s="17">
        <v>0.41306430755130602</v>
      </c>
      <c r="K10" s="17">
        <v>0.30301672008054298</v>
      </c>
      <c r="L10" s="17">
        <v>0.37531303275029398</v>
      </c>
      <c r="M10" s="17"/>
      <c r="N10" s="17">
        <v>0.342127293023408</v>
      </c>
      <c r="O10" s="17">
        <v>0.40487563712980001</v>
      </c>
      <c r="P10" s="17">
        <v>0.38788793681091999</v>
      </c>
      <c r="Q10" s="17">
        <v>0.310354400594964</v>
      </c>
      <c r="R10" s="17"/>
      <c r="S10" s="17">
        <v>0.42050954609798702</v>
      </c>
      <c r="T10" s="17">
        <v>0.432759842581594</v>
      </c>
      <c r="U10" s="17">
        <v>0.40747122113768502</v>
      </c>
      <c r="V10" s="17">
        <v>0.35741333439134898</v>
      </c>
      <c r="W10" s="17">
        <v>0.30019943165698798</v>
      </c>
      <c r="X10" s="17">
        <v>0.239855481441136</v>
      </c>
      <c r="Y10" s="17">
        <v>0.414841447093108</v>
      </c>
      <c r="Z10" s="17">
        <v>0.24663571239667201</v>
      </c>
      <c r="AA10" s="17">
        <v>0.28652595854047302</v>
      </c>
      <c r="AB10" s="17">
        <v>0.39355856739468098</v>
      </c>
      <c r="AC10" s="17">
        <v>0.48722930279820398</v>
      </c>
      <c r="AD10" s="17">
        <v>7.1594028382821306E-2</v>
      </c>
      <c r="AE10" s="17"/>
      <c r="AF10" s="17">
        <v>0.31967923285435401</v>
      </c>
      <c r="AG10" s="17">
        <v>0.38507821473536702</v>
      </c>
      <c r="AH10" s="17">
        <v>0.40422456899839498</v>
      </c>
      <c r="AI10" s="17">
        <v>0.28147845759367701</v>
      </c>
      <c r="AJ10" s="17">
        <v>0.43493862040652698</v>
      </c>
      <c r="AK10" s="17">
        <v>0.34419867754142203</v>
      </c>
      <c r="AL10" s="17"/>
      <c r="AM10" s="17">
        <v>0.27837422692368302</v>
      </c>
      <c r="AN10" s="17">
        <v>0.39539046405525402</v>
      </c>
      <c r="AO10" s="17">
        <v>0.41204991869736302</v>
      </c>
      <c r="AP10" s="17">
        <v>0.31173173912327201</v>
      </c>
      <c r="AQ10" s="17">
        <v>0.26495615350377599</v>
      </c>
      <c r="AR10" s="17"/>
      <c r="AS10" s="17">
        <v>0.35277321605364897</v>
      </c>
      <c r="AT10" s="17">
        <v>0.39678593423825498</v>
      </c>
      <c r="AU10" s="17">
        <v>0.24295181191472701</v>
      </c>
      <c r="AV10" s="17">
        <v>0.410644871337081</v>
      </c>
      <c r="AW10" s="17">
        <v>0.34151977565390401</v>
      </c>
      <c r="AX10" s="17">
        <v>0.37442273135536303</v>
      </c>
      <c r="AY10" s="17"/>
      <c r="AZ10" s="17">
        <v>0.33030217295046599</v>
      </c>
      <c r="BA10" s="17">
        <v>0.36145368957649798</v>
      </c>
      <c r="BB10" s="17">
        <v>0.36595934056754498</v>
      </c>
      <c r="BC10" s="17">
        <v>0.26327196990517499</v>
      </c>
      <c r="BD10" s="17">
        <v>0.42240718181736803</v>
      </c>
      <c r="BE10" s="17"/>
      <c r="BF10" s="17">
        <v>0.34697665317423099</v>
      </c>
      <c r="BG10" s="17"/>
      <c r="BH10" s="17">
        <v>0.35908963687858197</v>
      </c>
      <c r="BI10" s="17"/>
      <c r="BJ10" s="17">
        <v>0.34637475617230301</v>
      </c>
      <c r="BK10" s="17">
        <v>0.37175442242828299</v>
      </c>
      <c r="BL10" s="17">
        <v>0.34782331100918801</v>
      </c>
      <c r="BM10" s="17">
        <v>0.37453266032244997</v>
      </c>
      <c r="BN10" s="17">
        <v>0.37355937625324298</v>
      </c>
      <c r="BO10" s="17">
        <v>0.37711641776939703</v>
      </c>
      <c r="BP10" s="17"/>
      <c r="BQ10" s="17">
        <v>0.28503784045959502</v>
      </c>
      <c r="BR10" s="17">
        <v>0.39778948137185899</v>
      </c>
      <c r="BS10" s="17">
        <v>0.37869434141536801</v>
      </c>
      <c r="BT10" s="17"/>
      <c r="BU10" s="17">
        <v>0.32236941071276498</v>
      </c>
      <c r="BV10" s="17">
        <v>0.37526555811253698</v>
      </c>
      <c r="BW10" s="17">
        <v>0.36046898173284603</v>
      </c>
      <c r="BX10" s="17"/>
      <c r="BY10" s="17">
        <v>0.31224429853699398</v>
      </c>
      <c r="BZ10" s="17"/>
      <c r="CA10" s="17">
        <v>0.40907537238373198</v>
      </c>
    </row>
    <row r="11" spans="2:79" x14ac:dyDescent="0.35">
      <c r="B11" s="18" t="s">
        <v>657</v>
      </c>
      <c r="C11" s="17">
        <v>0.24591728414102701</v>
      </c>
      <c r="D11" s="17">
        <v>0.21191705083098</v>
      </c>
      <c r="E11" s="17">
        <v>0.27953779452780197</v>
      </c>
      <c r="F11" s="17"/>
      <c r="G11" s="17">
        <v>0.33485743114809602</v>
      </c>
      <c r="H11" s="17">
        <v>0.210556570348753</v>
      </c>
      <c r="I11" s="17">
        <v>0.26154640745617003</v>
      </c>
      <c r="J11" s="17">
        <v>0.25273897701849002</v>
      </c>
      <c r="K11" s="17">
        <v>0.28649208904185602</v>
      </c>
      <c r="L11" s="17">
        <v>0.17839835367694801</v>
      </c>
      <c r="M11" s="17"/>
      <c r="N11" s="17">
        <v>0.32845872736741499</v>
      </c>
      <c r="O11" s="17">
        <v>0.23548178739282999</v>
      </c>
      <c r="P11" s="17">
        <v>0.19213953706773701</v>
      </c>
      <c r="Q11" s="17">
        <v>0.20438205273042401</v>
      </c>
      <c r="R11" s="17"/>
      <c r="S11" s="17">
        <v>0.28591842695661401</v>
      </c>
      <c r="T11" s="17">
        <v>0.216691398892534</v>
      </c>
      <c r="U11" s="17">
        <v>0.209497449840883</v>
      </c>
      <c r="V11" s="17">
        <v>0.221753275009445</v>
      </c>
      <c r="W11" s="17">
        <v>0.27866537620481402</v>
      </c>
      <c r="X11" s="17">
        <v>0.34143512869783099</v>
      </c>
      <c r="Y11" s="17">
        <v>0.157791760410531</v>
      </c>
      <c r="Z11" s="17">
        <v>0.31808507051527102</v>
      </c>
      <c r="AA11" s="17">
        <v>0.24237566389474699</v>
      </c>
      <c r="AB11" s="17">
        <v>0.160957568771469</v>
      </c>
      <c r="AC11" s="17">
        <v>0.25414343836633102</v>
      </c>
      <c r="AD11" s="17">
        <v>0.402871331788274</v>
      </c>
      <c r="AE11" s="17"/>
      <c r="AF11" s="17">
        <v>0.168738905260228</v>
      </c>
      <c r="AG11" s="17">
        <v>0.255746441014221</v>
      </c>
      <c r="AH11" s="17">
        <v>0.25292305813431099</v>
      </c>
      <c r="AI11" s="17">
        <v>0.30961083507937698</v>
      </c>
      <c r="AJ11" s="17">
        <v>0.22098912745431201</v>
      </c>
      <c r="AK11" s="17">
        <v>0.39362009824505401</v>
      </c>
      <c r="AL11" s="17"/>
      <c r="AM11" s="17">
        <v>0.230383915841055</v>
      </c>
      <c r="AN11" s="17">
        <v>0.23581099859006099</v>
      </c>
      <c r="AO11" s="17">
        <v>0.27252248085978498</v>
      </c>
      <c r="AP11" s="17">
        <v>0.288899562809463</v>
      </c>
      <c r="AQ11" s="17">
        <v>0.133669106947709</v>
      </c>
      <c r="AR11" s="17"/>
      <c r="AS11" s="17">
        <v>0.30839587924909301</v>
      </c>
      <c r="AT11" s="17">
        <v>0.209027118107391</v>
      </c>
      <c r="AU11" s="17">
        <v>0.33444917040312999</v>
      </c>
      <c r="AV11" s="17">
        <v>0.222342195873202</v>
      </c>
      <c r="AW11" s="17">
        <v>0.163662279904879</v>
      </c>
      <c r="AX11" s="17">
        <v>0.19553502660488001</v>
      </c>
      <c r="AY11" s="17"/>
      <c r="AZ11" s="17">
        <v>0.26306697496100701</v>
      </c>
      <c r="BA11" s="17">
        <v>0.25361110145231502</v>
      </c>
      <c r="BB11" s="17">
        <v>0.244537870836634</v>
      </c>
      <c r="BC11" s="17">
        <v>0.13583143887782301</v>
      </c>
      <c r="BD11" s="17">
        <v>0.25116826061556502</v>
      </c>
      <c r="BE11" s="17"/>
      <c r="BF11" s="17">
        <v>0.25010051741564598</v>
      </c>
      <c r="BG11" s="17"/>
      <c r="BH11" s="17">
        <v>0.23888752491272799</v>
      </c>
      <c r="BI11" s="17"/>
      <c r="BJ11" s="17">
        <v>0.25280189815679099</v>
      </c>
      <c r="BK11" s="17">
        <v>0.193325351492485</v>
      </c>
      <c r="BL11" s="17">
        <v>0.290108076601997</v>
      </c>
      <c r="BM11" s="17">
        <v>0.148888996478902</v>
      </c>
      <c r="BN11" s="17">
        <v>0.32475390387581299</v>
      </c>
      <c r="BO11" s="17">
        <v>0.246814435530233</v>
      </c>
      <c r="BP11" s="17"/>
      <c r="BQ11" s="17">
        <v>0.33900210395577901</v>
      </c>
      <c r="BR11" s="17">
        <v>0.21815856185260399</v>
      </c>
      <c r="BS11" s="17">
        <v>0.22919336083300401</v>
      </c>
      <c r="BT11" s="17"/>
      <c r="BU11" s="17">
        <v>0.229084447162062</v>
      </c>
      <c r="BV11" s="17">
        <v>0.24874903409232901</v>
      </c>
      <c r="BW11" s="17">
        <v>0.24687822612326499</v>
      </c>
      <c r="BX11" s="17"/>
      <c r="BY11" s="17">
        <v>0.34795848345146502</v>
      </c>
      <c r="BZ11" s="17"/>
      <c r="CA11" s="17">
        <v>0.25444492582014</v>
      </c>
    </row>
    <row r="12" spans="2:79" x14ac:dyDescent="0.35">
      <c r="B12" s="18" t="s">
        <v>658</v>
      </c>
      <c r="C12" s="17">
        <v>0.10260492335799</v>
      </c>
      <c r="D12" s="17">
        <v>0.111244318868769</v>
      </c>
      <c r="E12" s="17">
        <v>9.4888453572447504E-2</v>
      </c>
      <c r="F12" s="17"/>
      <c r="G12" s="17">
        <v>0.13066510280488999</v>
      </c>
      <c r="H12" s="17">
        <v>8.6523924241127495E-2</v>
      </c>
      <c r="I12" s="17">
        <v>0.13915323841486801</v>
      </c>
      <c r="J12" s="17">
        <v>9.8626316198478295E-2</v>
      </c>
      <c r="K12" s="17">
        <v>7.5795065352592506E-2</v>
      </c>
      <c r="L12" s="17">
        <v>8.9777994199804201E-2</v>
      </c>
      <c r="M12" s="17"/>
      <c r="N12" s="17">
        <v>0.127285617031485</v>
      </c>
      <c r="O12" s="17">
        <v>0.100209394015999</v>
      </c>
      <c r="P12" s="17">
        <v>7.7714793197006499E-2</v>
      </c>
      <c r="Q12" s="17">
        <v>0.10005771786616401</v>
      </c>
      <c r="R12" s="17"/>
      <c r="S12" s="17">
        <v>0.124246069613584</v>
      </c>
      <c r="T12" s="17">
        <v>7.6576514998751302E-2</v>
      </c>
      <c r="U12" s="17">
        <v>0.137393421404991</v>
      </c>
      <c r="V12" s="17">
        <v>3.94231465629317E-2</v>
      </c>
      <c r="W12" s="17">
        <v>6.4638699447806605E-2</v>
      </c>
      <c r="X12" s="17">
        <v>6.0377096654672197E-2</v>
      </c>
      <c r="Y12" s="17">
        <v>0.15533903667538701</v>
      </c>
      <c r="Z12" s="17">
        <v>0.125171261671952</v>
      </c>
      <c r="AA12" s="17">
        <v>0.115203632009756</v>
      </c>
      <c r="AB12" s="17">
        <v>0.13012147955226</v>
      </c>
      <c r="AC12" s="17">
        <v>8.9301367626501996E-2</v>
      </c>
      <c r="AD12" s="17">
        <v>0.18081718814197101</v>
      </c>
      <c r="AE12" s="17"/>
      <c r="AF12" s="17">
        <v>0.13874893689282999</v>
      </c>
      <c r="AG12" s="17">
        <v>6.3412173168572006E-2</v>
      </c>
      <c r="AH12" s="17">
        <v>8.1105219292086903E-2</v>
      </c>
      <c r="AI12" s="17">
        <v>0.143981817353389</v>
      </c>
      <c r="AJ12" s="17">
        <v>0.214654857469564</v>
      </c>
      <c r="AK12" s="17">
        <v>7.7504386007010206E-2</v>
      </c>
      <c r="AL12" s="17"/>
      <c r="AM12" s="17">
        <v>0.104914205107606</v>
      </c>
      <c r="AN12" s="17">
        <v>9.5066239745710698E-2</v>
      </c>
      <c r="AO12" s="17">
        <v>0.100616395923456</v>
      </c>
      <c r="AP12" s="17">
        <v>0.119053942174151</v>
      </c>
      <c r="AQ12" s="17">
        <v>5.3547612287972501E-2</v>
      </c>
      <c r="AR12" s="17"/>
      <c r="AS12" s="17">
        <v>8.5877198215542905E-2</v>
      </c>
      <c r="AT12" s="17">
        <v>0.132214869865483</v>
      </c>
      <c r="AU12" s="17">
        <v>0.108003056622969</v>
      </c>
      <c r="AV12" s="17">
        <v>8.5160073947128295E-2</v>
      </c>
      <c r="AW12" s="17">
        <v>0.110067204347022</v>
      </c>
      <c r="AX12" s="17">
        <v>8.7194913819051797E-2</v>
      </c>
      <c r="AY12" s="17"/>
      <c r="AZ12" s="17">
        <v>6.5718867335780001E-2</v>
      </c>
      <c r="BA12" s="17">
        <v>0.113497117518374</v>
      </c>
      <c r="BB12" s="17">
        <v>0.110659913879564</v>
      </c>
      <c r="BC12" s="17">
        <v>0.138669371173443</v>
      </c>
      <c r="BD12" s="17">
        <v>9.8480599378203401E-2</v>
      </c>
      <c r="BE12" s="17"/>
      <c r="BF12" s="17">
        <v>0.108278870621838</v>
      </c>
      <c r="BG12" s="17"/>
      <c r="BH12" s="17">
        <v>9.4051652572013505E-2</v>
      </c>
      <c r="BI12" s="17"/>
      <c r="BJ12" s="17">
        <v>9.0130168475785505E-2</v>
      </c>
      <c r="BK12" s="17">
        <v>7.7867388311331998E-2</v>
      </c>
      <c r="BL12" s="17">
        <v>0.122305347285835</v>
      </c>
      <c r="BM12" s="17">
        <v>0.12564955501327599</v>
      </c>
      <c r="BN12" s="17">
        <v>0.18089952778142901</v>
      </c>
      <c r="BO12" s="17">
        <v>0.13850179636957899</v>
      </c>
      <c r="BP12" s="17"/>
      <c r="BQ12" s="17">
        <v>8.4628329194654697E-2</v>
      </c>
      <c r="BR12" s="17">
        <v>9.2901268117039498E-2</v>
      </c>
      <c r="BS12" s="17">
        <v>0.117826243990817</v>
      </c>
      <c r="BT12" s="17"/>
      <c r="BU12" s="17">
        <v>7.9671017043011702E-2</v>
      </c>
      <c r="BV12" s="17">
        <v>0.116251701545783</v>
      </c>
      <c r="BW12" s="17">
        <v>0.10441275937483201</v>
      </c>
      <c r="BX12" s="17"/>
      <c r="BY12" s="17">
        <v>7.4109284677608203E-2</v>
      </c>
      <c r="BZ12" s="17"/>
      <c r="CA12" s="17">
        <v>0.113311466823645</v>
      </c>
    </row>
    <row r="13" spans="2:79" x14ac:dyDescent="0.35">
      <c r="B13" s="18" t="s">
        <v>136</v>
      </c>
      <c r="C13" s="19">
        <v>0.12043122567678601</v>
      </c>
      <c r="D13" s="19">
        <v>9.3913179202629996E-2</v>
      </c>
      <c r="E13" s="19">
        <v>0.14629584501378501</v>
      </c>
      <c r="F13" s="19"/>
      <c r="G13" s="19">
        <v>2.3455468046319101E-2</v>
      </c>
      <c r="H13" s="19">
        <v>0.122019744516946</v>
      </c>
      <c r="I13" s="19">
        <v>9.7913763305568002E-2</v>
      </c>
      <c r="J13" s="19">
        <v>0.113706185026902</v>
      </c>
      <c r="K13" s="19">
        <v>0.15737028692445101</v>
      </c>
      <c r="L13" s="19">
        <v>0.17410331375176699</v>
      </c>
      <c r="M13" s="19"/>
      <c r="N13" s="19">
        <v>9.6419950170092097E-2</v>
      </c>
      <c r="O13" s="19">
        <v>0.104534533518733</v>
      </c>
      <c r="P13" s="19">
        <v>0.124201308241882</v>
      </c>
      <c r="Q13" s="19">
        <v>0.16739089096418</v>
      </c>
      <c r="R13" s="19"/>
      <c r="S13" s="19">
        <v>5.4778310909635801E-2</v>
      </c>
      <c r="T13" s="19">
        <v>0.124789623239871</v>
      </c>
      <c r="U13" s="19">
        <v>0.10847171093911299</v>
      </c>
      <c r="V13" s="19">
        <v>0.124443268963633</v>
      </c>
      <c r="W13" s="19">
        <v>0.20027465036835701</v>
      </c>
      <c r="X13" s="19">
        <v>9.6184088537311099E-2</v>
      </c>
      <c r="Y13" s="19">
        <v>8.6082534358035701E-2</v>
      </c>
      <c r="Z13" s="19">
        <v>0.18774501503728899</v>
      </c>
      <c r="AA13" s="19">
        <v>0.17679180253405199</v>
      </c>
      <c r="AB13" s="19">
        <v>0.183141672242913</v>
      </c>
      <c r="AC13" s="19">
        <v>4.48788794879523E-2</v>
      </c>
      <c r="AD13" s="19">
        <v>8.81784901244035E-2</v>
      </c>
      <c r="AE13" s="19"/>
      <c r="AF13" s="19">
        <v>0.149904752355254</v>
      </c>
      <c r="AG13" s="19">
        <v>0.113532348494229</v>
      </c>
      <c r="AH13" s="19">
        <v>9.5869994614668705E-2</v>
      </c>
      <c r="AI13" s="19">
        <v>0.123131731488531</v>
      </c>
      <c r="AJ13" s="19">
        <v>7.5984502767896298E-2</v>
      </c>
      <c r="AK13" s="19">
        <v>1.80041038706595E-2</v>
      </c>
      <c r="AL13" s="19"/>
      <c r="AM13" s="19">
        <v>0.19110831023371599</v>
      </c>
      <c r="AN13" s="19">
        <v>8.1600527171337103E-2</v>
      </c>
      <c r="AO13" s="19">
        <v>7.7779339943843395E-2</v>
      </c>
      <c r="AP13" s="19">
        <v>0.13087792474891799</v>
      </c>
      <c r="AQ13" s="19">
        <v>0.26338058000555498</v>
      </c>
      <c r="AR13" s="19"/>
      <c r="AS13" s="19">
        <v>6.4489867964060199E-2</v>
      </c>
      <c r="AT13" s="19">
        <v>0.11911315586844901</v>
      </c>
      <c r="AU13" s="19">
        <v>8.7394871137916899E-2</v>
      </c>
      <c r="AV13" s="19">
        <v>0.16122309734110099</v>
      </c>
      <c r="AW13" s="19">
        <v>0.22394781327865801</v>
      </c>
      <c r="AX13" s="19">
        <v>6.8451162858210596E-2</v>
      </c>
      <c r="AY13" s="19"/>
      <c r="AZ13" s="19">
        <v>0.15265115139363</v>
      </c>
      <c r="BA13" s="19">
        <v>0.119808953745641</v>
      </c>
      <c r="BB13" s="19">
        <v>0.103295748104413</v>
      </c>
      <c r="BC13" s="19">
        <v>0.186302557212492</v>
      </c>
      <c r="BD13" s="19">
        <v>8.1624541379660798E-2</v>
      </c>
      <c r="BE13" s="19"/>
      <c r="BF13" s="19">
        <v>0.116890084552966</v>
      </c>
      <c r="BG13" s="19"/>
      <c r="BH13" s="19">
        <v>0.121225735405531</v>
      </c>
      <c r="BI13" s="19"/>
      <c r="BJ13" s="19">
        <v>0.12908015825028299</v>
      </c>
      <c r="BK13" s="19">
        <v>0.15140521242224</v>
      </c>
      <c r="BL13" s="19">
        <v>9.4620541151997806E-2</v>
      </c>
      <c r="BM13" s="19">
        <v>0.155097764042463</v>
      </c>
      <c r="BN13" s="19">
        <v>3.7648825383996401E-2</v>
      </c>
      <c r="BO13" s="19">
        <v>0.105936313790012</v>
      </c>
      <c r="BP13" s="19"/>
      <c r="BQ13" s="19">
        <v>8.7826654155167799E-2</v>
      </c>
      <c r="BR13" s="19">
        <v>0.111124037172757</v>
      </c>
      <c r="BS13" s="19">
        <v>0.107617075807244</v>
      </c>
      <c r="BT13" s="19"/>
      <c r="BU13" s="19">
        <v>5.6297245355594501E-2</v>
      </c>
      <c r="BV13" s="19">
        <v>9.4225866069157102E-2</v>
      </c>
      <c r="BW13" s="19">
        <v>0.124673540483169</v>
      </c>
      <c r="BX13" s="19"/>
      <c r="BY13" s="19">
        <v>4.4369000472738999E-2</v>
      </c>
      <c r="BZ13" s="19"/>
      <c r="CA13" s="19">
        <v>0.126664290160448</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A18"/>
  <sheetViews>
    <sheetView showGridLines="0" topLeftCell="A6"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816</v>
      </c>
      <c r="D7" s="10">
        <v>370</v>
      </c>
      <c r="E7" s="10">
        <v>443</v>
      </c>
      <c r="F7" s="10"/>
      <c r="G7" s="10">
        <v>95</v>
      </c>
      <c r="H7" s="10">
        <v>112</v>
      </c>
      <c r="I7" s="10">
        <v>93</v>
      </c>
      <c r="J7" s="10">
        <v>151</v>
      </c>
      <c r="K7" s="10">
        <v>144</v>
      </c>
      <c r="L7" s="10">
        <v>221</v>
      </c>
      <c r="M7" s="10"/>
      <c r="N7" s="10">
        <v>314</v>
      </c>
      <c r="O7" s="10">
        <v>216</v>
      </c>
      <c r="P7" s="10">
        <v>108</v>
      </c>
      <c r="Q7" s="10">
        <v>170</v>
      </c>
      <c r="R7" s="10"/>
      <c r="S7" s="10">
        <v>84</v>
      </c>
      <c r="T7" s="10">
        <v>109</v>
      </c>
      <c r="U7" s="10">
        <v>80</v>
      </c>
      <c r="V7" s="10">
        <v>61</v>
      </c>
      <c r="W7" s="10">
        <v>57</v>
      </c>
      <c r="X7" s="10">
        <v>69</v>
      </c>
      <c r="Y7" s="10">
        <v>73</v>
      </c>
      <c r="Z7" s="10">
        <v>32</v>
      </c>
      <c r="AA7" s="10">
        <v>91</v>
      </c>
      <c r="AB7" s="10">
        <v>75</v>
      </c>
      <c r="AC7" s="10">
        <v>50</v>
      </c>
      <c r="AD7" s="10">
        <v>35</v>
      </c>
      <c r="AE7" s="10"/>
      <c r="AF7" s="10">
        <v>150</v>
      </c>
      <c r="AG7" s="10">
        <v>255</v>
      </c>
      <c r="AH7" s="10">
        <v>139</v>
      </c>
      <c r="AI7" s="10">
        <v>107</v>
      </c>
      <c r="AJ7" s="10">
        <v>44</v>
      </c>
      <c r="AK7" s="10">
        <v>67</v>
      </c>
      <c r="AL7" s="10"/>
      <c r="AM7" s="10">
        <v>170</v>
      </c>
      <c r="AN7" s="10">
        <v>269</v>
      </c>
      <c r="AO7" s="10">
        <v>235</v>
      </c>
      <c r="AP7" s="10">
        <v>104</v>
      </c>
      <c r="AQ7" s="10">
        <v>15</v>
      </c>
      <c r="AR7" s="10"/>
      <c r="AS7" s="10">
        <v>146</v>
      </c>
      <c r="AT7" s="10">
        <v>194</v>
      </c>
      <c r="AU7" s="10">
        <v>119</v>
      </c>
      <c r="AV7" s="10">
        <v>170</v>
      </c>
      <c r="AW7" s="10">
        <v>102</v>
      </c>
      <c r="AX7" s="10">
        <v>83</v>
      </c>
      <c r="AY7" s="10"/>
      <c r="AZ7" s="10">
        <v>185</v>
      </c>
      <c r="BA7" s="10">
        <v>227</v>
      </c>
      <c r="BB7" s="10">
        <v>148</v>
      </c>
      <c r="BC7" s="10">
        <v>66</v>
      </c>
      <c r="BD7" s="10">
        <v>185</v>
      </c>
      <c r="BE7" s="10"/>
      <c r="BF7" s="10">
        <v>668</v>
      </c>
      <c r="BG7" s="10"/>
      <c r="BH7" s="10">
        <v>520</v>
      </c>
      <c r="BI7" s="10"/>
      <c r="BJ7" s="10">
        <v>227</v>
      </c>
      <c r="BK7" s="10">
        <v>185</v>
      </c>
      <c r="BL7" s="10">
        <v>269</v>
      </c>
      <c r="BM7" s="10">
        <v>59</v>
      </c>
      <c r="BN7" s="10">
        <v>16</v>
      </c>
      <c r="BO7" s="10">
        <v>21</v>
      </c>
      <c r="BP7" s="10"/>
      <c r="BQ7" s="10">
        <v>104</v>
      </c>
      <c r="BR7" s="10">
        <v>234</v>
      </c>
      <c r="BS7" s="10">
        <v>415</v>
      </c>
      <c r="BT7" s="10"/>
      <c r="BU7" s="10">
        <v>23</v>
      </c>
      <c r="BV7" s="10">
        <v>241</v>
      </c>
      <c r="BW7" s="10">
        <v>459</v>
      </c>
      <c r="BX7" s="10"/>
      <c r="BY7" s="10">
        <v>31</v>
      </c>
      <c r="BZ7" s="10"/>
      <c r="CA7" s="10">
        <v>181</v>
      </c>
    </row>
    <row r="8" spans="2:79" ht="30" customHeight="1" x14ac:dyDescent="0.35">
      <c r="B8" s="11" t="s">
        <v>20</v>
      </c>
      <c r="C8" s="11">
        <v>814</v>
      </c>
      <c r="D8" s="11">
        <v>387</v>
      </c>
      <c r="E8" s="11">
        <v>425</v>
      </c>
      <c r="F8" s="11"/>
      <c r="G8" s="11">
        <v>113</v>
      </c>
      <c r="H8" s="11">
        <v>129</v>
      </c>
      <c r="I8" s="11">
        <v>118</v>
      </c>
      <c r="J8" s="11">
        <v>169</v>
      </c>
      <c r="K8" s="11">
        <v>110</v>
      </c>
      <c r="L8" s="11">
        <v>175</v>
      </c>
      <c r="M8" s="11"/>
      <c r="N8" s="11">
        <v>214</v>
      </c>
      <c r="O8" s="11">
        <v>207</v>
      </c>
      <c r="P8" s="11">
        <v>178</v>
      </c>
      <c r="Q8" s="11">
        <v>207</v>
      </c>
      <c r="R8" s="11"/>
      <c r="S8" s="11">
        <v>88</v>
      </c>
      <c r="T8" s="11">
        <v>114</v>
      </c>
      <c r="U8" s="11">
        <v>73</v>
      </c>
      <c r="V8" s="11">
        <v>71</v>
      </c>
      <c r="W8" s="11">
        <v>58</v>
      </c>
      <c r="X8" s="11">
        <v>76</v>
      </c>
      <c r="Y8" s="11">
        <v>60</v>
      </c>
      <c r="Z8" s="11">
        <v>33</v>
      </c>
      <c r="AA8" s="11">
        <v>92</v>
      </c>
      <c r="AB8" s="11">
        <v>73</v>
      </c>
      <c r="AC8" s="11">
        <v>46</v>
      </c>
      <c r="AD8" s="11">
        <v>30</v>
      </c>
      <c r="AE8" s="11"/>
      <c r="AF8" s="11">
        <v>147</v>
      </c>
      <c r="AG8" s="11">
        <v>283</v>
      </c>
      <c r="AH8" s="11">
        <v>143</v>
      </c>
      <c r="AI8" s="11">
        <v>103</v>
      </c>
      <c r="AJ8" s="11">
        <v>37</v>
      </c>
      <c r="AK8" s="11">
        <v>48</v>
      </c>
      <c r="AL8" s="11"/>
      <c r="AM8" s="11">
        <v>191</v>
      </c>
      <c r="AN8" s="11">
        <v>292</v>
      </c>
      <c r="AO8" s="11">
        <v>210</v>
      </c>
      <c r="AP8" s="11">
        <v>89</v>
      </c>
      <c r="AQ8" s="11">
        <v>9</v>
      </c>
      <c r="AR8" s="11"/>
      <c r="AS8" s="11">
        <v>146</v>
      </c>
      <c r="AT8" s="11">
        <v>188</v>
      </c>
      <c r="AU8" s="11">
        <v>132</v>
      </c>
      <c r="AV8" s="11">
        <v>169</v>
      </c>
      <c r="AW8" s="11">
        <v>99</v>
      </c>
      <c r="AX8" s="11">
        <v>79</v>
      </c>
      <c r="AY8" s="11"/>
      <c r="AZ8" s="11">
        <v>153</v>
      </c>
      <c r="BA8" s="11">
        <v>226</v>
      </c>
      <c r="BB8" s="11">
        <v>167</v>
      </c>
      <c r="BC8" s="11">
        <v>60</v>
      </c>
      <c r="BD8" s="11">
        <v>202</v>
      </c>
      <c r="BE8" s="11"/>
      <c r="BF8" s="11">
        <v>638</v>
      </c>
      <c r="BG8" s="11"/>
      <c r="BH8" s="11">
        <v>471</v>
      </c>
      <c r="BI8" s="11"/>
      <c r="BJ8" s="11">
        <v>241</v>
      </c>
      <c r="BK8" s="11">
        <v>172</v>
      </c>
      <c r="BL8" s="11">
        <v>241</v>
      </c>
      <c r="BM8" s="11">
        <v>75</v>
      </c>
      <c r="BN8" s="11">
        <v>16</v>
      </c>
      <c r="BO8" s="11">
        <v>25</v>
      </c>
      <c r="BP8" s="11"/>
      <c r="BQ8" s="11">
        <v>101</v>
      </c>
      <c r="BR8" s="11">
        <v>232</v>
      </c>
      <c r="BS8" s="11">
        <v>414</v>
      </c>
      <c r="BT8" s="11"/>
      <c r="BU8" s="11">
        <v>21</v>
      </c>
      <c r="BV8" s="11">
        <v>223</v>
      </c>
      <c r="BW8" s="11">
        <v>470</v>
      </c>
      <c r="BX8" s="11"/>
      <c r="BY8" s="11">
        <v>35</v>
      </c>
      <c r="BZ8" s="11"/>
      <c r="CA8" s="11">
        <v>166</v>
      </c>
    </row>
    <row r="9" spans="2:79" x14ac:dyDescent="0.35">
      <c r="B9" s="18" t="s">
        <v>655</v>
      </c>
      <c r="C9" s="17">
        <v>0.35013033178177499</v>
      </c>
      <c r="D9" s="17">
        <v>0.34592607454895502</v>
      </c>
      <c r="E9" s="17">
        <v>0.35268902902693899</v>
      </c>
      <c r="F9" s="17"/>
      <c r="G9" s="17">
        <v>0.34577110390779697</v>
      </c>
      <c r="H9" s="17">
        <v>0.377328347562777</v>
      </c>
      <c r="I9" s="17">
        <v>0.44997833359709599</v>
      </c>
      <c r="J9" s="17">
        <v>0.34052387670485101</v>
      </c>
      <c r="K9" s="17">
        <v>0.28484970608909199</v>
      </c>
      <c r="L9" s="17">
        <v>0.315928914794399</v>
      </c>
      <c r="M9" s="17"/>
      <c r="N9" s="17">
        <v>0.35529699694751798</v>
      </c>
      <c r="O9" s="17">
        <v>0.32389883389165303</v>
      </c>
      <c r="P9" s="17">
        <v>0.34440056807078001</v>
      </c>
      <c r="Q9" s="17">
        <v>0.37449261853166499</v>
      </c>
      <c r="R9" s="17"/>
      <c r="S9" s="17">
        <v>0.32268620300332501</v>
      </c>
      <c r="T9" s="17">
        <v>0.36374583675819</v>
      </c>
      <c r="U9" s="17">
        <v>0.211476111171262</v>
      </c>
      <c r="V9" s="17">
        <v>0.35353362975779501</v>
      </c>
      <c r="W9" s="17">
        <v>0.43046478354054701</v>
      </c>
      <c r="X9" s="17">
        <v>0.337669237404292</v>
      </c>
      <c r="Y9" s="17">
        <v>0.323671567802789</v>
      </c>
      <c r="Z9" s="17">
        <v>0.239965308525871</v>
      </c>
      <c r="AA9" s="17">
        <v>0.36665368902962198</v>
      </c>
      <c r="AB9" s="17">
        <v>0.390430792338197</v>
      </c>
      <c r="AC9" s="17">
        <v>0.46851381768633699</v>
      </c>
      <c r="AD9" s="17">
        <v>0.42739940277099497</v>
      </c>
      <c r="AE9" s="17"/>
      <c r="AF9" s="17">
        <v>0.31871328993179698</v>
      </c>
      <c r="AG9" s="17">
        <v>0.3640388198758</v>
      </c>
      <c r="AH9" s="17">
        <v>0.34358480210942999</v>
      </c>
      <c r="AI9" s="17">
        <v>0.35988190722690599</v>
      </c>
      <c r="AJ9" s="17">
        <v>0.27035444103908302</v>
      </c>
      <c r="AK9" s="17">
        <v>0.33871039841324402</v>
      </c>
      <c r="AL9" s="17"/>
      <c r="AM9" s="17">
        <v>0.38168232067846303</v>
      </c>
      <c r="AN9" s="17">
        <v>0.32825472680175799</v>
      </c>
      <c r="AO9" s="17">
        <v>0.31872440737157998</v>
      </c>
      <c r="AP9" s="17">
        <v>0.39481262477005302</v>
      </c>
      <c r="AQ9" s="17">
        <v>0.478275970949257</v>
      </c>
      <c r="AR9" s="17"/>
      <c r="AS9" s="17">
        <v>0.427990221317882</v>
      </c>
      <c r="AT9" s="17">
        <v>0.35845070873377699</v>
      </c>
      <c r="AU9" s="17">
        <v>0.32662071337141801</v>
      </c>
      <c r="AV9" s="17">
        <v>0.30066418353725899</v>
      </c>
      <c r="AW9" s="17">
        <v>0.34220873441335098</v>
      </c>
      <c r="AX9" s="17">
        <v>0.34712760836776502</v>
      </c>
      <c r="AY9" s="17"/>
      <c r="AZ9" s="17">
        <v>0.29709439577804703</v>
      </c>
      <c r="BA9" s="17">
        <v>0.32703966506118898</v>
      </c>
      <c r="BB9" s="17">
        <v>0.34572951290999299</v>
      </c>
      <c r="BC9" s="17">
        <v>0.373629800772873</v>
      </c>
      <c r="BD9" s="17">
        <v>0.41321498310601301</v>
      </c>
      <c r="BE9" s="17"/>
      <c r="BF9" s="17">
        <v>0.33261744093373302</v>
      </c>
      <c r="BG9" s="17"/>
      <c r="BH9" s="17">
        <v>0.35823384194899999</v>
      </c>
      <c r="BI9" s="17"/>
      <c r="BJ9" s="17">
        <v>0.36313535756477799</v>
      </c>
      <c r="BK9" s="17">
        <v>0.30384837597167103</v>
      </c>
      <c r="BL9" s="17">
        <v>0.31791790989972901</v>
      </c>
      <c r="BM9" s="17">
        <v>0.52901474055359399</v>
      </c>
      <c r="BN9" s="17">
        <v>0.52974527881201205</v>
      </c>
      <c r="BO9" s="17">
        <v>0.37661253465299099</v>
      </c>
      <c r="BP9" s="17"/>
      <c r="BQ9" s="17">
        <v>0.41993083150826699</v>
      </c>
      <c r="BR9" s="17">
        <v>0.36486457507867998</v>
      </c>
      <c r="BS9" s="17">
        <v>0.33649073878609898</v>
      </c>
      <c r="BT9" s="17"/>
      <c r="BU9" s="17">
        <v>0.25647617084216301</v>
      </c>
      <c r="BV9" s="17">
        <v>0.29271491612190498</v>
      </c>
      <c r="BW9" s="17">
        <v>0.38734705762801003</v>
      </c>
      <c r="BX9" s="17"/>
      <c r="BY9" s="17">
        <v>0.48428351743549902</v>
      </c>
      <c r="BZ9" s="17"/>
      <c r="CA9" s="17">
        <v>0.27135873857251203</v>
      </c>
    </row>
    <row r="10" spans="2:79" x14ac:dyDescent="0.35">
      <c r="B10" s="18" t="s">
        <v>656</v>
      </c>
      <c r="C10" s="17">
        <v>0.41558659987172503</v>
      </c>
      <c r="D10" s="17">
        <v>0.39892089133648001</v>
      </c>
      <c r="E10" s="17">
        <v>0.43089575028402799</v>
      </c>
      <c r="F10" s="17"/>
      <c r="G10" s="17">
        <v>0.36701096041831799</v>
      </c>
      <c r="H10" s="17">
        <v>0.37512119727062199</v>
      </c>
      <c r="I10" s="17">
        <v>0.39444707243379401</v>
      </c>
      <c r="J10" s="17">
        <v>0.39105478858084303</v>
      </c>
      <c r="K10" s="17">
        <v>0.52144990158120896</v>
      </c>
      <c r="L10" s="17">
        <v>0.44769088600139101</v>
      </c>
      <c r="M10" s="17"/>
      <c r="N10" s="17">
        <v>0.45956236660522198</v>
      </c>
      <c r="O10" s="17">
        <v>0.449361533585525</v>
      </c>
      <c r="P10" s="17">
        <v>0.35781405947279399</v>
      </c>
      <c r="Q10" s="17">
        <v>0.38258977027374302</v>
      </c>
      <c r="R10" s="17"/>
      <c r="S10" s="17">
        <v>0.43774265752828201</v>
      </c>
      <c r="T10" s="17">
        <v>0.330340496663523</v>
      </c>
      <c r="U10" s="17">
        <v>0.53208790987392895</v>
      </c>
      <c r="V10" s="17">
        <v>0.40224506232420099</v>
      </c>
      <c r="W10" s="17">
        <v>0.46660802796294798</v>
      </c>
      <c r="X10" s="17">
        <v>0.35060974067464501</v>
      </c>
      <c r="Y10" s="17">
        <v>0.415931850090271</v>
      </c>
      <c r="Z10" s="17">
        <v>0.49984050381481798</v>
      </c>
      <c r="AA10" s="17">
        <v>0.435726926596192</v>
      </c>
      <c r="AB10" s="17">
        <v>0.41257417018454301</v>
      </c>
      <c r="AC10" s="17">
        <v>0.39789767463382197</v>
      </c>
      <c r="AD10" s="17">
        <v>0.372005063320197</v>
      </c>
      <c r="AE10" s="17"/>
      <c r="AF10" s="17">
        <v>0.39823680691836699</v>
      </c>
      <c r="AG10" s="17">
        <v>0.42729422475878498</v>
      </c>
      <c r="AH10" s="17">
        <v>0.40924608258603801</v>
      </c>
      <c r="AI10" s="17">
        <v>0.408876806951601</v>
      </c>
      <c r="AJ10" s="17">
        <v>0.54326864092541005</v>
      </c>
      <c r="AK10" s="17">
        <v>0.44747026717962302</v>
      </c>
      <c r="AL10" s="17"/>
      <c r="AM10" s="17">
        <v>0.376479548144873</v>
      </c>
      <c r="AN10" s="17">
        <v>0.42511083840399999</v>
      </c>
      <c r="AO10" s="17">
        <v>0.46546637607304198</v>
      </c>
      <c r="AP10" s="17">
        <v>0.377784066608988</v>
      </c>
      <c r="AQ10" s="17">
        <v>0.30721430040660402</v>
      </c>
      <c r="AR10" s="17"/>
      <c r="AS10" s="17">
        <v>0.35059631995120399</v>
      </c>
      <c r="AT10" s="17">
        <v>0.42186868468219102</v>
      </c>
      <c r="AU10" s="17">
        <v>0.40046865607505899</v>
      </c>
      <c r="AV10" s="17">
        <v>0.43302761762599501</v>
      </c>
      <c r="AW10" s="17">
        <v>0.45687647767232098</v>
      </c>
      <c r="AX10" s="17">
        <v>0.44662185860352699</v>
      </c>
      <c r="AY10" s="17"/>
      <c r="AZ10" s="17">
        <v>0.48422289834587001</v>
      </c>
      <c r="BA10" s="17">
        <v>0.44093888399961301</v>
      </c>
      <c r="BB10" s="17">
        <v>0.40487027967762002</v>
      </c>
      <c r="BC10" s="17">
        <v>0.41513179096080899</v>
      </c>
      <c r="BD10" s="17">
        <v>0.35028923984149901</v>
      </c>
      <c r="BE10" s="17"/>
      <c r="BF10" s="17">
        <v>0.43146460098703998</v>
      </c>
      <c r="BG10" s="17"/>
      <c r="BH10" s="17">
        <v>0.41214204104415803</v>
      </c>
      <c r="BI10" s="17"/>
      <c r="BJ10" s="17">
        <v>0.40722858340972601</v>
      </c>
      <c r="BK10" s="17">
        <v>0.47683956676314398</v>
      </c>
      <c r="BL10" s="17">
        <v>0.43546493603816</v>
      </c>
      <c r="BM10" s="17">
        <v>0.19715691323544901</v>
      </c>
      <c r="BN10" s="17">
        <v>0.44784037683644301</v>
      </c>
      <c r="BO10" s="17">
        <v>0.472536190278115</v>
      </c>
      <c r="BP10" s="17"/>
      <c r="BQ10" s="17">
        <v>0.35866627721592598</v>
      </c>
      <c r="BR10" s="17">
        <v>0.42217216672494301</v>
      </c>
      <c r="BS10" s="17">
        <v>0.44005971797849203</v>
      </c>
      <c r="BT10" s="17"/>
      <c r="BU10" s="17">
        <v>0.326554941788255</v>
      </c>
      <c r="BV10" s="17">
        <v>0.52672588662966202</v>
      </c>
      <c r="BW10" s="17">
        <v>0.381764978305212</v>
      </c>
      <c r="BX10" s="17"/>
      <c r="BY10" s="17">
        <v>0.24871684546230799</v>
      </c>
      <c r="BZ10" s="17"/>
      <c r="CA10" s="17">
        <v>0.50870103347625895</v>
      </c>
    </row>
    <row r="11" spans="2:79" x14ac:dyDescent="0.35">
      <c r="B11" s="18" t="s">
        <v>657</v>
      </c>
      <c r="C11" s="17">
        <v>0.12612286129859801</v>
      </c>
      <c r="D11" s="17">
        <v>0.14648858632711301</v>
      </c>
      <c r="E11" s="17">
        <v>0.108199132658409</v>
      </c>
      <c r="F11" s="17"/>
      <c r="G11" s="17">
        <v>0.143881880922548</v>
      </c>
      <c r="H11" s="17">
        <v>0.165738846867656</v>
      </c>
      <c r="I11" s="17">
        <v>9.3160917005716395E-2</v>
      </c>
      <c r="J11" s="17">
        <v>0.15725844949814</v>
      </c>
      <c r="K11" s="17">
        <v>8.0519820414636803E-2</v>
      </c>
      <c r="L11" s="17">
        <v>0.10667809579878</v>
      </c>
      <c r="M11" s="17"/>
      <c r="N11" s="17">
        <v>0.11099224772902599</v>
      </c>
      <c r="O11" s="17">
        <v>0.12720747597443899</v>
      </c>
      <c r="P11" s="17">
        <v>0.145764395971999</v>
      </c>
      <c r="Q11" s="17">
        <v>0.12847498965544901</v>
      </c>
      <c r="R11" s="17"/>
      <c r="S11" s="17">
        <v>0.144437222844292</v>
      </c>
      <c r="T11" s="17">
        <v>0.18186461466749401</v>
      </c>
      <c r="U11" s="17">
        <v>0.117861896352274</v>
      </c>
      <c r="V11" s="17">
        <v>0.19573422440163299</v>
      </c>
      <c r="W11" s="17">
        <v>2.88910582078598E-2</v>
      </c>
      <c r="X11" s="17">
        <v>0.110118767877994</v>
      </c>
      <c r="Y11" s="17">
        <v>0.11276054555085201</v>
      </c>
      <c r="Z11" s="17">
        <v>0.176015355389747</v>
      </c>
      <c r="AA11" s="17">
        <v>6.8762114275384201E-2</v>
      </c>
      <c r="AB11" s="17">
        <v>0.10537895481731099</v>
      </c>
      <c r="AC11" s="17">
        <v>9.1623718699692297E-2</v>
      </c>
      <c r="AD11" s="17">
        <v>0.19405811280447899</v>
      </c>
      <c r="AE11" s="17"/>
      <c r="AF11" s="17">
        <v>0.12285275648444401</v>
      </c>
      <c r="AG11" s="17">
        <v>0.10715917389306499</v>
      </c>
      <c r="AH11" s="17">
        <v>0.13158207664979901</v>
      </c>
      <c r="AI11" s="17">
        <v>0.16066556989115999</v>
      </c>
      <c r="AJ11" s="17">
        <v>9.7052717678029393E-2</v>
      </c>
      <c r="AK11" s="17">
        <v>0.14580257308314701</v>
      </c>
      <c r="AL11" s="17"/>
      <c r="AM11" s="17">
        <v>0.108231387890519</v>
      </c>
      <c r="AN11" s="17">
        <v>0.15492042662070399</v>
      </c>
      <c r="AO11" s="17">
        <v>9.45922488810126E-2</v>
      </c>
      <c r="AP11" s="17">
        <v>0.15112000327435901</v>
      </c>
      <c r="AQ11" s="17">
        <v>0.214509728644138</v>
      </c>
      <c r="AR11" s="17"/>
      <c r="AS11" s="17">
        <v>0.12738221894827201</v>
      </c>
      <c r="AT11" s="17">
        <v>0.124105443435687</v>
      </c>
      <c r="AU11" s="17">
        <v>0.141390357236756</v>
      </c>
      <c r="AV11" s="17">
        <v>0.122009851166568</v>
      </c>
      <c r="AW11" s="17">
        <v>0.111325577352566</v>
      </c>
      <c r="AX11" s="17">
        <v>0.13265736010232501</v>
      </c>
      <c r="AY11" s="17"/>
      <c r="AZ11" s="17">
        <v>0.108179374786452</v>
      </c>
      <c r="BA11" s="17">
        <v>0.137732558336741</v>
      </c>
      <c r="BB11" s="17">
        <v>0.148835786221724</v>
      </c>
      <c r="BC11" s="17">
        <v>6.8857339298767001E-2</v>
      </c>
      <c r="BD11" s="17">
        <v>0.119328778627025</v>
      </c>
      <c r="BE11" s="17"/>
      <c r="BF11" s="17">
        <v>0.13253906065606799</v>
      </c>
      <c r="BG11" s="17"/>
      <c r="BH11" s="17">
        <v>0.12847698545385</v>
      </c>
      <c r="BI11" s="17"/>
      <c r="BJ11" s="17">
        <v>0.12610653706663999</v>
      </c>
      <c r="BK11" s="17">
        <v>0.105934127652542</v>
      </c>
      <c r="BL11" s="17">
        <v>0.14301166874878099</v>
      </c>
      <c r="BM11" s="17">
        <v>0.162519851557029</v>
      </c>
      <c r="BN11" s="17">
        <v>0</v>
      </c>
      <c r="BO11" s="17">
        <v>4.1129191105995597E-2</v>
      </c>
      <c r="BP11" s="17"/>
      <c r="BQ11" s="17">
        <v>0.106594069548039</v>
      </c>
      <c r="BR11" s="17">
        <v>0.12250253142055199</v>
      </c>
      <c r="BS11" s="17">
        <v>0.13731414308417</v>
      </c>
      <c r="BT11" s="17"/>
      <c r="BU11" s="17">
        <v>0.33987714184950502</v>
      </c>
      <c r="BV11" s="17">
        <v>9.4389357507239202E-2</v>
      </c>
      <c r="BW11" s="17">
        <v>0.136706062133019</v>
      </c>
      <c r="BX11" s="17"/>
      <c r="BY11" s="17">
        <v>0.14450354440213301</v>
      </c>
      <c r="BZ11" s="17"/>
      <c r="CA11" s="17">
        <v>0.12537239373369399</v>
      </c>
    </row>
    <row r="12" spans="2:79" x14ac:dyDescent="0.35">
      <c r="B12" s="18" t="s">
        <v>658</v>
      </c>
      <c r="C12" s="17">
        <v>4.44755015433888E-2</v>
      </c>
      <c r="D12" s="17">
        <v>4.5076871706250098E-2</v>
      </c>
      <c r="E12" s="17">
        <v>4.4140092355248101E-2</v>
      </c>
      <c r="F12" s="17"/>
      <c r="G12" s="17">
        <v>4.3512453880014901E-2</v>
      </c>
      <c r="H12" s="17">
        <v>1.6656139915343801E-2</v>
      </c>
      <c r="I12" s="17">
        <v>1.9816419312848998E-2</v>
      </c>
      <c r="J12" s="17">
        <v>5.1932546752235402E-2</v>
      </c>
      <c r="K12" s="17">
        <v>6.1060331438065801E-2</v>
      </c>
      <c r="L12" s="17">
        <v>6.4531506621218399E-2</v>
      </c>
      <c r="M12" s="17"/>
      <c r="N12" s="17">
        <v>3.7022479665217697E-2</v>
      </c>
      <c r="O12" s="17">
        <v>4.9878283442582903E-2</v>
      </c>
      <c r="P12" s="17">
        <v>5.3902677876219003E-2</v>
      </c>
      <c r="Q12" s="17">
        <v>4.0341143401841098E-2</v>
      </c>
      <c r="R12" s="17"/>
      <c r="S12" s="17">
        <v>3.3312987510328802E-2</v>
      </c>
      <c r="T12" s="17">
        <v>3.3392836334083797E-2</v>
      </c>
      <c r="U12" s="17">
        <v>5.7620169607052699E-2</v>
      </c>
      <c r="V12" s="17">
        <v>2.1573222310769299E-2</v>
      </c>
      <c r="W12" s="17">
        <v>4.7456581062580799E-2</v>
      </c>
      <c r="X12" s="17">
        <v>4.3450749170593203E-2</v>
      </c>
      <c r="Y12" s="17">
        <v>9.2672383656152699E-2</v>
      </c>
      <c r="Z12" s="17">
        <v>6.0096265163286103E-2</v>
      </c>
      <c r="AA12" s="17">
        <v>6.47033639265331E-2</v>
      </c>
      <c r="AB12" s="17">
        <v>3.95546359506595E-2</v>
      </c>
      <c r="AC12" s="17">
        <v>2.8187666155076101E-2</v>
      </c>
      <c r="AD12" s="17">
        <v>0</v>
      </c>
      <c r="AE12" s="17"/>
      <c r="AF12" s="17">
        <v>6.0456351940876299E-2</v>
      </c>
      <c r="AG12" s="17">
        <v>3.9072906147858799E-2</v>
      </c>
      <c r="AH12" s="17">
        <v>7.4277285614385499E-2</v>
      </c>
      <c r="AI12" s="17">
        <v>2.7261604452503099E-2</v>
      </c>
      <c r="AJ12" s="17">
        <v>1.14854498310905E-2</v>
      </c>
      <c r="AK12" s="17">
        <v>3.4157371226437201E-2</v>
      </c>
      <c r="AL12" s="17"/>
      <c r="AM12" s="17">
        <v>5.0909134589264798E-2</v>
      </c>
      <c r="AN12" s="17">
        <v>3.78588657436029E-2</v>
      </c>
      <c r="AO12" s="17">
        <v>5.7727830562179998E-2</v>
      </c>
      <c r="AP12" s="17">
        <v>1.0567408892758E-2</v>
      </c>
      <c r="AQ12" s="17">
        <v>0</v>
      </c>
      <c r="AR12" s="17"/>
      <c r="AS12" s="17">
        <v>4.1108833376641597E-2</v>
      </c>
      <c r="AT12" s="17">
        <v>3.2968871534372897E-2</v>
      </c>
      <c r="AU12" s="17">
        <v>7.8843062352685594E-2</v>
      </c>
      <c r="AV12" s="17">
        <v>5.4089938357259802E-2</v>
      </c>
      <c r="AW12" s="17">
        <v>2.8578841607867399E-2</v>
      </c>
      <c r="AX12" s="17">
        <v>2.1124797314796401E-2</v>
      </c>
      <c r="AY12" s="17"/>
      <c r="AZ12" s="17">
        <v>2.5126704076780099E-2</v>
      </c>
      <c r="BA12" s="17">
        <v>5.80712592959403E-2</v>
      </c>
      <c r="BB12" s="17">
        <v>3.4800682403686098E-2</v>
      </c>
      <c r="BC12" s="17">
        <v>6.5743430587152901E-2</v>
      </c>
      <c r="BD12" s="17">
        <v>4.3047407714382702E-2</v>
      </c>
      <c r="BE12" s="17"/>
      <c r="BF12" s="17">
        <v>4.7769581415048203E-2</v>
      </c>
      <c r="BG12" s="17"/>
      <c r="BH12" s="17">
        <v>5.4010542372543303E-2</v>
      </c>
      <c r="BI12" s="17"/>
      <c r="BJ12" s="17">
        <v>4.2318288233784501E-2</v>
      </c>
      <c r="BK12" s="17">
        <v>4.6457162669525799E-2</v>
      </c>
      <c r="BL12" s="17">
        <v>5.24515444534474E-2</v>
      </c>
      <c r="BM12" s="17">
        <v>1.0273030082124599E-2</v>
      </c>
      <c r="BN12" s="17">
        <v>2.2414344351545299E-2</v>
      </c>
      <c r="BO12" s="17">
        <v>4.2104428484921103E-2</v>
      </c>
      <c r="BP12" s="17"/>
      <c r="BQ12" s="17">
        <v>5.4476171252500503E-2</v>
      </c>
      <c r="BR12" s="17">
        <v>6.1002847523512101E-2</v>
      </c>
      <c r="BS12" s="17">
        <v>3.8507834812211303E-2</v>
      </c>
      <c r="BT12" s="17"/>
      <c r="BU12" s="17">
        <v>5.0367166308708397E-2</v>
      </c>
      <c r="BV12" s="17">
        <v>3.5772343985027003E-2</v>
      </c>
      <c r="BW12" s="17">
        <v>4.9405493643974202E-2</v>
      </c>
      <c r="BX12" s="17"/>
      <c r="BY12" s="17">
        <v>6.2951664562662296E-2</v>
      </c>
      <c r="BZ12" s="17"/>
      <c r="CA12" s="17">
        <v>5.6898429366099297E-2</v>
      </c>
    </row>
    <row r="13" spans="2:79" x14ac:dyDescent="0.35">
      <c r="B13" s="18" t="s">
        <v>136</v>
      </c>
      <c r="C13" s="19">
        <v>6.3684705504513994E-2</v>
      </c>
      <c r="D13" s="19">
        <v>6.3587576081202593E-2</v>
      </c>
      <c r="E13" s="19">
        <v>6.4075995675376002E-2</v>
      </c>
      <c r="F13" s="19"/>
      <c r="G13" s="19">
        <v>9.9823600871321694E-2</v>
      </c>
      <c r="H13" s="19">
        <v>6.5155468383600604E-2</v>
      </c>
      <c r="I13" s="19">
        <v>4.2597257650544597E-2</v>
      </c>
      <c r="J13" s="19">
        <v>5.9230338463929902E-2</v>
      </c>
      <c r="K13" s="19">
        <v>5.2120240476997003E-2</v>
      </c>
      <c r="L13" s="19">
        <v>6.5170596784210499E-2</v>
      </c>
      <c r="M13" s="19"/>
      <c r="N13" s="19">
        <v>3.7125909053015403E-2</v>
      </c>
      <c r="O13" s="19">
        <v>4.9653873105799801E-2</v>
      </c>
      <c r="P13" s="19">
        <v>9.8118298608208296E-2</v>
      </c>
      <c r="Q13" s="19">
        <v>7.4101478137302099E-2</v>
      </c>
      <c r="R13" s="19"/>
      <c r="S13" s="19">
        <v>6.1820929113771801E-2</v>
      </c>
      <c r="T13" s="19">
        <v>9.06562155767099E-2</v>
      </c>
      <c r="U13" s="19">
        <v>8.0953912995483407E-2</v>
      </c>
      <c r="V13" s="19">
        <v>2.69138612056024E-2</v>
      </c>
      <c r="W13" s="19">
        <v>2.6579549226064699E-2</v>
      </c>
      <c r="X13" s="19">
        <v>0.15815150487247601</v>
      </c>
      <c r="Y13" s="19">
        <v>5.4963652899934601E-2</v>
      </c>
      <c r="Z13" s="19">
        <v>2.4082567106278398E-2</v>
      </c>
      <c r="AA13" s="19">
        <v>6.4153906172268904E-2</v>
      </c>
      <c r="AB13" s="19">
        <v>5.2061446709288799E-2</v>
      </c>
      <c r="AC13" s="19">
        <v>1.37771228250724E-2</v>
      </c>
      <c r="AD13" s="19">
        <v>6.5374211043287E-3</v>
      </c>
      <c r="AE13" s="19"/>
      <c r="AF13" s="19">
        <v>9.9740794724515802E-2</v>
      </c>
      <c r="AG13" s="19">
        <v>6.24348753244914E-2</v>
      </c>
      <c r="AH13" s="19">
        <v>4.1309753040347202E-2</v>
      </c>
      <c r="AI13" s="19">
        <v>4.3314111477829702E-2</v>
      </c>
      <c r="AJ13" s="19">
        <v>7.7838750526387002E-2</v>
      </c>
      <c r="AK13" s="19">
        <v>3.3859390097549E-2</v>
      </c>
      <c r="AL13" s="19"/>
      <c r="AM13" s="19">
        <v>8.2697608696879796E-2</v>
      </c>
      <c r="AN13" s="19">
        <v>5.3855142429934402E-2</v>
      </c>
      <c r="AO13" s="19">
        <v>6.3489137112185401E-2</v>
      </c>
      <c r="AP13" s="19">
        <v>6.5715896453841002E-2</v>
      </c>
      <c r="AQ13" s="19">
        <v>0</v>
      </c>
      <c r="AR13" s="19"/>
      <c r="AS13" s="19">
        <v>5.2922406406000197E-2</v>
      </c>
      <c r="AT13" s="19">
        <v>6.2606291613973103E-2</v>
      </c>
      <c r="AU13" s="19">
        <v>5.2677210964081997E-2</v>
      </c>
      <c r="AV13" s="19">
        <v>9.0208409312918E-2</v>
      </c>
      <c r="AW13" s="19">
        <v>6.1010368953894299E-2</v>
      </c>
      <c r="AX13" s="19">
        <v>5.2468375611586501E-2</v>
      </c>
      <c r="AY13" s="19"/>
      <c r="AZ13" s="19">
        <v>8.5376627012850204E-2</v>
      </c>
      <c r="BA13" s="19">
        <v>3.6217633306516998E-2</v>
      </c>
      <c r="BB13" s="19">
        <v>6.5763738786977E-2</v>
      </c>
      <c r="BC13" s="19">
        <v>7.6637638380398193E-2</v>
      </c>
      <c r="BD13" s="19">
        <v>7.4119590711080499E-2</v>
      </c>
      <c r="BE13" s="19"/>
      <c r="BF13" s="19">
        <v>5.5609316008110699E-2</v>
      </c>
      <c r="BG13" s="19"/>
      <c r="BH13" s="19">
        <v>4.7136589180449801E-2</v>
      </c>
      <c r="BI13" s="19"/>
      <c r="BJ13" s="19">
        <v>6.1211233725070903E-2</v>
      </c>
      <c r="BK13" s="19">
        <v>6.69207669431168E-2</v>
      </c>
      <c r="BL13" s="19">
        <v>5.1153940859882702E-2</v>
      </c>
      <c r="BM13" s="19">
        <v>0.101035464571803</v>
      </c>
      <c r="BN13" s="19">
        <v>0</v>
      </c>
      <c r="BO13" s="19">
        <v>6.7617655477977406E-2</v>
      </c>
      <c r="BP13" s="19"/>
      <c r="BQ13" s="19">
        <v>6.0332650475267501E-2</v>
      </c>
      <c r="BR13" s="19">
        <v>2.9457879252313E-2</v>
      </c>
      <c r="BS13" s="19">
        <v>4.76275653390279E-2</v>
      </c>
      <c r="BT13" s="19"/>
      <c r="BU13" s="19">
        <v>2.6724579211368601E-2</v>
      </c>
      <c r="BV13" s="19">
        <v>5.0397495756166699E-2</v>
      </c>
      <c r="BW13" s="19">
        <v>4.4776408289784603E-2</v>
      </c>
      <c r="BX13" s="19"/>
      <c r="BY13" s="19">
        <v>5.9544428137397701E-2</v>
      </c>
      <c r="BZ13" s="19"/>
      <c r="CA13" s="19">
        <v>3.7669404851435301E-2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CA18"/>
  <sheetViews>
    <sheetView showGridLines="0" topLeftCell="A7"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826</v>
      </c>
      <c r="D7" s="10">
        <v>398</v>
      </c>
      <c r="E7" s="10">
        <v>426</v>
      </c>
      <c r="F7" s="10"/>
      <c r="G7" s="10">
        <v>104</v>
      </c>
      <c r="H7" s="10">
        <v>137</v>
      </c>
      <c r="I7" s="10">
        <v>121</v>
      </c>
      <c r="J7" s="10">
        <v>116</v>
      </c>
      <c r="K7" s="10">
        <v>146</v>
      </c>
      <c r="L7" s="10">
        <v>202</v>
      </c>
      <c r="M7" s="10"/>
      <c r="N7" s="10">
        <v>341</v>
      </c>
      <c r="O7" s="10">
        <v>201</v>
      </c>
      <c r="P7" s="10">
        <v>117</v>
      </c>
      <c r="Q7" s="10">
        <v>163</v>
      </c>
      <c r="R7" s="10"/>
      <c r="S7" s="10">
        <v>112</v>
      </c>
      <c r="T7" s="10">
        <v>112</v>
      </c>
      <c r="U7" s="10">
        <v>72</v>
      </c>
      <c r="V7" s="10">
        <v>56</v>
      </c>
      <c r="W7" s="10">
        <v>56</v>
      </c>
      <c r="X7" s="10">
        <v>59</v>
      </c>
      <c r="Y7" s="10">
        <v>68</v>
      </c>
      <c r="Z7" s="10">
        <v>45</v>
      </c>
      <c r="AA7" s="10">
        <v>98</v>
      </c>
      <c r="AB7" s="10">
        <v>70</v>
      </c>
      <c r="AC7" s="10">
        <v>49</v>
      </c>
      <c r="AD7" s="10">
        <v>29</v>
      </c>
      <c r="AE7" s="10"/>
      <c r="AF7" s="10">
        <v>138</v>
      </c>
      <c r="AG7" s="10">
        <v>267</v>
      </c>
      <c r="AH7" s="10">
        <v>148</v>
      </c>
      <c r="AI7" s="10">
        <v>87</v>
      </c>
      <c r="AJ7" s="10">
        <v>48</v>
      </c>
      <c r="AK7" s="10">
        <v>77</v>
      </c>
      <c r="AL7" s="10"/>
      <c r="AM7" s="10">
        <v>148</v>
      </c>
      <c r="AN7" s="10">
        <v>263</v>
      </c>
      <c r="AO7" s="10">
        <v>233</v>
      </c>
      <c r="AP7" s="10">
        <v>134</v>
      </c>
      <c r="AQ7" s="10">
        <v>24</v>
      </c>
      <c r="AR7" s="10"/>
      <c r="AS7" s="10">
        <v>191</v>
      </c>
      <c r="AT7" s="10">
        <v>188</v>
      </c>
      <c r="AU7" s="10">
        <v>118</v>
      </c>
      <c r="AV7" s="10">
        <v>156</v>
      </c>
      <c r="AW7" s="10">
        <v>111</v>
      </c>
      <c r="AX7" s="10">
        <v>61</v>
      </c>
      <c r="AY7" s="10"/>
      <c r="AZ7" s="10">
        <v>187</v>
      </c>
      <c r="BA7" s="10">
        <v>230</v>
      </c>
      <c r="BB7" s="10">
        <v>137</v>
      </c>
      <c r="BC7" s="10">
        <v>88</v>
      </c>
      <c r="BD7" s="10">
        <v>180</v>
      </c>
      <c r="BE7" s="10"/>
      <c r="BF7" s="10">
        <v>664</v>
      </c>
      <c r="BG7" s="10"/>
      <c r="BH7" s="10">
        <v>514</v>
      </c>
      <c r="BI7" s="10"/>
      <c r="BJ7" s="10">
        <v>230</v>
      </c>
      <c r="BK7" s="10">
        <v>171</v>
      </c>
      <c r="BL7" s="10">
        <v>271</v>
      </c>
      <c r="BM7" s="10">
        <v>56</v>
      </c>
      <c r="BN7" s="10">
        <v>30</v>
      </c>
      <c r="BO7" s="10">
        <v>26</v>
      </c>
      <c r="BP7" s="10"/>
      <c r="BQ7" s="10">
        <v>129</v>
      </c>
      <c r="BR7" s="10">
        <v>229</v>
      </c>
      <c r="BS7" s="10">
        <v>423</v>
      </c>
      <c r="BT7" s="10"/>
      <c r="BU7" s="10">
        <v>41</v>
      </c>
      <c r="BV7" s="10">
        <v>277</v>
      </c>
      <c r="BW7" s="10">
        <v>433</v>
      </c>
      <c r="BX7" s="10"/>
      <c r="BY7" s="10">
        <v>36</v>
      </c>
      <c r="BZ7" s="10"/>
      <c r="CA7" s="10">
        <v>203</v>
      </c>
    </row>
    <row r="8" spans="2:79" ht="30" customHeight="1" x14ac:dyDescent="0.35">
      <c r="B8" s="11" t="s">
        <v>20</v>
      </c>
      <c r="C8" s="11">
        <v>837</v>
      </c>
      <c r="D8" s="11">
        <v>413</v>
      </c>
      <c r="E8" s="11">
        <v>422</v>
      </c>
      <c r="F8" s="11"/>
      <c r="G8" s="11">
        <v>129</v>
      </c>
      <c r="H8" s="11">
        <v>148</v>
      </c>
      <c r="I8" s="11">
        <v>151</v>
      </c>
      <c r="J8" s="11">
        <v>131</v>
      </c>
      <c r="K8" s="11">
        <v>116</v>
      </c>
      <c r="L8" s="11">
        <v>161</v>
      </c>
      <c r="M8" s="11"/>
      <c r="N8" s="11">
        <v>231</v>
      </c>
      <c r="O8" s="11">
        <v>192</v>
      </c>
      <c r="P8" s="11">
        <v>197</v>
      </c>
      <c r="Q8" s="11">
        <v>214</v>
      </c>
      <c r="R8" s="11"/>
      <c r="S8" s="11">
        <v>129</v>
      </c>
      <c r="T8" s="11">
        <v>108</v>
      </c>
      <c r="U8" s="11">
        <v>65</v>
      </c>
      <c r="V8" s="11">
        <v>61</v>
      </c>
      <c r="W8" s="11">
        <v>56</v>
      </c>
      <c r="X8" s="11">
        <v>70</v>
      </c>
      <c r="Y8" s="11">
        <v>66</v>
      </c>
      <c r="Z8" s="11">
        <v>46</v>
      </c>
      <c r="AA8" s="11">
        <v>103</v>
      </c>
      <c r="AB8" s="11">
        <v>68</v>
      </c>
      <c r="AC8" s="11">
        <v>39</v>
      </c>
      <c r="AD8" s="11">
        <v>26</v>
      </c>
      <c r="AE8" s="11"/>
      <c r="AF8" s="11">
        <v>159</v>
      </c>
      <c r="AG8" s="11">
        <v>303</v>
      </c>
      <c r="AH8" s="11">
        <v>148</v>
      </c>
      <c r="AI8" s="11">
        <v>82</v>
      </c>
      <c r="AJ8" s="11">
        <v>43</v>
      </c>
      <c r="AK8" s="11">
        <v>51</v>
      </c>
      <c r="AL8" s="11"/>
      <c r="AM8" s="11">
        <v>173</v>
      </c>
      <c r="AN8" s="11">
        <v>295</v>
      </c>
      <c r="AO8" s="11">
        <v>219</v>
      </c>
      <c r="AP8" s="11">
        <v>114</v>
      </c>
      <c r="AQ8" s="11">
        <v>12</v>
      </c>
      <c r="AR8" s="11"/>
      <c r="AS8" s="11">
        <v>199</v>
      </c>
      <c r="AT8" s="11">
        <v>176</v>
      </c>
      <c r="AU8" s="11">
        <v>141</v>
      </c>
      <c r="AV8" s="11">
        <v>154</v>
      </c>
      <c r="AW8" s="11">
        <v>104</v>
      </c>
      <c r="AX8" s="11">
        <v>63</v>
      </c>
      <c r="AY8" s="11"/>
      <c r="AZ8" s="11">
        <v>158</v>
      </c>
      <c r="BA8" s="11">
        <v>243</v>
      </c>
      <c r="BB8" s="11">
        <v>151</v>
      </c>
      <c r="BC8" s="11">
        <v>75</v>
      </c>
      <c r="BD8" s="11">
        <v>205</v>
      </c>
      <c r="BE8" s="11"/>
      <c r="BF8" s="11">
        <v>647</v>
      </c>
      <c r="BG8" s="11"/>
      <c r="BH8" s="11">
        <v>481</v>
      </c>
      <c r="BI8" s="11"/>
      <c r="BJ8" s="11">
        <v>244</v>
      </c>
      <c r="BK8" s="11">
        <v>159</v>
      </c>
      <c r="BL8" s="11">
        <v>251</v>
      </c>
      <c r="BM8" s="11">
        <v>68</v>
      </c>
      <c r="BN8" s="11">
        <v>40</v>
      </c>
      <c r="BO8" s="11">
        <v>30</v>
      </c>
      <c r="BP8" s="11"/>
      <c r="BQ8" s="11">
        <v>134</v>
      </c>
      <c r="BR8" s="11">
        <v>230</v>
      </c>
      <c r="BS8" s="11">
        <v>429</v>
      </c>
      <c r="BT8" s="11"/>
      <c r="BU8" s="11">
        <v>37</v>
      </c>
      <c r="BV8" s="11">
        <v>267</v>
      </c>
      <c r="BW8" s="11">
        <v>454</v>
      </c>
      <c r="BX8" s="11"/>
      <c r="BY8" s="11">
        <v>42</v>
      </c>
      <c r="BZ8" s="11"/>
      <c r="CA8" s="11">
        <v>202</v>
      </c>
    </row>
    <row r="9" spans="2:79" x14ac:dyDescent="0.35">
      <c r="B9" s="18" t="s">
        <v>655</v>
      </c>
      <c r="C9" s="17">
        <v>0.203443682800585</v>
      </c>
      <c r="D9" s="17">
        <v>0.22506368365899501</v>
      </c>
      <c r="E9" s="17">
        <v>0.178635031821753</v>
      </c>
      <c r="F9" s="17"/>
      <c r="G9" s="17">
        <v>0.15645951311105999</v>
      </c>
      <c r="H9" s="17">
        <v>0.163709786745939</v>
      </c>
      <c r="I9" s="17">
        <v>0.25840032053667999</v>
      </c>
      <c r="J9" s="17">
        <v>0.14733217979548599</v>
      </c>
      <c r="K9" s="17">
        <v>0.26219256455270001</v>
      </c>
      <c r="L9" s="17">
        <v>0.22922972709988901</v>
      </c>
      <c r="M9" s="17"/>
      <c r="N9" s="17">
        <v>0.232457959933037</v>
      </c>
      <c r="O9" s="17">
        <v>0.195768645402601</v>
      </c>
      <c r="P9" s="17">
        <v>0.16765143625420001</v>
      </c>
      <c r="Q9" s="17">
        <v>0.211833308298436</v>
      </c>
      <c r="R9" s="17"/>
      <c r="S9" s="17">
        <v>0.17982424815470499</v>
      </c>
      <c r="T9" s="17">
        <v>0.22203365323961399</v>
      </c>
      <c r="U9" s="17">
        <v>0.210118410768944</v>
      </c>
      <c r="V9" s="17">
        <v>0.189308908047436</v>
      </c>
      <c r="W9" s="17">
        <v>0.108353662040844</v>
      </c>
      <c r="X9" s="17">
        <v>0.27925502029841398</v>
      </c>
      <c r="Y9" s="17">
        <v>0.18789528688493201</v>
      </c>
      <c r="Z9" s="17">
        <v>0.12585580219685699</v>
      </c>
      <c r="AA9" s="17">
        <v>0.195256853813739</v>
      </c>
      <c r="AB9" s="17">
        <v>0.246423856461883</v>
      </c>
      <c r="AC9" s="17">
        <v>0.26079645008195601</v>
      </c>
      <c r="AD9" s="17">
        <v>0.26895139033785698</v>
      </c>
      <c r="AE9" s="17"/>
      <c r="AF9" s="17">
        <v>0.15866403216675101</v>
      </c>
      <c r="AG9" s="17">
        <v>0.20417290790487</v>
      </c>
      <c r="AH9" s="17">
        <v>0.207646751764196</v>
      </c>
      <c r="AI9" s="17">
        <v>0.20978431573612999</v>
      </c>
      <c r="AJ9" s="17">
        <v>0.19122677768302701</v>
      </c>
      <c r="AK9" s="17">
        <v>0.21574673111631501</v>
      </c>
      <c r="AL9" s="17"/>
      <c r="AM9" s="17">
        <v>0.28541712357219401</v>
      </c>
      <c r="AN9" s="17">
        <v>0.178175162130083</v>
      </c>
      <c r="AO9" s="17">
        <v>0.201980668330239</v>
      </c>
      <c r="AP9" s="17">
        <v>0.170214474470713</v>
      </c>
      <c r="AQ9" s="17">
        <v>0.23572764712720501</v>
      </c>
      <c r="AR9" s="17"/>
      <c r="AS9" s="17">
        <v>0.183270528619597</v>
      </c>
      <c r="AT9" s="17">
        <v>0.202806910903953</v>
      </c>
      <c r="AU9" s="17">
        <v>0.21274580732463899</v>
      </c>
      <c r="AV9" s="17">
        <v>0.19394411736860601</v>
      </c>
      <c r="AW9" s="17">
        <v>0.210662313364812</v>
      </c>
      <c r="AX9" s="17">
        <v>0.252254149823672</v>
      </c>
      <c r="AY9" s="17"/>
      <c r="AZ9" s="17">
        <v>0.24558526774285999</v>
      </c>
      <c r="BA9" s="17">
        <v>0.164390022699307</v>
      </c>
      <c r="BB9" s="17">
        <v>0.18400012278201799</v>
      </c>
      <c r="BC9" s="17">
        <v>0.329227937618986</v>
      </c>
      <c r="BD9" s="17">
        <v>0.18551916084696801</v>
      </c>
      <c r="BE9" s="17"/>
      <c r="BF9" s="17">
        <v>0.21321967969088801</v>
      </c>
      <c r="BG9" s="17"/>
      <c r="BH9" s="17">
        <v>0.22235485547866901</v>
      </c>
      <c r="BI9" s="17"/>
      <c r="BJ9" s="17">
        <v>0.190411521349348</v>
      </c>
      <c r="BK9" s="17">
        <v>0.19135887077664701</v>
      </c>
      <c r="BL9" s="17">
        <v>0.205910691310912</v>
      </c>
      <c r="BM9" s="17">
        <v>0.17060860147102799</v>
      </c>
      <c r="BN9" s="17">
        <v>0.349996388876465</v>
      </c>
      <c r="BO9" s="17">
        <v>0.20249982418423201</v>
      </c>
      <c r="BP9" s="17"/>
      <c r="BQ9" s="17">
        <v>0.26154242429865798</v>
      </c>
      <c r="BR9" s="17">
        <v>0.12930987494834101</v>
      </c>
      <c r="BS9" s="17">
        <v>0.22996150029653201</v>
      </c>
      <c r="BT9" s="17"/>
      <c r="BU9" s="17">
        <v>0.18088896419032699</v>
      </c>
      <c r="BV9" s="17">
        <v>0.22170477563635699</v>
      </c>
      <c r="BW9" s="17">
        <v>0.20536212240955501</v>
      </c>
      <c r="BX9" s="17"/>
      <c r="BY9" s="17">
        <v>0.113145659082906</v>
      </c>
      <c r="BZ9" s="17"/>
      <c r="CA9" s="17">
        <v>0.15693328697301401</v>
      </c>
    </row>
    <row r="10" spans="2:79" x14ac:dyDescent="0.35">
      <c r="B10" s="18" t="s">
        <v>656</v>
      </c>
      <c r="C10" s="17">
        <v>0.47816852462628001</v>
      </c>
      <c r="D10" s="17">
        <v>0.49281896012377202</v>
      </c>
      <c r="E10" s="17">
        <v>0.46598847792140402</v>
      </c>
      <c r="F10" s="17"/>
      <c r="G10" s="17">
        <v>0.45333212567521097</v>
      </c>
      <c r="H10" s="17">
        <v>0.560965713931596</v>
      </c>
      <c r="I10" s="17">
        <v>0.46997628601463998</v>
      </c>
      <c r="J10" s="17">
        <v>0.48904317340767001</v>
      </c>
      <c r="K10" s="17">
        <v>0.39401826065833301</v>
      </c>
      <c r="L10" s="17">
        <v>0.48186210541229701</v>
      </c>
      <c r="M10" s="17"/>
      <c r="N10" s="17">
        <v>0.47945754515511602</v>
      </c>
      <c r="O10" s="17">
        <v>0.50788980099124503</v>
      </c>
      <c r="P10" s="17">
        <v>0.47595806543851998</v>
      </c>
      <c r="Q10" s="17">
        <v>0.44588993352680301</v>
      </c>
      <c r="R10" s="17"/>
      <c r="S10" s="17">
        <v>0.494386705800061</v>
      </c>
      <c r="T10" s="17">
        <v>0.42407321364307998</v>
      </c>
      <c r="U10" s="17">
        <v>0.491143645399226</v>
      </c>
      <c r="V10" s="17">
        <v>0.49062278725337799</v>
      </c>
      <c r="W10" s="17">
        <v>0.48855114689416101</v>
      </c>
      <c r="X10" s="17">
        <v>0.37896774718637799</v>
      </c>
      <c r="Y10" s="17">
        <v>0.45509360705598501</v>
      </c>
      <c r="Z10" s="17">
        <v>0.42530578756384602</v>
      </c>
      <c r="AA10" s="17">
        <v>0.57201276246985899</v>
      </c>
      <c r="AB10" s="17">
        <v>0.47711734487503199</v>
      </c>
      <c r="AC10" s="17">
        <v>0.55676157577216501</v>
      </c>
      <c r="AD10" s="17">
        <v>0.47077055917358301</v>
      </c>
      <c r="AE10" s="17"/>
      <c r="AF10" s="17">
        <v>0.54949564926788497</v>
      </c>
      <c r="AG10" s="17">
        <v>0.47144573600172601</v>
      </c>
      <c r="AH10" s="17">
        <v>0.46050227279085898</v>
      </c>
      <c r="AI10" s="17">
        <v>0.459939618761327</v>
      </c>
      <c r="AJ10" s="17">
        <v>0.43474587738640202</v>
      </c>
      <c r="AK10" s="17">
        <v>0.60013367718992805</v>
      </c>
      <c r="AL10" s="17"/>
      <c r="AM10" s="17">
        <v>0.46163203827668597</v>
      </c>
      <c r="AN10" s="17">
        <v>0.46464435857967501</v>
      </c>
      <c r="AO10" s="17">
        <v>0.52674045729400198</v>
      </c>
      <c r="AP10" s="17">
        <v>0.45182627849157297</v>
      </c>
      <c r="AQ10" s="17">
        <v>0.51158409572278696</v>
      </c>
      <c r="AR10" s="17"/>
      <c r="AS10" s="17">
        <v>0.47192334462143198</v>
      </c>
      <c r="AT10" s="17">
        <v>0.46432407439175599</v>
      </c>
      <c r="AU10" s="17">
        <v>0.43537535998555499</v>
      </c>
      <c r="AV10" s="17">
        <v>0.49905989267338702</v>
      </c>
      <c r="AW10" s="17">
        <v>0.52697125980565296</v>
      </c>
      <c r="AX10" s="17">
        <v>0.50529023862983902</v>
      </c>
      <c r="AY10" s="17"/>
      <c r="AZ10" s="17">
        <v>0.50212749500572096</v>
      </c>
      <c r="BA10" s="17">
        <v>0.45498412444643899</v>
      </c>
      <c r="BB10" s="17">
        <v>0.47388870823645002</v>
      </c>
      <c r="BC10" s="17">
        <v>0.38946202797520602</v>
      </c>
      <c r="BD10" s="17">
        <v>0.52576048116150897</v>
      </c>
      <c r="BE10" s="17"/>
      <c r="BF10" s="17">
        <v>0.46838279884379902</v>
      </c>
      <c r="BG10" s="17"/>
      <c r="BH10" s="17">
        <v>0.46979408075835399</v>
      </c>
      <c r="BI10" s="17"/>
      <c r="BJ10" s="17">
        <v>0.44807747931667102</v>
      </c>
      <c r="BK10" s="17">
        <v>0.49583750968208101</v>
      </c>
      <c r="BL10" s="17">
        <v>0.47755114339471699</v>
      </c>
      <c r="BM10" s="17">
        <v>0.53011565063994404</v>
      </c>
      <c r="BN10" s="17">
        <v>0.44864616088046899</v>
      </c>
      <c r="BO10" s="17">
        <v>0.49059092970115598</v>
      </c>
      <c r="BP10" s="17"/>
      <c r="BQ10" s="17">
        <v>0.40779402484562699</v>
      </c>
      <c r="BR10" s="17">
        <v>0.55569118253954097</v>
      </c>
      <c r="BS10" s="17">
        <v>0.472043022319802</v>
      </c>
      <c r="BT10" s="17"/>
      <c r="BU10" s="17">
        <v>0.45131692602076801</v>
      </c>
      <c r="BV10" s="17">
        <v>0.49472496536669902</v>
      </c>
      <c r="BW10" s="17">
        <v>0.46907268900836402</v>
      </c>
      <c r="BX10" s="17"/>
      <c r="BY10" s="17">
        <v>0.53024484237043301</v>
      </c>
      <c r="BZ10" s="17"/>
      <c r="CA10" s="17">
        <v>0.53295803101283201</v>
      </c>
    </row>
    <row r="11" spans="2:79" x14ac:dyDescent="0.35">
      <c r="B11" s="18" t="s">
        <v>657</v>
      </c>
      <c r="C11" s="17">
        <v>0.178141403587951</v>
      </c>
      <c r="D11" s="17">
        <v>0.16012510405656599</v>
      </c>
      <c r="E11" s="17">
        <v>0.196605429671664</v>
      </c>
      <c r="F11" s="17"/>
      <c r="G11" s="17">
        <v>0.243787538603813</v>
      </c>
      <c r="H11" s="17">
        <v>0.179441866375354</v>
      </c>
      <c r="I11" s="17">
        <v>0.15091531792575699</v>
      </c>
      <c r="J11" s="17">
        <v>0.199908748239012</v>
      </c>
      <c r="K11" s="17">
        <v>0.151085599991958</v>
      </c>
      <c r="L11" s="17">
        <v>0.15165430414480599</v>
      </c>
      <c r="M11" s="17"/>
      <c r="N11" s="17">
        <v>0.17149804437632299</v>
      </c>
      <c r="O11" s="17">
        <v>0.14054027862012999</v>
      </c>
      <c r="P11" s="17">
        <v>0.21995634795900901</v>
      </c>
      <c r="Q11" s="17">
        <v>0.18408716321865601</v>
      </c>
      <c r="R11" s="17"/>
      <c r="S11" s="17">
        <v>0.17442436164241901</v>
      </c>
      <c r="T11" s="17">
        <v>0.16902339787995799</v>
      </c>
      <c r="U11" s="17">
        <v>0.23346300612450799</v>
      </c>
      <c r="V11" s="17">
        <v>0.16329823448571501</v>
      </c>
      <c r="W11" s="17">
        <v>0.232945631945356</v>
      </c>
      <c r="X11" s="17">
        <v>0.15196390733680601</v>
      </c>
      <c r="Y11" s="17">
        <v>0.26857778560852003</v>
      </c>
      <c r="Z11" s="17">
        <v>0.26332687499270202</v>
      </c>
      <c r="AA11" s="17">
        <v>0.11725235432204401</v>
      </c>
      <c r="AB11" s="17">
        <v>0.16509056817557599</v>
      </c>
      <c r="AC11" s="17">
        <v>9.4288281101855803E-2</v>
      </c>
      <c r="AD11" s="17">
        <v>0.104197639652017</v>
      </c>
      <c r="AE11" s="17"/>
      <c r="AF11" s="17">
        <v>0.16306545461174399</v>
      </c>
      <c r="AG11" s="17">
        <v>0.19350074841588899</v>
      </c>
      <c r="AH11" s="17">
        <v>0.159690172731666</v>
      </c>
      <c r="AI11" s="17">
        <v>0.181722033329694</v>
      </c>
      <c r="AJ11" s="17">
        <v>0.11504586535204001</v>
      </c>
      <c r="AK11" s="17">
        <v>0.134449123318647</v>
      </c>
      <c r="AL11" s="17"/>
      <c r="AM11" s="17">
        <v>0.123762333290363</v>
      </c>
      <c r="AN11" s="17">
        <v>0.204145487507496</v>
      </c>
      <c r="AO11" s="17">
        <v>0.157290905724809</v>
      </c>
      <c r="AP11" s="17">
        <v>0.20795347577458001</v>
      </c>
      <c r="AQ11" s="17">
        <v>8.8851084755348905E-2</v>
      </c>
      <c r="AR11" s="17"/>
      <c r="AS11" s="17">
        <v>0.22561616356615799</v>
      </c>
      <c r="AT11" s="17">
        <v>0.14057914070066499</v>
      </c>
      <c r="AU11" s="17">
        <v>0.21177958875656799</v>
      </c>
      <c r="AV11" s="17">
        <v>0.17180839980281301</v>
      </c>
      <c r="AW11" s="17">
        <v>0.110290826490372</v>
      </c>
      <c r="AX11" s="17">
        <v>0.18688735870122899</v>
      </c>
      <c r="AY11" s="17"/>
      <c r="AZ11" s="17">
        <v>0.13732459842238301</v>
      </c>
      <c r="BA11" s="17">
        <v>0.19931890117162199</v>
      </c>
      <c r="BB11" s="17">
        <v>0.220175769309191</v>
      </c>
      <c r="BC11" s="17">
        <v>0.14170908452115799</v>
      </c>
      <c r="BD11" s="17">
        <v>0.165011141463311</v>
      </c>
      <c r="BE11" s="17"/>
      <c r="BF11" s="17">
        <v>0.17964198011243801</v>
      </c>
      <c r="BG11" s="17"/>
      <c r="BH11" s="17">
        <v>0.175486430154841</v>
      </c>
      <c r="BI11" s="17"/>
      <c r="BJ11" s="17">
        <v>0.21186717629645599</v>
      </c>
      <c r="BK11" s="17">
        <v>0.155611411084419</v>
      </c>
      <c r="BL11" s="17">
        <v>0.167864045766042</v>
      </c>
      <c r="BM11" s="17">
        <v>0.21077204777356301</v>
      </c>
      <c r="BN11" s="17">
        <v>0.14062822635986</v>
      </c>
      <c r="BO11" s="17">
        <v>4.5120529784506598E-2</v>
      </c>
      <c r="BP11" s="17"/>
      <c r="BQ11" s="17">
        <v>0.217263050780962</v>
      </c>
      <c r="BR11" s="17">
        <v>0.16346603566332599</v>
      </c>
      <c r="BS11" s="17">
        <v>0.17091460956437601</v>
      </c>
      <c r="BT11" s="17"/>
      <c r="BU11" s="17">
        <v>0.12425479379078699</v>
      </c>
      <c r="BV11" s="17">
        <v>0.15178837345978999</v>
      </c>
      <c r="BW11" s="17">
        <v>0.209607510058651</v>
      </c>
      <c r="BX11" s="17"/>
      <c r="BY11" s="17">
        <v>0.17762043045825399</v>
      </c>
      <c r="BZ11" s="17"/>
      <c r="CA11" s="17">
        <v>0.185982473666648</v>
      </c>
    </row>
    <row r="12" spans="2:79" x14ac:dyDescent="0.35">
      <c r="B12" s="18" t="s">
        <v>658</v>
      </c>
      <c r="C12" s="17">
        <v>6.6894821130093901E-2</v>
      </c>
      <c r="D12" s="17">
        <v>7.1242293924867903E-2</v>
      </c>
      <c r="E12" s="17">
        <v>6.2939215225371895E-2</v>
      </c>
      <c r="F12" s="17"/>
      <c r="G12" s="17">
        <v>0.100235446399973</v>
      </c>
      <c r="H12" s="17">
        <v>3.07160013611564E-2</v>
      </c>
      <c r="I12" s="17">
        <v>6.8359373529224193E-2</v>
      </c>
      <c r="J12" s="17">
        <v>6.2606716215483998E-2</v>
      </c>
      <c r="K12" s="17">
        <v>0.103826989710306</v>
      </c>
      <c r="L12" s="17">
        <v>4.8731453905409401E-2</v>
      </c>
      <c r="M12" s="17"/>
      <c r="N12" s="17">
        <v>5.2556883858718401E-2</v>
      </c>
      <c r="O12" s="17">
        <v>7.58062220500825E-2</v>
      </c>
      <c r="P12" s="17">
        <v>7.8787971604738397E-2</v>
      </c>
      <c r="Q12" s="17">
        <v>6.4788618354317803E-2</v>
      </c>
      <c r="R12" s="17"/>
      <c r="S12" s="17">
        <v>0.108169962710939</v>
      </c>
      <c r="T12" s="17">
        <v>8.6618216514601401E-2</v>
      </c>
      <c r="U12" s="17">
        <v>1.8131026972060999E-2</v>
      </c>
      <c r="V12" s="17">
        <v>8.3028146668887901E-2</v>
      </c>
      <c r="W12" s="17">
        <v>4.3172893160613297E-2</v>
      </c>
      <c r="X12" s="17">
        <v>2.7710546515244999E-2</v>
      </c>
      <c r="Y12" s="17">
        <v>5.9266540345971702E-2</v>
      </c>
      <c r="Z12" s="17">
        <v>0.13251857467088299</v>
      </c>
      <c r="AA12" s="17">
        <v>5.4011497354448802E-2</v>
      </c>
      <c r="AB12" s="17">
        <v>3.8167855852151399E-2</v>
      </c>
      <c r="AC12" s="17">
        <v>4.6048368008107701E-2</v>
      </c>
      <c r="AD12" s="17">
        <v>8.0608432709208602E-2</v>
      </c>
      <c r="AE12" s="17"/>
      <c r="AF12" s="17">
        <v>6.0330714169988503E-2</v>
      </c>
      <c r="AG12" s="17">
        <v>5.84256964992644E-2</v>
      </c>
      <c r="AH12" s="17">
        <v>9.1866709906827895E-2</v>
      </c>
      <c r="AI12" s="17">
        <v>6.7411588840368894E-2</v>
      </c>
      <c r="AJ12" s="17">
        <v>0.14170019180146901</v>
      </c>
      <c r="AK12" s="17">
        <v>3.2383897481162001E-2</v>
      </c>
      <c r="AL12" s="17"/>
      <c r="AM12" s="17">
        <v>2.87814038053213E-2</v>
      </c>
      <c r="AN12" s="17">
        <v>7.9495183232062006E-2</v>
      </c>
      <c r="AO12" s="17">
        <v>4.5012493820143003E-2</v>
      </c>
      <c r="AP12" s="17">
        <v>0.116876505798409</v>
      </c>
      <c r="AQ12" s="17">
        <v>0.16383717239466</v>
      </c>
      <c r="AR12" s="17"/>
      <c r="AS12" s="17">
        <v>5.14447085519616E-2</v>
      </c>
      <c r="AT12" s="17">
        <v>7.3606717987167405E-2</v>
      </c>
      <c r="AU12" s="17">
        <v>0.117814876693367</v>
      </c>
      <c r="AV12" s="17">
        <v>5.0509950338664199E-2</v>
      </c>
      <c r="AW12" s="17">
        <v>6.3911170109113694E-2</v>
      </c>
      <c r="AX12" s="17">
        <v>2.87888032887198E-2</v>
      </c>
      <c r="AY12" s="17"/>
      <c r="AZ12" s="17">
        <v>4.91061884138893E-2</v>
      </c>
      <c r="BA12" s="17">
        <v>8.84387427302573E-2</v>
      </c>
      <c r="BB12" s="17">
        <v>4.03134868399809E-2</v>
      </c>
      <c r="BC12" s="17">
        <v>8.3066556541395706E-2</v>
      </c>
      <c r="BD12" s="17">
        <v>6.6176453331996399E-2</v>
      </c>
      <c r="BE12" s="17"/>
      <c r="BF12" s="17">
        <v>6.3286924516197496E-2</v>
      </c>
      <c r="BG12" s="17"/>
      <c r="BH12" s="17">
        <v>6.0824467083864103E-2</v>
      </c>
      <c r="BI12" s="17"/>
      <c r="BJ12" s="17">
        <v>8.4236607361649493E-2</v>
      </c>
      <c r="BK12" s="17">
        <v>5.6469714202980602E-2</v>
      </c>
      <c r="BL12" s="17">
        <v>6.2140645017709599E-2</v>
      </c>
      <c r="BM12" s="17">
        <v>5.1237287766099301E-2</v>
      </c>
      <c r="BN12" s="17">
        <v>4.1243833150711701E-2</v>
      </c>
      <c r="BO12" s="17">
        <v>0.17169830879519701</v>
      </c>
      <c r="BP12" s="17"/>
      <c r="BQ12" s="17">
        <v>7.6457611736008804E-2</v>
      </c>
      <c r="BR12" s="17">
        <v>8.7784835121687901E-2</v>
      </c>
      <c r="BS12" s="17">
        <v>4.8249392030993002E-2</v>
      </c>
      <c r="BT12" s="17"/>
      <c r="BU12" s="17">
        <v>0.20587902221620699</v>
      </c>
      <c r="BV12" s="17">
        <v>6.0495588472250297E-2</v>
      </c>
      <c r="BW12" s="17">
        <v>6.0918462817123702E-2</v>
      </c>
      <c r="BX12" s="17"/>
      <c r="BY12" s="17">
        <v>0.150410221034953</v>
      </c>
      <c r="BZ12" s="17"/>
      <c r="CA12" s="17">
        <v>3.65820441624874E-2</v>
      </c>
    </row>
    <row r="13" spans="2:79" x14ac:dyDescent="0.35">
      <c r="B13" s="18" t="s">
        <v>136</v>
      </c>
      <c r="C13" s="19">
        <v>7.3351567855090199E-2</v>
      </c>
      <c r="D13" s="19">
        <v>5.0749958235800099E-2</v>
      </c>
      <c r="E13" s="19">
        <v>9.5831845359807405E-2</v>
      </c>
      <c r="F13" s="19"/>
      <c r="G13" s="19">
        <v>4.6185376209943403E-2</v>
      </c>
      <c r="H13" s="19">
        <v>6.5166631585954607E-2</v>
      </c>
      <c r="I13" s="19">
        <v>5.23487019936991E-2</v>
      </c>
      <c r="J13" s="19">
        <v>0.101109182342348</v>
      </c>
      <c r="K13" s="19">
        <v>8.8876585086703305E-2</v>
      </c>
      <c r="L13" s="19">
        <v>8.8522409437598704E-2</v>
      </c>
      <c r="M13" s="19"/>
      <c r="N13" s="19">
        <v>6.40295666768044E-2</v>
      </c>
      <c r="O13" s="19">
        <v>7.9995052935941197E-2</v>
      </c>
      <c r="P13" s="19">
        <v>5.7646178743532797E-2</v>
      </c>
      <c r="Q13" s="19">
        <v>9.3400976601787297E-2</v>
      </c>
      <c r="R13" s="19"/>
      <c r="S13" s="19">
        <v>4.3194721691874799E-2</v>
      </c>
      <c r="T13" s="19">
        <v>9.8251518722745401E-2</v>
      </c>
      <c r="U13" s="19">
        <v>4.7143910735261002E-2</v>
      </c>
      <c r="V13" s="19">
        <v>7.3741923544582796E-2</v>
      </c>
      <c r="W13" s="19">
        <v>0.12697666595902601</v>
      </c>
      <c r="X13" s="19">
        <v>0.16210277866315601</v>
      </c>
      <c r="Y13" s="19">
        <v>2.9166780104591901E-2</v>
      </c>
      <c r="Z13" s="19">
        <v>5.29929605757124E-2</v>
      </c>
      <c r="AA13" s="19">
        <v>6.1466532039909497E-2</v>
      </c>
      <c r="AB13" s="19">
        <v>7.3200374635357501E-2</v>
      </c>
      <c r="AC13" s="19">
        <v>4.2105325035915298E-2</v>
      </c>
      <c r="AD13" s="19">
        <v>7.5471978127334902E-2</v>
      </c>
      <c r="AE13" s="19"/>
      <c r="AF13" s="19">
        <v>6.8444149783631905E-2</v>
      </c>
      <c r="AG13" s="19">
        <v>7.2454911178250203E-2</v>
      </c>
      <c r="AH13" s="19">
        <v>8.0294092806451806E-2</v>
      </c>
      <c r="AI13" s="19">
        <v>8.1142443332479205E-2</v>
      </c>
      <c r="AJ13" s="19">
        <v>0.117281287777062</v>
      </c>
      <c r="AK13" s="19">
        <v>1.7286570893948802E-2</v>
      </c>
      <c r="AL13" s="19"/>
      <c r="AM13" s="19">
        <v>0.100407101055436</v>
      </c>
      <c r="AN13" s="19">
        <v>7.3539808550683997E-2</v>
      </c>
      <c r="AO13" s="19">
        <v>6.8975474830807501E-2</v>
      </c>
      <c r="AP13" s="19">
        <v>5.3129265464725697E-2</v>
      </c>
      <c r="AQ13" s="19">
        <v>0</v>
      </c>
      <c r="AR13" s="19"/>
      <c r="AS13" s="19">
        <v>6.7745254640850405E-2</v>
      </c>
      <c r="AT13" s="19">
        <v>0.118683156016459</v>
      </c>
      <c r="AU13" s="19">
        <v>2.22843672398708E-2</v>
      </c>
      <c r="AV13" s="19">
        <v>8.4677639816530106E-2</v>
      </c>
      <c r="AW13" s="19">
        <v>8.8164430230049495E-2</v>
      </c>
      <c r="AX13" s="19">
        <v>2.67794495565402E-2</v>
      </c>
      <c r="AY13" s="19"/>
      <c r="AZ13" s="19">
        <v>6.58564504151469E-2</v>
      </c>
      <c r="BA13" s="19">
        <v>9.2868208952374506E-2</v>
      </c>
      <c r="BB13" s="19">
        <v>8.1621912832360102E-2</v>
      </c>
      <c r="BC13" s="19">
        <v>5.6534393343254601E-2</v>
      </c>
      <c r="BD13" s="19">
        <v>5.7532763196216301E-2</v>
      </c>
      <c r="BE13" s="19"/>
      <c r="BF13" s="19">
        <v>7.5468616836677493E-2</v>
      </c>
      <c r="BG13" s="19"/>
      <c r="BH13" s="19">
        <v>7.1540166524271698E-2</v>
      </c>
      <c r="BI13" s="19"/>
      <c r="BJ13" s="19">
        <v>6.5407215675875402E-2</v>
      </c>
      <c r="BK13" s="19">
        <v>0.100722494253873</v>
      </c>
      <c r="BL13" s="19">
        <v>8.6533474510619005E-2</v>
      </c>
      <c r="BM13" s="19">
        <v>3.7266412349365799E-2</v>
      </c>
      <c r="BN13" s="19">
        <v>1.94853907324949E-2</v>
      </c>
      <c r="BO13" s="19">
        <v>9.0090407534907602E-2</v>
      </c>
      <c r="BP13" s="19"/>
      <c r="BQ13" s="19">
        <v>3.6942888338744102E-2</v>
      </c>
      <c r="BR13" s="19">
        <v>6.3748071727104894E-2</v>
      </c>
      <c r="BS13" s="19">
        <v>7.8831475788296607E-2</v>
      </c>
      <c r="BT13" s="19"/>
      <c r="BU13" s="19">
        <v>3.7660293781911901E-2</v>
      </c>
      <c r="BV13" s="19">
        <v>7.12862970649039E-2</v>
      </c>
      <c r="BW13" s="19">
        <v>5.5039215706306703E-2</v>
      </c>
      <c r="BX13" s="19"/>
      <c r="BY13" s="19">
        <v>2.8578847053453801E-2</v>
      </c>
      <c r="BZ13" s="19"/>
      <c r="CA13" s="19">
        <v>8.7544164185017398E-2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A18"/>
  <sheetViews>
    <sheetView showGridLines="0" topLeftCell="A6"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841</v>
      </c>
      <c r="D7" s="10">
        <v>402</v>
      </c>
      <c r="E7" s="10">
        <v>435</v>
      </c>
      <c r="F7" s="10"/>
      <c r="G7" s="10">
        <v>96</v>
      </c>
      <c r="H7" s="10">
        <v>122</v>
      </c>
      <c r="I7" s="10">
        <v>107</v>
      </c>
      <c r="J7" s="10">
        <v>144</v>
      </c>
      <c r="K7" s="10">
        <v>142</v>
      </c>
      <c r="L7" s="10">
        <v>230</v>
      </c>
      <c r="M7" s="10"/>
      <c r="N7" s="10">
        <v>331</v>
      </c>
      <c r="O7" s="10">
        <v>222</v>
      </c>
      <c r="P7" s="10">
        <v>100</v>
      </c>
      <c r="Q7" s="10">
        <v>183</v>
      </c>
      <c r="R7" s="10"/>
      <c r="S7" s="10">
        <v>103</v>
      </c>
      <c r="T7" s="10">
        <v>121</v>
      </c>
      <c r="U7" s="10">
        <v>65</v>
      </c>
      <c r="V7" s="10">
        <v>61</v>
      </c>
      <c r="W7" s="10">
        <v>65</v>
      </c>
      <c r="X7" s="10">
        <v>64</v>
      </c>
      <c r="Y7" s="10">
        <v>74</v>
      </c>
      <c r="Z7" s="10">
        <v>39</v>
      </c>
      <c r="AA7" s="10">
        <v>84</v>
      </c>
      <c r="AB7" s="10">
        <v>93</v>
      </c>
      <c r="AC7" s="10">
        <v>47</v>
      </c>
      <c r="AD7" s="10">
        <v>25</v>
      </c>
      <c r="AE7" s="10"/>
      <c r="AF7" s="10">
        <v>137</v>
      </c>
      <c r="AG7" s="10">
        <v>270</v>
      </c>
      <c r="AH7" s="10">
        <v>149</v>
      </c>
      <c r="AI7" s="10">
        <v>97</v>
      </c>
      <c r="AJ7" s="10">
        <v>51</v>
      </c>
      <c r="AK7" s="10">
        <v>73</v>
      </c>
      <c r="AL7" s="10"/>
      <c r="AM7" s="10">
        <v>174</v>
      </c>
      <c r="AN7" s="10">
        <v>272</v>
      </c>
      <c r="AO7" s="10">
        <v>246</v>
      </c>
      <c r="AP7" s="10">
        <v>111</v>
      </c>
      <c r="AQ7" s="10">
        <v>23</v>
      </c>
      <c r="AR7" s="10"/>
      <c r="AS7" s="10">
        <v>181</v>
      </c>
      <c r="AT7" s="10">
        <v>197</v>
      </c>
      <c r="AU7" s="10">
        <v>126</v>
      </c>
      <c r="AV7" s="10">
        <v>162</v>
      </c>
      <c r="AW7" s="10">
        <v>105</v>
      </c>
      <c r="AX7" s="10">
        <v>70</v>
      </c>
      <c r="AY7" s="10"/>
      <c r="AZ7" s="10">
        <v>190</v>
      </c>
      <c r="BA7" s="10">
        <v>214</v>
      </c>
      <c r="BB7" s="10">
        <v>161</v>
      </c>
      <c r="BC7" s="10">
        <v>79</v>
      </c>
      <c r="BD7" s="10">
        <v>193</v>
      </c>
      <c r="BE7" s="10"/>
      <c r="BF7" s="10">
        <v>672</v>
      </c>
      <c r="BG7" s="10"/>
      <c r="BH7" s="10">
        <v>520</v>
      </c>
      <c r="BI7" s="10"/>
      <c r="BJ7" s="10">
        <v>230</v>
      </c>
      <c r="BK7" s="10">
        <v>172</v>
      </c>
      <c r="BL7" s="10">
        <v>291</v>
      </c>
      <c r="BM7" s="10">
        <v>48</v>
      </c>
      <c r="BN7" s="10">
        <v>23</v>
      </c>
      <c r="BO7" s="10">
        <v>22</v>
      </c>
      <c r="BP7" s="10"/>
      <c r="BQ7" s="10">
        <v>126</v>
      </c>
      <c r="BR7" s="10">
        <v>212</v>
      </c>
      <c r="BS7" s="10">
        <v>431</v>
      </c>
      <c r="BT7" s="10"/>
      <c r="BU7" s="10">
        <v>44</v>
      </c>
      <c r="BV7" s="10">
        <v>263</v>
      </c>
      <c r="BW7" s="10">
        <v>433</v>
      </c>
      <c r="BX7" s="10"/>
      <c r="BY7" s="10">
        <v>28</v>
      </c>
      <c r="BZ7" s="10"/>
      <c r="CA7" s="10">
        <v>196</v>
      </c>
    </row>
    <row r="8" spans="2:79" ht="30" customHeight="1" x14ac:dyDescent="0.35">
      <c r="B8" s="11" t="s">
        <v>20</v>
      </c>
      <c r="C8" s="11">
        <v>833</v>
      </c>
      <c r="D8" s="11">
        <v>411</v>
      </c>
      <c r="E8" s="11">
        <v>419</v>
      </c>
      <c r="F8" s="11"/>
      <c r="G8" s="11">
        <v>112</v>
      </c>
      <c r="H8" s="11">
        <v>143</v>
      </c>
      <c r="I8" s="11">
        <v>133</v>
      </c>
      <c r="J8" s="11">
        <v>150</v>
      </c>
      <c r="K8" s="11">
        <v>111</v>
      </c>
      <c r="L8" s="11">
        <v>184</v>
      </c>
      <c r="M8" s="11"/>
      <c r="N8" s="11">
        <v>226</v>
      </c>
      <c r="O8" s="11">
        <v>215</v>
      </c>
      <c r="P8" s="11">
        <v>168</v>
      </c>
      <c r="Q8" s="11">
        <v>219</v>
      </c>
      <c r="R8" s="11"/>
      <c r="S8" s="11">
        <v>108</v>
      </c>
      <c r="T8" s="11">
        <v>110</v>
      </c>
      <c r="U8" s="11">
        <v>56</v>
      </c>
      <c r="V8" s="11">
        <v>73</v>
      </c>
      <c r="W8" s="11">
        <v>69</v>
      </c>
      <c r="X8" s="11">
        <v>80</v>
      </c>
      <c r="Y8" s="11">
        <v>71</v>
      </c>
      <c r="Z8" s="11">
        <v>41</v>
      </c>
      <c r="AA8" s="11">
        <v>78</v>
      </c>
      <c r="AB8" s="11">
        <v>84</v>
      </c>
      <c r="AC8" s="11">
        <v>43</v>
      </c>
      <c r="AD8" s="11">
        <v>22</v>
      </c>
      <c r="AE8" s="11"/>
      <c r="AF8" s="11">
        <v>138</v>
      </c>
      <c r="AG8" s="11">
        <v>291</v>
      </c>
      <c r="AH8" s="11">
        <v>159</v>
      </c>
      <c r="AI8" s="11">
        <v>91</v>
      </c>
      <c r="AJ8" s="11">
        <v>44</v>
      </c>
      <c r="AK8" s="11">
        <v>47</v>
      </c>
      <c r="AL8" s="11"/>
      <c r="AM8" s="11">
        <v>193</v>
      </c>
      <c r="AN8" s="11">
        <v>286</v>
      </c>
      <c r="AO8" s="11">
        <v>226</v>
      </c>
      <c r="AP8" s="11">
        <v>98</v>
      </c>
      <c r="AQ8" s="11">
        <v>16</v>
      </c>
      <c r="AR8" s="11"/>
      <c r="AS8" s="11">
        <v>183</v>
      </c>
      <c r="AT8" s="11">
        <v>195</v>
      </c>
      <c r="AU8" s="11">
        <v>130</v>
      </c>
      <c r="AV8" s="11">
        <v>161</v>
      </c>
      <c r="AW8" s="11">
        <v>100</v>
      </c>
      <c r="AX8" s="11">
        <v>64</v>
      </c>
      <c r="AY8" s="11"/>
      <c r="AZ8" s="11">
        <v>163</v>
      </c>
      <c r="BA8" s="11">
        <v>235</v>
      </c>
      <c r="BB8" s="11">
        <v>166</v>
      </c>
      <c r="BC8" s="11">
        <v>64</v>
      </c>
      <c r="BD8" s="11">
        <v>202</v>
      </c>
      <c r="BE8" s="11"/>
      <c r="BF8" s="11">
        <v>655</v>
      </c>
      <c r="BG8" s="11"/>
      <c r="BH8" s="11">
        <v>488</v>
      </c>
      <c r="BI8" s="11"/>
      <c r="BJ8" s="11">
        <v>245</v>
      </c>
      <c r="BK8" s="11">
        <v>159</v>
      </c>
      <c r="BL8" s="11">
        <v>271</v>
      </c>
      <c r="BM8" s="11">
        <v>46</v>
      </c>
      <c r="BN8" s="11">
        <v>30</v>
      </c>
      <c r="BO8" s="11">
        <v>23</v>
      </c>
      <c r="BP8" s="11"/>
      <c r="BQ8" s="11">
        <v>118</v>
      </c>
      <c r="BR8" s="11">
        <v>212</v>
      </c>
      <c r="BS8" s="11">
        <v>422</v>
      </c>
      <c r="BT8" s="11"/>
      <c r="BU8" s="11">
        <v>40</v>
      </c>
      <c r="BV8" s="11">
        <v>253</v>
      </c>
      <c r="BW8" s="11">
        <v>434</v>
      </c>
      <c r="BX8" s="11"/>
      <c r="BY8" s="11">
        <v>35</v>
      </c>
      <c r="BZ8" s="11"/>
      <c r="CA8" s="11">
        <v>187</v>
      </c>
    </row>
    <row r="9" spans="2:79" x14ac:dyDescent="0.35">
      <c r="B9" s="18" t="s">
        <v>655</v>
      </c>
      <c r="C9" s="17">
        <v>0.227945366972372</v>
      </c>
      <c r="D9" s="17">
        <v>0.245998437040928</v>
      </c>
      <c r="E9" s="17">
        <v>0.21001319206181501</v>
      </c>
      <c r="F9" s="17"/>
      <c r="G9" s="17">
        <v>0.19773337318107201</v>
      </c>
      <c r="H9" s="17">
        <v>0.26343300466677899</v>
      </c>
      <c r="I9" s="17">
        <v>0.21693422108919599</v>
      </c>
      <c r="J9" s="17">
        <v>0.16657598670666501</v>
      </c>
      <c r="K9" s="17">
        <v>0.24377856234107401</v>
      </c>
      <c r="L9" s="17">
        <v>0.26721137834536302</v>
      </c>
      <c r="M9" s="17"/>
      <c r="N9" s="17">
        <v>0.24915183614192399</v>
      </c>
      <c r="O9" s="17">
        <v>0.185467426944675</v>
      </c>
      <c r="P9" s="17">
        <v>0.22672859302093201</v>
      </c>
      <c r="Q9" s="17">
        <v>0.25386220664259601</v>
      </c>
      <c r="R9" s="17"/>
      <c r="S9" s="17">
        <v>0.23385089604109699</v>
      </c>
      <c r="T9" s="17">
        <v>0.14726275656541499</v>
      </c>
      <c r="U9" s="17">
        <v>0.32373340472582901</v>
      </c>
      <c r="V9" s="17">
        <v>0.234956357710567</v>
      </c>
      <c r="W9" s="17">
        <v>0.33918479912480098</v>
      </c>
      <c r="X9" s="17">
        <v>0.22550800546994501</v>
      </c>
      <c r="Y9" s="17">
        <v>0.194720368560621</v>
      </c>
      <c r="Z9" s="17">
        <v>0.253473493452543</v>
      </c>
      <c r="AA9" s="17">
        <v>0.197989814601539</v>
      </c>
      <c r="AB9" s="17">
        <v>0.22999326254562999</v>
      </c>
      <c r="AC9" s="17">
        <v>0.17470573327932201</v>
      </c>
      <c r="AD9" s="17">
        <v>0.258020817071207</v>
      </c>
      <c r="AE9" s="17"/>
      <c r="AF9" s="17">
        <v>0.18739377278852501</v>
      </c>
      <c r="AG9" s="17">
        <v>0.20154295243959999</v>
      </c>
      <c r="AH9" s="17">
        <v>0.23885628705970699</v>
      </c>
      <c r="AI9" s="17">
        <v>0.24780737438591499</v>
      </c>
      <c r="AJ9" s="17">
        <v>0.248232814131918</v>
      </c>
      <c r="AK9" s="17">
        <v>0.37173824387406801</v>
      </c>
      <c r="AL9" s="17"/>
      <c r="AM9" s="17">
        <v>0.23329178551337701</v>
      </c>
      <c r="AN9" s="17">
        <v>0.220186570737674</v>
      </c>
      <c r="AO9" s="17">
        <v>0.194783176445913</v>
      </c>
      <c r="AP9" s="17">
        <v>0.31609187081975398</v>
      </c>
      <c r="AQ9" s="17">
        <v>0.28623957431594299</v>
      </c>
      <c r="AR9" s="17"/>
      <c r="AS9" s="17">
        <v>0.218755690783141</v>
      </c>
      <c r="AT9" s="17">
        <v>0.25342477345611902</v>
      </c>
      <c r="AU9" s="17">
        <v>0.19454360063914999</v>
      </c>
      <c r="AV9" s="17">
        <v>0.20772350697182301</v>
      </c>
      <c r="AW9" s="17">
        <v>0.22566298883052699</v>
      </c>
      <c r="AX9" s="17">
        <v>0.29808818510287399</v>
      </c>
      <c r="AY9" s="17"/>
      <c r="AZ9" s="17">
        <v>0.25067997127371</v>
      </c>
      <c r="BA9" s="17">
        <v>0.224561562090733</v>
      </c>
      <c r="BB9" s="17">
        <v>0.20535169252739199</v>
      </c>
      <c r="BC9" s="17">
        <v>0.22899850633213401</v>
      </c>
      <c r="BD9" s="17">
        <v>0.23575053293102</v>
      </c>
      <c r="BE9" s="17"/>
      <c r="BF9" s="17">
        <v>0.22030167157542599</v>
      </c>
      <c r="BG9" s="17"/>
      <c r="BH9" s="17">
        <v>0.23978826853268501</v>
      </c>
      <c r="BI9" s="17"/>
      <c r="BJ9" s="17">
        <v>0.25837981720855002</v>
      </c>
      <c r="BK9" s="17">
        <v>0.225803381412682</v>
      </c>
      <c r="BL9" s="17">
        <v>0.21449884780141101</v>
      </c>
      <c r="BM9" s="17">
        <v>0.106958234509219</v>
      </c>
      <c r="BN9" s="17">
        <v>0.19526701011970701</v>
      </c>
      <c r="BO9" s="17">
        <v>0.279926939204519</v>
      </c>
      <c r="BP9" s="17"/>
      <c r="BQ9" s="17">
        <v>0.18807006131717499</v>
      </c>
      <c r="BR9" s="17">
        <v>0.216194990580344</v>
      </c>
      <c r="BS9" s="17">
        <v>0.26063352892737701</v>
      </c>
      <c r="BT9" s="17"/>
      <c r="BU9" s="17">
        <v>0.21642498697374701</v>
      </c>
      <c r="BV9" s="17">
        <v>0.18474487240958901</v>
      </c>
      <c r="BW9" s="17">
        <v>0.27770191112183401</v>
      </c>
      <c r="BX9" s="17"/>
      <c r="BY9" s="17">
        <v>0.38884347797297197</v>
      </c>
      <c r="BZ9" s="17"/>
      <c r="CA9" s="17">
        <v>0.21346302438995399</v>
      </c>
    </row>
    <row r="10" spans="2:79" x14ac:dyDescent="0.35">
      <c r="B10" s="18" t="s">
        <v>656</v>
      </c>
      <c r="C10" s="17">
        <v>0.45196091827370699</v>
      </c>
      <c r="D10" s="17">
        <v>0.45699693124007401</v>
      </c>
      <c r="E10" s="17">
        <v>0.445367468808328</v>
      </c>
      <c r="F10" s="17"/>
      <c r="G10" s="17">
        <v>0.49620814847551098</v>
      </c>
      <c r="H10" s="17">
        <v>0.42933838174437999</v>
      </c>
      <c r="I10" s="17">
        <v>0.44829359384427198</v>
      </c>
      <c r="J10" s="17">
        <v>0.53189384969112097</v>
      </c>
      <c r="K10" s="17">
        <v>0.43845919034180802</v>
      </c>
      <c r="L10" s="17">
        <v>0.38827689254796599</v>
      </c>
      <c r="M10" s="17"/>
      <c r="N10" s="17">
        <v>0.43876087842869399</v>
      </c>
      <c r="O10" s="17">
        <v>0.461478758426207</v>
      </c>
      <c r="P10" s="17">
        <v>0.491169101863631</v>
      </c>
      <c r="Q10" s="17">
        <v>0.42694600242279401</v>
      </c>
      <c r="R10" s="17"/>
      <c r="S10" s="17">
        <v>0.441449466850664</v>
      </c>
      <c r="T10" s="17">
        <v>0.59450928063988795</v>
      </c>
      <c r="U10" s="17">
        <v>0.30235073795946799</v>
      </c>
      <c r="V10" s="17">
        <v>0.483830793527318</v>
      </c>
      <c r="W10" s="17">
        <v>0.34797182275237798</v>
      </c>
      <c r="X10" s="17">
        <v>0.39713094610515498</v>
      </c>
      <c r="Y10" s="17">
        <v>0.45924129709273798</v>
      </c>
      <c r="Z10" s="17">
        <v>0.43234353195610797</v>
      </c>
      <c r="AA10" s="17">
        <v>0.48657182129809101</v>
      </c>
      <c r="AB10" s="17">
        <v>0.44312456351318003</v>
      </c>
      <c r="AC10" s="17">
        <v>0.45132344733434898</v>
      </c>
      <c r="AD10" s="17">
        <v>0.51653866412319704</v>
      </c>
      <c r="AE10" s="17"/>
      <c r="AF10" s="17">
        <v>0.45726844090163499</v>
      </c>
      <c r="AG10" s="17">
        <v>0.46994681352479001</v>
      </c>
      <c r="AH10" s="17">
        <v>0.449742675380577</v>
      </c>
      <c r="AI10" s="17">
        <v>0.48508749262832401</v>
      </c>
      <c r="AJ10" s="17">
        <v>0.57347892605101802</v>
      </c>
      <c r="AK10" s="17">
        <v>0.29483497609320902</v>
      </c>
      <c r="AL10" s="17"/>
      <c r="AM10" s="17">
        <v>0.45248527802502397</v>
      </c>
      <c r="AN10" s="17">
        <v>0.46079229606472699</v>
      </c>
      <c r="AO10" s="17">
        <v>0.45637861238735</v>
      </c>
      <c r="AP10" s="17">
        <v>0.42945740894295698</v>
      </c>
      <c r="AQ10" s="17">
        <v>0.319263248996424</v>
      </c>
      <c r="AR10" s="17"/>
      <c r="AS10" s="17">
        <v>0.46714468510233498</v>
      </c>
      <c r="AT10" s="17">
        <v>0.45050248069146698</v>
      </c>
      <c r="AU10" s="17">
        <v>0.498067921928665</v>
      </c>
      <c r="AV10" s="17">
        <v>0.47342790383573302</v>
      </c>
      <c r="AW10" s="17">
        <v>0.37093075514492602</v>
      </c>
      <c r="AX10" s="17">
        <v>0.39251934920388498</v>
      </c>
      <c r="AY10" s="17"/>
      <c r="AZ10" s="17">
        <v>0.404561271709512</v>
      </c>
      <c r="BA10" s="17">
        <v>0.48277993339284397</v>
      </c>
      <c r="BB10" s="17">
        <v>0.47680180362166102</v>
      </c>
      <c r="BC10" s="17">
        <v>0.421418950290053</v>
      </c>
      <c r="BD10" s="17">
        <v>0.44063283259383001</v>
      </c>
      <c r="BE10" s="17"/>
      <c r="BF10" s="17">
        <v>0.46170310741537102</v>
      </c>
      <c r="BG10" s="17"/>
      <c r="BH10" s="17">
        <v>0.44235768735728898</v>
      </c>
      <c r="BI10" s="17"/>
      <c r="BJ10" s="17">
        <v>0.43230099983007803</v>
      </c>
      <c r="BK10" s="17">
        <v>0.43236749438291899</v>
      </c>
      <c r="BL10" s="17">
        <v>0.46719827150374799</v>
      </c>
      <c r="BM10" s="17">
        <v>0.60228112704947501</v>
      </c>
      <c r="BN10" s="17">
        <v>0.39359243731240701</v>
      </c>
      <c r="BO10" s="17">
        <v>0.57468597451315995</v>
      </c>
      <c r="BP10" s="17"/>
      <c r="BQ10" s="17">
        <v>0.401496762178913</v>
      </c>
      <c r="BR10" s="17">
        <v>0.51547056307005101</v>
      </c>
      <c r="BS10" s="17">
        <v>0.45249997489072302</v>
      </c>
      <c r="BT10" s="17"/>
      <c r="BU10" s="17">
        <v>0.55817391307458397</v>
      </c>
      <c r="BV10" s="17">
        <v>0.49460265512571899</v>
      </c>
      <c r="BW10" s="17">
        <v>0.43714469593611099</v>
      </c>
      <c r="BX10" s="17"/>
      <c r="BY10" s="17">
        <v>0.35835782681411099</v>
      </c>
      <c r="BZ10" s="17"/>
      <c r="CA10" s="17">
        <v>0.42716824570018802</v>
      </c>
    </row>
    <row r="11" spans="2:79" x14ac:dyDescent="0.35">
      <c r="B11" s="18" t="s">
        <v>657</v>
      </c>
      <c r="C11" s="17">
        <v>0.19511780206983201</v>
      </c>
      <c r="D11" s="17">
        <v>0.18241644493859999</v>
      </c>
      <c r="E11" s="17">
        <v>0.20914768873304501</v>
      </c>
      <c r="F11" s="17"/>
      <c r="G11" s="17">
        <v>0.228972284806124</v>
      </c>
      <c r="H11" s="17">
        <v>0.12242360597395099</v>
      </c>
      <c r="I11" s="17">
        <v>0.23001935806131499</v>
      </c>
      <c r="J11" s="17">
        <v>0.17535194204879001</v>
      </c>
      <c r="K11" s="17">
        <v>0.18146795595690901</v>
      </c>
      <c r="L11" s="17">
        <v>0.230145618311202</v>
      </c>
      <c r="M11" s="17"/>
      <c r="N11" s="17">
        <v>0.21159763789712399</v>
      </c>
      <c r="O11" s="17">
        <v>0.18063400841615199</v>
      </c>
      <c r="P11" s="17">
        <v>0.19869302478963599</v>
      </c>
      <c r="Q11" s="17">
        <v>0.18090189127186099</v>
      </c>
      <c r="R11" s="17"/>
      <c r="S11" s="17">
        <v>0.17784347052044799</v>
      </c>
      <c r="T11" s="17">
        <v>0.14493928184110799</v>
      </c>
      <c r="U11" s="17">
        <v>0.240915157564393</v>
      </c>
      <c r="V11" s="17">
        <v>0.207827725103614</v>
      </c>
      <c r="W11" s="17">
        <v>0.205763546088059</v>
      </c>
      <c r="X11" s="17">
        <v>0.20541242595283901</v>
      </c>
      <c r="Y11" s="17">
        <v>0.234225822776683</v>
      </c>
      <c r="Z11" s="17">
        <v>0.106676830812433</v>
      </c>
      <c r="AA11" s="17">
        <v>0.16703863373682901</v>
      </c>
      <c r="AB11" s="17">
        <v>0.194950957966359</v>
      </c>
      <c r="AC11" s="17">
        <v>0.32235621519269603</v>
      </c>
      <c r="AD11" s="17">
        <v>0.191450514969214</v>
      </c>
      <c r="AE11" s="17"/>
      <c r="AF11" s="17">
        <v>0.219251210963714</v>
      </c>
      <c r="AG11" s="17">
        <v>0.20642277992636901</v>
      </c>
      <c r="AH11" s="17">
        <v>0.20134760158728701</v>
      </c>
      <c r="AI11" s="17">
        <v>0.14543342913694399</v>
      </c>
      <c r="AJ11" s="17">
        <v>0.16595569997193199</v>
      </c>
      <c r="AK11" s="17">
        <v>0.25385987240577801</v>
      </c>
      <c r="AL11" s="17"/>
      <c r="AM11" s="17">
        <v>0.17877672705183201</v>
      </c>
      <c r="AN11" s="17">
        <v>0.20977526537834101</v>
      </c>
      <c r="AO11" s="17">
        <v>0.210175478029336</v>
      </c>
      <c r="AP11" s="17">
        <v>0.15526724548690199</v>
      </c>
      <c r="AQ11" s="17">
        <v>0.230797303902322</v>
      </c>
      <c r="AR11" s="17"/>
      <c r="AS11" s="17">
        <v>0.15692534200761801</v>
      </c>
      <c r="AT11" s="17">
        <v>0.162989507245723</v>
      </c>
      <c r="AU11" s="17">
        <v>0.23021645267824301</v>
      </c>
      <c r="AV11" s="17">
        <v>0.18569184067552899</v>
      </c>
      <c r="AW11" s="17">
        <v>0.31386097322469703</v>
      </c>
      <c r="AX11" s="17">
        <v>0.16957498500996601</v>
      </c>
      <c r="AY11" s="17"/>
      <c r="AZ11" s="17">
        <v>0.210507213093997</v>
      </c>
      <c r="BA11" s="17">
        <v>0.17668032895858099</v>
      </c>
      <c r="BB11" s="17">
        <v>0.17093156544933799</v>
      </c>
      <c r="BC11" s="17">
        <v>0.27577038768360201</v>
      </c>
      <c r="BD11" s="17">
        <v>0.19545422033857801</v>
      </c>
      <c r="BE11" s="17"/>
      <c r="BF11" s="17">
        <v>0.19569996721211499</v>
      </c>
      <c r="BG11" s="17"/>
      <c r="BH11" s="17">
        <v>0.204981289577715</v>
      </c>
      <c r="BI11" s="17"/>
      <c r="BJ11" s="17">
        <v>0.19718962155519101</v>
      </c>
      <c r="BK11" s="17">
        <v>0.20037170200274701</v>
      </c>
      <c r="BL11" s="17">
        <v>0.18239352815054999</v>
      </c>
      <c r="BM11" s="17">
        <v>0.161903175726759</v>
      </c>
      <c r="BN11" s="17">
        <v>0.332857738807394</v>
      </c>
      <c r="BO11" s="17">
        <v>0.11209967867375099</v>
      </c>
      <c r="BP11" s="17"/>
      <c r="BQ11" s="17">
        <v>0.26927792732046901</v>
      </c>
      <c r="BR11" s="17">
        <v>0.14365316044384099</v>
      </c>
      <c r="BS11" s="17">
        <v>0.19458812457025099</v>
      </c>
      <c r="BT11" s="17"/>
      <c r="BU11" s="17">
        <v>0.103605029077335</v>
      </c>
      <c r="BV11" s="17">
        <v>0.19608569101369899</v>
      </c>
      <c r="BW11" s="17">
        <v>0.20034731369859199</v>
      </c>
      <c r="BX11" s="17"/>
      <c r="BY11" s="17">
        <v>0.17395906782048001</v>
      </c>
      <c r="BZ11" s="17"/>
      <c r="CA11" s="17">
        <v>0.21661079095369301</v>
      </c>
    </row>
    <row r="12" spans="2:79" x14ac:dyDescent="0.35">
      <c r="B12" s="18" t="s">
        <v>658</v>
      </c>
      <c r="C12" s="17">
        <v>5.2748659857962898E-2</v>
      </c>
      <c r="D12" s="17">
        <v>6.3953062542496497E-2</v>
      </c>
      <c r="E12" s="17">
        <v>4.14736876195742E-2</v>
      </c>
      <c r="F12" s="17"/>
      <c r="G12" s="17">
        <v>2.7203297211198098E-2</v>
      </c>
      <c r="H12" s="17">
        <v>6.8113000009101504E-2</v>
      </c>
      <c r="I12" s="17">
        <v>7.9047551043553196E-2</v>
      </c>
      <c r="J12" s="17">
        <v>3.9445356086739998E-2</v>
      </c>
      <c r="K12" s="17">
        <v>6.2602714552171299E-2</v>
      </c>
      <c r="L12" s="17">
        <v>4.2169535974320403E-2</v>
      </c>
      <c r="M12" s="17"/>
      <c r="N12" s="17">
        <v>5.3033981283185802E-2</v>
      </c>
      <c r="O12" s="17">
        <v>8.6428474125004706E-2</v>
      </c>
      <c r="P12" s="17">
        <v>0</v>
      </c>
      <c r="Q12" s="17">
        <v>6.1025322052751997E-2</v>
      </c>
      <c r="R12" s="17"/>
      <c r="S12" s="17">
        <v>7.4406283120735495E-2</v>
      </c>
      <c r="T12" s="17">
        <v>4.2398554526642797E-2</v>
      </c>
      <c r="U12" s="17">
        <v>6.7028222833935294E-2</v>
      </c>
      <c r="V12" s="17">
        <v>3.1140956791685801E-2</v>
      </c>
      <c r="W12" s="17">
        <v>4.3202475782336998E-2</v>
      </c>
      <c r="X12" s="17">
        <v>8.5826275157318305E-2</v>
      </c>
      <c r="Y12" s="17">
        <v>2.4893377103058299E-2</v>
      </c>
      <c r="Z12" s="17">
        <v>0.123637727976005</v>
      </c>
      <c r="AA12" s="17">
        <v>5.9245438484140399E-2</v>
      </c>
      <c r="AB12" s="17">
        <v>3.1554903053971198E-2</v>
      </c>
      <c r="AC12" s="17">
        <v>1.4813052922038401E-2</v>
      </c>
      <c r="AD12" s="17">
        <v>3.39900038363826E-2</v>
      </c>
      <c r="AE12" s="17"/>
      <c r="AF12" s="17">
        <v>5.8335638533260403E-2</v>
      </c>
      <c r="AG12" s="17">
        <v>5.6468059559617402E-2</v>
      </c>
      <c r="AH12" s="17">
        <v>5.6482056705054198E-2</v>
      </c>
      <c r="AI12" s="17">
        <v>7.47818712342294E-2</v>
      </c>
      <c r="AJ12" s="17">
        <v>1.23325598451316E-2</v>
      </c>
      <c r="AK12" s="17">
        <v>5.26325970957153E-2</v>
      </c>
      <c r="AL12" s="17"/>
      <c r="AM12" s="17">
        <v>3.5406944265694899E-2</v>
      </c>
      <c r="AN12" s="17">
        <v>6.6784436415927503E-2</v>
      </c>
      <c r="AO12" s="17">
        <v>4.8851742559295801E-2</v>
      </c>
      <c r="AP12" s="17">
        <v>4.1209965450627703E-2</v>
      </c>
      <c r="AQ12" s="17">
        <v>0.14203116473417801</v>
      </c>
      <c r="AR12" s="17"/>
      <c r="AS12" s="17">
        <v>7.0025064695011893E-2</v>
      </c>
      <c r="AT12" s="17">
        <v>3.2412177650541198E-2</v>
      </c>
      <c r="AU12" s="17">
        <v>4.8161071660112999E-2</v>
      </c>
      <c r="AV12" s="17">
        <v>5.6781025187036302E-2</v>
      </c>
      <c r="AW12" s="17">
        <v>2.2739470522914002E-2</v>
      </c>
      <c r="AX12" s="17">
        <v>0.111071855864074</v>
      </c>
      <c r="AY12" s="17"/>
      <c r="AZ12" s="17">
        <v>6.2262448501640102E-2</v>
      </c>
      <c r="BA12" s="17">
        <v>6.5695920755106899E-2</v>
      </c>
      <c r="BB12" s="17">
        <v>3.9366215017934199E-2</v>
      </c>
      <c r="BC12" s="17">
        <v>0</v>
      </c>
      <c r="BD12" s="17">
        <v>5.8588413093327199E-2</v>
      </c>
      <c r="BE12" s="17"/>
      <c r="BF12" s="17">
        <v>5.5275210566300803E-2</v>
      </c>
      <c r="BG12" s="17"/>
      <c r="BH12" s="17">
        <v>5.8057921672331703E-2</v>
      </c>
      <c r="BI12" s="17"/>
      <c r="BJ12" s="17">
        <v>3.5787712925393698E-2</v>
      </c>
      <c r="BK12" s="17">
        <v>5.8754215525485202E-2</v>
      </c>
      <c r="BL12" s="17">
        <v>5.9920894619488997E-2</v>
      </c>
      <c r="BM12" s="17">
        <v>6.9256201217057098E-2</v>
      </c>
      <c r="BN12" s="17">
        <v>4.0607632644249401E-2</v>
      </c>
      <c r="BO12" s="17">
        <v>0</v>
      </c>
      <c r="BP12" s="17"/>
      <c r="BQ12" s="17">
        <v>9.1302065347113701E-2</v>
      </c>
      <c r="BR12" s="17">
        <v>5.4131115868759697E-2</v>
      </c>
      <c r="BS12" s="17">
        <v>4.7017420648452199E-2</v>
      </c>
      <c r="BT12" s="17"/>
      <c r="BU12" s="17">
        <v>9.7519565430308694E-2</v>
      </c>
      <c r="BV12" s="17">
        <v>6.9505084064627007E-2</v>
      </c>
      <c r="BW12" s="17">
        <v>4.0283829035498701E-2</v>
      </c>
      <c r="BX12" s="17"/>
      <c r="BY12" s="17">
        <v>7.8839627392437106E-2</v>
      </c>
      <c r="BZ12" s="17"/>
      <c r="CA12" s="17">
        <v>7.0398660582832201E-2</v>
      </c>
    </row>
    <row r="13" spans="2:79" x14ac:dyDescent="0.35">
      <c r="B13" s="18" t="s">
        <v>136</v>
      </c>
      <c r="C13" s="19">
        <v>7.2227252826126201E-2</v>
      </c>
      <c r="D13" s="19">
        <v>5.0635124237902202E-2</v>
      </c>
      <c r="E13" s="19">
        <v>9.3997962777238098E-2</v>
      </c>
      <c r="F13" s="19"/>
      <c r="G13" s="19">
        <v>4.9882896326094599E-2</v>
      </c>
      <c r="H13" s="19">
        <v>0.116692007605788</v>
      </c>
      <c r="I13" s="19">
        <v>2.57052759616638E-2</v>
      </c>
      <c r="J13" s="19">
        <v>8.6732865466683906E-2</v>
      </c>
      <c r="K13" s="19">
        <v>7.3691576808038395E-2</v>
      </c>
      <c r="L13" s="19">
        <v>7.2196574821148801E-2</v>
      </c>
      <c r="M13" s="19"/>
      <c r="N13" s="19">
        <v>4.7455666249072402E-2</v>
      </c>
      <c r="O13" s="19">
        <v>8.5991332087961503E-2</v>
      </c>
      <c r="P13" s="19">
        <v>8.3409280325800805E-2</v>
      </c>
      <c r="Q13" s="19">
        <v>7.7264577609996901E-2</v>
      </c>
      <c r="R13" s="19"/>
      <c r="S13" s="19">
        <v>7.2449883467054998E-2</v>
      </c>
      <c r="T13" s="19">
        <v>7.0890126426946101E-2</v>
      </c>
      <c r="U13" s="19">
        <v>6.59724769163747E-2</v>
      </c>
      <c r="V13" s="19">
        <v>4.22441668668153E-2</v>
      </c>
      <c r="W13" s="19">
        <v>6.3877356252424994E-2</v>
      </c>
      <c r="X13" s="19">
        <v>8.61223473147434E-2</v>
      </c>
      <c r="Y13" s="19">
        <v>8.6919134466899597E-2</v>
      </c>
      <c r="Z13" s="19">
        <v>8.3868415802910198E-2</v>
      </c>
      <c r="AA13" s="19">
        <v>8.9154291879399897E-2</v>
      </c>
      <c r="AB13" s="19">
        <v>0.100376312920859</v>
      </c>
      <c r="AC13" s="19">
        <v>3.6801551271595102E-2</v>
      </c>
      <c r="AD13" s="19">
        <v>0</v>
      </c>
      <c r="AE13" s="19"/>
      <c r="AF13" s="19">
        <v>7.7750936812865906E-2</v>
      </c>
      <c r="AG13" s="19">
        <v>6.56193945496234E-2</v>
      </c>
      <c r="AH13" s="19">
        <v>5.3571379267374597E-2</v>
      </c>
      <c r="AI13" s="19">
        <v>4.6889832614586402E-2</v>
      </c>
      <c r="AJ13" s="19">
        <v>0</v>
      </c>
      <c r="AK13" s="19">
        <v>2.6934310531229601E-2</v>
      </c>
      <c r="AL13" s="19"/>
      <c r="AM13" s="19">
        <v>0.10003926514407099</v>
      </c>
      <c r="AN13" s="19">
        <v>4.2461431403330099E-2</v>
      </c>
      <c r="AO13" s="19">
        <v>8.9810990578105293E-2</v>
      </c>
      <c r="AP13" s="19">
        <v>5.7973509299758898E-2</v>
      </c>
      <c r="AQ13" s="19">
        <v>2.1668708051134002E-2</v>
      </c>
      <c r="AR13" s="19"/>
      <c r="AS13" s="19">
        <v>8.7149217411893895E-2</v>
      </c>
      <c r="AT13" s="19">
        <v>0.10067106095615</v>
      </c>
      <c r="AU13" s="19">
        <v>2.9010953093829499E-2</v>
      </c>
      <c r="AV13" s="19">
        <v>7.6375723329879103E-2</v>
      </c>
      <c r="AW13" s="19">
        <v>6.6805812276936494E-2</v>
      </c>
      <c r="AX13" s="19">
        <v>2.8745624819201201E-2</v>
      </c>
      <c r="AY13" s="19"/>
      <c r="AZ13" s="19">
        <v>7.1989095421140598E-2</v>
      </c>
      <c r="BA13" s="19">
        <v>5.0282254802735599E-2</v>
      </c>
      <c r="BB13" s="19">
        <v>0.10754872338367399</v>
      </c>
      <c r="BC13" s="19">
        <v>7.3812155694211304E-2</v>
      </c>
      <c r="BD13" s="19">
        <v>6.9574001043245098E-2</v>
      </c>
      <c r="BE13" s="19"/>
      <c r="BF13" s="19">
        <v>6.7020043230787293E-2</v>
      </c>
      <c r="BG13" s="19"/>
      <c r="BH13" s="19">
        <v>5.48148328599792E-2</v>
      </c>
      <c r="BI13" s="19"/>
      <c r="BJ13" s="19">
        <v>7.6341848480787303E-2</v>
      </c>
      <c r="BK13" s="19">
        <v>8.2703206676167304E-2</v>
      </c>
      <c r="BL13" s="19">
        <v>7.5988457924801897E-2</v>
      </c>
      <c r="BM13" s="19">
        <v>5.9601261497489101E-2</v>
      </c>
      <c r="BN13" s="19">
        <v>3.7675181116242601E-2</v>
      </c>
      <c r="BO13" s="19">
        <v>3.3287407608569297E-2</v>
      </c>
      <c r="BP13" s="19"/>
      <c r="BQ13" s="19">
        <v>4.9853183836328599E-2</v>
      </c>
      <c r="BR13" s="19">
        <v>7.0550170037003701E-2</v>
      </c>
      <c r="BS13" s="19">
        <v>4.5260950963196503E-2</v>
      </c>
      <c r="BT13" s="19"/>
      <c r="BU13" s="19">
        <v>2.42765054440243E-2</v>
      </c>
      <c r="BV13" s="19">
        <v>5.5061697386366001E-2</v>
      </c>
      <c r="BW13" s="19">
        <v>4.4522250207964402E-2</v>
      </c>
      <c r="BX13" s="19"/>
      <c r="BY13" s="19">
        <v>0</v>
      </c>
      <c r="BZ13" s="19"/>
      <c r="CA13" s="19">
        <v>7.2359278373332697E-2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CA18"/>
  <sheetViews>
    <sheetView showGridLines="0" topLeftCell="A3"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771</v>
      </c>
      <c r="D7" s="10">
        <v>381</v>
      </c>
      <c r="E7" s="10">
        <v>386</v>
      </c>
      <c r="F7" s="10"/>
      <c r="G7" s="10">
        <v>99</v>
      </c>
      <c r="H7" s="10">
        <v>104</v>
      </c>
      <c r="I7" s="10">
        <v>105</v>
      </c>
      <c r="J7" s="10">
        <v>109</v>
      </c>
      <c r="K7" s="10">
        <v>150</v>
      </c>
      <c r="L7" s="10">
        <v>204</v>
      </c>
      <c r="M7" s="10"/>
      <c r="N7" s="10">
        <v>308</v>
      </c>
      <c r="O7" s="10">
        <v>215</v>
      </c>
      <c r="P7" s="10">
        <v>99</v>
      </c>
      <c r="Q7" s="10">
        <v>144</v>
      </c>
      <c r="R7" s="10"/>
      <c r="S7" s="10">
        <v>103</v>
      </c>
      <c r="T7" s="10">
        <v>103</v>
      </c>
      <c r="U7" s="10">
        <v>73</v>
      </c>
      <c r="V7" s="10">
        <v>55</v>
      </c>
      <c r="W7" s="10">
        <v>56</v>
      </c>
      <c r="X7" s="10">
        <v>67</v>
      </c>
      <c r="Y7" s="10">
        <v>66</v>
      </c>
      <c r="Z7" s="10">
        <v>19</v>
      </c>
      <c r="AA7" s="10">
        <v>74</v>
      </c>
      <c r="AB7" s="10">
        <v>85</v>
      </c>
      <c r="AC7" s="10">
        <v>47</v>
      </c>
      <c r="AD7" s="10">
        <v>23</v>
      </c>
      <c r="AE7" s="10"/>
      <c r="AF7" s="10">
        <v>129</v>
      </c>
      <c r="AG7" s="10">
        <v>235</v>
      </c>
      <c r="AH7" s="10">
        <v>169</v>
      </c>
      <c r="AI7" s="10">
        <v>71</v>
      </c>
      <c r="AJ7" s="10">
        <v>56</v>
      </c>
      <c r="AK7" s="10">
        <v>50</v>
      </c>
      <c r="AL7" s="10"/>
      <c r="AM7" s="10">
        <v>148</v>
      </c>
      <c r="AN7" s="10">
        <v>252</v>
      </c>
      <c r="AO7" s="10">
        <v>234</v>
      </c>
      <c r="AP7" s="10">
        <v>97</v>
      </c>
      <c r="AQ7" s="10">
        <v>23</v>
      </c>
      <c r="AR7" s="10"/>
      <c r="AS7" s="10">
        <v>180</v>
      </c>
      <c r="AT7" s="10">
        <v>189</v>
      </c>
      <c r="AU7" s="10">
        <v>117</v>
      </c>
      <c r="AV7" s="10">
        <v>145</v>
      </c>
      <c r="AW7" s="10">
        <v>95</v>
      </c>
      <c r="AX7" s="10">
        <v>45</v>
      </c>
      <c r="AY7" s="10"/>
      <c r="AZ7" s="10">
        <v>206</v>
      </c>
      <c r="BA7" s="10">
        <v>195</v>
      </c>
      <c r="BB7" s="10">
        <v>143</v>
      </c>
      <c r="BC7" s="10">
        <v>60</v>
      </c>
      <c r="BD7" s="10">
        <v>161</v>
      </c>
      <c r="BE7" s="10"/>
      <c r="BF7" s="10">
        <v>617</v>
      </c>
      <c r="BG7" s="10"/>
      <c r="BH7" s="10">
        <v>520</v>
      </c>
      <c r="BI7" s="10"/>
      <c r="BJ7" s="10">
        <v>208</v>
      </c>
      <c r="BK7" s="10">
        <v>142</v>
      </c>
      <c r="BL7" s="10">
        <v>269</v>
      </c>
      <c r="BM7" s="10">
        <v>54</v>
      </c>
      <c r="BN7" s="10">
        <v>34</v>
      </c>
      <c r="BO7" s="10">
        <v>27</v>
      </c>
      <c r="BP7" s="10"/>
      <c r="BQ7" s="10">
        <v>113</v>
      </c>
      <c r="BR7" s="10">
        <v>198</v>
      </c>
      <c r="BS7" s="10">
        <v>398</v>
      </c>
      <c r="BT7" s="10"/>
      <c r="BU7" s="10">
        <v>43</v>
      </c>
      <c r="BV7" s="10">
        <v>254</v>
      </c>
      <c r="BW7" s="10">
        <v>381</v>
      </c>
      <c r="BX7" s="10"/>
      <c r="BY7" s="10">
        <v>19</v>
      </c>
      <c r="BZ7" s="10"/>
      <c r="CA7" s="10">
        <v>193</v>
      </c>
    </row>
    <row r="8" spans="2:79" ht="30" customHeight="1" x14ac:dyDescent="0.35">
      <c r="B8" s="11" t="s">
        <v>20</v>
      </c>
      <c r="C8" s="11">
        <v>772</v>
      </c>
      <c r="D8" s="11">
        <v>396</v>
      </c>
      <c r="E8" s="11">
        <v>372</v>
      </c>
      <c r="F8" s="11"/>
      <c r="G8" s="11">
        <v>115</v>
      </c>
      <c r="H8" s="11">
        <v>127</v>
      </c>
      <c r="I8" s="11">
        <v>139</v>
      </c>
      <c r="J8" s="11">
        <v>120</v>
      </c>
      <c r="K8" s="11">
        <v>115</v>
      </c>
      <c r="L8" s="11">
        <v>158</v>
      </c>
      <c r="M8" s="11"/>
      <c r="N8" s="11">
        <v>211</v>
      </c>
      <c r="O8" s="11">
        <v>207</v>
      </c>
      <c r="P8" s="11">
        <v>170</v>
      </c>
      <c r="Q8" s="11">
        <v>180</v>
      </c>
      <c r="R8" s="11"/>
      <c r="S8" s="11">
        <v>117</v>
      </c>
      <c r="T8" s="11">
        <v>92</v>
      </c>
      <c r="U8" s="11">
        <v>64</v>
      </c>
      <c r="V8" s="11">
        <v>76</v>
      </c>
      <c r="W8" s="11">
        <v>52</v>
      </c>
      <c r="X8" s="11">
        <v>69</v>
      </c>
      <c r="Y8" s="11">
        <v>66</v>
      </c>
      <c r="Z8" s="11">
        <v>18</v>
      </c>
      <c r="AA8" s="11">
        <v>78</v>
      </c>
      <c r="AB8" s="11">
        <v>75</v>
      </c>
      <c r="AC8" s="11">
        <v>42</v>
      </c>
      <c r="AD8" s="11">
        <v>24</v>
      </c>
      <c r="AE8" s="11"/>
      <c r="AF8" s="11">
        <v>143</v>
      </c>
      <c r="AG8" s="11">
        <v>254</v>
      </c>
      <c r="AH8" s="11">
        <v>169</v>
      </c>
      <c r="AI8" s="11">
        <v>65</v>
      </c>
      <c r="AJ8" s="11">
        <v>45</v>
      </c>
      <c r="AK8" s="11">
        <v>34</v>
      </c>
      <c r="AL8" s="11"/>
      <c r="AM8" s="11">
        <v>168</v>
      </c>
      <c r="AN8" s="11">
        <v>267</v>
      </c>
      <c r="AO8" s="11">
        <v>224</v>
      </c>
      <c r="AP8" s="11">
        <v>81</v>
      </c>
      <c r="AQ8" s="11">
        <v>16</v>
      </c>
      <c r="AR8" s="11"/>
      <c r="AS8" s="11">
        <v>190</v>
      </c>
      <c r="AT8" s="11">
        <v>191</v>
      </c>
      <c r="AU8" s="11">
        <v>124</v>
      </c>
      <c r="AV8" s="11">
        <v>145</v>
      </c>
      <c r="AW8" s="11">
        <v>79</v>
      </c>
      <c r="AX8" s="11">
        <v>44</v>
      </c>
      <c r="AY8" s="11"/>
      <c r="AZ8" s="11">
        <v>180</v>
      </c>
      <c r="BA8" s="11">
        <v>206</v>
      </c>
      <c r="BB8" s="11">
        <v>156</v>
      </c>
      <c r="BC8" s="11">
        <v>52</v>
      </c>
      <c r="BD8" s="11">
        <v>175</v>
      </c>
      <c r="BE8" s="11"/>
      <c r="BF8" s="11">
        <v>596</v>
      </c>
      <c r="BG8" s="11"/>
      <c r="BH8" s="11">
        <v>501</v>
      </c>
      <c r="BI8" s="11"/>
      <c r="BJ8" s="11">
        <v>230</v>
      </c>
      <c r="BK8" s="11">
        <v>132</v>
      </c>
      <c r="BL8" s="11">
        <v>233</v>
      </c>
      <c r="BM8" s="11">
        <v>66</v>
      </c>
      <c r="BN8" s="11">
        <v>44</v>
      </c>
      <c r="BO8" s="11">
        <v>22</v>
      </c>
      <c r="BP8" s="11"/>
      <c r="BQ8" s="11">
        <v>113</v>
      </c>
      <c r="BR8" s="11">
        <v>205</v>
      </c>
      <c r="BS8" s="11">
        <v>392</v>
      </c>
      <c r="BT8" s="11"/>
      <c r="BU8" s="11">
        <v>45</v>
      </c>
      <c r="BV8" s="11">
        <v>257</v>
      </c>
      <c r="BW8" s="11">
        <v>373</v>
      </c>
      <c r="BX8" s="11"/>
      <c r="BY8" s="11">
        <v>22</v>
      </c>
      <c r="BZ8" s="11"/>
      <c r="CA8" s="11">
        <v>179</v>
      </c>
    </row>
    <row r="9" spans="2:79" x14ac:dyDescent="0.35">
      <c r="B9" s="18" t="s">
        <v>655</v>
      </c>
      <c r="C9" s="17">
        <v>0.118543869693105</v>
      </c>
      <c r="D9" s="17">
        <v>0.144952847160561</v>
      </c>
      <c r="E9" s="17">
        <v>9.1912691332064603E-2</v>
      </c>
      <c r="F9" s="17"/>
      <c r="G9" s="17">
        <v>0.21218192078965301</v>
      </c>
      <c r="H9" s="17">
        <v>7.5050709278788E-2</v>
      </c>
      <c r="I9" s="17">
        <v>0.13816427799991499</v>
      </c>
      <c r="J9" s="17">
        <v>0.11316460306315</v>
      </c>
      <c r="K9" s="17">
        <v>7.5915432049412895E-2</v>
      </c>
      <c r="L9" s="17">
        <v>0.10319795053283</v>
      </c>
      <c r="M9" s="17"/>
      <c r="N9" s="17">
        <v>0.11906749242333001</v>
      </c>
      <c r="O9" s="17">
        <v>0.135679784253951</v>
      </c>
      <c r="P9" s="17">
        <v>0.12368726120812799</v>
      </c>
      <c r="Q9" s="17">
        <v>9.6593495177020802E-2</v>
      </c>
      <c r="R9" s="17"/>
      <c r="S9" s="17">
        <v>0.13741544503203801</v>
      </c>
      <c r="T9" s="17">
        <v>9.7907930265013807E-2</v>
      </c>
      <c r="U9" s="17">
        <v>8.4064572751363406E-2</v>
      </c>
      <c r="V9" s="17">
        <v>0.150246531315232</v>
      </c>
      <c r="W9" s="17">
        <v>9.8378504521763499E-2</v>
      </c>
      <c r="X9" s="17">
        <v>7.6081619382548704E-2</v>
      </c>
      <c r="Y9" s="17">
        <v>0.15127037805873</v>
      </c>
      <c r="Z9" s="17">
        <v>0.14756933030288</v>
      </c>
      <c r="AA9" s="17">
        <v>0.166452698069215</v>
      </c>
      <c r="AB9" s="17">
        <v>0.120806688539412</v>
      </c>
      <c r="AC9" s="17">
        <v>6.9998489258740706E-2</v>
      </c>
      <c r="AD9" s="17">
        <v>7.4704938494317003E-2</v>
      </c>
      <c r="AE9" s="17"/>
      <c r="AF9" s="17">
        <v>0.121597252360264</v>
      </c>
      <c r="AG9" s="17">
        <v>0.124589132044581</v>
      </c>
      <c r="AH9" s="17">
        <v>0.122048812264165</v>
      </c>
      <c r="AI9" s="17">
        <v>0.11116138369325</v>
      </c>
      <c r="AJ9" s="17">
        <v>0.16643636981318399</v>
      </c>
      <c r="AK9" s="17">
        <v>0.122150246092405</v>
      </c>
      <c r="AL9" s="17"/>
      <c r="AM9" s="17">
        <v>0.134072513332951</v>
      </c>
      <c r="AN9" s="17">
        <v>0.11902888670723399</v>
      </c>
      <c r="AO9" s="17">
        <v>0.102997007581072</v>
      </c>
      <c r="AP9" s="17">
        <v>6.3133484032367904E-2</v>
      </c>
      <c r="AQ9" s="17">
        <v>0.21707661770828601</v>
      </c>
      <c r="AR9" s="17"/>
      <c r="AS9" s="17">
        <v>7.3656767320721794E-2</v>
      </c>
      <c r="AT9" s="17">
        <v>0.12615278412585901</v>
      </c>
      <c r="AU9" s="17">
        <v>0.15180560675869501</v>
      </c>
      <c r="AV9" s="17">
        <v>0.12971772549142099</v>
      </c>
      <c r="AW9" s="17">
        <v>0.10765895764507701</v>
      </c>
      <c r="AX9" s="17">
        <v>0.16833386384653401</v>
      </c>
      <c r="AY9" s="17"/>
      <c r="AZ9" s="17">
        <v>0.139667626907509</v>
      </c>
      <c r="BA9" s="17">
        <v>0.139041212399176</v>
      </c>
      <c r="BB9" s="17">
        <v>0.100006240978345</v>
      </c>
      <c r="BC9" s="17">
        <v>8.9062243434868002E-2</v>
      </c>
      <c r="BD9" s="17">
        <v>9.1952461662124896E-2</v>
      </c>
      <c r="BE9" s="17"/>
      <c r="BF9" s="17">
        <v>0.12738898401510201</v>
      </c>
      <c r="BG9" s="17"/>
      <c r="BH9" s="17">
        <v>0.12587625224648399</v>
      </c>
      <c r="BI9" s="17"/>
      <c r="BJ9" s="17">
        <v>9.5191002351948606E-2</v>
      </c>
      <c r="BK9" s="17">
        <v>0.124206573991059</v>
      </c>
      <c r="BL9" s="17">
        <v>0.106742987882589</v>
      </c>
      <c r="BM9" s="17">
        <v>0.153262527830312</v>
      </c>
      <c r="BN9" s="17">
        <v>0.190788814852378</v>
      </c>
      <c r="BO9" s="17">
        <v>0.169163185167262</v>
      </c>
      <c r="BP9" s="17"/>
      <c r="BQ9" s="17">
        <v>0.14664769703876401</v>
      </c>
      <c r="BR9" s="17">
        <v>0.14359119551443</v>
      </c>
      <c r="BS9" s="17">
        <v>0.112379670634022</v>
      </c>
      <c r="BT9" s="17"/>
      <c r="BU9" s="17">
        <v>0.120490712869972</v>
      </c>
      <c r="BV9" s="17">
        <v>0.103381620946686</v>
      </c>
      <c r="BW9" s="17">
        <v>0.14901324996248499</v>
      </c>
      <c r="BX9" s="17"/>
      <c r="BY9" s="17">
        <v>6.5015376483363405E-2</v>
      </c>
      <c r="BZ9" s="17"/>
      <c r="CA9" s="17">
        <v>9.3271339791488203E-2</v>
      </c>
    </row>
    <row r="10" spans="2:79" x14ac:dyDescent="0.35">
      <c r="B10" s="18" t="s">
        <v>656</v>
      </c>
      <c r="C10" s="17">
        <v>0.33335095878333099</v>
      </c>
      <c r="D10" s="17">
        <v>0.327845478608628</v>
      </c>
      <c r="E10" s="17">
        <v>0.33838692790164299</v>
      </c>
      <c r="F10" s="17"/>
      <c r="G10" s="17">
        <v>0.34848281472743398</v>
      </c>
      <c r="H10" s="17">
        <v>0.37884374689266598</v>
      </c>
      <c r="I10" s="17">
        <v>0.345295464129795</v>
      </c>
      <c r="J10" s="17">
        <v>0.30944540681918697</v>
      </c>
      <c r="K10" s="17">
        <v>0.33157541335542801</v>
      </c>
      <c r="L10" s="17">
        <v>0.29478697976081403</v>
      </c>
      <c r="M10" s="17"/>
      <c r="N10" s="17">
        <v>0.32956672991430302</v>
      </c>
      <c r="O10" s="17">
        <v>0.29273187984240501</v>
      </c>
      <c r="P10" s="17">
        <v>0.31955817465188602</v>
      </c>
      <c r="Q10" s="17">
        <v>0.40127687496283798</v>
      </c>
      <c r="R10" s="17"/>
      <c r="S10" s="17">
        <v>0.30868993161552999</v>
      </c>
      <c r="T10" s="17">
        <v>0.34645314511376402</v>
      </c>
      <c r="U10" s="17">
        <v>0.35566010196597803</v>
      </c>
      <c r="V10" s="17">
        <v>0.34792956742307102</v>
      </c>
      <c r="W10" s="17">
        <v>0.388665502838411</v>
      </c>
      <c r="X10" s="17">
        <v>0.26307266011144498</v>
      </c>
      <c r="Y10" s="17">
        <v>0.332819466916359</v>
      </c>
      <c r="Z10" s="17">
        <v>0.421576342004232</v>
      </c>
      <c r="AA10" s="17">
        <v>0.39460931400390498</v>
      </c>
      <c r="AB10" s="17">
        <v>0.27436480470085001</v>
      </c>
      <c r="AC10" s="17">
        <v>0.37356326801872802</v>
      </c>
      <c r="AD10" s="17">
        <v>0.22906246754714801</v>
      </c>
      <c r="AE10" s="17"/>
      <c r="AF10" s="17">
        <v>0.36967792606483202</v>
      </c>
      <c r="AG10" s="17">
        <v>0.30494583599691399</v>
      </c>
      <c r="AH10" s="17">
        <v>0.33105381874962297</v>
      </c>
      <c r="AI10" s="17">
        <v>0.34845879275749603</v>
      </c>
      <c r="AJ10" s="17">
        <v>0.37243734321297101</v>
      </c>
      <c r="AK10" s="17">
        <v>0.41143352837456099</v>
      </c>
      <c r="AL10" s="17"/>
      <c r="AM10" s="17">
        <v>0.38837954813248199</v>
      </c>
      <c r="AN10" s="17">
        <v>0.317237113703429</v>
      </c>
      <c r="AO10" s="17">
        <v>0.31717402100564301</v>
      </c>
      <c r="AP10" s="17">
        <v>0.31562721174178399</v>
      </c>
      <c r="AQ10" s="17">
        <v>0.44063365196050802</v>
      </c>
      <c r="AR10" s="17"/>
      <c r="AS10" s="17">
        <v>0.37527419579388499</v>
      </c>
      <c r="AT10" s="17">
        <v>0.30014285918016698</v>
      </c>
      <c r="AU10" s="17">
        <v>0.306794123067203</v>
      </c>
      <c r="AV10" s="17">
        <v>0.34603088413069999</v>
      </c>
      <c r="AW10" s="17">
        <v>0.34507405631156701</v>
      </c>
      <c r="AX10" s="17">
        <v>0.30829220258020501</v>
      </c>
      <c r="AY10" s="17"/>
      <c r="AZ10" s="17">
        <v>0.30561275869682297</v>
      </c>
      <c r="BA10" s="17">
        <v>0.39346947245411201</v>
      </c>
      <c r="BB10" s="17">
        <v>0.253609337605264</v>
      </c>
      <c r="BC10" s="17">
        <v>0.28057437247415301</v>
      </c>
      <c r="BD10" s="17">
        <v>0.38084059942728998</v>
      </c>
      <c r="BE10" s="17"/>
      <c r="BF10" s="17">
        <v>0.33089404166383901</v>
      </c>
      <c r="BG10" s="17"/>
      <c r="BH10" s="17">
        <v>0.34739914469350902</v>
      </c>
      <c r="BI10" s="17"/>
      <c r="BJ10" s="17">
        <v>0.39324454993173102</v>
      </c>
      <c r="BK10" s="17">
        <v>0.33542353808837999</v>
      </c>
      <c r="BL10" s="17">
        <v>0.292983576818026</v>
      </c>
      <c r="BM10" s="17">
        <v>0.27567303856983799</v>
      </c>
      <c r="BN10" s="17">
        <v>0.33653221416416801</v>
      </c>
      <c r="BO10" s="17">
        <v>0.35646230719123301</v>
      </c>
      <c r="BP10" s="17"/>
      <c r="BQ10" s="17">
        <v>0.320747498962346</v>
      </c>
      <c r="BR10" s="17">
        <v>0.32932421606775297</v>
      </c>
      <c r="BS10" s="17">
        <v>0.35743149834677801</v>
      </c>
      <c r="BT10" s="17"/>
      <c r="BU10" s="17">
        <v>0.30037406007467699</v>
      </c>
      <c r="BV10" s="17">
        <v>0.340334428066914</v>
      </c>
      <c r="BW10" s="17">
        <v>0.34689920633057902</v>
      </c>
      <c r="BX10" s="17"/>
      <c r="BY10" s="17">
        <v>0.504965911590467</v>
      </c>
      <c r="BZ10" s="17"/>
      <c r="CA10" s="17">
        <v>0.29706889960389798</v>
      </c>
    </row>
    <row r="11" spans="2:79" x14ac:dyDescent="0.35">
      <c r="B11" s="18" t="s">
        <v>657</v>
      </c>
      <c r="C11" s="17">
        <v>0.31688442798350303</v>
      </c>
      <c r="D11" s="17">
        <v>0.30459313910299501</v>
      </c>
      <c r="E11" s="17">
        <v>0.32882229992496498</v>
      </c>
      <c r="F11" s="17"/>
      <c r="G11" s="17">
        <v>0.26505732425036199</v>
      </c>
      <c r="H11" s="17">
        <v>0.35971772855390299</v>
      </c>
      <c r="I11" s="17">
        <v>0.25968491955942402</v>
      </c>
      <c r="J11" s="17">
        <v>0.31695765173803803</v>
      </c>
      <c r="K11" s="17">
        <v>0.28100326859130498</v>
      </c>
      <c r="L11" s="17">
        <v>0.396453042782483</v>
      </c>
      <c r="M11" s="17"/>
      <c r="N11" s="17">
        <v>0.33381795602299902</v>
      </c>
      <c r="O11" s="17">
        <v>0.32125430934280103</v>
      </c>
      <c r="P11" s="17">
        <v>0.30603491794051202</v>
      </c>
      <c r="Q11" s="17">
        <v>0.30060582144354903</v>
      </c>
      <c r="R11" s="17"/>
      <c r="S11" s="17">
        <v>0.31515281878969897</v>
      </c>
      <c r="T11" s="17">
        <v>0.30879767845919198</v>
      </c>
      <c r="U11" s="17">
        <v>0.32334844783203998</v>
      </c>
      <c r="V11" s="17">
        <v>0.38974872334358901</v>
      </c>
      <c r="W11" s="17">
        <v>0.195930945691</v>
      </c>
      <c r="X11" s="17">
        <v>0.28516086359001502</v>
      </c>
      <c r="Y11" s="17">
        <v>0.35098263126972801</v>
      </c>
      <c r="Z11" s="17">
        <v>0.21554001231936101</v>
      </c>
      <c r="AA11" s="17">
        <v>0.26684990575350398</v>
      </c>
      <c r="AB11" s="17">
        <v>0.36861595313169099</v>
      </c>
      <c r="AC11" s="17">
        <v>0.24978682590415599</v>
      </c>
      <c r="AD11" s="17">
        <v>0.56459477407231995</v>
      </c>
      <c r="AE11" s="17"/>
      <c r="AF11" s="17">
        <v>0.32932448422008198</v>
      </c>
      <c r="AG11" s="17">
        <v>0.27667499535436002</v>
      </c>
      <c r="AH11" s="17">
        <v>0.36674914829919403</v>
      </c>
      <c r="AI11" s="17">
        <v>0.311844705703404</v>
      </c>
      <c r="AJ11" s="17">
        <v>0.25502156846680302</v>
      </c>
      <c r="AK11" s="17">
        <v>0.30440662046431399</v>
      </c>
      <c r="AL11" s="17"/>
      <c r="AM11" s="17">
        <v>0.28732208220538102</v>
      </c>
      <c r="AN11" s="17">
        <v>0.353128135608202</v>
      </c>
      <c r="AO11" s="17">
        <v>0.31054087444117101</v>
      </c>
      <c r="AP11" s="17">
        <v>0.34527967264662102</v>
      </c>
      <c r="AQ11" s="17">
        <v>0.176130334403058</v>
      </c>
      <c r="AR11" s="17"/>
      <c r="AS11" s="17">
        <v>0.36627567175277898</v>
      </c>
      <c r="AT11" s="17">
        <v>0.30715404839295501</v>
      </c>
      <c r="AU11" s="17">
        <v>0.31856799610529901</v>
      </c>
      <c r="AV11" s="17">
        <v>0.29549677901327598</v>
      </c>
      <c r="AW11" s="17">
        <v>0.26301507986095302</v>
      </c>
      <c r="AX11" s="17">
        <v>0.30917177120976902</v>
      </c>
      <c r="AY11" s="17"/>
      <c r="AZ11" s="17">
        <v>0.33554595764174899</v>
      </c>
      <c r="BA11" s="17">
        <v>0.25226269949548702</v>
      </c>
      <c r="BB11" s="17">
        <v>0.39812266391520601</v>
      </c>
      <c r="BC11" s="17">
        <v>0.28834407683351398</v>
      </c>
      <c r="BD11" s="17">
        <v>0.307274275033872</v>
      </c>
      <c r="BE11" s="17"/>
      <c r="BF11" s="17">
        <v>0.31929768198325997</v>
      </c>
      <c r="BG11" s="17"/>
      <c r="BH11" s="17">
        <v>0.30613192656696903</v>
      </c>
      <c r="BI11" s="17"/>
      <c r="BJ11" s="17">
        <v>0.31368269344241101</v>
      </c>
      <c r="BK11" s="17">
        <v>0.302365533186914</v>
      </c>
      <c r="BL11" s="17">
        <v>0.34048523276182002</v>
      </c>
      <c r="BM11" s="17">
        <v>0.33285504768812302</v>
      </c>
      <c r="BN11" s="17">
        <v>0.28237208161747801</v>
      </c>
      <c r="BO11" s="17">
        <v>0.32339167136032798</v>
      </c>
      <c r="BP11" s="17"/>
      <c r="BQ11" s="17">
        <v>0.32313810723914099</v>
      </c>
      <c r="BR11" s="17">
        <v>0.33120935260818102</v>
      </c>
      <c r="BS11" s="17">
        <v>0.32320533298065401</v>
      </c>
      <c r="BT11" s="17"/>
      <c r="BU11" s="17">
        <v>0.26129674388669399</v>
      </c>
      <c r="BV11" s="17">
        <v>0.31500562276715599</v>
      </c>
      <c r="BW11" s="17">
        <v>0.33778128894549297</v>
      </c>
      <c r="BX11" s="17"/>
      <c r="BY11" s="17">
        <v>0.26345980284325299</v>
      </c>
      <c r="BZ11" s="17"/>
      <c r="CA11" s="17">
        <v>0.350936550079544</v>
      </c>
    </row>
    <row r="12" spans="2:79" x14ac:dyDescent="0.35">
      <c r="B12" s="18" t="s">
        <v>658</v>
      </c>
      <c r="C12" s="17">
        <v>0.120070007206315</v>
      </c>
      <c r="D12" s="17">
        <v>0.122257327448967</v>
      </c>
      <c r="E12" s="17">
        <v>0.11683502958068601</v>
      </c>
      <c r="F12" s="17"/>
      <c r="G12" s="17">
        <v>8.2222120460516301E-2</v>
      </c>
      <c r="H12" s="17">
        <v>9.5912606938262202E-2</v>
      </c>
      <c r="I12" s="17">
        <v>0.191538763983161</v>
      </c>
      <c r="J12" s="17">
        <v>0.127944814471741</v>
      </c>
      <c r="K12" s="17">
        <v>0.14675946080580399</v>
      </c>
      <c r="L12" s="17">
        <v>7.8708088624329903E-2</v>
      </c>
      <c r="M12" s="17"/>
      <c r="N12" s="17">
        <v>0.14797372607574</v>
      </c>
      <c r="O12" s="17">
        <v>0.133024876280121</v>
      </c>
      <c r="P12" s="17">
        <v>9.0209741168174304E-2</v>
      </c>
      <c r="Q12" s="17">
        <v>9.7649166276906701E-2</v>
      </c>
      <c r="R12" s="17"/>
      <c r="S12" s="17">
        <v>0.13799776228229199</v>
      </c>
      <c r="T12" s="17">
        <v>0.128369055372133</v>
      </c>
      <c r="U12" s="17">
        <v>0.130727650625242</v>
      </c>
      <c r="V12" s="17">
        <v>6.09275658599348E-2</v>
      </c>
      <c r="W12" s="17">
        <v>0.18042140754359601</v>
      </c>
      <c r="X12" s="17">
        <v>0.18072407432096399</v>
      </c>
      <c r="Y12" s="17">
        <v>8.1773107942352E-2</v>
      </c>
      <c r="Z12" s="17">
        <v>0.160061372369078</v>
      </c>
      <c r="AA12" s="17">
        <v>0.10286350102611699</v>
      </c>
      <c r="AB12" s="17">
        <v>9.8814669361131494E-2</v>
      </c>
      <c r="AC12" s="17">
        <v>9.6496375941081805E-2</v>
      </c>
      <c r="AD12" s="17">
        <v>9.3536850552007805E-2</v>
      </c>
      <c r="AE12" s="17"/>
      <c r="AF12" s="17">
        <v>8.0050655643496393E-2</v>
      </c>
      <c r="AG12" s="17">
        <v>0.16978528078386901</v>
      </c>
      <c r="AH12" s="17">
        <v>0.132948325387067</v>
      </c>
      <c r="AI12" s="17">
        <v>5.6384924915173898E-2</v>
      </c>
      <c r="AJ12" s="17">
        <v>8.4395339633320396E-2</v>
      </c>
      <c r="AK12" s="17">
        <v>0.14208062431802701</v>
      </c>
      <c r="AL12" s="17"/>
      <c r="AM12" s="17">
        <v>8.70823277775125E-2</v>
      </c>
      <c r="AN12" s="17">
        <v>0.10819175157580101</v>
      </c>
      <c r="AO12" s="17">
        <v>0.14215975747078999</v>
      </c>
      <c r="AP12" s="17">
        <v>0.18719206723825599</v>
      </c>
      <c r="AQ12" s="17">
        <v>5.4521600084434602E-2</v>
      </c>
      <c r="AR12" s="17"/>
      <c r="AS12" s="17">
        <v>0.112337852510578</v>
      </c>
      <c r="AT12" s="17">
        <v>0.11509235535843799</v>
      </c>
      <c r="AU12" s="17">
        <v>0.10035246067531201</v>
      </c>
      <c r="AV12" s="17">
        <v>0.113735669371633</v>
      </c>
      <c r="AW12" s="17">
        <v>0.159773653683357</v>
      </c>
      <c r="AX12" s="17">
        <v>0.18033566684560101</v>
      </c>
      <c r="AY12" s="17"/>
      <c r="AZ12" s="17">
        <v>0.11825267704432001</v>
      </c>
      <c r="BA12" s="17">
        <v>0.112176997786753</v>
      </c>
      <c r="BB12" s="17">
        <v>0.106230786731547</v>
      </c>
      <c r="BC12" s="17">
        <v>0.20692084965704599</v>
      </c>
      <c r="BD12" s="17">
        <v>0.120693592478077</v>
      </c>
      <c r="BE12" s="17"/>
      <c r="BF12" s="17">
        <v>0.117722534440513</v>
      </c>
      <c r="BG12" s="17"/>
      <c r="BH12" s="17">
        <v>0.11879016716815501</v>
      </c>
      <c r="BI12" s="17"/>
      <c r="BJ12" s="17">
        <v>0.10450524324339899</v>
      </c>
      <c r="BK12" s="17">
        <v>0.108850433157917</v>
      </c>
      <c r="BL12" s="17">
        <v>0.12545189559953601</v>
      </c>
      <c r="BM12" s="17">
        <v>0.168677545250325</v>
      </c>
      <c r="BN12" s="17">
        <v>0.16452517272053799</v>
      </c>
      <c r="BO12" s="17">
        <v>5.9569248049708499E-2</v>
      </c>
      <c r="BP12" s="17"/>
      <c r="BQ12" s="17">
        <v>0.133658048072963</v>
      </c>
      <c r="BR12" s="17">
        <v>8.6860720326473503E-2</v>
      </c>
      <c r="BS12" s="17">
        <v>0.12144152835734499</v>
      </c>
      <c r="BT12" s="17"/>
      <c r="BU12" s="17">
        <v>0.24801216241012999</v>
      </c>
      <c r="BV12" s="17">
        <v>0.110914015196652</v>
      </c>
      <c r="BW12" s="17">
        <v>9.5525920989225993E-2</v>
      </c>
      <c r="BX12" s="17"/>
      <c r="BY12" s="17">
        <v>0.11852447179650299</v>
      </c>
      <c r="BZ12" s="17"/>
      <c r="CA12" s="17">
        <v>0.13627567725852899</v>
      </c>
    </row>
    <row r="13" spans="2:79" x14ac:dyDescent="0.35">
      <c r="B13" s="18" t="s">
        <v>136</v>
      </c>
      <c r="C13" s="19">
        <v>0.111150736333746</v>
      </c>
      <c r="D13" s="19">
        <v>0.100351207678849</v>
      </c>
      <c r="E13" s="19">
        <v>0.124043051260641</v>
      </c>
      <c r="F13" s="19"/>
      <c r="G13" s="19">
        <v>9.2055819772035002E-2</v>
      </c>
      <c r="H13" s="19">
        <v>9.0475208336380702E-2</v>
      </c>
      <c r="I13" s="19">
        <v>6.5316574327704102E-2</v>
      </c>
      <c r="J13" s="19">
        <v>0.13248752390788299</v>
      </c>
      <c r="K13" s="19">
        <v>0.16474642519804999</v>
      </c>
      <c r="L13" s="19">
        <v>0.126853938299543</v>
      </c>
      <c r="M13" s="19"/>
      <c r="N13" s="19">
        <v>6.9574095563627397E-2</v>
      </c>
      <c r="O13" s="19">
        <v>0.117309150280723</v>
      </c>
      <c r="P13" s="19">
        <v>0.1605099050313</v>
      </c>
      <c r="Q13" s="19">
        <v>0.103874642139686</v>
      </c>
      <c r="R13" s="19"/>
      <c r="S13" s="19">
        <v>0.10074404228044</v>
      </c>
      <c r="T13" s="19">
        <v>0.118472190789898</v>
      </c>
      <c r="U13" s="19">
        <v>0.106199226825377</v>
      </c>
      <c r="V13" s="19">
        <v>5.1147612058173003E-2</v>
      </c>
      <c r="W13" s="19">
        <v>0.13660363940522899</v>
      </c>
      <c r="X13" s="19">
        <v>0.194960782595027</v>
      </c>
      <c r="Y13" s="19">
        <v>8.3154415812831395E-2</v>
      </c>
      <c r="Z13" s="19">
        <v>5.5252943004448801E-2</v>
      </c>
      <c r="AA13" s="19">
        <v>6.9224581147258601E-2</v>
      </c>
      <c r="AB13" s="19">
        <v>0.13739788426691599</v>
      </c>
      <c r="AC13" s="19">
        <v>0.210155040877293</v>
      </c>
      <c r="AD13" s="19">
        <v>3.8100969334206598E-2</v>
      </c>
      <c r="AE13" s="19"/>
      <c r="AF13" s="19">
        <v>9.9349681711326507E-2</v>
      </c>
      <c r="AG13" s="19">
        <v>0.12400475582027599</v>
      </c>
      <c r="AH13" s="19">
        <v>4.7199895299949703E-2</v>
      </c>
      <c r="AI13" s="19">
        <v>0.17215019293067599</v>
      </c>
      <c r="AJ13" s="19">
        <v>0.121709378873722</v>
      </c>
      <c r="AK13" s="19">
        <v>1.9928980750693201E-2</v>
      </c>
      <c r="AL13" s="19"/>
      <c r="AM13" s="19">
        <v>0.103143528551674</v>
      </c>
      <c r="AN13" s="19">
        <v>0.102414112405333</v>
      </c>
      <c r="AO13" s="19">
        <v>0.12712833950132399</v>
      </c>
      <c r="AP13" s="19">
        <v>8.8767564340971605E-2</v>
      </c>
      <c r="AQ13" s="19">
        <v>0.111637795843714</v>
      </c>
      <c r="AR13" s="19"/>
      <c r="AS13" s="19">
        <v>7.2455512622035603E-2</v>
      </c>
      <c r="AT13" s="19">
        <v>0.15145795294258199</v>
      </c>
      <c r="AU13" s="19">
        <v>0.12247981339349</v>
      </c>
      <c r="AV13" s="19">
        <v>0.11501894199297</v>
      </c>
      <c r="AW13" s="19">
        <v>0.124478252499046</v>
      </c>
      <c r="AX13" s="19">
        <v>3.3866495517890803E-2</v>
      </c>
      <c r="AY13" s="19"/>
      <c r="AZ13" s="19">
        <v>0.100920979709599</v>
      </c>
      <c r="BA13" s="19">
        <v>0.103049617864472</v>
      </c>
      <c r="BB13" s="19">
        <v>0.142030970769638</v>
      </c>
      <c r="BC13" s="19">
        <v>0.135098457600419</v>
      </c>
      <c r="BD13" s="19">
        <v>9.9239071398636705E-2</v>
      </c>
      <c r="BE13" s="19"/>
      <c r="BF13" s="19">
        <v>0.104696757897286</v>
      </c>
      <c r="BG13" s="19"/>
      <c r="BH13" s="19">
        <v>0.10180250932488299</v>
      </c>
      <c r="BI13" s="19"/>
      <c r="BJ13" s="19">
        <v>9.3376511030510104E-2</v>
      </c>
      <c r="BK13" s="19">
        <v>0.129153921575729</v>
      </c>
      <c r="BL13" s="19">
        <v>0.13433630693803</v>
      </c>
      <c r="BM13" s="19">
        <v>6.9531840661401695E-2</v>
      </c>
      <c r="BN13" s="19">
        <v>2.57817166454378E-2</v>
      </c>
      <c r="BO13" s="19">
        <v>9.1413588231468404E-2</v>
      </c>
      <c r="BP13" s="19"/>
      <c r="BQ13" s="19">
        <v>7.5808648686785399E-2</v>
      </c>
      <c r="BR13" s="19">
        <v>0.109014515483163</v>
      </c>
      <c r="BS13" s="19">
        <v>8.5541969681200897E-2</v>
      </c>
      <c r="BT13" s="19"/>
      <c r="BU13" s="19">
        <v>6.9826320758527696E-2</v>
      </c>
      <c r="BV13" s="19">
        <v>0.13036431302259199</v>
      </c>
      <c r="BW13" s="19">
        <v>7.0780333772217E-2</v>
      </c>
      <c r="BX13" s="19"/>
      <c r="BY13" s="19">
        <v>4.8034437286413802E-2</v>
      </c>
      <c r="BZ13" s="19"/>
      <c r="CA13" s="19">
        <v>0.12244753326654</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A18"/>
  <sheetViews>
    <sheetView showGridLines="0" topLeftCell="A5"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813</v>
      </c>
      <c r="D7" s="10">
        <v>364</v>
      </c>
      <c r="E7" s="10">
        <v>445</v>
      </c>
      <c r="F7" s="10"/>
      <c r="G7" s="10">
        <v>110</v>
      </c>
      <c r="H7" s="10">
        <v>134</v>
      </c>
      <c r="I7" s="10">
        <v>104</v>
      </c>
      <c r="J7" s="10">
        <v>127</v>
      </c>
      <c r="K7" s="10">
        <v>121</v>
      </c>
      <c r="L7" s="10">
        <v>217</v>
      </c>
      <c r="M7" s="10"/>
      <c r="N7" s="10">
        <v>326</v>
      </c>
      <c r="O7" s="10">
        <v>230</v>
      </c>
      <c r="P7" s="10">
        <v>99</v>
      </c>
      <c r="Q7" s="10">
        <v>152</v>
      </c>
      <c r="R7" s="10"/>
      <c r="S7" s="10">
        <v>110</v>
      </c>
      <c r="T7" s="10">
        <v>114</v>
      </c>
      <c r="U7" s="10">
        <v>62</v>
      </c>
      <c r="V7" s="10">
        <v>53</v>
      </c>
      <c r="W7" s="10">
        <v>48</v>
      </c>
      <c r="X7" s="10">
        <v>62</v>
      </c>
      <c r="Y7" s="10">
        <v>66</v>
      </c>
      <c r="Z7" s="10">
        <v>43</v>
      </c>
      <c r="AA7" s="10">
        <v>91</v>
      </c>
      <c r="AB7" s="10">
        <v>88</v>
      </c>
      <c r="AC7" s="10">
        <v>50</v>
      </c>
      <c r="AD7" s="10">
        <v>26</v>
      </c>
      <c r="AE7" s="10"/>
      <c r="AF7" s="10">
        <v>126</v>
      </c>
      <c r="AG7" s="10">
        <v>263</v>
      </c>
      <c r="AH7" s="10">
        <v>151</v>
      </c>
      <c r="AI7" s="10">
        <v>87</v>
      </c>
      <c r="AJ7" s="10">
        <v>55</v>
      </c>
      <c r="AK7" s="10">
        <v>72</v>
      </c>
      <c r="AL7" s="10"/>
      <c r="AM7" s="10">
        <v>166</v>
      </c>
      <c r="AN7" s="10">
        <v>248</v>
      </c>
      <c r="AO7" s="10">
        <v>227</v>
      </c>
      <c r="AP7" s="10">
        <v>124</v>
      </c>
      <c r="AQ7" s="10">
        <v>29</v>
      </c>
      <c r="AR7" s="10"/>
      <c r="AS7" s="10">
        <v>169</v>
      </c>
      <c r="AT7" s="10">
        <v>200</v>
      </c>
      <c r="AU7" s="10">
        <v>103</v>
      </c>
      <c r="AV7" s="10">
        <v>163</v>
      </c>
      <c r="AW7" s="10">
        <v>112</v>
      </c>
      <c r="AX7" s="10">
        <v>64</v>
      </c>
      <c r="AY7" s="10"/>
      <c r="AZ7" s="10">
        <v>202</v>
      </c>
      <c r="BA7" s="10">
        <v>222</v>
      </c>
      <c r="BB7" s="10">
        <v>143</v>
      </c>
      <c r="BC7" s="10">
        <v>76</v>
      </c>
      <c r="BD7" s="10">
        <v>167</v>
      </c>
      <c r="BE7" s="10"/>
      <c r="BF7" s="10">
        <v>658</v>
      </c>
      <c r="BG7" s="10"/>
      <c r="BH7" s="10">
        <v>523</v>
      </c>
      <c r="BI7" s="10"/>
      <c r="BJ7" s="10">
        <v>233</v>
      </c>
      <c r="BK7" s="10">
        <v>155</v>
      </c>
      <c r="BL7" s="10">
        <v>252</v>
      </c>
      <c r="BM7" s="10">
        <v>64</v>
      </c>
      <c r="BN7" s="10">
        <v>38</v>
      </c>
      <c r="BO7" s="10">
        <v>28</v>
      </c>
      <c r="BP7" s="10"/>
      <c r="BQ7" s="10">
        <v>122</v>
      </c>
      <c r="BR7" s="10">
        <v>197</v>
      </c>
      <c r="BS7" s="10">
        <v>434</v>
      </c>
      <c r="BT7" s="10"/>
      <c r="BU7" s="10">
        <v>31</v>
      </c>
      <c r="BV7" s="10">
        <v>274</v>
      </c>
      <c r="BW7" s="10">
        <v>427</v>
      </c>
      <c r="BX7" s="10"/>
      <c r="BY7" s="10">
        <v>33</v>
      </c>
      <c r="BZ7" s="10"/>
      <c r="CA7" s="10">
        <v>195</v>
      </c>
    </row>
    <row r="8" spans="2:79" ht="30" customHeight="1" x14ac:dyDescent="0.35">
      <c r="B8" s="11" t="s">
        <v>20</v>
      </c>
      <c r="C8" s="11">
        <v>815</v>
      </c>
      <c r="D8" s="11">
        <v>379</v>
      </c>
      <c r="E8" s="11">
        <v>433</v>
      </c>
      <c r="F8" s="11"/>
      <c r="G8" s="11">
        <v>126</v>
      </c>
      <c r="H8" s="11">
        <v>159</v>
      </c>
      <c r="I8" s="11">
        <v>130</v>
      </c>
      <c r="J8" s="11">
        <v>139</v>
      </c>
      <c r="K8" s="11">
        <v>91</v>
      </c>
      <c r="L8" s="11">
        <v>169</v>
      </c>
      <c r="M8" s="11"/>
      <c r="N8" s="11">
        <v>217</v>
      </c>
      <c r="O8" s="11">
        <v>222</v>
      </c>
      <c r="P8" s="11">
        <v>168</v>
      </c>
      <c r="Q8" s="11">
        <v>202</v>
      </c>
      <c r="R8" s="11"/>
      <c r="S8" s="11">
        <v>121</v>
      </c>
      <c r="T8" s="11">
        <v>112</v>
      </c>
      <c r="U8" s="11">
        <v>56</v>
      </c>
      <c r="V8" s="11">
        <v>65</v>
      </c>
      <c r="W8" s="11">
        <v>51</v>
      </c>
      <c r="X8" s="11">
        <v>76</v>
      </c>
      <c r="Y8" s="11">
        <v>65</v>
      </c>
      <c r="Z8" s="11">
        <v>40</v>
      </c>
      <c r="AA8" s="11">
        <v>85</v>
      </c>
      <c r="AB8" s="11">
        <v>76</v>
      </c>
      <c r="AC8" s="11">
        <v>45</v>
      </c>
      <c r="AD8" s="11">
        <v>23</v>
      </c>
      <c r="AE8" s="11"/>
      <c r="AF8" s="11">
        <v>135</v>
      </c>
      <c r="AG8" s="11">
        <v>293</v>
      </c>
      <c r="AH8" s="11">
        <v>158</v>
      </c>
      <c r="AI8" s="11">
        <v>80</v>
      </c>
      <c r="AJ8" s="11">
        <v>47</v>
      </c>
      <c r="AK8" s="11">
        <v>48</v>
      </c>
      <c r="AL8" s="11"/>
      <c r="AM8" s="11">
        <v>188</v>
      </c>
      <c r="AN8" s="11">
        <v>272</v>
      </c>
      <c r="AO8" s="11">
        <v>205</v>
      </c>
      <c r="AP8" s="11">
        <v>111</v>
      </c>
      <c r="AQ8" s="11">
        <v>20</v>
      </c>
      <c r="AR8" s="11"/>
      <c r="AS8" s="11">
        <v>174</v>
      </c>
      <c r="AT8" s="11">
        <v>200</v>
      </c>
      <c r="AU8" s="11">
        <v>114</v>
      </c>
      <c r="AV8" s="11">
        <v>162</v>
      </c>
      <c r="AW8" s="11">
        <v>103</v>
      </c>
      <c r="AX8" s="11">
        <v>61</v>
      </c>
      <c r="AY8" s="11"/>
      <c r="AZ8" s="11">
        <v>180</v>
      </c>
      <c r="BA8" s="11">
        <v>232</v>
      </c>
      <c r="BB8" s="11">
        <v>166</v>
      </c>
      <c r="BC8" s="11">
        <v>64</v>
      </c>
      <c r="BD8" s="11">
        <v>170</v>
      </c>
      <c r="BE8" s="11"/>
      <c r="BF8" s="11">
        <v>652</v>
      </c>
      <c r="BG8" s="11"/>
      <c r="BH8" s="11">
        <v>494</v>
      </c>
      <c r="BI8" s="11"/>
      <c r="BJ8" s="11">
        <v>249</v>
      </c>
      <c r="BK8" s="11">
        <v>137</v>
      </c>
      <c r="BL8" s="11">
        <v>225</v>
      </c>
      <c r="BM8" s="11">
        <v>71</v>
      </c>
      <c r="BN8" s="11">
        <v>50</v>
      </c>
      <c r="BO8" s="11">
        <v>30</v>
      </c>
      <c r="BP8" s="11"/>
      <c r="BQ8" s="11">
        <v>114</v>
      </c>
      <c r="BR8" s="11">
        <v>202</v>
      </c>
      <c r="BS8" s="11">
        <v>433</v>
      </c>
      <c r="BT8" s="11"/>
      <c r="BU8" s="11">
        <v>29</v>
      </c>
      <c r="BV8" s="11">
        <v>272</v>
      </c>
      <c r="BW8" s="11">
        <v>422</v>
      </c>
      <c r="BX8" s="11"/>
      <c r="BY8" s="11">
        <v>38</v>
      </c>
      <c r="BZ8" s="11"/>
      <c r="CA8" s="11">
        <v>188</v>
      </c>
    </row>
    <row r="9" spans="2:79" x14ac:dyDescent="0.35">
      <c r="B9" s="18" t="s">
        <v>655</v>
      </c>
      <c r="C9" s="17">
        <v>0.12947269320028801</v>
      </c>
      <c r="D9" s="17">
        <v>0.13685151652723301</v>
      </c>
      <c r="E9" s="17">
        <v>0.12196159061440601</v>
      </c>
      <c r="F9" s="17"/>
      <c r="G9" s="17">
        <v>0.121673651215852</v>
      </c>
      <c r="H9" s="17">
        <v>0.12134552075357501</v>
      </c>
      <c r="I9" s="17">
        <v>0.107692412079842</v>
      </c>
      <c r="J9" s="17">
        <v>0.13632726498742401</v>
      </c>
      <c r="K9" s="17">
        <v>0.13213856731420101</v>
      </c>
      <c r="L9" s="17">
        <v>0.152604915404983</v>
      </c>
      <c r="M9" s="17"/>
      <c r="N9" s="17">
        <v>0.148688292742368</v>
      </c>
      <c r="O9" s="17">
        <v>0.112763290303856</v>
      </c>
      <c r="P9" s="17">
        <v>0.124145891863569</v>
      </c>
      <c r="Q9" s="17">
        <v>0.13531987767018699</v>
      </c>
      <c r="R9" s="17"/>
      <c r="S9" s="17">
        <v>0.139188725107904</v>
      </c>
      <c r="T9" s="17">
        <v>0.13467373233719199</v>
      </c>
      <c r="U9" s="17">
        <v>9.5482677323684706E-2</v>
      </c>
      <c r="V9" s="17">
        <v>0.15750716022012701</v>
      </c>
      <c r="W9" s="17">
        <v>7.7145987237188907E-2</v>
      </c>
      <c r="X9" s="17">
        <v>0.145345625344386</v>
      </c>
      <c r="Y9" s="17">
        <v>0.113062286573412</v>
      </c>
      <c r="Z9" s="17">
        <v>0.184397974759445</v>
      </c>
      <c r="AA9" s="17">
        <v>9.1793572192171505E-2</v>
      </c>
      <c r="AB9" s="17">
        <v>0.123615897238697</v>
      </c>
      <c r="AC9" s="17">
        <v>0.19899058322621399</v>
      </c>
      <c r="AD9" s="17">
        <v>8.9158505643362404E-2</v>
      </c>
      <c r="AE9" s="17"/>
      <c r="AF9" s="17">
        <v>9.7050387171243799E-2</v>
      </c>
      <c r="AG9" s="17">
        <v>0.180981472656811</v>
      </c>
      <c r="AH9" s="17">
        <v>0.113775728768337</v>
      </c>
      <c r="AI9" s="17">
        <v>9.8604115943052698E-2</v>
      </c>
      <c r="AJ9" s="17">
        <v>8.36475397327794E-2</v>
      </c>
      <c r="AK9" s="17">
        <v>8.9829507303538697E-2</v>
      </c>
      <c r="AL9" s="17"/>
      <c r="AM9" s="17">
        <v>0.183958169387927</v>
      </c>
      <c r="AN9" s="17">
        <v>9.6794147220598703E-2</v>
      </c>
      <c r="AO9" s="17">
        <v>0.119693307061136</v>
      </c>
      <c r="AP9" s="17">
        <v>0.124013410091801</v>
      </c>
      <c r="AQ9" s="17">
        <v>0.13623710817863399</v>
      </c>
      <c r="AR9" s="17"/>
      <c r="AS9" s="17">
        <v>0.12792659614802401</v>
      </c>
      <c r="AT9" s="17">
        <v>0.126156496905136</v>
      </c>
      <c r="AU9" s="17">
        <v>0.100793741568892</v>
      </c>
      <c r="AV9" s="17">
        <v>0.14379293467458501</v>
      </c>
      <c r="AW9" s="17">
        <v>0.10080060194257701</v>
      </c>
      <c r="AX9" s="17">
        <v>0.20186733149998101</v>
      </c>
      <c r="AY9" s="17"/>
      <c r="AZ9" s="17">
        <v>0.104789761124605</v>
      </c>
      <c r="BA9" s="17">
        <v>0.13768154611240399</v>
      </c>
      <c r="BB9" s="17">
        <v>0.15530146024768199</v>
      </c>
      <c r="BC9" s="17">
        <v>0.15728894623482301</v>
      </c>
      <c r="BD9" s="17">
        <v>0.106308290948483</v>
      </c>
      <c r="BE9" s="17"/>
      <c r="BF9" s="17">
        <v>0.13640418421383099</v>
      </c>
      <c r="BG9" s="17"/>
      <c r="BH9" s="17">
        <v>0.138417743752619</v>
      </c>
      <c r="BI9" s="17"/>
      <c r="BJ9" s="17">
        <v>0.131819724748554</v>
      </c>
      <c r="BK9" s="17">
        <v>0.12653500084233699</v>
      </c>
      <c r="BL9" s="17">
        <v>0.124626895533248</v>
      </c>
      <c r="BM9" s="17">
        <v>0.14532380547713999</v>
      </c>
      <c r="BN9" s="17">
        <v>0.141691367314704</v>
      </c>
      <c r="BO9" s="17">
        <v>0.105997752075683</v>
      </c>
      <c r="BP9" s="17"/>
      <c r="BQ9" s="17">
        <v>0.141793643587379</v>
      </c>
      <c r="BR9" s="17">
        <v>0.11662152593073601</v>
      </c>
      <c r="BS9" s="17">
        <v>0.14223821512794499</v>
      </c>
      <c r="BT9" s="17"/>
      <c r="BU9" s="17">
        <v>0.22835189965840699</v>
      </c>
      <c r="BV9" s="17">
        <v>0.12978874394554599</v>
      </c>
      <c r="BW9" s="17">
        <v>0.13331630135713099</v>
      </c>
      <c r="BX9" s="17"/>
      <c r="BY9" s="17">
        <v>0.106230947539531</v>
      </c>
      <c r="BZ9" s="17"/>
      <c r="CA9" s="17">
        <v>7.6762958431984898E-2</v>
      </c>
    </row>
    <row r="10" spans="2:79" x14ac:dyDescent="0.35">
      <c r="B10" s="18" t="s">
        <v>656</v>
      </c>
      <c r="C10" s="17">
        <v>0.38172582008956402</v>
      </c>
      <c r="D10" s="17">
        <v>0.40242291491712401</v>
      </c>
      <c r="E10" s="17">
        <v>0.366331662799804</v>
      </c>
      <c r="F10" s="17"/>
      <c r="G10" s="17">
        <v>0.36752976925751601</v>
      </c>
      <c r="H10" s="17">
        <v>0.40425043524962501</v>
      </c>
      <c r="I10" s="17">
        <v>0.45444556695310101</v>
      </c>
      <c r="J10" s="17">
        <v>0.35903480360988599</v>
      </c>
      <c r="K10" s="17">
        <v>0.34868414189522201</v>
      </c>
      <c r="L10" s="17">
        <v>0.35149819264212401</v>
      </c>
      <c r="M10" s="17"/>
      <c r="N10" s="17">
        <v>0.37422508164259599</v>
      </c>
      <c r="O10" s="17">
        <v>0.36816262099813402</v>
      </c>
      <c r="P10" s="17">
        <v>0.390923186273683</v>
      </c>
      <c r="Q10" s="17">
        <v>0.402430500170673</v>
      </c>
      <c r="R10" s="17"/>
      <c r="S10" s="17">
        <v>0.396445667599989</v>
      </c>
      <c r="T10" s="17">
        <v>0.392749698989595</v>
      </c>
      <c r="U10" s="17">
        <v>0.378087776165759</v>
      </c>
      <c r="V10" s="17">
        <v>0.34024070230720499</v>
      </c>
      <c r="W10" s="17">
        <v>0.37898533448279298</v>
      </c>
      <c r="X10" s="17">
        <v>0.45272999525028101</v>
      </c>
      <c r="Y10" s="17">
        <v>0.42346936621917203</v>
      </c>
      <c r="Z10" s="17">
        <v>0.30766386657129602</v>
      </c>
      <c r="AA10" s="17">
        <v>0.36936391244327399</v>
      </c>
      <c r="AB10" s="17">
        <v>0.38687114320919402</v>
      </c>
      <c r="AC10" s="17">
        <v>0.30543568951682198</v>
      </c>
      <c r="AD10" s="17">
        <v>0.34134628832583103</v>
      </c>
      <c r="AE10" s="17"/>
      <c r="AF10" s="17">
        <v>0.33206365460891901</v>
      </c>
      <c r="AG10" s="17">
        <v>0.39449365001263098</v>
      </c>
      <c r="AH10" s="17">
        <v>0.342238966791999</v>
      </c>
      <c r="AI10" s="17">
        <v>0.44930056063048501</v>
      </c>
      <c r="AJ10" s="17">
        <v>0.49642310244361698</v>
      </c>
      <c r="AK10" s="17">
        <v>0.44833744116672503</v>
      </c>
      <c r="AL10" s="17"/>
      <c r="AM10" s="17">
        <v>0.36050708554344402</v>
      </c>
      <c r="AN10" s="17">
        <v>0.36051035977920998</v>
      </c>
      <c r="AO10" s="17">
        <v>0.39798778091843501</v>
      </c>
      <c r="AP10" s="17">
        <v>0.40432048634415002</v>
      </c>
      <c r="AQ10" s="17">
        <v>0.54900781674848997</v>
      </c>
      <c r="AR10" s="17"/>
      <c r="AS10" s="17">
        <v>0.37304545511978798</v>
      </c>
      <c r="AT10" s="17">
        <v>0.37664690030794801</v>
      </c>
      <c r="AU10" s="17">
        <v>0.454557980783803</v>
      </c>
      <c r="AV10" s="17">
        <v>0.34392044254274701</v>
      </c>
      <c r="AW10" s="17">
        <v>0.37931365708092601</v>
      </c>
      <c r="AX10" s="17">
        <v>0.40145551878727798</v>
      </c>
      <c r="AY10" s="17"/>
      <c r="AZ10" s="17">
        <v>0.43569881567146801</v>
      </c>
      <c r="BA10" s="17">
        <v>0.40335963067142</v>
      </c>
      <c r="BB10" s="17">
        <v>0.34018657913599099</v>
      </c>
      <c r="BC10" s="17">
        <v>0.31977486098325503</v>
      </c>
      <c r="BD10" s="17">
        <v>0.354397413504487</v>
      </c>
      <c r="BE10" s="17"/>
      <c r="BF10" s="17">
        <v>0.38032965295451798</v>
      </c>
      <c r="BG10" s="17"/>
      <c r="BH10" s="17">
        <v>0.36974611788808798</v>
      </c>
      <c r="BI10" s="17"/>
      <c r="BJ10" s="17">
        <v>0.39311996122002801</v>
      </c>
      <c r="BK10" s="17">
        <v>0.35598502690211298</v>
      </c>
      <c r="BL10" s="17">
        <v>0.36605067932908297</v>
      </c>
      <c r="BM10" s="17">
        <v>0.37884870890539402</v>
      </c>
      <c r="BN10" s="17">
        <v>0.40434767822545198</v>
      </c>
      <c r="BO10" s="17">
        <v>0.39425791052498599</v>
      </c>
      <c r="BP10" s="17"/>
      <c r="BQ10" s="17">
        <v>0.32951840228127499</v>
      </c>
      <c r="BR10" s="17">
        <v>0.425801180108274</v>
      </c>
      <c r="BS10" s="17">
        <v>0.38130948218768801</v>
      </c>
      <c r="BT10" s="17"/>
      <c r="BU10" s="17">
        <v>0.50385734757032197</v>
      </c>
      <c r="BV10" s="17">
        <v>0.403784489785042</v>
      </c>
      <c r="BW10" s="17">
        <v>0.36684911187203001</v>
      </c>
      <c r="BX10" s="17"/>
      <c r="BY10" s="17">
        <v>0.45163995532138301</v>
      </c>
      <c r="BZ10" s="17"/>
      <c r="CA10" s="17">
        <v>0.361199909723878</v>
      </c>
    </row>
    <row r="11" spans="2:79" x14ac:dyDescent="0.35">
      <c r="B11" s="18" t="s">
        <v>657</v>
      </c>
      <c r="C11" s="17">
        <v>0.30590912864669401</v>
      </c>
      <c r="D11" s="17">
        <v>0.31031132597946498</v>
      </c>
      <c r="E11" s="17">
        <v>0.2990691786222</v>
      </c>
      <c r="F11" s="17"/>
      <c r="G11" s="17">
        <v>0.32399647446480601</v>
      </c>
      <c r="H11" s="17">
        <v>0.32060842738168799</v>
      </c>
      <c r="I11" s="17">
        <v>0.29525140512276998</v>
      </c>
      <c r="J11" s="17">
        <v>0.33199943693098499</v>
      </c>
      <c r="K11" s="17">
        <v>0.30060982702434003</v>
      </c>
      <c r="L11" s="17">
        <v>0.268209769546774</v>
      </c>
      <c r="M11" s="17"/>
      <c r="N11" s="17">
        <v>0.312165189621749</v>
      </c>
      <c r="O11" s="17">
        <v>0.30243667746349601</v>
      </c>
      <c r="P11" s="17">
        <v>0.32074847582465799</v>
      </c>
      <c r="Q11" s="17">
        <v>0.28959184620332501</v>
      </c>
      <c r="R11" s="17"/>
      <c r="S11" s="17">
        <v>0.32037515819178503</v>
      </c>
      <c r="T11" s="17">
        <v>0.27300792585192901</v>
      </c>
      <c r="U11" s="17">
        <v>0.26057595130828798</v>
      </c>
      <c r="V11" s="17">
        <v>0.36677908142847798</v>
      </c>
      <c r="W11" s="17">
        <v>0.33195477789282202</v>
      </c>
      <c r="X11" s="17">
        <v>0.23817966179792899</v>
      </c>
      <c r="Y11" s="17">
        <v>0.30345139691798101</v>
      </c>
      <c r="Z11" s="17">
        <v>0.35636045005219602</v>
      </c>
      <c r="AA11" s="17">
        <v>0.33128520987277499</v>
      </c>
      <c r="AB11" s="17">
        <v>0.243693718936415</v>
      </c>
      <c r="AC11" s="17">
        <v>0.31009169917399498</v>
      </c>
      <c r="AD11" s="17">
        <v>0.51616339288810098</v>
      </c>
      <c r="AE11" s="17"/>
      <c r="AF11" s="17">
        <v>0.352008224463501</v>
      </c>
      <c r="AG11" s="17">
        <v>0.28073620326722398</v>
      </c>
      <c r="AH11" s="17">
        <v>0.34076987526311397</v>
      </c>
      <c r="AI11" s="17">
        <v>0.347179917869678</v>
      </c>
      <c r="AJ11" s="17">
        <v>0.31024229740916598</v>
      </c>
      <c r="AK11" s="17">
        <v>0.26407023787219702</v>
      </c>
      <c r="AL11" s="17"/>
      <c r="AM11" s="17">
        <v>0.21536141968688</v>
      </c>
      <c r="AN11" s="17">
        <v>0.37168303420708798</v>
      </c>
      <c r="AO11" s="17">
        <v>0.316743118540327</v>
      </c>
      <c r="AP11" s="17">
        <v>0.28275592669690203</v>
      </c>
      <c r="AQ11" s="17">
        <v>0.26889201798506501</v>
      </c>
      <c r="AR11" s="17"/>
      <c r="AS11" s="17">
        <v>0.340525041809913</v>
      </c>
      <c r="AT11" s="17">
        <v>0.26070212611583199</v>
      </c>
      <c r="AU11" s="17">
        <v>0.321409332699164</v>
      </c>
      <c r="AV11" s="17">
        <v>0.33546470004546097</v>
      </c>
      <c r="AW11" s="17">
        <v>0.282004972876988</v>
      </c>
      <c r="AX11" s="17">
        <v>0.28087125500225102</v>
      </c>
      <c r="AY11" s="17"/>
      <c r="AZ11" s="17">
        <v>0.27353155249481498</v>
      </c>
      <c r="BA11" s="17">
        <v>0.30057437978176199</v>
      </c>
      <c r="BB11" s="17">
        <v>0.35009144617645999</v>
      </c>
      <c r="BC11" s="17">
        <v>0.25393721753668203</v>
      </c>
      <c r="BD11" s="17">
        <v>0.32813916187874198</v>
      </c>
      <c r="BE11" s="17"/>
      <c r="BF11" s="17">
        <v>0.30411416483027398</v>
      </c>
      <c r="BG11" s="17"/>
      <c r="BH11" s="17">
        <v>0.32436402794066899</v>
      </c>
      <c r="BI11" s="17"/>
      <c r="BJ11" s="17">
        <v>0.30283032502617802</v>
      </c>
      <c r="BK11" s="17">
        <v>0.33637152738276099</v>
      </c>
      <c r="BL11" s="17">
        <v>0.27682088315492398</v>
      </c>
      <c r="BM11" s="17">
        <v>0.31894551356988599</v>
      </c>
      <c r="BN11" s="17">
        <v>0.34467630472018501</v>
      </c>
      <c r="BO11" s="17">
        <v>0.29574910860669801</v>
      </c>
      <c r="BP11" s="17"/>
      <c r="BQ11" s="17">
        <v>0.40917668558147902</v>
      </c>
      <c r="BR11" s="17">
        <v>0.31389972957746098</v>
      </c>
      <c r="BS11" s="17">
        <v>0.28820507651865601</v>
      </c>
      <c r="BT11" s="17"/>
      <c r="BU11" s="17">
        <v>0.11492831900183099</v>
      </c>
      <c r="BV11" s="17">
        <v>0.33646714425204299</v>
      </c>
      <c r="BW11" s="17">
        <v>0.30830219713630402</v>
      </c>
      <c r="BX11" s="17"/>
      <c r="BY11" s="17">
        <v>0.25528331552883199</v>
      </c>
      <c r="BZ11" s="17"/>
      <c r="CA11" s="17">
        <v>0.33406564035838898</v>
      </c>
    </row>
    <row r="12" spans="2:79" x14ac:dyDescent="0.35">
      <c r="B12" s="18" t="s">
        <v>658</v>
      </c>
      <c r="C12" s="17">
        <v>9.4883898097977301E-2</v>
      </c>
      <c r="D12" s="17">
        <v>5.95169243920151E-2</v>
      </c>
      <c r="E12" s="17">
        <v>0.126529579990034</v>
      </c>
      <c r="F12" s="17"/>
      <c r="G12" s="17">
        <v>0.10198798565013301</v>
      </c>
      <c r="H12" s="17">
        <v>5.8864182447145801E-2</v>
      </c>
      <c r="I12" s="17">
        <v>0.126607252715987</v>
      </c>
      <c r="J12" s="17">
        <v>8.6472657539108003E-2</v>
      </c>
      <c r="K12" s="17">
        <v>0.113548872988484</v>
      </c>
      <c r="L12" s="17">
        <v>9.6040198936472795E-2</v>
      </c>
      <c r="M12" s="17"/>
      <c r="N12" s="17">
        <v>8.9579939819793397E-2</v>
      </c>
      <c r="O12" s="17">
        <v>0.13704778176374999</v>
      </c>
      <c r="P12" s="17">
        <v>6.7042881680501307E-2</v>
      </c>
      <c r="Q12" s="17">
        <v>7.4969824981038297E-2</v>
      </c>
      <c r="R12" s="17"/>
      <c r="S12" s="17">
        <v>8.6214581314142905E-2</v>
      </c>
      <c r="T12" s="17">
        <v>7.1485390065974597E-2</v>
      </c>
      <c r="U12" s="17">
        <v>0.18660980972799199</v>
      </c>
      <c r="V12" s="17">
        <v>7.3919361486305596E-2</v>
      </c>
      <c r="W12" s="17">
        <v>9.3349060598065997E-2</v>
      </c>
      <c r="X12" s="17">
        <v>3.8135348112727702E-2</v>
      </c>
      <c r="Y12" s="17">
        <v>0.108273124447946</v>
      </c>
      <c r="Z12" s="17">
        <v>4.4318607579491499E-2</v>
      </c>
      <c r="AA12" s="17">
        <v>0.12452644485360299</v>
      </c>
      <c r="AB12" s="17">
        <v>0.14019122427890399</v>
      </c>
      <c r="AC12" s="17">
        <v>0.11954361416345501</v>
      </c>
      <c r="AD12" s="17">
        <v>2.5734606653434001E-2</v>
      </c>
      <c r="AE12" s="17"/>
      <c r="AF12" s="17">
        <v>0.111510544356065</v>
      </c>
      <c r="AG12" s="17">
        <v>7.3354674363622099E-2</v>
      </c>
      <c r="AH12" s="17">
        <v>0.11839166047501699</v>
      </c>
      <c r="AI12" s="17">
        <v>6.5007434870892097E-2</v>
      </c>
      <c r="AJ12" s="17">
        <v>6.8694082426357203E-2</v>
      </c>
      <c r="AK12" s="17">
        <v>0.113794943644801</v>
      </c>
      <c r="AL12" s="17"/>
      <c r="AM12" s="17">
        <v>0.102011239315195</v>
      </c>
      <c r="AN12" s="17">
        <v>8.3192929220715903E-2</v>
      </c>
      <c r="AO12" s="17">
        <v>9.5412059906057195E-2</v>
      </c>
      <c r="AP12" s="17">
        <v>0.124301757535856</v>
      </c>
      <c r="AQ12" s="17">
        <v>3.0789242014876601E-2</v>
      </c>
      <c r="AR12" s="17"/>
      <c r="AS12" s="17">
        <v>9.2013167144087193E-2</v>
      </c>
      <c r="AT12" s="17">
        <v>0.10998264524464101</v>
      </c>
      <c r="AU12" s="17">
        <v>6.0490635210344097E-2</v>
      </c>
      <c r="AV12" s="17">
        <v>8.6170210520263205E-2</v>
      </c>
      <c r="AW12" s="17">
        <v>0.13731193813731801</v>
      </c>
      <c r="AX12" s="17">
        <v>7.1707807719186695E-2</v>
      </c>
      <c r="AY12" s="17"/>
      <c r="AZ12" s="17">
        <v>8.0922511033986996E-2</v>
      </c>
      <c r="BA12" s="17">
        <v>9.47370927265275E-2</v>
      </c>
      <c r="BB12" s="17">
        <v>5.7613584192400903E-2</v>
      </c>
      <c r="BC12" s="17">
        <v>0.11426409136249301</v>
      </c>
      <c r="BD12" s="17">
        <v>0.14020242332114399</v>
      </c>
      <c r="BE12" s="17"/>
      <c r="BF12" s="17">
        <v>9.2519782009394494E-2</v>
      </c>
      <c r="BG12" s="17"/>
      <c r="BH12" s="17">
        <v>8.6404203402167604E-2</v>
      </c>
      <c r="BI12" s="17"/>
      <c r="BJ12" s="17">
        <v>8.0741773934973601E-2</v>
      </c>
      <c r="BK12" s="17">
        <v>7.7387077634934298E-2</v>
      </c>
      <c r="BL12" s="17">
        <v>0.135145042703468</v>
      </c>
      <c r="BM12" s="17">
        <v>7.99847314382649E-2</v>
      </c>
      <c r="BN12" s="17">
        <v>8.71849876119839E-2</v>
      </c>
      <c r="BO12" s="17">
        <v>0.122954567126683</v>
      </c>
      <c r="BP12" s="17"/>
      <c r="BQ12" s="17">
        <v>8.5911461530920996E-2</v>
      </c>
      <c r="BR12" s="17">
        <v>9.2771725401003896E-2</v>
      </c>
      <c r="BS12" s="17">
        <v>9.9160693962946994E-2</v>
      </c>
      <c r="BT12" s="17"/>
      <c r="BU12" s="17">
        <v>0.115856531244653</v>
      </c>
      <c r="BV12" s="17">
        <v>6.9248331808123897E-2</v>
      </c>
      <c r="BW12" s="17">
        <v>0.114616054113345</v>
      </c>
      <c r="BX12" s="17"/>
      <c r="BY12" s="17">
        <v>0.10864992967786199</v>
      </c>
      <c r="BZ12" s="17"/>
      <c r="CA12" s="17">
        <v>0.130632067278039</v>
      </c>
    </row>
    <row r="13" spans="2:79" x14ac:dyDescent="0.35">
      <c r="B13" s="18" t="s">
        <v>136</v>
      </c>
      <c r="C13" s="19">
        <v>8.8008459965476807E-2</v>
      </c>
      <c r="D13" s="19">
        <v>9.0897318184162995E-2</v>
      </c>
      <c r="E13" s="19">
        <v>8.6107987973555997E-2</v>
      </c>
      <c r="F13" s="19"/>
      <c r="G13" s="19">
        <v>8.4812119411692893E-2</v>
      </c>
      <c r="H13" s="19">
        <v>9.4931434167966497E-2</v>
      </c>
      <c r="I13" s="19">
        <v>1.6003363128299902E-2</v>
      </c>
      <c r="J13" s="19">
        <v>8.6165836932596399E-2</v>
      </c>
      <c r="K13" s="19">
        <v>0.105018590777753</v>
      </c>
      <c r="L13" s="19">
        <v>0.13164692346964599</v>
      </c>
      <c r="M13" s="19"/>
      <c r="N13" s="19">
        <v>7.5341496173492603E-2</v>
      </c>
      <c r="O13" s="19">
        <v>7.9589629470762896E-2</v>
      </c>
      <c r="P13" s="19">
        <v>9.7139564357588998E-2</v>
      </c>
      <c r="Q13" s="19">
        <v>9.7687950974777796E-2</v>
      </c>
      <c r="R13" s="19"/>
      <c r="S13" s="19">
        <v>5.7775867786179602E-2</v>
      </c>
      <c r="T13" s="19">
        <v>0.12808325275530899</v>
      </c>
      <c r="U13" s="19">
        <v>7.9243785474276393E-2</v>
      </c>
      <c r="V13" s="19">
        <v>6.1553694557883502E-2</v>
      </c>
      <c r="W13" s="19">
        <v>0.118564839789129</v>
      </c>
      <c r="X13" s="19">
        <v>0.12560936949467599</v>
      </c>
      <c r="Y13" s="19">
        <v>5.1743825841488802E-2</v>
      </c>
      <c r="Z13" s="19">
        <v>0.107259101037572</v>
      </c>
      <c r="AA13" s="19">
        <v>8.3030860638177106E-2</v>
      </c>
      <c r="AB13" s="19">
        <v>0.105628016336789</v>
      </c>
      <c r="AC13" s="19">
        <v>6.5938413919514202E-2</v>
      </c>
      <c r="AD13" s="19">
        <v>2.7597206489271501E-2</v>
      </c>
      <c r="AE13" s="19"/>
      <c r="AF13" s="19">
        <v>0.107367189400271</v>
      </c>
      <c r="AG13" s="19">
        <v>7.0433999699711605E-2</v>
      </c>
      <c r="AH13" s="19">
        <v>8.4823768701533298E-2</v>
      </c>
      <c r="AI13" s="19">
        <v>3.99079706858919E-2</v>
      </c>
      <c r="AJ13" s="19">
        <v>4.0992977988080902E-2</v>
      </c>
      <c r="AK13" s="19">
        <v>8.3967870012737394E-2</v>
      </c>
      <c r="AL13" s="19"/>
      <c r="AM13" s="19">
        <v>0.138162086066554</v>
      </c>
      <c r="AN13" s="19">
        <v>8.7819529572387506E-2</v>
      </c>
      <c r="AO13" s="19">
        <v>7.0163733574044498E-2</v>
      </c>
      <c r="AP13" s="19">
        <v>6.4608419331291106E-2</v>
      </c>
      <c r="AQ13" s="19">
        <v>1.50738150729345E-2</v>
      </c>
      <c r="AR13" s="19"/>
      <c r="AS13" s="19">
        <v>6.6489739778187895E-2</v>
      </c>
      <c r="AT13" s="19">
        <v>0.12651183142644401</v>
      </c>
      <c r="AU13" s="19">
        <v>6.2748309737796895E-2</v>
      </c>
      <c r="AV13" s="19">
        <v>9.0651712216943597E-2</v>
      </c>
      <c r="AW13" s="19">
        <v>0.10056882996219001</v>
      </c>
      <c r="AX13" s="19">
        <v>4.4098086991303402E-2</v>
      </c>
      <c r="AY13" s="19"/>
      <c r="AZ13" s="19">
        <v>0.105057359675126</v>
      </c>
      <c r="BA13" s="19">
        <v>6.3647350707886005E-2</v>
      </c>
      <c r="BB13" s="19">
        <v>9.68069302474652E-2</v>
      </c>
      <c r="BC13" s="19">
        <v>0.154734883882746</v>
      </c>
      <c r="BD13" s="19">
        <v>7.0952710347143802E-2</v>
      </c>
      <c r="BE13" s="19"/>
      <c r="BF13" s="19">
        <v>8.6632215991982606E-2</v>
      </c>
      <c r="BG13" s="19"/>
      <c r="BH13" s="19">
        <v>8.1067907016456803E-2</v>
      </c>
      <c r="BI13" s="19"/>
      <c r="BJ13" s="19">
        <v>9.1488215070266402E-2</v>
      </c>
      <c r="BK13" s="19">
        <v>0.10372136723785499</v>
      </c>
      <c r="BL13" s="19">
        <v>9.7356499279277003E-2</v>
      </c>
      <c r="BM13" s="19">
        <v>7.6897240609315506E-2</v>
      </c>
      <c r="BN13" s="19">
        <v>2.2099662127675099E-2</v>
      </c>
      <c r="BO13" s="19">
        <v>8.1040661665950295E-2</v>
      </c>
      <c r="BP13" s="19"/>
      <c r="BQ13" s="19">
        <v>3.3599807018945702E-2</v>
      </c>
      <c r="BR13" s="19">
        <v>5.0905838982525702E-2</v>
      </c>
      <c r="BS13" s="19">
        <v>8.9086532202764496E-2</v>
      </c>
      <c r="BT13" s="19"/>
      <c r="BU13" s="19">
        <v>3.70059025247877E-2</v>
      </c>
      <c r="BV13" s="19">
        <v>6.0711290209245199E-2</v>
      </c>
      <c r="BW13" s="19">
        <v>7.6916335521189705E-2</v>
      </c>
      <c r="BX13" s="19"/>
      <c r="BY13" s="19">
        <v>7.8195851932392896E-2</v>
      </c>
      <c r="BZ13" s="19"/>
      <c r="CA13" s="19">
        <v>9.7339424207708497E-2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A18"/>
  <sheetViews>
    <sheetView showGridLines="0" topLeftCell="A6"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845</v>
      </c>
      <c r="D7" s="10">
        <v>415</v>
      </c>
      <c r="E7" s="10">
        <v>430</v>
      </c>
      <c r="F7" s="10"/>
      <c r="G7" s="10">
        <v>89</v>
      </c>
      <c r="H7" s="10">
        <v>123</v>
      </c>
      <c r="I7" s="10">
        <v>117</v>
      </c>
      <c r="J7" s="10">
        <v>137</v>
      </c>
      <c r="K7" s="10">
        <v>154</v>
      </c>
      <c r="L7" s="10">
        <v>225</v>
      </c>
      <c r="M7" s="10"/>
      <c r="N7" s="10">
        <v>345</v>
      </c>
      <c r="O7" s="10">
        <v>205</v>
      </c>
      <c r="P7" s="10">
        <v>109</v>
      </c>
      <c r="Q7" s="10">
        <v>182</v>
      </c>
      <c r="R7" s="10"/>
      <c r="S7" s="10">
        <v>101</v>
      </c>
      <c r="T7" s="10">
        <v>120</v>
      </c>
      <c r="U7" s="10">
        <v>80</v>
      </c>
      <c r="V7" s="10">
        <v>75</v>
      </c>
      <c r="W7" s="10">
        <v>48</v>
      </c>
      <c r="X7" s="10">
        <v>70</v>
      </c>
      <c r="Y7" s="10">
        <v>76</v>
      </c>
      <c r="Z7" s="10">
        <v>29</v>
      </c>
      <c r="AA7" s="10">
        <v>83</v>
      </c>
      <c r="AB7" s="10">
        <v>90</v>
      </c>
      <c r="AC7" s="10">
        <v>47</v>
      </c>
      <c r="AD7" s="10">
        <v>26</v>
      </c>
      <c r="AE7" s="10"/>
      <c r="AF7" s="10">
        <v>140</v>
      </c>
      <c r="AG7" s="10">
        <v>252</v>
      </c>
      <c r="AH7" s="10">
        <v>183</v>
      </c>
      <c r="AI7" s="10">
        <v>95</v>
      </c>
      <c r="AJ7" s="10">
        <v>51</v>
      </c>
      <c r="AK7" s="10">
        <v>58</v>
      </c>
      <c r="AL7" s="10"/>
      <c r="AM7" s="10">
        <v>169</v>
      </c>
      <c r="AN7" s="10">
        <v>294</v>
      </c>
      <c r="AO7" s="10">
        <v>236</v>
      </c>
      <c r="AP7" s="10">
        <v>110</v>
      </c>
      <c r="AQ7" s="10">
        <v>18</v>
      </c>
      <c r="AR7" s="10"/>
      <c r="AS7" s="10">
        <v>174</v>
      </c>
      <c r="AT7" s="10">
        <v>185</v>
      </c>
      <c r="AU7" s="10">
        <v>131</v>
      </c>
      <c r="AV7" s="10">
        <v>164</v>
      </c>
      <c r="AW7" s="10">
        <v>125</v>
      </c>
      <c r="AX7" s="10">
        <v>65</v>
      </c>
      <c r="AY7" s="10"/>
      <c r="AZ7" s="10">
        <v>217</v>
      </c>
      <c r="BA7" s="10">
        <v>208</v>
      </c>
      <c r="BB7" s="10">
        <v>149</v>
      </c>
      <c r="BC7" s="10">
        <v>80</v>
      </c>
      <c r="BD7" s="10">
        <v>180</v>
      </c>
      <c r="BE7" s="10"/>
      <c r="BF7" s="10">
        <v>688</v>
      </c>
      <c r="BG7" s="10"/>
      <c r="BH7" s="10">
        <v>553</v>
      </c>
      <c r="BI7" s="10"/>
      <c r="BJ7" s="10">
        <v>228</v>
      </c>
      <c r="BK7" s="10">
        <v>182</v>
      </c>
      <c r="BL7" s="10">
        <v>291</v>
      </c>
      <c r="BM7" s="10">
        <v>51</v>
      </c>
      <c r="BN7" s="10">
        <v>23</v>
      </c>
      <c r="BO7" s="10">
        <v>24</v>
      </c>
      <c r="BP7" s="10"/>
      <c r="BQ7" s="10">
        <v>117</v>
      </c>
      <c r="BR7" s="10">
        <v>225</v>
      </c>
      <c r="BS7" s="10">
        <v>445</v>
      </c>
      <c r="BT7" s="10"/>
      <c r="BU7" s="10">
        <v>28</v>
      </c>
      <c r="BV7" s="10">
        <v>296</v>
      </c>
      <c r="BW7" s="10">
        <v>442</v>
      </c>
      <c r="BX7" s="10"/>
      <c r="BY7" s="10">
        <v>25</v>
      </c>
      <c r="BZ7" s="10"/>
      <c r="CA7" s="10">
        <v>202</v>
      </c>
    </row>
    <row r="8" spans="2:79" ht="30" customHeight="1" x14ac:dyDescent="0.35">
      <c r="B8" s="11" t="s">
        <v>20</v>
      </c>
      <c r="C8" s="11">
        <v>850</v>
      </c>
      <c r="D8" s="11">
        <v>440</v>
      </c>
      <c r="E8" s="11">
        <v>409</v>
      </c>
      <c r="F8" s="11"/>
      <c r="G8" s="11">
        <v>102</v>
      </c>
      <c r="H8" s="11">
        <v>140</v>
      </c>
      <c r="I8" s="11">
        <v>150</v>
      </c>
      <c r="J8" s="11">
        <v>150</v>
      </c>
      <c r="K8" s="11">
        <v>124</v>
      </c>
      <c r="L8" s="11">
        <v>184</v>
      </c>
      <c r="M8" s="11"/>
      <c r="N8" s="11">
        <v>235</v>
      </c>
      <c r="O8" s="11">
        <v>197</v>
      </c>
      <c r="P8" s="11">
        <v>187</v>
      </c>
      <c r="Q8" s="11">
        <v>227</v>
      </c>
      <c r="R8" s="11"/>
      <c r="S8" s="11">
        <v>113</v>
      </c>
      <c r="T8" s="11">
        <v>111</v>
      </c>
      <c r="U8" s="11">
        <v>77</v>
      </c>
      <c r="V8" s="11">
        <v>96</v>
      </c>
      <c r="W8" s="11">
        <v>47</v>
      </c>
      <c r="X8" s="11">
        <v>77</v>
      </c>
      <c r="Y8" s="11">
        <v>73</v>
      </c>
      <c r="Z8" s="11">
        <v>31</v>
      </c>
      <c r="AA8" s="11">
        <v>75</v>
      </c>
      <c r="AB8" s="11">
        <v>83</v>
      </c>
      <c r="AC8" s="11">
        <v>41</v>
      </c>
      <c r="AD8" s="11">
        <v>26</v>
      </c>
      <c r="AE8" s="11"/>
      <c r="AF8" s="11">
        <v>149</v>
      </c>
      <c r="AG8" s="11">
        <v>273</v>
      </c>
      <c r="AH8" s="11">
        <v>190</v>
      </c>
      <c r="AI8" s="11">
        <v>94</v>
      </c>
      <c r="AJ8" s="11">
        <v>44</v>
      </c>
      <c r="AK8" s="11">
        <v>36</v>
      </c>
      <c r="AL8" s="11"/>
      <c r="AM8" s="11">
        <v>193</v>
      </c>
      <c r="AN8" s="11">
        <v>317</v>
      </c>
      <c r="AO8" s="11">
        <v>215</v>
      </c>
      <c r="AP8" s="11">
        <v>95</v>
      </c>
      <c r="AQ8" s="11">
        <v>10</v>
      </c>
      <c r="AR8" s="11"/>
      <c r="AS8" s="11">
        <v>181</v>
      </c>
      <c r="AT8" s="11">
        <v>180</v>
      </c>
      <c r="AU8" s="11">
        <v>145</v>
      </c>
      <c r="AV8" s="11">
        <v>169</v>
      </c>
      <c r="AW8" s="11">
        <v>114</v>
      </c>
      <c r="AX8" s="11">
        <v>61</v>
      </c>
      <c r="AY8" s="11"/>
      <c r="AZ8" s="11">
        <v>184</v>
      </c>
      <c r="BA8" s="11">
        <v>216</v>
      </c>
      <c r="BB8" s="11">
        <v>162</v>
      </c>
      <c r="BC8" s="11">
        <v>79</v>
      </c>
      <c r="BD8" s="11">
        <v>200</v>
      </c>
      <c r="BE8" s="11"/>
      <c r="BF8" s="11">
        <v>669</v>
      </c>
      <c r="BG8" s="11"/>
      <c r="BH8" s="11">
        <v>523</v>
      </c>
      <c r="BI8" s="11"/>
      <c r="BJ8" s="11">
        <v>249</v>
      </c>
      <c r="BK8" s="11">
        <v>172</v>
      </c>
      <c r="BL8" s="11">
        <v>262</v>
      </c>
      <c r="BM8" s="11">
        <v>61</v>
      </c>
      <c r="BN8" s="11">
        <v>29</v>
      </c>
      <c r="BO8" s="11">
        <v>22</v>
      </c>
      <c r="BP8" s="11"/>
      <c r="BQ8" s="11">
        <v>123</v>
      </c>
      <c r="BR8" s="11">
        <v>220</v>
      </c>
      <c r="BS8" s="11">
        <v>446</v>
      </c>
      <c r="BT8" s="11"/>
      <c r="BU8" s="11">
        <v>28</v>
      </c>
      <c r="BV8" s="11">
        <v>295</v>
      </c>
      <c r="BW8" s="11">
        <v>445</v>
      </c>
      <c r="BX8" s="11"/>
      <c r="BY8" s="11">
        <v>29</v>
      </c>
      <c r="BZ8" s="11"/>
      <c r="CA8" s="11">
        <v>191</v>
      </c>
    </row>
    <row r="9" spans="2:79" x14ac:dyDescent="0.35">
      <c r="B9" s="18" t="s">
        <v>655</v>
      </c>
      <c r="C9" s="17">
        <v>0.32231148672597298</v>
      </c>
      <c r="D9" s="17">
        <v>0.32625110118419298</v>
      </c>
      <c r="E9" s="17">
        <v>0.31807399881459703</v>
      </c>
      <c r="F9" s="17"/>
      <c r="G9" s="17">
        <v>0.29323914514763699</v>
      </c>
      <c r="H9" s="17">
        <v>0.287602537815424</v>
      </c>
      <c r="I9" s="17">
        <v>0.401757915706414</v>
      </c>
      <c r="J9" s="17">
        <v>0.30523568524301797</v>
      </c>
      <c r="K9" s="17">
        <v>0.29488595654723898</v>
      </c>
      <c r="L9" s="17">
        <v>0.33226696435868602</v>
      </c>
      <c r="M9" s="17"/>
      <c r="N9" s="17">
        <v>0.33464486579935399</v>
      </c>
      <c r="O9" s="17">
        <v>0.28060987144777599</v>
      </c>
      <c r="P9" s="17">
        <v>0.32525588225280899</v>
      </c>
      <c r="Q9" s="17">
        <v>0.34021932701879498</v>
      </c>
      <c r="R9" s="17"/>
      <c r="S9" s="17">
        <v>0.33373883478184002</v>
      </c>
      <c r="T9" s="17">
        <v>0.30758887804346902</v>
      </c>
      <c r="U9" s="17">
        <v>0.30567324158223802</v>
      </c>
      <c r="V9" s="17">
        <v>0.31689843219354302</v>
      </c>
      <c r="W9" s="17">
        <v>0.38655927561909198</v>
      </c>
      <c r="X9" s="17">
        <v>0.31041033279915597</v>
      </c>
      <c r="Y9" s="17">
        <v>0.28062025966054299</v>
      </c>
      <c r="Z9" s="17">
        <v>0.25701340721982802</v>
      </c>
      <c r="AA9" s="17">
        <v>0.37618477822433699</v>
      </c>
      <c r="AB9" s="17">
        <v>0.29047328140454898</v>
      </c>
      <c r="AC9" s="17">
        <v>0.34998505446549699</v>
      </c>
      <c r="AD9" s="17">
        <v>0.42216518783033702</v>
      </c>
      <c r="AE9" s="17"/>
      <c r="AF9" s="17">
        <v>0.342314294876428</v>
      </c>
      <c r="AG9" s="17">
        <v>0.32132708079692601</v>
      </c>
      <c r="AH9" s="17">
        <v>0.320606045256907</v>
      </c>
      <c r="AI9" s="17">
        <v>0.25589344983022599</v>
      </c>
      <c r="AJ9" s="17">
        <v>0.33887281036233602</v>
      </c>
      <c r="AK9" s="17">
        <v>0.45879417386354698</v>
      </c>
      <c r="AL9" s="17"/>
      <c r="AM9" s="17">
        <v>0.33126430439390198</v>
      </c>
      <c r="AN9" s="17">
        <v>0.31227417147984099</v>
      </c>
      <c r="AO9" s="17">
        <v>0.35944589697250701</v>
      </c>
      <c r="AP9" s="17">
        <v>0.26964129074131399</v>
      </c>
      <c r="AQ9" s="17">
        <v>0.17652929339620699</v>
      </c>
      <c r="AR9" s="17"/>
      <c r="AS9" s="17">
        <v>0.36728817272761999</v>
      </c>
      <c r="AT9" s="17">
        <v>0.31591828546939299</v>
      </c>
      <c r="AU9" s="17">
        <v>0.27156892513055703</v>
      </c>
      <c r="AV9" s="17">
        <v>0.33428487597114298</v>
      </c>
      <c r="AW9" s="17">
        <v>0.35633581137554399</v>
      </c>
      <c r="AX9" s="17">
        <v>0.23478423616709501</v>
      </c>
      <c r="AY9" s="17"/>
      <c r="AZ9" s="17">
        <v>0.33156443696719101</v>
      </c>
      <c r="BA9" s="17">
        <v>0.33165393755797801</v>
      </c>
      <c r="BB9" s="17">
        <v>0.285232238360696</v>
      </c>
      <c r="BC9" s="17">
        <v>0.37317019072612501</v>
      </c>
      <c r="BD9" s="17">
        <v>0.31957746741129101</v>
      </c>
      <c r="BE9" s="17"/>
      <c r="BF9" s="17">
        <v>0.31843759056311299</v>
      </c>
      <c r="BG9" s="17"/>
      <c r="BH9" s="17">
        <v>0.33448208835498699</v>
      </c>
      <c r="BI9" s="17"/>
      <c r="BJ9" s="17">
        <v>0.36468090475347797</v>
      </c>
      <c r="BK9" s="17">
        <v>0.32467115082878401</v>
      </c>
      <c r="BL9" s="17">
        <v>0.26864792487030498</v>
      </c>
      <c r="BM9" s="17">
        <v>0.29433529054944801</v>
      </c>
      <c r="BN9" s="17">
        <v>0.43091148556352199</v>
      </c>
      <c r="BO9" s="17">
        <v>0.18550353059936101</v>
      </c>
      <c r="BP9" s="17"/>
      <c r="BQ9" s="17">
        <v>0.320084945427274</v>
      </c>
      <c r="BR9" s="17">
        <v>0.33990260917389697</v>
      </c>
      <c r="BS9" s="17">
        <v>0.31755872262353602</v>
      </c>
      <c r="BT9" s="17"/>
      <c r="BU9" s="17">
        <v>0.43056797355187698</v>
      </c>
      <c r="BV9" s="17">
        <v>0.331332435609688</v>
      </c>
      <c r="BW9" s="17">
        <v>0.32532801650709697</v>
      </c>
      <c r="BX9" s="17"/>
      <c r="BY9" s="17">
        <v>0.37414866415662901</v>
      </c>
      <c r="BZ9" s="17"/>
      <c r="CA9" s="17">
        <v>0.26965883691166198</v>
      </c>
    </row>
    <row r="10" spans="2:79" x14ac:dyDescent="0.35">
      <c r="B10" s="18" t="s">
        <v>656</v>
      </c>
      <c r="C10" s="17">
        <v>0.43523025385895697</v>
      </c>
      <c r="D10" s="17">
        <v>0.44221034024137901</v>
      </c>
      <c r="E10" s="17">
        <v>0.42772240455554</v>
      </c>
      <c r="F10" s="17"/>
      <c r="G10" s="17">
        <v>0.383960222565701</v>
      </c>
      <c r="H10" s="17">
        <v>0.44993347962522101</v>
      </c>
      <c r="I10" s="17">
        <v>0.42445992518720399</v>
      </c>
      <c r="J10" s="17">
        <v>0.459302020675389</v>
      </c>
      <c r="K10" s="17">
        <v>0.45003431140432498</v>
      </c>
      <c r="L10" s="17">
        <v>0.43183733516282602</v>
      </c>
      <c r="M10" s="17"/>
      <c r="N10" s="17">
        <v>0.42950150491786898</v>
      </c>
      <c r="O10" s="17">
        <v>0.49517372984802099</v>
      </c>
      <c r="P10" s="17">
        <v>0.38007656760879399</v>
      </c>
      <c r="Q10" s="17">
        <v>0.433341267191588</v>
      </c>
      <c r="R10" s="17"/>
      <c r="S10" s="17">
        <v>0.37089649126556101</v>
      </c>
      <c r="T10" s="17">
        <v>0.53724304638838805</v>
      </c>
      <c r="U10" s="17">
        <v>0.49439351320696701</v>
      </c>
      <c r="V10" s="17">
        <v>0.44884662188209401</v>
      </c>
      <c r="W10" s="17">
        <v>0.37314467296426002</v>
      </c>
      <c r="X10" s="17">
        <v>0.36739196571281901</v>
      </c>
      <c r="Y10" s="17">
        <v>0.43126759657959801</v>
      </c>
      <c r="Z10" s="17">
        <v>0.54231741654937105</v>
      </c>
      <c r="AA10" s="17">
        <v>0.37537097123026397</v>
      </c>
      <c r="AB10" s="17">
        <v>0.45722437308494401</v>
      </c>
      <c r="AC10" s="17">
        <v>0.50026937953627504</v>
      </c>
      <c r="AD10" s="17">
        <v>0.25240234999670802</v>
      </c>
      <c r="AE10" s="17"/>
      <c r="AF10" s="17">
        <v>0.40156786082950402</v>
      </c>
      <c r="AG10" s="17">
        <v>0.44073628003639698</v>
      </c>
      <c r="AH10" s="17">
        <v>0.42411621763848401</v>
      </c>
      <c r="AI10" s="17">
        <v>0.53026897522193805</v>
      </c>
      <c r="AJ10" s="17">
        <v>0.30742597768861402</v>
      </c>
      <c r="AK10" s="17">
        <v>0.34472657961213199</v>
      </c>
      <c r="AL10" s="17"/>
      <c r="AM10" s="17">
        <v>0.43570118238609201</v>
      </c>
      <c r="AN10" s="17">
        <v>0.43166735411366097</v>
      </c>
      <c r="AO10" s="17">
        <v>0.38931981273799199</v>
      </c>
      <c r="AP10" s="17">
        <v>0.54748853321025803</v>
      </c>
      <c r="AQ10" s="17">
        <v>0.33541041439225999</v>
      </c>
      <c r="AR10" s="17"/>
      <c r="AS10" s="17">
        <v>0.36630279092288998</v>
      </c>
      <c r="AT10" s="17">
        <v>0.42690575602063502</v>
      </c>
      <c r="AU10" s="17">
        <v>0.49825502654929399</v>
      </c>
      <c r="AV10" s="17">
        <v>0.42023704992204097</v>
      </c>
      <c r="AW10" s="17">
        <v>0.43249409465279298</v>
      </c>
      <c r="AX10" s="17">
        <v>0.55547311169802505</v>
      </c>
      <c r="AY10" s="17"/>
      <c r="AZ10" s="17">
        <v>0.448022838963688</v>
      </c>
      <c r="BA10" s="17">
        <v>0.44819151388564499</v>
      </c>
      <c r="BB10" s="17">
        <v>0.44056963601462201</v>
      </c>
      <c r="BC10" s="17">
        <v>0.45943429348096798</v>
      </c>
      <c r="BD10" s="17">
        <v>0.40538705613737103</v>
      </c>
      <c r="BE10" s="17"/>
      <c r="BF10" s="17">
        <v>0.43615475153375499</v>
      </c>
      <c r="BG10" s="17"/>
      <c r="BH10" s="17">
        <v>0.42491109283779199</v>
      </c>
      <c r="BI10" s="17"/>
      <c r="BJ10" s="17">
        <v>0.44995061671752901</v>
      </c>
      <c r="BK10" s="17">
        <v>0.492187503622596</v>
      </c>
      <c r="BL10" s="17">
        <v>0.44832041245215998</v>
      </c>
      <c r="BM10" s="17">
        <v>0.30415001778724199</v>
      </c>
      <c r="BN10" s="17">
        <v>0.30525459952683598</v>
      </c>
      <c r="BO10" s="17">
        <v>0.57015616434984695</v>
      </c>
      <c r="BP10" s="17"/>
      <c r="BQ10" s="17">
        <v>0.46141052599610299</v>
      </c>
      <c r="BR10" s="17">
        <v>0.41665815639236498</v>
      </c>
      <c r="BS10" s="17">
        <v>0.45779467046094602</v>
      </c>
      <c r="BT10" s="17"/>
      <c r="BU10" s="17">
        <v>0.44292004420919001</v>
      </c>
      <c r="BV10" s="17">
        <v>0.412368632089191</v>
      </c>
      <c r="BW10" s="17">
        <v>0.464056535530742</v>
      </c>
      <c r="BX10" s="17"/>
      <c r="BY10" s="17">
        <v>0.37971848487000698</v>
      </c>
      <c r="BZ10" s="17"/>
      <c r="CA10" s="17">
        <v>0.47194280517023002</v>
      </c>
    </row>
    <row r="11" spans="2:79" x14ac:dyDescent="0.35">
      <c r="B11" s="18" t="s">
        <v>657</v>
      </c>
      <c r="C11" s="17">
        <v>0.13899832948488</v>
      </c>
      <c r="D11" s="17">
        <v>0.15296985190822199</v>
      </c>
      <c r="E11" s="17">
        <v>0.12397042307416301</v>
      </c>
      <c r="F11" s="17"/>
      <c r="G11" s="17">
        <v>0.20060873661741699</v>
      </c>
      <c r="H11" s="17">
        <v>0.15109282606830299</v>
      </c>
      <c r="I11" s="17">
        <v>8.9529303218585501E-2</v>
      </c>
      <c r="J11" s="17">
        <v>0.120098973930846</v>
      </c>
      <c r="K11" s="17">
        <v>0.156342559832993</v>
      </c>
      <c r="L11" s="17">
        <v>0.13970321503930599</v>
      </c>
      <c r="M11" s="17"/>
      <c r="N11" s="17">
        <v>0.153083452925111</v>
      </c>
      <c r="O11" s="17">
        <v>0.13016632401267</v>
      </c>
      <c r="P11" s="17">
        <v>0.15925000088359501</v>
      </c>
      <c r="Q11" s="17">
        <v>0.11781337009514101</v>
      </c>
      <c r="R11" s="17"/>
      <c r="S11" s="17">
        <v>0.20424835929660301</v>
      </c>
      <c r="T11" s="17">
        <v>7.2019540055107606E-2</v>
      </c>
      <c r="U11" s="17">
        <v>0.100334279267904</v>
      </c>
      <c r="V11" s="17">
        <v>0.17764255529466</v>
      </c>
      <c r="W11" s="17">
        <v>9.2601154916257297E-2</v>
      </c>
      <c r="X11" s="17">
        <v>0.118917931283736</v>
      </c>
      <c r="Y11" s="17">
        <v>0.187874982642461</v>
      </c>
      <c r="Z11" s="17">
        <v>2.37693479940045E-2</v>
      </c>
      <c r="AA11" s="17">
        <v>0.12605939969536301</v>
      </c>
      <c r="AB11" s="17">
        <v>0.17645871621572401</v>
      </c>
      <c r="AC11" s="17">
        <v>7.7618120514022004E-2</v>
      </c>
      <c r="AD11" s="17">
        <v>0.267531307690062</v>
      </c>
      <c r="AE11" s="17"/>
      <c r="AF11" s="17">
        <v>0.12885812394398799</v>
      </c>
      <c r="AG11" s="17">
        <v>0.13426618627824599</v>
      </c>
      <c r="AH11" s="17">
        <v>0.14092296773517399</v>
      </c>
      <c r="AI11" s="17">
        <v>0.130259099116042</v>
      </c>
      <c r="AJ11" s="17">
        <v>0.22402308275670599</v>
      </c>
      <c r="AK11" s="17">
        <v>0.14071172838086901</v>
      </c>
      <c r="AL11" s="17"/>
      <c r="AM11" s="17">
        <v>0.16759269475404301</v>
      </c>
      <c r="AN11" s="17">
        <v>0.13187425775797601</v>
      </c>
      <c r="AO11" s="17">
        <v>0.119430118709655</v>
      </c>
      <c r="AP11" s="17">
        <v>0.13885216171169201</v>
      </c>
      <c r="AQ11" s="17">
        <v>0.37538492495096498</v>
      </c>
      <c r="AR11" s="17"/>
      <c r="AS11" s="17">
        <v>0.16621489076693699</v>
      </c>
      <c r="AT11" s="17">
        <v>0.15220752900793399</v>
      </c>
      <c r="AU11" s="17">
        <v>0.102488272520162</v>
      </c>
      <c r="AV11" s="17">
        <v>0.116440034723654</v>
      </c>
      <c r="AW11" s="17">
        <v>0.153551623160987</v>
      </c>
      <c r="AX11" s="17">
        <v>0.142431610665717</v>
      </c>
      <c r="AY11" s="17"/>
      <c r="AZ11" s="17">
        <v>0.12519152323552801</v>
      </c>
      <c r="BA11" s="17">
        <v>0.101901568062906</v>
      </c>
      <c r="BB11" s="17">
        <v>0.133834686171899</v>
      </c>
      <c r="BC11" s="17">
        <v>0.114958390572713</v>
      </c>
      <c r="BD11" s="17">
        <v>0.194418599914497</v>
      </c>
      <c r="BE11" s="17"/>
      <c r="BF11" s="17">
        <v>0.14058305062934601</v>
      </c>
      <c r="BG11" s="17"/>
      <c r="BH11" s="17">
        <v>0.13621747002388199</v>
      </c>
      <c r="BI11" s="17"/>
      <c r="BJ11" s="17">
        <v>8.6977384946580805E-2</v>
      </c>
      <c r="BK11" s="17">
        <v>0.11500750772056501</v>
      </c>
      <c r="BL11" s="17">
        <v>0.18228817394265201</v>
      </c>
      <c r="BM11" s="17">
        <v>0.25504322630342002</v>
      </c>
      <c r="BN11" s="17">
        <v>3.7604269431055298E-2</v>
      </c>
      <c r="BO11" s="17">
        <v>0.19721644166188801</v>
      </c>
      <c r="BP11" s="17"/>
      <c r="BQ11" s="17">
        <v>0.116416086705353</v>
      </c>
      <c r="BR11" s="17">
        <v>0.129268465169667</v>
      </c>
      <c r="BS11" s="17">
        <v>0.144800347450525</v>
      </c>
      <c r="BT11" s="17"/>
      <c r="BU11" s="17">
        <v>0.12651198223893201</v>
      </c>
      <c r="BV11" s="17">
        <v>0.14320734287685699</v>
      </c>
      <c r="BW11" s="17">
        <v>0.122739187891658</v>
      </c>
      <c r="BX11" s="17"/>
      <c r="BY11" s="17">
        <v>0.17518311416549801</v>
      </c>
      <c r="BZ11" s="17"/>
      <c r="CA11" s="17">
        <v>0.192046849849833</v>
      </c>
    </row>
    <row r="12" spans="2:79" x14ac:dyDescent="0.35">
      <c r="B12" s="18" t="s">
        <v>658</v>
      </c>
      <c r="C12" s="17">
        <v>5.2814981825752998E-2</v>
      </c>
      <c r="D12" s="17">
        <v>3.6126275781369802E-2</v>
      </c>
      <c r="E12" s="17">
        <v>7.0765517562070293E-2</v>
      </c>
      <c r="F12" s="17"/>
      <c r="G12" s="17">
        <v>8.1267799606836597E-2</v>
      </c>
      <c r="H12" s="17">
        <v>2.68522871902847E-2</v>
      </c>
      <c r="I12" s="17">
        <v>6.1528409136949798E-2</v>
      </c>
      <c r="J12" s="17">
        <v>4.95319570143615E-2</v>
      </c>
      <c r="K12" s="17">
        <v>2.9463060962564899E-2</v>
      </c>
      <c r="L12" s="17">
        <v>6.7988442952905903E-2</v>
      </c>
      <c r="M12" s="17"/>
      <c r="N12" s="17">
        <v>5.5464361823502797E-2</v>
      </c>
      <c r="O12" s="17">
        <v>3.4898675897300301E-2</v>
      </c>
      <c r="P12" s="17">
        <v>6.9027339563354495E-2</v>
      </c>
      <c r="Q12" s="17">
        <v>5.32056597080982E-2</v>
      </c>
      <c r="R12" s="17"/>
      <c r="S12" s="17">
        <v>3.5792928376343403E-2</v>
      </c>
      <c r="T12" s="17">
        <v>4.6240426218622899E-2</v>
      </c>
      <c r="U12" s="17">
        <v>8.4742287174755904E-2</v>
      </c>
      <c r="V12" s="17">
        <v>2.69367099797676E-2</v>
      </c>
      <c r="W12" s="17">
        <v>5.9725611772380803E-2</v>
      </c>
      <c r="X12" s="17">
        <v>5.6207162333963299E-2</v>
      </c>
      <c r="Y12" s="17">
        <v>6.5333822207544995E-2</v>
      </c>
      <c r="Z12" s="17">
        <v>0.14263686755384899</v>
      </c>
      <c r="AA12" s="17">
        <v>6.3416164918789694E-2</v>
      </c>
      <c r="AB12" s="17">
        <v>4.0897848845174001E-2</v>
      </c>
      <c r="AC12" s="17">
        <v>1.5858157529166399E-2</v>
      </c>
      <c r="AD12" s="17">
        <v>5.7901154482893798E-2</v>
      </c>
      <c r="AE12" s="17"/>
      <c r="AF12" s="17">
        <v>7.9045337035802604E-2</v>
      </c>
      <c r="AG12" s="17">
        <v>5.7478479642004802E-2</v>
      </c>
      <c r="AH12" s="17">
        <v>4.7599092295808901E-2</v>
      </c>
      <c r="AI12" s="17">
        <v>4.5484407881470297E-2</v>
      </c>
      <c r="AJ12" s="17">
        <v>4.5971572194667201E-2</v>
      </c>
      <c r="AK12" s="17">
        <v>4.8341671898288099E-2</v>
      </c>
      <c r="AL12" s="17"/>
      <c r="AM12" s="17">
        <v>1.8741186720455699E-2</v>
      </c>
      <c r="AN12" s="17">
        <v>6.3846150319841699E-2</v>
      </c>
      <c r="AO12" s="17">
        <v>6.69202746873232E-2</v>
      </c>
      <c r="AP12" s="17">
        <v>3.4041824720015199E-2</v>
      </c>
      <c r="AQ12" s="17">
        <v>0.112675367260568</v>
      </c>
      <c r="AR12" s="17"/>
      <c r="AS12" s="17">
        <v>4.3589497036693799E-2</v>
      </c>
      <c r="AT12" s="17">
        <v>4.5080264070956999E-2</v>
      </c>
      <c r="AU12" s="17">
        <v>7.3351527702774297E-2</v>
      </c>
      <c r="AV12" s="17">
        <v>7.0581047803012401E-2</v>
      </c>
      <c r="AW12" s="17">
        <v>3.3507667414233402E-2</v>
      </c>
      <c r="AX12" s="17">
        <v>4.1755221561379702E-2</v>
      </c>
      <c r="AY12" s="17"/>
      <c r="AZ12" s="17">
        <v>4.5528161970368297E-2</v>
      </c>
      <c r="BA12" s="17">
        <v>7.6217550485337404E-2</v>
      </c>
      <c r="BB12" s="17">
        <v>4.8072408053142897E-2</v>
      </c>
      <c r="BC12" s="17">
        <v>5.2437125220194301E-2</v>
      </c>
      <c r="BD12" s="17">
        <v>3.1328768030163101E-2</v>
      </c>
      <c r="BE12" s="17"/>
      <c r="BF12" s="17">
        <v>5.16703571358176E-2</v>
      </c>
      <c r="BG12" s="17"/>
      <c r="BH12" s="17">
        <v>5.7974464071028499E-2</v>
      </c>
      <c r="BI12" s="17"/>
      <c r="BJ12" s="17">
        <v>4.0385656702024701E-2</v>
      </c>
      <c r="BK12" s="17">
        <v>3.76697389197648E-2</v>
      </c>
      <c r="BL12" s="17">
        <v>5.6978217440515198E-2</v>
      </c>
      <c r="BM12" s="17">
        <v>0.123329828229214</v>
      </c>
      <c r="BN12" s="17">
        <v>6.0087572896668301E-2</v>
      </c>
      <c r="BO12" s="17">
        <v>4.7123863388904001E-2</v>
      </c>
      <c r="BP12" s="17"/>
      <c r="BQ12" s="17">
        <v>8.22808232930511E-2</v>
      </c>
      <c r="BR12" s="17">
        <v>5.1701845212368397E-2</v>
      </c>
      <c r="BS12" s="17">
        <v>4.6183573346926098E-2</v>
      </c>
      <c r="BT12" s="17"/>
      <c r="BU12" s="17">
        <v>0</v>
      </c>
      <c r="BV12" s="17">
        <v>4.1065804403724898E-2</v>
      </c>
      <c r="BW12" s="17">
        <v>6.4284986187462298E-2</v>
      </c>
      <c r="BX12" s="17"/>
      <c r="BY12" s="17">
        <v>0</v>
      </c>
      <c r="BZ12" s="17"/>
      <c r="CA12" s="17">
        <v>4.2388686140589701E-2</v>
      </c>
    </row>
    <row r="13" spans="2:79" x14ac:dyDescent="0.35">
      <c r="B13" s="18" t="s">
        <v>136</v>
      </c>
      <c r="C13" s="19">
        <v>5.0644948104436802E-2</v>
      </c>
      <c r="D13" s="19">
        <v>4.24424308848355E-2</v>
      </c>
      <c r="E13" s="19">
        <v>5.9467655993630297E-2</v>
      </c>
      <c r="F13" s="19"/>
      <c r="G13" s="19">
        <v>4.0924096062408703E-2</v>
      </c>
      <c r="H13" s="19">
        <v>8.4518869300766797E-2</v>
      </c>
      <c r="I13" s="19">
        <v>2.2724446750846301E-2</v>
      </c>
      <c r="J13" s="19">
        <v>6.5831363136385004E-2</v>
      </c>
      <c r="K13" s="19">
        <v>6.9274111252878398E-2</v>
      </c>
      <c r="L13" s="19">
        <v>2.8204042486276799E-2</v>
      </c>
      <c r="M13" s="19"/>
      <c r="N13" s="19">
        <v>2.7305814534163801E-2</v>
      </c>
      <c r="O13" s="19">
        <v>5.9151398794233E-2</v>
      </c>
      <c r="P13" s="19">
        <v>6.6390209691447696E-2</v>
      </c>
      <c r="Q13" s="19">
        <v>5.54203759863778E-2</v>
      </c>
      <c r="R13" s="19"/>
      <c r="S13" s="19">
        <v>5.5323386279652297E-2</v>
      </c>
      <c r="T13" s="19">
        <v>3.69081092944131E-2</v>
      </c>
      <c r="U13" s="19">
        <v>1.4856678768135401E-2</v>
      </c>
      <c r="V13" s="19">
        <v>2.9675680649935102E-2</v>
      </c>
      <c r="W13" s="19">
        <v>8.7969284728010397E-2</v>
      </c>
      <c r="X13" s="19">
        <v>0.147072607870326</v>
      </c>
      <c r="Y13" s="19">
        <v>3.4903338909852102E-2</v>
      </c>
      <c r="Z13" s="19">
        <v>3.4262960682947603E-2</v>
      </c>
      <c r="AA13" s="19">
        <v>5.8968685931245601E-2</v>
      </c>
      <c r="AB13" s="19">
        <v>3.4945780449608901E-2</v>
      </c>
      <c r="AC13" s="19">
        <v>5.62692879550395E-2</v>
      </c>
      <c r="AD13" s="19">
        <v>0</v>
      </c>
      <c r="AE13" s="19"/>
      <c r="AF13" s="19">
        <v>4.8214383314277701E-2</v>
      </c>
      <c r="AG13" s="19">
        <v>4.6191973246425898E-2</v>
      </c>
      <c r="AH13" s="19">
        <v>6.6755677073625994E-2</v>
      </c>
      <c r="AI13" s="19">
        <v>3.8094067950324502E-2</v>
      </c>
      <c r="AJ13" s="19">
        <v>8.3706556997676998E-2</v>
      </c>
      <c r="AK13" s="19">
        <v>7.4258462451641796E-3</v>
      </c>
      <c r="AL13" s="19"/>
      <c r="AM13" s="19">
        <v>4.6700631745507599E-2</v>
      </c>
      <c r="AN13" s="19">
        <v>6.0338066328680599E-2</v>
      </c>
      <c r="AO13" s="19">
        <v>6.4883896892523399E-2</v>
      </c>
      <c r="AP13" s="19">
        <v>9.9761896167203292E-3</v>
      </c>
      <c r="AQ13" s="19">
        <v>0</v>
      </c>
      <c r="AR13" s="19"/>
      <c r="AS13" s="19">
        <v>5.66046485458594E-2</v>
      </c>
      <c r="AT13" s="19">
        <v>5.9888165431080997E-2</v>
      </c>
      <c r="AU13" s="19">
        <v>5.4336248097212402E-2</v>
      </c>
      <c r="AV13" s="19">
        <v>5.84569915801499E-2</v>
      </c>
      <c r="AW13" s="19">
        <v>2.4110803396442601E-2</v>
      </c>
      <c r="AX13" s="19">
        <v>2.55558199077843E-2</v>
      </c>
      <c r="AY13" s="19"/>
      <c r="AZ13" s="19">
        <v>4.9693038863223897E-2</v>
      </c>
      <c r="BA13" s="19">
        <v>4.2035430008133902E-2</v>
      </c>
      <c r="BB13" s="19">
        <v>9.2291031399640594E-2</v>
      </c>
      <c r="BC13" s="19">
        <v>0</v>
      </c>
      <c r="BD13" s="19">
        <v>4.92881085066776E-2</v>
      </c>
      <c r="BE13" s="19"/>
      <c r="BF13" s="19">
        <v>5.3154250137967901E-2</v>
      </c>
      <c r="BG13" s="19"/>
      <c r="BH13" s="19">
        <v>4.6414884712311699E-2</v>
      </c>
      <c r="BI13" s="19"/>
      <c r="BJ13" s="19">
        <v>5.80054368803875E-2</v>
      </c>
      <c r="BK13" s="19">
        <v>3.0464098908290899E-2</v>
      </c>
      <c r="BL13" s="19">
        <v>4.3765271294367303E-2</v>
      </c>
      <c r="BM13" s="19">
        <v>2.3141637130676001E-2</v>
      </c>
      <c r="BN13" s="19">
        <v>0.16614207258191799</v>
      </c>
      <c r="BO13" s="19">
        <v>0</v>
      </c>
      <c r="BP13" s="19"/>
      <c r="BQ13" s="19">
        <v>1.9807618578218701E-2</v>
      </c>
      <c r="BR13" s="19">
        <v>6.2468924051702603E-2</v>
      </c>
      <c r="BS13" s="19">
        <v>3.3662686118067497E-2</v>
      </c>
      <c r="BT13" s="19"/>
      <c r="BU13" s="19">
        <v>0</v>
      </c>
      <c r="BV13" s="19">
        <v>7.2025785020539204E-2</v>
      </c>
      <c r="BW13" s="19">
        <v>2.3591273883041199E-2</v>
      </c>
      <c r="BX13" s="19"/>
      <c r="BY13" s="19">
        <v>7.0949736807865996E-2</v>
      </c>
      <c r="BZ13" s="19"/>
      <c r="CA13" s="19">
        <v>2.3962821927685899E-2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CA18"/>
  <sheetViews>
    <sheetView showGridLines="0" topLeftCell="A4"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807</v>
      </c>
      <c r="D7" s="10">
        <v>403</v>
      </c>
      <c r="E7" s="10">
        <v>400</v>
      </c>
      <c r="F7" s="10"/>
      <c r="G7" s="10">
        <v>87</v>
      </c>
      <c r="H7" s="10">
        <v>125</v>
      </c>
      <c r="I7" s="10">
        <v>97</v>
      </c>
      <c r="J7" s="10">
        <v>148</v>
      </c>
      <c r="K7" s="10">
        <v>141</v>
      </c>
      <c r="L7" s="10">
        <v>209</v>
      </c>
      <c r="M7" s="10"/>
      <c r="N7" s="10">
        <v>323</v>
      </c>
      <c r="O7" s="10">
        <v>216</v>
      </c>
      <c r="P7" s="10">
        <v>103</v>
      </c>
      <c r="Q7" s="10">
        <v>160</v>
      </c>
      <c r="R7" s="10"/>
      <c r="S7" s="10">
        <v>100</v>
      </c>
      <c r="T7" s="10">
        <v>111</v>
      </c>
      <c r="U7" s="10">
        <v>78</v>
      </c>
      <c r="V7" s="10">
        <v>60</v>
      </c>
      <c r="W7" s="10">
        <v>50</v>
      </c>
      <c r="X7" s="10">
        <v>71</v>
      </c>
      <c r="Y7" s="10">
        <v>81</v>
      </c>
      <c r="Z7" s="10">
        <v>29</v>
      </c>
      <c r="AA7" s="10">
        <v>67</v>
      </c>
      <c r="AB7" s="10">
        <v>81</v>
      </c>
      <c r="AC7" s="10">
        <v>52</v>
      </c>
      <c r="AD7" s="10">
        <v>27</v>
      </c>
      <c r="AE7" s="10"/>
      <c r="AF7" s="10">
        <v>143</v>
      </c>
      <c r="AG7" s="10">
        <v>256</v>
      </c>
      <c r="AH7" s="10">
        <v>132</v>
      </c>
      <c r="AI7" s="10">
        <v>93</v>
      </c>
      <c r="AJ7" s="10">
        <v>50</v>
      </c>
      <c r="AK7" s="10">
        <v>67</v>
      </c>
      <c r="AL7" s="10"/>
      <c r="AM7" s="10">
        <v>152</v>
      </c>
      <c r="AN7" s="10">
        <v>241</v>
      </c>
      <c r="AO7" s="10">
        <v>262</v>
      </c>
      <c r="AP7" s="10">
        <v>110</v>
      </c>
      <c r="AQ7" s="10">
        <v>19</v>
      </c>
      <c r="AR7" s="10"/>
      <c r="AS7" s="10">
        <v>171</v>
      </c>
      <c r="AT7" s="10">
        <v>196</v>
      </c>
      <c r="AU7" s="10">
        <v>113</v>
      </c>
      <c r="AV7" s="10">
        <v>165</v>
      </c>
      <c r="AW7" s="10">
        <v>92</v>
      </c>
      <c r="AX7" s="10">
        <v>70</v>
      </c>
      <c r="AY7" s="10"/>
      <c r="AZ7" s="10">
        <v>178</v>
      </c>
      <c r="BA7" s="10">
        <v>241</v>
      </c>
      <c r="BB7" s="10">
        <v>136</v>
      </c>
      <c r="BC7" s="10">
        <v>71</v>
      </c>
      <c r="BD7" s="10">
        <v>177</v>
      </c>
      <c r="BE7" s="10"/>
      <c r="BF7" s="10">
        <v>644</v>
      </c>
      <c r="BG7" s="10"/>
      <c r="BH7" s="10">
        <v>507</v>
      </c>
      <c r="BI7" s="10"/>
      <c r="BJ7" s="10">
        <v>209</v>
      </c>
      <c r="BK7" s="10">
        <v>182</v>
      </c>
      <c r="BL7" s="10">
        <v>270</v>
      </c>
      <c r="BM7" s="10">
        <v>53</v>
      </c>
      <c r="BN7" s="10">
        <v>26</v>
      </c>
      <c r="BO7" s="10">
        <v>24</v>
      </c>
      <c r="BP7" s="10"/>
      <c r="BQ7" s="10">
        <v>121</v>
      </c>
      <c r="BR7" s="10">
        <v>229</v>
      </c>
      <c r="BS7" s="10">
        <v>400</v>
      </c>
      <c r="BT7" s="10"/>
      <c r="BU7" s="10">
        <v>46</v>
      </c>
      <c r="BV7" s="10">
        <v>262</v>
      </c>
      <c r="BW7" s="10">
        <v>415</v>
      </c>
      <c r="BX7" s="10"/>
      <c r="BY7" s="10">
        <v>27</v>
      </c>
      <c r="BZ7" s="10"/>
      <c r="CA7" s="10">
        <v>204</v>
      </c>
    </row>
    <row r="8" spans="2:79" ht="30" customHeight="1" x14ac:dyDescent="0.35">
      <c r="B8" s="11" t="s">
        <v>20</v>
      </c>
      <c r="C8" s="11">
        <v>802</v>
      </c>
      <c r="D8" s="11">
        <v>414</v>
      </c>
      <c r="E8" s="11">
        <v>385</v>
      </c>
      <c r="F8" s="11"/>
      <c r="G8" s="11">
        <v>101</v>
      </c>
      <c r="H8" s="11">
        <v>142</v>
      </c>
      <c r="I8" s="11">
        <v>134</v>
      </c>
      <c r="J8" s="11">
        <v>153</v>
      </c>
      <c r="K8" s="11">
        <v>109</v>
      </c>
      <c r="L8" s="11">
        <v>163</v>
      </c>
      <c r="M8" s="11"/>
      <c r="N8" s="11">
        <v>225</v>
      </c>
      <c r="O8" s="11">
        <v>209</v>
      </c>
      <c r="P8" s="11">
        <v>172</v>
      </c>
      <c r="Q8" s="11">
        <v>191</v>
      </c>
      <c r="R8" s="11"/>
      <c r="S8" s="11">
        <v>105</v>
      </c>
      <c r="T8" s="11">
        <v>105</v>
      </c>
      <c r="U8" s="11">
        <v>67</v>
      </c>
      <c r="V8" s="11">
        <v>68</v>
      </c>
      <c r="W8" s="11">
        <v>49</v>
      </c>
      <c r="X8" s="11">
        <v>78</v>
      </c>
      <c r="Y8" s="11">
        <v>75</v>
      </c>
      <c r="Z8" s="11">
        <v>32</v>
      </c>
      <c r="AA8" s="11">
        <v>74</v>
      </c>
      <c r="AB8" s="11">
        <v>78</v>
      </c>
      <c r="AC8" s="11">
        <v>46</v>
      </c>
      <c r="AD8" s="11">
        <v>25</v>
      </c>
      <c r="AE8" s="11"/>
      <c r="AF8" s="11">
        <v>150</v>
      </c>
      <c r="AG8" s="11">
        <v>279</v>
      </c>
      <c r="AH8" s="11">
        <v>129</v>
      </c>
      <c r="AI8" s="11">
        <v>87</v>
      </c>
      <c r="AJ8" s="11">
        <v>44</v>
      </c>
      <c r="AK8" s="11">
        <v>49</v>
      </c>
      <c r="AL8" s="11"/>
      <c r="AM8" s="11">
        <v>161</v>
      </c>
      <c r="AN8" s="11">
        <v>263</v>
      </c>
      <c r="AO8" s="11">
        <v>247</v>
      </c>
      <c r="AP8" s="11">
        <v>91</v>
      </c>
      <c r="AQ8" s="11">
        <v>15</v>
      </c>
      <c r="AR8" s="11"/>
      <c r="AS8" s="11">
        <v>180</v>
      </c>
      <c r="AT8" s="11">
        <v>183</v>
      </c>
      <c r="AU8" s="11">
        <v>126</v>
      </c>
      <c r="AV8" s="11">
        <v>166</v>
      </c>
      <c r="AW8" s="11">
        <v>82</v>
      </c>
      <c r="AX8" s="11">
        <v>65</v>
      </c>
      <c r="AY8" s="11"/>
      <c r="AZ8" s="11">
        <v>159</v>
      </c>
      <c r="BA8" s="11">
        <v>254</v>
      </c>
      <c r="BB8" s="11">
        <v>147</v>
      </c>
      <c r="BC8" s="11">
        <v>57</v>
      </c>
      <c r="BD8" s="11">
        <v>181</v>
      </c>
      <c r="BE8" s="11"/>
      <c r="BF8" s="11">
        <v>619</v>
      </c>
      <c r="BG8" s="11"/>
      <c r="BH8" s="11">
        <v>473</v>
      </c>
      <c r="BI8" s="11"/>
      <c r="BJ8" s="11">
        <v>219</v>
      </c>
      <c r="BK8" s="11">
        <v>164</v>
      </c>
      <c r="BL8" s="11">
        <v>248</v>
      </c>
      <c r="BM8" s="11">
        <v>64</v>
      </c>
      <c r="BN8" s="11">
        <v>29</v>
      </c>
      <c r="BO8" s="11">
        <v>23</v>
      </c>
      <c r="BP8" s="11"/>
      <c r="BQ8" s="11">
        <v>121</v>
      </c>
      <c r="BR8" s="11">
        <v>223</v>
      </c>
      <c r="BS8" s="11">
        <v>396</v>
      </c>
      <c r="BT8" s="11"/>
      <c r="BU8" s="11">
        <v>44</v>
      </c>
      <c r="BV8" s="11">
        <v>242</v>
      </c>
      <c r="BW8" s="11">
        <v>429</v>
      </c>
      <c r="BX8" s="11"/>
      <c r="BY8" s="11">
        <v>30</v>
      </c>
      <c r="BZ8" s="11"/>
      <c r="CA8" s="11">
        <v>192</v>
      </c>
    </row>
    <row r="9" spans="2:79" x14ac:dyDescent="0.35">
      <c r="B9" s="18" t="s">
        <v>655</v>
      </c>
      <c r="C9" s="17">
        <v>0.27103127907981001</v>
      </c>
      <c r="D9" s="17">
        <v>0.27897921553989702</v>
      </c>
      <c r="E9" s="17">
        <v>0.26392753267545099</v>
      </c>
      <c r="F9" s="17"/>
      <c r="G9" s="17">
        <v>0.25021349182536501</v>
      </c>
      <c r="H9" s="17">
        <v>0.30219782281871599</v>
      </c>
      <c r="I9" s="17">
        <v>0.213004477211962</v>
      </c>
      <c r="J9" s="17">
        <v>0.238363388554934</v>
      </c>
      <c r="K9" s="17">
        <v>0.28592501525570602</v>
      </c>
      <c r="L9" s="17">
        <v>0.325046108530049</v>
      </c>
      <c r="M9" s="17"/>
      <c r="N9" s="17">
        <v>0.31732250013505298</v>
      </c>
      <c r="O9" s="17">
        <v>0.21874763613137899</v>
      </c>
      <c r="P9" s="17">
        <v>0.29333728910488199</v>
      </c>
      <c r="Q9" s="17">
        <v>0.244642271639191</v>
      </c>
      <c r="R9" s="17"/>
      <c r="S9" s="17">
        <v>0.28604323552323302</v>
      </c>
      <c r="T9" s="17">
        <v>0.27723372655263001</v>
      </c>
      <c r="U9" s="17">
        <v>0.34160707996170803</v>
      </c>
      <c r="V9" s="17">
        <v>0.21291233851022101</v>
      </c>
      <c r="W9" s="17">
        <v>0.216146989700463</v>
      </c>
      <c r="X9" s="17">
        <v>0.34532679704825298</v>
      </c>
      <c r="Y9" s="17">
        <v>0.25064522552532098</v>
      </c>
      <c r="Z9" s="17">
        <v>0.19184103570217301</v>
      </c>
      <c r="AA9" s="17">
        <v>0.26905780408567898</v>
      </c>
      <c r="AB9" s="17">
        <v>0.258551316341601</v>
      </c>
      <c r="AC9" s="17">
        <v>0.27790979570582702</v>
      </c>
      <c r="AD9" s="17">
        <v>0.22376284493524401</v>
      </c>
      <c r="AE9" s="17"/>
      <c r="AF9" s="17">
        <v>0.26040433256610901</v>
      </c>
      <c r="AG9" s="17">
        <v>0.24427817126033699</v>
      </c>
      <c r="AH9" s="17">
        <v>0.26369014005003799</v>
      </c>
      <c r="AI9" s="17">
        <v>0.22594200566703601</v>
      </c>
      <c r="AJ9" s="17">
        <v>0.44683757876705599</v>
      </c>
      <c r="AK9" s="17">
        <v>0.280724910322949</v>
      </c>
      <c r="AL9" s="17"/>
      <c r="AM9" s="17">
        <v>0.255468042884339</v>
      </c>
      <c r="AN9" s="17">
        <v>0.23794383172575501</v>
      </c>
      <c r="AO9" s="17">
        <v>0.24813501661260801</v>
      </c>
      <c r="AP9" s="17">
        <v>0.41415548951815601</v>
      </c>
      <c r="AQ9" s="17">
        <v>0.41386111213066701</v>
      </c>
      <c r="AR9" s="17"/>
      <c r="AS9" s="17">
        <v>0.26890759814647602</v>
      </c>
      <c r="AT9" s="17">
        <v>0.296979776912141</v>
      </c>
      <c r="AU9" s="17">
        <v>0.21185258002100699</v>
      </c>
      <c r="AV9" s="17">
        <v>0.30298585299164499</v>
      </c>
      <c r="AW9" s="17">
        <v>0.29380560663472999</v>
      </c>
      <c r="AX9" s="17">
        <v>0.207642762060571</v>
      </c>
      <c r="AY9" s="17"/>
      <c r="AZ9" s="17">
        <v>0.329607395160949</v>
      </c>
      <c r="BA9" s="17">
        <v>0.19320214820633</v>
      </c>
      <c r="BB9" s="17">
        <v>0.259046359481233</v>
      </c>
      <c r="BC9" s="17">
        <v>0.29723218764277498</v>
      </c>
      <c r="BD9" s="17">
        <v>0.32806512795820703</v>
      </c>
      <c r="BE9" s="17"/>
      <c r="BF9" s="17">
        <v>0.26282510054500602</v>
      </c>
      <c r="BG9" s="17"/>
      <c r="BH9" s="17">
        <v>0.28578865055755798</v>
      </c>
      <c r="BI9" s="17"/>
      <c r="BJ9" s="17">
        <v>0.24761589646646301</v>
      </c>
      <c r="BK9" s="17">
        <v>0.25271330630807598</v>
      </c>
      <c r="BL9" s="17">
        <v>0.27201188760421602</v>
      </c>
      <c r="BM9" s="17">
        <v>0.34674731465304598</v>
      </c>
      <c r="BN9" s="17">
        <v>0.45846801418807498</v>
      </c>
      <c r="BO9" s="17">
        <v>0.22818176939692</v>
      </c>
      <c r="BP9" s="17"/>
      <c r="BQ9" s="17">
        <v>0.32215349001961702</v>
      </c>
      <c r="BR9" s="17">
        <v>0.27154806127578002</v>
      </c>
      <c r="BS9" s="17">
        <v>0.252485415182017</v>
      </c>
      <c r="BT9" s="17"/>
      <c r="BU9" s="17">
        <v>0.33311626738223599</v>
      </c>
      <c r="BV9" s="17">
        <v>0.29786331999194499</v>
      </c>
      <c r="BW9" s="17">
        <v>0.258371619115492</v>
      </c>
      <c r="BX9" s="17"/>
      <c r="BY9" s="17">
        <v>0.306734853221036</v>
      </c>
      <c r="BZ9" s="17"/>
      <c r="CA9" s="17">
        <v>0.25401338196490802</v>
      </c>
    </row>
    <row r="10" spans="2:79" x14ac:dyDescent="0.35">
      <c r="B10" s="18" t="s">
        <v>656</v>
      </c>
      <c r="C10" s="17">
        <v>0.46622494161599798</v>
      </c>
      <c r="D10" s="17">
        <v>0.43305622612948602</v>
      </c>
      <c r="E10" s="17">
        <v>0.49828602991960202</v>
      </c>
      <c r="F10" s="17"/>
      <c r="G10" s="17">
        <v>0.40227174700595197</v>
      </c>
      <c r="H10" s="17">
        <v>0.43854619441724002</v>
      </c>
      <c r="I10" s="17">
        <v>0.50514131727187706</v>
      </c>
      <c r="J10" s="17">
        <v>0.52156393878456897</v>
      </c>
      <c r="K10" s="17">
        <v>0.45131541704352501</v>
      </c>
      <c r="L10" s="17">
        <v>0.455880414260041</v>
      </c>
      <c r="M10" s="17"/>
      <c r="N10" s="17">
        <v>0.42968560602144801</v>
      </c>
      <c r="O10" s="17">
        <v>0.52474321580685801</v>
      </c>
      <c r="P10" s="17">
        <v>0.45917057552891299</v>
      </c>
      <c r="Q10" s="17">
        <v>0.45395386307176699</v>
      </c>
      <c r="R10" s="17"/>
      <c r="S10" s="17">
        <v>0.38958123791100002</v>
      </c>
      <c r="T10" s="17">
        <v>0.43357160743175699</v>
      </c>
      <c r="U10" s="17">
        <v>0.44478590630380299</v>
      </c>
      <c r="V10" s="17">
        <v>0.50099030087415597</v>
      </c>
      <c r="W10" s="17">
        <v>0.47524816100953898</v>
      </c>
      <c r="X10" s="17">
        <v>0.34209632473561002</v>
      </c>
      <c r="Y10" s="17">
        <v>0.50021027630791104</v>
      </c>
      <c r="Z10" s="17">
        <v>0.57027330159320999</v>
      </c>
      <c r="AA10" s="17">
        <v>0.54613268585089503</v>
      </c>
      <c r="AB10" s="17">
        <v>0.50913118505050603</v>
      </c>
      <c r="AC10" s="17">
        <v>0.48407392292395901</v>
      </c>
      <c r="AD10" s="17">
        <v>0.61810343719683003</v>
      </c>
      <c r="AE10" s="17"/>
      <c r="AF10" s="17">
        <v>0.41447271883208903</v>
      </c>
      <c r="AG10" s="17">
        <v>0.53895980150253997</v>
      </c>
      <c r="AH10" s="17">
        <v>0.50200274656349297</v>
      </c>
      <c r="AI10" s="17">
        <v>0.50614808809642098</v>
      </c>
      <c r="AJ10" s="17">
        <v>0.29993025837529103</v>
      </c>
      <c r="AK10" s="17">
        <v>0.48165123542124799</v>
      </c>
      <c r="AL10" s="17"/>
      <c r="AM10" s="17">
        <v>0.45127435072597599</v>
      </c>
      <c r="AN10" s="17">
        <v>0.46848757738036401</v>
      </c>
      <c r="AO10" s="17">
        <v>0.50684992029742504</v>
      </c>
      <c r="AP10" s="17">
        <v>0.41441641050920902</v>
      </c>
      <c r="AQ10" s="17">
        <v>0.42590319822242501</v>
      </c>
      <c r="AR10" s="17"/>
      <c r="AS10" s="17">
        <v>0.490351630416197</v>
      </c>
      <c r="AT10" s="17">
        <v>0.44669313943543498</v>
      </c>
      <c r="AU10" s="17">
        <v>0.54329890920725399</v>
      </c>
      <c r="AV10" s="17">
        <v>0.371203634617152</v>
      </c>
      <c r="AW10" s="17">
        <v>0.44341168987327401</v>
      </c>
      <c r="AX10" s="17">
        <v>0.57768858568326198</v>
      </c>
      <c r="AY10" s="17"/>
      <c r="AZ10" s="17">
        <v>0.45025332229016402</v>
      </c>
      <c r="BA10" s="17">
        <v>0.47539334260687699</v>
      </c>
      <c r="BB10" s="17">
        <v>0.49090480795005997</v>
      </c>
      <c r="BC10" s="17">
        <v>0.44018890231937802</v>
      </c>
      <c r="BD10" s="17">
        <v>0.45177596441263701</v>
      </c>
      <c r="BE10" s="17"/>
      <c r="BF10" s="17">
        <v>0.47085036834386601</v>
      </c>
      <c r="BG10" s="17"/>
      <c r="BH10" s="17">
        <v>0.45120329122771902</v>
      </c>
      <c r="BI10" s="17"/>
      <c r="BJ10" s="17">
        <v>0.46336438854791701</v>
      </c>
      <c r="BK10" s="17">
        <v>0.496156509497718</v>
      </c>
      <c r="BL10" s="17">
        <v>0.496041313507674</v>
      </c>
      <c r="BM10" s="17">
        <v>0.31363687265141799</v>
      </c>
      <c r="BN10" s="17">
        <v>0.368846701875779</v>
      </c>
      <c r="BO10" s="17">
        <v>0.60207220975138198</v>
      </c>
      <c r="BP10" s="17"/>
      <c r="BQ10" s="17">
        <v>0.41858216507110602</v>
      </c>
      <c r="BR10" s="17">
        <v>0.47290718684109301</v>
      </c>
      <c r="BS10" s="17">
        <v>0.50064745587553405</v>
      </c>
      <c r="BT10" s="17"/>
      <c r="BU10" s="17">
        <v>0.38179066376534299</v>
      </c>
      <c r="BV10" s="17">
        <v>0.45961842043075501</v>
      </c>
      <c r="BW10" s="17">
        <v>0.49412611640944698</v>
      </c>
      <c r="BX10" s="17"/>
      <c r="BY10" s="17">
        <v>0.45905912227054102</v>
      </c>
      <c r="BZ10" s="17"/>
      <c r="CA10" s="17">
        <v>0.45502961679485299</v>
      </c>
    </row>
    <row r="11" spans="2:79" x14ac:dyDescent="0.35">
      <c r="B11" s="18" t="s">
        <v>657</v>
      </c>
      <c r="C11" s="17">
        <v>0.13106306779302801</v>
      </c>
      <c r="D11" s="17">
        <v>0.140138456266612</v>
      </c>
      <c r="E11" s="17">
        <v>0.12237813479864899</v>
      </c>
      <c r="F11" s="17"/>
      <c r="G11" s="17">
        <v>0.14733749130401699</v>
      </c>
      <c r="H11" s="17">
        <v>0.12045185108909399</v>
      </c>
      <c r="I11" s="17">
        <v>0.19432816284502999</v>
      </c>
      <c r="J11" s="17">
        <v>0.12288522281209401</v>
      </c>
      <c r="K11" s="17">
        <v>0.117484495320962</v>
      </c>
      <c r="L11" s="17">
        <v>9.5132778189352493E-2</v>
      </c>
      <c r="M11" s="17"/>
      <c r="N11" s="17">
        <v>0.13617346581981901</v>
      </c>
      <c r="O11" s="17">
        <v>9.5666588634558597E-2</v>
      </c>
      <c r="P11" s="17">
        <v>0.134621283142106</v>
      </c>
      <c r="Q11" s="17">
        <v>0.16382918872179</v>
      </c>
      <c r="R11" s="17"/>
      <c r="S11" s="17">
        <v>0.13235332357392801</v>
      </c>
      <c r="T11" s="17">
        <v>0.13850474264491999</v>
      </c>
      <c r="U11" s="17">
        <v>0.108150363159115</v>
      </c>
      <c r="V11" s="17">
        <v>0.21385548474333799</v>
      </c>
      <c r="W11" s="17">
        <v>0.18170568804769199</v>
      </c>
      <c r="X11" s="17">
        <v>0.18336569867770799</v>
      </c>
      <c r="Y11" s="17">
        <v>0.11675881971221</v>
      </c>
      <c r="Z11" s="17">
        <v>5.6699499448359503E-2</v>
      </c>
      <c r="AA11" s="17">
        <v>6.8609721001498203E-2</v>
      </c>
      <c r="AB11" s="17">
        <v>0.11035928705718</v>
      </c>
      <c r="AC11" s="17">
        <v>7.5759901979432595E-2</v>
      </c>
      <c r="AD11" s="17">
        <v>0.15813371786792599</v>
      </c>
      <c r="AE11" s="17"/>
      <c r="AF11" s="17">
        <v>0.112879010295122</v>
      </c>
      <c r="AG11" s="17">
        <v>0.12970247796044501</v>
      </c>
      <c r="AH11" s="17">
        <v>0.147358314882756</v>
      </c>
      <c r="AI11" s="17">
        <v>0.16229577603032999</v>
      </c>
      <c r="AJ11" s="17">
        <v>0.185594557038984</v>
      </c>
      <c r="AK11" s="17">
        <v>0.14737935726019499</v>
      </c>
      <c r="AL11" s="17"/>
      <c r="AM11" s="17">
        <v>0.13909652870749001</v>
      </c>
      <c r="AN11" s="17">
        <v>0.1618999207838</v>
      </c>
      <c r="AO11" s="17">
        <v>0.11436764879866</v>
      </c>
      <c r="AP11" s="17">
        <v>9.6258667363400094E-2</v>
      </c>
      <c r="AQ11" s="17">
        <v>0.16023568964690801</v>
      </c>
      <c r="AR11" s="17"/>
      <c r="AS11" s="17">
        <v>0.13301903758626701</v>
      </c>
      <c r="AT11" s="17">
        <v>0.120004227478377</v>
      </c>
      <c r="AU11" s="17">
        <v>0.14827602816520599</v>
      </c>
      <c r="AV11" s="17">
        <v>0.14691138958813699</v>
      </c>
      <c r="AW11" s="17">
        <v>0.101835415155235</v>
      </c>
      <c r="AX11" s="17">
        <v>0.11997163753751899</v>
      </c>
      <c r="AY11" s="17"/>
      <c r="AZ11" s="17">
        <v>8.5349807933188998E-2</v>
      </c>
      <c r="BA11" s="17">
        <v>0.17735770004729701</v>
      </c>
      <c r="BB11" s="17">
        <v>0.111494983735277</v>
      </c>
      <c r="BC11" s="17">
        <v>0.20910267936556901</v>
      </c>
      <c r="BD11" s="17">
        <v>0.100433863625406</v>
      </c>
      <c r="BE11" s="17"/>
      <c r="BF11" s="17">
        <v>0.13676674914460199</v>
      </c>
      <c r="BG11" s="17"/>
      <c r="BH11" s="17">
        <v>0.142208616776624</v>
      </c>
      <c r="BI11" s="17"/>
      <c r="BJ11" s="17">
        <v>0.141951714978128</v>
      </c>
      <c r="BK11" s="17">
        <v>0.113537663741394</v>
      </c>
      <c r="BL11" s="17">
        <v>0.131157166460211</v>
      </c>
      <c r="BM11" s="17">
        <v>0.150972991181241</v>
      </c>
      <c r="BN11" s="17">
        <v>4.1596470262483101E-2</v>
      </c>
      <c r="BO11" s="17">
        <v>4.5188991681598102E-2</v>
      </c>
      <c r="BP11" s="17"/>
      <c r="BQ11" s="17">
        <v>9.8785374557160799E-2</v>
      </c>
      <c r="BR11" s="17">
        <v>0.14247977347502599</v>
      </c>
      <c r="BS11" s="17">
        <v>0.142293558488439</v>
      </c>
      <c r="BT11" s="17"/>
      <c r="BU11" s="17">
        <v>0.119853474602065</v>
      </c>
      <c r="BV11" s="17">
        <v>0.118335175452108</v>
      </c>
      <c r="BW11" s="17">
        <v>0.139821783982048</v>
      </c>
      <c r="BX11" s="17"/>
      <c r="BY11" s="17">
        <v>9.2985104285254194E-2</v>
      </c>
      <c r="BZ11" s="17"/>
      <c r="CA11" s="17">
        <v>0.19864732081831901</v>
      </c>
    </row>
    <row r="12" spans="2:79" x14ac:dyDescent="0.35">
      <c r="B12" s="18" t="s">
        <v>658</v>
      </c>
      <c r="C12" s="17">
        <v>5.1773463743530701E-2</v>
      </c>
      <c r="D12" s="17">
        <v>6.03168608443845E-2</v>
      </c>
      <c r="E12" s="17">
        <v>4.3017882471886003E-2</v>
      </c>
      <c r="F12" s="17"/>
      <c r="G12" s="17">
        <v>0.118026556696485</v>
      </c>
      <c r="H12" s="17">
        <v>3.80632472919031E-2</v>
      </c>
      <c r="I12" s="17">
        <v>2.32208769269617E-2</v>
      </c>
      <c r="J12" s="17">
        <v>2.92011720108072E-2</v>
      </c>
      <c r="K12" s="17">
        <v>4.4054382538309997E-2</v>
      </c>
      <c r="L12" s="17">
        <v>7.2525570210141693E-2</v>
      </c>
      <c r="M12" s="17"/>
      <c r="N12" s="17">
        <v>6.42286354016188E-2</v>
      </c>
      <c r="O12" s="17">
        <v>5.91114991780608E-2</v>
      </c>
      <c r="P12" s="17">
        <v>4.0537669032256203E-2</v>
      </c>
      <c r="Q12" s="17">
        <v>4.0486211238728503E-2</v>
      </c>
      <c r="R12" s="17"/>
      <c r="S12" s="17">
        <v>9.4092253561462794E-2</v>
      </c>
      <c r="T12" s="17">
        <v>4.4238685347298003E-2</v>
      </c>
      <c r="U12" s="17">
        <v>5.1950685155392598E-2</v>
      </c>
      <c r="V12" s="17">
        <v>1.54554762352224E-2</v>
      </c>
      <c r="W12" s="17">
        <v>6.9977473838587101E-2</v>
      </c>
      <c r="X12" s="17">
        <v>6.4508862048235499E-2</v>
      </c>
      <c r="Y12" s="17">
        <v>3.5580365286044302E-2</v>
      </c>
      <c r="Z12" s="17">
        <v>5.1287365889783901E-2</v>
      </c>
      <c r="AA12" s="17">
        <v>2.6458745982341901E-2</v>
      </c>
      <c r="AB12" s="17">
        <v>2.1642818512669401E-2</v>
      </c>
      <c r="AC12" s="17">
        <v>0.130373646428186</v>
      </c>
      <c r="AD12" s="17">
        <v>0</v>
      </c>
      <c r="AE12" s="17"/>
      <c r="AF12" s="17">
        <v>8.2780145479936701E-2</v>
      </c>
      <c r="AG12" s="17">
        <v>3.7766191898036303E-2</v>
      </c>
      <c r="AH12" s="17">
        <v>3.1224029344682699E-2</v>
      </c>
      <c r="AI12" s="17">
        <v>3.6849223803329799E-2</v>
      </c>
      <c r="AJ12" s="17">
        <v>4.38164117830021E-2</v>
      </c>
      <c r="AK12" s="17">
        <v>7.0150804509734904E-2</v>
      </c>
      <c r="AL12" s="17"/>
      <c r="AM12" s="17">
        <v>6.2792011394969399E-2</v>
      </c>
      <c r="AN12" s="17">
        <v>5.7721350577905499E-2</v>
      </c>
      <c r="AO12" s="17">
        <v>4.0430573164198798E-2</v>
      </c>
      <c r="AP12" s="17">
        <v>3.1246648976128801E-2</v>
      </c>
      <c r="AQ12" s="17">
        <v>0</v>
      </c>
      <c r="AR12" s="17"/>
      <c r="AS12" s="17">
        <v>3.6717942014877498E-2</v>
      </c>
      <c r="AT12" s="17">
        <v>6.9141631636431194E-2</v>
      </c>
      <c r="AU12" s="17">
        <v>4.7881409538886303E-2</v>
      </c>
      <c r="AV12" s="17">
        <v>5.6072938695161202E-2</v>
      </c>
      <c r="AW12" s="17">
        <v>6.4255640504049805E-2</v>
      </c>
      <c r="AX12" s="17">
        <v>2.5230858198538299E-2</v>
      </c>
      <c r="AY12" s="17"/>
      <c r="AZ12" s="17">
        <v>4.6358505776191702E-2</v>
      </c>
      <c r="BA12" s="17">
        <v>6.4498220042883705E-2</v>
      </c>
      <c r="BB12" s="17">
        <v>4.6387066591922398E-2</v>
      </c>
      <c r="BC12" s="17">
        <v>3.02784699616712E-2</v>
      </c>
      <c r="BD12" s="17">
        <v>5.1004776622555398E-2</v>
      </c>
      <c r="BE12" s="17"/>
      <c r="BF12" s="17">
        <v>5.0494575710848401E-2</v>
      </c>
      <c r="BG12" s="17"/>
      <c r="BH12" s="17">
        <v>5.5569318593274297E-2</v>
      </c>
      <c r="BI12" s="17"/>
      <c r="BJ12" s="17">
        <v>5.1874551751067602E-2</v>
      </c>
      <c r="BK12" s="17">
        <v>4.6536303411174602E-2</v>
      </c>
      <c r="BL12" s="17">
        <v>4.72565849929611E-2</v>
      </c>
      <c r="BM12" s="17">
        <v>7.9308865296412095E-2</v>
      </c>
      <c r="BN12" s="17">
        <v>6.4495282900678602E-2</v>
      </c>
      <c r="BO12" s="17">
        <v>9.0349148204301899E-2</v>
      </c>
      <c r="BP12" s="17"/>
      <c r="BQ12" s="17">
        <v>7.7418799450915607E-2</v>
      </c>
      <c r="BR12" s="17">
        <v>3.15054863103899E-2</v>
      </c>
      <c r="BS12" s="17">
        <v>5.6206254610226297E-2</v>
      </c>
      <c r="BT12" s="17"/>
      <c r="BU12" s="17">
        <v>0.13798445643373</v>
      </c>
      <c r="BV12" s="17">
        <v>5.3284552502717797E-2</v>
      </c>
      <c r="BW12" s="17">
        <v>4.5973145506229898E-2</v>
      </c>
      <c r="BX12" s="17"/>
      <c r="BY12" s="17">
        <v>6.77687294552686E-2</v>
      </c>
      <c r="BZ12" s="17"/>
      <c r="CA12" s="17">
        <v>5.3401065166604401E-2</v>
      </c>
    </row>
    <row r="13" spans="2:79" x14ac:dyDescent="0.35">
      <c r="B13" s="18" t="s">
        <v>136</v>
      </c>
      <c r="C13" s="19">
        <v>7.9907247767633194E-2</v>
      </c>
      <c r="D13" s="19">
        <v>8.7509241219620906E-2</v>
      </c>
      <c r="E13" s="19">
        <v>7.2390420134411798E-2</v>
      </c>
      <c r="F13" s="19"/>
      <c r="G13" s="19">
        <v>8.2150713168180803E-2</v>
      </c>
      <c r="H13" s="19">
        <v>0.100740884383047</v>
      </c>
      <c r="I13" s="19">
        <v>6.4305165744169696E-2</v>
      </c>
      <c r="J13" s="19">
        <v>8.7986277837595606E-2</v>
      </c>
      <c r="K13" s="19">
        <v>0.101220689841496</v>
      </c>
      <c r="L13" s="19">
        <v>5.1415128810415399E-2</v>
      </c>
      <c r="M13" s="19"/>
      <c r="N13" s="19">
        <v>5.2589792622060802E-2</v>
      </c>
      <c r="O13" s="19">
        <v>0.101731060249143</v>
      </c>
      <c r="P13" s="19">
        <v>7.2333183191842398E-2</v>
      </c>
      <c r="Q13" s="19">
        <v>9.7088465328523499E-2</v>
      </c>
      <c r="R13" s="19"/>
      <c r="S13" s="19">
        <v>9.7929949430376806E-2</v>
      </c>
      <c r="T13" s="19">
        <v>0.106451238023396</v>
      </c>
      <c r="U13" s="19">
        <v>5.3505965419980699E-2</v>
      </c>
      <c r="V13" s="19">
        <v>5.6786399637063098E-2</v>
      </c>
      <c r="W13" s="19">
        <v>5.69216874037193E-2</v>
      </c>
      <c r="X13" s="19">
        <v>6.47023174901937E-2</v>
      </c>
      <c r="Y13" s="19">
        <v>9.6805313168514498E-2</v>
      </c>
      <c r="Z13" s="19">
        <v>0.129898797366474</v>
      </c>
      <c r="AA13" s="19">
        <v>8.9741043079585095E-2</v>
      </c>
      <c r="AB13" s="19">
        <v>0.100315393038044</v>
      </c>
      <c r="AC13" s="19">
        <v>3.1882732962595202E-2</v>
      </c>
      <c r="AD13" s="19">
        <v>0</v>
      </c>
      <c r="AE13" s="19"/>
      <c r="AF13" s="19">
        <v>0.129463792826743</v>
      </c>
      <c r="AG13" s="19">
        <v>4.9293357378640698E-2</v>
      </c>
      <c r="AH13" s="19">
        <v>5.5724769159029498E-2</v>
      </c>
      <c r="AI13" s="19">
        <v>6.8764906402884296E-2</v>
      </c>
      <c r="AJ13" s="19">
        <v>2.38211940356663E-2</v>
      </c>
      <c r="AK13" s="19">
        <v>2.0093692485873602E-2</v>
      </c>
      <c r="AL13" s="19"/>
      <c r="AM13" s="19">
        <v>9.1369066287225797E-2</v>
      </c>
      <c r="AN13" s="19">
        <v>7.3947319532175995E-2</v>
      </c>
      <c r="AO13" s="19">
        <v>9.0216841127109093E-2</v>
      </c>
      <c r="AP13" s="19">
        <v>4.3922783633106303E-2</v>
      </c>
      <c r="AQ13" s="19">
        <v>0</v>
      </c>
      <c r="AR13" s="19"/>
      <c r="AS13" s="19">
        <v>7.1003791836182106E-2</v>
      </c>
      <c r="AT13" s="19">
        <v>6.7181224537615603E-2</v>
      </c>
      <c r="AU13" s="19">
        <v>4.8691073067646501E-2</v>
      </c>
      <c r="AV13" s="19">
        <v>0.122826184107905</v>
      </c>
      <c r="AW13" s="19">
        <v>9.6691647832710295E-2</v>
      </c>
      <c r="AX13" s="19">
        <v>6.9466156520109304E-2</v>
      </c>
      <c r="AY13" s="19"/>
      <c r="AZ13" s="19">
        <v>8.8430968839506394E-2</v>
      </c>
      <c r="BA13" s="19">
        <v>8.9548589096612299E-2</v>
      </c>
      <c r="BB13" s="19">
        <v>9.2166782241507497E-2</v>
      </c>
      <c r="BC13" s="19">
        <v>2.3197760710607401E-2</v>
      </c>
      <c r="BD13" s="19">
        <v>6.8720267381194702E-2</v>
      </c>
      <c r="BE13" s="19"/>
      <c r="BF13" s="19">
        <v>7.9063206255677004E-2</v>
      </c>
      <c r="BG13" s="19"/>
      <c r="BH13" s="19">
        <v>6.5230122844824101E-2</v>
      </c>
      <c r="BI13" s="19"/>
      <c r="BJ13" s="19">
        <v>9.5193448256425103E-2</v>
      </c>
      <c r="BK13" s="19">
        <v>9.1056217041637702E-2</v>
      </c>
      <c r="BL13" s="19">
        <v>5.3533047434937898E-2</v>
      </c>
      <c r="BM13" s="19">
        <v>0.109333956217882</v>
      </c>
      <c r="BN13" s="19">
        <v>6.65935307729843E-2</v>
      </c>
      <c r="BO13" s="19">
        <v>3.4207880965797799E-2</v>
      </c>
      <c r="BP13" s="19"/>
      <c r="BQ13" s="19">
        <v>8.3060170901200298E-2</v>
      </c>
      <c r="BR13" s="19">
        <v>8.15594920977111E-2</v>
      </c>
      <c r="BS13" s="19">
        <v>4.83673158437836E-2</v>
      </c>
      <c r="BT13" s="19"/>
      <c r="BU13" s="19">
        <v>2.7255137816626002E-2</v>
      </c>
      <c r="BV13" s="19">
        <v>7.08985316224746E-2</v>
      </c>
      <c r="BW13" s="19">
        <v>6.1707334986783803E-2</v>
      </c>
      <c r="BX13" s="19"/>
      <c r="BY13" s="19">
        <v>7.3452190767900702E-2</v>
      </c>
      <c r="BZ13" s="19"/>
      <c r="CA13" s="19">
        <v>3.8908615255315103E-2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CA18"/>
  <sheetViews>
    <sheetView showGridLines="0" topLeftCell="A6"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802</v>
      </c>
      <c r="D7" s="10">
        <v>357</v>
      </c>
      <c r="E7" s="10">
        <v>444</v>
      </c>
      <c r="F7" s="10"/>
      <c r="G7" s="10">
        <v>104</v>
      </c>
      <c r="H7" s="10">
        <v>112</v>
      </c>
      <c r="I7" s="10">
        <v>104</v>
      </c>
      <c r="J7" s="10">
        <v>112</v>
      </c>
      <c r="K7" s="10">
        <v>160</v>
      </c>
      <c r="L7" s="10">
        <v>210</v>
      </c>
      <c r="M7" s="10"/>
      <c r="N7" s="10">
        <v>312</v>
      </c>
      <c r="O7" s="10">
        <v>217</v>
      </c>
      <c r="P7" s="10">
        <v>104</v>
      </c>
      <c r="Q7" s="10">
        <v>161</v>
      </c>
      <c r="R7" s="10"/>
      <c r="S7" s="10">
        <v>112</v>
      </c>
      <c r="T7" s="10">
        <v>107</v>
      </c>
      <c r="U7" s="10">
        <v>65</v>
      </c>
      <c r="V7" s="10">
        <v>61</v>
      </c>
      <c r="W7" s="10">
        <v>64</v>
      </c>
      <c r="X7" s="10">
        <v>68</v>
      </c>
      <c r="Y7" s="10">
        <v>59</v>
      </c>
      <c r="Z7" s="10">
        <v>29</v>
      </c>
      <c r="AA7" s="10">
        <v>94</v>
      </c>
      <c r="AB7" s="10">
        <v>77</v>
      </c>
      <c r="AC7" s="10">
        <v>45</v>
      </c>
      <c r="AD7" s="10">
        <v>21</v>
      </c>
      <c r="AE7" s="10"/>
      <c r="AF7" s="10">
        <v>130</v>
      </c>
      <c r="AG7" s="10">
        <v>264</v>
      </c>
      <c r="AH7" s="10">
        <v>133</v>
      </c>
      <c r="AI7" s="10">
        <v>100</v>
      </c>
      <c r="AJ7" s="10">
        <v>45</v>
      </c>
      <c r="AK7" s="10">
        <v>69</v>
      </c>
      <c r="AL7" s="10"/>
      <c r="AM7" s="10">
        <v>159</v>
      </c>
      <c r="AN7" s="10">
        <v>256</v>
      </c>
      <c r="AO7" s="10">
        <v>234</v>
      </c>
      <c r="AP7" s="10">
        <v>109</v>
      </c>
      <c r="AQ7" s="10">
        <v>18</v>
      </c>
      <c r="AR7" s="10"/>
      <c r="AS7" s="10">
        <v>169</v>
      </c>
      <c r="AT7" s="10">
        <v>208</v>
      </c>
      <c r="AU7" s="10">
        <v>131</v>
      </c>
      <c r="AV7" s="10">
        <v>150</v>
      </c>
      <c r="AW7" s="10">
        <v>92</v>
      </c>
      <c r="AX7" s="10">
        <v>52</v>
      </c>
      <c r="AY7" s="10"/>
      <c r="AZ7" s="10">
        <v>187</v>
      </c>
      <c r="BA7" s="10">
        <v>221</v>
      </c>
      <c r="BB7" s="10">
        <v>149</v>
      </c>
      <c r="BC7" s="10">
        <v>66</v>
      </c>
      <c r="BD7" s="10">
        <v>177</v>
      </c>
      <c r="BE7" s="10"/>
      <c r="BF7" s="10">
        <v>642</v>
      </c>
      <c r="BG7" s="10"/>
      <c r="BH7" s="10">
        <v>516</v>
      </c>
      <c r="BI7" s="10"/>
      <c r="BJ7" s="10">
        <v>228</v>
      </c>
      <c r="BK7" s="10">
        <v>153</v>
      </c>
      <c r="BL7" s="10">
        <v>275</v>
      </c>
      <c r="BM7" s="10">
        <v>56</v>
      </c>
      <c r="BN7" s="10">
        <v>25</v>
      </c>
      <c r="BO7" s="10">
        <v>17</v>
      </c>
      <c r="BP7" s="10"/>
      <c r="BQ7" s="10">
        <v>114</v>
      </c>
      <c r="BR7" s="10">
        <v>221</v>
      </c>
      <c r="BS7" s="10">
        <v>399</v>
      </c>
      <c r="BT7" s="10"/>
      <c r="BU7" s="10">
        <v>51</v>
      </c>
      <c r="BV7" s="10">
        <v>219</v>
      </c>
      <c r="BW7" s="10">
        <v>412</v>
      </c>
      <c r="BX7" s="10"/>
      <c r="BY7" s="10">
        <v>29</v>
      </c>
      <c r="BZ7" s="10"/>
      <c r="CA7" s="10">
        <v>184</v>
      </c>
    </row>
    <row r="8" spans="2:79" ht="30" customHeight="1" x14ac:dyDescent="0.35">
      <c r="B8" s="11" t="s">
        <v>20</v>
      </c>
      <c r="C8" s="11">
        <v>790</v>
      </c>
      <c r="D8" s="11">
        <v>360</v>
      </c>
      <c r="E8" s="11">
        <v>429</v>
      </c>
      <c r="F8" s="11"/>
      <c r="G8" s="11">
        <v>121</v>
      </c>
      <c r="H8" s="11">
        <v>127</v>
      </c>
      <c r="I8" s="11">
        <v>129</v>
      </c>
      <c r="J8" s="11">
        <v>121</v>
      </c>
      <c r="K8" s="11">
        <v>122</v>
      </c>
      <c r="L8" s="11">
        <v>171</v>
      </c>
      <c r="M8" s="11"/>
      <c r="N8" s="11">
        <v>210</v>
      </c>
      <c r="O8" s="11">
        <v>214</v>
      </c>
      <c r="P8" s="11">
        <v>175</v>
      </c>
      <c r="Q8" s="11">
        <v>182</v>
      </c>
      <c r="R8" s="11"/>
      <c r="S8" s="11">
        <v>120</v>
      </c>
      <c r="T8" s="11">
        <v>103</v>
      </c>
      <c r="U8" s="11">
        <v>57</v>
      </c>
      <c r="V8" s="11">
        <v>71</v>
      </c>
      <c r="W8" s="11">
        <v>62</v>
      </c>
      <c r="X8" s="11">
        <v>71</v>
      </c>
      <c r="Y8" s="11">
        <v>54</v>
      </c>
      <c r="Z8" s="11">
        <v>26</v>
      </c>
      <c r="AA8" s="11">
        <v>97</v>
      </c>
      <c r="AB8" s="11">
        <v>71</v>
      </c>
      <c r="AC8" s="11">
        <v>38</v>
      </c>
      <c r="AD8" s="11">
        <v>19</v>
      </c>
      <c r="AE8" s="11"/>
      <c r="AF8" s="11">
        <v>131</v>
      </c>
      <c r="AG8" s="11">
        <v>290</v>
      </c>
      <c r="AH8" s="11">
        <v>133</v>
      </c>
      <c r="AI8" s="11">
        <v>92</v>
      </c>
      <c r="AJ8" s="11">
        <v>41</v>
      </c>
      <c r="AK8" s="11">
        <v>45</v>
      </c>
      <c r="AL8" s="11"/>
      <c r="AM8" s="11">
        <v>180</v>
      </c>
      <c r="AN8" s="11">
        <v>265</v>
      </c>
      <c r="AO8" s="11">
        <v>222</v>
      </c>
      <c r="AP8" s="11">
        <v>89</v>
      </c>
      <c r="AQ8" s="11">
        <v>10</v>
      </c>
      <c r="AR8" s="11"/>
      <c r="AS8" s="11">
        <v>166</v>
      </c>
      <c r="AT8" s="11">
        <v>205</v>
      </c>
      <c r="AU8" s="11">
        <v>137</v>
      </c>
      <c r="AV8" s="11">
        <v>142</v>
      </c>
      <c r="AW8" s="11">
        <v>86</v>
      </c>
      <c r="AX8" s="11">
        <v>54</v>
      </c>
      <c r="AY8" s="11"/>
      <c r="AZ8" s="11">
        <v>155</v>
      </c>
      <c r="BA8" s="11">
        <v>234</v>
      </c>
      <c r="BB8" s="11">
        <v>155</v>
      </c>
      <c r="BC8" s="11">
        <v>55</v>
      </c>
      <c r="BD8" s="11">
        <v>189</v>
      </c>
      <c r="BE8" s="11"/>
      <c r="BF8" s="11">
        <v>617</v>
      </c>
      <c r="BG8" s="11"/>
      <c r="BH8" s="11">
        <v>476</v>
      </c>
      <c r="BI8" s="11"/>
      <c r="BJ8" s="11">
        <v>243</v>
      </c>
      <c r="BK8" s="11">
        <v>135</v>
      </c>
      <c r="BL8" s="11">
        <v>251</v>
      </c>
      <c r="BM8" s="11">
        <v>62</v>
      </c>
      <c r="BN8" s="11">
        <v>33</v>
      </c>
      <c r="BO8" s="11">
        <v>19</v>
      </c>
      <c r="BP8" s="11"/>
      <c r="BQ8" s="11">
        <v>111</v>
      </c>
      <c r="BR8" s="11">
        <v>228</v>
      </c>
      <c r="BS8" s="11">
        <v>382</v>
      </c>
      <c r="BT8" s="11"/>
      <c r="BU8" s="11">
        <v>50</v>
      </c>
      <c r="BV8" s="11">
        <v>208</v>
      </c>
      <c r="BW8" s="11">
        <v>409</v>
      </c>
      <c r="BX8" s="11"/>
      <c r="BY8" s="11">
        <v>31</v>
      </c>
      <c r="BZ8" s="11"/>
      <c r="CA8" s="11">
        <v>175</v>
      </c>
    </row>
    <row r="9" spans="2:79" x14ac:dyDescent="0.35">
      <c r="B9" s="18" t="s">
        <v>655</v>
      </c>
      <c r="C9" s="17">
        <v>0.22554634716449901</v>
      </c>
      <c r="D9" s="17">
        <v>0.27969033043414199</v>
      </c>
      <c r="E9" s="17">
        <v>0.180795556448621</v>
      </c>
      <c r="F9" s="17"/>
      <c r="G9" s="17">
        <v>0.20221424795263801</v>
      </c>
      <c r="H9" s="17">
        <v>0.182379801396098</v>
      </c>
      <c r="I9" s="17">
        <v>0.261643093220923</v>
      </c>
      <c r="J9" s="17">
        <v>0.23057738625475799</v>
      </c>
      <c r="K9" s="17">
        <v>0.25706652459805301</v>
      </c>
      <c r="L9" s="17">
        <v>0.220896279122413</v>
      </c>
      <c r="M9" s="17"/>
      <c r="N9" s="17">
        <v>0.25038805039734002</v>
      </c>
      <c r="O9" s="17">
        <v>0.22791642977538601</v>
      </c>
      <c r="P9" s="17">
        <v>0.211230217618123</v>
      </c>
      <c r="Q9" s="17">
        <v>0.20780198481582701</v>
      </c>
      <c r="R9" s="17"/>
      <c r="S9" s="17">
        <v>0.26396688551325898</v>
      </c>
      <c r="T9" s="17">
        <v>0.22033569982582499</v>
      </c>
      <c r="U9" s="17">
        <v>0.24267437939304201</v>
      </c>
      <c r="V9" s="17">
        <v>0.188524295753591</v>
      </c>
      <c r="W9" s="17">
        <v>0.25032048826275199</v>
      </c>
      <c r="X9" s="17">
        <v>0.20082982342817099</v>
      </c>
      <c r="Y9" s="17">
        <v>0.221581595767636</v>
      </c>
      <c r="Z9" s="17">
        <v>0.27776064062088601</v>
      </c>
      <c r="AA9" s="17">
        <v>0.154465540656849</v>
      </c>
      <c r="AB9" s="17">
        <v>0.21452648177606301</v>
      </c>
      <c r="AC9" s="17">
        <v>0.34379982863125003</v>
      </c>
      <c r="AD9" s="17">
        <v>0.21719067449026999</v>
      </c>
      <c r="AE9" s="17"/>
      <c r="AF9" s="17">
        <v>0.19317876846336601</v>
      </c>
      <c r="AG9" s="17">
        <v>0.20601911977693599</v>
      </c>
      <c r="AH9" s="17">
        <v>0.25988484248805699</v>
      </c>
      <c r="AI9" s="17">
        <v>0.24705384576048001</v>
      </c>
      <c r="AJ9" s="17">
        <v>0.21373302960995899</v>
      </c>
      <c r="AK9" s="17">
        <v>0.343902347220092</v>
      </c>
      <c r="AL9" s="17"/>
      <c r="AM9" s="17">
        <v>0.29264854414680902</v>
      </c>
      <c r="AN9" s="17">
        <v>0.207818848448141</v>
      </c>
      <c r="AO9" s="17">
        <v>0.16418923483072101</v>
      </c>
      <c r="AP9" s="17">
        <v>0.25557808777195801</v>
      </c>
      <c r="AQ9" s="17">
        <v>0.59435011112284597</v>
      </c>
      <c r="AR9" s="17"/>
      <c r="AS9" s="17">
        <v>0.217611134949562</v>
      </c>
      <c r="AT9" s="17">
        <v>0.21360498805971501</v>
      </c>
      <c r="AU9" s="17">
        <v>0.2281083141428</v>
      </c>
      <c r="AV9" s="17">
        <v>0.17805483433535699</v>
      </c>
      <c r="AW9" s="17">
        <v>0.28974011835289698</v>
      </c>
      <c r="AX9" s="17">
        <v>0.31262092609290498</v>
      </c>
      <c r="AY9" s="17"/>
      <c r="AZ9" s="17">
        <v>0.215838837162107</v>
      </c>
      <c r="BA9" s="17">
        <v>0.23158957772043801</v>
      </c>
      <c r="BB9" s="17">
        <v>0.16567143452245101</v>
      </c>
      <c r="BC9" s="17">
        <v>0.28338802182765399</v>
      </c>
      <c r="BD9" s="17">
        <v>0.26003099029620202</v>
      </c>
      <c r="BE9" s="17"/>
      <c r="BF9" s="17">
        <v>0.222515129220375</v>
      </c>
      <c r="BG9" s="17"/>
      <c r="BH9" s="17">
        <v>0.24028006404487401</v>
      </c>
      <c r="BI9" s="17"/>
      <c r="BJ9" s="17">
        <v>0.225271934971708</v>
      </c>
      <c r="BK9" s="17">
        <v>0.20635004461401801</v>
      </c>
      <c r="BL9" s="17">
        <v>0.22151420722331799</v>
      </c>
      <c r="BM9" s="17">
        <v>0.20990373913684701</v>
      </c>
      <c r="BN9" s="17">
        <v>0.127953799019004</v>
      </c>
      <c r="BO9" s="17">
        <v>0.27242733319070001</v>
      </c>
      <c r="BP9" s="17"/>
      <c r="BQ9" s="17">
        <v>0.26140529095482901</v>
      </c>
      <c r="BR9" s="17">
        <v>0.22281961996800301</v>
      </c>
      <c r="BS9" s="17">
        <v>0.224160193117587</v>
      </c>
      <c r="BT9" s="17"/>
      <c r="BU9" s="17">
        <v>0.38471053631746699</v>
      </c>
      <c r="BV9" s="17">
        <v>0.22269193274232801</v>
      </c>
      <c r="BW9" s="17">
        <v>0.22839898584398399</v>
      </c>
      <c r="BX9" s="17"/>
      <c r="BY9" s="17">
        <v>0.30275378212854998</v>
      </c>
      <c r="BZ9" s="17"/>
      <c r="CA9" s="17">
        <v>0.17628328624520601</v>
      </c>
    </row>
    <row r="10" spans="2:79" x14ac:dyDescent="0.35">
      <c r="B10" s="18" t="s">
        <v>656</v>
      </c>
      <c r="C10" s="17">
        <v>0.464900496998157</v>
      </c>
      <c r="D10" s="17">
        <v>0.457455448871954</v>
      </c>
      <c r="E10" s="17">
        <v>0.46963338910527003</v>
      </c>
      <c r="F10" s="17"/>
      <c r="G10" s="17">
        <v>0.44520186235257497</v>
      </c>
      <c r="H10" s="17">
        <v>0.54300312788524197</v>
      </c>
      <c r="I10" s="17">
        <v>0.445627857931855</v>
      </c>
      <c r="J10" s="17">
        <v>0.45642710364119299</v>
      </c>
      <c r="K10" s="17">
        <v>0.46738015662622601</v>
      </c>
      <c r="L10" s="17">
        <v>0.43952464955301601</v>
      </c>
      <c r="M10" s="17"/>
      <c r="N10" s="17">
        <v>0.43944096391044801</v>
      </c>
      <c r="O10" s="17">
        <v>0.45583160290380897</v>
      </c>
      <c r="P10" s="17">
        <v>0.486915961236774</v>
      </c>
      <c r="Q10" s="17">
        <v>0.49159733115384402</v>
      </c>
      <c r="R10" s="17"/>
      <c r="S10" s="17">
        <v>0.41490081135469198</v>
      </c>
      <c r="T10" s="17">
        <v>0.42723435496283901</v>
      </c>
      <c r="U10" s="17">
        <v>0.51081922304131</v>
      </c>
      <c r="V10" s="17">
        <v>0.61412407356495602</v>
      </c>
      <c r="W10" s="17">
        <v>0.47518371961404399</v>
      </c>
      <c r="X10" s="17">
        <v>0.40522401269355002</v>
      </c>
      <c r="Y10" s="17">
        <v>0.42435022218069401</v>
      </c>
      <c r="Z10" s="17">
        <v>0.41929592955869599</v>
      </c>
      <c r="AA10" s="17">
        <v>0.50825771603852499</v>
      </c>
      <c r="AB10" s="17">
        <v>0.48706338140261601</v>
      </c>
      <c r="AC10" s="17">
        <v>0.346349817398862</v>
      </c>
      <c r="AD10" s="17">
        <v>0.58773538543147896</v>
      </c>
      <c r="AE10" s="17"/>
      <c r="AF10" s="17">
        <v>0.43786043749443998</v>
      </c>
      <c r="AG10" s="17">
        <v>0.52685579533112104</v>
      </c>
      <c r="AH10" s="17">
        <v>0.44016982954114398</v>
      </c>
      <c r="AI10" s="17">
        <v>0.466281201608855</v>
      </c>
      <c r="AJ10" s="17">
        <v>0.43677295205238598</v>
      </c>
      <c r="AK10" s="17">
        <v>0.35426280249723002</v>
      </c>
      <c r="AL10" s="17"/>
      <c r="AM10" s="17">
        <v>0.45821937981079303</v>
      </c>
      <c r="AN10" s="17">
        <v>0.47530627169456502</v>
      </c>
      <c r="AO10" s="17">
        <v>0.485148639371285</v>
      </c>
      <c r="AP10" s="17">
        <v>0.426907039785066</v>
      </c>
      <c r="AQ10" s="17">
        <v>0.15144985056819699</v>
      </c>
      <c r="AR10" s="17"/>
      <c r="AS10" s="17">
        <v>0.46285009452012599</v>
      </c>
      <c r="AT10" s="17">
        <v>0.44605114522018602</v>
      </c>
      <c r="AU10" s="17">
        <v>0.53240353303732302</v>
      </c>
      <c r="AV10" s="17">
        <v>0.52482293956985804</v>
      </c>
      <c r="AW10" s="17">
        <v>0.37443877940641501</v>
      </c>
      <c r="AX10" s="17">
        <v>0.357092430373734</v>
      </c>
      <c r="AY10" s="17"/>
      <c r="AZ10" s="17">
        <v>0.45582417985520801</v>
      </c>
      <c r="BA10" s="17">
        <v>0.48363096330836303</v>
      </c>
      <c r="BB10" s="17">
        <v>0.472435904289769</v>
      </c>
      <c r="BC10" s="17">
        <v>0.39909849954093402</v>
      </c>
      <c r="BD10" s="17">
        <v>0.45789045647350402</v>
      </c>
      <c r="BE10" s="17"/>
      <c r="BF10" s="17">
        <v>0.46661380259069801</v>
      </c>
      <c r="BG10" s="17"/>
      <c r="BH10" s="17">
        <v>0.43004785256526101</v>
      </c>
      <c r="BI10" s="17"/>
      <c r="BJ10" s="17">
        <v>0.48503183629936902</v>
      </c>
      <c r="BK10" s="17">
        <v>0.43595565021926203</v>
      </c>
      <c r="BL10" s="17">
        <v>0.50855851596556101</v>
      </c>
      <c r="BM10" s="17">
        <v>0.53063480018346498</v>
      </c>
      <c r="BN10" s="17">
        <v>0.410084246980227</v>
      </c>
      <c r="BO10" s="17">
        <v>0.24341209755068599</v>
      </c>
      <c r="BP10" s="17"/>
      <c r="BQ10" s="17">
        <v>0.45794612267775497</v>
      </c>
      <c r="BR10" s="17">
        <v>0.50861699484969602</v>
      </c>
      <c r="BS10" s="17">
        <v>0.456507264691069</v>
      </c>
      <c r="BT10" s="17"/>
      <c r="BU10" s="17">
        <v>0.38725144627663299</v>
      </c>
      <c r="BV10" s="17">
        <v>0.47628206733040501</v>
      </c>
      <c r="BW10" s="17">
        <v>0.47232578029279498</v>
      </c>
      <c r="BX10" s="17"/>
      <c r="BY10" s="17">
        <v>0.494264926701937</v>
      </c>
      <c r="BZ10" s="17"/>
      <c r="CA10" s="17">
        <v>0.50577064188281695</v>
      </c>
    </row>
    <row r="11" spans="2:79" x14ac:dyDescent="0.35">
      <c r="B11" s="18" t="s">
        <v>657</v>
      </c>
      <c r="C11" s="17">
        <v>0.19147447907453799</v>
      </c>
      <c r="D11" s="17">
        <v>0.18609117268213399</v>
      </c>
      <c r="E11" s="17">
        <v>0.19652664399563999</v>
      </c>
      <c r="F11" s="17"/>
      <c r="G11" s="17">
        <v>0.25443413217084998</v>
      </c>
      <c r="H11" s="17">
        <v>0.16047706427392799</v>
      </c>
      <c r="I11" s="17">
        <v>0.19456354367843601</v>
      </c>
      <c r="J11" s="17">
        <v>0.19690841776326201</v>
      </c>
      <c r="K11" s="17">
        <v>0.13976768764454001</v>
      </c>
      <c r="L11" s="17">
        <v>0.20069148334179401</v>
      </c>
      <c r="M11" s="17"/>
      <c r="N11" s="17">
        <v>0.20459737370372999</v>
      </c>
      <c r="O11" s="17">
        <v>0.15316724279667501</v>
      </c>
      <c r="P11" s="17">
        <v>0.205712289704087</v>
      </c>
      <c r="Q11" s="17">
        <v>0.19445307231025799</v>
      </c>
      <c r="R11" s="17"/>
      <c r="S11" s="17">
        <v>0.20353952930035499</v>
      </c>
      <c r="T11" s="17">
        <v>0.22948890425632501</v>
      </c>
      <c r="U11" s="17">
        <v>0.109009125307511</v>
      </c>
      <c r="V11" s="17">
        <v>9.1648757463414707E-2</v>
      </c>
      <c r="W11" s="17">
        <v>0.14045978299987599</v>
      </c>
      <c r="X11" s="17">
        <v>0.23767734711166499</v>
      </c>
      <c r="Y11" s="17">
        <v>0.24765264144898599</v>
      </c>
      <c r="Z11" s="17">
        <v>0.14237548742179901</v>
      </c>
      <c r="AA11" s="17">
        <v>0.22664947250478501</v>
      </c>
      <c r="AB11" s="17">
        <v>0.212571004495334</v>
      </c>
      <c r="AC11" s="17">
        <v>0.202221374021926</v>
      </c>
      <c r="AD11" s="17">
        <v>0.151014461240011</v>
      </c>
      <c r="AE11" s="17"/>
      <c r="AF11" s="17">
        <v>0.19432469828193</v>
      </c>
      <c r="AG11" s="17">
        <v>0.187120320758454</v>
      </c>
      <c r="AH11" s="17">
        <v>0.20266582221299001</v>
      </c>
      <c r="AI11" s="17">
        <v>0.19719879502214799</v>
      </c>
      <c r="AJ11" s="17">
        <v>0.15796739622419501</v>
      </c>
      <c r="AK11" s="17">
        <v>0.21239911040948101</v>
      </c>
      <c r="AL11" s="17"/>
      <c r="AM11" s="17">
        <v>0.106741618789916</v>
      </c>
      <c r="AN11" s="17">
        <v>0.21196275698421799</v>
      </c>
      <c r="AO11" s="17">
        <v>0.21402336746495801</v>
      </c>
      <c r="AP11" s="17">
        <v>0.23609877725400499</v>
      </c>
      <c r="AQ11" s="17">
        <v>0.21809610339487201</v>
      </c>
      <c r="AR11" s="17"/>
      <c r="AS11" s="17">
        <v>0.22721521417509</v>
      </c>
      <c r="AT11" s="17">
        <v>0.184388954672185</v>
      </c>
      <c r="AU11" s="17">
        <v>0.14815090394511399</v>
      </c>
      <c r="AV11" s="17">
        <v>0.17485472806108501</v>
      </c>
      <c r="AW11" s="17">
        <v>0.20441269513312799</v>
      </c>
      <c r="AX11" s="17">
        <v>0.24127751538358899</v>
      </c>
      <c r="AY11" s="17"/>
      <c r="AZ11" s="17">
        <v>0.202782768735536</v>
      </c>
      <c r="BA11" s="17">
        <v>0.15379478228263299</v>
      </c>
      <c r="BB11" s="17">
        <v>0.23810746429683599</v>
      </c>
      <c r="BC11" s="17">
        <v>0.203015696804308</v>
      </c>
      <c r="BD11" s="17">
        <v>0.18883059617661799</v>
      </c>
      <c r="BE11" s="17"/>
      <c r="BF11" s="17">
        <v>0.18223062095564799</v>
      </c>
      <c r="BG11" s="17"/>
      <c r="BH11" s="17">
        <v>0.19622823404130099</v>
      </c>
      <c r="BI11" s="17"/>
      <c r="BJ11" s="17">
        <v>0.178153674728983</v>
      </c>
      <c r="BK11" s="17">
        <v>0.24821260331175199</v>
      </c>
      <c r="BL11" s="17">
        <v>0.15590694149200299</v>
      </c>
      <c r="BM11" s="17">
        <v>0.14327247712653299</v>
      </c>
      <c r="BN11" s="17">
        <v>0.39960142107229901</v>
      </c>
      <c r="BO11" s="17">
        <v>0.28344441718721203</v>
      </c>
      <c r="BP11" s="17"/>
      <c r="BQ11" s="17">
        <v>0.22354765505163701</v>
      </c>
      <c r="BR11" s="17">
        <v>0.166776731327162</v>
      </c>
      <c r="BS11" s="17">
        <v>0.201599159183907</v>
      </c>
      <c r="BT11" s="17"/>
      <c r="BU11" s="17">
        <v>0.122934830680652</v>
      </c>
      <c r="BV11" s="17">
        <v>0.22765204471585301</v>
      </c>
      <c r="BW11" s="17">
        <v>0.199740611585244</v>
      </c>
      <c r="BX11" s="17"/>
      <c r="BY11" s="17">
        <v>0.15836285953896101</v>
      </c>
      <c r="BZ11" s="17"/>
      <c r="CA11" s="17">
        <v>0.191127710281534</v>
      </c>
    </row>
    <row r="12" spans="2:79" x14ac:dyDescent="0.35">
      <c r="B12" s="18" t="s">
        <v>658</v>
      </c>
      <c r="C12" s="17">
        <v>4.5142276106248401E-2</v>
      </c>
      <c r="D12" s="17">
        <v>3.2944479329446302E-2</v>
      </c>
      <c r="E12" s="17">
        <v>5.5494338776330601E-2</v>
      </c>
      <c r="F12" s="17"/>
      <c r="G12" s="17">
        <v>3.323948609783E-2</v>
      </c>
      <c r="H12" s="17">
        <v>7.0267687500445805E-2</v>
      </c>
      <c r="I12" s="17">
        <v>6.9786161771560702E-3</v>
      </c>
      <c r="J12" s="17">
        <v>1.46930266015485E-2</v>
      </c>
      <c r="K12" s="17">
        <v>7.0351591640163705E-2</v>
      </c>
      <c r="L12" s="17">
        <v>6.72038954390108E-2</v>
      </c>
      <c r="M12" s="17"/>
      <c r="N12" s="17">
        <v>4.6530528573208801E-2</v>
      </c>
      <c r="O12" s="17">
        <v>7.8257542639413605E-2</v>
      </c>
      <c r="P12" s="17">
        <v>1.5820537020709E-2</v>
      </c>
      <c r="Q12" s="17">
        <v>3.49284926153259E-2</v>
      </c>
      <c r="R12" s="17"/>
      <c r="S12" s="17">
        <v>4.6259446339638403E-2</v>
      </c>
      <c r="T12" s="17">
        <v>6.5293403807745495E-2</v>
      </c>
      <c r="U12" s="17">
        <v>6.93168618064193E-2</v>
      </c>
      <c r="V12" s="17">
        <v>2.4091844187725701E-2</v>
      </c>
      <c r="W12" s="17">
        <v>3.9195382338263203E-2</v>
      </c>
      <c r="X12" s="17">
        <v>3.8474516976158502E-2</v>
      </c>
      <c r="Y12" s="17">
        <v>4.7883736904672701E-2</v>
      </c>
      <c r="Z12" s="17">
        <v>6.02691349797728E-2</v>
      </c>
      <c r="AA12" s="17">
        <v>2.8172805186030801E-2</v>
      </c>
      <c r="AB12" s="17">
        <v>4.0054574440711803E-2</v>
      </c>
      <c r="AC12" s="17">
        <v>5.1610767222333001E-2</v>
      </c>
      <c r="AD12" s="17">
        <v>4.4059478838239699E-2</v>
      </c>
      <c r="AE12" s="17"/>
      <c r="AF12" s="17">
        <v>5.06809137171398E-2</v>
      </c>
      <c r="AG12" s="17">
        <v>4.2254999735886999E-2</v>
      </c>
      <c r="AH12" s="17">
        <v>5.0472890665222397E-2</v>
      </c>
      <c r="AI12" s="17">
        <v>3.76811621103516E-2</v>
      </c>
      <c r="AJ12" s="17">
        <v>4.9829008624447897E-2</v>
      </c>
      <c r="AK12" s="17">
        <v>6.7923388757842498E-2</v>
      </c>
      <c r="AL12" s="17"/>
      <c r="AM12" s="17">
        <v>4.1541541302769602E-2</v>
      </c>
      <c r="AN12" s="17">
        <v>4.2447188982148498E-2</v>
      </c>
      <c r="AO12" s="17">
        <v>6.2028884030013803E-2</v>
      </c>
      <c r="AP12" s="17">
        <v>3.5562081757551503E-2</v>
      </c>
      <c r="AQ12" s="17">
        <v>0</v>
      </c>
      <c r="AR12" s="17"/>
      <c r="AS12" s="17">
        <v>3.66793859975479E-2</v>
      </c>
      <c r="AT12" s="17">
        <v>5.5305488938613097E-2</v>
      </c>
      <c r="AU12" s="17">
        <v>4.5520559359908397E-2</v>
      </c>
      <c r="AV12" s="17">
        <v>5.6249593688330699E-2</v>
      </c>
      <c r="AW12" s="17">
        <v>1.6566799421401299E-2</v>
      </c>
      <c r="AX12" s="17">
        <v>4.77277976555174E-2</v>
      </c>
      <c r="AY12" s="17"/>
      <c r="AZ12" s="17">
        <v>3.7173889489525401E-2</v>
      </c>
      <c r="BA12" s="17">
        <v>4.8889066543073997E-2</v>
      </c>
      <c r="BB12" s="17">
        <v>5.4857894383333002E-2</v>
      </c>
      <c r="BC12" s="17">
        <v>8.6403030924519897E-2</v>
      </c>
      <c r="BD12" s="17">
        <v>2.7438914179532699E-2</v>
      </c>
      <c r="BE12" s="17"/>
      <c r="BF12" s="17">
        <v>4.9188383860253801E-2</v>
      </c>
      <c r="BG12" s="17"/>
      <c r="BH12" s="17">
        <v>6.0110633903375503E-2</v>
      </c>
      <c r="BI12" s="17"/>
      <c r="BJ12" s="17">
        <v>3.9313768971809299E-2</v>
      </c>
      <c r="BK12" s="17">
        <v>4.5225606718804698E-2</v>
      </c>
      <c r="BL12" s="17">
        <v>5.3309036107025497E-2</v>
      </c>
      <c r="BM12" s="17">
        <v>4.1296416185898299E-2</v>
      </c>
      <c r="BN12" s="17">
        <v>2.8769464706501598E-2</v>
      </c>
      <c r="BO12" s="17">
        <v>3.8128334604394597E-2</v>
      </c>
      <c r="BP12" s="17"/>
      <c r="BQ12" s="17">
        <v>2.8430442009938401E-2</v>
      </c>
      <c r="BR12" s="17">
        <v>3.2232643939165799E-2</v>
      </c>
      <c r="BS12" s="17">
        <v>5.7722975476411503E-2</v>
      </c>
      <c r="BT12" s="17"/>
      <c r="BU12" s="17">
        <v>5.5431357766889601E-2</v>
      </c>
      <c r="BV12" s="17">
        <v>1.82969220687293E-2</v>
      </c>
      <c r="BW12" s="17">
        <v>5.5668483799853299E-2</v>
      </c>
      <c r="BX12" s="17"/>
      <c r="BY12" s="17">
        <v>0</v>
      </c>
      <c r="BZ12" s="17"/>
      <c r="CA12" s="17">
        <v>5.7670930043652001E-2</v>
      </c>
    </row>
    <row r="13" spans="2:79" x14ac:dyDescent="0.35">
      <c r="B13" s="18" t="s">
        <v>136</v>
      </c>
      <c r="C13" s="19">
        <v>7.2936400656557807E-2</v>
      </c>
      <c r="D13" s="19">
        <v>4.3818568682323297E-2</v>
      </c>
      <c r="E13" s="19">
        <v>9.7550071674138594E-2</v>
      </c>
      <c r="F13" s="19"/>
      <c r="G13" s="19">
        <v>6.4910271426106197E-2</v>
      </c>
      <c r="H13" s="19">
        <v>4.3872318944284998E-2</v>
      </c>
      <c r="I13" s="19">
        <v>9.1186888991629897E-2</v>
      </c>
      <c r="J13" s="19">
        <v>0.10139406573923899</v>
      </c>
      <c r="K13" s="19">
        <v>6.5434039491017795E-2</v>
      </c>
      <c r="L13" s="19">
        <v>7.1683692543765706E-2</v>
      </c>
      <c r="M13" s="19"/>
      <c r="N13" s="19">
        <v>5.9043083415274297E-2</v>
      </c>
      <c r="O13" s="19">
        <v>8.4827181884715802E-2</v>
      </c>
      <c r="P13" s="19">
        <v>8.0320994420306505E-2</v>
      </c>
      <c r="Q13" s="19">
        <v>7.1219119104745099E-2</v>
      </c>
      <c r="R13" s="19"/>
      <c r="S13" s="19">
        <v>7.1333327492055107E-2</v>
      </c>
      <c r="T13" s="19">
        <v>5.7647637147265299E-2</v>
      </c>
      <c r="U13" s="19">
        <v>6.8180410451717494E-2</v>
      </c>
      <c r="V13" s="19">
        <v>8.1611029030312698E-2</v>
      </c>
      <c r="W13" s="19">
        <v>9.4840626785064205E-2</v>
      </c>
      <c r="X13" s="19">
        <v>0.117794299790455</v>
      </c>
      <c r="Y13" s="19">
        <v>5.8531803698011003E-2</v>
      </c>
      <c r="Z13" s="19">
        <v>0.100298807418847</v>
      </c>
      <c r="AA13" s="19">
        <v>8.2454465613810299E-2</v>
      </c>
      <c r="AB13" s="19">
        <v>4.57845578852751E-2</v>
      </c>
      <c r="AC13" s="19">
        <v>5.6018212725628798E-2</v>
      </c>
      <c r="AD13" s="19">
        <v>0</v>
      </c>
      <c r="AE13" s="19"/>
      <c r="AF13" s="19">
        <v>0.123955182043125</v>
      </c>
      <c r="AG13" s="19">
        <v>3.7749764397601797E-2</v>
      </c>
      <c r="AH13" s="19">
        <v>4.6806615092586101E-2</v>
      </c>
      <c r="AI13" s="19">
        <v>5.1784995498164198E-2</v>
      </c>
      <c r="AJ13" s="19">
        <v>0.141697613489012</v>
      </c>
      <c r="AK13" s="19">
        <v>2.1512351115353798E-2</v>
      </c>
      <c r="AL13" s="19"/>
      <c r="AM13" s="19">
        <v>0.100848915949713</v>
      </c>
      <c r="AN13" s="19">
        <v>6.2464933890928102E-2</v>
      </c>
      <c r="AO13" s="19">
        <v>7.4609874303023196E-2</v>
      </c>
      <c r="AP13" s="19">
        <v>4.5854013431419503E-2</v>
      </c>
      <c r="AQ13" s="19">
        <v>3.6103934914085603E-2</v>
      </c>
      <c r="AR13" s="19"/>
      <c r="AS13" s="19">
        <v>5.5644170357674001E-2</v>
      </c>
      <c r="AT13" s="19">
        <v>0.100649423109301</v>
      </c>
      <c r="AU13" s="19">
        <v>4.58166895148545E-2</v>
      </c>
      <c r="AV13" s="19">
        <v>6.6017904345368902E-2</v>
      </c>
      <c r="AW13" s="19">
        <v>0.114841607686158</v>
      </c>
      <c r="AX13" s="19">
        <v>4.1281330494254899E-2</v>
      </c>
      <c r="AY13" s="19"/>
      <c r="AZ13" s="19">
        <v>8.8380324757622794E-2</v>
      </c>
      <c r="BA13" s="19">
        <v>8.2095610145491604E-2</v>
      </c>
      <c r="BB13" s="19">
        <v>6.8927302507611907E-2</v>
      </c>
      <c r="BC13" s="19">
        <v>2.8094750902583399E-2</v>
      </c>
      <c r="BD13" s="19">
        <v>6.5809042874142298E-2</v>
      </c>
      <c r="BE13" s="19"/>
      <c r="BF13" s="19">
        <v>7.9452063373024795E-2</v>
      </c>
      <c r="BG13" s="19"/>
      <c r="BH13" s="19">
        <v>7.3333215445188296E-2</v>
      </c>
      <c r="BI13" s="19"/>
      <c r="BJ13" s="19">
        <v>7.2228785028130807E-2</v>
      </c>
      <c r="BK13" s="19">
        <v>6.4256095136162802E-2</v>
      </c>
      <c r="BL13" s="19">
        <v>6.0711299212092298E-2</v>
      </c>
      <c r="BM13" s="19">
        <v>7.4892567367256593E-2</v>
      </c>
      <c r="BN13" s="19">
        <v>3.3591068221968397E-2</v>
      </c>
      <c r="BO13" s="19">
        <v>0.16258781746700701</v>
      </c>
      <c r="BP13" s="19"/>
      <c r="BQ13" s="19">
        <v>2.8670489305840201E-2</v>
      </c>
      <c r="BR13" s="19">
        <v>6.9554009915973394E-2</v>
      </c>
      <c r="BS13" s="19">
        <v>6.0010407531025899E-2</v>
      </c>
      <c r="BT13" s="19"/>
      <c r="BU13" s="19">
        <v>4.9671828958357901E-2</v>
      </c>
      <c r="BV13" s="19">
        <v>5.5077033142685299E-2</v>
      </c>
      <c r="BW13" s="19">
        <v>4.3866138478122797E-2</v>
      </c>
      <c r="BX13" s="19"/>
      <c r="BY13" s="19">
        <v>4.4618431630551403E-2</v>
      </c>
      <c r="BZ13" s="19"/>
      <c r="CA13" s="19">
        <v>6.9147431546791094E-2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CA18"/>
  <sheetViews>
    <sheetView showGridLines="0" topLeftCell="A5"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787</v>
      </c>
      <c r="D7" s="10">
        <v>387</v>
      </c>
      <c r="E7" s="10">
        <v>395</v>
      </c>
      <c r="F7" s="10"/>
      <c r="G7" s="10">
        <v>91</v>
      </c>
      <c r="H7" s="10">
        <v>105</v>
      </c>
      <c r="I7" s="10">
        <v>111</v>
      </c>
      <c r="J7" s="10">
        <v>114</v>
      </c>
      <c r="K7" s="10">
        <v>157</v>
      </c>
      <c r="L7" s="10">
        <v>209</v>
      </c>
      <c r="M7" s="10"/>
      <c r="N7" s="10">
        <v>296</v>
      </c>
      <c r="O7" s="10">
        <v>211</v>
      </c>
      <c r="P7" s="10">
        <v>113</v>
      </c>
      <c r="Q7" s="10">
        <v>161</v>
      </c>
      <c r="R7" s="10"/>
      <c r="S7" s="10">
        <v>94</v>
      </c>
      <c r="T7" s="10">
        <v>101</v>
      </c>
      <c r="U7" s="10">
        <v>74</v>
      </c>
      <c r="V7" s="10">
        <v>58</v>
      </c>
      <c r="W7" s="10">
        <v>75</v>
      </c>
      <c r="X7" s="10">
        <v>54</v>
      </c>
      <c r="Y7" s="10">
        <v>63</v>
      </c>
      <c r="Z7" s="10">
        <v>30</v>
      </c>
      <c r="AA7" s="10">
        <v>106</v>
      </c>
      <c r="AB7" s="10">
        <v>63</v>
      </c>
      <c r="AC7" s="10">
        <v>36</v>
      </c>
      <c r="AD7" s="10">
        <v>33</v>
      </c>
      <c r="AE7" s="10"/>
      <c r="AF7" s="10">
        <v>132</v>
      </c>
      <c r="AG7" s="10">
        <v>251</v>
      </c>
      <c r="AH7" s="10">
        <v>157</v>
      </c>
      <c r="AI7" s="10">
        <v>86</v>
      </c>
      <c r="AJ7" s="10">
        <v>46</v>
      </c>
      <c r="AK7" s="10">
        <v>64</v>
      </c>
      <c r="AL7" s="10"/>
      <c r="AM7" s="10">
        <v>158</v>
      </c>
      <c r="AN7" s="10">
        <v>272</v>
      </c>
      <c r="AO7" s="10">
        <v>223</v>
      </c>
      <c r="AP7" s="10">
        <v>100</v>
      </c>
      <c r="AQ7" s="10">
        <v>17</v>
      </c>
      <c r="AR7" s="10"/>
      <c r="AS7" s="10">
        <v>190</v>
      </c>
      <c r="AT7" s="10">
        <v>178</v>
      </c>
      <c r="AU7" s="10">
        <v>104</v>
      </c>
      <c r="AV7" s="10">
        <v>153</v>
      </c>
      <c r="AW7" s="10">
        <v>100</v>
      </c>
      <c r="AX7" s="10">
        <v>62</v>
      </c>
      <c r="AY7" s="10"/>
      <c r="AZ7" s="10">
        <v>182</v>
      </c>
      <c r="BA7" s="10">
        <v>217</v>
      </c>
      <c r="BB7" s="10">
        <v>139</v>
      </c>
      <c r="BC7" s="10">
        <v>66</v>
      </c>
      <c r="BD7" s="10">
        <v>178</v>
      </c>
      <c r="BE7" s="10"/>
      <c r="BF7" s="10">
        <v>637</v>
      </c>
      <c r="BG7" s="10"/>
      <c r="BH7" s="10">
        <v>507</v>
      </c>
      <c r="BI7" s="10"/>
      <c r="BJ7" s="10">
        <v>212</v>
      </c>
      <c r="BK7" s="10">
        <v>169</v>
      </c>
      <c r="BL7" s="10">
        <v>282</v>
      </c>
      <c r="BM7" s="10">
        <v>47</v>
      </c>
      <c r="BN7" s="10">
        <v>19</v>
      </c>
      <c r="BO7" s="10">
        <v>26</v>
      </c>
      <c r="BP7" s="10"/>
      <c r="BQ7" s="10">
        <v>126</v>
      </c>
      <c r="BR7" s="10">
        <v>217</v>
      </c>
      <c r="BS7" s="10">
        <v>386</v>
      </c>
      <c r="BT7" s="10"/>
      <c r="BU7" s="10">
        <v>39</v>
      </c>
      <c r="BV7" s="10">
        <v>247</v>
      </c>
      <c r="BW7" s="10">
        <v>420</v>
      </c>
      <c r="BX7" s="10"/>
      <c r="BY7" s="10">
        <v>29</v>
      </c>
      <c r="BZ7" s="10"/>
      <c r="CA7" s="10">
        <v>177</v>
      </c>
    </row>
    <row r="8" spans="2:79" ht="30" customHeight="1" x14ac:dyDescent="0.35">
      <c r="B8" s="11" t="s">
        <v>20</v>
      </c>
      <c r="C8" s="11">
        <v>797</v>
      </c>
      <c r="D8" s="11">
        <v>402</v>
      </c>
      <c r="E8" s="11">
        <v>388</v>
      </c>
      <c r="F8" s="11"/>
      <c r="G8" s="11">
        <v>118</v>
      </c>
      <c r="H8" s="11">
        <v>123</v>
      </c>
      <c r="I8" s="11">
        <v>145</v>
      </c>
      <c r="J8" s="11">
        <v>125</v>
      </c>
      <c r="K8" s="11">
        <v>124</v>
      </c>
      <c r="L8" s="11">
        <v>163</v>
      </c>
      <c r="M8" s="11"/>
      <c r="N8" s="11">
        <v>199</v>
      </c>
      <c r="O8" s="11">
        <v>204</v>
      </c>
      <c r="P8" s="11">
        <v>184</v>
      </c>
      <c r="Q8" s="11">
        <v>204</v>
      </c>
      <c r="R8" s="11"/>
      <c r="S8" s="11">
        <v>107</v>
      </c>
      <c r="T8" s="11">
        <v>96</v>
      </c>
      <c r="U8" s="11">
        <v>68</v>
      </c>
      <c r="V8" s="11">
        <v>64</v>
      </c>
      <c r="W8" s="11">
        <v>76</v>
      </c>
      <c r="X8" s="11">
        <v>63</v>
      </c>
      <c r="Y8" s="11">
        <v>58</v>
      </c>
      <c r="Z8" s="11">
        <v>33</v>
      </c>
      <c r="AA8" s="11">
        <v>114</v>
      </c>
      <c r="AB8" s="11">
        <v>57</v>
      </c>
      <c r="AC8" s="11">
        <v>32</v>
      </c>
      <c r="AD8" s="11">
        <v>29</v>
      </c>
      <c r="AE8" s="11"/>
      <c r="AF8" s="11">
        <v>141</v>
      </c>
      <c r="AG8" s="11">
        <v>276</v>
      </c>
      <c r="AH8" s="11">
        <v>163</v>
      </c>
      <c r="AI8" s="11">
        <v>86</v>
      </c>
      <c r="AJ8" s="11">
        <v>37</v>
      </c>
      <c r="AK8" s="11">
        <v>42</v>
      </c>
      <c r="AL8" s="11"/>
      <c r="AM8" s="11">
        <v>181</v>
      </c>
      <c r="AN8" s="11">
        <v>288</v>
      </c>
      <c r="AO8" s="11">
        <v>210</v>
      </c>
      <c r="AP8" s="11">
        <v>92</v>
      </c>
      <c r="AQ8" s="11">
        <v>8</v>
      </c>
      <c r="AR8" s="11"/>
      <c r="AS8" s="11">
        <v>203</v>
      </c>
      <c r="AT8" s="11">
        <v>169</v>
      </c>
      <c r="AU8" s="11">
        <v>114</v>
      </c>
      <c r="AV8" s="11">
        <v>160</v>
      </c>
      <c r="AW8" s="11">
        <v>92</v>
      </c>
      <c r="AX8" s="11">
        <v>59</v>
      </c>
      <c r="AY8" s="11"/>
      <c r="AZ8" s="11">
        <v>147</v>
      </c>
      <c r="BA8" s="11">
        <v>242</v>
      </c>
      <c r="BB8" s="11">
        <v>145</v>
      </c>
      <c r="BC8" s="11">
        <v>54</v>
      </c>
      <c r="BD8" s="11">
        <v>205</v>
      </c>
      <c r="BE8" s="11"/>
      <c r="BF8" s="11">
        <v>619</v>
      </c>
      <c r="BG8" s="11"/>
      <c r="BH8" s="11">
        <v>486</v>
      </c>
      <c r="BI8" s="11"/>
      <c r="BJ8" s="11">
        <v>238</v>
      </c>
      <c r="BK8" s="11">
        <v>167</v>
      </c>
      <c r="BL8" s="11">
        <v>257</v>
      </c>
      <c r="BM8" s="11">
        <v>58</v>
      </c>
      <c r="BN8" s="11">
        <v>20</v>
      </c>
      <c r="BO8" s="11">
        <v>27</v>
      </c>
      <c r="BP8" s="11"/>
      <c r="BQ8" s="11">
        <v>127</v>
      </c>
      <c r="BR8" s="11">
        <v>216</v>
      </c>
      <c r="BS8" s="11">
        <v>394</v>
      </c>
      <c r="BT8" s="11"/>
      <c r="BU8" s="11">
        <v>38</v>
      </c>
      <c r="BV8" s="11">
        <v>236</v>
      </c>
      <c r="BW8" s="11">
        <v>434</v>
      </c>
      <c r="BX8" s="11"/>
      <c r="BY8" s="11">
        <v>38</v>
      </c>
      <c r="BZ8" s="11"/>
      <c r="CA8" s="11">
        <v>173</v>
      </c>
    </row>
    <row r="9" spans="2:79" x14ac:dyDescent="0.35">
      <c r="B9" s="18" t="s">
        <v>655</v>
      </c>
      <c r="C9" s="17">
        <v>0.111566471938451</v>
      </c>
      <c r="D9" s="17">
        <v>0.131034672048878</v>
      </c>
      <c r="E9" s="17">
        <v>8.8046914885247296E-2</v>
      </c>
      <c r="F9" s="17"/>
      <c r="G9" s="17">
        <v>9.5678005426103704E-2</v>
      </c>
      <c r="H9" s="17">
        <v>0.15691871655926201</v>
      </c>
      <c r="I9" s="17">
        <v>0.114025564799976</v>
      </c>
      <c r="J9" s="17">
        <v>0.116368657393425</v>
      </c>
      <c r="K9" s="17">
        <v>9.2010337369119094E-2</v>
      </c>
      <c r="L9" s="17">
        <v>9.7791565780470005E-2</v>
      </c>
      <c r="M9" s="17"/>
      <c r="N9" s="17">
        <v>8.5477640902130295E-2</v>
      </c>
      <c r="O9" s="17">
        <v>0.101539172075085</v>
      </c>
      <c r="P9" s="17">
        <v>0.117397357963976</v>
      </c>
      <c r="Q9" s="17">
        <v>0.14502716433282301</v>
      </c>
      <c r="R9" s="17"/>
      <c r="S9" s="17">
        <v>0.15387117500942399</v>
      </c>
      <c r="T9" s="17">
        <v>8.1533615520260894E-2</v>
      </c>
      <c r="U9" s="17">
        <v>0.154941552620106</v>
      </c>
      <c r="V9" s="17">
        <v>5.04204649890094E-2</v>
      </c>
      <c r="W9" s="17">
        <v>6.2573384827888504E-2</v>
      </c>
      <c r="X9" s="17">
        <v>0.18104658101787499</v>
      </c>
      <c r="Y9" s="17">
        <v>4.7240520375735499E-2</v>
      </c>
      <c r="Z9" s="17">
        <v>0.14396507759939201</v>
      </c>
      <c r="AA9" s="17">
        <v>0.127117557274746</v>
      </c>
      <c r="AB9" s="17">
        <v>5.26768255697867E-2</v>
      </c>
      <c r="AC9" s="17">
        <v>0.129951023235337</v>
      </c>
      <c r="AD9" s="17">
        <v>0.19024806707987699</v>
      </c>
      <c r="AE9" s="17"/>
      <c r="AF9" s="17">
        <v>0.12771554348891101</v>
      </c>
      <c r="AG9" s="17">
        <v>0.13482335720545</v>
      </c>
      <c r="AH9" s="17">
        <v>0.118520048194347</v>
      </c>
      <c r="AI9" s="17">
        <v>6.5177007155115596E-2</v>
      </c>
      <c r="AJ9" s="17">
        <v>1.9911195542660201E-2</v>
      </c>
      <c r="AK9" s="17">
        <v>9.1800149157758207E-2</v>
      </c>
      <c r="AL9" s="17"/>
      <c r="AM9" s="17">
        <v>0.123377834337192</v>
      </c>
      <c r="AN9" s="17">
        <v>0.10234151572013001</v>
      </c>
      <c r="AO9" s="17">
        <v>0.100833591637443</v>
      </c>
      <c r="AP9" s="17">
        <v>9.3371738205325197E-2</v>
      </c>
      <c r="AQ9" s="17">
        <v>5.24951654962586E-2</v>
      </c>
      <c r="AR9" s="17"/>
      <c r="AS9" s="17">
        <v>0.13847121724749201</v>
      </c>
      <c r="AT9" s="17">
        <v>0.101117944086072</v>
      </c>
      <c r="AU9" s="17">
        <v>0.140286054819836</v>
      </c>
      <c r="AV9" s="17">
        <v>8.1257007236294906E-2</v>
      </c>
      <c r="AW9" s="17">
        <v>9.6822857398285306E-2</v>
      </c>
      <c r="AX9" s="17">
        <v>9.8265892202469701E-2</v>
      </c>
      <c r="AY9" s="17"/>
      <c r="AZ9" s="17">
        <v>3.8361315403626903E-2</v>
      </c>
      <c r="BA9" s="17">
        <v>8.4541323931353093E-2</v>
      </c>
      <c r="BB9" s="17">
        <v>8.3913947037412007E-2</v>
      </c>
      <c r="BC9" s="17">
        <v>0.14396668696399001</v>
      </c>
      <c r="BD9" s="17">
        <v>0.20633555288375899</v>
      </c>
      <c r="BE9" s="17"/>
      <c r="BF9" s="17">
        <v>8.7712693784363194E-2</v>
      </c>
      <c r="BG9" s="17"/>
      <c r="BH9" s="17">
        <v>9.7586156414647199E-2</v>
      </c>
      <c r="BI9" s="17"/>
      <c r="BJ9" s="17">
        <v>7.0573233960390197E-2</v>
      </c>
      <c r="BK9" s="17">
        <v>0.14561080382222599</v>
      </c>
      <c r="BL9" s="17">
        <v>9.8879337756314606E-2</v>
      </c>
      <c r="BM9" s="17">
        <v>0.18924791451762399</v>
      </c>
      <c r="BN9" s="17">
        <v>0.18764020591222699</v>
      </c>
      <c r="BO9" s="17">
        <v>0.15269574133581301</v>
      </c>
      <c r="BP9" s="17"/>
      <c r="BQ9" s="17">
        <v>8.6720897645989295E-2</v>
      </c>
      <c r="BR9" s="17">
        <v>0.10080194446183501</v>
      </c>
      <c r="BS9" s="17">
        <v>0.121970605240261</v>
      </c>
      <c r="BT9" s="17"/>
      <c r="BU9" s="17">
        <v>5.9130868405499602E-2</v>
      </c>
      <c r="BV9" s="17">
        <v>6.9728331102177105E-2</v>
      </c>
      <c r="BW9" s="17">
        <v>0.14868642841622101</v>
      </c>
      <c r="BX9" s="17"/>
      <c r="BY9" s="17">
        <v>0.16790785304734099</v>
      </c>
      <c r="BZ9" s="17"/>
      <c r="CA9" s="17">
        <v>0.115241130346521</v>
      </c>
    </row>
    <row r="10" spans="2:79" x14ac:dyDescent="0.35">
      <c r="B10" s="18" t="s">
        <v>656</v>
      </c>
      <c r="C10" s="17">
        <v>0.365634205061038</v>
      </c>
      <c r="D10" s="17">
        <v>0.38043114175405601</v>
      </c>
      <c r="E10" s="17">
        <v>0.34938097031881399</v>
      </c>
      <c r="F10" s="17"/>
      <c r="G10" s="17">
        <v>0.36780944047009301</v>
      </c>
      <c r="H10" s="17">
        <v>0.39610317491732999</v>
      </c>
      <c r="I10" s="17">
        <v>0.45728760684030101</v>
      </c>
      <c r="J10" s="17">
        <v>0.38630743948371898</v>
      </c>
      <c r="K10" s="17">
        <v>0.30511646497742101</v>
      </c>
      <c r="L10" s="17">
        <v>0.28955462436838503</v>
      </c>
      <c r="M10" s="17"/>
      <c r="N10" s="17">
        <v>0.395617687452959</v>
      </c>
      <c r="O10" s="17">
        <v>0.31833511649221402</v>
      </c>
      <c r="P10" s="17">
        <v>0.31626431576980402</v>
      </c>
      <c r="Q10" s="17">
        <v>0.43888587475934898</v>
      </c>
      <c r="R10" s="17"/>
      <c r="S10" s="17">
        <v>0.31161234727754999</v>
      </c>
      <c r="T10" s="17">
        <v>0.45512621970767098</v>
      </c>
      <c r="U10" s="17">
        <v>0.21225233758525</v>
      </c>
      <c r="V10" s="17">
        <v>0.42637739614048797</v>
      </c>
      <c r="W10" s="17">
        <v>0.47410437625637297</v>
      </c>
      <c r="X10" s="17">
        <v>0.30164195124933801</v>
      </c>
      <c r="Y10" s="17">
        <v>0.272812631135601</v>
      </c>
      <c r="Z10" s="17">
        <v>0.20133069419958899</v>
      </c>
      <c r="AA10" s="17">
        <v>0.44804774011432302</v>
      </c>
      <c r="AB10" s="17">
        <v>0.45397027563766401</v>
      </c>
      <c r="AC10" s="17">
        <v>0.23391656410475101</v>
      </c>
      <c r="AD10" s="17">
        <v>0.37026192798152302</v>
      </c>
      <c r="AE10" s="17"/>
      <c r="AF10" s="17">
        <v>0.34570159202089501</v>
      </c>
      <c r="AG10" s="17">
        <v>0.35955428643321402</v>
      </c>
      <c r="AH10" s="17">
        <v>0.337403677136143</v>
      </c>
      <c r="AI10" s="17">
        <v>0.37071981338225202</v>
      </c>
      <c r="AJ10" s="17">
        <v>0.48480314163827298</v>
      </c>
      <c r="AK10" s="17">
        <v>0.457906936118749</v>
      </c>
      <c r="AL10" s="17"/>
      <c r="AM10" s="17">
        <v>0.39707813173895001</v>
      </c>
      <c r="AN10" s="17">
        <v>0.34530177433526099</v>
      </c>
      <c r="AO10" s="17">
        <v>0.34323604931855101</v>
      </c>
      <c r="AP10" s="17">
        <v>0.42011104899948698</v>
      </c>
      <c r="AQ10" s="17">
        <v>0.53565212264435103</v>
      </c>
      <c r="AR10" s="17"/>
      <c r="AS10" s="17">
        <v>0.356195215875172</v>
      </c>
      <c r="AT10" s="17">
        <v>0.40846860810746399</v>
      </c>
      <c r="AU10" s="17">
        <v>0.25911604934700899</v>
      </c>
      <c r="AV10" s="17">
        <v>0.39060625225825801</v>
      </c>
      <c r="AW10" s="17">
        <v>0.37804438815769598</v>
      </c>
      <c r="AX10" s="17">
        <v>0.39457147353023098</v>
      </c>
      <c r="AY10" s="17"/>
      <c r="AZ10" s="17">
        <v>0.36381625830737602</v>
      </c>
      <c r="BA10" s="17">
        <v>0.36158670459936099</v>
      </c>
      <c r="BB10" s="17">
        <v>0.450969809406223</v>
      </c>
      <c r="BC10" s="17">
        <v>0.30408754204556299</v>
      </c>
      <c r="BD10" s="17">
        <v>0.32542177186249099</v>
      </c>
      <c r="BE10" s="17"/>
      <c r="BF10" s="17">
        <v>0.36978810741965201</v>
      </c>
      <c r="BG10" s="17"/>
      <c r="BH10" s="17">
        <v>0.38502751674225</v>
      </c>
      <c r="BI10" s="17"/>
      <c r="BJ10" s="17">
        <v>0.46568445206804099</v>
      </c>
      <c r="BK10" s="17">
        <v>0.35285393951121102</v>
      </c>
      <c r="BL10" s="17">
        <v>0.31966131313502499</v>
      </c>
      <c r="BM10" s="17">
        <v>0.24688963554173901</v>
      </c>
      <c r="BN10" s="17">
        <v>0.31275831894946798</v>
      </c>
      <c r="BO10" s="17">
        <v>0.290921077904708</v>
      </c>
      <c r="BP10" s="17"/>
      <c r="BQ10" s="17">
        <v>0.41093886042178801</v>
      </c>
      <c r="BR10" s="17">
        <v>0.35629456324471798</v>
      </c>
      <c r="BS10" s="17">
        <v>0.37813018288552702</v>
      </c>
      <c r="BT10" s="17"/>
      <c r="BU10" s="17">
        <v>0.38357860299214303</v>
      </c>
      <c r="BV10" s="17">
        <v>0.39533964630012802</v>
      </c>
      <c r="BW10" s="17">
        <v>0.36133648462646401</v>
      </c>
      <c r="BX10" s="17"/>
      <c r="BY10" s="17">
        <v>0.51951196681026801</v>
      </c>
      <c r="BZ10" s="17"/>
      <c r="CA10" s="17">
        <v>0.358939316139463</v>
      </c>
    </row>
    <row r="11" spans="2:79" x14ac:dyDescent="0.35">
      <c r="B11" s="18" t="s">
        <v>657</v>
      </c>
      <c r="C11" s="17">
        <v>0.33958984743423998</v>
      </c>
      <c r="D11" s="17">
        <v>0.344416658177155</v>
      </c>
      <c r="E11" s="17">
        <v>0.335769645439433</v>
      </c>
      <c r="F11" s="17"/>
      <c r="G11" s="17">
        <v>0.358955575792616</v>
      </c>
      <c r="H11" s="17">
        <v>0.30022406901267801</v>
      </c>
      <c r="I11" s="17">
        <v>0.22412395917397401</v>
      </c>
      <c r="J11" s="17">
        <v>0.30642196125976101</v>
      </c>
      <c r="K11" s="17">
        <v>0.42624334037260098</v>
      </c>
      <c r="L11" s="17">
        <v>0.41769462776960398</v>
      </c>
      <c r="M11" s="17"/>
      <c r="N11" s="17">
        <v>0.349366879723292</v>
      </c>
      <c r="O11" s="17">
        <v>0.34834529767412697</v>
      </c>
      <c r="P11" s="17">
        <v>0.32847122973554899</v>
      </c>
      <c r="Q11" s="17">
        <v>0.32079170949420299</v>
      </c>
      <c r="R11" s="17"/>
      <c r="S11" s="17">
        <v>0.33901573147180603</v>
      </c>
      <c r="T11" s="17">
        <v>0.27696869818377401</v>
      </c>
      <c r="U11" s="17">
        <v>0.44849846169184399</v>
      </c>
      <c r="V11" s="17">
        <v>0.27182311281590099</v>
      </c>
      <c r="W11" s="17">
        <v>0.35899958348858102</v>
      </c>
      <c r="X11" s="17">
        <v>0.27529423557205202</v>
      </c>
      <c r="Y11" s="17">
        <v>0.44363742258934902</v>
      </c>
      <c r="Z11" s="17">
        <v>0.51223482639395501</v>
      </c>
      <c r="AA11" s="17">
        <v>0.27597544413563901</v>
      </c>
      <c r="AB11" s="17">
        <v>0.33045615074055601</v>
      </c>
      <c r="AC11" s="17">
        <v>0.36620514198714399</v>
      </c>
      <c r="AD11" s="17">
        <v>0.36944792016928002</v>
      </c>
      <c r="AE11" s="17"/>
      <c r="AF11" s="17">
        <v>0.33609086686088702</v>
      </c>
      <c r="AG11" s="17">
        <v>0.34845630434041203</v>
      </c>
      <c r="AH11" s="17">
        <v>0.32619954235758603</v>
      </c>
      <c r="AI11" s="17">
        <v>0.37751050031893901</v>
      </c>
      <c r="AJ11" s="17">
        <v>0.31106465106796599</v>
      </c>
      <c r="AK11" s="17">
        <v>0.33746718677559301</v>
      </c>
      <c r="AL11" s="17"/>
      <c r="AM11" s="17">
        <v>0.32553835393772002</v>
      </c>
      <c r="AN11" s="17">
        <v>0.36780762235361097</v>
      </c>
      <c r="AO11" s="17">
        <v>0.32027544798959001</v>
      </c>
      <c r="AP11" s="17">
        <v>0.35902933466168302</v>
      </c>
      <c r="AQ11" s="17">
        <v>0.253917301370155</v>
      </c>
      <c r="AR11" s="17"/>
      <c r="AS11" s="17">
        <v>0.329715633736054</v>
      </c>
      <c r="AT11" s="17">
        <v>0.315923148502393</v>
      </c>
      <c r="AU11" s="17">
        <v>0.37072773530889203</v>
      </c>
      <c r="AV11" s="17">
        <v>0.35257178694601798</v>
      </c>
      <c r="AW11" s="17">
        <v>0.31682205300499999</v>
      </c>
      <c r="AX11" s="17">
        <v>0.38175314693010998</v>
      </c>
      <c r="AY11" s="17"/>
      <c r="AZ11" s="17">
        <v>0.39264259096701298</v>
      </c>
      <c r="BA11" s="17">
        <v>0.356436868001693</v>
      </c>
      <c r="BB11" s="17">
        <v>0.314288958539715</v>
      </c>
      <c r="BC11" s="17">
        <v>0.350690501936188</v>
      </c>
      <c r="BD11" s="17">
        <v>0.29515868720474803</v>
      </c>
      <c r="BE11" s="17"/>
      <c r="BF11" s="17">
        <v>0.34660321993701199</v>
      </c>
      <c r="BG11" s="17"/>
      <c r="BH11" s="17">
        <v>0.34387858507146901</v>
      </c>
      <c r="BI11" s="17"/>
      <c r="BJ11" s="17">
        <v>0.28203887219637402</v>
      </c>
      <c r="BK11" s="17">
        <v>0.31973778686954002</v>
      </c>
      <c r="BL11" s="17">
        <v>0.41539474086764699</v>
      </c>
      <c r="BM11" s="17">
        <v>0.35445961154926803</v>
      </c>
      <c r="BN11" s="17">
        <v>0.27940390346677102</v>
      </c>
      <c r="BO11" s="17">
        <v>0.26814125640054398</v>
      </c>
      <c r="BP11" s="17"/>
      <c r="BQ11" s="17">
        <v>0.33533079823606399</v>
      </c>
      <c r="BR11" s="17">
        <v>0.36618515957069298</v>
      </c>
      <c r="BS11" s="17">
        <v>0.341007555411866</v>
      </c>
      <c r="BT11" s="17"/>
      <c r="BU11" s="17">
        <v>0.26118365032185598</v>
      </c>
      <c r="BV11" s="17">
        <v>0.36080830514407097</v>
      </c>
      <c r="BW11" s="17">
        <v>0.34073320824367997</v>
      </c>
      <c r="BX11" s="17"/>
      <c r="BY11" s="17">
        <v>0.205619537454377</v>
      </c>
      <c r="BZ11" s="17"/>
      <c r="CA11" s="17">
        <v>0.30978741618956002</v>
      </c>
    </row>
    <row r="12" spans="2:79" x14ac:dyDescent="0.35">
      <c r="B12" s="18" t="s">
        <v>658</v>
      </c>
      <c r="C12" s="17">
        <v>9.8321537028456404E-2</v>
      </c>
      <c r="D12" s="17">
        <v>8.1471567419005297E-2</v>
      </c>
      <c r="E12" s="17">
        <v>0.11743944108356499</v>
      </c>
      <c r="F12" s="17"/>
      <c r="G12" s="17">
        <v>0.104731247284972</v>
      </c>
      <c r="H12" s="17">
        <v>0.100525352587692</v>
      </c>
      <c r="I12" s="17">
        <v>9.3019103244014106E-2</v>
      </c>
      <c r="J12" s="17">
        <v>0.12239263728045</v>
      </c>
      <c r="K12" s="17">
        <v>7.5820915321767504E-2</v>
      </c>
      <c r="L12" s="17">
        <v>9.5300856885773597E-2</v>
      </c>
      <c r="M12" s="17"/>
      <c r="N12" s="17">
        <v>9.5837678454093203E-2</v>
      </c>
      <c r="O12" s="17">
        <v>0.13440657739569101</v>
      </c>
      <c r="P12" s="17">
        <v>0.116383043253937</v>
      </c>
      <c r="Q12" s="17">
        <v>4.7194467106785702E-2</v>
      </c>
      <c r="R12" s="17"/>
      <c r="S12" s="17">
        <v>0.12349439895308099</v>
      </c>
      <c r="T12" s="17">
        <v>0.119145098488691</v>
      </c>
      <c r="U12" s="17">
        <v>0.12755617607323999</v>
      </c>
      <c r="V12" s="17">
        <v>0.114949200143232</v>
      </c>
      <c r="W12" s="17">
        <v>4.4202452541858499E-2</v>
      </c>
      <c r="X12" s="17">
        <v>8.3865735638709402E-2</v>
      </c>
      <c r="Y12" s="17">
        <v>9.81369157512645E-2</v>
      </c>
      <c r="Z12" s="17">
        <v>9.4603864987959793E-2</v>
      </c>
      <c r="AA12" s="17">
        <v>9.6152004217051695E-2</v>
      </c>
      <c r="AB12" s="17">
        <v>9.8869644827882394E-2</v>
      </c>
      <c r="AC12" s="17">
        <v>5.6041224766400499E-2</v>
      </c>
      <c r="AD12" s="17">
        <v>6.3358754523790001E-2</v>
      </c>
      <c r="AE12" s="17"/>
      <c r="AF12" s="17">
        <v>0.108281711592637</v>
      </c>
      <c r="AG12" s="17">
        <v>8.1995284848122602E-2</v>
      </c>
      <c r="AH12" s="17">
        <v>0.108388623249523</v>
      </c>
      <c r="AI12" s="17">
        <v>0.12629273101129601</v>
      </c>
      <c r="AJ12" s="17">
        <v>0.149740579365291</v>
      </c>
      <c r="AK12" s="17">
        <v>9.6952205137294994E-2</v>
      </c>
      <c r="AL12" s="17"/>
      <c r="AM12" s="17">
        <v>8.3154604503168597E-2</v>
      </c>
      <c r="AN12" s="17">
        <v>0.105650998992931</v>
      </c>
      <c r="AO12" s="17">
        <v>0.12722867238955601</v>
      </c>
      <c r="AP12" s="17">
        <v>4.9188547263025899E-2</v>
      </c>
      <c r="AQ12" s="17">
        <v>8.1024620237542005E-2</v>
      </c>
      <c r="AR12" s="17"/>
      <c r="AS12" s="17">
        <v>9.7994007936840904E-2</v>
      </c>
      <c r="AT12" s="17">
        <v>9.4816283877077301E-2</v>
      </c>
      <c r="AU12" s="17">
        <v>0.131827930190516</v>
      </c>
      <c r="AV12" s="17">
        <v>8.1904550417418107E-2</v>
      </c>
      <c r="AW12" s="17">
        <v>8.2229363681444997E-2</v>
      </c>
      <c r="AX12" s="17">
        <v>0.11417399505343299</v>
      </c>
      <c r="AY12" s="17"/>
      <c r="AZ12" s="17">
        <v>0.12217977056516501</v>
      </c>
      <c r="BA12" s="17">
        <v>0.11178195111780501</v>
      </c>
      <c r="BB12" s="17">
        <v>7.1984803913692205E-2</v>
      </c>
      <c r="BC12" s="17">
        <v>7.1713325176323894E-2</v>
      </c>
      <c r="BD12" s="17">
        <v>9.3153329002657603E-2</v>
      </c>
      <c r="BE12" s="17"/>
      <c r="BF12" s="17">
        <v>0.10812937426411499</v>
      </c>
      <c r="BG12" s="17"/>
      <c r="BH12" s="17">
        <v>0.106927184321327</v>
      </c>
      <c r="BI12" s="17"/>
      <c r="BJ12" s="17">
        <v>8.79536438377959E-2</v>
      </c>
      <c r="BK12" s="17">
        <v>9.7801263965322099E-2</v>
      </c>
      <c r="BL12" s="17">
        <v>9.2572255348038299E-2</v>
      </c>
      <c r="BM12" s="17">
        <v>0.124582409405356</v>
      </c>
      <c r="BN12" s="17">
        <v>0.116692806322995</v>
      </c>
      <c r="BO12" s="17">
        <v>0.16314593251684001</v>
      </c>
      <c r="BP12" s="17"/>
      <c r="BQ12" s="17">
        <v>0.12891249601945001</v>
      </c>
      <c r="BR12" s="17">
        <v>8.6722011524475506E-2</v>
      </c>
      <c r="BS12" s="17">
        <v>9.7099020609482098E-2</v>
      </c>
      <c r="BT12" s="17"/>
      <c r="BU12" s="17">
        <v>0.23319137721345301</v>
      </c>
      <c r="BV12" s="17">
        <v>8.9010931910406002E-2</v>
      </c>
      <c r="BW12" s="17">
        <v>9.3886973606734106E-2</v>
      </c>
      <c r="BX12" s="17"/>
      <c r="BY12" s="17">
        <v>9.5493172037912202E-2</v>
      </c>
      <c r="BZ12" s="17"/>
      <c r="CA12" s="17">
        <v>0.120574757989694</v>
      </c>
    </row>
    <row r="13" spans="2:79" x14ac:dyDescent="0.35">
      <c r="B13" s="18" t="s">
        <v>136</v>
      </c>
      <c r="C13" s="19">
        <v>8.4887938537813498E-2</v>
      </c>
      <c r="D13" s="19">
        <v>6.2645960600906395E-2</v>
      </c>
      <c r="E13" s="19">
        <v>0.109363028272941</v>
      </c>
      <c r="F13" s="19"/>
      <c r="G13" s="19">
        <v>7.2825731026215201E-2</v>
      </c>
      <c r="H13" s="19">
        <v>4.6228686923036798E-2</v>
      </c>
      <c r="I13" s="19">
        <v>0.111543765941735</v>
      </c>
      <c r="J13" s="19">
        <v>6.8509304582645106E-2</v>
      </c>
      <c r="K13" s="19">
        <v>0.100808941959091</v>
      </c>
      <c r="L13" s="19">
        <v>9.9658325195767006E-2</v>
      </c>
      <c r="M13" s="19"/>
      <c r="N13" s="19">
        <v>7.3700113467525294E-2</v>
      </c>
      <c r="O13" s="19">
        <v>9.7373836362882202E-2</v>
      </c>
      <c r="P13" s="19">
        <v>0.12148405327673301</v>
      </c>
      <c r="Q13" s="19">
        <v>4.81007843068392E-2</v>
      </c>
      <c r="R13" s="19"/>
      <c r="S13" s="19">
        <v>7.2006347288139094E-2</v>
      </c>
      <c r="T13" s="19">
        <v>6.7226368099602904E-2</v>
      </c>
      <c r="U13" s="19">
        <v>5.67514720295604E-2</v>
      </c>
      <c r="V13" s="19">
        <v>0.13642982591136801</v>
      </c>
      <c r="W13" s="19">
        <v>6.0120202885299803E-2</v>
      </c>
      <c r="X13" s="19">
        <v>0.15815149652202501</v>
      </c>
      <c r="Y13" s="19">
        <v>0.13817251014805099</v>
      </c>
      <c r="Z13" s="19">
        <v>4.7865536819103799E-2</v>
      </c>
      <c r="AA13" s="19">
        <v>5.2707254258239099E-2</v>
      </c>
      <c r="AB13" s="19">
        <v>6.4027103224110593E-2</v>
      </c>
      <c r="AC13" s="19">
        <v>0.21388604590636701</v>
      </c>
      <c r="AD13" s="19">
        <v>6.68333024552997E-3</v>
      </c>
      <c r="AE13" s="19"/>
      <c r="AF13" s="19">
        <v>8.2210286036669897E-2</v>
      </c>
      <c r="AG13" s="19">
        <v>7.5170767172800801E-2</v>
      </c>
      <c r="AH13" s="19">
        <v>0.109488109062401</v>
      </c>
      <c r="AI13" s="19">
        <v>6.02999481323978E-2</v>
      </c>
      <c r="AJ13" s="19">
        <v>3.448043238581E-2</v>
      </c>
      <c r="AK13" s="19">
        <v>1.5873522810604199E-2</v>
      </c>
      <c r="AL13" s="19"/>
      <c r="AM13" s="19">
        <v>7.0851075482970094E-2</v>
      </c>
      <c r="AN13" s="19">
        <v>7.8898088598066796E-2</v>
      </c>
      <c r="AO13" s="19">
        <v>0.10842623866485999</v>
      </c>
      <c r="AP13" s="19">
        <v>7.8299330870478995E-2</v>
      </c>
      <c r="AQ13" s="19">
        <v>7.6910790251693006E-2</v>
      </c>
      <c r="AR13" s="19"/>
      <c r="AS13" s="19">
        <v>7.7623925204440905E-2</v>
      </c>
      <c r="AT13" s="19">
        <v>7.9674015426994302E-2</v>
      </c>
      <c r="AU13" s="19">
        <v>9.8042230333747704E-2</v>
      </c>
      <c r="AV13" s="19">
        <v>9.3660403142011406E-2</v>
      </c>
      <c r="AW13" s="19">
        <v>0.12608133775757399</v>
      </c>
      <c r="AX13" s="19">
        <v>1.1235492283755999E-2</v>
      </c>
      <c r="AY13" s="19"/>
      <c r="AZ13" s="19">
        <v>8.3000064756819605E-2</v>
      </c>
      <c r="BA13" s="19">
        <v>8.56531523497885E-2</v>
      </c>
      <c r="BB13" s="19">
        <v>7.8842481102957607E-2</v>
      </c>
      <c r="BC13" s="19">
        <v>0.129541943877935</v>
      </c>
      <c r="BD13" s="19">
        <v>7.9930659046344901E-2</v>
      </c>
      <c r="BE13" s="19"/>
      <c r="BF13" s="19">
        <v>8.7766604594857398E-2</v>
      </c>
      <c r="BG13" s="19"/>
      <c r="BH13" s="19">
        <v>6.6580557450307096E-2</v>
      </c>
      <c r="BI13" s="19"/>
      <c r="BJ13" s="19">
        <v>9.3749797937399099E-2</v>
      </c>
      <c r="BK13" s="19">
        <v>8.3996205831700199E-2</v>
      </c>
      <c r="BL13" s="19">
        <v>7.3492352892974996E-2</v>
      </c>
      <c r="BM13" s="19">
        <v>8.4820428986013094E-2</v>
      </c>
      <c r="BN13" s="19">
        <v>0.10350476534854</v>
      </c>
      <c r="BO13" s="19">
        <v>0.12509599184209599</v>
      </c>
      <c r="BP13" s="19"/>
      <c r="BQ13" s="19">
        <v>3.8096947676708001E-2</v>
      </c>
      <c r="BR13" s="19">
        <v>8.9996321198278495E-2</v>
      </c>
      <c r="BS13" s="19">
        <v>6.17926358528628E-2</v>
      </c>
      <c r="BT13" s="19"/>
      <c r="BU13" s="19">
        <v>6.2915501067048393E-2</v>
      </c>
      <c r="BV13" s="19">
        <v>8.5112785543217898E-2</v>
      </c>
      <c r="BW13" s="19">
        <v>5.5356905106901201E-2</v>
      </c>
      <c r="BX13" s="19"/>
      <c r="BY13" s="19">
        <v>1.1467470650101799E-2</v>
      </c>
      <c r="BZ13" s="19"/>
      <c r="CA13" s="19">
        <v>9.5457379334761894E-2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CA18"/>
  <sheetViews>
    <sheetView showGridLines="0" topLeftCell="A4"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794</v>
      </c>
      <c r="D7" s="10">
        <v>377</v>
      </c>
      <c r="E7" s="10">
        <v>412</v>
      </c>
      <c r="F7" s="10"/>
      <c r="G7" s="10">
        <v>86</v>
      </c>
      <c r="H7" s="10">
        <v>109</v>
      </c>
      <c r="I7" s="10">
        <v>108</v>
      </c>
      <c r="J7" s="10">
        <v>135</v>
      </c>
      <c r="K7" s="10">
        <v>144</v>
      </c>
      <c r="L7" s="10">
        <v>212</v>
      </c>
      <c r="M7" s="10"/>
      <c r="N7" s="10">
        <v>318</v>
      </c>
      <c r="O7" s="10">
        <v>220</v>
      </c>
      <c r="P7" s="10">
        <v>100</v>
      </c>
      <c r="Q7" s="10">
        <v>149</v>
      </c>
      <c r="R7" s="10"/>
      <c r="S7" s="10">
        <v>101</v>
      </c>
      <c r="T7" s="10">
        <v>124</v>
      </c>
      <c r="U7" s="10">
        <v>65</v>
      </c>
      <c r="V7" s="10">
        <v>58</v>
      </c>
      <c r="W7" s="10">
        <v>60</v>
      </c>
      <c r="X7" s="10">
        <v>66</v>
      </c>
      <c r="Y7" s="10">
        <v>72</v>
      </c>
      <c r="Z7" s="10">
        <v>29</v>
      </c>
      <c r="AA7" s="10">
        <v>77</v>
      </c>
      <c r="AB7" s="10">
        <v>76</v>
      </c>
      <c r="AC7" s="10">
        <v>38</v>
      </c>
      <c r="AD7" s="10">
        <v>28</v>
      </c>
      <c r="AE7" s="10"/>
      <c r="AF7" s="10">
        <v>128</v>
      </c>
      <c r="AG7" s="10">
        <v>256</v>
      </c>
      <c r="AH7" s="10">
        <v>148</v>
      </c>
      <c r="AI7" s="10">
        <v>82</v>
      </c>
      <c r="AJ7" s="10">
        <v>52</v>
      </c>
      <c r="AK7" s="10">
        <v>65</v>
      </c>
      <c r="AL7" s="10"/>
      <c r="AM7" s="10">
        <v>152</v>
      </c>
      <c r="AN7" s="10">
        <v>261</v>
      </c>
      <c r="AO7" s="10">
        <v>232</v>
      </c>
      <c r="AP7" s="10">
        <v>114</v>
      </c>
      <c r="AQ7" s="10">
        <v>13</v>
      </c>
      <c r="AR7" s="10"/>
      <c r="AS7" s="10">
        <v>188</v>
      </c>
      <c r="AT7" s="10">
        <v>193</v>
      </c>
      <c r="AU7" s="10">
        <v>101</v>
      </c>
      <c r="AV7" s="10">
        <v>152</v>
      </c>
      <c r="AW7" s="10">
        <v>105</v>
      </c>
      <c r="AX7" s="10">
        <v>54</v>
      </c>
      <c r="AY7" s="10"/>
      <c r="AZ7" s="10">
        <v>180</v>
      </c>
      <c r="BA7" s="10">
        <v>226</v>
      </c>
      <c r="BB7" s="10">
        <v>127</v>
      </c>
      <c r="BC7" s="10">
        <v>77</v>
      </c>
      <c r="BD7" s="10">
        <v>180</v>
      </c>
      <c r="BE7" s="10"/>
      <c r="BF7" s="10">
        <v>641</v>
      </c>
      <c r="BG7" s="10"/>
      <c r="BH7" s="10">
        <v>516</v>
      </c>
      <c r="BI7" s="10"/>
      <c r="BJ7" s="10">
        <v>218</v>
      </c>
      <c r="BK7" s="10">
        <v>176</v>
      </c>
      <c r="BL7" s="10">
        <v>256</v>
      </c>
      <c r="BM7" s="10">
        <v>56</v>
      </c>
      <c r="BN7" s="10">
        <v>23</v>
      </c>
      <c r="BO7" s="10">
        <v>20</v>
      </c>
      <c r="BP7" s="10"/>
      <c r="BQ7" s="10">
        <v>112</v>
      </c>
      <c r="BR7" s="10">
        <v>208</v>
      </c>
      <c r="BS7" s="10">
        <v>409</v>
      </c>
      <c r="BT7" s="10"/>
      <c r="BU7" s="10">
        <v>39</v>
      </c>
      <c r="BV7" s="10">
        <v>255</v>
      </c>
      <c r="BW7" s="10">
        <v>422</v>
      </c>
      <c r="BX7" s="10"/>
      <c r="BY7" s="10">
        <v>21</v>
      </c>
      <c r="BZ7" s="10"/>
      <c r="CA7" s="10">
        <v>214</v>
      </c>
    </row>
    <row r="8" spans="2:79" ht="30" customHeight="1" x14ac:dyDescent="0.35">
      <c r="B8" s="11" t="s">
        <v>20</v>
      </c>
      <c r="C8" s="11">
        <v>774</v>
      </c>
      <c r="D8" s="11">
        <v>378</v>
      </c>
      <c r="E8" s="11">
        <v>390</v>
      </c>
      <c r="F8" s="11"/>
      <c r="G8" s="11">
        <v>98</v>
      </c>
      <c r="H8" s="11">
        <v>118</v>
      </c>
      <c r="I8" s="11">
        <v>135</v>
      </c>
      <c r="J8" s="11">
        <v>148</v>
      </c>
      <c r="K8" s="11">
        <v>110</v>
      </c>
      <c r="L8" s="11">
        <v>165</v>
      </c>
      <c r="M8" s="11"/>
      <c r="N8" s="11">
        <v>218</v>
      </c>
      <c r="O8" s="11">
        <v>213</v>
      </c>
      <c r="P8" s="11">
        <v>165</v>
      </c>
      <c r="Q8" s="11">
        <v>170</v>
      </c>
      <c r="R8" s="11"/>
      <c r="S8" s="11">
        <v>103</v>
      </c>
      <c r="T8" s="11">
        <v>114</v>
      </c>
      <c r="U8" s="11">
        <v>58</v>
      </c>
      <c r="V8" s="11">
        <v>58</v>
      </c>
      <c r="W8" s="11">
        <v>58</v>
      </c>
      <c r="X8" s="11">
        <v>74</v>
      </c>
      <c r="Y8" s="11">
        <v>70</v>
      </c>
      <c r="Z8" s="11">
        <v>30</v>
      </c>
      <c r="AA8" s="11">
        <v>80</v>
      </c>
      <c r="AB8" s="11">
        <v>72</v>
      </c>
      <c r="AC8" s="11">
        <v>32</v>
      </c>
      <c r="AD8" s="11">
        <v>26</v>
      </c>
      <c r="AE8" s="11"/>
      <c r="AF8" s="11">
        <v>134</v>
      </c>
      <c r="AG8" s="11">
        <v>275</v>
      </c>
      <c r="AH8" s="11">
        <v>140</v>
      </c>
      <c r="AI8" s="11">
        <v>78</v>
      </c>
      <c r="AJ8" s="11">
        <v>44</v>
      </c>
      <c r="AK8" s="11">
        <v>45</v>
      </c>
      <c r="AL8" s="11"/>
      <c r="AM8" s="11">
        <v>163</v>
      </c>
      <c r="AN8" s="11">
        <v>273</v>
      </c>
      <c r="AO8" s="11">
        <v>211</v>
      </c>
      <c r="AP8" s="11">
        <v>98</v>
      </c>
      <c r="AQ8" s="11">
        <v>8</v>
      </c>
      <c r="AR8" s="11"/>
      <c r="AS8" s="11">
        <v>197</v>
      </c>
      <c r="AT8" s="11">
        <v>184</v>
      </c>
      <c r="AU8" s="11">
        <v>106</v>
      </c>
      <c r="AV8" s="11">
        <v>142</v>
      </c>
      <c r="AW8" s="11">
        <v>94</v>
      </c>
      <c r="AX8" s="11">
        <v>49</v>
      </c>
      <c r="AY8" s="11"/>
      <c r="AZ8" s="11">
        <v>142</v>
      </c>
      <c r="BA8" s="11">
        <v>237</v>
      </c>
      <c r="BB8" s="11">
        <v>137</v>
      </c>
      <c r="BC8" s="11">
        <v>72</v>
      </c>
      <c r="BD8" s="11">
        <v>182</v>
      </c>
      <c r="BE8" s="11"/>
      <c r="BF8" s="11">
        <v>611</v>
      </c>
      <c r="BG8" s="11"/>
      <c r="BH8" s="11">
        <v>475</v>
      </c>
      <c r="BI8" s="11"/>
      <c r="BJ8" s="11">
        <v>219</v>
      </c>
      <c r="BK8" s="11">
        <v>163</v>
      </c>
      <c r="BL8" s="11">
        <v>233</v>
      </c>
      <c r="BM8" s="11">
        <v>66</v>
      </c>
      <c r="BN8" s="11">
        <v>27</v>
      </c>
      <c r="BO8" s="11">
        <v>21</v>
      </c>
      <c r="BP8" s="11"/>
      <c r="BQ8" s="11">
        <v>109</v>
      </c>
      <c r="BR8" s="11">
        <v>206</v>
      </c>
      <c r="BS8" s="11">
        <v>392</v>
      </c>
      <c r="BT8" s="11"/>
      <c r="BU8" s="11">
        <v>34</v>
      </c>
      <c r="BV8" s="11">
        <v>234</v>
      </c>
      <c r="BW8" s="11">
        <v>428</v>
      </c>
      <c r="BX8" s="11"/>
      <c r="BY8" s="11">
        <v>25</v>
      </c>
      <c r="BZ8" s="11"/>
      <c r="CA8" s="11">
        <v>203</v>
      </c>
    </row>
    <row r="9" spans="2:79" x14ac:dyDescent="0.35">
      <c r="B9" s="18" t="s">
        <v>655</v>
      </c>
      <c r="C9" s="17">
        <v>0.190609221736948</v>
      </c>
      <c r="D9" s="17">
        <v>0.19919568320393499</v>
      </c>
      <c r="E9" s="17">
        <v>0.18257202365391101</v>
      </c>
      <c r="F9" s="17"/>
      <c r="G9" s="17">
        <v>0.20840442317045199</v>
      </c>
      <c r="H9" s="17">
        <v>0.15267591411576201</v>
      </c>
      <c r="I9" s="17">
        <v>0.170183201496348</v>
      </c>
      <c r="J9" s="17">
        <v>0.20235503535159399</v>
      </c>
      <c r="K9" s="17">
        <v>0.160182448390602</v>
      </c>
      <c r="L9" s="17">
        <v>0.23354903075344999</v>
      </c>
      <c r="M9" s="17"/>
      <c r="N9" s="17">
        <v>0.16134869395793899</v>
      </c>
      <c r="O9" s="17">
        <v>0.236152052399763</v>
      </c>
      <c r="P9" s="17">
        <v>0.16799140365547799</v>
      </c>
      <c r="Q9" s="17">
        <v>0.201278159718905</v>
      </c>
      <c r="R9" s="17"/>
      <c r="S9" s="17">
        <v>0.194536806338097</v>
      </c>
      <c r="T9" s="17">
        <v>0.22783206334182601</v>
      </c>
      <c r="U9" s="17">
        <v>0.13996054869646901</v>
      </c>
      <c r="V9" s="17">
        <v>0.31496656139169499</v>
      </c>
      <c r="W9" s="17">
        <v>0.15409797709752901</v>
      </c>
      <c r="X9" s="17">
        <v>0.24051942336950699</v>
      </c>
      <c r="Y9" s="17">
        <v>0.16011300557100699</v>
      </c>
      <c r="Z9" s="17">
        <v>6.9456812451987204E-2</v>
      </c>
      <c r="AA9" s="17">
        <v>0.17783291996291101</v>
      </c>
      <c r="AB9" s="17">
        <v>0.173759078716169</v>
      </c>
      <c r="AC9" s="17">
        <v>0.13244355566171401</v>
      </c>
      <c r="AD9" s="17">
        <v>0.167471715398545</v>
      </c>
      <c r="AE9" s="17"/>
      <c r="AF9" s="17">
        <v>0.213724909122916</v>
      </c>
      <c r="AG9" s="17">
        <v>0.18523458588044101</v>
      </c>
      <c r="AH9" s="17">
        <v>0.19305941158856299</v>
      </c>
      <c r="AI9" s="17">
        <v>0.22203781480943699</v>
      </c>
      <c r="AJ9" s="17">
        <v>0.19730966602890401</v>
      </c>
      <c r="AK9" s="17">
        <v>0.148914962600455</v>
      </c>
      <c r="AL9" s="17"/>
      <c r="AM9" s="17">
        <v>0.25462906141324798</v>
      </c>
      <c r="AN9" s="17">
        <v>0.195005685153574</v>
      </c>
      <c r="AO9" s="17">
        <v>0.15079941328534699</v>
      </c>
      <c r="AP9" s="17">
        <v>0.16143864138643499</v>
      </c>
      <c r="AQ9" s="17">
        <v>0.27126342511942902</v>
      </c>
      <c r="AR9" s="17"/>
      <c r="AS9" s="17">
        <v>0.21153065045761801</v>
      </c>
      <c r="AT9" s="17">
        <v>0.201971820635377</v>
      </c>
      <c r="AU9" s="17">
        <v>0.167013499388042</v>
      </c>
      <c r="AV9" s="17">
        <v>0.181555343239964</v>
      </c>
      <c r="AW9" s="17">
        <v>0.14158402116340399</v>
      </c>
      <c r="AX9" s="17">
        <v>0.23751681140372699</v>
      </c>
      <c r="AY9" s="17"/>
      <c r="AZ9" s="17">
        <v>0.19742592428557901</v>
      </c>
      <c r="BA9" s="17">
        <v>0.192612671294557</v>
      </c>
      <c r="BB9" s="17">
        <v>0.186383674880929</v>
      </c>
      <c r="BC9" s="17">
        <v>0.10381874030282801</v>
      </c>
      <c r="BD9" s="17">
        <v>0.21142689542041099</v>
      </c>
      <c r="BE9" s="17"/>
      <c r="BF9" s="17">
        <v>0.18775944535234701</v>
      </c>
      <c r="BG9" s="17"/>
      <c r="BH9" s="17">
        <v>0.188582168340756</v>
      </c>
      <c r="BI9" s="17"/>
      <c r="BJ9" s="17">
        <v>0.186883062270844</v>
      </c>
      <c r="BK9" s="17">
        <v>0.25041891793257098</v>
      </c>
      <c r="BL9" s="17">
        <v>0.15990199045422401</v>
      </c>
      <c r="BM9" s="17">
        <v>0.22983017783375501</v>
      </c>
      <c r="BN9" s="17">
        <v>0.15431981209993101</v>
      </c>
      <c r="BO9" s="17">
        <v>0.111587614161185</v>
      </c>
      <c r="BP9" s="17"/>
      <c r="BQ9" s="17">
        <v>0.18086468357219601</v>
      </c>
      <c r="BR9" s="17">
        <v>0.183325974912526</v>
      </c>
      <c r="BS9" s="17">
        <v>0.21408665497490301</v>
      </c>
      <c r="BT9" s="17"/>
      <c r="BU9" s="17">
        <v>0.30030800087602499</v>
      </c>
      <c r="BV9" s="17">
        <v>0.21416993420071501</v>
      </c>
      <c r="BW9" s="17">
        <v>0.17862971327958099</v>
      </c>
      <c r="BX9" s="17"/>
      <c r="BY9" s="17">
        <v>0.24311534849258601</v>
      </c>
      <c r="BZ9" s="17"/>
      <c r="CA9" s="17">
        <v>0.17957416315323099</v>
      </c>
    </row>
    <row r="10" spans="2:79" x14ac:dyDescent="0.35">
      <c r="B10" s="18" t="s">
        <v>656</v>
      </c>
      <c r="C10" s="17">
        <v>0.35583014033615801</v>
      </c>
      <c r="D10" s="17">
        <v>0.37866313320917599</v>
      </c>
      <c r="E10" s="17">
        <v>0.33901652955266598</v>
      </c>
      <c r="F10" s="17"/>
      <c r="G10" s="17">
        <v>0.32385683040121199</v>
      </c>
      <c r="H10" s="17">
        <v>0.47348610376032102</v>
      </c>
      <c r="I10" s="17">
        <v>0.39985380579675101</v>
      </c>
      <c r="J10" s="17">
        <v>0.318802053241449</v>
      </c>
      <c r="K10" s="17">
        <v>0.34599119878310902</v>
      </c>
      <c r="L10" s="17">
        <v>0.294637553081807</v>
      </c>
      <c r="M10" s="17"/>
      <c r="N10" s="17">
        <v>0.39895931378771099</v>
      </c>
      <c r="O10" s="17">
        <v>0.35315511672765498</v>
      </c>
      <c r="P10" s="17">
        <v>0.37778694956775699</v>
      </c>
      <c r="Q10" s="17">
        <v>0.29242012538727902</v>
      </c>
      <c r="R10" s="17"/>
      <c r="S10" s="17">
        <v>0.39154401921523402</v>
      </c>
      <c r="T10" s="17">
        <v>0.38946485648083801</v>
      </c>
      <c r="U10" s="17">
        <v>0.45986266449831398</v>
      </c>
      <c r="V10" s="17">
        <v>0.37041974605524902</v>
      </c>
      <c r="W10" s="17">
        <v>0.43800200766435698</v>
      </c>
      <c r="X10" s="17">
        <v>0.31793236734015101</v>
      </c>
      <c r="Y10" s="17">
        <v>0.25005376180417799</v>
      </c>
      <c r="Z10" s="17">
        <v>0.39291994881629899</v>
      </c>
      <c r="AA10" s="17">
        <v>0.26531330827072702</v>
      </c>
      <c r="AB10" s="17">
        <v>0.30427035021137</v>
      </c>
      <c r="AC10" s="17">
        <v>0.35174381728945803</v>
      </c>
      <c r="AD10" s="17">
        <v>0.39483322871267301</v>
      </c>
      <c r="AE10" s="17"/>
      <c r="AF10" s="17">
        <v>0.32146268933482602</v>
      </c>
      <c r="AG10" s="17">
        <v>0.38223310627203499</v>
      </c>
      <c r="AH10" s="17">
        <v>0.31656604855928899</v>
      </c>
      <c r="AI10" s="17">
        <v>0.45966002714002602</v>
      </c>
      <c r="AJ10" s="17">
        <v>0.34248798885235998</v>
      </c>
      <c r="AK10" s="17">
        <v>0.36946607043810697</v>
      </c>
      <c r="AL10" s="17"/>
      <c r="AM10" s="17">
        <v>0.28466138455698298</v>
      </c>
      <c r="AN10" s="17">
        <v>0.37401301908199602</v>
      </c>
      <c r="AO10" s="17">
        <v>0.37918584453493898</v>
      </c>
      <c r="AP10" s="17">
        <v>0.364111602902011</v>
      </c>
      <c r="AQ10" s="17">
        <v>0.303118623685805</v>
      </c>
      <c r="AR10" s="17"/>
      <c r="AS10" s="17">
        <v>0.34457371630220301</v>
      </c>
      <c r="AT10" s="17">
        <v>0.298445387835089</v>
      </c>
      <c r="AU10" s="17">
        <v>0.42255892691755997</v>
      </c>
      <c r="AV10" s="17">
        <v>0.3521839029178</v>
      </c>
      <c r="AW10" s="17">
        <v>0.40863241931821997</v>
      </c>
      <c r="AX10" s="17">
        <v>0.37350081270545499</v>
      </c>
      <c r="AY10" s="17"/>
      <c r="AZ10" s="17">
        <v>0.352066917748317</v>
      </c>
      <c r="BA10" s="17">
        <v>0.40592567714939898</v>
      </c>
      <c r="BB10" s="17">
        <v>0.30018855140079997</v>
      </c>
      <c r="BC10" s="17">
        <v>0.35358546176193401</v>
      </c>
      <c r="BD10" s="17">
        <v>0.336916467149319</v>
      </c>
      <c r="BE10" s="17"/>
      <c r="BF10" s="17">
        <v>0.367637245255235</v>
      </c>
      <c r="BG10" s="17"/>
      <c r="BH10" s="17">
        <v>0.36152056362594098</v>
      </c>
      <c r="BI10" s="17"/>
      <c r="BJ10" s="17">
        <v>0.350902062226015</v>
      </c>
      <c r="BK10" s="17">
        <v>0.314612081891541</v>
      </c>
      <c r="BL10" s="17">
        <v>0.38113654082482101</v>
      </c>
      <c r="BM10" s="17">
        <v>0.346570530975571</v>
      </c>
      <c r="BN10" s="17">
        <v>0.50253512222123498</v>
      </c>
      <c r="BO10" s="17">
        <v>0.23886664804347901</v>
      </c>
      <c r="BP10" s="17"/>
      <c r="BQ10" s="17">
        <v>0.36004190108758699</v>
      </c>
      <c r="BR10" s="17">
        <v>0.410354783350946</v>
      </c>
      <c r="BS10" s="17">
        <v>0.34238563677079698</v>
      </c>
      <c r="BT10" s="17"/>
      <c r="BU10" s="17">
        <v>0.44842467327983199</v>
      </c>
      <c r="BV10" s="17">
        <v>0.41623325794798299</v>
      </c>
      <c r="BW10" s="17">
        <v>0.32248895938725702</v>
      </c>
      <c r="BX10" s="17"/>
      <c r="BY10" s="17">
        <v>0.227197273493149</v>
      </c>
      <c r="BZ10" s="17"/>
      <c r="CA10" s="17">
        <v>0.30096163530812797</v>
      </c>
    </row>
    <row r="11" spans="2:79" x14ac:dyDescent="0.35">
      <c r="B11" s="18" t="s">
        <v>657</v>
      </c>
      <c r="C11" s="17">
        <v>0.225430485714254</v>
      </c>
      <c r="D11" s="17">
        <v>0.23329238437451599</v>
      </c>
      <c r="E11" s="17">
        <v>0.21073744981624101</v>
      </c>
      <c r="F11" s="17"/>
      <c r="G11" s="17">
        <v>0.31486995044542598</v>
      </c>
      <c r="H11" s="17">
        <v>0.197393433304931</v>
      </c>
      <c r="I11" s="17">
        <v>0.225040029844708</v>
      </c>
      <c r="J11" s="17">
        <v>0.18158572400849299</v>
      </c>
      <c r="K11" s="17">
        <v>0.21750005946305501</v>
      </c>
      <c r="L11" s="17">
        <v>0.23746084058854799</v>
      </c>
      <c r="M11" s="17"/>
      <c r="N11" s="17">
        <v>0.21317354075665801</v>
      </c>
      <c r="O11" s="17">
        <v>0.203153950278781</v>
      </c>
      <c r="P11" s="17">
        <v>0.221920552482685</v>
      </c>
      <c r="Q11" s="17">
        <v>0.26253992770108397</v>
      </c>
      <c r="R11" s="17"/>
      <c r="S11" s="17">
        <v>0.220206216194342</v>
      </c>
      <c r="T11" s="17">
        <v>0.120154228162923</v>
      </c>
      <c r="U11" s="17">
        <v>0.27851493493514601</v>
      </c>
      <c r="V11" s="17">
        <v>0.15433222585951101</v>
      </c>
      <c r="W11" s="17">
        <v>0.25642752074542502</v>
      </c>
      <c r="X11" s="17">
        <v>0.25041486100381599</v>
      </c>
      <c r="Y11" s="17">
        <v>0.251878528656793</v>
      </c>
      <c r="Z11" s="17">
        <v>0.40501726125259901</v>
      </c>
      <c r="AA11" s="17">
        <v>0.21852568197238401</v>
      </c>
      <c r="AB11" s="17">
        <v>0.243568915169186</v>
      </c>
      <c r="AC11" s="17">
        <v>0.25697993437025501</v>
      </c>
      <c r="AD11" s="17">
        <v>0.25977099186420399</v>
      </c>
      <c r="AE11" s="17"/>
      <c r="AF11" s="17">
        <v>0.179499115385025</v>
      </c>
      <c r="AG11" s="17">
        <v>0.241790429076323</v>
      </c>
      <c r="AH11" s="17">
        <v>0.240304187856336</v>
      </c>
      <c r="AI11" s="17">
        <v>0.15290844419272301</v>
      </c>
      <c r="AJ11" s="17">
        <v>0.23455718971235201</v>
      </c>
      <c r="AK11" s="17">
        <v>0.21013400135093499</v>
      </c>
      <c r="AL11" s="17"/>
      <c r="AM11" s="17">
        <v>0.21791121468643701</v>
      </c>
      <c r="AN11" s="17">
        <v>0.21525460612702599</v>
      </c>
      <c r="AO11" s="17">
        <v>0.22739864097068599</v>
      </c>
      <c r="AP11" s="17">
        <v>0.24622220187991301</v>
      </c>
      <c r="AQ11" s="17">
        <v>9.4893951368515597E-2</v>
      </c>
      <c r="AR11" s="17"/>
      <c r="AS11" s="17">
        <v>0.23102944029449199</v>
      </c>
      <c r="AT11" s="17">
        <v>0.24350596688888099</v>
      </c>
      <c r="AU11" s="17">
        <v>0.22051254911684801</v>
      </c>
      <c r="AV11" s="17">
        <v>0.25640690367428698</v>
      </c>
      <c r="AW11" s="17">
        <v>0.166752461956582</v>
      </c>
      <c r="AX11" s="17">
        <v>0.17201279745734799</v>
      </c>
      <c r="AY11" s="17"/>
      <c r="AZ11" s="17">
        <v>0.21544503078813901</v>
      </c>
      <c r="BA11" s="17">
        <v>0.184916193626639</v>
      </c>
      <c r="BB11" s="17">
        <v>0.26709175667254997</v>
      </c>
      <c r="BC11" s="17">
        <v>0.22321526954948701</v>
      </c>
      <c r="BD11" s="17">
        <v>0.25947363329652101</v>
      </c>
      <c r="BE11" s="17"/>
      <c r="BF11" s="17">
        <v>0.21692113378908001</v>
      </c>
      <c r="BG11" s="17"/>
      <c r="BH11" s="17">
        <v>0.220672660922827</v>
      </c>
      <c r="BI11" s="17"/>
      <c r="BJ11" s="17">
        <v>0.21910622731927901</v>
      </c>
      <c r="BK11" s="17">
        <v>0.25506293712961298</v>
      </c>
      <c r="BL11" s="17">
        <v>0.22107882193891701</v>
      </c>
      <c r="BM11" s="17">
        <v>0.20215793944902299</v>
      </c>
      <c r="BN11" s="17">
        <v>7.9627313664666494E-2</v>
      </c>
      <c r="BO11" s="17">
        <v>0.37103095725346003</v>
      </c>
      <c r="BP11" s="17"/>
      <c r="BQ11" s="17">
        <v>0.28364244440446701</v>
      </c>
      <c r="BR11" s="17">
        <v>0.21122722736768401</v>
      </c>
      <c r="BS11" s="17">
        <v>0.213220126143322</v>
      </c>
      <c r="BT11" s="17"/>
      <c r="BU11" s="17">
        <v>0.23831085266594901</v>
      </c>
      <c r="BV11" s="17">
        <v>0.18315219684588799</v>
      </c>
      <c r="BW11" s="17">
        <v>0.26207696853013701</v>
      </c>
      <c r="BX11" s="17"/>
      <c r="BY11" s="17">
        <v>0.165116205532578</v>
      </c>
      <c r="BZ11" s="17"/>
      <c r="CA11" s="17">
        <v>0.30444793607464199</v>
      </c>
    </row>
    <row r="12" spans="2:79" x14ac:dyDescent="0.35">
      <c r="B12" s="18" t="s">
        <v>658</v>
      </c>
      <c r="C12" s="17">
        <v>0.14493768820464201</v>
      </c>
      <c r="D12" s="17">
        <v>0.12738062283284901</v>
      </c>
      <c r="E12" s="17">
        <v>0.162154749682897</v>
      </c>
      <c r="F12" s="17"/>
      <c r="G12" s="17">
        <v>7.9497610981277403E-2</v>
      </c>
      <c r="H12" s="17">
        <v>0.110968166435936</v>
      </c>
      <c r="I12" s="17">
        <v>0.161495384743682</v>
      </c>
      <c r="J12" s="17">
        <v>0.19953729102038301</v>
      </c>
      <c r="K12" s="17">
        <v>0.16879271095335399</v>
      </c>
      <c r="L12" s="17">
        <v>0.12948034358343399</v>
      </c>
      <c r="M12" s="17"/>
      <c r="N12" s="17">
        <v>0.159303803869357</v>
      </c>
      <c r="O12" s="17">
        <v>0.13989226377776201</v>
      </c>
      <c r="P12" s="17">
        <v>0.13227570279623699</v>
      </c>
      <c r="Q12" s="17">
        <v>0.14513161462690299</v>
      </c>
      <c r="R12" s="17"/>
      <c r="S12" s="17">
        <v>0.15512694521922499</v>
      </c>
      <c r="T12" s="17">
        <v>0.200457880568222</v>
      </c>
      <c r="U12" s="17">
        <v>5.9865973557124599E-2</v>
      </c>
      <c r="V12" s="17">
        <v>8.29086018478839E-2</v>
      </c>
      <c r="W12" s="17">
        <v>9.6960677116546101E-2</v>
      </c>
      <c r="X12" s="17">
        <v>7.6707124285207207E-2</v>
      </c>
      <c r="Y12" s="17">
        <v>0.23001877786046901</v>
      </c>
      <c r="Z12" s="17">
        <v>0.104619455657346</v>
      </c>
      <c r="AA12" s="17">
        <v>0.21654082371509001</v>
      </c>
      <c r="AB12" s="17">
        <v>0.14701183527190501</v>
      </c>
      <c r="AC12" s="17">
        <v>7.3955196687507094E-2</v>
      </c>
      <c r="AD12" s="17">
        <v>0.17038286344428799</v>
      </c>
      <c r="AE12" s="17"/>
      <c r="AF12" s="17">
        <v>0.17021836339868299</v>
      </c>
      <c r="AG12" s="17">
        <v>0.108836871259353</v>
      </c>
      <c r="AH12" s="17">
        <v>0.20278548709972699</v>
      </c>
      <c r="AI12" s="17">
        <v>0.107733811177607</v>
      </c>
      <c r="AJ12" s="17">
        <v>0.156423310623688</v>
      </c>
      <c r="AK12" s="17">
        <v>0.233131792667928</v>
      </c>
      <c r="AL12" s="17"/>
      <c r="AM12" s="17">
        <v>0.153482092004356</v>
      </c>
      <c r="AN12" s="17">
        <v>0.136762840131612</v>
      </c>
      <c r="AO12" s="17">
        <v>0.15493613738033099</v>
      </c>
      <c r="AP12" s="17">
        <v>0.138693424025009</v>
      </c>
      <c r="AQ12" s="17">
        <v>0.26340693011069399</v>
      </c>
      <c r="AR12" s="17"/>
      <c r="AS12" s="17">
        <v>0.152059087040878</v>
      </c>
      <c r="AT12" s="17">
        <v>0.14400762673512801</v>
      </c>
      <c r="AU12" s="17">
        <v>0.13477813364169899</v>
      </c>
      <c r="AV12" s="17">
        <v>0.13731277550375201</v>
      </c>
      <c r="AW12" s="17">
        <v>0.13928204845210501</v>
      </c>
      <c r="AX12" s="17">
        <v>0.17624068312746199</v>
      </c>
      <c r="AY12" s="17"/>
      <c r="AZ12" s="17">
        <v>0.127954339746646</v>
      </c>
      <c r="BA12" s="17">
        <v>0.148976340026688</v>
      </c>
      <c r="BB12" s="17">
        <v>0.200999422274552</v>
      </c>
      <c r="BC12" s="17">
        <v>0.163470011842205</v>
      </c>
      <c r="BD12" s="17">
        <v>0.10605246339638399</v>
      </c>
      <c r="BE12" s="17"/>
      <c r="BF12" s="17">
        <v>0.149937110064464</v>
      </c>
      <c r="BG12" s="17"/>
      <c r="BH12" s="17">
        <v>0.14786295247894099</v>
      </c>
      <c r="BI12" s="17"/>
      <c r="BJ12" s="17">
        <v>0.16582639727756701</v>
      </c>
      <c r="BK12" s="17">
        <v>0.108849926451282</v>
      </c>
      <c r="BL12" s="17">
        <v>0.147606692865798</v>
      </c>
      <c r="BM12" s="17">
        <v>0.126684349890125</v>
      </c>
      <c r="BN12" s="17">
        <v>0.21502887361033801</v>
      </c>
      <c r="BO12" s="17">
        <v>0.145087388449474</v>
      </c>
      <c r="BP12" s="17"/>
      <c r="BQ12" s="17">
        <v>0.12645079856654801</v>
      </c>
      <c r="BR12" s="17">
        <v>0.133385983248512</v>
      </c>
      <c r="BS12" s="17">
        <v>0.16382371201644599</v>
      </c>
      <c r="BT12" s="17"/>
      <c r="BU12" s="17">
        <v>1.2956473178193701E-2</v>
      </c>
      <c r="BV12" s="17">
        <v>0.12165538344815301</v>
      </c>
      <c r="BW12" s="17">
        <v>0.17235846682450701</v>
      </c>
      <c r="BX12" s="17"/>
      <c r="BY12" s="17">
        <v>0.25047652162837802</v>
      </c>
      <c r="BZ12" s="17"/>
      <c r="CA12" s="17">
        <v>0.132734951769235</v>
      </c>
    </row>
    <row r="13" spans="2:79" x14ac:dyDescent="0.35">
      <c r="B13" s="18" t="s">
        <v>136</v>
      </c>
      <c r="C13" s="19">
        <v>8.3192464007998498E-2</v>
      </c>
      <c r="D13" s="19">
        <v>6.1468176379523697E-2</v>
      </c>
      <c r="E13" s="19">
        <v>0.10551924729428599</v>
      </c>
      <c r="F13" s="19"/>
      <c r="G13" s="19">
        <v>7.3371185001632103E-2</v>
      </c>
      <c r="H13" s="19">
        <v>6.5476382383049397E-2</v>
      </c>
      <c r="I13" s="19">
        <v>4.3427578118511501E-2</v>
      </c>
      <c r="J13" s="19">
        <v>9.7719896378080706E-2</v>
      </c>
      <c r="K13" s="19">
        <v>0.10753358240987999</v>
      </c>
      <c r="L13" s="19">
        <v>0.10487223199276099</v>
      </c>
      <c r="M13" s="19"/>
      <c r="N13" s="19">
        <v>6.7214647628334095E-2</v>
      </c>
      <c r="O13" s="19">
        <v>6.7646616816040006E-2</v>
      </c>
      <c r="P13" s="19">
        <v>0.10002539149784299</v>
      </c>
      <c r="Q13" s="19">
        <v>9.8630172565829302E-2</v>
      </c>
      <c r="R13" s="19"/>
      <c r="S13" s="19">
        <v>3.85860130331016E-2</v>
      </c>
      <c r="T13" s="19">
        <v>6.2090971446190302E-2</v>
      </c>
      <c r="U13" s="19">
        <v>6.1795878312946501E-2</v>
      </c>
      <c r="V13" s="19">
        <v>7.737286484566E-2</v>
      </c>
      <c r="W13" s="19">
        <v>5.45118173761426E-2</v>
      </c>
      <c r="X13" s="19">
        <v>0.11442622400131899</v>
      </c>
      <c r="Y13" s="19">
        <v>0.107935926107552</v>
      </c>
      <c r="Z13" s="19">
        <v>2.7986521821768601E-2</v>
      </c>
      <c r="AA13" s="19">
        <v>0.121787266078889</v>
      </c>
      <c r="AB13" s="19">
        <v>0.13138982063137</v>
      </c>
      <c r="AC13" s="19">
        <v>0.18487749599106601</v>
      </c>
      <c r="AD13" s="19">
        <v>7.5412005802905496E-3</v>
      </c>
      <c r="AE13" s="19"/>
      <c r="AF13" s="19">
        <v>0.11509492275855</v>
      </c>
      <c r="AG13" s="19">
        <v>8.1905007511847205E-2</v>
      </c>
      <c r="AH13" s="19">
        <v>4.7284864896085403E-2</v>
      </c>
      <c r="AI13" s="19">
        <v>5.7659902680208298E-2</v>
      </c>
      <c r="AJ13" s="19">
        <v>6.9221844782696898E-2</v>
      </c>
      <c r="AK13" s="19">
        <v>3.8353172942575599E-2</v>
      </c>
      <c r="AL13" s="19"/>
      <c r="AM13" s="19">
        <v>8.9316247338975197E-2</v>
      </c>
      <c r="AN13" s="19">
        <v>7.8963849505791703E-2</v>
      </c>
      <c r="AO13" s="19">
        <v>8.7679963828696597E-2</v>
      </c>
      <c r="AP13" s="19">
        <v>8.9534129806631196E-2</v>
      </c>
      <c r="AQ13" s="19">
        <v>6.7317069715555802E-2</v>
      </c>
      <c r="AR13" s="19"/>
      <c r="AS13" s="19">
        <v>6.0807105904809498E-2</v>
      </c>
      <c r="AT13" s="19">
        <v>0.112069197905524</v>
      </c>
      <c r="AU13" s="19">
        <v>5.5136890935850703E-2</v>
      </c>
      <c r="AV13" s="19">
        <v>7.2541074664197694E-2</v>
      </c>
      <c r="AW13" s="19">
        <v>0.143749049109689</v>
      </c>
      <c r="AX13" s="19">
        <v>4.0728895306007998E-2</v>
      </c>
      <c r="AY13" s="19"/>
      <c r="AZ13" s="19">
        <v>0.10710778743131801</v>
      </c>
      <c r="BA13" s="19">
        <v>6.7569117902717496E-2</v>
      </c>
      <c r="BB13" s="19">
        <v>4.53365947711689E-2</v>
      </c>
      <c r="BC13" s="19">
        <v>0.15591051654354601</v>
      </c>
      <c r="BD13" s="19">
        <v>8.6130540737364203E-2</v>
      </c>
      <c r="BE13" s="19"/>
      <c r="BF13" s="19">
        <v>7.7745065538873906E-2</v>
      </c>
      <c r="BG13" s="19"/>
      <c r="BH13" s="19">
        <v>8.1361654631535593E-2</v>
      </c>
      <c r="BI13" s="19"/>
      <c r="BJ13" s="19">
        <v>7.7282250906294495E-2</v>
      </c>
      <c r="BK13" s="19">
        <v>7.1056136594992506E-2</v>
      </c>
      <c r="BL13" s="19">
        <v>9.0275953916241006E-2</v>
      </c>
      <c r="BM13" s="19">
        <v>9.4757001851525094E-2</v>
      </c>
      <c r="BN13" s="19">
        <v>4.8488878403829698E-2</v>
      </c>
      <c r="BO13" s="19">
        <v>0.13342739209240201</v>
      </c>
      <c r="BP13" s="19"/>
      <c r="BQ13" s="19">
        <v>4.9000172369202899E-2</v>
      </c>
      <c r="BR13" s="19">
        <v>6.1706031120330899E-2</v>
      </c>
      <c r="BS13" s="19">
        <v>6.64838700945318E-2</v>
      </c>
      <c r="BT13" s="19"/>
      <c r="BU13" s="19">
        <v>0</v>
      </c>
      <c r="BV13" s="19">
        <v>6.47892275572622E-2</v>
      </c>
      <c r="BW13" s="19">
        <v>6.4445891978517703E-2</v>
      </c>
      <c r="BX13" s="19"/>
      <c r="BY13" s="19">
        <v>0.114094650853309</v>
      </c>
      <c r="BZ13" s="19"/>
      <c r="CA13" s="19">
        <v>8.2281313694764199E-2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CA18"/>
  <sheetViews>
    <sheetView showGridLines="0" topLeftCell="A5"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823</v>
      </c>
      <c r="D7" s="10">
        <v>386</v>
      </c>
      <c r="E7" s="10">
        <v>435</v>
      </c>
      <c r="F7" s="10"/>
      <c r="G7" s="10">
        <v>92</v>
      </c>
      <c r="H7" s="10">
        <v>122</v>
      </c>
      <c r="I7" s="10">
        <v>99</v>
      </c>
      <c r="J7" s="10">
        <v>128</v>
      </c>
      <c r="K7" s="10">
        <v>176</v>
      </c>
      <c r="L7" s="10">
        <v>206</v>
      </c>
      <c r="M7" s="10"/>
      <c r="N7" s="10">
        <v>322</v>
      </c>
      <c r="O7" s="10">
        <v>226</v>
      </c>
      <c r="P7" s="10">
        <v>105</v>
      </c>
      <c r="Q7" s="10">
        <v>165</v>
      </c>
      <c r="R7" s="10"/>
      <c r="S7" s="10">
        <v>109</v>
      </c>
      <c r="T7" s="10">
        <v>89</v>
      </c>
      <c r="U7" s="10">
        <v>80</v>
      </c>
      <c r="V7" s="10">
        <v>57</v>
      </c>
      <c r="W7" s="10">
        <v>62</v>
      </c>
      <c r="X7" s="10">
        <v>64</v>
      </c>
      <c r="Y7" s="10">
        <v>62</v>
      </c>
      <c r="Z7" s="10">
        <v>32</v>
      </c>
      <c r="AA7" s="10">
        <v>112</v>
      </c>
      <c r="AB7" s="10">
        <v>87</v>
      </c>
      <c r="AC7" s="10">
        <v>45</v>
      </c>
      <c r="AD7" s="10">
        <v>24</v>
      </c>
      <c r="AE7" s="10"/>
      <c r="AF7" s="10">
        <v>125</v>
      </c>
      <c r="AG7" s="10">
        <v>247</v>
      </c>
      <c r="AH7" s="10">
        <v>162</v>
      </c>
      <c r="AI7" s="10">
        <v>98</v>
      </c>
      <c r="AJ7" s="10">
        <v>50</v>
      </c>
      <c r="AK7" s="10">
        <v>67</v>
      </c>
      <c r="AL7" s="10"/>
      <c r="AM7" s="10">
        <v>178</v>
      </c>
      <c r="AN7" s="10">
        <v>244</v>
      </c>
      <c r="AO7" s="10">
        <v>240</v>
      </c>
      <c r="AP7" s="10">
        <v>117</v>
      </c>
      <c r="AQ7" s="10">
        <v>27</v>
      </c>
      <c r="AR7" s="10"/>
      <c r="AS7" s="10">
        <v>168</v>
      </c>
      <c r="AT7" s="10">
        <v>184</v>
      </c>
      <c r="AU7" s="10">
        <v>125</v>
      </c>
      <c r="AV7" s="10">
        <v>159</v>
      </c>
      <c r="AW7" s="10">
        <v>106</v>
      </c>
      <c r="AX7" s="10">
        <v>81</v>
      </c>
      <c r="AY7" s="10"/>
      <c r="AZ7" s="10">
        <v>203</v>
      </c>
      <c r="BA7" s="10">
        <v>227</v>
      </c>
      <c r="BB7" s="10">
        <v>141</v>
      </c>
      <c r="BC7" s="10">
        <v>69</v>
      </c>
      <c r="BD7" s="10">
        <v>177</v>
      </c>
      <c r="BE7" s="10"/>
      <c r="BF7" s="10">
        <v>658</v>
      </c>
      <c r="BG7" s="10"/>
      <c r="BH7" s="10">
        <v>520</v>
      </c>
      <c r="BI7" s="10"/>
      <c r="BJ7" s="10">
        <v>227</v>
      </c>
      <c r="BK7" s="10">
        <v>143</v>
      </c>
      <c r="BL7" s="10">
        <v>289</v>
      </c>
      <c r="BM7" s="10">
        <v>55</v>
      </c>
      <c r="BN7" s="10">
        <v>32</v>
      </c>
      <c r="BO7" s="10">
        <v>32</v>
      </c>
      <c r="BP7" s="10"/>
      <c r="BQ7" s="10">
        <v>128</v>
      </c>
      <c r="BR7" s="10">
        <v>205</v>
      </c>
      <c r="BS7" s="10">
        <v>424</v>
      </c>
      <c r="BT7" s="10"/>
      <c r="BU7" s="10">
        <v>32</v>
      </c>
      <c r="BV7" s="10">
        <v>254</v>
      </c>
      <c r="BW7" s="10">
        <v>432</v>
      </c>
      <c r="BX7" s="10"/>
      <c r="BY7" s="10">
        <v>30</v>
      </c>
      <c r="BZ7" s="10"/>
      <c r="CA7" s="10">
        <v>212</v>
      </c>
    </row>
    <row r="8" spans="2:79" ht="30" customHeight="1" x14ac:dyDescent="0.35">
      <c r="B8" s="11" t="s">
        <v>20</v>
      </c>
      <c r="C8" s="11">
        <v>826</v>
      </c>
      <c r="D8" s="11">
        <v>404</v>
      </c>
      <c r="E8" s="11">
        <v>420</v>
      </c>
      <c r="F8" s="11"/>
      <c r="G8" s="11">
        <v>107</v>
      </c>
      <c r="H8" s="11">
        <v>147</v>
      </c>
      <c r="I8" s="11">
        <v>135</v>
      </c>
      <c r="J8" s="11">
        <v>135</v>
      </c>
      <c r="K8" s="11">
        <v>136</v>
      </c>
      <c r="L8" s="11">
        <v>165</v>
      </c>
      <c r="M8" s="11"/>
      <c r="N8" s="11">
        <v>219</v>
      </c>
      <c r="O8" s="11">
        <v>214</v>
      </c>
      <c r="P8" s="11">
        <v>176</v>
      </c>
      <c r="Q8" s="11">
        <v>212</v>
      </c>
      <c r="R8" s="11"/>
      <c r="S8" s="11">
        <v>126</v>
      </c>
      <c r="T8" s="11">
        <v>85</v>
      </c>
      <c r="U8" s="11">
        <v>72</v>
      </c>
      <c r="V8" s="11">
        <v>69</v>
      </c>
      <c r="W8" s="11">
        <v>64</v>
      </c>
      <c r="X8" s="11">
        <v>77</v>
      </c>
      <c r="Y8" s="11">
        <v>58</v>
      </c>
      <c r="Z8" s="11">
        <v>33</v>
      </c>
      <c r="AA8" s="11">
        <v>104</v>
      </c>
      <c r="AB8" s="11">
        <v>77</v>
      </c>
      <c r="AC8" s="11">
        <v>39</v>
      </c>
      <c r="AD8" s="11">
        <v>23</v>
      </c>
      <c r="AE8" s="11"/>
      <c r="AF8" s="11">
        <v>133</v>
      </c>
      <c r="AG8" s="11">
        <v>267</v>
      </c>
      <c r="AH8" s="11">
        <v>166</v>
      </c>
      <c r="AI8" s="11">
        <v>92</v>
      </c>
      <c r="AJ8" s="11">
        <v>47</v>
      </c>
      <c r="AK8" s="11">
        <v>45</v>
      </c>
      <c r="AL8" s="11"/>
      <c r="AM8" s="11">
        <v>196</v>
      </c>
      <c r="AN8" s="11">
        <v>256</v>
      </c>
      <c r="AO8" s="11">
        <v>225</v>
      </c>
      <c r="AP8" s="11">
        <v>108</v>
      </c>
      <c r="AQ8" s="11">
        <v>21</v>
      </c>
      <c r="AR8" s="11"/>
      <c r="AS8" s="11">
        <v>172</v>
      </c>
      <c r="AT8" s="11">
        <v>184</v>
      </c>
      <c r="AU8" s="11">
        <v>134</v>
      </c>
      <c r="AV8" s="11">
        <v>161</v>
      </c>
      <c r="AW8" s="11">
        <v>100</v>
      </c>
      <c r="AX8" s="11">
        <v>74</v>
      </c>
      <c r="AY8" s="11"/>
      <c r="AZ8" s="11">
        <v>187</v>
      </c>
      <c r="BA8" s="11">
        <v>242</v>
      </c>
      <c r="BB8" s="11">
        <v>143</v>
      </c>
      <c r="BC8" s="11">
        <v>56</v>
      </c>
      <c r="BD8" s="11">
        <v>193</v>
      </c>
      <c r="BE8" s="11"/>
      <c r="BF8" s="11">
        <v>643</v>
      </c>
      <c r="BG8" s="11"/>
      <c r="BH8" s="11">
        <v>498</v>
      </c>
      <c r="BI8" s="11"/>
      <c r="BJ8" s="11">
        <v>247</v>
      </c>
      <c r="BK8" s="11">
        <v>130</v>
      </c>
      <c r="BL8" s="11">
        <v>253</v>
      </c>
      <c r="BM8" s="11">
        <v>65</v>
      </c>
      <c r="BN8" s="11">
        <v>44</v>
      </c>
      <c r="BO8" s="11">
        <v>33</v>
      </c>
      <c r="BP8" s="11"/>
      <c r="BQ8" s="11">
        <v>132</v>
      </c>
      <c r="BR8" s="11">
        <v>208</v>
      </c>
      <c r="BS8" s="11">
        <v>413</v>
      </c>
      <c r="BT8" s="11"/>
      <c r="BU8" s="11">
        <v>33</v>
      </c>
      <c r="BV8" s="11">
        <v>252</v>
      </c>
      <c r="BW8" s="11">
        <v>426</v>
      </c>
      <c r="BX8" s="11"/>
      <c r="BY8" s="11">
        <v>32</v>
      </c>
      <c r="BZ8" s="11"/>
      <c r="CA8" s="11">
        <v>192</v>
      </c>
    </row>
    <row r="9" spans="2:79" x14ac:dyDescent="0.35">
      <c r="B9" s="18" t="s">
        <v>655</v>
      </c>
      <c r="C9" s="17">
        <v>0.43959439054254401</v>
      </c>
      <c r="D9" s="17">
        <v>0.433919389564562</v>
      </c>
      <c r="E9" s="17">
        <v>0.44479939419468401</v>
      </c>
      <c r="F9" s="17"/>
      <c r="G9" s="17">
        <v>0.42949573303336502</v>
      </c>
      <c r="H9" s="17">
        <v>0.43127933163255899</v>
      </c>
      <c r="I9" s="17">
        <v>0.49844665505949998</v>
      </c>
      <c r="J9" s="17">
        <v>0.40279533086697</v>
      </c>
      <c r="K9" s="17">
        <v>0.431050439614452</v>
      </c>
      <c r="L9" s="17">
        <v>0.44246740640316601</v>
      </c>
      <c r="M9" s="17"/>
      <c r="N9" s="17">
        <v>0.46664476126825499</v>
      </c>
      <c r="O9" s="17">
        <v>0.41298222387768202</v>
      </c>
      <c r="P9" s="17">
        <v>0.38575920484264098</v>
      </c>
      <c r="Q9" s="17">
        <v>0.47786182912221098</v>
      </c>
      <c r="R9" s="17"/>
      <c r="S9" s="17">
        <v>0.41578855461514702</v>
      </c>
      <c r="T9" s="17">
        <v>0.443571738944258</v>
      </c>
      <c r="U9" s="17">
        <v>0.36243602368299999</v>
      </c>
      <c r="V9" s="17">
        <v>0.47184009171660501</v>
      </c>
      <c r="W9" s="17">
        <v>0.469472240226877</v>
      </c>
      <c r="X9" s="17">
        <v>0.47981852172076001</v>
      </c>
      <c r="Y9" s="17">
        <v>0.421908410370125</v>
      </c>
      <c r="Z9" s="17">
        <v>0.48750748606845601</v>
      </c>
      <c r="AA9" s="17">
        <v>0.50847295630950995</v>
      </c>
      <c r="AB9" s="17">
        <v>0.379676607974678</v>
      </c>
      <c r="AC9" s="17">
        <v>0.35350610955297701</v>
      </c>
      <c r="AD9" s="17">
        <v>0.49157564320927</v>
      </c>
      <c r="AE9" s="17"/>
      <c r="AF9" s="17">
        <v>0.41584141977815398</v>
      </c>
      <c r="AG9" s="17">
        <v>0.45600641164750999</v>
      </c>
      <c r="AH9" s="17">
        <v>0.42750455070763099</v>
      </c>
      <c r="AI9" s="17">
        <v>0.381360141003801</v>
      </c>
      <c r="AJ9" s="17">
        <v>0.41741059512037398</v>
      </c>
      <c r="AK9" s="17">
        <v>0.518581014178226</v>
      </c>
      <c r="AL9" s="17"/>
      <c r="AM9" s="17">
        <v>0.399778227810338</v>
      </c>
      <c r="AN9" s="17">
        <v>0.47354043375199101</v>
      </c>
      <c r="AO9" s="17">
        <v>0.457080433112037</v>
      </c>
      <c r="AP9" s="17">
        <v>0.41636902462399999</v>
      </c>
      <c r="AQ9" s="17">
        <v>0.36415414518856998</v>
      </c>
      <c r="AR9" s="17"/>
      <c r="AS9" s="17">
        <v>0.45618286851290601</v>
      </c>
      <c r="AT9" s="17">
        <v>0.43809908396588498</v>
      </c>
      <c r="AU9" s="17">
        <v>0.43336176714725</v>
      </c>
      <c r="AV9" s="17">
        <v>0.39549329967254099</v>
      </c>
      <c r="AW9" s="17">
        <v>0.475515415974124</v>
      </c>
      <c r="AX9" s="17">
        <v>0.463249655780898</v>
      </c>
      <c r="AY9" s="17"/>
      <c r="AZ9" s="17">
        <v>0.45154098928595698</v>
      </c>
      <c r="BA9" s="17">
        <v>0.42633358017190998</v>
      </c>
      <c r="BB9" s="17">
        <v>0.41914847079870199</v>
      </c>
      <c r="BC9" s="17">
        <v>0.44090474784866401</v>
      </c>
      <c r="BD9" s="17">
        <v>0.45879829438472702</v>
      </c>
      <c r="BE9" s="17"/>
      <c r="BF9" s="17">
        <v>0.44281319543435199</v>
      </c>
      <c r="BG9" s="17"/>
      <c r="BH9" s="17">
        <v>0.437238147228388</v>
      </c>
      <c r="BI9" s="17"/>
      <c r="BJ9" s="17">
        <v>0.41203797943265602</v>
      </c>
      <c r="BK9" s="17">
        <v>0.40175684818535501</v>
      </c>
      <c r="BL9" s="17">
        <v>0.43973377884977699</v>
      </c>
      <c r="BM9" s="17">
        <v>0.46879020489204398</v>
      </c>
      <c r="BN9" s="17">
        <v>0.50907417260531695</v>
      </c>
      <c r="BO9" s="17">
        <v>0.558032772533678</v>
      </c>
      <c r="BP9" s="17"/>
      <c r="BQ9" s="17">
        <v>0.403667932089117</v>
      </c>
      <c r="BR9" s="17">
        <v>0.48209631418119803</v>
      </c>
      <c r="BS9" s="17">
        <v>0.45247214803747199</v>
      </c>
      <c r="BT9" s="17"/>
      <c r="BU9" s="17">
        <v>0.511688969424136</v>
      </c>
      <c r="BV9" s="17">
        <v>0.43238849169050397</v>
      </c>
      <c r="BW9" s="17">
        <v>0.46535650696282599</v>
      </c>
      <c r="BX9" s="17"/>
      <c r="BY9" s="17">
        <v>0.38487253339468902</v>
      </c>
      <c r="BZ9" s="17"/>
      <c r="CA9" s="17">
        <v>0.43274991281376601</v>
      </c>
    </row>
    <row r="10" spans="2:79" x14ac:dyDescent="0.35">
      <c r="B10" s="18" t="s">
        <v>656</v>
      </c>
      <c r="C10" s="17">
        <v>0.375912812422246</v>
      </c>
      <c r="D10" s="17">
        <v>0.38505668574895202</v>
      </c>
      <c r="E10" s="17">
        <v>0.36657214630914697</v>
      </c>
      <c r="F10" s="17"/>
      <c r="G10" s="17">
        <v>0.363798376335986</v>
      </c>
      <c r="H10" s="17">
        <v>0.35442798819552002</v>
      </c>
      <c r="I10" s="17">
        <v>0.31222111938438502</v>
      </c>
      <c r="J10" s="17">
        <v>0.39708231567109298</v>
      </c>
      <c r="K10" s="17">
        <v>0.39274683517286502</v>
      </c>
      <c r="L10" s="17">
        <v>0.42388737404897397</v>
      </c>
      <c r="M10" s="17"/>
      <c r="N10" s="17">
        <v>0.37415124715716302</v>
      </c>
      <c r="O10" s="17">
        <v>0.43340810354325199</v>
      </c>
      <c r="P10" s="17">
        <v>0.40709907659692302</v>
      </c>
      <c r="Q10" s="17">
        <v>0.29836565547627503</v>
      </c>
      <c r="R10" s="17"/>
      <c r="S10" s="17">
        <v>0.35920180754011999</v>
      </c>
      <c r="T10" s="17">
        <v>0.29347829562885902</v>
      </c>
      <c r="U10" s="17">
        <v>0.47354849421795198</v>
      </c>
      <c r="V10" s="17">
        <v>0.41349986336276701</v>
      </c>
      <c r="W10" s="17">
        <v>0.340340613722037</v>
      </c>
      <c r="X10" s="17">
        <v>0.29826755893378398</v>
      </c>
      <c r="Y10" s="17">
        <v>0.49527516573549202</v>
      </c>
      <c r="Z10" s="17">
        <v>0.14591988877210499</v>
      </c>
      <c r="AA10" s="17">
        <v>0.36652470566933398</v>
      </c>
      <c r="AB10" s="17">
        <v>0.45914469158730198</v>
      </c>
      <c r="AC10" s="17">
        <v>0.44003698714668399</v>
      </c>
      <c r="AD10" s="17">
        <v>0.39474310234485099</v>
      </c>
      <c r="AE10" s="17"/>
      <c r="AF10" s="17">
        <v>0.36556470187648499</v>
      </c>
      <c r="AG10" s="17">
        <v>0.37237725408118</v>
      </c>
      <c r="AH10" s="17">
        <v>0.42765408900579599</v>
      </c>
      <c r="AI10" s="17">
        <v>0.40738458513063303</v>
      </c>
      <c r="AJ10" s="17">
        <v>0.35647365870094899</v>
      </c>
      <c r="AK10" s="17">
        <v>0.284568000213065</v>
      </c>
      <c r="AL10" s="17"/>
      <c r="AM10" s="17">
        <v>0.41301567900995201</v>
      </c>
      <c r="AN10" s="17">
        <v>0.39277837029587598</v>
      </c>
      <c r="AO10" s="17">
        <v>0.34484098035954702</v>
      </c>
      <c r="AP10" s="17">
        <v>0.33795633160618199</v>
      </c>
      <c r="AQ10" s="17">
        <v>0.310776754964462</v>
      </c>
      <c r="AR10" s="17"/>
      <c r="AS10" s="17">
        <v>0.35585158405849698</v>
      </c>
      <c r="AT10" s="17">
        <v>0.35731910580655901</v>
      </c>
      <c r="AU10" s="17">
        <v>0.39255693441585898</v>
      </c>
      <c r="AV10" s="17">
        <v>0.41798366070509002</v>
      </c>
      <c r="AW10" s="17">
        <v>0.399130340130252</v>
      </c>
      <c r="AX10" s="17">
        <v>0.31614454868439101</v>
      </c>
      <c r="AY10" s="17"/>
      <c r="AZ10" s="17">
        <v>0.38228169841566501</v>
      </c>
      <c r="BA10" s="17">
        <v>0.40777954684654599</v>
      </c>
      <c r="BB10" s="17">
        <v>0.34867582843623002</v>
      </c>
      <c r="BC10" s="17">
        <v>0.39674839666714201</v>
      </c>
      <c r="BD10" s="17">
        <v>0.34985259363048998</v>
      </c>
      <c r="BE10" s="17"/>
      <c r="BF10" s="17">
        <v>0.38311654241727999</v>
      </c>
      <c r="BG10" s="17"/>
      <c r="BH10" s="17">
        <v>0.390960186375305</v>
      </c>
      <c r="BI10" s="17"/>
      <c r="BJ10" s="17">
        <v>0.382704298718614</v>
      </c>
      <c r="BK10" s="17">
        <v>0.39503629230683801</v>
      </c>
      <c r="BL10" s="17">
        <v>0.38155620281092301</v>
      </c>
      <c r="BM10" s="17">
        <v>0.32030904529737497</v>
      </c>
      <c r="BN10" s="17">
        <v>0.36996163926481601</v>
      </c>
      <c r="BO10" s="17">
        <v>0.36664961977588201</v>
      </c>
      <c r="BP10" s="17"/>
      <c r="BQ10" s="17">
        <v>0.380318072401508</v>
      </c>
      <c r="BR10" s="17">
        <v>0.37622116746470002</v>
      </c>
      <c r="BS10" s="17">
        <v>0.392902163177418</v>
      </c>
      <c r="BT10" s="17"/>
      <c r="BU10" s="17">
        <v>0.41719944440858198</v>
      </c>
      <c r="BV10" s="17">
        <v>0.393192238789629</v>
      </c>
      <c r="BW10" s="17">
        <v>0.37630745734381299</v>
      </c>
      <c r="BX10" s="17"/>
      <c r="BY10" s="17">
        <v>0.45529765669128602</v>
      </c>
      <c r="BZ10" s="17"/>
      <c r="CA10" s="17">
        <v>0.42736234656127697</v>
      </c>
    </row>
    <row r="11" spans="2:79" x14ac:dyDescent="0.35">
      <c r="B11" s="18" t="s">
        <v>657</v>
      </c>
      <c r="C11" s="17">
        <v>8.7036922561507593E-2</v>
      </c>
      <c r="D11" s="17">
        <v>0.10055050553136199</v>
      </c>
      <c r="E11" s="17">
        <v>7.4397752943134707E-2</v>
      </c>
      <c r="F11" s="17"/>
      <c r="G11" s="17">
        <v>7.9684627768660296E-2</v>
      </c>
      <c r="H11" s="17">
        <v>0.13816487537723299</v>
      </c>
      <c r="I11" s="17">
        <v>5.8829493714957402E-2</v>
      </c>
      <c r="J11" s="17">
        <v>0.11073547535691899</v>
      </c>
      <c r="K11" s="17">
        <v>6.6387857715853094E-2</v>
      </c>
      <c r="L11" s="17">
        <v>6.7095608704658E-2</v>
      </c>
      <c r="M11" s="17"/>
      <c r="N11" s="17">
        <v>8.1604805618123596E-2</v>
      </c>
      <c r="O11" s="17">
        <v>6.6493060640132107E-2</v>
      </c>
      <c r="P11" s="17">
        <v>0.13534553463760299</v>
      </c>
      <c r="Q11" s="17">
        <v>7.5427563055009306E-2</v>
      </c>
      <c r="R11" s="17"/>
      <c r="S11" s="17">
        <v>0.148830098092082</v>
      </c>
      <c r="T11" s="17">
        <v>9.7039488848091299E-2</v>
      </c>
      <c r="U11" s="17">
        <v>9.5200453346511602E-2</v>
      </c>
      <c r="V11" s="17">
        <v>5.53865716810302E-2</v>
      </c>
      <c r="W11" s="17">
        <v>3.9536781742237001E-2</v>
      </c>
      <c r="X11" s="17">
        <v>5.1129165931641303E-2</v>
      </c>
      <c r="Y11" s="17">
        <v>2.68747380468542E-2</v>
      </c>
      <c r="Z11" s="17">
        <v>0.17002578004386301</v>
      </c>
      <c r="AA11" s="17">
        <v>6.9235147017881596E-2</v>
      </c>
      <c r="AB11" s="17">
        <v>6.8329264491885297E-2</v>
      </c>
      <c r="AC11" s="17">
        <v>0.166069941307186</v>
      </c>
      <c r="AD11" s="17">
        <v>7.6308230638609795E-2</v>
      </c>
      <c r="AE11" s="17"/>
      <c r="AF11" s="17">
        <v>7.7645980483454793E-2</v>
      </c>
      <c r="AG11" s="17">
        <v>8.4414832331301606E-2</v>
      </c>
      <c r="AH11" s="17">
        <v>8.2812505032368006E-2</v>
      </c>
      <c r="AI11" s="17">
        <v>9.7456138825547101E-2</v>
      </c>
      <c r="AJ11" s="17">
        <v>0.103125651009305</v>
      </c>
      <c r="AK11" s="17">
        <v>0.111108689032217</v>
      </c>
      <c r="AL11" s="17"/>
      <c r="AM11" s="17">
        <v>7.65884542418801E-2</v>
      </c>
      <c r="AN11" s="17">
        <v>8.0807820691550403E-2</v>
      </c>
      <c r="AO11" s="17">
        <v>7.7423941778738306E-2</v>
      </c>
      <c r="AP11" s="17">
        <v>0.11999446009711</v>
      </c>
      <c r="AQ11" s="17">
        <v>0.23991129985059301</v>
      </c>
      <c r="AR11" s="17"/>
      <c r="AS11" s="17">
        <v>9.2676199918740598E-2</v>
      </c>
      <c r="AT11" s="17">
        <v>9.7013930237140694E-2</v>
      </c>
      <c r="AU11" s="17">
        <v>8.8895119500584402E-2</v>
      </c>
      <c r="AV11" s="17">
        <v>8.0178469020167106E-2</v>
      </c>
      <c r="AW11" s="17">
        <v>6.0735882070607497E-2</v>
      </c>
      <c r="AX11" s="17">
        <v>9.6118340820067899E-2</v>
      </c>
      <c r="AY11" s="17"/>
      <c r="AZ11" s="17">
        <v>7.6650748223795195E-2</v>
      </c>
      <c r="BA11" s="17">
        <v>7.4355095927984199E-2</v>
      </c>
      <c r="BB11" s="17">
        <v>0.102276724469663</v>
      </c>
      <c r="BC11" s="17">
        <v>9.0068304203544794E-2</v>
      </c>
      <c r="BD11" s="17">
        <v>9.3048876720617804E-2</v>
      </c>
      <c r="BE11" s="17"/>
      <c r="BF11" s="17">
        <v>8.5659820851446994E-2</v>
      </c>
      <c r="BG11" s="17"/>
      <c r="BH11" s="17">
        <v>7.9022485004556095E-2</v>
      </c>
      <c r="BI11" s="17"/>
      <c r="BJ11" s="17">
        <v>0.10371367550711701</v>
      </c>
      <c r="BK11" s="17">
        <v>8.3551351019747602E-2</v>
      </c>
      <c r="BL11" s="17">
        <v>8.7776609549832699E-2</v>
      </c>
      <c r="BM11" s="17">
        <v>0.12171401709909301</v>
      </c>
      <c r="BN11" s="17">
        <v>5.1574942154116198E-2</v>
      </c>
      <c r="BO11" s="17">
        <v>2.33844960393455E-2</v>
      </c>
      <c r="BP11" s="17"/>
      <c r="BQ11" s="17">
        <v>8.63864369008744E-2</v>
      </c>
      <c r="BR11" s="17">
        <v>7.7974500064345004E-2</v>
      </c>
      <c r="BS11" s="17">
        <v>9.2820066820268193E-2</v>
      </c>
      <c r="BT11" s="17"/>
      <c r="BU11" s="17">
        <v>1.01468406866011E-2</v>
      </c>
      <c r="BV11" s="17">
        <v>9.3159508619554202E-2</v>
      </c>
      <c r="BW11" s="17">
        <v>9.3170846806810897E-2</v>
      </c>
      <c r="BX11" s="17"/>
      <c r="BY11" s="17">
        <v>4.4095773101383601E-2</v>
      </c>
      <c r="BZ11" s="17"/>
      <c r="CA11" s="17">
        <v>4.9136761873887103E-2</v>
      </c>
    </row>
    <row r="12" spans="2:79" x14ac:dyDescent="0.35">
      <c r="B12" s="18" t="s">
        <v>658</v>
      </c>
      <c r="C12" s="17">
        <v>3.9228699572093399E-2</v>
      </c>
      <c r="D12" s="17">
        <v>3.3472941044670301E-2</v>
      </c>
      <c r="E12" s="17">
        <v>4.4940799239327298E-2</v>
      </c>
      <c r="F12" s="17"/>
      <c r="G12" s="17">
        <v>9.8459755625059195E-2</v>
      </c>
      <c r="H12" s="17">
        <v>7.5573050984299797E-3</v>
      </c>
      <c r="I12" s="17">
        <v>5.4306784078132601E-2</v>
      </c>
      <c r="J12" s="17">
        <v>3.2647235182566597E-2</v>
      </c>
      <c r="K12" s="17">
        <v>3.0565461512455101E-2</v>
      </c>
      <c r="L12" s="17">
        <v>2.9141573902994398E-2</v>
      </c>
      <c r="M12" s="17"/>
      <c r="N12" s="17">
        <v>4.7462599814467203E-2</v>
      </c>
      <c r="O12" s="17">
        <v>3.7540253010798802E-2</v>
      </c>
      <c r="P12" s="17">
        <v>8.5437631556140401E-3</v>
      </c>
      <c r="Q12" s="17">
        <v>5.88148578337193E-2</v>
      </c>
      <c r="R12" s="17"/>
      <c r="S12" s="17">
        <v>3.2826498414663598E-2</v>
      </c>
      <c r="T12" s="17">
        <v>9.3413595996144294E-2</v>
      </c>
      <c r="U12" s="17">
        <v>2.19725315153463E-2</v>
      </c>
      <c r="V12" s="17">
        <v>4.3036990364262701E-2</v>
      </c>
      <c r="W12" s="17">
        <v>3.3281972539127402E-2</v>
      </c>
      <c r="X12" s="17">
        <v>3.9406570090352401E-2</v>
      </c>
      <c r="Y12" s="17">
        <v>4.6968717282393803E-2</v>
      </c>
      <c r="Z12" s="17">
        <v>0.14619017522675401</v>
      </c>
      <c r="AA12" s="17">
        <v>7.8895477644893297E-3</v>
      </c>
      <c r="AB12" s="17">
        <v>1.9222658103566E-2</v>
      </c>
      <c r="AC12" s="17">
        <v>0</v>
      </c>
      <c r="AD12" s="17">
        <v>3.7373023807268799E-2</v>
      </c>
      <c r="AE12" s="17"/>
      <c r="AF12" s="17">
        <v>2.4587800901585698E-2</v>
      </c>
      <c r="AG12" s="17">
        <v>5.1732037642634399E-2</v>
      </c>
      <c r="AH12" s="17">
        <v>3.57202887022487E-2</v>
      </c>
      <c r="AI12" s="17">
        <v>3.87099903043275E-2</v>
      </c>
      <c r="AJ12" s="17">
        <v>3.8741865892450503E-2</v>
      </c>
      <c r="AK12" s="17">
        <v>4.9077500845148801E-2</v>
      </c>
      <c r="AL12" s="17"/>
      <c r="AM12" s="17">
        <v>4.7556145244004699E-2</v>
      </c>
      <c r="AN12" s="17">
        <v>3.6521547248018302E-2</v>
      </c>
      <c r="AO12" s="17">
        <v>2.93759055787867E-2</v>
      </c>
      <c r="AP12" s="17">
        <v>6.2152010084512502E-2</v>
      </c>
      <c r="AQ12" s="17">
        <v>1.99868622125534E-2</v>
      </c>
      <c r="AR12" s="17"/>
      <c r="AS12" s="17">
        <v>3.8507404650413198E-2</v>
      </c>
      <c r="AT12" s="17">
        <v>4.8609103286070099E-2</v>
      </c>
      <c r="AU12" s="17">
        <v>5.48616942480969E-2</v>
      </c>
      <c r="AV12" s="17">
        <v>4.81768631045245E-2</v>
      </c>
      <c r="AW12" s="17">
        <v>8.0734966278268195E-3</v>
      </c>
      <c r="AX12" s="17">
        <v>1.19970983525928E-2</v>
      </c>
      <c r="AY12" s="17"/>
      <c r="AZ12" s="17">
        <v>3.4298034229035698E-2</v>
      </c>
      <c r="BA12" s="17">
        <v>3.2557888436137203E-2</v>
      </c>
      <c r="BB12" s="17">
        <v>5.2418703065883303E-2</v>
      </c>
      <c r="BC12" s="17">
        <v>1.75640590262315E-2</v>
      </c>
      <c r="BD12" s="17">
        <v>4.9873590381688399E-2</v>
      </c>
      <c r="BE12" s="17"/>
      <c r="BF12" s="17">
        <v>3.95978082821484E-2</v>
      </c>
      <c r="BG12" s="17"/>
      <c r="BH12" s="17">
        <v>4.6054408793591101E-2</v>
      </c>
      <c r="BI12" s="17"/>
      <c r="BJ12" s="17">
        <v>2.9585546230463999E-2</v>
      </c>
      <c r="BK12" s="17">
        <v>2.8936317576332599E-2</v>
      </c>
      <c r="BL12" s="17">
        <v>4.4163571128325599E-2</v>
      </c>
      <c r="BM12" s="17">
        <v>3.0963059382758201E-2</v>
      </c>
      <c r="BN12" s="17">
        <v>6.9389245975750802E-2</v>
      </c>
      <c r="BO12" s="17">
        <v>5.1933111651094599E-2</v>
      </c>
      <c r="BP12" s="17"/>
      <c r="BQ12" s="17">
        <v>4.66958576270919E-2</v>
      </c>
      <c r="BR12" s="17">
        <v>4.2473554521483201E-2</v>
      </c>
      <c r="BS12" s="17">
        <v>2.9973300966974599E-2</v>
      </c>
      <c r="BT12" s="17"/>
      <c r="BU12" s="17">
        <v>4.5676667138957197E-2</v>
      </c>
      <c r="BV12" s="17">
        <v>5.7442823072775401E-2</v>
      </c>
      <c r="BW12" s="17">
        <v>3.1123341015368101E-2</v>
      </c>
      <c r="BX12" s="17"/>
      <c r="BY12" s="17">
        <v>6.9481269510200602E-2</v>
      </c>
      <c r="BZ12" s="17"/>
      <c r="CA12" s="17">
        <v>3.7698021981850301E-2</v>
      </c>
    </row>
    <row r="13" spans="2:79" x14ac:dyDescent="0.35">
      <c r="B13" s="18" t="s">
        <v>136</v>
      </c>
      <c r="C13" s="19">
        <v>5.8227174901608801E-2</v>
      </c>
      <c r="D13" s="19">
        <v>4.7000478110453603E-2</v>
      </c>
      <c r="E13" s="19">
        <v>6.9289907313707197E-2</v>
      </c>
      <c r="F13" s="19"/>
      <c r="G13" s="19">
        <v>2.8561507236929198E-2</v>
      </c>
      <c r="H13" s="19">
        <v>6.8570499696257697E-2</v>
      </c>
      <c r="I13" s="19">
        <v>7.6195947763024199E-2</v>
      </c>
      <c r="J13" s="19">
        <v>5.67396429224514E-2</v>
      </c>
      <c r="K13" s="19">
        <v>7.9249405984374993E-2</v>
      </c>
      <c r="L13" s="19">
        <v>3.7408036940207903E-2</v>
      </c>
      <c r="M13" s="19"/>
      <c r="N13" s="19">
        <v>3.0136586141991498E-2</v>
      </c>
      <c r="O13" s="19">
        <v>4.9576358928134799E-2</v>
      </c>
      <c r="P13" s="19">
        <v>6.3252420767218501E-2</v>
      </c>
      <c r="Q13" s="19">
        <v>8.9530094512785097E-2</v>
      </c>
      <c r="R13" s="19"/>
      <c r="S13" s="19">
        <v>4.3353041337987501E-2</v>
      </c>
      <c r="T13" s="19">
        <v>7.2496880582647902E-2</v>
      </c>
      <c r="U13" s="19">
        <v>4.6842497237190098E-2</v>
      </c>
      <c r="V13" s="19">
        <v>1.6236482875334701E-2</v>
      </c>
      <c r="W13" s="19">
        <v>0.117368391769722</v>
      </c>
      <c r="X13" s="19">
        <v>0.13137818332346299</v>
      </c>
      <c r="Y13" s="19">
        <v>8.9729685651344007E-3</v>
      </c>
      <c r="Z13" s="19">
        <v>5.0356669888821801E-2</v>
      </c>
      <c r="AA13" s="19">
        <v>4.78776432387851E-2</v>
      </c>
      <c r="AB13" s="19">
        <v>7.36267778425687E-2</v>
      </c>
      <c r="AC13" s="19">
        <v>4.0386961993153302E-2</v>
      </c>
      <c r="AD13" s="19">
        <v>0</v>
      </c>
      <c r="AE13" s="19"/>
      <c r="AF13" s="19">
        <v>0.116360096960321</v>
      </c>
      <c r="AG13" s="19">
        <v>3.5469464297373798E-2</v>
      </c>
      <c r="AH13" s="19">
        <v>2.6308566551956201E-2</v>
      </c>
      <c r="AI13" s="19">
        <v>7.5089144735691296E-2</v>
      </c>
      <c r="AJ13" s="19">
        <v>8.4248229276921494E-2</v>
      </c>
      <c r="AK13" s="19">
        <v>3.6664795731343701E-2</v>
      </c>
      <c r="AL13" s="19"/>
      <c r="AM13" s="19">
        <v>6.3061493693825202E-2</v>
      </c>
      <c r="AN13" s="19">
        <v>1.6351828012564101E-2</v>
      </c>
      <c r="AO13" s="19">
        <v>9.1278739170890397E-2</v>
      </c>
      <c r="AP13" s="19">
        <v>6.3528173588195194E-2</v>
      </c>
      <c r="AQ13" s="19">
        <v>6.51709377838222E-2</v>
      </c>
      <c r="AR13" s="19"/>
      <c r="AS13" s="19">
        <v>5.6781942859443997E-2</v>
      </c>
      <c r="AT13" s="19">
        <v>5.8958776704344802E-2</v>
      </c>
      <c r="AU13" s="19">
        <v>3.03244846882098E-2</v>
      </c>
      <c r="AV13" s="19">
        <v>5.8167707497677801E-2</v>
      </c>
      <c r="AW13" s="19">
        <v>5.6544865197189799E-2</v>
      </c>
      <c r="AX13" s="19">
        <v>0.112490356362051</v>
      </c>
      <c r="AY13" s="19"/>
      <c r="AZ13" s="19">
        <v>5.5228529845547901E-2</v>
      </c>
      <c r="BA13" s="19">
        <v>5.8973888617423101E-2</v>
      </c>
      <c r="BB13" s="19">
        <v>7.7480273229520794E-2</v>
      </c>
      <c r="BC13" s="19">
        <v>5.4714492254417602E-2</v>
      </c>
      <c r="BD13" s="19">
        <v>4.8426644882477499E-2</v>
      </c>
      <c r="BE13" s="19"/>
      <c r="BF13" s="19">
        <v>4.8812633014773101E-2</v>
      </c>
      <c r="BG13" s="19"/>
      <c r="BH13" s="19">
        <v>4.6724772598160498E-2</v>
      </c>
      <c r="BI13" s="19"/>
      <c r="BJ13" s="19">
        <v>7.1958500111148002E-2</v>
      </c>
      <c r="BK13" s="19">
        <v>9.0719190911727199E-2</v>
      </c>
      <c r="BL13" s="19">
        <v>4.6769837661141601E-2</v>
      </c>
      <c r="BM13" s="19">
        <v>5.8223673328729797E-2</v>
      </c>
      <c r="BN13" s="19">
        <v>0</v>
      </c>
      <c r="BO13" s="19">
        <v>0</v>
      </c>
      <c r="BP13" s="19"/>
      <c r="BQ13" s="19">
        <v>8.2931700981408799E-2</v>
      </c>
      <c r="BR13" s="19">
        <v>2.1234463768274401E-2</v>
      </c>
      <c r="BS13" s="19">
        <v>3.1832320997868001E-2</v>
      </c>
      <c r="BT13" s="19"/>
      <c r="BU13" s="19">
        <v>1.5288078341724199E-2</v>
      </c>
      <c r="BV13" s="19">
        <v>2.3816937827537198E-2</v>
      </c>
      <c r="BW13" s="19">
        <v>3.4041847871182099E-2</v>
      </c>
      <c r="BX13" s="19"/>
      <c r="BY13" s="19">
        <v>4.6252767302440802E-2</v>
      </c>
      <c r="BZ13" s="19"/>
      <c r="CA13" s="19">
        <v>5.3052956769220103E-2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CA18"/>
  <sheetViews>
    <sheetView showGridLines="0" topLeftCell="A4"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781</v>
      </c>
      <c r="D7" s="10">
        <v>350</v>
      </c>
      <c r="E7" s="10">
        <v>428</v>
      </c>
      <c r="F7" s="10"/>
      <c r="G7" s="10">
        <v>102</v>
      </c>
      <c r="H7" s="10">
        <v>100</v>
      </c>
      <c r="I7" s="10">
        <v>104</v>
      </c>
      <c r="J7" s="10">
        <v>114</v>
      </c>
      <c r="K7" s="10">
        <v>133</v>
      </c>
      <c r="L7" s="10">
        <v>228</v>
      </c>
      <c r="M7" s="10"/>
      <c r="N7" s="10">
        <v>304</v>
      </c>
      <c r="O7" s="10">
        <v>217</v>
      </c>
      <c r="P7" s="10">
        <v>95</v>
      </c>
      <c r="Q7" s="10">
        <v>163</v>
      </c>
      <c r="R7" s="10"/>
      <c r="S7" s="10">
        <v>90</v>
      </c>
      <c r="T7" s="10">
        <v>100</v>
      </c>
      <c r="U7" s="10">
        <v>67</v>
      </c>
      <c r="V7" s="10">
        <v>66</v>
      </c>
      <c r="W7" s="10">
        <v>49</v>
      </c>
      <c r="X7" s="10">
        <v>62</v>
      </c>
      <c r="Y7" s="10">
        <v>72</v>
      </c>
      <c r="Z7" s="10">
        <v>36</v>
      </c>
      <c r="AA7" s="10">
        <v>88</v>
      </c>
      <c r="AB7" s="10">
        <v>74</v>
      </c>
      <c r="AC7" s="10">
        <v>51</v>
      </c>
      <c r="AD7" s="10">
        <v>26</v>
      </c>
      <c r="AE7" s="10"/>
      <c r="AF7" s="10">
        <v>151</v>
      </c>
      <c r="AG7" s="10">
        <v>254</v>
      </c>
      <c r="AH7" s="10">
        <v>124</v>
      </c>
      <c r="AI7" s="10">
        <v>102</v>
      </c>
      <c r="AJ7" s="10">
        <v>47</v>
      </c>
      <c r="AK7" s="10">
        <v>50</v>
      </c>
      <c r="AL7" s="10"/>
      <c r="AM7" s="10">
        <v>161</v>
      </c>
      <c r="AN7" s="10">
        <v>259</v>
      </c>
      <c r="AO7" s="10">
        <v>208</v>
      </c>
      <c r="AP7" s="10">
        <v>107</v>
      </c>
      <c r="AQ7" s="10">
        <v>21</v>
      </c>
      <c r="AR7" s="10"/>
      <c r="AS7" s="10">
        <v>156</v>
      </c>
      <c r="AT7" s="10">
        <v>203</v>
      </c>
      <c r="AU7" s="10">
        <v>110</v>
      </c>
      <c r="AV7" s="10">
        <v>158</v>
      </c>
      <c r="AW7" s="10">
        <v>94</v>
      </c>
      <c r="AX7" s="10">
        <v>60</v>
      </c>
      <c r="AY7" s="10"/>
      <c r="AZ7" s="10">
        <v>183</v>
      </c>
      <c r="BA7" s="10">
        <v>221</v>
      </c>
      <c r="BB7" s="10">
        <v>125</v>
      </c>
      <c r="BC7" s="10">
        <v>77</v>
      </c>
      <c r="BD7" s="10">
        <v>171</v>
      </c>
      <c r="BE7" s="10"/>
      <c r="BF7" s="10">
        <v>637</v>
      </c>
      <c r="BG7" s="10"/>
      <c r="BH7" s="10">
        <v>523</v>
      </c>
      <c r="BI7" s="10"/>
      <c r="BJ7" s="10">
        <v>227</v>
      </c>
      <c r="BK7" s="10">
        <v>154</v>
      </c>
      <c r="BL7" s="10">
        <v>263</v>
      </c>
      <c r="BM7" s="10">
        <v>54</v>
      </c>
      <c r="BN7" s="10">
        <v>24</v>
      </c>
      <c r="BO7" s="10">
        <v>17</v>
      </c>
      <c r="BP7" s="10"/>
      <c r="BQ7" s="10">
        <v>116</v>
      </c>
      <c r="BR7" s="10">
        <v>192</v>
      </c>
      <c r="BS7" s="10">
        <v>424</v>
      </c>
      <c r="BT7" s="10"/>
      <c r="BU7" s="10">
        <v>41</v>
      </c>
      <c r="BV7" s="10">
        <v>240</v>
      </c>
      <c r="BW7" s="10">
        <v>426</v>
      </c>
      <c r="BX7" s="10"/>
      <c r="BY7" s="10">
        <v>39</v>
      </c>
      <c r="BZ7" s="10"/>
      <c r="CA7" s="10">
        <v>165</v>
      </c>
    </row>
    <row r="8" spans="2:79" ht="30" customHeight="1" x14ac:dyDescent="0.35">
      <c r="B8" s="11" t="s">
        <v>20</v>
      </c>
      <c r="C8" s="11">
        <v>772</v>
      </c>
      <c r="D8" s="11">
        <v>358</v>
      </c>
      <c r="E8" s="11">
        <v>412</v>
      </c>
      <c r="F8" s="11"/>
      <c r="G8" s="11">
        <v>114</v>
      </c>
      <c r="H8" s="11">
        <v>118</v>
      </c>
      <c r="I8" s="11">
        <v>133</v>
      </c>
      <c r="J8" s="11">
        <v>118</v>
      </c>
      <c r="K8" s="11">
        <v>107</v>
      </c>
      <c r="L8" s="11">
        <v>182</v>
      </c>
      <c r="M8" s="11"/>
      <c r="N8" s="11">
        <v>205</v>
      </c>
      <c r="O8" s="11">
        <v>209</v>
      </c>
      <c r="P8" s="11">
        <v>157</v>
      </c>
      <c r="Q8" s="11">
        <v>199</v>
      </c>
      <c r="R8" s="11"/>
      <c r="S8" s="11">
        <v>109</v>
      </c>
      <c r="T8" s="11">
        <v>92</v>
      </c>
      <c r="U8" s="11">
        <v>58</v>
      </c>
      <c r="V8" s="11">
        <v>79</v>
      </c>
      <c r="W8" s="11">
        <v>45</v>
      </c>
      <c r="X8" s="11">
        <v>66</v>
      </c>
      <c r="Y8" s="11">
        <v>65</v>
      </c>
      <c r="Z8" s="11">
        <v>31</v>
      </c>
      <c r="AA8" s="11">
        <v>93</v>
      </c>
      <c r="AB8" s="11">
        <v>64</v>
      </c>
      <c r="AC8" s="11">
        <v>45</v>
      </c>
      <c r="AD8" s="11">
        <v>23</v>
      </c>
      <c r="AE8" s="11"/>
      <c r="AF8" s="11">
        <v>163</v>
      </c>
      <c r="AG8" s="11">
        <v>271</v>
      </c>
      <c r="AH8" s="11">
        <v>128</v>
      </c>
      <c r="AI8" s="11">
        <v>90</v>
      </c>
      <c r="AJ8" s="11">
        <v>36</v>
      </c>
      <c r="AK8" s="11">
        <v>33</v>
      </c>
      <c r="AL8" s="11"/>
      <c r="AM8" s="11">
        <v>182</v>
      </c>
      <c r="AN8" s="11">
        <v>272</v>
      </c>
      <c r="AO8" s="11">
        <v>190</v>
      </c>
      <c r="AP8" s="11">
        <v>90</v>
      </c>
      <c r="AQ8" s="11">
        <v>13</v>
      </c>
      <c r="AR8" s="11"/>
      <c r="AS8" s="11">
        <v>164</v>
      </c>
      <c r="AT8" s="11">
        <v>196</v>
      </c>
      <c r="AU8" s="11">
        <v>119</v>
      </c>
      <c r="AV8" s="11">
        <v>153</v>
      </c>
      <c r="AW8" s="11">
        <v>84</v>
      </c>
      <c r="AX8" s="11">
        <v>58</v>
      </c>
      <c r="AY8" s="11"/>
      <c r="AZ8" s="11">
        <v>149</v>
      </c>
      <c r="BA8" s="11">
        <v>232</v>
      </c>
      <c r="BB8" s="11">
        <v>132</v>
      </c>
      <c r="BC8" s="11">
        <v>66</v>
      </c>
      <c r="BD8" s="11">
        <v>190</v>
      </c>
      <c r="BE8" s="11"/>
      <c r="BF8" s="11">
        <v>609</v>
      </c>
      <c r="BG8" s="11"/>
      <c r="BH8" s="11">
        <v>479</v>
      </c>
      <c r="BI8" s="11"/>
      <c r="BJ8" s="11">
        <v>245</v>
      </c>
      <c r="BK8" s="11">
        <v>144</v>
      </c>
      <c r="BL8" s="11">
        <v>234</v>
      </c>
      <c r="BM8" s="11">
        <v>59</v>
      </c>
      <c r="BN8" s="11">
        <v>27</v>
      </c>
      <c r="BO8" s="11">
        <v>17</v>
      </c>
      <c r="BP8" s="11"/>
      <c r="BQ8" s="11">
        <v>110</v>
      </c>
      <c r="BR8" s="11">
        <v>189</v>
      </c>
      <c r="BS8" s="11">
        <v>419</v>
      </c>
      <c r="BT8" s="11"/>
      <c r="BU8" s="11">
        <v>39</v>
      </c>
      <c r="BV8" s="11">
        <v>234</v>
      </c>
      <c r="BW8" s="11">
        <v>420</v>
      </c>
      <c r="BX8" s="11"/>
      <c r="BY8" s="11">
        <v>52</v>
      </c>
      <c r="BZ8" s="11"/>
      <c r="CA8" s="11">
        <v>155</v>
      </c>
    </row>
    <row r="9" spans="2:79" x14ac:dyDescent="0.35">
      <c r="B9" s="18" t="s">
        <v>655</v>
      </c>
      <c r="C9" s="17">
        <v>0.185902929755523</v>
      </c>
      <c r="D9" s="17">
        <v>0.20469098214574399</v>
      </c>
      <c r="E9" s="17">
        <v>0.169718457989116</v>
      </c>
      <c r="F9" s="17"/>
      <c r="G9" s="17">
        <v>0.104787214757848</v>
      </c>
      <c r="H9" s="17">
        <v>0.28573287034709899</v>
      </c>
      <c r="I9" s="17">
        <v>0.21272558537534</v>
      </c>
      <c r="J9" s="17">
        <v>0.11490391824887</v>
      </c>
      <c r="K9" s="17">
        <v>0.180753225985083</v>
      </c>
      <c r="L9" s="17">
        <v>0.20126762600935399</v>
      </c>
      <c r="M9" s="17"/>
      <c r="N9" s="17">
        <v>0.180449461305207</v>
      </c>
      <c r="O9" s="17">
        <v>0.14859523929729901</v>
      </c>
      <c r="P9" s="17">
        <v>0.17907137080135699</v>
      </c>
      <c r="Q9" s="17">
        <v>0.23777027294720199</v>
      </c>
      <c r="R9" s="17"/>
      <c r="S9" s="17">
        <v>0.21494699467329101</v>
      </c>
      <c r="T9" s="17">
        <v>0.208691034943739</v>
      </c>
      <c r="U9" s="17">
        <v>0.218546333736994</v>
      </c>
      <c r="V9" s="17">
        <v>0.19379012043125399</v>
      </c>
      <c r="W9" s="17">
        <v>0.11564151256835301</v>
      </c>
      <c r="X9" s="17">
        <v>0.25732828365570898</v>
      </c>
      <c r="Y9" s="17">
        <v>0.10089262476227299</v>
      </c>
      <c r="Z9" s="17">
        <v>0.113896596998029</v>
      </c>
      <c r="AA9" s="17">
        <v>0.183748580826187</v>
      </c>
      <c r="AB9" s="17">
        <v>0.243237993220521</v>
      </c>
      <c r="AC9" s="17">
        <v>0.120190661812921</v>
      </c>
      <c r="AD9" s="17">
        <v>9.6766161178285306E-2</v>
      </c>
      <c r="AE9" s="17"/>
      <c r="AF9" s="17">
        <v>0.19966808291018201</v>
      </c>
      <c r="AG9" s="17">
        <v>0.192597986983154</v>
      </c>
      <c r="AH9" s="17">
        <v>0.19129385829696799</v>
      </c>
      <c r="AI9" s="17">
        <v>0.13076110453100701</v>
      </c>
      <c r="AJ9" s="17">
        <v>0.124423413926545</v>
      </c>
      <c r="AK9" s="17">
        <v>0.31413359770975902</v>
      </c>
      <c r="AL9" s="17"/>
      <c r="AM9" s="17">
        <v>0.18590307531820699</v>
      </c>
      <c r="AN9" s="17">
        <v>0.16314823104343401</v>
      </c>
      <c r="AO9" s="17">
        <v>0.16243363757985901</v>
      </c>
      <c r="AP9" s="17">
        <v>0.28315847243601899</v>
      </c>
      <c r="AQ9" s="17">
        <v>0.131648755971429</v>
      </c>
      <c r="AR9" s="17"/>
      <c r="AS9" s="17">
        <v>0.22677788933585399</v>
      </c>
      <c r="AT9" s="17">
        <v>0.19241441831519199</v>
      </c>
      <c r="AU9" s="17">
        <v>0.15038665848137001</v>
      </c>
      <c r="AV9" s="17">
        <v>0.18339230784996299</v>
      </c>
      <c r="AW9" s="17">
        <v>0.20253565094672599</v>
      </c>
      <c r="AX9" s="17">
        <v>0.10420712807942099</v>
      </c>
      <c r="AY9" s="17"/>
      <c r="AZ9" s="17">
        <v>0.18586116417026299</v>
      </c>
      <c r="BA9" s="17">
        <v>0.16377903534296101</v>
      </c>
      <c r="BB9" s="17">
        <v>0.22431079054085801</v>
      </c>
      <c r="BC9" s="17">
        <v>0.177650880639907</v>
      </c>
      <c r="BD9" s="17">
        <v>0.19370992227238401</v>
      </c>
      <c r="BE9" s="17"/>
      <c r="BF9" s="17">
        <v>0.18513153439037799</v>
      </c>
      <c r="BG9" s="17"/>
      <c r="BH9" s="17">
        <v>0.18194786984335601</v>
      </c>
      <c r="BI9" s="17"/>
      <c r="BJ9" s="17">
        <v>0.17462259985279199</v>
      </c>
      <c r="BK9" s="17">
        <v>0.23429137156816299</v>
      </c>
      <c r="BL9" s="17">
        <v>0.17746192992229301</v>
      </c>
      <c r="BM9" s="17">
        <v>0.211237094327514</v>
      </c>
      <c r="BN9" s="17">
        <v>0.228385019349406</v>
      </c>
      <c r="BO9" s="17">
        <v>0</v>
      </c>
      <c r="BP9" s="17"/>
      <c r="BQ9" s="17">
        <v>0.24577083914595799</v>
      </c>
      <c r="BR9" s="17">
        <v>0.19602627341107901</v>
      </c>
      <c r="BS9" s="17">
        <v>0.166689938723935</v>
      </c>
      <c r="BT9" s="17"/>
      <c r="BU9" s="17">
        <v>0.20265125365094599</v>
      </c>
      <c r="BV9" s="17">
        <v>0.194057008081336</v>
      </c>
      <c r="BW9" s="17">
        <v>0.19239951035689001</v>
      </c>
      <c r="BX9" s="17"/>
      <c r="BY9" s="17">
        <v>0.18150534821603301</v>
      </c>
      <c r="BZ9" s="17"/>
      <c r="CA9" s="17">
        <v>0.123140630404505</v>
      </c>
    </row>
    <row r="10" spans="2:79" x14ac:dyDescent="0.35">
      <c r="B10" s="18" t="s">
        <v>656</v>
      </c>
      <c r="C10" s="17">
        <v>0.43063834901779402</v>
      </c>
      <c r="D10" s="17">
        <v>0.436000170966653</v>
      </c>
      <c r="E10" s="17">
        <v>0.42382639780871201</v>
      </c>
      <c r="F10" s="17"/>
      <c r="G10" s="17">
        <v>0.496913186015005</v>
      </c>
      <c r="H10" s="17">
        <v>0.35360659129805699</v>
      </c>
      <c r="I10" s="17">
        <v>0.48350221495117801</v>
      </c>
      <c r="J10" s="17">
        <v>0.462588609691235</v>
      </c>
      <c r="K10" s="17">
        <v>0.36875494790712499</v>
      </c>
      <c r="L10" s="17">
        <v>0.41628089613209901</v>
      </c>
      <c r="M10" s="17"/>
      <c r="N10" s="17">
        <v>0.47199176597044001</v>
      </c>
      <c r="O10" s="17">
        <v>0.38890807423756801</v>
      </c>
      <c r="P10" s="17">
        <v>0.41740188261766098</v>
      </c>
      <c r="Q10" s="17">
        <v>0.43689302382349599</v>
      </c>
      <c r="R10" s="17"/>
      <c r="S10" s="17">
        <v>0.40424060658424699</v>
      </c>
      <c r="T10" s="17">
        <v>0.35298522020759998</v>
      </c>
      <c r="U10" s="17">
        <v>0.37369777224918699</v>
      </c>
      <c r="V10" s="17">
        <v>0.53184080628826402</v>
      </c>
      <c r="W10" s="17">
        <v>0.56303938502272299</v>
      </c>
      <c r="X10" s="17">
        <v>0.38549149987857401</v>
      </c>
      <c r="Y10" s="17">
        <v>0.47154556503193401</v>
      </c>
      <c r="Z10" s="17">
        <v>0.53737679732397203</v>
      </c>
      <c r="AA10" s="17">
        <v>0.40376790400077001</v>
      </c>
      <c r="AB10" s="17">
        <v>0.35229353017895398</v>
      </c>
      <c r="AC10" s="17">
        <v>0.46588379055977802</v>
      </c>
      <c r="AD10" s="17">
        <v>0.53304367860646895</v>
      </c>
      <c r="AE10" s="17"/>
      <c r="AF10" s="17">
        <v>0.40785804037906398</v>
      </c>
      <c r="AG10" s="17">
        <v>0.47460373261785699</v>
      </c>
      <c r="AH10" s="17">
        <v>0.44952890254377398</v>
      </c>
      <c r="AI10" s="17">
        <v>0.45047579933958998</v>
      </c>
      <c r="AJ10" s="17">
        <v>0.44810578035373799</v>
      </c>
      <c r="AK10" s="17">
        <v>0.34560522016772999</v>
      </c>
      <c r="AL10" s="17"/>
      <c r="AM10" s="17">
        <v>0.45020587766647802</v>
      </c>
      <c r="AN10" s="17">
        <v>0.40477660056171999</v>
      </c>
      <c r="AO10" s="17">
        <v>0.470379522197509</v>
      </c>
      <c r="AP10" s="17">
        <v>0.42318692750461401</v>
      </c>
      <c r="AQ10" s="17">
        <v>0.36073472335369799</v>
      </c>
      <c r="AR10" s="17"/>
      <c r="AS10" s="17">
        <v>0.422040668616459</v>
      </c>
      <c r="AT10" s="17">
        <v>0.40982863204520298</v>
      </c>
      <c r="AU10" s="17">
        <v>0.48724408897549398</v>
      </c>
      <c r="AV10" s="17">
        <v>0.39274749374115803</v>
      </c>
      <c r="AW10" s="17">
        <v>0.47670864977453498</v>
      </c>
      <c r="AX10" s="17">
        <v>0.442259809443795</v>
      </c>
      <c r="AY10" s="17"/>
      <c r="AZ10" s="17">
        <v>0.44703094742968102</v>
      </c>
      <c r="BA10" s="17">
        <v>0.44797025056320899</v>
      </c>
      <c r="BB10" s="17">
        <v>0.385310459830773</v>
      </c>
      <c r="BC10" s="17">
        <v>0.34157169496226703</v>
      </c>
      <c r="BD10" s="17">
        <v>0.45082093180781901</v>
      </c>
      <c r="BE10" s="17"/>
      <c r="BF10" s="17">
        <v>0.43272359416105999</v>
      </c>
      <c r="BG10" s="17"/>
      <c r="BH10" s="17">
        <v>0.43412808491670302</v>
      </c>
      <c r="BI10" s="17"/>
      <c r="BJ10" s="17">
        <v>0.461895966207792</v>
      </c>
      <c r="BK10" s="17">
        <v>0.35391178477644603</v>
      </c>
      <c r="BL10" s="17">
        <v>0.44020990117845898</v>
      </c>
      <c r="BM10" s="17">
        <v>0.46518094985751501</v>
      </c>
      <c r="BN10" s="17">
        <v>0.469115113035253</v>
      </c>
      <c r="BO10" s="17">
        <v>0.38738010696966302</v>
      </c>
      <c r="BP10" s="17"/>
      <c r="BQ10" s="17">
        <v>0.374011798405402</v>
      </c>
      <c r="BR10" s="17">
        <v>0.46800007005554201</v>
      </c>
      <c r="BS10" s="17">
        <v>0.45050194936302601</v>
      </c>
      <c r="BT10" s="17"/>
      <c r="BU10" s="17">
        <v>0.432776068871771</v>
      </c>
      <c r="BV10" s="17">
        <v>0.41835141627591099</v>
      </c>
      <c r="BW10" s="17">
        <v>0.461173401197772</v>
      </c>
      <c r="BX10" s="17"/>
      <c r="BY10" s="17">
        <v>0.47891299973051998</v>
      </c>
      <c r="BZ10" s="17"/>
      <c r="CA10" s="17">
        <v>0.49258931105096598</v>
      </c>
    </row>
    <row r="11" spans="2:79" x14ac:dyDescent="0.35">
      <c r="B11" s="18" t="s">
        <v>657</v>
      </c>
      <c r="C11" s="17">
        <v>0.24484520706013499</v>
      </c>
      <c r="D11" s="17">
        <v>0.22973613709412999</v>
      </c>
      <c r="E11" s="17">
        <v>0.259258491830203</v>
      </c>
      <c r="F11" s="17"/>
      <c r="G11" s="17">
        <v>0.27712903963249402</v>
      </c>
      <c r="H11" s="17">
        <v>0.19999537881028301</v>
      </c>
      <c r="I11" s="17">
        <v>0.23697683464813901</v>
      </c>
      <c r="J11" s="17">
        <v>0.263940082622525</v>
      </c>
      <c r="K11" s="17">
        <v>0.26945285744483</v>
      </c>
      <c r="L11" s="17">
        <v>0.23264130739504801</v>
      </c>
      <c r="M11" s="17"/>
      <c r="N11" s="17">
        <v>0.229759406215922</v>
      </c>
      <c r="O11" s="17">
        <v>0.27411655196533802</v>
      </c>
      <c r="P11" s="17">
        <v>0.29780140374957698</v>
      </c>
      <c r="Q11" s="17">
        <v>0.190320320364741</v>
      </c>
      <c r="R11" s="17"/>
      <c r="S11" s="17">
        <v>0.276476270736154</v>
      </c>
      <c r="T11" s="17">
        <v>0.27189787166959201</v>
      </c>
      <c r="U11" s="17">
        <v>0.28063225528437202</v>
      </c>
      <c r="V11" s="17">
        <v>0.195935723151999</v>
      </c>
      <c r="W11" s="17">
        <v>0.18244500272227199</v>
      </c>
      <c r="X11" s="17">
        <v>0.22132867372262799</v>
      </c>
      <c r="Y11" s="17">
        <v>0.30801874832420301</v>
      </c>
      <c r="Z11" s="17">
        <v>0.133948699764738</v>
      </c>
      <c r="AA11" s="17">
        <v>0.235642916476831</v>
      </c>
      <c r="AB11" s="17">
        <v>0.24206893003216401</v>
      </c>
      <c r="AC11" s="17">
        <v>0.249860888673166</v>
      </c>
      <c r="AD11" s="17">
        <v>0.25759954868407697</v>
      </c>
      <c r="AE11" s="17"/>
      <c r="AF11" s="17">
        <v>0.17415416615884899</v>
      </c>
      <c r="AG11" s="17">
        <v>0.24151959865082601</v>
      </c>
      <c r="AH11" s="17">
        <v>0.26189383231060598</v>
      </c>
      <c r="AI11" s="17">
        <v>0.32498654756952899</v>
      </c>
      <c r="AJ11" s="17">
        <v>0.24414090638251901</v>
      </c>
      <c r="AK11" s="17">
        <v>0.26434573258267002</v>
      </c>
      <c r="AL11" s="17"/>
      <c r="AM11" s="17">
        <v>0.17964243731729099</v>
      </c>
      <c r="AN11" s="17">
        <v>0.29573077730242697</v>
      </c>
      <c r="AO11" s="17">
        <v>0.241831040326274</v>
      </c>
      <c r="AP11" s="17">
        <v>0.23515028454386899</v>
      </c>
      <c r="AQ11" s="17">
        <v>0.24756916469986701</v>
      </c>
      <c r="AR11" s="17"/>
      <c r="AS11" s="17">
        <v>0.25897089319904798</v>
      </c>
      <c r="AT11" s="17">
        <v>0.239567372484914</v>
      </c>
      <c r="AU11" s="17">
        <v>0.22101626950494299</v>
      </c>
      <c r="AV11" s="17">
        <v>0.25772975698192901</v>
      </c>
      <c r="AW11" s="17">
        <v>0.199425810089636</v>
      </c>
      <c r="AX11" s="17">
        <v>0.30323218099236798</v>
      </c>
      <c r="AY11" s="17"/>
      <c r="AZ11" s="17">
        <v>0.23717960424102499</v>
      </c>
      <c r="BA11" s="17">
        <v>0.25019005444251602</v>
      </c>
      <c r="BB11" s="17">
        <v>0.24376878840215099</v>
      </c>
      <c r="BC11" s="17">
        <v>0.29501316820374002</v>
      </c>
      <c r="BD11" s="17">
        <v>0.22787950435582699</v>
      </c>
      <c r="BE11" s="17"/>
      <c r="BF11" s="17">
        <v>0.24399827797121301</v>
      </c>
      <c r="BG11" s="17"/>
      <c r="BH11" s="17">
        <v>0.24980271165255299</v>
      </c>
      <c r="BI11" s="17"/>
      <c r="BJ11" s="17">
        <v>0.22521969792947399</v>
      </c>
      <c r="BK11" s="17">
        <v>0.25566789808524898</v>
      </c>
      <c r="BL11" s="17">
        <v>0.25664294887104699</v>
      </c>
      <c r="BM11" s="17">
        <v>0.21163678729736499</v>
      </c>
      <c r="BN11" s="17">
        <v>0.16753134804882999</v>
      </c>
      <c r="BO11" s="17">
        <v>0.29345136717308901</v>
      </c>
      <c r="BP11" s="17"/>
      <c r="BQ11" s="17">
        <v>0.26448977187880102</v>
      </c>
      <c r="BR11" s="17">
        <v>0.19482812084939599</v>
      </c>
      <c r="BS11" s="17">
        <v>0.27310413229458103</v>
      </c>
      <c r="BT11" s="17"/>
      <c r="BU11" s="17">
        <v>0.157989390615767</v>
      </c>
      <c r="BV11" s="17">
        <v>0.281313871318699</v>
      </c>
      <c r="BW11" s="17">
        <v>0.222860503978772</v>
      </c>
      <c r="BX11" s="17"/>
      <c r="BY11" s="17">
        <v>0.23291988292606999</v>
      </c>
      <c r="BZ11" s="17"/>
      <c r="CA11" s="17">
        <v>0.25325425145308</v>
      </c>
    </row>
    <row r="12" spans="2:79" x14ac:dyDescent="0.35">
      <c r="B12" s="18" t="s">
        <v>658</v>
      </c>
      <c r="C12" s="17">
        <v>6.3367131685596906E-2</v>
      </c>
      <c r="D12" s="17">
        <v>5.51905419632161E-2</v>
      </c>
      <c r="E12" s="17">
        <v>7.0805232225323894E-2</v>
      </c>
      <c r="F12" s="17"/>
      <c r="G12" s="17">
        <v>8.0370307875025193E-2</v>
      </c>
      <c r="H12" s="17">
        <v>7.7632795688953204E-2</v>
      </c>
      <c r="I12" s="17">
        <v>3.1753610196651003E-2</v>
      </c>
      <c r="J12" s="17">
        <v>7.0910392055214697E-2</v>
      </c>
      <c r="K12" s="17">
        <v>4.6764140285601198E-2</v>
      </c>
      <c r="L12" s="17">
        <v>7.1522804079189803E-2</v>
      </c>
      <c r="M12" s="17"/>
      <c r="N12" s="17">
        <v>6.4852485249307701E-2</v>
      </c>
      <c r="O12" s="17">
        <v>7.6312709988877694E-2</v>
      </c>
      <c r="P12" s="17">
        <v>4.5429642006524801E-2</v>
      </c>
      <c r="Q12" s="17">
        <v>6.2952508719145706E-2</v>
      </c>
      <c r="R12" s="17"/>
      <c r="S12" s="17">
        <v>5.35856897618339E-2</v>
      </c>
      <c r="T12" s="17">
        <v>6.8878402725632101E-2</v>
      </c>
      <c r="U12" s="17">
        <v>5.09814317752195E-2</v>
      </c>
      <c r="V12" s="17">
        <v>4.6498368920053199E-2</v>
      </c>
      <c r="W12" s="17">
        <v>3.5970407646647502E-2</v>
      </c>
      <c r="X12" s="17">
        <v>4.85401567488404E-2</v>
      </c>
      <c r="Y12" s="17">
        <v>2.67656268502223E-2</v>
      </c>
      <c r="Z12" s="17">
        <v>8.9510005596268705E-2</v>
      </c>
      <c r="AA12" s="17">
        <v>8.4077092232063305E-2</v>
      </c>
      <c r="AB12" s="17">
        <v>7.5688703430754706E-2</v>
      </c>
      <c r="AC12" s="17">
        <v>0.119321488785715</v>
      </c>
      <c r="AD12" s="17">
        <v>0.112590611531169</v>
      </c>
      <c r="AE12" s="17"/>
      <c r="AF12" s="17">
        <v>0.10926450782285101</v>
      </c>
      <c r="AG12" s="17">
        <v>3.3779776380057198E-2</v>
      </c>
      <c r="AH12" s="17">
        <v>5.9813282129504201E-2</v>
      </c>
      <c r="AI12" s="17">
        <v>5.4170937914388803E-2</v>
      </c>
      <c r="AJ12" s="17">
        <v>5.2339908126974699E-2</v>
      </c>
      <c r="AK12" s="17">
        <v>3.9230159321112901E-2</v>
      </c>
      <c r="AL12" s="17"/>
      <c r="AM12" s="17">
        <v>4.5831059921869401E-2</v>
      </c>
      <c r="AN12" s="17">
        <v>7.4874219912901704E-2</v>
      </c>
      <c r="AO12" s="17">
        <v>7.5044730578336605E-2</v>
      </c>
      <c r="AP12" s="17">
        <v>1.8232531213547599E-2</v>
      </c>
      <c r="AQ12" s="17">
        <v>9.5637547896894798E-2</v>
      </c>
      <c r="AR12" s="17"/>
      <c r="AS12" s="17">
        <v>4.6100849605059099E-2</v>
      </c>
      <c r="AT12" s="17">
        <v>6.1622026934900702E-2</v>
      </c>
      <c r="AU12" s="17">
        <v>0.101527804669911</v>
      </c>
      <c r="AV12" s="17">
        <v>6.6812412514008199E-2</v>
      </c>
      <c r="AW12" s="17">
        <v>4.2560202839901001E-2</v>
      </c>
      <c r="AX12" s="17">
        <v>6.0721776931975301E-2</v>
      </c>
      <c r="AY12" s="17"/>
      <c r="AZ12" s="17">
        <v>3.10694689243576E-2</v>
      </c>
      <c r="BA12" s="17">
        <v>8.1914966031546105E-2</v>
      </c>
      <c r="BB12" s="17">
        <v>5.4582904895759898E-2</v>
      </c>
      <c r="BC12" s="17">
        <v>0.13335364162007801</v>
      </c>
      <c r="BD12" s="17">
        <v>4.93796275260249E-2</v>
      </c>
      <c r="BE12" s="17"/>
      <c r="BF12" s="17">
        <v>6.6543954025549704E-2</v>
      </c>
      <c r="BG12" s="17"/>
      <c r="BH12" s="17">
        <v>6.2785245070377901E-2</v>
      </c>
      <c r="BI12" s="17"/>
      <c r="BJ12" s="17">
        <v>6.8239498637695795E-2</v>
      </c>
      <c r="BK12" s="17">
        <v>6.1446545580869399E-2</v>
      </c>
      <c r="BL12" s="17">
        <v>5.3410062820627102E-2</v>
      </c>
      <c r="BM12" s="17">
        <v>5.3668922442971903E-2</v>
      </c>
      <c r="BN12" s="17">
        <v>0.102262975061067</v>
      </c>
      <c r="BO12" s="17">
        <v>0.24792009378784799</v>
      </c>
      <c r="BP12" s="17"/>
      <c r="BQ12" s="17">
        <v>6.6209962514938395E-2</v>
      </c>
      <c r="BR12" s="17">
        <v>7.7470210483219906E-2</v>
      </c>
      <c r="BS12" s="17">
        <v>4.6720457365319198E-2</v>
      </c>
      <c r="BT12" s="17"/>
      <c r="BU12" s="17">
        <v>0.13163050705797899</v>
      </c>
      <c r="BV12" s="17">
        <v>5.5777127073112998E-2</v>
      </c>
      <c r="BW12" s="17">
        <v>6.3680110198978998E-2</v>
      </c>
      <c r="BX12" s="17"/>
      <c r="BY12" s="17">
        <v>6.6248551442854298E-2</v>
      </c>
      <c r="BZ12" s="17"/>
      <c r="CA12" s="17">
        <v>7.7957949568418103E-2</v>
      </c>
    </row>
    <row r="13" spans="2:79" x14ac:dyDescent="0.35">
      <c r="B13" s="18" t="s">
        <v>136</v>
      </c>
      <c r="C13" s="19">
        <v>7.5246382480951807E-2</v>
      </c>
      <c r="D13" s="19">
        <v>7.4382167830255905E-2</v>
      </c>
      <c r="E13" s="19">
        <v>7.63914201466451E-2</v>
      </c>
      <c r="F13" s="19"/>
      <c r="G13" s="19">
        <v>4.0800251719628498E-2</v>
      </c>
      <c r="H13" s="19">
        <v>8.3032363855607305E-2</v>
      </c>
      <c r="I13" s="19">
        <v>3.5041754828691797E-2</v>
      </c>
      <c r="J13" s="19">
        <v>8.76569973821551E-2</v>
      </c>
      <c r="K13" s="19">
        <v>0.13427482837735999</v>
      </c>
      <c r="L13" s="19">
        <v>7.8287366384309096E-2</v>
      </c>
      <c r="M13" s="19"/>
      <c r="N13" s="19">
        <v>5.2946881259122898E-2</v>
      </c>
      <c r="O13" s="19">
        <v>0.112067424510917</v>
      </c>
      <c r="P13" s="19">
        <v>6.02957008248802E-2</v>
      </c>
      <c r="Q13" s="19">
        <v>7.2063874145414805E-2</v>
      </c>
      <c r="R13" s="19"/>
      <c r="S13" s="19">
        <v>5.0750438244474103E-2</v>
      </c>
      <c r="T13" s="19">
        <v>9.7547470453436994E-2</v>
      </c>
      <c r="U13" s="19">
        <v>7.6142206954228006E-2</v>
      </c>
      <c r="V13" s="19">
        <v>3.1934981208429303E-2</v>
      </c>
      <c r="W13" s="19">
        <v>0.10290369204000401</v>
      </c>
      <c r="X13" s="19">
        <v>8.7311385994248897E-2</v>
      </c>
      <c r="Y13" s="19">
        <v>9.2777435031367095E-2</v>
      </c>
      <c r="Z13" s="19">
        <v>0.125267900316993</v>
      </c>
      <c r="AA13" s="19">
        <v>9.2763506464148798E-2</v>
      </c>
      <c r="AB13" s="19">
        <v>8.6710843137607005E-2</v>
      </c>
      <c r="AC13" s="19">
        <v>4.4743170168418799E-2</v>
      </c>
      <c r="AD13" s="19">
        <v>0</v>
      </c>
      <c r="AE13" s="19"/>
      <c r="AF13" s="19">
        <v>0.109055202729054</v>
      </c>
      <c r="AG13" s="19">
        <v>5.7498905368105598E-2</v>
      </c>
      <c r="AH13" s="19">
        <v>3.7470124719148602E-2</v>
      </c>
      <c r="AI13" s="19">
        <v>3.9605610645485699E-2</v>
      </c>
      <c r="AJ13" s="19">
        <v>0.13098999121022301</v>
      </c>
      <c r="AK13" s="19">
        <v>3.66852902187281E-2</v>
      </c>
      <c r="AL13" s="19"/>
      <c r="AM13" s="19">
        <v>0.138417549776153</v>
      </c>
      <c r="AN13" s="19">
        <v>6.1470171179517502E-2</v>
      </c>
      <c r="AO13" s="19">
        <v>5.0311069318020402E-2</v>
      </c>
      <c r="AP13" s="19">
        <v>4.02717843019509E-2</v>
      </c>
      <c r="AQ13" s="19">
        <v>0.16440980807811101</v>
      </c>
      <c r="AR13" s="19"/>
      <c r="AS13" s="19">
        <v>4.6109699243580098E-2</v>
      </c>
      <c r="AT13" s="19">
        <v>9.6567550219789799E-2</v>
      </c>
      <c r="AU13" s="19">
        <v>3.9825178368282602E-2</v>
      </c>
      <c r="AV13" s="19">
        <v>9.93180289129421E-2</v>
      </c>
      <c r="AW13" s="19">
        <v>7.8769686349201007E-2</v>
      </c>
      <c r="AX13" s="19">
        <v>8.9579104552441197E-2</v>
      </c>
      <c r="AY13" s="19"/>
      <c r="AZ13" s="19">
        <v>9.8858815234673103E-2</v>
      </c>
      <c r="BA13" s="19">
        <v>5.61456936197679E-2</v>
      </c>
      <c r="BB13" s="19">
        <v>9.2027056330457199E-2</v>
      </c>
      <c r="BC13" s="19">
        <v>5.2410614574007502E-2</v>
      </c>
      <c r="BD13" s="19">
        <v>7.8210014037945003E-2</v>
      </c>
      <c r="BE13" s="19"/>
      <c r="BF13" s="19">
        <v>7.1602639451798997E-2</v>
      </c>
      <c r="BG13" s="19"/>
      <c r="BH13" s="19">
        <v>7.1336088517010093E-2</v>
      </c>
      <c r="BI13" s="19"/>
      <c r="BJ13" s="19">
        <v>7.0022237372246304E-2</v>
      </c>
      <c r="BK13" s="19">
        <v>9.4682399989272997E-2</v>
      </c>
      <c r="BL13" s="19">
        <v>7.2275157207573604E-2</v>
      </c>
      <c r="BM13" s="19">
        <v>5.8276246074634899E-2</v>
      </c>
      <c r="BN13" s="19">
        <v>3.2705544505444502E-2</v>
      </c>
      <c r="BO13" s="19">
        <v>7.12484320694E-2</v>
      </c>
      <c r="BP13" s="19"/>
      <c r="BQ13" s="19">
        <v>4.9517628054901598E-2</v>
      </c>
      <c r="BR13" s="19">
        <v>6.3675325200763994E-2</v>
      </c>
      <c r="BS13" s="19">
        <v>6.2983522253138594E-2</v>
      </c>
      <c r="BT13" s="19"/>
      <c r="BU13" s="19">
        <v>7.4952779803537595E-2</v>
      </c>
      <c r="BV13" s="19">
        <v>5.0500577250941599E-2</v>
      </c>
      <c r="BW13" s="19">
        <v>5.9886474267586899E-2</v>
      </c>
      <c r="BX13" s="19"/>
      <c r="BY13" s="19">
        <v>4.0413217684522801E-2</v>
      </c>
      <c r="BZ13" s="19"/>
      <c r="CA13" s="19">
        <v>5.3057857523030501E-2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CA18"/>
  <sheetViews>
    <sheetView showGridLines="0" topLeftCell="A3"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826</v>
      </c>
      <c r="D7" s="10">
        <v>407</v>
      </c>
      <c r="E7" s="10">
        <v>418</v>
      </c>
      <c r="F7" s="10"/>
      <c r="G7" s="10">
        <v>104</v>
      </c>
      <c r="H7" s="10">
        <v>139</v>
      </c>
      <c r="I7" s="10">
        <v>104</v>
      </c>
      <c r="J7" s="10">
        <v>124</v>
      </c>
      <c r="K7" s="10">
        <v>136</v>
      </c>
      <c r="L7" s="10">
        <v>219</v>
      </c>
      <c r="M7" s="10"/>
      <c r="N7" s="10">
        <v>310</v>
      </c>
      <c r="O7" s="10">
        <v>212</v>
      </c>
      <c r="P7" s="10">
        <v>110</v>
      </c>
      <c r="Q7" s="10">
        <v>189</v>
      </c>
      <c r="R7" s="10"/>
      <c r="S7" s="10">
        <v>94</v>
      </c>
      <c r="T7" s="10">
        <v>112</v>
      </c>
      <c r="U7" s="10">
        <v>78</v>
      </c>
      <c r="V7" s="10">
        <v>80</v>
      </c>
      <c r="W7" s="10">
        <v>56</v>
      </c>
      <c r="X7" s="10">
        <v>63</v>
      </c>
      <c r="Y7" s="10">
        <v>74</v>
      </c>
      <c r="Z7" s="10">
        <v>30</v>
      </c>
      <c r="AA7" s="10">
        <v>78</v>
      </c>
      <c r="AB7" s="10">
        <v>77</v>
      </c>
      <c r="AC7" s="10">
        <v>55</v>
      </c>
      <c r="AD7" s="10">
        <v>29</v>
      </c>
      <c r="AE7" s="10"/>
      <c r="AF7" s="10">
        <v>144</v>
      </c>
      <c r="AG7" s="10">
        <v>277</v>
      </c>
      <c r="AH7" s="10">
        <v>156</v>
      </c>
      <c r="AI7" s="10">
        <v>80</v>
      </c>
      <c r="AJ7" s="10">
        <v>49</v>
      </c>
      <c r="AK7" s="10">
        <v>64</v>
      </c>
      <c r="AL7" s="10"/>
      <c r="AM7" s="10">
        <v>164</v>
      </c>
      <c r="AN7" s="10">
        <v>283</v>
      </c>
      <c r="AO7" s="10">
        <v>241</v>
      </c>
      <c r="AP7" s="10">
        <v>102</v>
      </c>
      <c r="AQ7" s="10">
        <v>16</v>
      </c>
      <c r="AR7" s="10"/>
      <c r="AS7" s="10">
        <v>177</v>
      </c>
      <c r="AT7" s="10">
        <v>198</v>
      </c>
      <c r="AU7" s="10">
        <v>112</v>
      </c>
      <c r="AV7" s="10">
        <v>165</v>
      </c>
      <c r="AW7" s="10">
        <v>112</v>
      </c>
      <c r="AX7" s="10">
        <v>60</v>
      </c>
      <c r="AY7" s="10"/>
      <c r="AZ7" s="10">
        <v>198</v>
      </c>
      <c r="BA7" s="10">
        <v>233</v>
      </c>
      <c r="BB7" s="10">
        <v>157</v>
      </c>
      <c r="BC7" s="10">
        <v>60</v>
      </c>
      <c r="BD7" s="10">
        <v>172</v>
      </c>
      <c r="BE7" s="10"/>
      <c r="BF7" s="10">
        <v>658</v>
      </c>
      <c r="BG7" s="10"/>
      <c r="BH7" s="10">
        <v>518</v>
      </c>
      <c r="BI7" s="10"/>
      <c r="BJ7" s="10">
        <v>220</v>
      </c>
      <c r="BK7" s="10">
        <v>187</v>
      </c>
      <c r="BL7" s="10">
        <v>273</v>
      </c>
      <c r="BM7" s="10">
        <v>54</v>
      </c>
      <c r="BN7" s="10">
        <v>24</v>
      </c>
      <c r="BO7" s="10">
        <v>26</v>
      </c>
      <c r="BP7" s="10"/>
      <c r="BQ7" s="10">
        <v>115</v>
      </c>
      <c r="BR7" s="10">
        <v>251</v>
      </c>
      <c r="BS7" s="10">
        <v>403</v>
      </c>
      <c r="BT7" s="10"/>
      <c r="BU7" s="10">
        <v>41</v>
      </c>
      <c r="BV7" s="10">
        <v>285</v>
      </c>
      <c r="BW7" s="10">
        <v>412</v>
      </c>
      <c r="BX7" s="10"/>
      <c r="BY7" s="10">
        <v>23</v>
      </c>
      <c r="BZ7" s="10"/>
      <c r="CA7" s="10">
        <v>180</v>
      </c>
    </row>
    <row r="8" spans="2:79" ht="30" customHeight="1" x14ac:dyDescent="0.35">
      <c r="B8" s="11" t="s">
        <v>20</v>
      </c>
      <c r="C8" s="11">
        <v>859</v>
      </c>
      <c r="D8" s="11">
        <v>427</v>
      </c>
      <c r="E8" s="11">
        <v>430</v>
      </c>
      <c r="F8" s="11"/>
      <c r="G8" s="11">
        <v>134</v>
      </c>
      <c r="H8" s="11">
        <v>160</v>
      </c>
      <c r="I8" s="11">
        <v>137</v>
      </c>
      <c r="J8" s="11">
        <v>138</v>
      </c>
      <c r="K8" s="11">
        <v>109</v>
      </c>
      <c r="L8" s="11">
        <v>180</v>
      </c>
      <c r="M8" s="11"/>
      <c r="N8" s="11">
        <v>210</v>
      </c>
      <c r="O8" s="11">
        <v>210</v>
      </c>
      <c r="P8" s="11">
        <v>185</v>
      </c>
      <c r="Q8" s="11">
        <v>248</v>
      </c>
      <c r="R8" s="11"/>
      <c r="S8" s="11">
        <v>103</v>
      </c>
      <c r="T8" s="11">
        <v>109</v>
      </c>
      <c r="U8" s="11">
        <v>74</v>
      </c>
      <c r="V8" s="11">
        <v>104</v>
      </c>
      <c r="W8" s="11">
        <v>61</v>
      </c>
      <c r="X8" s="11">
        <v>70</v>
      </c>
      <c r="Y8" s="11">
        <v>71</v>
      </c>
      <c r="Z8" s="11">
        <v>34</v>
      </c>
      <c r="AA8" s="11">
        <v>82</v>
      </c>
      <c r="AB8" s="11">
        <v>73</v>
      </c>
      <c r="AC8" s="11">
        <v>52</v>
      </c>
      <c r="AD8" s="11">
        <v>27</v>
      </c>
      <c r="AE8" s="11"/>
      <c r="AF8" s="11">
        <v>161</v>
      </c>
      <c r="AG8" s="11">
        <v>317</v>
      </c>
      <c r="AH8" s="11">
        <v>166</v>
      </c>
      <c r="AI8" s="11">
        <v>79</v>
      </c>
      <c r="AJ8" s="11">
        <v>42</v>
      </c>
      <c r="AK8" s="11">
        <v>43</v>
      </c>
      <c r="AL8" s="11"/>
      <c r="AM8" s="11">
        <v>198</v>
      </c>
      <c r="AN8" s="11">
        <v>311</v>
      </c>
      <c r="AO8" s="11">
        <v>235</v>
      </c>
      <c r="AP8" s="11">
        <v>88</v>
      </c>
      <c r="AQ8" s="11">
        <v>8</v>
      </c>
      <c r="AR8" s="11"/>
      <c r="AS8" s="11">
        <v>197</v>
      </c>
      <c r="AT8" s="11">
        <v>191</v>
      </c>
      <c r="AU8" s="11">
        <v>123</v>
      </c>
      <c r="AV8" s="11">
        <v>174</v>
      </c>
      <c r="AW8" s="11">
        <v>110</v>
      </c>
      <c r="AX8" s="11">
        <v>62</v>
      </c>
      <c r="AY8" s="11"/>
      <c r="AZ8" s="11">
        <v>178</v>
      </c>
      <c r="BA8" s="11">
        <v>256</v>
      </c>
      <c r="BB8" s="11">
        <v>183</v>
      </c>
      <c r="BC8" s="11">
        <v>51</v>
      </c>
      <c r="BD8" s="11">
        <v>188</v>
      </c>
      <c r="BE8" s="11"/>
      <c r="BF8" s="11">
        <v>667</v>
      </c>
      <c r="BG8" s="11"/>
      <c r="BH8" s="11">
        <v>502</v>
      </c>
      <c r="BI8" s="11"/>
      <c r="BJ8" s="11">
        <v>252</v>
      </c>
      <c r="BK8" s="11">
        <v>180</v>
      </c>
      <c r="BL8" s="11">
        <v>254</v>
      </c>
      <c r="BM8" s="11">
        <v>66</v>
      </c>
      <c r="BN8" s="11">
        <v>32</v>
      </c>
      <c r="BO8" s="11">
        <v>26</v>
      </c>
      <c r="BP8" s="11"/>
      <c r="BQ8" s="11">
        <v>117</v>
      </c>
      <c r="BR8" s="11">
        <v>255</v>
      </c>
      <c r="BS8" s="11">
        <v>424</v>
      </c>
      <c r="BT8" s="11"/>
      <c r="BU8" s="11">
        <v>40</v>
      </c>
      <c r="BV8" s="11">
        <v>276</v>
      </c>
      <c r="BW8" s="11">
        <v>444</v>
      </c>
      <c r="BX8" s="11"/>
      <c r="BY8" s="11">
        <v>29</v>
      </c>
      <c r="BZ8" s="11"/>
      <c r="CA8" s="11">
        <v>184</v>
      </c>
    </row>
    <row r="9" spans="2:79" x14ac:dyDescent="0.35">
      <c r="B9" s="18" t="s">
        <v>655</v>
      </c>
      <c r="C9" s="17">
        <v>0.20084728679219799</v>
      </c>
      <c r="D9" s="17">
        <v>0.22821336403668499</v>
      </c>
      <c r="E9" s="17">
        <v>0.17207791143467199</v>
      </c>
      <c r="F9" s="17"/>
      <c r="G9" s="17">
        <v>0.19304105529076401</v>
      </c>
      <c r="H9" s="17">
        <v>0.155436292781271</v>
      </c>
      <c r="I9" s="17">
        <v>0.20894237205046801</v>
      </c>
      <c r="J9" s="17">
        <v>0.16864340671056799</v>
      </c>
      <c r="K9" s="17">
        <v>0.24498186404414299</v>
      </c>
      <c r="L9" s="17">
        <v>0.23875127550962899</v>
      </c>
      <c r="M9" s="17"/>
      <c r="N9" s="17">
        <v>0.17447050410614301</v>
      </c>
      <c r="O9" s="17">
        <v>0.24813583351149901</v>
      </c>
      <c r="P9" s="17">
        <v>0.17800271202048301</v>
      </c>
      <c r="Q9" s="17">
        <v>0.20436603796903</v>
      </c>
      <c r="R9" s="17"/>
      <c r="S9" s="17">
        <v>0.23107858891466501</v>
      </c>
      <c r="T9" s="17">
        <v>0.15278281813880701</v>
      </c>
      <c r="U9" s="17">
        <v>0.233385441136816</v>
      </c>
      <c r="V9" s="17">
        <v>0.17524153896078201</v>
      </c>
      <c r="W9" s="17">
        <v>0.18390082374033401</v>
      </c>
      <c r="X9" s="17">
        <v>0.20347248890257999</v>
      </c>
      <c r="Y9" s="17">
        <v>0.21389568063797201</v>
      </c>
      <c r="Z9" s="17">
        <v>0.12818351016885501</v>
      </c>
      <c r="AA9" s="17">
        <v>0.252520359320837</v>
      </c>
      <c r="AB9" s="17">
        <v>0.21021312736276901</v>
      </c>
      <c r="AC9" s="17">
        <v>0.18514270708102401</v>
      </c>
      <c r="AD9" s="17">
        <v>0.224922182486438</v>
      </c>
      <c r="AE9" s="17"/>
      <c r="AF9" s="17">
        <v>0.23844966587937599</v>
      </c>
      <c r="AG9" s="17">
        <v>0.176977633515258</v>
      </c>
      <c r="AH9" s="17">
        <v>0.184977591709234</v>
      </c>
      <c r="AI9" s="17">
        <v>0.27516317580310401</v>
      </c>
      <c r="AJ9" s="17">
        <v>0.32322164560807198</v>
      </c>
      <c r="AK9" s="17">
        <v>0.169371209526675</v>
      </c>
      <c r="AL9" s="17"/>
      <c r="AM9" s="17">
        <v>0.30117188455934701</v>
      </c>
      <c r="AN9" s="17">
        <v>0.152314704735377</v>
      </c>
      <c r="AO9" s="17">
        <v>0.18294969404431999</v>
      </c>
      <c r="AP9" s="17">
        <v>0.202336945861151</v>
      </c>
      <c r="AQ9" s="17">
        <v>0.23278322885896299</v>
      </c>
      <c r="AR9" s="17"/>
      <c r="AS9" s="17">
        <v>0.16860927347181201</v>
      </c>
      <c r="AT9" s="17">
        <v>0.19503121283799399</v>
      </c>
      <c r="AU9" s="17">
        <v>0.23212436919999399</v>
      </c>
      <c r="AV9" s="17">
        <v>0.22743721700505901</v>
      </c>
      <c r="AW9" s="17">
        <v>0.234762407058351</v>
      </c>
      <c r="AX9" s="17">
        <v>0.104828335373018</v>
      </c>
      <c r="AY9" s="17"/>
      <c r="AZ9" s="17">
        <v>0.19355947361546699</v>
      </c>
      <c r="BA9" s="17">
        <v>0.194365980351768</v>
      </c>
      <c r="BB9" s="17">
        <v>0.185699483021048</v>
      </c>
      <c r="BC9" s="17">
        <v>0.29090324150492802</v>
      </c>
      <c r="BD9" s="17">
        <v>0.200329738996262</v>
      </c>
      <c r="BE9" s="17"/>
      <c r="BF9" s="17">
        <v>0.19662363549374101</v>
      </c>
      <c r="BG9" s="17"/>
      <c r="BH9" s="17">
        <v>0.22524385620305501</v>
      </c>
      <c r="BI9" s="17"/>
      <c r="BJ9" s="17">
        <v>0.222090445363165</v>
      </c>
      <c r="BK9" s="17">
        <v>0.18728414331386301</v>
      </c>
      <c r="BL9" s="17">
        <v>0.22421780587250301</v>
      </c>
      <c r="BM9" s="17">
        <v>7.9802866693698904E-2</v>
      </c>
      <c r="BN9" s="17">
        <v>0.21401055808146799</v>
      </c>
      <c r="BO9" s="17">
        <v>0.18304995303726099</v>
      </c>
      <c r="BP9" s="17"/>
      <c r="BQ9" s="17">
        <v>0.26479983668774498</v>
      </c>
      <c r="BR9" s="17">
        <v>0.19050793407632999</v>
      </c>
      <c r="BS9" s="17">
        <v>0.19245446487732801</v>
      </c>
      <c r="BT9" s="17"/>
      <c r="BU9" s="17">
        <v>9.7757378136440296E-2</v>
      </c>
      <c r="BV9" s="17">
        <v>0.211977025079637</v>
      </c>
      <c r="BW9" s="17">
        <v>0.217098069861169</v>
      </c>
      <c r="BX9" s="17"/>
      <c r="BY9" s="17">
        <v>0.16060161207209001</v>
      </c>
      <c r="BZ9" s="17"/>
      <c r="CA9" s="17">
        <v>0.13984150877797499</v>
      </c>
    </row>
    <row r="10" spans="2:79" x14ac:dyDescent="0.35">
      <c r="B10" s="18" t="s">
        <v>656</v>
      </c>
      <c r="C10" s="17">
        <v>0.47166600519120999</v>
      </c>
      <c r="D10" s="17">
        <v>0.43807975594903498</v>
      </c>
      <c r="E10" s="17">
        <v>0.50596298821859698</v>
      </c>
      <c r="F10" s="17"/>
      <c r="G10" s="17">
        <v>0.47406968212726902</v>
      </c>
      <c r="H10" s="17">
        <v>0.51982208671067498</v>
      </c>
      <c r="I10" s="17">
        <v>0.51138775531217096</v>
      </c>
      <c r="J10" s="17">
        <v>0.47919060728432999</v>
      </c>
      <c r="K10" s="17">
        <v>0.43057028877055398</v>
      </c>
      <c r="L10" s="17">
        <v>0.41616179298699901</v>
      </c>
      <c r="M10" s="17"/>
      <c r="N10" s="17">
        <v>0.503212054142958</v>
      </c>
      <c r="O10" s="17">
        <v>0.377039689325121</v>
      </c>
      <c r="P10" s="17">
        <v>0.55823123365924099</v>
      </c>
      <c r="Q10" s="17">
        <v>0.462566067484109</v>
      </c>
      <c r="R10" s="17"/>
      <c r="S10" s="17">
        <v>0.45173065861721401</v>
      </c>
      <c r="T10" s="17">
        <v>0.53547167487147096</v>
      </c>
      <c r="U10" s="17">
        <v>0.39261295057193202</v>
      </c>
      <c r="V10" s="17">
        <v>0.42185324710383099</v>
      </c>
      <c r="W10" s="17">
        <v>0.49663489589321802</v>
      </c>
      <c r="X10" s="17">
        <v>0.50294077091766698</v>
      </c>
      <c r="Y10" s="17">
        <v>0.380964537855704</v>
      </c>
      <c r="Z10" s="17">
        <v>0.58388952603036903</v>
      </c>
      <c r="AA10" s="17">
        <v>0.53660736338048698</v>
      </c>
      <c r="AB10" s="17">
        <v>0.37638076747990301</v>
      </c>
      <c r="AC10" s="17">
        <v>0.51671257831883399</v>
      </c>
      <c r="AD10" s="17">
        <v>0.63324009397826797</v>
      </c>
      <c r="AE10" s="17"/>
      <c r="AF10" s="17">
        <v>0.41779492219877401</v>
      </c>
      <c r="AG10" s="17">
        <v>0.51075675178583801</v>
      </c>
      <c r="AH10" s="17">
        <v>0.466682876593214</v>
      </c>
      <c r="AI10" s="17">
        <v>0.47114707605530398</v>
      </c>
      <c r="AJ10" s="17">
        <v>0.56159997631930603</v>
      </c>
      <c r="AK10" s="17">
        <v>0.38539457268156102</v>
      </c>
      <c r="AL10" s="17"/>
      <c r="AM10" s="17">
        <v>0.45333643139211699</v>
      </c>
      <c r="AN10" s="17">
        <v>0.49492106795282698</v>
      </c>
      <c r="AO10" s="17">
        <v>0.44139574677964999</v>
      </c>
      <c r="AP10" s="17">
        <v>0.52405796997962895</v>
      </c>
      <c r="AQ10" s="17">
        <v>0.49569789927774399</v>
      </c>
      <c r="AR10" s="17"/>
      <c r="AS10" s="17">
        <v>0.52459536098710302</v>
      </c>
      <c r="AT10" s="17">
        <v>0.43493847550137099</v>
      </c>
      <c r="AU10" s="17">
        <v>0.53182768895119303</v>
      </c>
      <c r="AV10" s="17">
        <v>0.381458116675988</v>
      </c>
      <c r="AW10" s="17">
        <v>0.44966895235450399</v>
      </c>
      <c r="AX10" s="17">
        <v>0.60165453994795004</v>
      </c>
      <c r="AY10" s="17"/>
      <c r="AZ10" s="17">
        <v>0.47809443099119497</v>
      </c>
      <c r="BA10" s="17">
        <v>0.49863067082224799</v>
      </c>
      <c r="BB10" s="17">
        <v>0.46977619686530397</v>
      </c>
      <c r="BC10" s="17">
        <v>0.386186787980066</v>
      </c>
      <c r="BD10" s="17">
        <v>0.459783126241541</v>
      </c>
      <c r="BE10" s="17"/>
      <c r="BF10" s="17">
        <v>0.48142534922605401</v>
      </c>
      <c r="BG10" s="17"/>
      <c r="BH10" s="17">
        <v>0.45357610563240802</v>
      </c>
      <c r="BI10" s="17"/>
      <c r="BJ10" s="17">
        <v>0.52809357140800295</v>
      </c>
      <c r="BK10" s="17">
        <v>0.41456637690335102</v>
      </c>
      <c r="BL10" s="17">
        <v>0.44186176754991302</v>
      </c>
      <c r="BM10" s="17">
        <v>0.57099015882882498</v>
      </c>
      <c r="BN10" s="17">
        <v>0.55116559929750597</v>
      </c>
      <c r="BO10" s="17">
        <v>0.28839680349333102</v>
      </c>
      <c r="BP10" s="17"/>
      <c r="BQ10" s="17">
        <v>0.48847316183495298</v>
      </c>
      <c r="BR10" s="17">
        <v>0.48030830336935698</v>
      </c>
      <c r="BS10" s="17">
        <v>0.48344947882852002</v>
      </c>
      <c r="BT10" s="17"/>
      <c r="BU10" s="17">
        <v>0.59601313209669704</v>
      </c>
      <c r="BV10" s="17">
        <v>0.48276805221592101</v>
      </c>
      <c r="BW10" s="17">
        <v>0.45682446012030697</v>
      </c>
      <c r="BX10" s="17"/>
      <c r="BY10" s="17">
        <v>0.77340203056399204</v>
      </c>
      <c r="BZ10" s="17"/>
      <c r="CA10" s="17">
        <v>0.503863172361943</v>
      </c>
    </row>
    <row r="11" spans="2:79" x14ac:dyDescent="0.35">
      <c r="B11" s="18" t="s">
        <v>657</v>
      </c>
      <c r="C11" s="17">
        <v>0.21356531179579599</v>
      </c>
      <c r="D11" s="17">
        <v>0.219052973300737</v>
      </c>
      <c r="E11" s="17">
        <v>0.208538941559577</v>
      </c>
      <c r="F11" s="17"/>
      <c r="G11" s="17">
        <v>0.204590193310066</v>
      </c>
      <c r="H11" s="17">
        <v>0.209814612464859</v>
      </c>
      <c r="I11" s="17">
        <v>0.17136881852080499</v>
      </c>
      <c r="J11" s="17">
        <v>0.21881873244442701</v>
      </c>
      <c r="K11" s="17">
        <v>0.226901755192535</v>
      </c>
      <c r="L11" s="17">
        <v>0.24339432785520501</v>
      </c>
      <c r="M11" s="17"/>
      <c r="N11" s="17">
        <v>0.20945866820613501</v>
      </c>
      <c r="O11" s="17">
        <v>0.24302517417011299</v>
      </c>
      <c r="P11" s="17">
        <v>0.19295999153284199</v>
      </c>
      <c r="Q11" s="17">
        <v>0.202676806614731</v>
      </c>
      <c r="R11" s="17"/>
      <c r="S11" s="17">
        <v>0.15247108212124799</v>
      </c>
      <c r="T11" s="17">
        <v>0.22145252516338901</v>
      </c>
      <c r="U11" s="17">
        <v>0.27938645449550198</v>
      </c>
      <c r="V11" s="17">
        <v>0.30509375966936497</v>
      </c>
      <c r="W11" s="17">
        <v>0.21101020064315901</v>
      </c>
      <c r="X11" s="17">
        <v>0.11801920353911299</v>
      </c>
      <c r="Y11" s="17">
        <v>0.25200758042949101</v>
      </c>
      <c r="Z11" s="17">
        <v>0.23122032278135099</v>
      </c>
      <c r="AA11" s="17">
        <v>0.11304598783732001</v>
      </c>
      <c r="AB11" s="17">
        <v>0.27893534946259402</v>
      </c>
      <c r="AC11" s="17">
        <v>0.212226971093216</v>
      </c>
      <c r="AD11" s="17">
        <v>0.141837723535294</v>
      </c>
      <c r="AE11" s="17"/>
      <c r="AF11" s="17">
        <v>0.209613458496548</v>
      </c>
      <c r="AG11" s="17">
        <v>0.20088939303723699</v>
      </c>
      <c r="AH11" s="17">
        <v>0.25046877925976202</v>
      </c>
      <c r="AI11" s="17">
        <v>0.17444466911449</v>
      </c>
      <c r="AJ11" s="17">
        <v>5.3413719748992103E-2</v>
      </c>
      <c r="AK11" s="17">
        <v>0.34167360254743701</v>
      </c>
      <c r="AL11" s="17"/>
      <c r="AM11" s="17">
        <v>0.14561573941230899</v>
      </c>
      <c r="AN11" s="17">
        <v>0.228761807499404</v>
      </c>
      <c r="AO11" s="17">
        <v>0.26309035115130602</v>
      </c>
      <c r="AP11" s="17">
        <v>0.15507626571185601</v>
      </c>
      <c r="AQ11" s="17">
        <v>0.163147306606408</v>
      </c>
      <c r="AR11" s="17"/>
      <c r="AS11" s="17">
        <v>0.175472280169994</v>
      </c>
      <c r="AT11" s="17">
        <v>0.25523131824709699</v>
      </c>
      <c r="AU11" s="17">
        <v>0.1711466181247</v>
      </c>
      <c r="AV11" s="17">
        <v>0.272759593828658</v>
      </c>
      <c r="AW11" s="17">
        <v>0.21196663423297701</v>
      </c>
      <c r="AX11" s="17">
        <v>0.131480544465538</v>
      </c>
      <c r="AY11" s="17"/>
      <c r="AZ11" s="17">
        <v>0.22174865188083001</v>
      </c>
      <c r="BA11" s="17">
        <v>0.218177551878316</v>
      </c>
      <c r="BB11" s="17">
        <v>0.252495740495988</v>
      </c>
      <c r="BC11" s="17">
        <v>0.13543558291084201</v>
      </c>
      <c r="BD11" s="17">
        <v>0.18291244398466699</v>
      </c>
      <c r="BE11" s="17"/>
      <c r="BF11" s="17">
        <v>0.217413482224184</v>
      </c>
      <c r="BG11" s="17"/>
      <c r="BH11" s="17">
        <v>0.21950736932104201</v>
      </c>
      <c r="BI11" s="17"/>
      <c r="BJ11" s="17">
        <v>0.16604198430848799</v>
      </c>
      <c r="BK11" s="17">
        <v>0.244639610363378</v>
      </c>
      <c r="BL11" s="17">
        <v>0.25082931861517699</v>
      </c>
      <c r="BM11" s="17">
        <v>0.154547663957215</v>
      </c>
      <c r="BN11" s="17">
        <v>0.13881882974634499</v>
      </c>
      <c r="BO11" s="17">
        <v>0.35062980630061902</v>
      </c>
      <c r="BP11" s="17"/>
      <c r="BQ11" s="17">
        <v>0.21597150177697999</v>
      </c>
      <c r="BR11" s="17">
        <v>0.20558180719761801</v>
      </c>
      <c r="BS11" s="17">
        <v>0.21891605918922399</v>
      </c>
      <c r="BT11" s="17"/>
      <c r="BU11" s="17">
        <v>0.18790472443509301</v>
      </c>
      <c r="BV11" s="17">
        <v>0.211898632509329</v>
      </c>
      <c r="BW11" s="17">
        <v>0.22062167511826</v>
      </c>
      <c r="BX11" s="17"/>
      <c r="BY11" s="17">
        <v>3.2433638399564597E-2</v>
      </c>
      <c r="BZ11" s="17"/>
      <c r="CA11" s="17">
        <v>0.25863792250157303</v>
      </c>
    </row>
    <row r="12" spans="2:79" x14ac:dyDescent="0.35">
      <c r="B12" s="18" t="s">
        <v>658</v>
      </c>
      <c r="C12" s="17">
        <v>5.7385118440808E-2</v>
      </c>
      <c r="D12" s="17">
        <v>5.07777323176224E-2</v>
      </c>
      <c r="E12" s="17">
        <v>6.4061984241971098E-2</v>
      </c>
      <c r="F12" s="17"/>
      <c r="G12" s="17">
        <v>7.0872359235044202E-2</v>
      </c>
      <c r="H12" s="17">
        <v>4.8769557142620198E-2</v>
      </c>
      <c r="I12" s="17">
        <v>5.4582592203976002E-2</v>
      </c>
      <c r="J12" s="17">
        <v>7.1060400339611293E-2</v>
      </c>
      <c r="K12" s="17">
        <v>6.1852756267618603E-2</v>
      </c>
      <c r="L12" s="17">
        <v>4.39955572593205E-2</v>
      </c>
      <c r="M12" s="17"/>
      <c r="N12" s="17">
        <v>7.0380507731008402E-2</v>
      </c>
      <c r="O12" s="17">
        <v>7.2794834167384498E-2</v>
      </c>
      <c r="P12" s="17">
        <v>4.6960257818660298E-2</v>
      </c>
      <c r="Q12" s="17">
        <v>4.2324702718782102E-2</v>
      </c>
      <c r="R12" s="17"/>
      <c r="S12" s="17">
        <v>0.10703968563926</v>
      </c>
      <c r="T12" s="17">
        <v>4.81195414244905E-2</v>
      </c>
      <c r="U12" s="17">
        <v>2.36955749128567E-2</v>
      </c>
      <c r="V12" s="17">
        <v>4.5443146610244803E-2</v>
      </c>
      <c r="W12" s="17">
        <v>7.66002777026972E-2</v>
      </c>
      <c r="X12" s="17">
        <v>8.6762769364136599E-2</v>
      </c>
      <c r="Y12" s="17">
        <v>5.5492639742633403E-2</v>
      </c>
      <c r="Z12" s="17">
        <v>5.6706641019425498E-2</v>
      </c>
      <c r="AA12" s="17">
        <v>6.3872435792572305E-2</v>
      </c>
      <c r="AB12" s="17">
        <v>2.87050764273129E-2</v>
      </c>
      <c r="AC12" s="17">
        <v>5.18288966832006E-2</v>
      </c>
      <c r="AD12" s="17">
        <v>0</v>
      </c>
      <c r="AE12" s="17"/>
      <c r="AF12" s="17">
        <v>7.5212511667619095E-2</v>
      </c>
      <c r="AG12" s="17">
        <v>4.0127989547334E-2</v>
      </c>
      <c r="AH12" s="17">
        <v>6.4499165535038497E-2</v>
      </c>
      <c r="AI12" s="17">
        <v>5.5670113991396798E-2</v>
      </c>
      <c r="AJ12" s="17">
        <v>4.5711107463870797E-2</v>
      </c>
      <c r="AK12" s="17">
        <v>0.103560615244328</v>
      </c>
      <c r="AL12" s="17"/>
      <c r="AM12" s="17">
        <v>3.5273811250275601E-2</v>
      </c>
      <c r="AN12" s="17">
        <v>7.3413711384410704E-2</v>
      </c>
      <c r="AO12" s="17">
        <v>5.4535412455892399E-2</v>
      </c>
      <c r="AP12" s="17">
        <v>6.5581433580793297E-2</v>
      </c>
      <c r="AQ12" s="17">
        <v>0.108371565256885</v>
      </c>
      <c r="AR12" s="17"/>
      <c r="AS12" s="17">
        <v>8.6589745470423196E-2</v>
      </c>
      <c r="AT12" s="17">
        <v>5.72725001460846E-2</v>
      </c>
      <c r="AU12" s="17">
        <v>2.7248533679942899E-2</v>
      </c>
      <c r="AV12" s="17">
        <v>4.8411540989222297E-2</v>
      </c>
      <c r="AW12" s="17">
        <v>2.7476417003753899E-2</v>
      </c>
      <c r="AX12" s="17">
        <v>0.104494226047809</v>
      </c>
      <c r="AY12" s="17"/>
      <c r="AZ12" s="17">
        <v>4.20629027382756E-2</v>
      </c>
      <c r="BA12" s="17">
        <v>4.4197953363127103E-2</v>
      </c>
      <c r="BB12" s="17">
        <v>4.3668213388483999E-2</v>
      </c>
      <c r="BC12" s="17">
        <v>7.0139426773813005E-2</v>
      </c>
      <c r="BD12" s="17">
        <v>9.9055896390278203E-2</v>
      </c>
      <c r="BE12" s="17"/>
      <c r="BF12" s="17">
        <v>4.8134306672009498E-2</v>
      </c>
      <c r="BG12" s="17"/>
      <c r="BH12" s="17">
        <v>5.4010281188832797E-2</v>
      </c>
      <c r="BI12" s="17"/>
      <c r="BJ12" s="17">
        <v>4.8964125386276799E-2</v>
      </c>
      <c r="BK12" s="17">
        <v>5.7926703194291898E-2</v>
      </c>
      <c r="BL12" s="17">
        <v>4.0146254961351303E-2</v>
      </c>
      <c r="BM12" s="17">
        <v>0.180532760216845</v>
      </c>
      <c r="BN12" s="17">
        <v>2.9630324218786599E-2</v>
      </c>
      <c r="BO12" s="17">
        <v>1.25210408312454E-2</v>
      </c>
      <c r="BP12" s="17"/>
      <c r="BQ12" s="17">
        <v>4.7498768989814796E-3</v>
      </c>
      <c r="BR12" s="17">
        <v>6.7681842809642401E-2</v>
      </c>
      <c r="BS12" s="17">
        <v>6.14418953715015E-2</v>
      </c>
      <c r="BT12" s="17"/>
      <c r="BU12" s="17">
        <v>9.5266275360754493E-2</v>
      </c>
      <c r="BV12" s="17">
        <v>4.8455300763747398E-2</v>
      </c>
      <c r="BW12" s="17">
        <v>5.4198856321253701E-2</v>
      </c>
      <c r="BX12" s="17"/>
      <c r="BY12" s="17">
        <v>3.3562718964352999E-2</v>
      </c>
      <c r="BZ12" s="17"/>
      <c r="CA12" s="17">
        <v>5.5993523848351802E-2</v>
      </c>
    </row>
    <row r="13" spans="2:79" x14ac:dyDescent="0.35">
      <c r="B13" s="18" t="s">
        <v>136</v>
      </c>
      <c r="C13" s="19">
        <v>5.6536277779988299E-2</v>
      </c>
      <c r="D13" s="19">
        <v>6.3876174395920193E-2</v>
      </c>
      <c r="E13" s="19">
        <v>4.93581745451835E-2</v>
      </c>
      <c r="F13" s="19"/>
      <c r="G13" s="19">
        <v>5.7426710036856399E-2</v>
      </c>
      <c r="H13" s="19">
        <v>6.6157450900574802E-2</v>
      </c>
      <c r="I13" s="19">
        <v>5.3718461912580798E-2</v>
      </c>
      <c r="J13" s="19">
        <v>6.2286853221064697E-2</v>
      </c>
      <c r="K13" s="19">
        <v>3.5693335725149301E-2</v>
      </c>
      <c r="L13" s="19">
        <v>5.7697046388845999E-2</v>
      </c>
      <c r="M13" s="19"/>
      <c r="N13" s="19">
        <v>4.2478265813756001E-2</v>
      </c>
      <c r="O13" s="19">
        <v>5.9004468825882402E-2</v>
      </c>
      <c r="P13" s="19">
        <v>2.3845804968774E-2</v>
      </c>
      <c r="Q13" s="19">
        <v>8.8066385213347406E-2</v>
      </c>
      <c r="R13" s="19"/>
      <c r="S13" s="19">
        <v>5.7679984707613097E-2</v>
      </c>
      <c r="T13" s="19">
        <v>4.2173440401842302E-2</v>
      </c>
      <c r="U13" s="19">
        <v>7.0919578882894102E-2</v>
      </c>
      <c r="V13" s="19">
        <v>5.2368307655776797E-2</v>
      </c>
      <c r="W13" s="19">
        <v>3.1853802020591897E-2</v>
      </c>
      <c r="X13" s="19">
        <v>8.8804767276504007E-2</v>
      </c>
      <c r="Y13" s="19">
        <v>9.7639561334199501E-2</v>
      </c>
      <c r="Z13" s="19">
        <v>0</v>
      </c>
      <c r="AA13" s="19">
        <v>3.3953853668783202E-2</v>
      </c>
      <c r="AB13" s="19">
        <v>0.105765679267421</v>
      </c>
      <c r="AC13" s="19">
        <v>3.4088846823724803E-2</v>
      </c>
      <c r="AD13" s="19">
        <v>0</v>
      </c>
      <c r="AE13" s="19"/>
      <c r="AF13" s="19">
        <v>5.8929441757681701E-2</v>
      </c>
      <c r="AG13" s="19">
        <v>7.1248232114333204E-2</v>
      </c>
      <c r="AH13" s="19">
        <v>3.3371586902751701E-2</v>
      </c>
      <c r="AI13" s="19">
        <v>2.35749650357054E-2</v>
      </c>
      <c r="AJ13" s="19">
        <v>1.6053550859759499E-2</v>
      </c>
      <c r="AK13" s="19">
        <v>0</v>
      </c>
      <c r="AL13" s="19"/>
      <c r="AM13" s="19">
        <v>6.4602133385950694E-2</v>
      </c>
      <c r="AN13" s="19">
        <v>5.0588708427981598E-2</v>
      </c>
      <c r="AO13" s="19">
        <v>5.8028795568831601E-2</v>
      </c>
      <c r="AP13" s="19">
        <v>5.2947384866570101E-2</v>
      </c>
      <c r="AQ13" s="19">
        <v>0</v>
      </c>
      <c r="AR13" s="19"/>
      <c r="AS13" s="19">
        <v>4.4733339900667697E-2</v>
      </c>
      <c r="AT13" s="19">
        <v>5.7526493267453703E-2</v>
      </c>
      <c r="AU13" s="19">
        <v>3.7652790044170298E-2</v>
      </c>
      <c r="AV13" s="19">
        <v>6.9933531501072302E-2</v>
      </c>
      <c r="AW13" s="19">
        <v>7.6125589350413997E-2</v>
      </c>
      <c r="AX13" s="19">
        <v>5.7542354165685497E-2</v>
      </c>
      <c r="AY13" s="19"/>
      <c r="AZ13" s="19">
        <v>6.4534540774232901E-2</v>
      </c>
      <c r="BA13" s="19">
        <v>4.4627843584540597E-2</v>
      </c>
      <c r="BB13" s="19">
        <v>4.8360366229175403E-2</v>
      </c>
      <c r="BC13" s="19">
        <v>0.117334960830351</v>
      </c>
      <c r="BD13" s="19">
        <v>5.79187943872519E-2</v>
      </c>
      <c r="BE13" s="19"/>
      <c r="BF13" s="19">
        <v>5.6403226384011601E-2</v>
      </c>
      <c r="BG13" s="19"/>
      <c r="BH13" s="19">
        <v>4.7662387654662297E-2</v>
      </c>
      <c r="BI13" s="19"/>
      <c r="BJ13" s="19">
        <v>3.4809873534067497E-2</v>
      </c>
      <c r="BK13" s="19">
        <v>9.5583166225115396E-2</v>
      </c>
      <c r="BL13" s="19">
        <v>4.2944853001055001E-2</v>
      </c>
      <c r="BM13" s="19">
        <v>1.4126550303416099E-2</v>
      </c>
      <c r="BN13" s="19">
        <v>6.63746886558952E-2</v>
      </c>
      <c r="BO13" s="19">
        <v>0.165402396337544</v>
      </c>
      <c r="BP13" s="19"/>
      <c r="BQ13" s="19">
        <v>2.60056228013399E-2</v>
      </c>
      <c r="BR13" s="19">
        <v>5.5920112547052203E-2</v>
      </c>
      <c r="BS13" s="19">
        <v>4.3738101733427098E-2</v>
      </c>
      <c r="BT13" s="19"/>
      <c r="BU13" s="19">
        <v>2.3058489971014801E-2</v>
      </c>
      <c r="BV13" s="19">
        <v>4.4900989431366098E-2</v>
      </c>
      <c r="BW13" s="19">
        <v>5.1256938579010099E-2</v>
      </c>
      <c r="BX13" s="19"/>
      <c r="BY13" s="19">
        <v>0</v>
      </c>
      <c r="BZ13" s="19"/>
      <c r="CA13" s="19">
        <v>4.1663872510156803E-2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CA18"/>
  <sheetViews>
    <sheetView showGridLines="0" topLeftCell="A5"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830</v>
      </c>
      <c r="D7" s="10">
        <v>406</v>
      </c>
      <c r="E7" s="10">
        <v>421</v>
      </c>
      <c r="F7" s="10"/>
      <c r="G7" s="10">
        <v>97</v>
      </c>
      <c r="H7" s="10">
        <v>129</v>
      </c>
      <c r="I7" s="10">
        <v>118</v>
      </c>
      <c r="J7" s="10">
        <v>137</v>
      </c>
      <c r="K7" s="10">
        <v>144</v>
      </c>
      <c r="L7" s="10">
        <v>205</v>
      </c>
      <c r="M7" s="10"/>
      <c r="N7" s="10">
        <v>348</v>
      </c>
      <c r="O7" s="10">
        <v>204</v>
      </c>
      <c r="P7" s="10">
        <v>118</v>
      </c>
      <c r="Q7" s="10">
        <v>150</v>
      </c>
      <c r="R7" s="10"/>
      <c r="S7" s="10">
        <v>123</v>
      </c>
      <c r="T7" s="10">
        <v>128</v>
      </c>
      <c r="U7" s="10">
        <v>69</v>
      </c>
      <c r="V7" s="10">
        <v>46</v>
      </c>
      <c r="W7" s="10">
        <v>58</v>
      </c>
      <c r="X7" s="10">
        <v>70</v>
      </c>
      <c r="Y7" s="10">
        <v>65</v>
      </c>
      <c r="Z7" s="10">
        <v>33</v>
      </c>
      <c r="AA7" s="10">
        <v>86</v>
      </c>
      <c r="AB7" s="10">
        <v>85</v>
      </c>
      <c r="AC7" s="10">
        <v>41</v>
      </c>
      <c r="AD7" s="10">
        <v>26</v>
      </c>
      <c r="AE7" s="10"/>
      <c r="AF7" s="10">
        <v>123</v>
      </c>
      <c r="AG7" s="10">
        <v>252</v>
      </c>
      <c r="AH7" s="10">
        <v>166</v>
      </c>
      <c r="AI7" s="10">
        <v>99</v>
      </c>
      <c r="AJ7" s="10">
        <v>49</v>
      </c>
      <c r="AK7" s="10">
        <v>84</v>
      </c>
      <c r="AL7" s="10"/>
      <c r="AM7" s="10">
        <v>149</v>
      </c>
      <c r="AN7" s="10">
        <v>264</v>
      </c>
      <c r="AO7" s="10">
        <v>261</v>
      </c>
      <c r="AP7" s="10">
        <v>113</v>
      </c>
      <c r="AQ7" s="10">
        <v>24</v>
      </c>
      <c r="AR7" s="10"/>
      <c r="AS7" s="10">
        <v>184</v>
      </c>
      <c r="AT7" s="10">
        <v>189</v>
      </c>
      <c r="AU7" s="10">
        <v>134</v>
      </c>
      <c r="AV7" s="10">
        <v>161</v>
      </c>
      <c r="AW7" s="10">
        <v>104</v>
      </c>
      <c r="AX7" s="10">
        <v>58</v>
      </c>
      <c r="AY7" s="10"/>
      <c r="AZ7" s="10">
        <v>202</v>
      </c>
      <c r="BA7" s="10">
        <v>202</v>
      </c>
      <c r="BB7" s="10">
        <v>166</v>
      </c>
      <c r="BC7" s="10">
        <v>76</v>
      </c>
      <c r="BD7" s="10">
        <v>179</v>
      </c>
      <c r="BE7" s="10"/>
      <c r="BF7" s="10">
        <v>675</v>
      </c>
      <c r="BG7" s="10"/>
      <c r="BH7" s="10">
        <v>529</v>
      </c>
      <c r="BI7" s="10"/>
      <c r="BJ7" s="10">
        <v>218</v>
      </c>
      <c r="BK7" s="10">
        <v>181</v>
      </c>
      <c r="BL7" s="10">
        <v>289</v>
      </c>
      <c r="BM7" s="10">
        <v>52</v>
      </c>
      <c r="BN7" s="10">
        <v>28</v>
      </c>
      <c r="BO7" s="10">
        <v>24</v>
      </c>
      <c r="BP7" s="10"/>
      <c r="BQ7" s="10">
        <v>129</v>
      </c>
      <c r="BR7" s="10">
        <v>233</v>
      </c>
      <c r="BS7" s="10">
        <v>404</v>
      </c>
      <c r="BT7" s="10"/>
      <c r="BU7" s="10">
        <v>42</v>
      </c>
      <c r="BV7" s="10">
        <v>264</v>
      </c>
      <c r="BW7" s="10">
        <v>424</v>
      </c>
      <c r="BX7" s="10"/>
      <c r="BY7" s="10">
        <v>30</v>
      </c>
      <c r="BZ7" s="10"/>
      <c r="CA7" s="10">
        <v>191</v>
      </c>
    </row>
    <row r="8" spans="2:79" ht="30" customHeight="1" x14ac:dyDescent="0.35">
      <c r="B8" s="11" t="s">
        <v>20</v>
      </c>
      <c r="C8" s="11">
        <v>823</v>
      </c>
      <c r="D8" s="11">
        <v>427</v>
      </c>
      <c r="E8" s="11">
        <v>393</v>
      </c>
      <c r="F8" s="11"/>
      <c r="G8" s="11">
        <v>116</v>
      </c>
      <c r="H8" s="11">
        <v>147</v>
      </c>
      <c r="I8" s="11">
        <v>148</v>
      </c>
      <c r="J8" s="11">
        <v>149</v>
      </c>
      <c r="K8" s="11">
        <v>106</v>
      </c>
      <c r="L8" s="11">
        <v>157</v>
      </c>
      <c r="M8" s="11"/>
      <c r="N8" s="11">
        <v>234</v>
      </c>
      <c r="O8" s="11">
        <v>199</v>
      </c>
      <c r="P8" s="11">
        <v>204</v>
      </c>
      <c r="Q8" s="11">
        <v>176</v>
      </c>
      <c r="R8" s="11"/>
      <c r="S8" s="11">
        <v>126</v>
      </c>
      <c r="T8" s="11">
        <v>127</v>
      </c>
      <c r="U8" s="11">
        <v>62</v>
      </c>
      <c r="V8" s="11">
        <v>56</v>
      </c>
      <c r="W8" s="11">
        <v>57</v>
      </c>
      <c r="X8" s="11">
        <v>77</v>
      </c>
      <c r="Y8" s="11">
        <v>60</v>
      </c>
      <c r="Z8" s="11">
        <v>35</v>
      </c>
      <c r="AA8" s="11">
        <v>88</v>
      </c>
      <c r="AB8" s="11">
        <v>79</v>
      </c>
      <c r="AC8" s="11">
        <v>35</v>
      </c>
      <c r="AD8" s="11">
        <v>22</v>
      </c>
      <c r="AE8" s="11"/>
      <c r="AF8" s="11">
        <v>116</v>
      </c>
      <c r="AG8" s="11">
        <v>281</v>
      </c>
      <c r="AH8" s="11">
        <v>172</v>
      </c>
      <c r="AI8" s="11">
        <v>99</v>
      </c>
      <c r="AJ8" s="11">
        <v>44</v>
      </c>
      <c r="AK8" s="11">
        <v>54</v>
      </c>
      <c r="AL8" s="11"/>
      <c r="AM8" s="11">
        <v>164</v>
      </c>
      <c r="AN8" s="11">
        <v>293</v>
      </c>
      <c r="AO8" s="11">
        <v>239</v>
      </c>
      <c r="AP8" s="11">
        <v>95</v>
      </c>
      <c r="AQ8" s="11">
        <v>14</v>
      </c>
      <c r="AR8" s="11"/>
      <c r="AS8" s="11">
        <v>174</v>
      </c>
      <c r="AT8" s="11">
        <v>182</v>
      </c>
      <c r="AU8" s="11">
        <v>152</v>
      </c>
      <c r="AV8" s="11">
        <v>170</v>
      </c>
      <c r="AW8" s="11">
        <v>89</v>
      </c>
      <c r="AX8" s="11">
        <v>56</v>
      </c>
      <c r="AY8" s="11"/>
      <c r="AZ8" s="11">
        <v>171</v>
      </c>
      <c r="BA8" s="11">
        <v>212</v>
      </c>
      <c r="BB8" s="11">
        <v>179</v>
      </c>
      <c r="BC8" s="11">
        <v>64</v>
      </c>
      <c r="BD8" s="11">
        <v>192</v>
      </c>
      <c r="BE8" s="11"/>
      <c r="BF8" s="11">
        <v>646</v>
      </c>
      <c r="BG8" s="11"/>
      <c r="BH8" s="11">
        <v>498</v>
      </c>
      <c r="BI8" s="11"/>
      <c r="BJ8" s="11">
        <v>236</v>
      </c>
      <c r="BK8" s="11">
        <v>158</v>
      </c>
      <c r="BL8" s="11">
        <v>269</v>
      </c>
      <c r="BM8" s="11">
        <v>60</v>
      </c>
      <c r="BN8" s="11">
        <v>32</v>
      </c>
      <c r="BO8" s="11">
        <v>23</v>
      </c>
      <c r="BP8" s="11"/>
      <c r="BQ8" s="11">
        <v>127</v>
      </c>
      <c r="BR8" s="11">
        <v>230</v>
      </c>
      <c r="BS8" s="11">
        <v>403</v>
      </c>
      <c r="BT8" s="11"/>
      <c r="BU8" s="11">
        <v>43</v>
      </c>
      <c r="BV8" s="11">
        <v>256</v>
      </c>
      <c r="BW8" s="11">
        <v>420</v>
      </c>
      <c r="BX8" s="11"/>
      <c r="BY8" s="11">
        <v>29</v>
      </c>
      <c r="BZ8" s="11"/>
      <c r="CA8" s="11">
        <v>185</v>
      </c>
    </row>
    <row r="9" spans="2:79" x14ac:dyDescent="0.35">
      <c r="B9" s="18" t="s">
        <v>655</v>
      </c>
      <c r="C9" s="17">
        <v>8.7731158744525403E-2</v>
      </c>
      <c r="D9" s="17">
        <v>9.5110158605345593E-2</v>
      </c>
      <c r="E9" s="17">
        <v>7.9709760280508204E-2</v>
      </c>
      <c r="F9" s="17"/>
      <c r="G9" s="17">
        <v>5.9632572915752399E-2</v>
      </c>
      <c r="H9" s="17">
        <v>0.107747205022571</v>
      </c>
      <c r="I9" s="17">
        <v>9.9999653672544403E-2</v>
      </c>
      <c r="J9" s="17">
        <v>7.0039415084565196E-2</v>
      </c>
      <c r="K9" s="17">
        <v>9.3496139521545896E-2</v>
      </c>
      <c r="L9" s="17">
        <v>9.0943896292049894E-2</v>
      </c>
      <c r="M9" s="17"/>
      <c r="N9" s="17">
        <v>9.6940805621195503E-2</v>
      </c>
      <c r="O9" s="17">
        <v>4.3672702731274902E-2</v>
      </c>
      <c r="P9" s="17">
        <v>0.100406920590162</v>
      </c>
      <c r="Q9" s="17">
        <v>0.110111393137798</v>
      </c>
      <c r="R9" s="17"/>
      <c r="S9" s="17">
        <v>4.0430105969027401E-2</v>
      </c>
      <c r="T9" s="17">
        <v>5.5921027016687302E-2</v>
      </c>
      <c r="U9" s="17">
        <v>7.2199021658747697E-2</v>
      </c>
      <c r="V9" s="17">
        <v>1.17799571515949E-2</v>
      </c>
      <c r="W9" s="17">
        <v>0.12208874778743101</v>
      </c>
      <c r="X9" s="17">
        <v>0.11754167513300801</v>
      </c>
      <c r="Y9" s="17">
        <v>8.4703582895086699E-2</v>
      </c>
      <c r="Z9" s="17">
        <v>0.107361590245449</v>
      </c>
      <c r="AA9" s="17">
        <v>0.17403727085683801</v>
      </c>
      <c r="AB9" s="17">
        <v>8.6499070734720004E-2</v>
      </c>
      <c r="AC9" s="17">
        <v>0.15860445737546</v>
      </c>
      <c r="AD9" s="17">
        <v>0.109598493239108</v>
      </c>
      <c r="AE9" s="17"/>
      <c r="AF9" s="17">
        <v>0.103283555824114</v>
      </c>
      <c r="AG9" s="17">
        <v>8.8395027278287394E-2</v>
      </c>
      <c r="AH9" s="17">
        <v>9.6445483434861007E-2</v>
      </c>
      <c r="AI9" s="17">
        <v>0.12069546692286801</v>
      </c>
      <c r="AJ9" s="17">
        <v>3.5787083466952203E-2</v>
      </c>
      <c r="AK9" s="17">
        <v>7.5128738390237398E-2</v>
      </c>
      <c r="AL9" s="17"/>
      <c r="AM9" s="17">
        <v>0.12805678510649299</v>
      </c>
      <c r="AN9" s="17">
        <v>6.7543560551627302E-2</v>
      </c>
      <c r="AO9" s="17">
        <v>6.6100806080452407E-2</v>
      </c>
      <c r="AP9" s="17">
        <v>0.12444471061212301</v>
      </c>
      <c r="AQ9" s="17">
        <v>8.9885087211002995E-2</v>
      </c>
      <c r="AR9" s="17"/>
      <c r="AS9" s="17">
        <v>0.10447324673871999</v>
      </c>
      <c r="AT9" s="17">
        <v>9.8083730098749905E-2</v>
      </c>
      <c r="AU9" s="17">
        <v>7.4304288729661605E-2</v>
      </c>
      <c r="AV9" s="17">
        <v>7.4013250489575799E-2</v>
      </c>
      <c r="AW9" s="17">
        <v>7.2193968083501897E-2</v>
      </c>
      <c r="AX9" s="17">
        <v>0.10504150243064</v>
      </c>
      <c r="AY9" s="17"/>
      <c r="AZ9" s="17">
        <v>9.4522997202446196E-2</v>
      </c>
      <c r="BA9" s="17">
        <v>0.11379725558796901</v>
      </c>
      <c r="BB9" s="17">
        <v>6.4404142539675593E-2</v>
      </c>
      <c r="BC9" s="17">
        <v>0.103358824035619</v>
      </c>
      <c r="BD9" s="17">
        <v>6.8013393400122996E-2</v>
      </c>
      <c r="BE9" s="17"/>
      <c r="BF9" s="17">
        <v>9.1925929515415103E-2</v>
      </c>
      <c r="BG9" s="17"/>
      <c r="BH9" s="17">
        <v>9.6590216612665203E-2</v>
      </c>
      <c r="BI9" s="17"/>
      <c r="BJ9" s="17">
        <v>7.5926981667092205E-2</v>
      </c>
      <c r="BK9" s="17">
        <v>7.1035499418119902E-2</v>
      </c>
      <c r="BL9" s="17">
        <v>9.4054553491088794E-2</v>
      </c>
      <c r="BM9" s="17">
        <v>0.11483913926337</v>
      </c>
      <c r="BN9" s="17">
        <v>0.172335809522456</v>
      </c>
      <c r="BO9" s="17">
        <v>0.17591467043931699</v>
      </c>
      <c r="BP9" s="17"/>
      <c r="BQ9" s="17">
        <v>0.13579593192706199</v>
      </c>
      <c r="BR9" s="17">
        <v>7.7163020753612005E-2</v>
      </c>
      <c r="BS9" s="17">
        <v>8.2090970279019695E-2</v>
      </c>
      <c r="BT9" s="17"/>
      <c r="BU9" s="17">
        <v>0.20054746377117399</v>
      </c>
      <c r="BV9" s="17">
        <v>8.3729787952957699E-2</v>
      </c>
      <c r="BW9" s="17">
        <v>8.5848861970279494E-2</v>
      </c>
      <c r="BX9" s="17"/>
      <c r="BY9" s="17">
        <v>0.13597889872324501</v>
      </c>
      <c r="BZ9" s="17"/>
      <c r="CA9" s="17">
        <v>4.2468633883249597E-2</v>
      </c>
    </row>
    <row r="10" spans="2:79" x14ac:dyDescent="0.35">
      <c r="B10" s="18" t="s">
        <v>656</v>
      </c>
      <c r="C10" s="17">
        <v>0.30291468888186601</v>
      </c>
      <c r="D10" s="17">
        <v>0.33252056597240198</v>
      </c>
      <c r="E10" s="17">
        <v>0.27331525137977097</v>
      </c>
      <c r="F10" s="17"/>
      <c r="G10" s="17">
        <v>0.36943536895895701</v>
      </c>
      <c r="H10" s="17">
        <v>0.33941845020411798</v>
      </c>
      <c r="I10" s="17">
        <v>0.32707846402096402</v>
      </c>
      <c r="J10" s="17">
        <v>0.30277226278946301</v>
      </c>
      <c r="K10" s="17">
        <v>0.20863909463820199</v>
      </c>
      <c r="L10" s="17">
        <v>0.26078661257553598</v>
      </c>
      <c r="M10" s="17"/>
      <c r="N10" s="17">
        <v>0.27289735872749799</v>
      </c>
      <c r="O10" s="17">
        <v>0.32398734962348302</v>
      </c>
      <c r="P10" s="17">
        <v>0.26499407278162801</v>
      </c>
      <c r="Q10" s="17">
        <v>0.362876874942475</v>
      </c>
      <c r="R10" s="17"/>
      <c r="S10" s="17">
        <v>0.34637395381560099</v>
      </c>
      <c r="T10" s="17">
        <v>0.31518775524777998</v>
      </c>
      <c r="U10" s="17">
        <v>0.252979451443751</v>
      </c>
      <c r="V10" s="17">
        <v>0.30004961299082</v>
      </c>
      <c r="W10" s="17">
        <v>0.21899093607666301</v>
      </c>
      <c r="X10" s="17">
        <v>0.22400369702280901</v>
      </c>
      <c r="Y10" s="17">
        <v>0.34975608330484498</v>
      </c>
      <c r="Z10" s="17">
        <v>0.431647046362999</v>
      </c>
      <c r="AA10" s="17">
        <v>0.29535286135834998</v>
      </c>
      <c r="AB10" s="17">
        <v>0.34920079360577</v>
      </c>
      <c r="AC10" s="17">
        <v>0.186860236747423</v>
      </c>
      <c r="AD10" s="17">
        <v>0.34049508123723299</v>
      </c>
      <c r="AE10" s="17"/>
      <c r="AF10" s="17">
        <v>0.27476033465119998</v>
      </c>
      <c r="AG10" s="17">
        <v>0.337527433124579</v>
      </c>
      <c r="AH10" s="17">
        <v>0.26077700173070101</v>
      </c>
      <c r="AI10" s="17">
        <v>0.41398797290142902</v>
      </c>
      <c r="AJ10" s="17">
        <v>0.197140203025542</v>
      </c>
      <c r="AK10" s="17">
        <v>0.30379204137534099</v>
      </c>
      <c r="AL10" s="17"/>
      <c r="AM10" s="17">
        <v>0.307969455614934</v>
      </c>
      <c r="AN10" s="17">
        <v>0.32405786337570702</v>
      </c>
      <c r="AO10" s="17">
        <v>0.32586164636260201</v>
      </c>
      <c r="AP10" s="17">
        <v>0.23030076149314299</v>
      </c>
      <c r="AQ10" s="17">
        <v>0.15145736486335201</v>
      </c>
      <c r="AR10" s="17"/>
      <c r="AS10" s="17">
        <v>0.28687229966700301</v>
      </c>
      <c r="AT10" s="17">
        <v>0.24717974109851401</v>
      </c>
      <c r="AU10" s="17">
        <v>0.40031944355004001</v>
      </c>
      <c r="AV10" s="17">
        <v>0.34257140819242299</v>
      </c>
      <c r="AW10" s="17">
        <v>0.185060605444896</v>
      </c>
      <c r="AX10" s="17">
        <v>0.336006785714074</v>
      </c>
      <c r="AY10" s="17"/>
      <c r="AZ10" s="17">
        <v>0.24936242528052499</v>
      </c>
      <c r="BA10" s="17">
        <v>0.27213434886342902</v>
      </c>
      <c r="BB10" s="17">
        <v>0.35668214679333798</v>
      </c>
      <c r="BC10" s="17">
        <v>0.33537513734339103</v>
      </c>
      <c r="BD10" s="17">
        <v>0.32463255820139097</v>
      </c>
      <c r="BE10" s="17"/>
      <c r="BF10" s="17">
        <v>0.27972686046946799</v>
      </c>
      <c r="BG10" s="17"/>
      <c r="BH10" s="17">
        <v>0.28652113702991699</v>
      </c>
      <c r="BI10" s="17"/>
      <c r="BJ10" s="17">
        <v>0.35386409567155702</v>
      </c>
      <c r="BK10" s="17">
        <v>0.30226868605424201</v>
      </c>
      <c r="BL10" s="17">
        <v>0.27524559606736498</v>
      </c>
      <c r="BM10" s="17">
        <v>0.269704868298204</v>
      </c>
      <c r="BN10" s="17">
        <v>0.20941312692995501</v>
      </c>
      <c r="BO10" s="17">
        <v>0.276906652645865</v>
      </c>
      <c r="BP10" s="17"/>
      <c r="BQ10" s="17">
        <v>0.25954926026281999</v>
      </c>
      <c r="BR10" s="17">
        <v>0.32481639427872799</v>
      </c>
      <c r="BS10" s="17">
        <v>0.338511582291456</v>
      </c>
      <c r="BT10" s="17"/>
      <c r="BU10" s="17">
        <v>0.24647485001223199</v>
      </c>
      <c r="BV10" s="17">
        <v>0.25585630893544498</v>
      </c>
      <c r="BW10" s="17">
        <v>0.35334448350193698</v>
      </c>
      <c r="BX10" s="17"/>
      <c r="BY10" s="17">
        <v>0.44839216664614101</v>
      </c>
      <c r="BZ10" s="17"/>
      <c r="CA10" s="17">
        <v>0.213264074303809</v>
      </c>
    </row>
    <row r="11" spans="2:79" x14ac:dyDescent="0.35">
      <c r="B11" s="18" t="s">
        <v>657</v>
      </c>
      <c r="C11" s="17">
        <v>0.35558613009892498</v>
      </c>
      <c r="D11" s="17">
        <v>0.326154300865103</v>
      </c>
      <c r="E11" s="17">
        <v>0.38284817933866999</v>
      </c>
      <c r="F11" s="17"/>
      <c r="G11" s="17">
        <v>0.28575459640121698</v>
      </c>
      <c r="H11" s="17">
        <v>0.33903174346146497</v>
      </c>
      <c r="I11" s="17">
        <v>0.34916575370303898</v>
      </c>
      <c r="J11" s="17">
        <v>0.30960974640545802</v>
      </c>
      <c r="K11" s="17">
        <v>0.43395785241177598</v>
      </c>
      <c r="L11" s="17">
        <v>0.41917162165834199</v>
      </c>
      <c r="M11" s="17"/>
      <c r="N11" s="17">
        <v>0.38031610960145901</v>
      </c>
      <c r="O11" s="17">
        <v>0.36414801065146901</v>
      </c>
      <c r="P11" s="17">
        <v>0.33436700243668699</v>
      </c>
      <c r="Q11" s="17">
        <v>0.33423282698995999</v>
      </c>
      <c r="R11" s="17"/>
      <c r="S11" s="17">
        <v>0.37330867628509401</v>
      </c>
      <c r="T11" s="17">
        <v>0.30519551430435898</v>
      </c>
      <c r="U11" s="17">
        <v>0.42352239234880501</v>
      </c>
      <c r="V11" s="17">
        <v>0.40755690281228402</v>
      </c>
      <c r="W11" s="17">
        <v>0.37770575483407098</v>
      </c>
      <c r="X11" s="17">
        <v>0.42382245955089898</v>
      </c>
      <c r="Y11" s="17">
        <v>0.287628550311677</v>
      </c>
      <c r="Z11" s="17">
        <v>0.196116306774136</v>
      </c>
      <c r="AA11" s="17">
        <v>0.34182677140880402</v>
      </c>
      <c r="AB11" s="17">
        <v>0.378310269963963</v>
      </c>
      <c r="AC11" s="17">
        <v>0.42087991519774898</v>
      </c>
      <c r="AD11" s="17">
        <v>0.23514826334800601</v>
      </c>
      <c r="AE11" s="17"/>
      <c r="AF11" s="17">
        <v>0.41693131891222002</v>
      </c>
      <c r="AG11" s="17">
        <v>0.329749483707938</v>
      </c>
      <c r="AH11" s="17">
        <v>0.379914969595325</v>
      </c>
      <c r="AI11" s="17">
        <v>0.22188434156515699</v>
      </c>
      <c r="AJ11" s="17">
        <v>0.47547487153481499</v>
      </c>
      <c r="AK11" s="17">
        <v>0.420964523515443</v>
      </c>
      <c r="AL11" s="17"/>
      <c r="AM11" s="17">
        <v>0.30278834357032097</v>
      </c>
      <c r="AN11" s="17">
        <v>0.35031126116301498</v>
      </c>
      <c r="AO11" s="17">
        <v>0.35271183293111202</v>
      </c>
      <c r="AP11" s="17">
        <v>0.44869839250728999</v>
      </c>
      <c r="AQ11" s="17">
        <v>0.47336057348594202</v>
      </c>
      <c r="AR11" s="17"/>
      <c r="AS11" s="17">
        <v>0.41847317967320902</v>
      </c>
      <c r="AT11" s="17">
        <v>0.37765384554931702</v>
      </c>
      <c r="AU11" s="17">
        <v>0.26147018350084</v>
      </c>
      <c r="AV11" s="17">
        <v>0.34771446969615899</v>
      </c>
      <c r="AW11" s="17">
        <v>0.35161474496768103</v>
      </c>
      <c r="AX11" s="17">
        <v>0.37484997527328401</v>
      </c>
      <c r="AY11" s="17"/>
      <c r="AZ11" s="17">
        <v>0.39794589166074701</v>
      </c>
      <c r="BA11" s="17">
        <v>0.32189875692985498</v>
      </c>
      <c r="BB11" s="17">
        <v>0.34263344337463802</v>
      </c>
      <c r="BC11" s="17">
        <v>0.227155768175791</v>
      </c>
      <c r="BD11" s="17">
        <v>0.40444901371754</v>
      </c>
      <c r="BE11" s="17"/>
      <c r="BF11" s="17">
        <v>0.35774197073909503</v>
      </c>
      <c r="BG11" s="17"/>
      <c r="BH11" s="17">
        <v>0.33931071225551301</v>
      </c>
      <c r="BI11" s="17"/>
      <c r="BJ11" s="17">
        <v>0.27242034065451498</v>
      </c>
      <c r="BK11" s="17">
        <v>0.40584320602488499</v>
      </c>
      <c r="BL11" s="17">
        <v>0.41915687865393397</v>
      </c>
      <c r="BM11" s="17">
        <v>0.27136059171438798</v>
      </c>
      <c r="BN11" s="17">
        <v>0.34597456122703901</v>
      </c>
      <c r="BO11" s="17">
        <v>0.28035803630592598</v>
      </c>
      <c r="BP11" s="17"/>
      <c r="BQ11" s="17">
        <v>0.39674339076846299</v>
      </c>
      <c r="BR11" s="17">
        <v>0.33454273349316699</v>
      </c>
      <c r="BS11" s="17">
        <v>0.35267723905262999</v>
      </c>
      <c r="BT11" s="17"/>
      <c r="BU11" s="17">
        <v>0.33964123464218599</v>
      </c>
      <c r="BV11" s="17">
        <v>0.398589578102576</v>
      </c>
      <c r="BW11" s="17">
        <v>0.33325292358866898</v>
      </c>
      <c r="BX11" s="17"/>
      <c r="BY11" s="17">
        <v>0.193910304707029</v>
      </c>
      <c r="BZ11" s="17"/>
      <c r="CA11" s="17">
        <v>0.42614505887466803</v>
      </c>
    </row>
    <row r="12" spans="2:79" x14ac:dyDescent="0.35">
      <c r="B12" s="18" t="s">
        <v>658</v>
      </c>
      <c r="C12" s="17">
        <v>0.15367355903188601</v>
      </c>
      <c r="D12" s="17">
        <v>0.15213953826898099</v>
      </c>
      <c r="E12" s="17">
        <v>0.15664354562518201</v>
      </c>
      <c r="F12" s="17"/>
      <c r="G12" s="17">
        <v>0.223283271915339</v>
      </c>
      <c r="H12" s="17">
        <v>8.3821747399431504E-2</v>
      </c>
      <c r="I12" s="17">
        <v>0.17219649927161099</v>
      </c>
      <c r="J12" s="17">
        <v>0.19994747510658301</v>
      </c>
      <c r="K12" s="17">
        <v>0.129179202043919</v>
      </c>
      <c r="L12" s="17">
        <v>0.123286291235304</v>
      </c>
      <c r="M12" s="17"/>
      <c r="N12" s="17">
        <v>0.15651902581635599</v>
      </c>
      <c r="O12" s="17">
        <v>0.170829824552271</v>
      </c>
      <c r="P12" s="17">
        <v>0.16028538340853701</v>
      </c>
      <c r="Q12" s="17">
        <v>0.121137933382088</v>
      </c>
      <c r="R12" s="17"/>
      <c r="S12" s="17">
        <v>0.11613334423574601</v>
      </c>
      <c r="T12" s="17">
        <v>0.22422606820599</v>
      </c>
      <c r="U12" s="17">
        <v>0.16721358772268299</v>
      </c>
      <c r="V12" s="17">
        <v>0.21652451971596701</v>
      </c>
      <c r="W12" s="17">
        <v>0.168842833849595</v>
      </c>
      <c r="X12" s="17">
        <v>0.111217671348953</v>
      </c>
      <c r="Y12" s="17">
        <v>0.16663735847969</v>
      </c>
      <c r="Z12" s="17">
        <v>0.18477779706132499</v>
      </c>
      <c r="AA12" s="17">
        <v>0.10327138563485801</v>
      </c>
      <c r="AB12" s="17">
        <v>9.0452701104244998E-2</v>
      </c>
      <c r="AC12" s="17">
        <v>0.127383435305363</v>
      </c>
      <c r="AD12" s="17">
        <v>0.25869313244097503</v>
      </c>
      <c r="AE12" s="17"/>
      <c r="AF12" s="17">
        <v>0.113361790004327</v>
      </c>
      <c r="AG12" s="17">
        <v>0.14848781669847899</v>
      </c>
      <c r="AH12" s="17">
        <v>0.16283573516511801</v>
      </c>
      <c r="AI12" s="17">
        <v>0.155695788872314</v>
      </c>
      <c r="AJ12" s="17">
        <v>0.18568987896300301</v>
      </c>
      <c r="AK12" s="17">
        <v>0.146348388659121</v>
      </c>
      <c r="AL12" s="17"/>
      <c r="AM12" s="17">
        <v>0.144468839998106</v>
      </c>
      <c r="AN12" s="17">
        <v>0.16940488891312899</v>
      </c>
      <c r="AO12" s="17">
        <v>0.14202866779388701</v>
      </c>
      <c r="AP12" s="17">
        <v>0.10943320122234999</v>
      </c>
      <c r="AQ12" s="17">
        <v>0.19872980038767801</v>
      </c>
      <c r="AR12" s="17"/>
      <c r="AS12" s="17">
        <v>0.118687151048539</v>
      </c>
      <c r="AT12" s="17">
        <v>0.15010391426237699</v>
      </c>
      <c r="AU12" s="17">
        <v>0.16287253406257399</v>
      </c>
      <c r="AV12" s="17">
        <v>0.16146745798443701</v>
      </c>
      <c r="AW12" s="17">
        <v>0.209702546657001</v>
      </c>
      <c r="AX12" s="17">
        <v>0.13598689493139299</v>
      </c>
      <c r="AY12" s="17"/>
      <c r="AZ12" s="17">
        <v>0.17681005660176399</v>
      </c>
      <c r="BA12" s="17">
        <v>0.18189457143196</v>
      </c>
      <c r="BB12" s="17">
        <v>0.13191236251507801</v>
      </c>
      <c r="BC12" s="17">
        <v>0.189665438893454</v>
      </c>
      <c r="BD12" s="17">
        <v>0.113865216177578</v>
      </c>
      <c r="BE12" s="17"/>
      <c r="BF12" s="17">
        <v>0.16556116054831899</v>
      </c>
      <c r="BG12" s="17"/>
      <c r="BH12" s="17">
        <v>0.18197851506606899</v>
      </c>
      <c r="BI12" s="17"/>
      <c r="BJ12" s="17">
        <v>0.17521862992347501</v>
      </c>
      <c r="BK12" s="17">
        <v>0.12012846937488</v>
      </c>
      <c r="BL12" s="17">
        <v>0.13701545930459</v>
      </c>
      <c r="BM12" s="17">
        <v>0.16620221577708899</v>
      </c>
      <c r="BN12" s="17">
        <v>0.134415381885543</v>
      </c>
      <c r="BO12" s="17">
        <v>0.26682064060889199</v>
      </c>
      <c r="BP12" s="17"/>
      <c r="BQ12" s="17">
        <v>0.14336155959694899</v>
      </c>
      <c r="BR12" s="17">
        <v>0.15584743070808199</v>
      </c>
      <c r="BS12" s="17">
        <v>0.15173329567754601</v>
      </c>
      <c r="BT12" s="17"/>
      <c r="BU12" s="17">
        <v>0.213336451574408</v>
      </c>
      <c r="BV12" s="17">
        <v>0.17899529512009199</v>
      </c>
      <c r="BW12" s="17">
        <v>0.14421900714204999</v>
      </c>
      <c r="BX12" s="17"/>
      <c r="BY12" s="17">
        <v>0.22171862992358601</v>
      </c>
      <c r="BZ12" s="17"/>
      <c r="CA12" s="17">
        <v>0.22330889986514399</v>
      </c>
    </row>
    <row r="13" spans="2:79" x14ac:dyDescent="0.35">
      <c r="B13" s="18" t="s">
        <v>136</v>
      </c>
      <c r="C13" s="19">
        <v>0.100094463242797</v>
      </c>
      <c r="D13" s="19">
        <v>9.4075436288168807E-2</v>
      </c>
      <c r="E13" s="19">
        <v>0.107483263375869</v>
      </c>
      <c r="F13" s="19"/>
      <c r="G13" s="19">
        <v>6.18941898087354E-2</v>
      </c>
      <c r="H13" s="19">
        <v>0.12998085391241401</v>
      </c>
      <c r="I13" s="19">
        <v>5.1559629331841099E-2</v>
      </c>
      <c r="J13" s="19">
        <v>0.11763110061393001</v>
      </c>
      <c r="K13" s="19">
        <v>0.134727711384557</v>
      </c>
      <c r="L13" s="19">
        <v>0.105811578238767</v>
      </c>
      <c r="M13" s="19"/>
      <c r="N13" s="19">
        <v>9.3326700233492293E-2</v>
      </c>
      <c r="O13" s="19">
        <v>9.7362112441501503E-2</v>
      </c>
      <c r="P13" s="19">
        <v>0.139946620782986</v>
      </c>
      <c r="Q13" s="19">
        <v>7.1640971547679802E-2</v>
      </c>
      <c r="R13" s="19"/>
      <c r="S13" s="19">
        <v>0.12375391969453201</v>
      </c>
      <c r="T13" s="19">
        <v>9.9469635225183595E-2</v>
      </c>
      <c r="U13" s="19">
        <v>8.4085546826013602E-2</v>
      </c>
      <c r="V13" s="19">
        <v>6.40890073293333E-2</v>
      </c>
      <c r="W13" s="19">
        <v>0.112371727452239</v>
      </c>
      <c r="X13" s="19">
        <v>0.123414496944331</v>
      </c>
      <c r="Y13" s="19">
        <v>0.11127442500870099</v>
      </c>
      <c r="Z13" s="19">
        <v>8.0097259556090594E-2</v>
      </c>
      <c r="AA13" s="19">
        <v>8.5511710741149993E-2</v>
      </c>
      <c r="AB13" s="19">
        <v>9.5537164591301404E-2</v>
      </c>
      <c r="AC13" s="19">
        <v>0.10627195537400499</v>
      </c>
      <c r="AD13" s="19">
        <v>5.6065029734677897E-2</v>
      </c>
      <c r="AE13" s="19"/>
      <c r="AF13" s="19">
        <v>9.1663000608138895E-2</v>
      </c>
      <c r="AG13" s="19">
        <v>9.5840239190715798E-2</v>
      </c>
      <c r="AH13" s="19">
        <v>0.100026810073995</v>
      </c>
      <c r="AI13" s="19">
        <v>8.7736429738232105E-2</v>
      </c>
      <c r="AJ13" s="19">
        <v>0.105907963009687</v>
      </c>
      <c r="AK13" s="19">
        <v>5.3766308059857798E-2</v>
      </c>
      <c r="AL13" s="19"/>
      <c r="AM13" s="19">
        <v>0.116716575710146</v>
      </c>
      <c r="AN13" s="19">
        <v>8.8682425996522499E-2</v>
      </c>
      <c r="AO13" s="19">
        <v>0.113297046831946</v>
      </c>
      <c r="AP13" s="19">
        <v>8.7122934165094895E-2</v>
      </c>
      <c r="AQ13" s="19">
        <v>8.6567174052026005E-2</v>
      </c>
      <c r="AR13" s="19"/>
      <c r="AS13" s="19">
        <v>7.1494122872529195E-2</v>
      </c>
      <c r="AT13" s="19">
        <v>0.12697876899104199</v>
      </c>
      <c r="AU13" s="19">
        <v>0.10103355015688301</v>
      </c>
      <c r="AV13" s="19">
        <v>7.4233413637404405E-2</v>
      </c>
      <c r="AW13" s="19">
        <v>0.181428134846921</v>
      </c>
      <c r="AX13" s="19">
        <v>4.8114841650608899E-2</v>
      </c>
      <c r="AY13" s="19"/>
      <c r="AZ13" s="19">
        <v>8.1358629254517603E-2</v>
      </c>
      <c r="BA13" s="19">
        <v>0.11027506718678701</v>
      </c>
      <c r="BB13" s="19">
        <v>0.10436790477727</v>
      </c>
      <c r="BC13" s="19">
        <v>0.14444483155174401</v>
      </c>
      <c r="BD13" s="19">
        <v>8.9039818503368298E-2</v>
      </c>
      <c r="BE13" s="19"/>
      <c r="BF13" s="19">
        <v>0.10504407872770299</v>
      </c>
      <c r="BG13" s="19"/>
      <c r="BH13" s="19">
        <v>9.5599419035836297E-2</v>
      </c>
      <c r="BI13" s="19"/>
      <c r="BJ13" s="19">
        <v>0.12256995208336099</v>
      </c>
      <c r="BK13" s="19">
        <v>0.10072413912787399</v>
      </c>
      <c r="BL13" s="19">
        <v>7.4527512483021696E-2</v>
      </c>
      <c r="BM13" s="19">
        <v>0.177893184946949</v>
      </c>
      <c r="BN13" s="19">
        <v>0.13786112043500601</v>
      </c>
      <c r="BO13" s="19">
        <v>0</v>
      </c>
      <c r="BP13" s="19"/>
      <c r="BQ13" s="19">
        <v>6.4549857444705303E-2</v>
      </c>
      <c r="BR13" s="19">
        <v>0.10763042076641099</v>
      </c>
      <c r="BS13" s="19">
        <v>7.4986912699348596E-2</v>
      </c>
      <c r="BT13" s="19"/>
      <c r="BU13" s="19">
        <v>0</v>
      </c>
      <c r="BV13" s="19">
        <v>8.2829029888929401E-2</v>
      </c>
      <c r="BW13" s="19">
        <v>8.3334723797063998E-2</v>
      </c>
      <c r="BX13" s="19"/>
      <c r="BY13" s="19">
        <v>0</v>
      </c>
      <c r="BZ13" s="19"/>
      <c r="CA13" s="19">
        <v>9.4813333073129696E-2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CA18"/>
  <sheetViews>
    <sheetView showGridLines="0" topLeftCell="A6"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818</v>
      </c>
      <c r="D7" s="10">
        <v>392</v>
      </c>
      <c r="E7" s="10">
        <v>425</v>
      </c>
      <c r="F7" s="10"/>
      <c r="G7" s="10">
        <v>95</v>
      </c>
      <c r="H7" s="10">
        <v>130</v>
      </c>
      <c r="I7" s="10">
        <v>120</v>
      </c>
      <c r="J7" s="10">
        <v>135</v>
      </c>
      <c r="K7" s="10">
        <v>133</v>
      </c>
      <c r="L7" s="10">
        <v>205</v>
      </c>
      <c r="M7" s="10"/>
      <c r="N7" s="10">
        <v>333</v>
      </c>
      <c r="O7" s="10">
        <v>198</v>
      </c>
      <c r="P7" s="10">
        <v>102</v>
      </c>
      <c r="Q7" s="10">
        <v>180</v>
      </c>
      <c r="R7" s="10"/>
      <c r="S7" s="10">
        <v>116</v>
      </c>
      <c r="T7" s="10">
        <v>117</v>
      </c>
      <c r="U7" s="10">
        <v>79</v>
      </c>
      <c r="V7" s="10">
        <v>58</v>
      </c>
      <c r="W7" s="10">
        <v>61</v>
      </c>
      <c r="X7" s="10">
        <v>67</v>
      </c>
      <c r="Y7" s="10">
        <v>58</v>
      </c>
      <c r="Z7" s="10">
        <v>34</v>
      </c>
      <c r="AA7" s="10">
        <v>90</v>
      </c>
      <c r="AB7" s="10">
        <v>74</v>
      </c>
      <c r="AC7" s="10">
        <v>43</v>
      </c>
      <c r="AD7" s="10">
        <v>21</v>
      </c>
      <c r="AE7" s="10"/>
      <c r="AF7" s="10">
        <v>114</v>
      </c>
      <c r="AG7" s="10">
        <v>261</v>
      </c>
      <c r="AH7" s="10">
        <v>161</v>
      </c>
      <c r="AI7" s="10">
        <v>100</v>
      </c>
      <c r="AJ7" s="10">
        <v>49</v>
      </c>
      <c r="AK7" s="10">
        <v>83</v>
      </c>
      <c r="AL7" s="10"/>
      <c r="AM7" s="10">
        <v>156</v>
      </c>
      <c r="AN7" s="10">
        <v>246</v>
      </c>
      <c r="AO7" s="10">
        <v>251</v>
      </c>
      <c r="AP7" s="10">
        <v>107</v>
      </c>
      <c r="AQ7" s="10">
        <v>27</v>
      </c>
      <c r="AR7" s="10"/>
      <c r="AS7" s="10">
        <v>182</v>
      </c>
      <c r="AT7" s="10">
        <v>196</v>
      </c>
      <c r="AU7" s="10">
        <v>124</v>
      </c>
      <c r="AV7" s="10">
        <v>172</v>
      </c>
      <c r="AW7" s="10">
        <v>87</v>
      </c>
      <c r="AX7" s="10">
        <v>57</v>
      </c>
      <c r="AY7" s="10"/>
      <c r="AZ7" s="10">
        <v>198</v>
      </c>
      <c r="BA7" s="10">
        <v>224</v>
      </c>
      <c r="BB7" s="10">
        <v>137</v>
      </c>
      <c r="BC7" s="10">
        <v>72</v>
      </c>
      <c r="BD7" s="10">
        <v>183</v>
      </c>
      <c r="BE7" s="10"/>
      <c r="BF7" s="10">
        <v>670</v>
      </c>
      <c r="BG7" s="10"/>
      <c r="BH7" s="10">
        <v>546</v>
      </c>
      <c r="BI7" s="10"/>
      <c r="BJ7" s="10">
        <v>238</v>
      </c>
      <c r="BK7" s="10">
        <v>160</v>
      </c>
      <c r="BL7" s="10">
        <v>290</v>
      </c>
      <c r="BM7" s="10">
        <v>49</v>
      </c>
      <c r="BN7" s="10">
        <v>26</v>
      </c>
      <c r="BO7" s="10">
        <v>14</v>
      </c>
      <c r="BP7" s="10"/>
      <c r="BQ7" s="10">
        <v>103</v>
      </c>
      <c r="BR7" s="10">
        <v>208</v>
      </c>
      <c r="BS7" s="10">
        <v>437</v>
      </c>
      <c r="BT7" s="10"/>
      <c r="BU7" s="10">
        <v>40</v>
      </c>
      <c r="BV7" s="10">
        <v>246</v>
      </c>
      <c r="BW7" s="10">
        <v>443</v>
      </c>
      <c r="BX7" s="10"/>
      <c r="BY7" s="10">
        <v>26</v>
      </c>
      <c r="BZ7" s="10"/>
      <c r="CA7" s="10">
        <v>189</v>
      </c>
    </row>
    <row r="8" spans="2:79" ht="30" customHeight="1" x14ac:dyDescent="0.35">
      <c r="B8" s="11" t="s">
        <v>20</v>
      </c>
      <c r="C8" s="11">
        <v>827</v>
      </c>
      <c r="D8" s="11">
        <v>429</v>
      </c>
      <c r="E8" s="11">
        <v>397</v>
      </c>
      <c r="F8" s="11"/>
      <c r="G8" s="11">
        <v>121</v>
      </c>
      <c r="H8" s="11">
        <v>148</v>
      </c>
      <c r="I8" s="11">
        <v>150</v>
      </c>
      <c r="J8" s="11">
        <v>148</v>
      </c>
      <c r="K8" s="11">
        <v>100</v>
      </c>
      <c r="L8" s="11">
        <v>160</v>
      </c>
      <c r="M8" s="11"/>
      <c r="N8" s="11">
        <v>221</v>
      </c>
      <c r="O8" s="11">
        <v>198</v>
      </c>
      <c r="P8" s="11">
        <v>172</v>
      </c>
      <c r="Q8" s="11">
        <v>231</v>
      </c>
      <c r="R8" s="11"/>
      <c r="S8" s="11">
        <v>114</v>
      </c>
      <c r="T8" s="11">
        <v>107</v>
      </c>
      <c r="U8" s="11">
        <v>77</v>
      </c>
      <c r="V8" s="11">
        <v>69</v>
      </c>
      <c r="W8" s="11">
        <v>68</v>
      </c>
      <c r="X8" s="11">
        <v>80</v>
      </c>
      <c r="Y8" s="11">
        <v>61</v>
      </c>
      <c r="Z8" s="11">
        <v>37</v>
      </c>
      <c r="AA8" s="11">
        <v>93</v>
      </c>
      <c r="AB8" s="11">
        <v>70</v>
      </c>
      <c r="AC8" s="11">
        <v>35</v>
      </c>
      <c r="AD8" s="11">
        <v>17</v>
      </c>
      <c r="AE8" s="11"/>
      <c r="AF8" s="11">
        <v>123</v>
      </c>
      <c r="AG8" s="11">
        <v>297</v>
      </c>
      <c r="AH8" s="11">
        <v>174</v>
      </c>
      <c r="AI8" s="11">
        <v>96</v>
      </c>
      <c r="AJ8" s="11">
        <v>39</v>
      </c>
      <c r="AK8" s="11">
        <v>52</v>
      </c>
      <c r="AL8" s="11"/>
      <c r="AM8" s="11">
        <v>186</v>
      </c>
      <c r="AN8" s="11">
        <v>266</v>
      </c>
      <c r="AO8" s="11">
        <v>234</v>
      </c>
      <c r="AP8" s="11">
        <v>97</v>
      </c>
      <c r="AQ8" s="11">
        <v>14</v>
      </c>
      <c r="AR8" s="11"/>
      <c r="AS8" s="11">
        <v>180</v>
      </c>
      <c r="AT8" s="11">
        <v>184</v>
      </c>
      <c r="AU8" s="11">
        <v>145</v>
      </c>
      <c r="AV8" s="11">
        <v>180</v>
      </c>
      <c r="AW8" s="11">
        <v>82</v>
      </c>
      <c r="AX8" s="11">
        <v>56</v>
      </c>
      <c r="AY8" s="11"/>
      <c r="AZ8" s="11">
        <v>168</v>
      </c>
      <c r="BA8" s="11">
        <v>249</v>
      </c>
      <c r="BB8" s="11">
        <v>149</v>
      </c>
      <c r="BC8" s="11">
        <v>58</v>
      </c>
      <c r="BD8" s="11">
        <v>199</v>
      </c>
      <c r="BE8" s="11"/>
      <c r="BF8" s="11">
        <v>655</v>
      </c>
      <c r="BG8" s="11"/>
      <c r="BH8" s="11">
        <v>516</v>
      </c>
      <c r="BI8" s="11"/>
      <c r="BJ8" s="11">
        <v>261</v>
      </c>
      <c r="BK8" s="11">
        <v>153</v>
      </c>
      <c r="BL8" s="11">
        <v>260</v>
      </c>
      <c r="BM8" s="11">
        <v>57</v>
      </c>
      <c r="BN8" s="11">
        <v>35</v>
      </c>
      <c r="BO8" s="11">
        <v>17</v>
      </c>
      <c r="BP8" s="11"/>
      <c r="BQ8" s="11">
        <v>106</v>
      </c>
      <c r="BR8" s="11">
        <v>220</v>
      </c>
      <c r="BS8" s="11">
        <v>433</v>
      </c>
      <c r="BT8" s="11"/>
      <c r="BU8" s="11">
        <v>37</v>
      </c>
      <c r="BV8" s="11">
        <v>233</v>
      </c>
      <c r="BW8" s="11">
        <v>466</v>
      </c>
      <c r="BX8" s="11"/>
      <c r="BY8" s="11">
        <v>31</v>
      </c>
      <c r="BZ8" s="11"/>
      <c r="CA8" s="11">
        <v>182</v>
      </c>
    </row>
    <row r="9" spans="2:79" x14ac:dyDescent="0.35">
      <c r="B9" s="18" t="s">
        <v>655</v>
      </c>
      <c r="C9" s="17">
        <v>0.12758055343359601</v>
      </c>
      <c r="D9" s="17">
        <v>0.15747619856808601</v>
      </c>
      <c r="E9" s="17">
        <v>9.4532017541065799E-2</v>
      </c>
      <c r="F9" s="17"/>
      <c r="G9" s="17">
        <v>0.16352313167926</v>
      </c>
      <c r="H9" s="17">
        <v>0.15996633161364501</v>
      </c>
      <c r="I9" s="17">
        <v>0.11103109141042999</v>
      </c>
      <c r="J9" s="17">
        <v>0.15365407766365699</v>
      </c>
      <c r="K9" s="17">
        <v>9.3006910878149704E-2</v>
      </c>
      <c r="L9" s="17">
        <v>8.3683534467479795E-2</v>
      </c>
      <c r="M9" s="17"/>
      <c r="N9" s="17">
        <v>0.126022100733159</v>
      </c>
      <c r="O9" s="17">
        <v>0.12682547516593701</v>
      </c>
      <c r="P9" s="17">
        <v>0.12669566569090801</v>
      </c>
      <c r="Q9" s="17">
        <v>0.133021244550628</v>
      </c>
      <c r="R9" s="17"/>
      <c r="S9" s="17">
        <v>0.203002760196557</v>
      </c>
      <c r="T9" s="17">
        <v>0.123187590616087</v>
      </c>
      <c r="U9" s="17">
        <v>9.7713120345653104E-2</v>
      </c>
      <c r="V9" s="17">
        <v>5.5952029895649201E-2</v>
      </c>
      <c r="W9" s="17">
        <v>0.13988155591038101</v>
      </c>
      <c r="X9" s="17">
        <v>0.15563049153056499</v>
      </c>
      <c r="Y9" s="17">
        <v>0.14234057538594799</v>
      </c>
      <c r="Z9" s="17">
        <v>6.2092825500993203E-2</v>
      </c>
      <c r="AA9" s="17">
        <v>0.15271996009578701</v>
      </c>
      <c r="AB9" s="17">
        <v>0.121956290635974</v>
      </c>
      <c r="AC9" s="17">
        <v>4.0677419926598402E-2</v>
      </c>
      <c r="AD9" s="17">
        <v>4.4171244217507101E-2</v>
      </c>
      <c r="AE9" s="17"/>
      <c r="AF9" s="17">
        <v>0.14600493745145501</v>
      </c>
      <c r="AG9" s="17">
        <v>0.131710315002945</v>
      </c>
      <c r="AH9" s="17">
        <v>0.13355116764924399</v>
      </c>
      <c r="AI9" s="17">
        <v>0.108977175183777</v>
      </c>
      <c r="AJ9" s="17">
        <v>0.15893015442841801</v>
      </c>
      <c r="AK9" s="17">
        <v>0.120866953801865</v>
      </c>
      <c r="AL9" s="17"/>
      <c r="AM9" s="17">
        <v>0.13334787977531701</v>
      </c>
      <c r="AN9" s="17">
        <v>0.124146893033639</v>
      </c>
      <c r="AO9" s="17">
        <v>0.10653210334100099</v>
      </c>
      <c r="AP9" s="17">
        <v>0.184160046668916</v>
      </c>
      <c r="AQ9" s="17">
        <v>8.8370890281831802E-2</v>
      </c>
      <c r="AR9" s="17"/>
      <c r="AS9" s="17">
        <v>0.14826281237730499</v>
      </c>
      <c r="AT9" s="17">
        <v>0.184271766630587</v>
      </c>
      <c r="AU9" s="17">
        <v>0.15104511709425</v>
      </c>
      <c r="AV9" s="17">
        <v>6.16164163119148E-2</v>
      </c>
      <c r="AW9" s="17">
        <v>8.5828015671051097E-2</v>
      </c>
      <c r="AX9" s="17">
        <v>8.7204380640565404E-2</v>
      </c>
      <c r="AY9" s="17"/>
      <c r="AZ9" s="17">
        <v>0.101801943619062</v>
      </c>
      <c r="BA9" s="17">
        <v>0.14288165334487701</v>
      </c>
      <c r="BB9" s="17">
        <v>0.113065352125351</v>
      </c>
      <c r="BC9" s="17">
        <v>0.12638745743687199</v>
      </c>
      <c r="BD9" s="17">
        <v>0.140102062846474</v>
      </c>
      <c r="BE9" s="17"/>
      <c r="BF9" s="17">
        <v>0.116716099157768</v>
      </c>
      <c r="BG9" s="17"/>
      <c r="BH9" s="17">
        <v>0.12655906264021899</v>
      </c>
      <c r="BI9" s="17"/>
      <c r="BJ9" s="17">
        <v>0.10299298401280001</v>
      </c>
      <c r="BK9" s="17">
        <v>0.14729118094645599</v>
      </c>
      <c r="BL9" s="17">
        <v>0.13216499023522099</v>
      </c>
      <c r="BM9" s="17">
        <v>0.104957255089022</v>
      </c>
      <c r="BN9" s="17">
        <v>0.215676903992467</v>
      </c>
      <c r="BO9" s="17">
        <v>0.27821618185680902</v>
      </c>
      <c r="BP9" s="17"/>
      <c r="BQ9" s="17">
        <v>9.4863382878112704E-2</v>
      </c>
      <c r="BR9" s="17">
        <v>0.123747670340505</v>
      </c>
      <c r="BS9" s="17">
        <v>0.14345172785899299</v>
      </c>
      <c r="BT9" s="17"/>
      <c r="BU9" s="17">
        <v>0.24003637689103999</v>
      </c>
      <c r="BV9" s="17">
        <v>8.91096817080749E-2</v>
      </c>
      <c r="BW9" s="17">
        <v>0.15316197086650199</v>
      </c>
      <c r="BX9" s="17"/>
      <c r="BY9" s="17">
        <v>0.31742455303265699</v>
      </c>
      <c r="BZ9" s="17"/>
      <c r="CA9" s="17">
        <v>0.133317877094042</v>
      </c>
    </row>
    <row r="10" spans="2:79" x14ac:dyDescent="0.35">
      <c r="B10" s="18" t="s">
        <v>656</v>
      </c>
      <c r="C10" s="17">
        <v>0.379669679796731</v>
      </c>
      <c r="D10" s="17">
        <v>0.40653732932562098</v>
      </c>
      <c r="E10" s="17">
        <v>0.35096919438422702</v>
      </c>
      <c r="F10" s="17"/>
      <c r="G10" s="17">
        <v>0.35871339129344898</v>
      </c>
      <c r="H10" s="17">
        <v>0.40802555217918002</v>
      </c>
      <c r="I10" s="17">
        <v>0.44842308664074099</v>
      </c>
      <c r="J10" s="17">
        <v>0.376678235094979</v>
      </c>
      <c r="K10" s="17">
        <v>0.40177971650293598</v>
      </c>
      <c r="L10" s="17">
        <v>0.29369115879444402</v>
      </c>
      <c r="M10" s="17"/>
      <c r="N10" s="17">
        <v>0.353780980040169</v>
      </c>
      <c r="O10" s="17">
        <v>0.38364928760535799</v>
      </c>
      <c r="P10" s="17">
        <v>0.380216028591152</v>
      </c>
      <c r="Q10" s="17">
        <v>0.40036761586629799</v>
      </c>
      <c r="R10" s="17"/>
      <c r="S10" s="17">
        <v>0.40103190013670298</v>
      </c>
      <c r="T10" s="17">
        <v>0.33515110143277799</v>
      </c>
      <c r="U10" s="17">
        <v>0.32786508446819601</v>
      </c>
      <c r="V10" s="17">
        <v>0.48515581429166499</v>
      </c>
      <c r="W10" s="17">
        <v>0.36520379912893902</v>
      </c>
      <c r="X10" s="17">
        <v>0.46441087330103498</v>
      </c>
      <c r="Y10" s="17">
        <v>0.37966451084353903</v>
      </c>
      <c r="Z10" s="17">
        <v>0.42065445956257203</v>
      </c>
      <c r="AA10" s="17">
        <v>0.43448876730998398</v>
      </c>
      <c r="AB10" s="17">
        <v>0.211963879351766</v>
      </c>
      <c r="AC10" s="17">
        <v>0.28652976490533699</v>
      </c>
      <c r="AD10" s="17">
        <v>0.47791235774991703</v>
      </c>
      <c r="AE10" s="17"/>
      <c r="AF10" s="17">
        <v>0.28924945582328399</v>
      </c>
      <c r="AG10" s="17">
        <v>0.37529241157520599</v>
      </c>
      <c r="AH10" s="17">
        <v>0.403620461385295</v>
      </c>
      <c r="AI10" s="17">
        <v>0.43727762169183898</v>
      </c>
      <c r="AJ10" s="17">
        <v>0.312753932394854</v>
      </c>
      <c r="AK10" s="17">
        <v>0.47607389196036698</v>
      </c>
      <c r="AL10" s="17"/>
      <c r="AM10" s="17">
        <v>0.42672220421899199</v>
      </c>
      <c r="AN10" s="17">
        <v>0.36181264957158898</v>
      </c>
      <c r="AO10" s="17">
        <v>0.38772477359236801</v>
      </c>
      <c r="AP10" s="17">
        <v>0.35433093020416301</v>
      </c>
      <c r="AQ10" s="17">
        <v>0.38391779136568999</v>
      </c>
      <c r="AR10" s="17"/>
      <c r="AS10" s="17">
        <v>0.372640399278102</v>
      </c>
      <c r="AT10" s="17">
        <v>0.3465471098299</v>
      </c>
      <c r="AU10" s="17">
        <v>0.42320013921254102</v>
      </c>
      <c r="AV10" s="17">
        <v>0.38924497580950901</v>
      </c>
      <c r="AW10" s="17">
        <v>0.33933044329841699</v>
      </c>
      <c r="AX10" s="17">
        <v>0.42686963986066401</v>
      </c>
      <c r="AY10" s="17"/>
      <c r="AZ10" s="17">
        <v>0.36956304091949999</v>
      </c>
      <c r="BA10" s="17">
        <v>0.401318423858255</v>
      </c>
      <c r="BB10" s="17">
        <v>0.31514605496206799</v>
      </c>
      <c r="BC10" s="17">
        <v>0.41503962453422699</v>
      </c>
      <c r="BD10" s="17">
        <v>0.40298676838862402</v>
      </c>
      <c r="BE10" s="17"/>
      <c r="BF10" s="17">
        <v>0.38087427376324301</v>
      </c>
      <c r="BG10" s="17"/>
      <c r="BH10" s="17">
        <v>0.387115310794719</v>
      </c>
      <c r="BI10" s="17"/>
      <c r="BJ10" s="17">
        <v>0.45386704448426501</v>
      </c>
      <c r="BK10" s="17">
        <v>0.325700184744601</v>
      </c>
      <c r="BL10" s="17">
        <v>0.34343058202930699</v>
      </c>
      <c r="BM10" s="17">
        <v>0.44437966855712402</v>
      </c>
      <c r="BN10" s="17">
        <v>0.29574407396243402</v>
      </c>
      <c r="BO10" s="17">
        <v>0.41602544508233402</v>
      </c>
      <c r="BP10" s="17"/>
      <c r="BQ10" s="17">
        <v>0.346961495164262</v>
      </c>
      <c r="BR10" s="17">
        <v>0.43514321767469299</v>
      </c>
      <c r="BS10" s="17">
        <v>0.370197290130721</v>
      </c>
      <c r="BT10" s="17"/>
      <c r="BU10" s="17">
        <v>0.33441223071959603</v>
      </c>
      <c r="BV10" s="17">
        <v>0.43684932809079402</v>
      </c>
      <c r="BW10" s="17">
        <v>0.37132569269625398</v>
      </c>
      <c r="BX10" s="17"/>
      <c r="BY10" s="17">
        <v>0.431149140534199</v>
      </c>
      <c r="BZ10" s="17"/>
      <c r="CA10" s="17">
        <v>0.36387717767984401</v>
      </c>
    </row>
    <row r="11" spans="2:79" x14ac:dyDescent="0.35">
      <c r="B11" s="18" t="s">
        <v>657</v>
      </c>
      <c r="C11" s="17">
        <v>0.302142565861309</v>
      </c>
      <c r="D11" s="17">
        <v>0.28014427125714098</v>
      </c>
      <c r="E11" s="17">
        <v>0.32616865691914798</v>
      </c>
      <c r="F11" s="17"/>
      <c r="G11" s="17">
        <v>0.326281046509386</v>
      </c>
      <c r="H11" s="17">
        <v>0.281716082628297</v>
      </c>
      <c r="I11" s="17">
        <v>0.264069342203266</v>
      </c>
      <c r="J11" s="17">
        <v>0.25458444067788599</v>
      </c>
      <c r="K11" s="17">
        <v>0.319491354141551</v>
      </c>
      <c r="L11" s="17">
        <v>0.37170199144198601</v>
      </c>
      <c r="M11" s="17"/>
      <c r="N11" s="17">
        <v>0.335028441351994</v>
      </c>
      <c r="O11" s="17">
        <v>0.25097083281021298</v>
      </c>
      <c r="P11" s="17">
        <v>0.33656176286915501</v>
      </c>
      <c r="Q11" s="17">
        <v>0.29120274835846699</v>
      </c>
      <c r="R11" s="17"/>
      <c r="S11" s="17">
        <v>0.27066708387077199</v>
      </c>
      <c r="T11" s="17">
        <v>0.30393584551859398</v>
      </c>
      <c r="U11" s="17">
        <v>0.30803415093775899</v>
      </c>
      <c r="V11" s="17">
        <v>0.25964217655758498</v>
      </c>
      <c r="W11" s="17">
        <v>0.34183583021942499</v>
      </c>
      <c r="X11" s="17">
        <v>0.25357439295353001</v>
      </c>
      <c r="Y11" s="17">
        <v>0.33732635100848601</v>
      </c>
      <c r="Z11" s="17">
        <v>0.23801047784504101</v>
      </c>
      <c r="AA11" s="17">
        <v>0.27966452046630302</v>
      </c>
      <c r="AB11" s="17">
        <v>0.38831992985382802</v>
      </c>
      <c r="AC11" s="17">
        <v>0.37647134959624201</v>
      </c>
      <c r="AD11" s="17">
        <v>0.34738554910592601</v>
      </c>
      <c r="AE11" s="17"/>
      <c r="AF11" s="17">
        <v>0.34305612341780301</v>
      </c>
      <c r="AG11" s="17">
        <v>0.328734330772877</v>
      </c>
      <c r="AH11" s="17">
        <v>0.27470027885958698</v>
      </c>
      <c r="AI11" s="17">
        <v>0.31170010880649301</v>
      </c>
      <c r="AJ11" s="17">
        <v>0.22854901699921901</v>
      </c>
      <c r="AK11" s="17">
        <v>0.24104296726570601</v>
      </c>
      <c r="AL11" s="17"/>
      <c r="AM11" s="17">
        <v>0.27035641674550398</v>
      </c>
      <c r="AN11" s="17">
        <v>0.33150366587406399</v>
      </c>
      <c r="AO11" s="17">
        <v>0.30055384912177002</v>
      </c>
      <c r="AP11" s="17">
        <v>0.269337959675917</v>
      </c>
      <c r="AQ11" s="17">
        <v>0.41092106661786498</v>
      </c>
      <c r="AR11" s="17"/>
      <c r="AS11" s="17">
        <v>0.27042123775914501</v>
      </c>
      <c r="AT11" s="17">
        <v>0.29953785619982898</v>
      </c>
      <c r="AU11" s="17">
        <v>0.29601662914945698</v>
      </c>
      <c r="AV11" s="17">
        <v>0.35495584890562498</v>
      </c>
      <c r="AW11" s="17">
        <v>0.24683322011423001</v>
      </c>
      <c r="AX11" s="17">
        <v>0.33965522727578101</v>
      </c>
      <c r="AY11" s="17"/>
      <c r="AZ11" s="17">
        <v>0.258028968892282</v>
      </c>
      <c r="BA11" s="17">
        <v>0.31901094454841999</v>
      </c>
      <c r="BB11" s="17">
        <v>0.36241027374577101</v>
      </c>
      <c r="BC11" s="17">
        <v>0.254477601757093</v>
      </c>
      <c r="BD11" s="17">
        <v>0.28045756586195802</v>
      </c>
      <c r="BE11" s="17"/>
      <c r="BF11" s="17">
        <v>0.31806156565758698</v>
      </c>
      <c r="BG11" s="17"/>
      <c r="BH11" s="17">
        <v>0.29488785120986399</v>
      </c>
      <c r="BI11" s="17"/>
      <c r="BJ11" s="17">
        <v>0.26784196829543599</v>
      </c>
      <c r="BK11" s="17">
        <v>0.33129054451255502</v>
      </c>
      <c r="BL11" s="17">
        <v>0.32436471026682101</v>
      </c>
      <c r="BM11" s="17">
        <v>0.27060466585225701</v>
      </c>
      <c r="BN11" s="17">
        <v>0.41407814287181599</v>
      </c>
      <c r="BO11" s="17">
        <v>0.16393602775288801</v>
      </c>
      <c r="BP11" s="17"/>
      <c r="BQ11" s="17">
        <v>0.38996748693275601</v>
      </c>
      <c r="BR11" s="17">
        <v>0.289184617174019</v>
      </c>
      <c r="BS11" s="17">
        <v>0.293196855030397</v>
      </c>
      <c r="BT11" s="17"/>
      <c r="BU11" s="17">
        <v>0.32348670121109102</v>
      </c>
      <c r="BV11" s="17">
        <v>0.31813447872714801</v>
      </c>
      <c r="BW11" s="17">
        <v>0.295190018027217</v>
      </c>
      <c r="BX11" s="17"/>
      <c r="BY11" s="17">
        <v>7.7937969856528302E-2</v>
      </c>
      <c r="BZ11" s="17"/>
      <c r="CA11" s="17">
        <v>0.29165199567940198</v>
      </c>
    </row>
    <row r="12" spans="2:79" x14ac:dyDescent="0.35">
      <c r="B12" s="18" t="s">
        <v>658</v>
      </c>
      <c r="C12" s="17">
        <v>9.6171641766296695E-2</v>
      </c>
      <c r="D12" s="17">
        <v>9.2011366364122299E-2</v>
      </c>
      <c r="E12" s="17">
        <v>0.10074897376667299</v>
      </c>
      <c r="F12" s="17"/>
      <c r="G12" s="17">
        <v>8.22801543183624E-2</v>
      </c>
      <c r="H12" s="17">
        <v>7.2421812727590504E-2</v>
      </c>
      <c r="I12" s="17">
        <v>0.116282905219789</v>
      </c>
      <c r="J12" s="17">
        <v>0.110703494708716</v>
      </c>
      <c r="K12" s="17">
        <v>7.26519853736462E-2</v>
      </c>
      <c r="L12" s="17">
        <v>0.110988893585131</v>
      </c>
      <c r="M12" s="17"/>
      <c r="N12" s="17">
        <v>9.3631262661200296E-2</v>
      </c>
      <c r="O12" s="17">
        <v>0.111676534618724</v>
      </c>
      <c r="P12" s="17">
        <v>7.0281904567077405E-2</v>
      </c>
      <c r="Q12" s="17">
        <v>0.10276725040300801</v>
      </c>
      <c r="R12" s="17"/>
      <c r="S12" s="17">
        <v>8.42737305292868E-2</v>
      </c>
      <c r="T12" s="17">
        <v>0.132335097797671</v>
      </c>
      <c r="U12" s="17">
        <v>8.7703843010078594E-2</v>
      </c>
      <c r="V12" s="17">
        <v>0.108068948105115</v>
      </c>
      <c r="W12" s="17">
        <v>8.1956964323916998E-2</v>
      </c>
      <c r="X12" s="17">
        <v>6.6921994903946597E-2</v>
      </c>
      <c r="Y12" s="17">
        <v>3.9232663998809501E-2</v>
      </c>
      <c r="Z12" s="17">
        <v>0.17354466551452499</v>
      </c>
      <c r="AA12" s="17">
        <v>6.1303888276564703E-2</v>
      </c>
      <c r="AB12" s="17">
        <v>0.15994797503090899</v>
      </c>
      <c r="AC12" s="17">
        <v>0.14209949100574701</v>
      </c>
      <c r="AD12" s="17">
        <v>0</v>
      </c>
      <c r="AE12" s="17"/>
      <c r="AF12" s="17">
        <v>0.14086576151146099</v>
      </c>
      <c r="AG12" s="17">
        <v>8.3084954559113203E-2</v>
      </c>
      <c r="AH12" s="17">
        <v>0.106052792293367</v>
      </c>
      <c r="AI12" s="17">
        <v>5.67662657109788E-2</v>
      </c>
      <c r="AJ12" s="17">
        <v>0.11488648987585701</v>
      </c>
      <c r="AK12" s="17">
        <v>9.8051227768571003E-2</v>
      </c>
      <c r="AL12" s="17"/>
      <c r="AM12" s="17">
        <v>6.8937598962699395E-2</v>
      </c>
      <c r="AN12" s="17">
        <v>9.1518062096360001E-2</v>
      </c>
      <c r="AO12" s="17">
        <v>0.109468956942401</v>
      </c>
      <c r="AP12" s="17">
        <v>7.2779252116255105E-2</v>
      </c>
      <c r="AQ12" s="17">
        <v>9.5448962725948702E-2</v>
      </c>
      <c r="AR12" s="17"/>
      <c r="AS12" s="17">
        <v>0.13659614545854101</v>
      </c>
      <c r="AT12" s="17">
        <v>0.108707458603115</v>
      </c>
      <c r="AU12" s="17">
        <v>6.7637044898924803E-2</v>
      </c>
      <c r="AV12" s="17">
        <v>3.95535625315371E-2</v>
      </c>
      <c r="AW12" s="17">
        <v>0.176580075133243</v>
      </c>
      <c r="AX12" s="17">
        <v>6.2970267791538803E-2</v>
      </c>
      <c r="AY12" s="17"/>
      <c r="AZ12" s="17">
        <v>0.13560575892913701</v>
      </c>
      <c r="BA12" s="17">
        <v>7.5123274922140396E-2</v>
      </c>
      <c r="BB12" s="17">
        <v>9.9527021329263901E-2</v>
      </c>
      <c r="BC12" s="17">
        <v>9.49292430525219E-2</v>
      </c>
      <c r="BD12" s="17">
        <v>8.9085843399428696E-2</v>
      </c>
      <c r="BE12" s="17"/>
      <c r="BF12" s="17">
        <v>9.1577918613743203E-2</v>
      </c>
      <c r="BG12" s="17"/>
      <c r="BH12" s="17">
        <v>0.102755133962703</v>
      </c>
      <c r="BI12" s="17"/>
      <c r="BJ12" s="17">
        <v>7.6347383109543504E-2</v>
      </c>
      <c r="BK12" s="17">
        <v>8.9997219623340299E-2</v>
      </c>
      <c r="BL12" s="17">
        <v>0.11596622605852799</v>
      </c>
      <c r="BM12" s="17">
        <v>8.8146163903930402E-2</v>
      </c>
      <c r="BN12" s="17">
        <v>7.4500879173282797E-2</v>
      </c>
      <c r="BO12" s="17">
        <v>5.2489233745115799E-2</v>
      </c>
      <c r="BP12" s="17"/>
      <c r="BQ12" s="17">
        <v>0.108736715957313</v>
      </c>
      <c r="BR12" s="17">
        <v>5.4288916851228899E-2</v>
      </c>
      <c r="BS12" s="17">
        <v>0.115019484597563</v>
      </c>
      <c r="BT12" s="17"/>
      <c r="BU12" s="17">
        <v>6.8082717106768102E-3</v>
      </c>
      <c r="BV12" s="17">
        <v>8.8875776031640694E-2</v>
      </c>
      <c r="BW12" s="17">
        <v>9.4864798439670203E-2</v>
      </c>
      <c r="BX12" s="17"/>
      <c r="BY12" s="17">
        <v>0.108056257885268</v>
      </c>
      <c r="BZ12" s="17"/>
      <c r="CA12" s="17">
        <v>0.12879728616660899</v>
      </c>
    </row>
    <row r="13" spans="2:79" x14ac:dyDescent="0.35">
      <c r="B13" s="18" t="s">
        <v>136</v>
      </c>
      <c r="C13" s="19">
        <v>9.4435559142067804E-2</v>
      </c>
      <c r="D13" s="19">
        <v>6.38308344850297E-2</v>
      </c>
      <c r="E13" s="19">
        <v>0.12758115738888601</v>
      </c>
      <c r="F13" s="19"/>
      <c r="G13" s="19">
        <v>6.9202276199542306E-2</v>
      </c>
      <c r="H13" s="19">
        <v>7.78702208512871E-2</v>
      </c>
      <c r="I13" s="19">
        <v>6.0193574525774299E-2</v>
      </c>
      <c r="J13" s="19">
        <v>0.104379751854762</v>
      </c>
      <c r="K13" s="19">
        <v>0.11307003310371699</v>
      </c>
      <c r="L13" s="19">
        <v>0.13993442171095899</v>
      </c>
      <c r="M13" s="19"/>
      <c r="N13" s="19">
        <v>9.1537215213476894E-2</v>
      </c>
      <c r="O13" s="19">
        <v>0.12687786979976701</v>
      </c>
      <c r="P13" s="19">
        <v>8.6244638281707794E-2</v>
      </c>
      <c r="Q13" s="19">
        <v>7.2641140821599295E-2</v>
      </c>
      <c r="R13" s="19"/>
      <c r="S13" s="19">
        <v>4.1024525266681697E-2</v>
      </c>
      <c r="T13" s="19">
        <v>0.105390364634869</v>
      </c>
      <c r="U13" s="19">
        <v>0.17868380123831301</v>
      </c>
      <c r="V13" s="19">
        <v>9.1181031149986103E-2</v>
      </c>
      <c r="W13" s="19">
        <v>7.1121850417337901E-2</v>
      </c>
      <c r="X13" s="19">
        <v>5.9462247310923699E-2</v>
      </c>
      <c r="Y13" s="19">
        <v>0.101435898763218</v>
      </c>
      <c r="Z13" s="19">
        <v>0.105697571576869</v>
      </c>
      <c r="AA13" s="19">
        <v>7.1822863851361496E-2</v>
      </c>
      <c r="AB13" s="19">
        <v>0.117811925127523</v>
      </c>
      <c r="AC13" s="19">
        <v>0.154221974566076</v>
      </c>
      <c r="AD13" s="19">
        <v>0.13053084892664901</v>
      </c>
      <c r="AE13" s="19"/>
      <c r="AF13" s="19">
        <v>8.0823721795995895E-2</v>
      </c>
      <c r="AG13" s="19">
        <v>8.1177988089858294E-2</v>
      </c>
      <c r="AH13" s="19">
        <v>8.2075299812507996E-2</v>
      </c>
      <c r="AI13" s="19">
        <v>8.5278828606912493E-2</v>
      </c>
      <c r="AJ13" s="19">
        <v>0.18488040630165301</v>
      </c>
      <c r="AK13" s="19">
        <v>6.39649592034916E-2</v>
      </c>
      <c r="AL13" s="19"/>
      <c r="AM13" s="19">
        <v>0.10063590029748699</v>
      </c>
      <c r="AN13" s="19">
        <v>9.1018729424347994E-2</v>
      </c>
      <c r="AO13" s="19">
        <v>9.5720317002461294E-2</v>
      </c>
      <c r="AP13" s="19">
        <v>0.11939181133474901</v>
      </c>
      <c r="AQ13" s="19">
        <v>2.1341289008664999E-2</v>
      </c>
      <c r="AR13" s="19"/>
      <c r="AS13" s="19">
        <v>7.2079405126907303E-2</v>
      </c>
      <c r="AT13" s="19">
        <v>6.0935808736568703E-2</v>
      </c>
      <c r="AU13" s="19">
        <v>6.2101069644827998E-2</v>
      </c>
      <c r="AV13" s="19">
        <v>0.15462919644141401</v>
      </c>
      <c r="AW13" s="19">
        <v>0.151428245783059</v>
      </c>
      <c r="AX13" s="19">
        <v>8.3300484431450605E-2</v>
      </c>
      <c r="AY13" s="19"/>
      <c r="AZ13" s="19">
        <v>0.13500028764001901</v>
      </c>
      <c r="BA13" s="19">
        <v>6.1665703326307102E-2</v>
      </c>
      <c r="BB13" s="19">
        <v>0.10985129783754501</v>
      </c>
      <c r="BC13" s="19">
        <v>0.10916607321928599</v>
      </c>
      <c r="BD13" s="19">
        <v>8.7367759503515205E-2</v>
      </c>
      <c r="BE13" s="19"/>
      <c r="BF13" s="19">
        <v>9.2770142807658496E-2</v>
      </c>
      <c r="BG13" s="19"/>
      <c r="BH13" s="19">
        <v>8.8682641392495806E-2</v>
      </c>
      <c r="BI13" s="19"/>
      <c r="BJ13" s="19">
        <v>9.8950620097955605E-2</v>
      </c>
      <c r="BK13" s="19">
        <v>0.105720870173047</v>
      </c>
      <c r="BL13" s="19">
        <v>8.4073491410123602E-2</v>
      </c>
      <c r="BM13" s="19">
        <v>9.1912246597666405E-2</v>
      </c>
      <c r="BN13" s="19">
        <v>0</v>
      </c>
      <c r="BO13" s="19">
        <v>8.9333111562852702E-2</v>
      </c>
      <c r="BP13" s="19"/>
      <c r="BQ13" s="19">
        <v>5.94709190675572E-2</v>
      </c>
      <c r="BR13" s="19">
        <v>9.7635577959554104E-2</v>
      </c>
      <c r="BS13" s="19">
        <v>7.8134642382325994E-2</v>
      </c>
      <c r="BT13" s="19"/>
      <c r="BU13" s="19">
        <v>9.5256419467596304E-2</v>
      </c>
      <c r="BV13" s="19">
        <v>6.7030735442341602E-2</v>
      </c>
      <c r="BW13" s="19">
        <v>8.5457519970357304E-2</v>
      </c>
      <c r="BX13" s="19"/>
      <c r="BY13" s="19">
        <v>6.5432078691347303E-2</v>
      </c>
      <c r="BZ13" s="19"/>
      <c r="CA13" s="19">
        <v>8.2355663380103597E-2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CA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814</v>
      </c>
      <c r="D7" s="10">
        <v>398</v>
      </c>
      <c r="E7" s="10">
        <v>412</v>
      </c>
      <c r="F7" s="10"/>
      <c r="G7" s="10">
        <v>97</v>
      </c>
      <c r="H7" s="10">
        <v>125</v>
      </c>
      <c r="I7" s="10">
        <v>109</v>
      </c>
      <c r="J7" s="10">
        <v>117</v>
      </c>
      <c r="K7" s="10">
        <v>136</v>
      </c>
      <c r="L7" s="10">
        <v>230</v>
      </c>
      <c r="M7" s="10"/>
      <c r="N7" s="10">
        <v>338</v>
      </c>
      <c r="O7" s="10">
        <v>217</v>
      </c>
      <c r="P7" s="10">
        <v>104</v>
      </c>
      <c r="Q7" s="10">
        <v>147</v>
      </c>
      <c r="R7" s="10"/>
      <c r="S7" s="10">
        <v>95</v>
      </c>
      <c r="T7" s="10">
        <v>114</v>
      </c>
      <c r="U7" s="10">
        <v>70</v>
      </c>
      <c r="V7" s="10">
        <v>65</v>
      </c>
      <c r="W7" s="10">
        <v>58</v>
      </c>
      <c r="X7" s="10">
        <v>70</v>
      </c>
      <c r="Y7" s="10">
        <v>68</v>
      </c>
      <c r="Z7" s="10">
        <v>29</v>
      </c>
      <c r="AA7" s="10">
        <v>83</v>
      </c>
      <c r="AB7" s="10">
        <v>92</v>
      </c>
      <c r="AC7" s="10">
        <v>38</v>
      </c>
      <c r="AD7" s="10">
        <v>32</v>
      </c>
      <c r="AE7" s="10"/>
      <c r="AF7" s="10">
        <v>127</v>
      </c>
      <c r="AG7" s="10">
        <v>265</v>
      </c>
      <c r="AH7" s="10">
        <v>155</v>
      </c>
      <c r="AI7" s="10">
        <v>90</v>
      </c>
      <c r="AJ7" s="10">
        <v>57</v>
      </c>
      <c r="AK7" s="10">
        <v>54</v>
      </c>
      <c r="AL7" s="10"/>
      <c r="AM7" s="10">
        <v>148</v>
      </c>
      <c r="AN7" s="10">
        <v>273</v>
      </c>
      <c r="AO7" s="10">
        <v>249</v>
      </c>
      <c r="AP7" s="10">
        <v>111</v>
      </c>
      <c r="AQ7" s="10">
        <v>17</v>
      </c>
      <c r="AR7" s="10"/>
      <c r="AS7" s="10">
        <v>171</v>
      </c>
      <c r="AT7" s="10">
        <v>200</v>
      </c>
      <c r="AU7" s="10">
        <v>112</v>
      </c>
      <c r="AV7" s="10">
        <v>151</v>
      </c>
      <c r="AW7" s="10">
        <v>114</v>
      </c>
      <c r="AX7" s="10">
        <v>66</v>
      </c>
      <c r="AY7" s="10"/>
      <c r="AZ7" s="10">
        <v>202</v>
      </c>
      <c r="BA7" s="10">
        <v>227</v>
      </c>
      <c r="BB7" s="10">
        <v>154</v>
      </c>
      <c r="BC7" s="10">
        <v>56</v>
      </c>
      <c r="BD7" s="10">
        <v>171</v>
      </c>
      <c r="BE7" s="10"/>
      <c r="BF7" s="10">
        <v>661</v>
      </c>
      <c r="BG7" s="10"/>
      <c r="BH7" s="10">
        <v>525</v>
      </c>
      <c r="BI7" s="10"/>
      <c r="BJ7" s="10">
        <v>221</v>
      </c>
      <c r="BK7" s="10">
        <v>162</v>
      </c>
      <c r="BL7" s="10">
        <v>286</v>
      </c>
      <c r="BM7" s="10">
        <v>51</v>
      </c>
      <c r="BN7" s="10">
        <v>27</v>
      </c>
      <c r="BO7" s="10">
        <v>28</v>
      </c>
      <c r="BP7" s="10"/>
      <c r="BQ7" s="10">
        <v>140</v>
      </c>
      <c r="BR7" s="10">
        <v>206</v>
      </c>
      <c r="BS7" s="10">
        <v>415</v>
      </c>
      <c r="BT7" s="10"/>
      <c r="BU7" s="10">
        <v>45</v>
      </c>
      <c r="BV7" s="10">
        <v>275</v>
      </c>
      <c r="BW7" s="10">
        <v>424</v>
      </c>
      <c r="BX7" s="10"/>
      <c r="BY7" s="10">
        <v>34</v>
      </c>
      <c r="BZ7" s="10"/>
      <c r="CA7" s="10">
        <v>202</v>
      </c>
    </row>
    <row r="8" spans="2:79" ht="30" customHeight="1" x14ac:dyDescent="0.35">
      <c r="B8" s="11" t="s">
        <v>20</v>
      </c>
      <c r="C8" s="11">
        <v>793</v>
      </c>
      <c r="D8" s="11">
        <v>392</v>
      </c>
      <c r="E8" s="11">
        <v>397</v>
      </c>
      <c r="F8" s="11"/>
      <c r="G8" s="11">
        <v>107</v>
      </c>
      <c r="H8" s="11">
        <v>136</v>
      </c>
      <c r="I8" s="11">
        <v>143</v>
      </c>
      <c r="J8" s="11">
        <v>123</v>
      </c>
      <c r="K8" s="11">
        <v>100</v>
      </c>
      <c r="L8" s="11">
        <v>184</v>
      </c>
      <c r="M8" s="11"/>
      <c r="N8" s="11">
        <v>223</v>
      </c>
      <c r="O8" s="11">
        <v>211</v>
      </c>
      <c r="P8" s="11">
        <v>175</v>
      </c>
      <c r="Q8" s="11">
        <v>175</v>
      </c>
      <c r="R8" s="11"/>
      <c r="S8" s="11">
        <v>112</v>
      </c>
      <c r="T8" s="11">
        <v>105</v>
      </c>
      <c r="U8" s="11">
        <v>59</v>
      </c>
      <c r="V8" s="11">
        <v>77</v>
      </c>
      <c r="W8" s="11">
        <v>58</v>
      </c>
      <c r="X8" s="11">
        <v>80</v>
      </c>
      <c r="Y8" s="11">
        <v>61</v>
      </c>
      <c r="Z8" s="11">
        <v>25</v>
      </c>
      <c r="AA8" s="11">
        <v>76</v>
      </c>
      <c r="AB8" s="11">
        <v>80</v>
      </c>
      <c r="AC8" s="11">
        <v>34</v>
      </c>
      <c r="AD8" s="11">
        <v>26</v>
      </c>
      <c r="AE8" s="11"/>
      <c r="AF8" s="11">
        <v>127</v>
      </c>
      <c r="AG8" s="11">
        <v>281</v>
      </c>
      <c r="AH8" s="11">
        <v>158</v>
      </c>
      <c r="AI8" s="11">
        <v>77</v>
      </c>
      <c r="AJ8" s="11">
        <v>50</v>
      </c>
      <c r="AK8" s="11">
        <v>35</v>
      </c>
      <c r="AL8" s="11"/>
      <c r="AM8" s="11">
        <v>160</v>
      </c>
      <c r="AN8" s="11">
        <v>290</v>
      </c>
      <c r="AO8" s="11">
        <v>222</v>
      </c>
      <c r="AP8" s="11">
        <v>96</v>
      </c>
      <c r="AQ8" s="11">
        <v>9</v>
      </c>
      <c r="AR8" s="11"/>
      <c r="AS8" s="11">
        <v>182</v>
      </c>
      <c r="AT8" s="11">
        <v>189</v>
      </c>
      <c r="AU8" s="11">
        <v>108</v>
      </c>
      <c r="AV8" s="11">
        <v>148</v>
      </c>
      <c r="AW8" s="11">
        <v>106</v>
      </c>
      <c r="AX8" s="11">
        <v>60</v>
      </c>
      <c r="AY8" s="11"/>
      <c r="AZ8" s="11">
        <v>174</v>
      </c>
      <c r="BA8" s="11">
        <v>233</v>
      </c>
      <c r="BB8" s="11">
        <v>166</v>
      </c>
      <c r="BC8" s="11">
        <v>40</v>
      </c>
      <c r="BD8" s="11">
        <v>176</v>
      </c>
      <c r="BE8" s="11"/>
      <c r="BF8" s="11">
        <v>631</v>
      </c>
      <c r="BG8" s="11"/>
      <c r="BH8" s="11">
        <v>488</v>
      </c>
      <c r="BI8" s="11"/>
      <c r="BJ8" s="11">
        <v>235</v>
      </c>
      <c r="BK8" s="11">
        <v>150</v>
      </c>
      <c r="BL8" s="11">
        <v>249</v>
      </c>
      <c r="BM8" s="11">
        <v>54</v>
      </c>
      <c r="BN8" s="11">
        <v>31</v>
      </c>
      <c r="BO8" s="11">
        <v>31</v>
      </c>
      <c r="BP8" s="11"/>
      <c r="BQ8" s="11">
        <v>127</v>
      </c>
      <c r="BR8" s="11">
        <v>204</v>
      </c>
      <c r="BS8" s="11">
        <v>406</v>
      </c>
      <c r="BT8" s="11"/>
      <c r="BU8" s="11">
        <v>44</v>
      </c>
      <c r="BV8" s="11">
        <v>273</v>
      </c>
      <c r="BW8" s="11">
        <v>404</v>
      </c>
      <c r="BX8" s="11"/>
      <c r="BY8" s="11">
        <v>38</v>
      </c>
      <c r="BZ8" s="11"/>
      <c r="CA8" s="11">
        <v>182</v>
      </c>
    </row>
    <row r="9" spans="2:79" x14ac:dyDescent="0.35">
      <c r="B9" s="18" t="s">
        <v>655</v>
      </c>
      <c r="C9" s="17">
        <v>0.23963583088211199</v>
      </c>
      <c r="D9" s="17">
        <v>0.20700452529837099</v>
      </c>
      <c r="E9" s="17">
        <v>0.271700042603507</v>
      </c>
      <c r="F9" s="17"/>
      <c r="G9" s="17">
        <v>0.22149462643009299</v>
      </c>
      <c r="H9" s="17">
        <v>0.22160465149856201</v>
      </c>
      <c r="I9" s="17">
        <v>0.33873413939818797</v>
      </c>
      <c r="J9" s="17">
        <v>0.10165619244440501</v>
      </c>
      <c r="K9" s="17">
        <v>0.28860995343693702</v>
      </c>
      <c r="L9" s="17">
        <v>0.25232171177557899</v>
      </c>
      <c r="M9" s="17"/>
      <c r="N9" s="17">
        <v>0.21059607503300201</v>
      </c>
      <c r="O9" s="17">
        <v>0.266256097028223</v>
      </c>
      <c r="P9" s="17">
        <v>0.236069569941396</v>
      </c>
      <c r="Q9" s="17">
        <v>0.25488987931840201</v>
      </c>
      <c r="R9" s="17"/>
      <c r="S9" s="17">
        <v>0.22109859873799201</v>
      </c>
      <c r="T9" s="17">
        <v>0.23998019680169799</v>
      </c>
      <c r="U9" s="17">
        <v>0.27041370914521401</v>
      </c>
      <c r="V9" s="17">
        <v>0.284479414748736</v>
      </c>
      <c r="W9" s="17">
        <v>0.2021061365845</v>
      </c>
      <c r="X9" s="17">
        <v>0.20242673716706799</v>
      </c>
      <c r="Y9" s="17">
        <v>0.196717594703369</v>
      </c>
      <c r="Z9" s="17">
        <v>0.28588230775971002</v>
      </c>
      <c r="AA9" s="17">
        <v>0.267881270246008</v>
      </c>
      <c r="AB9" s="17">
        <v>0.24739416474363099</v>
      </c>
      <c r="AC9" s="17">
        <v>0.23384516279061801</v>
      </c>
      <c r="AD9" s="17">
        <v>0.27060556667165597</v>
      </c>
      <c r="AE9" s="17"/>
      <c r="AF9" s="17">
        <v>0.333736104424256</v>
      </c>
      <c r="AG9" s="17">
        <v>0.23764502399260001</v>
      </c>
      <c r="AH9" s="17">
        <v>0.192337600564714</v>
      </c>
      <c r="AI9" s="17">
        <v>0.25272888285172701</v>
      </c>
      <c r="AJ9" s="17">
        <v>0.20812462465961001</v>
      </c>
      <c r="AK9" s="17">
        <v>0.24508688522041999</v>
      </c>
      <c r="AL9" s="17"/>
      <c r="AM9" s="17">
        <v>0.26726714050306299</v>
      </c>
      <c r="AN9" s="17">
        <v>0.21938024532605499</v>
      </c>
      <c r="AO9" s="17">
        <v>0.25393252352037099</v>
      </c>
      <c r="AP9" s="17">
        <v>0.218672706509419</v>
      </c>
      <c r="AQ9" s="17">
        <v>6.6247089964384401E-2</v>
      </c>
      <c r="AR9" s="17"/>
      <c r="AS9" s="17">
        <v>0.18589012969110999</v>
      </c>
      <c r="AT9" s="17">
        <v>0.26101704163159101</v>
      </c>
      <c r="AU9" s="17">
        <v>0.25032538554237199</v>
      </c>
      <c r="AV9" s="17">
        <v>0.26581491113572397</v>
      </c>
      <c r="AW9" s="17">
        <v>0.25490754444842201</v>
      </c>
      <c r="AX9" s="17">
        <v>0.22391127171290201</v>
      </c>
      <c r="AY9" s="17"/>
      <c r="AZ9" s="17">
        <v>0.24559685403270701</v>
      </c>
      <c r="BA9" s="17">
        <v>0.187899717037772</v>
      </c>
      <c r="BB9" s="17">
        <v>0.23288861420691101</v>
      </c>
      <c r="BC9" s="17">
        <v>0.33606635681153102</v>
      </c>
      <c r="BD9" s="17">
        <v>0.28627704621358502</v>
      </c>
      <c r="BE9" s="17"/>
      <c r="BF9" s="17">
        <v>0.23320160703308199</v>
      </c>
      <c r="BG9" s="17"/>
      <c r="BH9" s="17">
        <v>0.23633862645034401</v>
      </c>
      <c r="BI9" s="17"/>
      <c r="BJ9" s="17">
        <v>0.250453161483982</v>
      </c>
      <c r="BK9" s="17">
        <v>0.259619368811002</v>
      </c>
      <c r="BL9" s="17">
        <v>0.204574553475393</v>
      </c>
      <c r="BM9" s="17">
        <v>0.38542849081456398</v>
      </c>
      <c r="BN9" s="17">
        <v>0.31730988217586298</v>
      </c>
      <c r="BO9" s="17">
        <v>0.21550075798427701</v>
      </c>
      <c r="BP9" s="17"/>
      <c r="BQ9" s="17">
        <v>0.29513080721624002</v>
      </c>
      <c r="BR9" s="17">
        <v>0.24583132078990699</v>
      </c>
      <c r="BS9" s="17">
        <v>0.215883118867818</v>
      </c>
      <c r="BT9" s="17"/>
      <c r="BU9" s="17">
        <v>0.230045535811853</v>
      </c>
      <c r="BV9" s="17">
        <v>0.27481091396788199</v>
      </c>
      <c r="BW9" s="17">
        <v>0.21510897865583201</v>
      </c>
      <c r="BX9" s="17"/>
      <c r="BY9" s="17">
        <v>0.33769606023370502</v>
      </c>
      <c r="BZ9" s="17"/>
      <c r="CA9" s="17">
        <v>0.194494254712235</v>
      </c>
    </row>
    <row r="10" spans="2:79" x14ac:dyDescent="0.35">
      <c r="B10" s="18" t="s">
        <v>656</v>
      </c>
      <c r="C10" s="17">
        <v>0.41878417085962699</v>
      </c>
      <c r="D10" s="17">
        <v>0.45052607327611099</v>
      </c>
      <c r="E10" s="17">
        <v>0.38414106873901799</v>
      </c>
      <c r="F10" s="17"/>
      <c r="G10" s="17">
        <v>0.34729810069097</v>
      </c>
      <c r="H10" s="17">
        <v>0.46356364828159902</v>
      </c>
      <c r="I10" s="17">
        <v>0.442950343937348</v>
      </c>
      <c r="J10" s="17">
        <v>0.47416124637096502</v>
      </c>
      <c r="K10" s="17">
        <v>0.37524556486773603</v>
      </c>
      <c r="L10" s="17">
        <v>0.39505231272085201</v>
      </c>
      <c r="M10" s="17"/>
      <c r="N10" s="17">
        <v>0.45388298334281302</v>
      </c>
      <c r="O10" s="17">
        <v>0.39407825025872001</v>
      </c>
      <c r="P10" s="17">
        <v>0.421816074674152</v>
      </c>
      <c r="Q10" s="17">
        <v>0.39022761273643303</v>
      </c>
      <c r="R10" s="17"/>
      <c r="S10" s="17">
        <v>0.43906397731189201</v>
      </c>
      <c r="T10" s="17">
        <v>0.458895795277867</v>
      </c>
      <c r="U10" s="17">
        <v>0.37394685296985503</v>
      </c>
      <c r="V10" s="17">
        <v>0.489496841387421</v>
      </c>
      <c r="W10" s="17">
        <v>0.47417286632988598</v>
      </c>
      <c r="X10" s="17">
        <v>0.36774208093827998</v>
      </c>
      <c r="Y10" s="17">
        <v>0.35085846239399399</v>
      </c>
      <c r="Z10" s="17">
        <v>0.37953568763527401</v>
      </c>
      <c r="AA10" s="17">
        <v>0.38605863528397</v>
      </c>
      <c r="AB10" s="17">
        <v>0.42495696083923901</v>
      </c>
      <c r="AC10" s="17">
        <v>0.29992137544284198</v>
      </c>
      <c r="AD10" s="17">
        <v>0.52485909623285898</v>
      </c>
      <c r="AE10" s="17"/>
      <c r="AF10" s="17">
        <v>0.40160497435904602</v>
      </c>
      <c r="AG10" s="17">
        <v>0.41171641190300101</v>
      </c>
      <c r="AH10" s="17">
        <v>0.42754004853984201</v>
      </c>
      <c r="AI10" s="17">
        <v>0.54107638226319199</v>
      </c>
      <c r="AJ10" s="17">
        <v>0.45509087664470399</v>
      </c>
      <c r="AK10" s="17">
        <v>0.417919414898694</v>
      </c>
      <c r="AL10" s="17"/>
      <c r="AM10" s="17">
        <v>0.35904339601380603</v>
      </c>
      <c r="AN10" s="17">
        <v>0.40802569226753999</v>
      </c>
      <c r="AO10" s="17">
        <v>0.44558901050784999</v>
      </c>
      <c r="AP10" s="17">
        <v>0.53646451069566903</v>
      </c>
      <c r="AQ10" s="17">
        <v>0.47706867823687399</v>
      </c>
      <c r="AR10" s="17"/>
      <c r="AS10" s="17">
        <v>0.46088512361925499</v>
      </c>
      <c r="AT10" s="17">
        <v>0.390702450065812</v>
      </c>
      <c r="AU10" s="17">
        <v>0.39557325391805598</v>
      </c>
      <c r="AV10" s="17">
        <v>0.40186012753100098</v>
      </c>
      <c r="AW10" s="17">
        <v>0.44390311650598502</v>
      </c>
      <c r="AX10" s="17">
        <v>0.41943041351487598</v>
      </c>
      <c r="AY10" s="17"/>
      <c r="AZ10" s="17">
        <v>0.41036844844487902</v>
      </c>
      <c r="BA10" s="17">
        <v>0.44579624472888202</v>
      </c>
      <c r="BB10" s="17">
        <v>0.43934648251705699</v>
      </c>
      <c r="BC10" s="17">
        <v>0.38159017852253402</v>
      </c>
      <c r="BD10" s="17">
        <v>0.38694497166354502</v>
      </c>
      <c r="BE10" s="17"/>
      <c r="BF10" s="17">
        <v>0.42306243372376401</v>
      </c>
      <c r="BG10" s="17"/>
      <c r="BH10" s="17">
        <v>0.42806698546759397</v>
      </c>
      <c r="BI10" s="17"/>
      <c r="BJ10" s="17">
        <v>0.43537015141977398</v>
      </c>
      <c r="BK10" s="17">
        <v>0.42923534284464898</v>
      </c>
      <c r="BL10" s="17">
        <v>0.425490031861958</v>
      </c>
      <c r="BM10" s="17">
        <v>0.188949020262484</v>
      </c>
      <c r="BN10" s="17">
        <v>0.35986251251630402</v>
      </c>
      <c r="BO10" s="17">
        <v>0.38917958253854101</v>
      </c>
      <c r="BP10" s="17"/>
      <c r="BQ10" s="17">
        <v>0.36432052692939798</v>
      </c>
      <c r="BR10" s="17">
        <v>0.43013293392798402</v>
      </c>
      <c r="BS10" s="17">
        <v>0.439636878273717</v>
      </c>
      <c r="BT10" s="17"/>
      <c r="BU10" s="17">
        <v>0.59392022356757501</v>
      </c>
      <c r="BV10" s="17">
        <v>0.40555491824856699</v>
      </c>
      <c r="BW10" s="17">
        <v>0.42231136768341099</v>
      </c>
      <c r="BX10" s="17"/>
      <c r="BY10" s="17">
        <v>0.55554832651316499</v>
      </c>
      <c r="BZ10" s="17"/>
      <c r="CA10" s="17">
        <v>0.45367677955376301</v>
      </c>
    </row>
    <row r="11" spans="2:79" x14ac:dyDescent="0.35">
      <c r="B11" s="18" t="s">
        <v>657</v>
      </c>
      <c r="C11" s="17">
        <v>0.182630805217387</v>
      </c>
      <c r="D11" s="17">
        <v>0.196829659747811</v>
      </c>
      <c r="E11" s="17">
        <v>0.17048564498208901</v>
      </c>
      <c r="F11" s="17"/>
      <c r="G11" s="17">
        <v>0.23180547134693399</v>
      </c>
      <c r="H11" s="17">
        <v>0.20764935863352799</v>
      </c>
      <c r="I11" s="17">
        <v>0.14372253852949901</v>
      </c>
      <c r="J11" s="17">
        <v>0.22983183682578001</v>
      </c>
      <c r="K11" s="17">
        <v>0.12409029677286</v>
      </c>
      <c r="L11" s="17">
        <v>0.16587873880863099</v>
      </c>
      <c r="M11" s="17"/>
      <c r="N11" s="17">
        <v>0.18800017125986501</v>
      </c>
      <c r="O11" s="17">
        <v>0.20689471246729099</v>
      </c>
      <c r="P11" s="17">
        <v>0.16526786569881499</v>
      </c>
      <c r="Q11" s="17">
        <v>0.172816287289284</v>
      </c>
      <c r="R11" s="17"/>
      <c r="S11" s="17">
        <v>0.18294035555167601</v>
      </c>
      <c r="T11" s="17">
        <v>0.129509171159231</v>
      </c>
      <c r="U11" s="17">
        <v>0.20928658059538899</v>
      </c>
      <c r="V11" s="17">
        <v>0.168340908092835</v>
      </c>
      <c r="W11" s="17">
        <v>0.20293479269598999</v>
      </c>
      <c r="X11" s="17">
        <v>0.14985682053745</v>
      </c>
      <c r="Y11" s="17">
        <v>0.296179233939663</v>
      </c>
      <c r="Z11" s="17">
        <v>0.211613125689283</v>
      </c>
      <c r="AA11" s="17">
        <v>0.21433077222138799</v>
      </c>
      <c r="AB11" s="17">
        <v>0.15545739429303199</v>
      </c>
      <c r="AC11" s="17">
        <v>0.187179745781413</v>
      </c>
      <c r="AD11" s="17">
        <v>0.123425998732452</v>
      </c>
      <c r="AE11" s="17"/>
      <c r="AF11" s="17">
        <v>0.13241547227713901</v>
      </c>
      <c r="AG11" s="17">
        <v>0.191190916116704</v>
      </c>
      <c r="AH11" s="17">
        <v>0.23157547181448301</v>
      </c>
      <c r="AI11" s="17">
        <v>9.8553586062325199E-2</v>
      </c>
      <c r="AJ11" s="17">
        <v>0.112641805577952</v>
      </c>
      <c r="AK11" s="17">
        <v>0.18248247705099699</v>
      </c>
      <c r="AL11" s="17"/>
      <c r="AM11" s="17">
        <v>0.18007963827262299</v>
      </c>
      <c r="AN11" s="17">
        <v>0.17240475371229599</v>
      </c>
      <c r="AO11" s="17">
        <v>0.168574366634998</v>
      </c>
      <c r="AP11" s="17">
        <v>0.19591787913342801</v>
      </c>
      <c r="AQ11" s="17">
        <v>0.359814367415003</v>
      </c>
      <c r="AR11" s="17"/>
      <c r="AS11" s="17">
        <v>0.21229729075227799</v>
      </c>
      <c r="AT11" s="17">
        <v>0.186128444943681</v>
      </c>
      <c r="AU11" s="17">
        <v>0.17602049584163301</v>
      </c>
      <c r="AV11" s="17">
        <v>0.17221506408675999</v>
      </c>
      <c r="AW11" s="17">
        <v>0.14343561754724601</v>
      </c>
      <c r="AX11" s="17">
        <v>0.18852009111116599</v>
      </c>
      <c r="AY11" s="17"/>
      <c r="AZ11" s="17">
        <v>0.153214012286052</v>
      </c>
      <c r="BA11" s="17">
        <v>0.19448693781475901</v>
      </c>
      <c r="BB11" s="17">
        <v>0.16528111430241199</v>
      </c>
      <c r="BC11" s="17">
        <v>0.106428240480217</v>
      </c>
      <c r="BD11" s="17">
        <v>0.22252888494013701</v>
      </c>
      <c r="BE11" s="17"/>
      <c r="BF11" s="17">
        <v>0.175730017349778</v>
      </c>
      <c r="BG11" s="17"/>
      <c r="BH11" s="17">
        <v>0.18403436829916101</v>
      </c>
      <c r="BI11" s="17"/>
      <c r="BJ11" s="17">
        <v>0.14428331354878601</v>
      </c>
      <c r="BK11" s="17">
        <v>0.166111957084042</v>
      </c>
      <c r="BL11" s="17">
        <v>0.19502180469333499</v>
      </c>
      <c r="BM11" s="17">
        <v>0.231893970089072</v>
      </c>
      <c r="BN11" s="17">
        <v>0.234893572898943</v>
      </c>
      <c r="BO11" s="17">
        <v>0.26157997059437599</v>
      </c>
      <c r="BP11" s="17"/>
      <c r="BQ11" s="17">
        <v>0.21638877278138699</v>
      </c>
      <c r="BR11" s="17">
        <v>0.16230370566032301</v>
      </c>
      <c r="BS11" s="17">
        <v>0.18785399267248801</v>
      </c>
      <c r="BT11" s="17"/>
      <c r="BU11" s="17">
        <v>8.4600754095965194E-2</v>
      </c>
      <c r="BV11" s="17">
        <v>0.169740810850495</v>
      </c>
      <c r="BW11" s="17">
        <v>0.20640714547478201</v>
      </c>
      <c r="BX11" s="17"/>
      <c r="BY11" s="17">
        <v>9.5333978016694104E-2</v>
      </c>
      <c r="BZ11" s="17"/>
      <c r="CA11" s="17">
        <v>0.198439692537456</v>
      </c>
    </row>
    <row r="12" spans="2:79" x14ac:dyDescent="0.35">
      <c r="B12" s="18" t="s">
        <v>658</v>
      </c>
      <c r="C12" s="17">
        <v>7.1163592491204394E-2</v>
      </c>
      <c r="D12" s="17">
        <v>6.95865196170357E-2</v>
      </c>
      <c r="E12" s="17">
        <v>7.3437640700018902E-2</v>
      </c>
      <c r="F12" s="17"/>
      <c r="G12" s="17">
        <v>7.55485565256208E-2</v>
      </c>
      <c r="H12" s="17">
        <v>5.3847521095390198E-2</v>
      </c>
      <c r="I12" s="17">
        <v>3.3526967433933401E-2</v>
      </c>
      <c r="J12" s="17">
        <v>8.0542906295264394E-2</v>
      </c>
      <c r="K12" s="17">
        <v>7.8295130740994007E-2</v>
      </c>
      <c r="L12" s="17">
        <v>0.100585803817084</v>
      </c>
      <c r="M12" s="17"/>
      <c r="N12" s="17">
        <v>8.0725016492736001E-2</v>
      </c>
      <c r="O12" s="17">
        <v>4.4183335340211301E-2</v>
      </c>
      <c r="P12" s="17">
        <v>9.7356388690363796E-2</v>
      </c>
      <c r="Q12" s="17">
        <v>6.3006914951224402E-2</v>
      </c>
      <c r="R12" s="17"/>
      <c r="S12" s="17">
        <v>5.9890379402333903E-2</v>
      </c>
      <c r="T12" s="17">
        <v>4.7674212009074401E-2</v>
      </c>
      <c r="U12" s="17">
        <v>0.103799743455197</v>
      </c>
      <c r="V12" s="17">
        <v>2.5881032090347901E-2</v>
      </c>
      <c r="W12" s="17">
        <v>2.1210481990228999E-2</v>
      </c>
      <c r="X12" s="17">
        <v>0.14684593364908599</v>
      </c>
      <c r="Y12" s="17">
        <v>7.7853813523034804E-2</v>
      </c>
      <c r="Z12" s="17">
        <v>3.9357514018688998E-2</v>
      </c>
      <c r="AA12" s="17">
        <v>5.5257181913977597E-2</v>
      </c>
      <c r="AB12" s="17">
        <v>7.0310347895425604E-2</v>
      </c>
      <c r="AC12" s="17">
        <v>0.19291810750121</v>
      </c>
      <c r="AD12" s="17">
        <v>5.71761859280163E-2</v>
      </c>
      <c r="AE12" s="17"/>
      <c r="AF12" s="17">
        <v>7.8384704297686902E-2</v>
      </c>
      <c r="AG12" s="17">
        <v>7.1203736678251903E-2</v>
      </c>
      <c r="AH12" s="17">
        <v>7.0142043934718595E-2</v>
      </c>
      <c r="AI12" s="17">
        <v>6.6274888734157503E-2</v>
      </c>
      <c r="AJ12" s="17">
        <v>9.8917148152796397E-2</v>
      </c>
      <c r="AK12" s="17">
        <v>9.9097340820880397E-2</v>
      </c>
      <c r="AL12" s="17"/>
      <c r="AM12" s="17">
        <v>6.3440602586991898E-2</v>
      </c>
      <c r="AN12" s="17">
        <v>9.7270405125731096E-2</v>
      </c>
      <c r="AO12" s="17">
        <v>5.5198483767240299E-2</v>
      </c>
      <c r="AP12" s="17">
        <v>3.5305640234809997E-2</v>
      </c>
      <c r="AQ12" s="17">
        <v>9.6869864383738402E-2</v>
      </c>
      <c r="AR12" s="17"/>
      <c r="AS12" s="17">
        <v>5.8769724340563198E-2</v>
      </c>
      <c r="AT12" s="17">
        <v>7.4112706311097898E-2</v>
      </c>
      <c r="AU12" s="17">
        <v>6.8360053476313506E-2</v>
      </c>
      <c r="AV12" s="17">
        <v>8.3118420769051904E-2</v>
      </c>
      <c r="AW12" s="17">
        <v>4.9133828733765601E-2</v>
      </c>
      <c r="AX12" s="17">
        <v>0.113941539653433</v>
      </c>
      <c r="AY12" s="17"/>
      <c r="AZ12" s="17">
        <v>9.3244460462630505E-2</v>
      </c>
      <c r="BA12" s="17">
        <v>6.4910834361315894E-2</v>
      </c>
      <c r="BB12" s="17">
        <v>9.2950475956272802E-2</v>
      </c>
      <c r="BC12" s="17">
        <v>4.7809449859805897E-2</v>
      </c>
      <c r="BD12" s="17">
        <v>4.3488945655146202E-2</v>
      </c>
      <c r="BE12" s="17"/>
      <c r="BF12" s="17">
        <v>7.5890006359250306E-2</v>
      </c>
      <c r="BG12" s="17"/>
      <c r="BH12" s="17">
        <v>6.5496160216280394E-2</v>
      </c>
      <c r="BI12" s="17"/>
      <c r="BJ12" s="17">
        <v>8.30519240477227E-2</v>
      </c>
      <c r="BK12" s="17">
        <v>6.4233847582817097E-2</v>
      </c>
      <c r="BL12" s="17">
        <v>6.7270712705725294E-2</v>
      </c>
      <c r="BM12" s="17">
        <v>9.4606376915438897E-2</v>
      </c>
      <c r="BN12" s="17">
        <v>8.7934032408889903E-2</v>
      </c>
      <c r="BO12" s="17">
        <v>6.24199914146088E-2</v>
      </c>
      <c r="BP12" s="17"/>
      <c r="BQ12" s="17">
        <v>8.2925164387817996E-2</v>
      </c>
      <c r="BR12" s="17">
        <v>5.1466883244658201E-2</v>
      </c>
      <c r="BS12" s="17">
        <v>7.9973655069530206E-2</v>
      </c>
      <c r="BT12" s="17"/>
      <c r="BU12" s="17">
        <v>4.9930179000371402E-2</v>
      </c>
      <c r="BV12" s="17">
        <v>7.7020978892326106E-2</v>
      </c>
      <c r="BW12" s="17">
        <v>8.2119929065439801E-2</v>
      </c>
      <c r="BX12" s="17"/>
      <c r="BY12" s="17">
        <v>0</v>
      </c>
      <c r="BZ12" s="17"/>
      <c r="CA12" s="17">
        <v>7.1363866952421598E-2</v>
      </c>
    </row>
    <row r="13" spans="2:79" x14ac:dyDescent="0.35">
      <c r="B13" s="18" t="s">
        <v>136</v>
      </c>
      <c r="C13" s="19">
        <v>8.7785600549669801E-2</v>
      </c>
      <c r="D13" s="19">
        <v>7.6053222060671305E-2</v>
      </c>
      <c r="E13" s="19">
        <v>0.100235602975367</v>
      </c>
      <c r="F13" s="19"/>
      <c r="G13" s="19">
        <v>0.12385324500638301</v>
      </c>
      <c r="H13" s="19">
        <v>5.3334820490921503E-2</v>
      </c>
      <c r="I13" s="19">
        <v>4.1066010701031497E-2</v>
      </c>
      <c r="J13" s="19">
        <v>0.113807818063585</v>
      </c>
      <c r="K13" s="19">
        <v>0.13375905418147299</v>
      </c>
      <c r="L13" s="19">
        <v>8.6161432877853494E-2</v>
      </c>
      <c r="M13" s="19"/>
      <c r="N13" s="19">
        <v>6.6795753871583999E-2</v>
      </c>
      <c r="O13" s="19">
        <v>8.8587604905555298E-2</v>
      </c>
      <c r="P13" s="19">
        <v>7.9490100995273205E-2</v>
      </c>
      <c r="Q13" s="19">
        <v>0.119059305704656</v>
      </c>
      <c r="R13" s="19"/>
      <c r="S13" s="19">
        <v>9.7006688996105095E-2</v>
      </c>
      <c r="T13" s="19">
        <v>0.123940624752129</v>
      </c>
      <c r="U13" s="19">
        <v>4.2553113834345402E-2</v>
      </c>
      <c r="V13" s="19">
        <v>3.1801803680659498E-2</v>
      </c>
      <c r="W13" s="19">
        <v>9.95757223993948E-2</v>
      </c>
      <c r="X13" s="19">
        <v>0.133128427708116</v>
      </c>
      <c r="Y13" s="19">
        <v>7.8390895439939004E-2</v>
      </c>
      <c r="Z13" s="19">
        <v>8.3611364897044502E-2</v>
      </c>
      <c r="AA13" s="19">
        <v>7.6472140334656699E-2</v>
      </c>
      <c r="AB13" s="19">
        <v>0.101881132228671</v>
      </c>
      <c r="AC13" s="19">
        <v>8.6135608483917395E-2</v>
      </c>
      <c r="AD13" s="19">
        <v>2.39331524350163E-2</v>
      </c>
      <c r="AE13" s="19"/>
      <c r="AF13" s="19">
        <v>5.3858744641872597E-2</v>
      </c>
      <c r="AG13" s="19">
        <v>8.8243911309443104E-2</v>
      </c>
      <c r="AH13" s="19">
        <v>7.8404835146243204E-2</v>
      </c>
      <c r="AI13" s="19">
        <v>4.1366260088597798E-2</v>
      </c>
      <c r="AJ13" s="19">
        <v>0.12522554496493801</v>
      </c>
      <c r="AK13" s="19">
        <v>5.5413882009008202E-2</v>
      </c>
      <c r="AL13" s="19"/>
      <c r="AM13" s="19">
        <v>0.13016922262351599</v>
      </c>
      <c r="AN13" s="19">
        <v>0.102918903568378</v>
      </c>
      <c r="AO13" s="19">
        <v>7.67056155695406E-2</v>
      </c>
      <c r="AP13" s="19">
        <v>1.3639263426674601E-2</v>
      </c>
      <c r="AQ13" s="19">
        <v>0</v>
      </c>
      <c r="AR13" s="19"/>
      <c r="AS13" s="19">
        <v>8.2157731596793196E-2</v>
      </c>
      <c r="AT13" s="19">
        <v>8.8039357047817901E-2</v>
      </c>
      <c r="AU13" s="19">
        <v>0.109720811221625</v>
      </c>
      <c r="AV13" s="19">
        <v>7.69914764774636E-2</v>
      </c>
      <c r="AW13" s="19">
        <v>0.108619892764582</v>
      </c>
      <c r="AX13" s="19">
        <v>5.4196684007623001E-2</v>
      </c>
      <c r="AY13" s="19"/>
      <c r="AZ13" s="19">
        <v>9.7576224773731901E-2</v>
      </c>
      <c r="BA13" s="19">
        <v>0.10690626605727099</v>
      </c>
      <c r="BB13" s="19">
        <v>6.9533313017347095E-2</v>
      </c>
      <c r="BC13" s="19">
        <v>0.128105774325912</v>
      </c>
      <c r="BD13" s="19">
        <v>6.0760151527587E-2</v>
      </c>
      <c r="BE13" s="19"/>
      <c r="BF13" s="19">
        <v>9.2115935534125504E-2</v>
      </c>
      <c r="BG13" s="19"/>
      <c r="BH13" s="19">
        <v>8.6063859566619896E-2</v>
      </c>
      <c r="BI13" s="19"/>
      <c r="BJ13" s="19">
        <v>8.6841449499735504E-2</v>
      </c>
      <c r="BK13" s="19">
        <v>8.0799483677490694E-2</v>
      </c>
      <c r="BL13" s="19">
        <v>0.107642897263589</v>
      </c>
      <c r="BM13" s="19">
        <v>9.9122141918440501E-2</v>
      </c>
      <c r="BN13" s="19">
        <v>0</v>
      </c>
      <c r="BO13" s="19">
        <v>7.1319697468196899E-2</v>
      </c>
      <c r="BP13" s="19"/>
      <c r="BQ13" s="19">
        <v>4.12347286851567E-2</v>
      </c>
      <c r="BR13" s="19">
        <v>0.110265156377127</v>
      </c>
      <c r="BS13" s="19">
        <v>7.6652355116446802E-2</v>
      </c>
      <c r="BT13" s="19"/>
      <c r="BU13" s="19">
        <v>4.1503307524236102E-2</v>
      </c>
      <c r="BV13" s="19">
        <v>7.2872378040730698E-2</v>
      </c>
      <c r="BW13" s="19">
        <v>7.4052579120535103E-2</v>
      </c>
      <c r="BX13" s="19"/>
      <c r="BY13" s="19">
        <v>1.14216352364359E-2</v>
      </c>
      <c r="BZ13" s="19"/>
      <c r="CA13" s="19">
        <v>8.2025406244125604E-2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CA18"/>
  <sheetViews>
    <sheetView showGridLines="0" topLeftCell="A5"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795</v>
      </c>
      <c r="D7" s="10">
        <v>377</v>
      </c>
      <c r="E7" s="10">
        <v>415</v>
      </c>
      <c r="F7" s="10"/>
      <c r="G7" s="10">
        <v>94</v>
      </c>
      <c r="H7" s="10">
        <v>126</v>
      </c>
      <c r="I7" s="10">
        <v>91</v>
      </c>
      <c r="J7" s="10">
        <v>127</v>
      </c>
      <c r="K7" s="10">
        <v>142</v>
      </c>
      <c r="L7" s="10">
        <v>215</v>
      </c>
      <c r="M7" s="10"/>
      <c r="N7" s="10">
        <v>326</v>
      </c>
      <c r="O7" s="10">
        <v>223</v>
      </c>
      <c r="P7" s="10">
        <v>98</v>
      </c>
      <c r="Q7" s="10">
        <v>144</v>
      </c>
      <c r="R7" s="10"/>
      <c r="S7" s="10">
        <v>115</v>
      </c>
      <c r="T7" s="10">
        <v>90</v>
      </c>
      <c r="U7" s="10">
        <v>67</v>
      </c>
      <c r="V7" s="10">
        <v>63</v>
      </c>
      <c r="W7" s="10">
        <v>54</v>
      </c>
      <c r="X7" s="10">
        <v>66</v>
      </c>
      <c r="Y7" s="10">
        <v>67</v>
      </c>
      <c r="Z7" s="10">
        <v>33</v>
      </c>
      <c r="AA7" s="10">
        <v>88</v>
      </c>
      <c r="AB7" s="10">
        <v>74</v>
      </c>
      <c r="AC7" s="10">
        <v>45</v>
      </c>
      <c r="AD7" s="10">
        <v>33</v>
      </c>
      <c r="AE7" s="10"/>
      <c r="AF7" s="10">
        <v>129</v>
      </c>
      <c r="AG7" s="10">
        <v>248</v>
      </c>
      <c r="AH7" s="10">
        <v>151</v>
      </c>
      <c r="AI7" s="10">
        <v>84</v>
      </c>
      <c r="AJ7" s="10">
        <v>57</v>
      </c>
      <c r="AK7" s="10">
        <v>59</v>
      </c>
      <c r="AL7" s="10"/>
      <c r="AM7" s="10">
        <v>155</v>
      </c>
      <c r="AN7" s="10">
        <v>284</v>
      </c>
      <c r="AO7" s="10">
        <v>221</v>
      </c>
      <c r="AP7" s="10">
        <v>99</v>
      </c>
      <c r="AQ7" s="10">
        <v>16</v>
      </c>
      <c r="AR7" s="10"/>
      <c r="AS7" s="10">
        <v>169</v>
      </c>
      <c r="AT7" s="10">
        <v>198</v>
      </c>
      <c r="AU7" s="10">
        <v>118</v>
      </c>
      <c r="AV7" s="10">
        <v>138</v>
      </c>
      <c r="AW7" s="10">
        <v>105</v>
      </c>
      <c r="AX7" s="10">
        <v>65</v>
      </c>
      <c r="AY7" s="10"/>
      <c r="AZ7" s="10">
        <v>170</v>
      </c>
      <c r="BA7" s="10">
        <v>230</v>
      </c>
      <c r="BB7" s="10">
        <v>143</v>
      </c>
      <c r="BC7" s="10">
        <v>67</v>
      </c>
      <c r="BD7" s="10">
        <v>180</v>
      </c>
      <c r="BE7" s="10"/>
      <c r="BF7" s="10">
        <v>635</v>
      </c>
      <c r="BG7" s="10"/>
      <c r="BH7" s="10">
        <v>508</v>
      </c>
      <c r="BI7" s="10"/>
      <c r="BJ7" s="10">
        <v>216</v>
      </c>
      <c r="BK7" s="10">
        <v>163</v>
      </c>
      <c r="BL7" s="10">
        <v>263</v>
      </c>
      <c r="BM7" s="10">
        <v>66</v>
      </c>
      <c r="BN7" s="10">
        <v>27</v>
      </c>
      <c r="BO7" s="10">
        <v>20</v>
      </c>
      <c r="BP7" s="10"/>
      <c r="BQ7" s="10">
        <v>119</v>
      </c>
      <c r="BR7" s="10">
        <v>225</v>
      </c>
      <c r="BS7" s="10">
        <v>390</v>
      </c>
      <c r="BT7" s="10"/>
      <c r="BU7" s="10">
        <v>41</v>
      </c>
      <c r="BV7" s="10">
        <v>273</v>
      </c>
      <c r="BW7" s="10">
        <v>387</v>
      </c>
      <c r="BX7" s="10"/>
      <c r="BY7" s="10">
        <v>27</v>
      </c>
      <c r="BZ7" s="10"/>
      <c r="CA7" s="10">
        <v>194</v>
      </c>
    </row>
    <row r="8" spans="2:79" ht="30" customHeight="1" x14ac:dyDescent="0.35">
      <c r="B8" s="11" t="s">
        <v>20</v>
      </c>
      <c r="C8" s="11">
        <v>801</v>
      </c>
      <c r="D8" s="11">
        <v>392</v>
      </c>
      <c r="E8" s="11">
        <v>404</v>
      </c>
      <c r="F8" s="11"/>
      <c r="G8" s="11">
        <v>110</v>
      </c>
      <c r="H8" s="11">
        <v>148</v>
      </c>
      <c r="I8" s="11">
        <v>116</v>
      </c>
      <c r="J8" s="11">
        <v>149</v>
      </c>
      <c r="K8" s="11">
        <v>109</v>
      </c>
      <c r="L8" s="11">
        <v>169</v>
      </c>
      <c r="M8" s="11"/>
      <c r="N8" s="11">
        <v>228</v>
      </c>
      <c r="O8" s="11">
        <v>214</v>
      </c>
      <c r="P8" s="11">
        <v>165</v>
      </c>
      <c r="Q8" s="11">
        <v>190</v>
      </c>
      <c r="R8" s="11"/>
      <c r="S8" s="11">
        <v>122</v>
      </c>
      <c r="T8" s="11">
        <v>93</v>
      </c>
      <c r="U8" s="11">
        <v>61</v>
      </c>
      <c r="V8" s="11">
        <v>74</v>
      </c>
      <c r="W8" s="11">
        <v>49</v>
      </c>
      <c r="X8" s="11">
        <v>76</v>
      </c>
      <c r="Y8" s="11">
        <v>60</v>
      </c>
      <c r="Z8" s="11">
        <v>35</v>
      </c>
      <c r="AA8" s="11">
        <v>86</v>
      </c>
      <c r="AB8" s="11">
        <v>67</v>
      </c>
      <c r="AC8" s="11">
        <v>43</v>
      </c>
      <c r="AD8" s="11">
        <v>34</v>
      </c>
      <c r="AE8" s="11"/>
      <c r="AF8" s="11">
        <v>143</v>
      </c>
      <c r="AG8" s="11">
        <v>277</v>
      </c>
      <c r="AH8" s="11">
        <v>143</v>
      </c>
      <c r="AI8" s="11">
        <v>82</v>
      </c>
      <c r="AJ8" s="11">
        <v>54</v>
      </c>
      <c r="AK8" s="11">
        <v>43</v>
      </c>
      <c r="AL8" s="11"/>
      <c r="AM8" s="11">
        <v>186</v>
      </c>
      <c r="AN8" s="11">
        <v>299</v>
      </c>
      <c r="AO8" s="11">
        <v>200</v>
      </c>
      <c r="AP8" s="11">
        <v>80</v>
      </c>
      <c r="AQ8" s="11">
        <v>13</v>
      </c>
      <c r="AR8" s="11"/>
      <c r="AS8" s="11">
        <v>177</v>
      </c>
      <c r="AT8" s="11">
        <v>199</v>
      </c>
      <c r="AU8" s="11">
        <v>128</v>
      </c>
      <c r="AV8" s="11">
        <v>137</v>
      </c>
      <c r="AW8" s="11">
        <v>95</v>
      </c>
      <c r="AX8" s="11">
        <v>63</v>
      </c>
      <c r="AY8" s="11"/>
      <c r="AZ8" s="11">
        <v>138</v>
      </c>
      <c r="BA8" s="11">
        <v>243</v>
      </c>
      <c r="BB8" s="11">
        <v>155</v>
      </c>
      <c r="BC8" s="11">
        <v>63</v>
      </c>
      <c r="BD8" s="11">
        <v>196</v>
      </c>
      <c r="BE8" s="11"/>
      <c r="BF8" s="11">
        <v>626</v>
      </c>
      <c r="BG8" s="11"/>
      <c r="BH8" s="11">
        <v>489</v>
      </c>
      <c r="BI8" s="11"/>
      <c r="BJ8" s="11">
        <v>230</v>
      </c>
      <c r="BK8" s="11">
        <v>143</v>
      </c>
      <c r="BL8" s="11">
        <v>253</v>
      </c>
      <c r="BM8" s="11">
        <v>80</v>
      </c>
      <c r="BN8" s="11">
        <v>32</v>
      </c>
      <c r="BO8" s="11">
        <v>21</v>
      </c>
      <c r="BP8" s="11"/>
      <c r="BQ8" s="11">
        <v>117</v>
      </c>
      <c r="BR8" s="11">
        <v>225</v>
      </c>
      <c r="BS8" s="11">
        <v>390</v>
      </c>
      <c r="BT8" s="11"/>
      <c r="BU8" s="11">
        <v>39</v>
      </c>
      <c r="BV8" s="11">
        <v>264</v>
      </c>
      <c r="BW8" s="11">
        <v>398</v>
      </c>
      <c r="BX8" s="11"/>
      <c r="BY8" s="11">
        <v>34</v>
      </c>
      <c r="BZ8" s="11"/>
      <c r="CA8" s="11">
        <v>193</v>
      </c>
    </row>
    <row r="9" spans="2:79" x14ac:dyDescent="0.35">
      <c r="B9" s="18" t="s">
        <v>655</v>
      </c>
      <c r="C9" s="17">
        <v>0.198882450793261</v>
      </c>
      <c r="D9" s="17">
        <v>0.231685224746778</v>
      </c>
      <c r="E9" s="17">
        <v>0.168993429600757</v>
      </c>
      <c r="F9" s="17"/>
      <c r="G9" s="17">
        <v>0.23566761839072001</v>
      </c>
      <c r="H9" s="17">
        <v>0.207940977684614</v>
      </c>
      <c r="I9" s="17">
        <v>0.17494683855156301</v>
      </c>
      <c r="J9" s="17">
        <v>0.20793800044428201</v>
      </c>
      <c r="K9" s="17">
        <v>0.19077740190724901</v>
      </c>
      <c r="L9" s="17">
        <v>0.18075932933056499</v>
      </c>
      <c r="M9" s="17"/>
      <c r="N9" s="17">
        <v>0.187779911735896</v>
      </c>
      <c r="O9" s="17">
        <v>0.219550891607392</v>
      </c>
      <c r="P9" s="17">
        <v>0.16739642026443399</v>
      </c>
      <c r="Q9" s="17">
        <v>0.21380700465444</v>
      </c>
      <c r="R9" s="17"/>
      <c r="S9" s="17">
        <v>0.25077266475707399</v>
      </c>
      <c r="T9" s="17">
        <v>0.24793670229706</v>
      </c>
      <c r="U9" s="17">
        <v>0.17596621394310999</v>
      </c>
      <c r="V9" s="17">
        <v>0.25826398190755501</v>
      </c>
      <c r="W9" s="17">
        <v>0.183865450742728</v>
      </c>
      <c r="X9" s="17">
        <v>0.19600012368820399</v>
      </c>
      <c r="Y9" s="17">
        <v>0.227164124632454</v>
      </c>
      <c r="Z9" s="17">
        <v>0.15879240985981999</v>
      </c>
      <c r="AA9" s="17">
        <v>0.15228922916579701</v>
      </c>
      <c r="AB9" s="17">
        <v>0.11577241348834399</v>
      </c>
      <c r="AC9" s="17">
        <v>0.17070364713404201</v>
      </c>
      <c r="AD9" s="17">
        <v>0.127107327183345</v>
      </c>
      <c r="AE9" s="17"/>
      <c r="AF9" s="17">
        <v>0.17758599145536</v>
      </c>
      <c r="AG9" s="17">
        <v>0.18062187975340799</v>
      </c>
      <c r="AH9" s="17">
        <v>0.170239393208789</v>
      </c>
      <c r="AI9" s="17">
        <v>0.32918823053269902</v>
      </c>
      <c r="AJ9" s="17">
        <v>0.17168332950607901</v>
      </c>
      <c r="AK9" s="17">
        <v>0.33018745325531601</v>
      </c>
      <c r="AL9" s="17"/>
      <c r="AM9" s="17">
        <v>0.20919001564926401</v>
      </c>
      <c r="AN9" s="17">
        <v>0.19240734319439301</v>
      </c>
      <c r="AO9" s="17">
        <v>0.21673544859573701</v>
      </c>
      <c r="AP9" s="17">
        <v>0.151358602444117</v>
      </c>
      <c r="AQ9" s="17">
        <v>0.25119699737811801</v>
      </c>
      <c r="AR9" s="17"/>
      <c r="AS9" s="17">
        <v>0.20025915420978499</v>
      </c>
      <c r="AT9" s="17">
        <v>0.204569318019448</v>
      </c>
      <c r="AU9" s="17">
        <v>0.20320698661542499</v>
      </c>
      <c r="AV9" s="17">
        <v>0.198457302702678</v>
      </c>
      <c r="AW9" s="17">
        <v>0.16561220218707801</v>
      </c>
      <c r="AX9" s="17">
        <v>0.21305681219191999</v>
      </c>
      <c r="AY9" s="17"/>
      <c r="AZ9" s="17">
        <v>0.16227060940071</v>
      </c>
      <c r="BA9" s="17">
        <v>0.20073393574690601</v>
      </c>
      <c r="BB9" s="17">
        <v>0.197290117791136</v>
      </c>
      <c r="BC9" s="17">
        <v>0.22257002572179099</v>
      </c>
      <c r="BD9" s="17">
        <v>0.207763498708809</v>
      </c>
      <c r="BE9" s="17"/>
      <c r="BF9" s="17">
        <v>0.20506051721145699</v>
      </c>
      <c r="BG9" s="17"/>
      <c r="BH9" s="17">
        <v>0.20765959819558799</v>
      </c>
      <c r="BI9" s="17"/>
      <c r="BJ9" s="17">
        <v>0.206164208890112</v>
      </c>
      <c r="BK9" s="17">
        <v>0.17257123133084701</v>
      </c>
      <c r="BL9" s="17">
        <v>0.18102102281743701</v>
      </c>
      <c r="BM9" s="17">
        <v>0.28104205912283797</v>
      </c>
      <c r="BN9" s="17">
        <v>0.243161687244283</v>
      </c>
      <c r="BO9" s="17">
        <v>0.17477650528525401</v>
      </c>
      <c r="BP9" s="17"/>
      <c r="BQ9" s="17">
        <v>0.15344148205932301</v>
      </c>
      <c r="BR9" s="17">
        <v>0.20001478503297401</v>
      </c>
      <c r="BS9" s="17">
        <v>0.22295748128624601</v>
      </c>
      <c r="BT9" s="17"/>
      <c r="BU9" s="17">
        <v>0.113032535160003</v>
      </c>
      <c r="BV9" s="17">
        <v>0.18156517359272301</v>
      </c>
      <c r="BW9" s="17">
        <v>0.23417842087962201</v>
      </c>
      <c r="BX9" s="17"/>
      <c r="BY9" s="17">
        <v>0.13307012771416199</v>
      </c>
      <c r="BZ9" s="17"/>
      <c r="CA9" s="17">
        <v>0.163953187912142</v>
      </c>
    </row>
    <row r="10" spans="2:79" x14ac:dyDescent="0.35">
      <c r="B10" s="18" t="s">
        <v>656</v>
      </c>
      <c r="C10" s="17">
        <v>0.44975555765946301</v>
      </c>
      <c r="D10" s="17">
        <v>0.42406798977389698</v>
      </c>
      <c r="E10" s="17">
        <v>0.474340152613767</v>
      </c>
      <c r="F10" s="17"/>
      <c r="G10" s="17">
        <v>0.48709353487464602</v>
      </c>
      <c r="H10" s="17">
        <v>0.42897722745594202</v>
      </c>
      <c r="I10" s="17">
        <v>0.47521713376462799</v>
      </c>
      <c r="J10" s="17">
        <v>0.41686745029538003</v>
      </c>
      <c r="K10" s="17">
        <v>0.454235339674391</v>
      </c>
      <c r="L10" s="17">
        <v>0.45232669795387398</v>
      </c>
      <c r="M10" s="17"/>
      <c r="N10" s="17">
        <v>0.42444409864246901</v>
      </c>
      <c r="O10" s="17">
        <v>0.439466711631044</v>
      </c>
      <c r="P10" s="17">
        <v>0.54600440464675903</v>
      </c>
      <c r="Q10" s="17">
        <v>0.412645720770349</v>
      </c>
      <c r="R10" s="17"/>
      <c r="S10" s="17">
        <v>0.44989500998711801</v>
      </c>
      <c r="T10" s="17">
        <v>0.483987956676391</v>
      </c>
      <c r="U10" s="17">
        <v>0.51039716161359605</v>
      </c>
      <c r="V10" s="17">
        <v>0.411844926258083</v>
      </c>
      <c r="W10" s="17">
        <v>0.40826033128670802</v>
      </c>
      <c r="X10" s="17">
        <v>0.38371411642071401</v>
      </c>
      <c r="Y10" s="17">
        <v>0.334938541573017</v>
      </c>
      <c r="Z10" s="17">
        <v>0.59272815249563304</v>
      </c>
      <c r="AA10" s="17">
        <v>0.45804924865469598</v>
      </c>
      <c r="AB10" s="17">
        <v>0.45203542181692402</v>
      </c>
      <c r="AC10" s="17">
        <v>0.477775475961981</v>
      </c>
      <c r="AD10" s="17">
        <v>0.53219784411287696</v>
      </c>
      <c r="AE10" s="17"/>
      <c r="AF10" s="17">
        <v>0.37696704482050403</v>
      </c>
      <c r="AG10" s="17">
        <v>0.46692610941651702</v>
      </c>
      <c r="AH10" s="17">
        <v>0.50517664935423001</v>
      </c>
      <c r="AI10" s="17">
        <v>0.435979240554697</v>
      </c>
      <c r="AJ10" s="17">
        <v>0.52493734738979203</v>
      </c>
      <c r="AK10" s="17">
        <v>0.42962677642988401</v>
      </c>
      <c r="AL10" s="17"/>
      <c r="AM10" s="17">
        <v>0.47225746635354998</v>
      </c>
      <c r="AN10" s="17">
        <v>0.443461582890251</v>
      </c>
      <c r="AO10" s="17">
        <v>0.42342814370346799</v>
      </c>
      <c r="AP10" s="17">
        <v>0.48591715470429803</v>
      </c>
      <c r="AQ10" s="17">
        <v>0.38071084292680801</v>
      </c>
      <c r="AR10" s="17"/>
      <c r="AS10" s="17">
        <v>0.47349632691323401</v>
      </c>
      <c r="AT10" s="17">
        <v>0.45215511804279301</v>
      </c>
      <c r="AU10" s="17">
        <v>0.536007706828873</v>
      </c>
      <c r="AV10" s="17">
        <v>0.36056380535976801</v>
      </c>
      <c r="AW10" s="17">
        <v>0.45193942416878002</v>
      </c>
      <c r="AX10" s="17">
        <v>0.39168798743592698</v>
      </c>
      <c r="AY10" s="17"/>
      <c r="AZ10" s="17">
        <v>0.494980646412292</v>
      </c>
      <c r="BA10" s="17">
        <v>0.42877235179926099</v>
      </c>
      <c r="BB10" s="17">
        <v>0.45279994330411599</v>
      </c>
      <c r="BC10" s="17">
        <v>0.397301570151466</v>
      </c>
      <c r="BD10" s="17">
        <v>0.46439120948242602</v>
      </c>
      <c r="BE10" s="17"/>
      <c r="BF10" s="17">
        <v>0.43960695441581799</v>
      </c>
      <c r="BG10" s="17"/>
      <c r="BH10" s="17">
        <v>0.45342003015709798</v>
      </c>
      <c r="BI10" s="17"/>
      <c r="BJ10" s="17">
        <v>0.42710978035341302</v>
      </c>
      <c r="BK10" s="17">
        <v>0.40574423855777902</v>
      </c>
      <c r="BL10" s="17">
        <v>0.49746285458170603</v>
      </c>
      <c r="BM10" s="17">
        <v>0.37401762115828202</v>
      </c>
      <c r="BN10" s="17">
        <v>0.48023685524314502</v>
      </c>
      <c r="BO10" s="17">
        <v>0.70067756410543902</v>
      </c>
      <c r="BP10" s="17"/>
      <c r="BQ10" s="17">
        <v>0.46850572771766003</v>
      </c>
      <c r="BR10" s="17">
        <v>0.49387406475630202</v>
      </c>
      <c r="BS10" s="17">
        <v>0.44919525305635799</v>
      </c>
      <c r="BT10" s="17"/>
      <c r="BU10" s="17">
        <v>0.597091255414127</v>
      </c>
      <c r="BV10" s="17">
        <v>0.51474023026553695</v>
      </c>
      <c r="BW10" s="17">
        <v>0.413316649946674</v>
      </c>
      <c r="BX10" s="17"/>
      <c r="BY10" s="17">
        <v>0.41896637904690998</v>
      </c>
      <c r="BZ10" s="17"/>
      <c r="CA10" s="17">
        <v>0.46574992296662499</v>
      </c>
    </row>
    <row r="11" spans="2:79" x14ac:dyDescent="0.35">
      <c r="B11" s="18" t="s">
        <v>657</v>
      </c>
      <c r="C11" s="17">
        <v>0.19078421450327801</v>
      </c>
      <c r="D11" s="17">
        <v>0.171718013152446</v>
      </c>
      <c r="E11" s="17">
        <v>0.20611577315322099</v>
      </c>
      <c r="F11" s="17"/>
      <c r="G11" s="17">
        <v>0.161298667881699</v>
      </c>
      <c r="H11" s="17">
        <v>0.218812379105116</v>
      </c>
      <c r="I11" s="17">
        <v>0.17686875189366699</v>
      </c>
      <c r="J11" s="17">
        <v>0.197493143926114</v>
      </c>
      <c r="K11" s="17">
        <v>0.190603129468077</v>
      </c>
      <c r="L11" s="17">
        <v>0.18908821620191801</v>
      </c>
      <c r="M11" s="17"/>
      <c r="N11" s="17">
        <v>0.205899495070161</v>
      </c>
      <c r="O11" s="17">
        <v>0.17155140339722599</v>
      </c>
      <c r="P11" s="17">
        <v>0.18313019747179399</v>
      </c>
      <c r="Q11" s="17">
        <v>0.204735892106086</v>
      </c>
      <c r="R11" s="17"/>
      <c r="S11" s="17">
        <v>0.16884877639072399</v>
      </c>
      <c r="T11" s="17">
        <v>0.112138638561511</v>
      </c>
      <c r="U11" s="17">
        <v>0.247863336125277</v>
      </c>
      <c r="V11" s="17">
        <v>0.22114489025884901</v>
      </c>
      <c r="W11" s="17">
        <v>0.14608842980036599</v>
      </c>
      <c r="X11" s="17">
        <v>0.144403667536566</v>
      </c>
      <c r="Y11" s="17">
        <v>0.21596629197349601</v>
      </c>
      <c r="Z11" s="17">
        <v>0.104663701079629</v>
      </c>
      <c r="AA11" s="17">
        <v>0.25091925751719302</v>
      </c>
      <c r="AB11" s="17">
        <v>0.237407462300389</v>
      </c>
      <c r="AC11" s="17">
        <v>0.218576930709036</v>
      </c>
      <c r="AD11" s="17">
        <v>0.24968954769271601</v>
      </c>
      <c r="AE11" s="17"/>
      <c r="AF11" s="17">
        <v>0.25573506233307403</v>
      </c>
      <c r="AG11" s="17">
        <v>0.20155012756848001</v>
      </c>
      <c r="AH11" s="17">
        <v>0.17430326203213101</v>
      </c>
      <c r="AI11" s="17">
        <v>0.148510849134628</v>
      </c>
      <c r="AJ11" s="17">
        <v>0.20082865954007401</v>
      </c>
      <c r="AK11" s="17">
        <v>0.15462342223366601</v>
      </c>
      <c r="AL11" s="17"/>
      <c r="AM11" s="17">
        <v>0.16409581741061499</v>
      </c>
      <c r="AN11" s="17">
        <v>0.201486671371534</v>
      </c>
      <c r="AO11" s="17">
        <v>0.20346695915270799</v>
      </c>
      <c r="AP11" s="17">
        <v>0.176157094243102</v>
      </c>
      <c r="AQ11" s="17">
        <v>0.22768702124151199</v>
      </c>
      <c r="AR11" s="17"/>
      <c r="AS11" s="17">
        <v>0.19806692259102199</v>
      </c>
      <c r="AT11" s="17">
        <v>0.17119486045576099</v>
      </c>
      <c r="AU11" s="17">
        <v>0.137828449050996</v>
      </c>
      <c r="AV11" s="17">
        <v>0.242411443405777</v>
      </c>
      <c r="AW11" s="17">
        <v>0.18850189461043601</v>
      </c>
      <c r="AX11" s="17">
        <v>0.23383169257798</v>
      </c>
      <c r="AY11" s="17"/>
      <c r="AZ11" s="17">
        <v>0.173560931903254</v>
      </c>
      <c r="BA11" s="17">
        <v>0.19968196972568</v>
      </c>
      <c r="BB11" s="17">
        <v>0.18126213088798901</v>
      </c>
      <c r="BC11" s="17">
        <v>0.23078819336505599</v>
      </c>
      <c r="BD11" s="17">
        <v>0.19135810130846201</v>
      </c>
      <c r="BE11" s="17"/>
      <c r="BF11" s="17">
        <v>0.19256233661095201</v>
      </c>
      <c r="BG11" s="17"/>
      <c r="BH11" s="17">
        <v>0.17227980803533699</v>
      </c>
      <c r="BI11" s="17"/>
      <c r="BJ11" s="17">
        <v>0.19837013439704401</v>
      </c>
      <c r="BK11" s="17">
        <v>0.20532659923289001</v>
      </c>
      <c r="BL11" s="17">
        <v>0.19580726370224</v>
      </c>
      <c r="BM11" s="17">
        <v>0.202889626511364</v>
      </c>
      <c r="BN11" s="17">
        <v>0.10018818331462399</v>
      </c>
      <c r="BO11" s="17">
        <v>4.2762036795502098E-2</v>
      </c>
      <c r="BP11" s="17"/>
      <c r="BQ11" s="17">
        <v>0.24693531396018301</v>
      </c>
      <c r="BR11" s="17">
        <v>0.159231688724182</v>
      </c>
      <c r="BS11" s="17">
        <v>0.20783587220887201</v>
      </c>
      <c r="BT11" s="17"/>
      <c r="BU11" s="17">
        <v>0.217454276425604</v>
      </c>
      <c r="BV11" s="17">
        <v>0.16724294256080499</v>
      </c>
      <c r="BW11" s="17">
        <v>0.217652434840962</v>
      </c>
      <c r="BX11" s="17"/>
      <c r="BY11" s="17">
        <v>0.31574822079060499</v>
      </c>
      <c r="BZ11" s="17"/>
      <c r="CA11" s="17">
        <v>0.23678307358478001</v>
      </c>
    </row>
    <row r="12" spans="2:79" x14ac:dyDescent="0.35">
      <c r="B12" s="18" t="s">
        <v>658</v>
      </c>
      <c r="C12" s="17">
        <v>6.6169470374978903E-2</v>
      </c>
      <c r="D12" s="17">
        <v>8.9640057629638503E-2</v>
      </c>
      <c r="E12" s="17">
        <v>4.4038692561120502E-2</v>
      </c>
      <c r="F12" s="17"/>
      <c r="G12" s="17">
        <v>3.62466947682498E-2</v>
      </c>
      <c r="H12" s="17">
        <v>5.7431194644048E-2</v>
      </c>
      <c r="I12" s="17">
        <v>7.8389647800305606E-2</v>
      </c>
      <c r="J12" s="17">
        <v>6.4154279604164199E-2</v>
      </c>
      <c r="K12" s="17">
        <v>7.4257855669366907E-2</v>
      </c>
      <c r="L12" s="17">
        <v>8.1416001697702106E-2</v>
      </c>
      <c r="M12" s="17"/>
      <c r="N12" s="17">
        <v>9.1483133981847098E-2</v>
      </c>
      <c r="O12" s="17">
        <v>6.3167705677627597E-2</v>
      </c>
      <c r="P12" s="17">
        <v>4.2281291583616501E-2</v>
      </c>
      <c r="Q12" s="17">
        <v>6.1314255974111199E-2</v>
      </c>
      <c r="R12" s="17"/>
      <c r="S12" s="17">
        <v>6.99779905402272E-2</v>
      </c>
      <c r="T12" s="17">
        <v>8.1864869103053003E-2</v>
      </c>
      <c r="U12" s="17">
        <v>8.2191265753971295E-3</v>
      </c>
      <c r="V12" s="17">
        <v>7.0376811066234404E-2</v>
      </c>
      <c r="W12" s="17">
        <v>7.8744403940454399E-2</v>
      </c>
      <c r="X12" s="17">
        <v>7.1658623710681393E-2</v>
      </c>
      <c r="Y12" s="17">
        <v>9.1205773085485206E-2</v>
      </c>
      <c r="Z12" s="17">
        <v>9.9836948048221602E-2</v>
      </c>
      <c r="AA12" s="17">
        <v>9.2211895358851007E-2</v>
      </c>
      <c r="AB12" s="17">
        <v>6.2976835428196903E-2</v>
      </c>
      <c r="AC12" s="17">
        <v>1.5330751118928501E-2</v>
      </c>
      <c r="AD12" s="17">
        <v>0</v>
      </c>
      <c r="AE12" s="17"/>
      <c r="AF12" s="17">
        <v>4.7985069592193702E-2</v>
      </c>
      <c r="AG12" s="17">
        <v>6.0102281911953499E-2</v>
      </c>
      <c r="AH12" s="17">
        <v>9.8260924982465303E-2</v>
      </c>
      <c r="AI12" s="17">
        <v>4.9298485407736299E-2</v>
      </c>
      <c r="AJ12" s="17">
        <v>4.1759568463072799E-2</v>
      </c>
      <c r="AK12" s="17">
        <v>6.9758907250009203E-2</v>
      </c>
      <c r="AL12" s="17"/>
      <c r="AM12" s="17">
        <v>4.9193859909231197E-2</v>
      </c>
      <c r="AN12" s="17">
        <v>6.9212266263352196E-2</v>
      </c>
      <c r="AO12" s="17">
        <v>6.4992372569636497E-2</v>
      </c>
      <c r="AP12" s="17">
        <v>0.118085804043049</v>
      </c>
      <c r="AQ12" s="17">
        <v>0</v>
      </c>
      <c r="AR12" s="17"/>
      <c r="AS12" s="17">
        <v>5.6723884856772301E-2</v>
      </c>
      <c r="AT12" s="17">
        <v>9.3168819394260693E-2</v>
      </c>
      <c r="AU12" s="17">
        <v>6.0756517736903499E-2</v>
      </c>
      <c r="AV12" s="17">
        <v>4.7863428734446198E-2</v>
      </c>
      <c r="AW12" s="17">
        <v>4.2953454660480402E-2</v>
      </c>
      <c r="AX12" s="17">
        <v>9.3982121255886703E-2</v>
      </c>
      <c r="AY12" s="17"/>
      <c r="AZ12" s="17">
        <v>7.9825872349239296E-2</v>
      </c>
      <c r="BA12" s="17">
        <v>7.4036184647834596E-2</v>
      </c>
      <c r="BB12" s="17">
        <v>5.24208937803015E-2</v>
      </c>
      <c r="BC12" s="17">
        <v>5.8018340446590003E-2</v>
      </c>
      <c r="BD12" s="17">
        <v>5.5363383420442301E-2</v>
      </c>
      <c r="BE12" s="17"/>
      <c r="BF12" s="17">
        <v>7.1665463570350696E-2</v>
      </c>
      <c r="BG12" s="17"/>
      <c r="BH12" s="17">
        <v>8.0529211129011694E-2</v>
      </c>
      <c r="BI12" s="17"/>
      <c r="BJ12" s="17">
        <v>5.79609064504766E-2</v>
      </c>
      <c r="BK12" s="17">
        <v>8.9726671049136397E-2</v>
      </c>
      <c r="BL12" s="17">
        <v>5.4503027081203602E-2</v>
      </c>
      <c r="BM12" s="17">
        <v>5.158440498723E-2</v>
      </c>
      <c r="BN12" s="17">
        <v>0.105337862396713</v>
      </c>
      <c r="BO12" s="17">
        <v>0</v>
      </c>
      <c r="BP12" s="17"/>
      <c r="BQ12" s="17">
        <v>5.9029676085124903E-2</v>
      </c>
      <c r="BR12" s="17">
        <v>8.6981573559610795E-2</v>
      </c>
      <c r="BS12" s="17">
        <v>5.1868528047740399E-2</v>
      </c>
      <c r="BT12" s="17"/>
      <c r="BU12" s="17">
        <v>7.2421933000266003E-2</v>
      </c>
      <c r="BV12" s="17">
        <v>6.5249413880727497E-2</v>
      </c>
      <c r="BW12" s="17">
        <v>7.0330039667716199E-2</v>
      </c>
      <c r="BX12" s="17"/>
      <c r="BY12" s="17">
        <v>6.5904022543922303E-2</v>
      </c>
      <c r="BZ12" s="17"/>
      <c r="CA12" s="17">
        <v>5.7579251554438202E-2</v>
      </c>
    </row>
    <row r="13" spans="2:79" x14ac:dyDescent="0.35">
      <c r="B13" s="18" t="s">
        <v>136</v>
      </c>
      <c r="C13" s="19">
        <v>9.4408306669019004E-2</v>
      </c>
      <c r="D13" s="19">
        <v>8.2888714697240601E-2</v>
      </c>
      <c r="E13" s="19">
        <v>0.10651195207113499</v>
      </c>
      <c r="F13" s="19"/>
      <c r="G13" s="19">
        <v>7.9693484084685198E-2</v>
      </c>
      <c r="H13" s="19">
        <v>8.6838221110280306E-2</v>
      </c>
      <c r="I13" s="19">
        <v>9.4577627989836599E-2</v>
      </c>
      <c r="J13" s="19">
        <v>0.113547125730059</v>
      </c>
      <c r="K13" s="19">
        <v>9.0126273280915603E-2</v>
      </c>
      <c r="L13" s="19">
        <v>9.6409754815940898E-2</v>
      </c>
      <c r="M13" s="19"/>
      <c r="N13" s="19">
        <v>9.0393360569627004E-2</v>
      </c>
      <c r="O13" s="19">
        <v>0.10626328768671001</v>
      </c>
      <c r="P13" s="19">
        <v>6.1187686033396999E-2</v>
      </c>
      <c r="Q13" s="19">
        <v>0.107497126495014</v>
      </c>
      <c r="R13" s="19"/>
      <c r="S13" s="19">
        <v>6.0505558324856802E-2</v>
      </c>
      <c r="T13" s="19">
        <v>7.4071833361984599E-2</v>
      </c>
      <c r="U13" s="19">
        <v>5.7554161742619202E-2</v>
      </c>
      <c r="V13" s="19">
        <v>3.8369390509278803E-2</v>
      </c>
      <c r="W13" s="19">
        <v>0.183041384229744</v>
      </c>
      <c r="X13" s="19">
        <v>0.20422346864383401</v>
      </c>
      <c r="Y13" s="19">
        <v>0.13072526873554899</v>
      </c>
      <c r="Z13" s="19">
        <v>4.3978788516695899E-2</v>
      </c>
      <c r="AA13" s="19">
        <v>4.6530369303463201E-2</v>
      </c>
      <c r="AB13" s="19">
        <v>0.13180786696614599</v>
      </c>
      <c r="AC13" s="19">
        <v>0.11761319507601201</v>
      </c>
      <c r="AD13" s="19">
        <v>9.1005281011062797E-2</v>
      </c>
      <c r="AE13" s="19"/>
      <c r="AF13" s="19">
        <v>0.141726831798868</v>
      </c>
      <c r="AG13" s="19">
        <v>9.0799601349641795E-2</v>
      </c>
      <c r="AH13" s="19">
        <v>5.2019770422384398E-2</v>
      </c>
      <c r="AI13" s="19">
        <v>3.70231943702405E-2</v>
      </c>
      <c r="AJ13" s="19">
        <v>6.0791095100981803E-2</v>
      </c>
      <c r="AK13" s="19">
        <v>1.5803440831124501E-2</v>
      </c>
      <c r="AL13" s="19"/>
      <c r="AM13" s="19">
        <v>0.10526284067734</v>
      </c>
      <c r="AN13" s="19">
        <v>9.3432136280469397E-2</v>
      </c>
      <c r="AO13" s="19">
        <v>9.13770759784506E-2</v>
      </c>
      <c r="AP13" s="19">
        <v>6.8481344565433297E-2</v>
      </c>
      <c r="AQ13" s="19">
        <v>0.14040513845356201</v>
      </c>
      <c r="AR13" s="19"/>
      <c r="AS13" s="19">
        <v>7.1453711429186606E-2</v>
      </c>
      <c r="AT13" s="19">
        <v>7.8911884087737305E-2</v>
      </c>
      <c r="AU13" s="19">
        <v>6.2200339767802003E-2</v>
      </c>
      <c r="AV13" s="19">
        <v>0.150704019797331</v>
      </c>
      <c r="AW13" s="19">
        <v>0.15099302437322501</v>
      </c>
      <c r="AX13" s="19">
        <v>6.7441386538286102E-2</v>
      </c>
      <c r="AY13" s="19"/>
      <c r="AZ13" s="19">
        <v>8.93619399345046E-2</v>
      </c>
      <c r="BA13" s="19">
        <v>9.6775558080318597E-2</v>
      </c>
      <c r="BB13" s="19">
        <v>0.11622691423645801</v>
      </c>
      <c r="BC13" s="19">
        <v>9.1321870315097198E-2</v>
      </c>
      <c r="BD13" s="19">
        <v>8.1123807079860402E-2</v>
      </c>
      <c r="BE13" s="19"/>
      <c r="BF13" s="19">
        <v>9.1104728191421902E-2</v>
      </c>
      <c r="BG13" s="19"/>
      <c r="BH13" s="19">
        <v>8.61113524829656E-2</v>
      </c>
      <c r="BI13" s="19"/>
      <c r="BJ13" s="19">
        <v>0.110394969908954</v>
      </c>
      <c r="BK13" s="19">
        <v>0.126631259829347</v>
      </c>
      <c r="BL13" s="19">
        <v>7.1205831817412996E-2</v>
      </c>
      <c r="BM13" s="19">
        <v>9.0466288220285407E-2</v>
      </c>
      <c r="BN13" s="19">
        <v>7.1075411801234598E-2</v>
      </c>
      <c r="BO13" s="19">
        <v>8.1783893813805103E-2</v>
      </c>
      <c r="BP13" s="19"/>
      <c r="BQ13" s="19">
        <v>7.2087800177709105E-2</v>
      </c>
      <c r="BR13" s="19">
        <v>5.9897887926931501E-2</v>
      </c>
      <c r="BS13" s="19">
        <v>6.81428654007845E-2</v>
      </c>
      <c r="BT13" s="19"/>
      <c r="BU13" s="19">
        <v>0</v>
      </c>
      <c r="BV13" s="19">
        <v>7.1202239700207795E-2</v>
      </c>
      <c r="BW13" s="19">
        <v>6.4522454665025694E-2</v>
      </c>
      <c r="BX13" s="19"/>
      <c r="BY13" s="19">
        <v>6.6311249904400404E-2</v>
      </c>
      <c r="BZ13" s="19"/>
      <c r="CA13" s="19">
        <v>7.5934563982014994E-2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CA18"/>
  <sheetViews>
    <sheetView showGridLines="0" topLeftCell="A4"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815</v>
      </c>
      <c r="D7" s="10">
        <v>378</v>
      </c>
      <c r="E7" s="10">
        <v>435</v>
      </c>
      <c r="F7" s="10"/>
      <c r="G7" s="10">
        <v>99</v>
      </c>
      <c r="H7" s="10">
        <v>104</v>
      </c>
      <c r="I7" s="10">
        <v>93</v>
      </c>
      <c r="J7" s="10">
        <v>127</v>
      </c>
      <c r="K7" s="10">
        <v>166</v>
      </c>
      <c r="L7" s="10">
        <v>226</v>
      </c>
      <c r="M7" s="10"/>
      <c r="N7" s="10">
        <v>306</v>
      </c>
      <c r="O7" s="10">
        <v>228</v>
      </c>
      <c r="P7" s="10">
        <v>102</v>
      </c>
      <c r="Q7" s="10">
        <v>173</v>
      </c>
      <c r="R7" s="10"/>
      <c r="S7" s="10">
        <v>92</v>
      </c>
      <c r="T7" s="10">
        <v>117</v>
      </c>
      <c r="U7" s="10">
        <v>72</v>
      </c>
      <c r="V7" s="10">
        <v>65</v>
      </c>
      <c r="W7" s="10">
        <v>59</v>
      </c>
      <c r="X7" s="10">
        <v>52</v>
      </c>
      <c r="Y7" s="10">
        <v>79</v>
      </c>
      <c r="Z7" s="10">
        <v>29</v>
      </c>
      <c r="AA7" s="10">
        <v>80</v>
      </c>
      <c r="AB7" s="10">
        <v>82</v>
      </c>
      <c r="AC7" s="10">
        <v>61</v>
      </c>
      <c r="AD7" s="10">
        <v>27</v>
      </c>
      <c r="AE7" s="10"/>
      <c r="AF7" s="10">
        <v>150</v>
      </c>
      <c r="AG7" s="10">
        <v>266</v>
      </c>
      <c r="AH7" s="10">
        <v>129</v>
      </c>
      <c r="AI7" s="10">
        <v>94</v>
      </c>
      <c r="AJ7" s="10">
        <v>39</v>
      </c>
      <c r="AK7" s="10">
        <v>70</v>
      </c>
      <c r="AL7" s="10"/>
      <c r="AM7" s="10">
        <v>180</v>
      </c>
      <c r="AN7" s="10">
        <v>258</v>
      </c>
      <c r="AO7" s="10">
        <v>221</v>
      </c>
      <c r="AP7" s="10">
        <v>117</v>
      </c>
      <c r="AQ7" s="10">
        <v>17</v>
      </c>
      <c r="AR7" s="10"/>
      <c r="AS7" s="10">
        <v>164</v>
      </c>
      <c r="AT7" s="10">
        <v>197</v>
      </c>
      <c r="AU7" s="10">
        <v>118</v>
      </c>
      <c r="AV7" s="10">
        <v>167</v>
      </c>
      <c r="AW7" s="10">
        <v>106</v>
      </c>
      <c r="AX7" s="10">
        <v>62</v>
      </c>
      <c r="AY7" s="10"/>
      <c r="AZ7" s="10">
        <v>205</v>
      </c>
      <c r="BA7" s="10">
        <v>206</v>
      </c>
      <c r="BB7" s="10">
        <v>144</v>
      </c>
      <c r="BC7" s="10">
        <v>81</v>
      </c>
      <c r="BD7" s="10">
        <v>172</v>
      </c>
      <c r="BE7" s="10"/>
      <c r="BF7" s="10">
        <v>654</v>
      </c>
      <c r="BG7" s="10"/>
      <c r="BH7" s="10">
        <v>530</v>
      </c>
      <c r="BI7" s="10"/>
      <c r="BJ7" s="10">
        <v>210</v>
      </c>
      <c r="BK7" s="10">
        <v>173</v>
      </c>
      <c r="BL7" s="10">
        <v>271</v>
      </c>
      <c r="BM7" s="10">
        <v>53</v>
      </c>
      <c r="BN7" s="10">
        <v>30</v>
      </c>
      <c r="BO7" s="10">
        <v>27</v>
      </c>
      <c r="BP7" s="10"/>
      <c r="BQ7" s="10">
        <v>118</v>
      </c>
      <c r="BR7" s="10">
        <v>237</v>
      </c>
      <c r="BS7" s="10">
        <v>399</v>
      </c>
      <c r="BT7" s="10"/>
      <c r="BU7" s="10">
        <v>30</v>
      </c>
      <c r="BV7" s="10">
        <v>263</v>
      </c>
      <c r="BW7" s="10">
        <v>426</v>
      </c>
      <c r="BX7" s="10"/>
      <c r="BY7" s="10">
        <v>24</v>
      </c>
      <c r="BZ7" s="10"/>
      <c r="CA7" s="10">
        <v>210</v>
      </c>
    </row>
    <row r="8" spans="2:79" ht="30" customHeight="1" x14ac:dyDescent="0.35">
      <c r="B8" s="11" t="s">
        <v>20</v>
      </c>
      <c r="C8" s="11">
        <v>805</v>
      </c>
      <c r="D8" s="11">
        <v>383</v>
      </c>
      <c r="E8" s="11">
        <v>420</v>
      </c>
      <c r="F8" s="11"/>
      <c r="G8" s="11">
        <v>116</v>
      </c>
      <c r="H8" s="11">
        <v>124</v>
      </c>
      <c r="I8" s="11">
        <v>123</v>
      </c>
      <c r="J8" s="11">
        <v>120</v>
      </c>
      <c r="K8" s="11">
        <v>134</v>
      </c>
      <c r="L8" s="11">
        <v>187</v>
      </c>
      <c r="M8" s="11"/>
      <c r="N8" s="11">
        <v>208</v>
      </c>
      <c r="O8" s="11">
        <v>213</v>
      </c>
      <c r="P8" s="11">
        <v>170</v>
      </c>
      <c r="Q8" s="11">
        <v>207</v>
      </c>
      <c r="R8" s="11"/>
      <c r="S8" s="11">
        <v>106</v>
      </c>
      <c r="T8" s="11">
        <v>110</v>
      </c>
      <c r="U8" s="11">
        <v>62</v>
      </c>
      <c r="V8" s="11">
        <v>74</v>
      </c>
      <c r="W8" s="11">
        <v>58</v>
      </c>
      <c r="X8" s="11">
        <v>55</v>
      </c>
      <c r="Y8" s="11">
        <v>76</v>
      </c>
      <c r="Z8" s="11">
        <v>32</v>
      </c>
      <c r="AA8" s="11">
        <v>84</v>
      </c>
      <c r="AB8" s="11">
        <v>73</v>
      </c>
      <c r="AC8" s="11">
        <v>53</v>
      </c>
      <c r="AD8" s="11">
        <v>23</v>
      </c>
      <c r="AE8" s="11"/>
      <c r="AF8" s="11">
        <v>151</v>
      </c>
      <c r="AG8" s="11">
        <v>283</v>
      </c>
      <c r="AH8" s="11">
        <v>130</v>
      </c>
      <c r="AI8" s="11">
        <v>95</v>
      </c>
      <c r="AJ8" s="11">
        <v>31</v>
      </c>
      <c r="AK8" s="11">
        <v>46</v>
      </c>
      <c r="AL8" s="11"/>
      <c r="AM8" s="11">
        <v>190</v>
      </c>
      <c r="AN8" s="11">
        <v>274</v>
      </c>
      <c r="AO8" s="11">
        <v>208</v>
      </c>
      <c r="AP8" s="11">
        <v>99</v>
      </c>
      <c r="AQ8" s="11">
        <v>11</v>
      </c>
      <c r="AR8" s="11"/>
      <c r="AS8" s="11">
        <v>168</v>
      </c>
      <c r="AT8" s="11">
        <v>199</v>
      </c>
      <c r="AU8" s="11">
        <v>124</v>
      </c>
      <c r="AV8" s="11">
        <v>158</v>
      </c>
      <c r="AW8" s="11">
        <v>96</v>
      </c>
      <c r="AX8" s="11">
        <v>59</v>
      </c>
      <c r="AY8" s="11"/>
      <c r="AZ8" s="11">
        <v>175</v>
      </c>
      <c r="BA8" s="11">
        <v>220</v>
      </c>
      <c r="BB8" s="11">
        <v>153</v>
      </c>
      <c r="BC8" s="11">
        <v>74</v>
      </c>
      <c r="BD8" s="11">
        <v>178</v>
      </c>
      <c r="BE8" s="11"/>
      <c r="BF8" s="11">
        <v>625</v>
      </c>
      <c r="BG8" s="11"/>
      <c r="BH8" s="11">
        <v>492</v>
      </c>
      <c r="BI8" s="11"/>
      <c r="BJ8" s="11">
        <v>227</v>
      </c>
      <c r="BK8" s="11">
        <v>156</v>
      </c>
      <c r="BL8" s="11">
        <v>245</v>
      </c>
      <c r="BM8" s="11">
        <v>56</v>
      </c>
      <c r="BN8" s="11">
        <v>37</v>
      </c>
      <c r="BO8" s="11">
        <v>22</v>
      </c>
      <c r="BP8" s="11"/>
      <c r="BQ8" s="11">
        <v>111</v>
      </c>
      <c r="BR8" s="11">
        <v>230</v>
      </c>
      <c r="BS8" s="11">
        <v>404</v>
      </c>
      <c r="BT8" s="11"/>
      <c r="BU8" s="11">
        <v>29</v>
      </c>
      <c r="BV8" s="11">
        <v>249</v>
      </c>
      <c r="BW8" s="11">
        <v>429</v>
      </c>
      <c r="BX8" s="11"/>
      <c r="BY8" s="11">
        <v>30</v>
      </c>
      <c r="BZ8" s="11"/>
      <c r="CA8" s="11">
        <v>202</v>
      </c>
    </row>
    <row r="9" spans="2:79" x14ac:dyDescent="0.35">
      <c r="B9" s="18" t="s">
        <v>655</v>
      </c>
      <c r="C9" s="17">
        <v>0.24428159139486899</v>
      </c>
      <c r="D9" s="17">
        <v>0.27555520906653702</v>
      </c>
      <c r="E9" s="17">
        <v>0.21437368564808901</v>
      </c>
      <c r="F9" s="17"/>
      <c r="G9" s="17">
        <v>0.26856894799825698</v>
      </c>
      <c r="H9" s="17">
        <v>0.27967421997365799</v>
      </c>
      <c r="I9" s="17">
        <v>0.176141717977124</v>
      </c>
      <c r="J9" s="17">
        <v>0.19780372082127501</v>
      </c>
      <c r="K9" s="17">
        <v>0.24516225736730901</v>
      </c>
      <c r="L9" s="17">
        <v>0.279608130503817</v>
      </c>
      <c r="M9" s="17"/>
      <c r="N9" s="17">
        <v>0.27936572654672098</v>
      </c>
      <c r="O9" s="17">
        <v>0.26108605505688098</v>
      </c>
      <c r="P9" s="17">
        <v>0.21685129863111699</v>
      </c>
      <c r="Q9" s="17">
        <v>0.221212343591773</v>
      </c>
      <c r="R9" s="17"/>
      <c r="S9" s="17">
        <v>0.24931836231717999</v>
      </c>
      <c r="T9" s="17">
        <v>0.222237010070512</v>
      </c>
      <c r="U9" s="17">
        <v>0.26809675323252602</v>
      </c>
      <c r="V9" s="17">
        <v>0.267294846734286</v>
      </c>
      <c r="W9" s="17">
        <v>0.24065201970193301</v>
      </c>
      <c r="X9" s="17">
        <v>0.1782097818333</v>
      </c>
      <c r="Y9" s="17">
        <v>0.197777283464947</v>
      </c>
      <c r="Z9" s="17">
        <v>0.24325362103211501</v>
      </c>
      <c r="AA9" s="17">
        <v>0.31273441268185298</v>
      </c>
      <c r="AB9" s="17">
        <v>0.257640223916346</v>
      </c>
      <c r="AC9" s="17">
        <v>0.263453380625846</v>
      </c>
      <c r="AD9" s="17">
        <v>0.17447187927647301</v>
      </c>
      <c r="AE9" s="17"/>
      <c r="AF9" s="17">
        <v>0.24187020845628401</v>
      </c>
      <c r="AG9" s="17">
        <v>0.25033055837771601</v>
      </c>
      <c r="AH9" s="17">
        <v>0.22651365095367201</v>
      </c>
      <c r="AI9" s="17">
        <v>0.23771099300770501</v>
      </c>
      <c r="AJ9" s="17">
        <v>0.17957552589546499</v>
      </c>
      <c r="AK9" s="17">
        <v>0.38978241831335397</v>
      </c>
      <c r="AL9" s="17"/>
      <c r="AM9" s="17">
        <v>0.235686161670321</v>
      </c>
      <c r="AN9" s="17">
        <v>0.26827778986838402</v>
      </c>
      <c r="AO9" s="17">
        <v>0.18938590770479999</v>
      </c>
      <c r="AP9" s="17">
        <v>0.28868679673780101</v>
      </c>
      <c r="AQ9" s="17">
        <v>0.41432703797804199</v>
      </c>
      <c r="AR9" s="17"/>
      <c r="AS9" s="17">
        <v>0.29481863686034399</v>
      </c>
      <c r="AT9" s="17">
        <v>0.20324280611509399</v>
      </c>
      <c r="AU9" s="17">
        <v>0.23297737478977301</v>
      </c>
      <c r="AV9" s="17">
        <v>0.230739932932952</v>
      </c>
      <c r="AW9" s="17">
        <v>0.27617023372272897</v>
      </c>
      <c r="AX9" s="17">
        <v>0.236386831025169</v>
      </c>
      <c r="AY9" s="17"/>
      <c r="AZ9" s="17">
        <v>0.25910816792659302</v>
      </c>
      <c r="BA9" s="17">
        <v>0.20488253285270999</v>
      </c>
      <c r="BB9" s="17">
        <v>0.23154840450721501</v>
      </c>
      <c r="BC9" s="17">
        <v>0.22745361434397601</v>
      </c>
      <c r="BD9" s="17">
        <v>0.29523282664827599</v>
      </c>
      <c r="BE9" s="17"/>
      <c r="BF9" s="17">
        <v>0.24781729169671601</v>
      </c>
      <c r="BG9" s="17"/>
      <c r="BH9" s="17">
        <v>0.24713677882301999</v>
      </c>
      <c r="BI9" s="17"/>
      <c r="BJ9" s="17">
        <v>0.26460732315672397</v>
      </c>
      <c r="BK9" s="17">
        <v>0.26925935364773301</v>
      </c>
      <c r="BL9" s="17">
        <v>0.21157798380315501</v>
      </c>
      <c r="BM9" s="17">
        <v>0.19656802395305201</v>
      </c>
      <c r="BN9" s="17">
        <v>0.20160493163347501</v>
      </c>
      <c r="BO9" s="17">
        <v>0.37805911004867698</v>
      </c>
      <c r="BP9" s="17"/>
      <c r="BQ9" s="17">
        <v>0.23924150547641301</v>
      </c>
      <c r="BR9" s="17">
        <v>0.225432169791311</v>
      </c>
      <c r="BS9" s="17">
        <v>0.26175366667792799</v>
      </c>
      <c r="BT9" s="17"/>
      <c r="BU9" s="17">
        <v>0.37517411091031599</v>
      </c>
      <c r="BV9" s="17">
        <v>0.255010101531424</v>
      </c>
      <c r="BW9" s="17">
        <v>0.25239305448042798</v>
      </c>
      <c r="BX9" s="17"/>
      <c r="BY9" s="17">
        <v>0.389295929843198</v>
      </c>
      <c r="BZ9" s="17"/>
      <c r="CA9" s="17">
        <v>0.19912734458442199</v>
      </c>
    </row>
    <row r="10" spans="2:79" x14ac:dyDescent="0.35">
      <c r="B10" s="18" t="s">
        <v>656</v>
      </c>
      <c r="C10" s="17">
        <v>0.41967241803087602</v>
      </c>
      <c r="D10" s="17">
        <v>0.400845112386646</v>
      </c>
      <c r="E10" s="17">
        <v>0.43800205782887702</v>
      </c>
      <c r="F10" s="17"/>
      <c r="G10" s="17">
        <v>0.371357015452495</v>
      </c>
      <c r="H10" s="17">
        <v>0.36923332654758401</v>
      </c>
      <c r="I10" s="17">
        <v>0.54857141224646</v>
      </c>
      <c r="J10" s="17">
        <v>0.47687141348975998</v>
      </c>
      <c r="K10" s="17">
        <v>0.36897775424752599</v>
      </c>
      <c r="L10" s="17">
        <v>0.398189601145372</v>
      </c>
      <c r="M10" s="17"/>
      <c r="N10" s="17">
        <v>0.44520950105808099</v>
      </c>
      <c r="O10" s="17">
        <v>0.41423843881342298</v>
      </c>
      <c r="P10" s="17">
        <v>0.38568370534360202</v>
      </c>
      <c r="Q10" s="17">
        <v>0.43486206517190801</v>
      </c>
      <c r="R10" s="17"/>
      <c r="S10" s="17">
        <v>0.31000162688265098</v>
      </c>
      <c r="T10" s="17">
        <v>0.46967918898146899</v>
      </c>
      <c r="U10" s="17">
        <v>0.46345127706348799</v>
      </c>
      <c r="V10" s="17">
        <v>0.394455661580279</v>
      </c>
      <c r="W10" s="17">
        <v>0.48758162941101202</v>
      </c>
      <c r="X10" s="17">
        <v>0.391657335928495</v>
      </c>
      <c r="Y10" s="17">
        <v>0.46104633737026601</v>
      </c>
      <c r="Z10" s="17">
        <v>0.400266456451008</v>
      </c>
      <c r="AA10" s="17">
        <v>0.45760947354281301</v>
      </c>
      <c r="AB10" s="17">
        <v>0.34939553200006701</v>
      </c>
      <c r="AC10" s="17">
        <v>0.482799437252249</v>
      </c>
      <c r="AD10" s="17">
        <v>0.37467330438572299</v>
      </c>
      <c r="AE10" s="17"/>
      <c r="AF10" s="17">
        <v>0.37707230326889202</v>
      </c>
      <c r="AG10" s="17">
        <v>0.45351568727256197</v>
      </c>
      <c r="AH10" s="17">
        <v>0.39042997468556701</v>
      </c>
      <c r="AI10" s="17">
        <v>0.51956453567536698</v>
      </c>
      <c r="AJ10" s="17">
        <v>0.39287211645078202</v>
      </c>
      <c r="AK10" s="17">
        <v>0.28036088881607901</v>
      </c>
      <c r="AL10" s="17"/>
      <c r="AM10" s="17">
        <v>0.44805614924039</v>
      </c>
      <c r="AN10" s="17">
        <v>0.38280772750661302</v>
      </c>
      <c r="AO10" s="17">
        <v>0.44727883486450398</v>
      </c>
      <c r="AP10" s="17">
        <v>0.428553247261863</v>
      </c>
      <c r="AQ10" s="17">
        <v>0.43964639862487498</v>
      </c>
      <c r="AR10" s="17"/>
      <c r="AS10" s="17">
        <v>0.41718947315714799</v>
      </c>
      <c r="AT10" s="17">
        <v>0.350313390784533</v>
      </c>
      <c r="AU10" s="17">
        <v>0.47106915373575903</v>
      </c>
      <c r="AV10" s="17">
        <v>0.47828627027994802</v>
      </c>
      <c r="AW10" s="17">
        <v>0.43272002592293901</v>
      </c>
      <c r="AX10" s="17">
        <v>0.38099593054508701</v>
      </c>
      <c r="AY10" s="17"/>
      <c r="AZ10" s="17">
        <v>0.410941521455645</v>
      </c>
      <c r="BA10" s="17">
        <v>0.46969803713592501</v>
      </c>
      <c r="BB10" s="17">
        <v>0.38508085322603902</v>
      </c>
      <c r="BC10" s="17">
        <v>0.44663612926403001</v>
      </c>
      <c r="BD10" s="17">
        <v>0.38915223079083</v>
      </c>
      <c r="BE10" s="17"/>
      <c r="BF10" s="17">
        <v>0.42363122863757902</v>
      </c>
      <c r="BG10" s="17"/>
      <c r="BH10" s="17">
        <v>0.40697558664556399</v>
      </c>
      <c r="BI10" s="17"/>
      <c r="BJ10" s="17">
        <v>0.43324514546257098</v>
      </c>
      <c r="BK10" s="17">
        <v>0.41880326501489801</v>
      </c>
      <c r="BL10" s="17">
        <v>0.41452520056019199</v>
      </c>
      <c r="BM10" s="17">
        <v>0.45069752245693001</v>
      </c>
      <c r="BN10" s="17">
        <v>0.45005786148329102</v>
      </c>
      <c r="BO10" s="17">
        <v>0.37969520117044098</v>
      </c>
      <c r="BP10" s="17"/>
      <c r="BQ10" s="17">
        <v>0.44933076706053898</v>
      </c>
      <c r="BR10" s="17">
        <v>0.47903941163344899</v>
      </c>
      <c r="BS10" s="17">
        <v>0.39869705770448</v>
      </c>
      <c r="BT10" s="17"/>
      <c r="BU10" s="17">
        <v>0.23328677152947599</v>
      </c>
      <c r="BV10" s="17">
        <v>0.44627461121434903</v>
      </c>
      <c r="BW10" s="17">
        <v>0.42287921754434399</v>
      </c>
      <c r="BX10" s="17"/>
      <c r="BY10" s="17">
        <v>0.40732803600136702</v>
      </c>
      <c r="BZ10" s="17"/>
      <c r="CA10" s="17">
        <v>0.36782919427833999</v>
      </c>
    </row>
    <row r="11" spans="2:79" x14ac:dyDescent="0.35">
      <c r="B11" s="18" t="s">
        <v>657</v>
      </c>
      <c r="C11" s="17">
        <v>0.206995954607191</v>
      </c>
      <c r="D11" s="17">
        <v>0.18621733693714901</v>
      </c>
      <c r="E11" s="17">
        <v>0.22652465470491001</v>
      </c>
      <c r="F11" s="17"/>
      <c r="G11" s="17">
        <v>0.22784905030962699</v>
      </c>
      <c r="H11" s="17">
        <v>0.189081752584674</v>
      </c>
      <c r="I11" s="17">
        <v>0.153602395146027</v>
      </c>
      <c r="J11" s="17">
        <v>0.19241611707747699</v>
      </c>
      <c r="K11" s="17">
        <v>0.28259875233815701</v>
      </c>
      <c r="L11" s="17">
        <v>0.196174600634754</v>
      </c>
      <c r="M11" s="17"/>
      <c r="N11" s="17">
        <v>0.161569442012857</v>
      </c>
      <c r="O11" s="17">
        <v>0.22937140521344901</v>
      </c>
      <c r="P11" s="17">
        <v>0.23613024506243099</v>
      </c>
      <c r="Q11" s="17">
        <v>0.19696203647079899</v>
      </c>
      <c r="R11" s="17"/>
      <c r="S11" s="17">
        <v>0.32416930764076701</v>
      </c>
      <c r="T11" s="17">
        <v>0.17842921939218501</v>
      </c>
      <c r="U11" s="17">
        <v>0.16986029676536399</v>
      </c>
      <c r="V11" s="17">
        <v>0.22109639835521799</v>
      </c>
      <c r="W11" s="17">
        <v>0.18031817250104601</v>
      </c>
      <c r="X11" s="17">
        <v>0.19214985613303301</v>
      </c>
      <c r="Y11" s="17">
        <v>0.151746453045527</v>
      </c>
      <c r="Z11" s="17">
        <v>0.248917827157141</v>
      </c>
      <c r="AA11" s="17">
        <v>0.15891728809779501</v>
      </c>
      <c r="AB11" s="17">
        <v>0.23978101528913501</v>
      </c>
      <c r="AC11" s="17">
        <v>0.168269932963623</v>
      </c>
      <c r="AD11" s="17">
        <v>0.24493710079876399</v>
      </c>
      <c r="AE11" s="17"/>
      <c r="AF11" s="17">
        <v>0.19137734483042801</v>
      </c>
      <c r="AG11" s="17">
        <v>0.18691265228672399</v>
      </c>
      <c r="AH11" s="17">
        <v>0.24505941772765</v>
      </c>
      <c r="AI11" s="17">
        <v>0.162203888613902</v>
      </c>
      <c r="AJ11" s="17">
        <v>0.34131013929618298</v>
      </c>
      <c r="AK11" s="17">
        <v>0.22525066194771001</v>
      </c>
      <c r="AL11" s="17"/>
      <c r="AM11" s="17">
        <v>0.15973094228762999</v>
      </c>
      <c r="AN11" s="17">
        <v>0.22763757568201001</v>
      </c>
      <c r="AO11" s="17">
        <v>0.23826934645251499</v>
      </c>
      <c r="AP11" s="17">
        <v>0.18529730696103699</v>
      </c>
      <c r="AQ11" s="17">
        <v>0.146026563397083</v>
      </c>
      <c r="AR11" s="17"/>
      <c r="AS11" s="17">
        <v>0.164310673189764</v>
      </c>
      <c r="AT11" s="17">
        <v>0.284717471394273</v>
      </c>
      <c r="AU11" s="17">
        <v>0.179626484136827</v>
      </c>
      <c r="AV11" s="17">
        <v>0.17756359752096099</v>
      </c>
      <c r="AW11" s="17">
        <v>0.19067118829875099</v>
      </c>
      <c r="AX11" s="17">
        <v>0.23167601765571799</v>
      </c>
      <c r="AY11" s="17"/>
      <c r="AZ11" s="17">
        <v>0.212390407508951</v>
      </c>
      <c r="BA11" s="17">
        <v>0.22675161251024201</v>
      </c>
      <c r="BB11" s="17">
        <v>0.22012008019875201</v>
      </c>
      <c r="BC11" s="17">
        <v>0.18890882933016601</v>
      </c>
      <c r="BD11" s="17">
        <v>0.175882143893658</v>
      </c>
      <c r="BE11" s="17"/>
      <c r="BF11" s="17">
        <v>0.20064059336165399</v>
      </c>
      <c r="BG11" s="17"/>
      <c r="BH11" s="17">
        <v>0.218926314707548</v>
      </c>
      <c r="BI11" s="17"/>
      <c r="BJ11" s="17">
        <v>0.164403664976015</v>
      </c>
      <c r="BK11" s="17">
        <v>0.17477954745743199</v>
      </c>
      <c r="BL11" s="17">
        <v>0.27234849688525298</v>
      </c>
      <c r="BM11" s="17">
        <v>0.236620156655795</v>
      </c>
      <c r="BN11" s="17">
        <v>0.28082376005007198</v>
      </c>
      <c r="BO11" s="17">
        <v>5.8306263095472599E-2</v>
      </c>
      <c r="BP11" s="17"/>
      <c r="BQ11" s="17">
        <v>0.116320165736188</v>
      </c>
      <c r="BR11" s="17">
        <v>0.21014128715537</v>
      </c>
      <c r="BS11" s="17">
        <v>0.23703778163140701</v>
      </c>
      <c r="BT11" s="17"/>
      <c r="BU11" s="17">
        <v>0.14486056366747099</v>
      </c>
      <c r="BV11" s="17">
        <v>0.20078212160511999</v>
      </c>
      <c r="BW11" s="17">
        <v>0.21281628390966301</v>
      </c>
      <c r="BX11" s="17"/>
      <c r="BY11" s="17">
        <v>0.10677115190101399</v>
      </c>
      <c r="BZ11" s="17"/>
      <c r="CA11" s="17">
        <v>0.28786146264044798</v>
      </c>
    </row>
    <row r="12" spans="2:79" x14ac:dyDescent="0.35">
      <c r="B12" s="18" t="s">
        <v>658</v>
      </c>
      <c r="C12" s="17">
        <v>5.4162490036977998E-2</v>
      </c>
      <c r="D12" s="17">
        <v>6.3190280671527002E-2</v>
      </c>
      <c r="E12" s="17">
        <v>4.53725280542948E-2</v>
      </c>
      <c r="F12" s="17"/>
      <c r="G12" s="17">
        <v>5.63213569861142E-2</v>
      </c>
      <c r="H12" s="17">
        <v>6.7568354569959604E-2</v>
      </c>
      <c r="I12" s="17">
        <v>7.8306551832729707E-2</v>
      </c>
      <c r="J12" s="17">
        <v>5.1531257170721302E-2</v>
      </c>
      <c r="K12" s="17">
        <v>3.9732197064424699E-2</v>
      </c>
      <c r="L12" s="17">
        <v>4.0126119396859901E-2</v>
      </c>
      <c r="M12" s="17"/>
      <c r="N12" s="17">
        <v>6.5225452935494199E-2</v>
      </c>
      <c r="O12" s="17">
        <v>2.1798108901811001E-2</v>
      </c>
      <c r="P12" s="17">
        <v>5.5802788274765001E-2</v>
      </c>
      <c r="Q12" s="17">
        <v>7.1445357257224701E-2</v>
      </c>
      <c r="R12" s="17"/>
      <c r="S12" s="17">
        <v>5.7349160036061102E-2</v>
      </c>
      <c r="T12" s="17">
        <v>4.6044807101248003E-2</v>
      </c>
      <c r="U12" s="17">
        <v>7.6440000626703294E-2</v>
      </c>
      <c r="V12" s="17">
        <v>6.7617977715798999E-2</v>
      </c>
      <c r="W12" s="17">
        <v>6.6178944168747394E-2</v>
      </c>
      <c r="X12" s="17">
        <v>2.69702894091331E-2</v>
      </c>
      <c r="Y12" s="17">
        <v>8.8252437369841202E-2</v>
      </c>
      <c r="Z12" s="17">
        <v>6.2943873911588094E-2</v>
      </c>
      <c r="AA12" s="17">
        <v>1.0841634088004299E-2</v>
      </c>
      <c r="AB12" s="17">
        <v>6.9081634469885606E-2</v>
      </c>
      <c r="AC12" s="17">
        <v>2.4541460851509898E-2</v>
      </c>
      <c r="AD12" s="17">
        <v>6.2843659002612698E-2</v>
      </c>
      <c r="AE12" s="17"/>
      <c r="AF12" s="17">
        <v>8.4782716859055099E-2</v>
      </c>
      <c r="AG12" s="17">
        <v>3.7036141422107698E-2</v>
      </c>
      <c r="AH12" s="17">
        <v>7.1230357733171504E-2</v>
      </c>
      <c r="AI12" s="17">
        <v>5.2204629094305101E-2</v>
      </c>
      <c r="AJ12" s="17">
        <v>3.2696398539256197E-2</v>
      </c>
      <c r="AK12" s="17">
        <v>6.8187237105136703E-2</v>
      </c>
      <c r="AL12" s="17"/>
      <c r="AM12" s="17">
        <v>5.8419772262493501E-2</v>
      </c>
      <c r="AN12" s="17">
        <v>5.5512797226391103E-2</v>
      </c>
      <c r="AO12" s="17">
        <v>5.5752530959443797E-2</v>
      </c>
      <c r="AP12" s="17">
        <v>4.02082644440434E-2</v>
      </c>
      <c r="AQ12" s="17">
        <v>0</v>
      </c>
      <c r="AR12" s="17"/>
      <c r="AS12" s="17">
        <v>5.54578472667656E-2</v>
      </c>
      <c r="AT12" s="17">
        <v>5.0792676909808702E-2</v>
      </c>
      <c r="AU12" s="17">
        <v>4.0083432244768798E-2</v>
      </c>
      <c r="AV12" s="17">
        <v>6.4056866319293707E-2</v>
      </c>
      <c r="AW12" s="17">
        <v>2.8499541356057902E-2</v>
      </c>
      <c r="AX12" s="17">
        <v>0.107404826029767</v>
      </c>
      <c r="AY12" s="17"/>
      <c r="AZ12" s="17">
        <v>6.5442976080479304E-2</v>
      </c>
      <c r="BA12" s="17">
        <v>2.7302798534266301E-2</v>
      </c>
      <c r="BB12" s="17">
        <v>6.4197427711513794E-2</v>
      </c>
      <c r="BC12" s="17">
        <v>9.1768438974056302E-2</v>
      </c>
      <c r="BD12" s="17">
        <v>5.3419907356722703E-2</v>
      </c>
      <c r="BE12" s="17"/>
      <c r="BF12" s="17">
        <v>6.2873214118569706E-2</v>
      </c>
      <c r="BG12" s="17"/>
      <c r="BH12" s="17">
        <v>5.9553109000087603E-2</v>
      </c>
      <c r="BI12" s="17"/>
      <c r="BJ12" s="17">
        <v>6.9977437685652705E-2</v>
      </c>
      <c r="BK12" s="17">
        <v>4.22845858612617E-2</v>
      </c>
      <c r="BL12" s="17">
        <v>4.4565106897878203E-2</v>
      </c>
      <c r="BM12" s="17">
        <v>4.6122204218202803E-2</v>
      </c>
      <c r="BN12" s="17">
        <v>1.12588998898E-2</v>
      </c>
      <c r="BO12" s="17">
        <v>3.3970772657260603E-2</v>
      </c>
      <c r="BP12" s="17"/>
      <c r="BQ12" s="17">
        <v>0.116508754152251</v>
      </c>
      <c r="BR12" s="17">
        <v>3.9242709196864699E-2</v>
      </c>
      <c r="BS12" s="17">
        <v>4.8919975034515298E-2</v>
      </c>
      <c r="BT12" s="17"/>
      <c r="BU12" s="17">
        <v>0.177983137017797</v>
      </c>
      <c r="BV12" s="17">
        <v>4.42438294703624E-2</v>
      </c>
      <c r="BW12" s="17">
        <v>5.8369522247065701E-2</v>
      </c>
      <c r="BX12" s="17"/>
      <c r="BY12" s="17">
        <v>5.6270073930914301E-2</v>
      </c>
      <c r="BZ12" s="17"/>
      <c r="CA12" s="17">
        <v>7.0860357849894404E-2</v>
      </c>
    </row>
    <row r="13" spans="2:79" x14ac:dyDescent="0.35">
      <c r="B13" s="18" t="s">
        <v>136</v>
      </c>
      <c r="C13" s="19">
        <v>7.4887545930085203E-2</v>
      </c>
      <c r="D13" s="19">
        <v>7.41920609381405E-2</v>
      </c>
      <c r="E13" s="19">
        <v>7.5727073763830699E-2</v>
      </c>
      <c r="F13" s="19"/>
      <c r="G13" s="19">
        <v>7.5903629253506799E-2</v>
      </c>
      <c r="H13" s="19">
        <v>9.4442346324123405E-2</v>
      </c>
      <c r="I13" s="19">
        <v>4.3377922797658897E-2</v>
      </c>
      <c r="J13" s="19">
        <v>8.13774914407661E-2</v>
      </c>
      <c r="K13" s="19">
        <v>6.3529038982583497E-2</v>
      </c>
      <c r="L13" s="19">
        <v>8.5901548319198301E-2</v>
      </c>
      <c r="M13" s="19"/>
      <c r="N13" s="19">
        <v>4.86298774468472E-2</v>
      </c>
      <c r="O13" s="19">
        <v>7.3505992014436305E-2</v>
      </c>
      <c r="P13" s="19">
        <v>0.105531962688085</v>
      </c>
      <c r="Q13" s="19">
        <v>7.5518197508295304E-2</v>
      </c>
      <c r="R13" s="19"/>
      <c r="S13" s="19">
        <v>5.9161543123340599E-2</v>
      </c>
      <c r="T13" s="19">
        <v>8.3609774454586297E-2</v>
      </c>
      <c r="U13" s="19">
        <v>2.21516723119181E-2</v>
      </c>
      <c r="V13" s="19">
        <v>4.9535115614417903E-2</v>
      </c>
      <c r="W13" s="19">
        <v>2.5269234217262099E-2</v>
      </c>
      <c r="X13" s="19">
        <v>0.21101273669603801</v>
      </c>
      <c r="Y13" s="19">
        <v>0.101177488749419</v>
      </c>
      <c r="Z13" s="19">
        <v>4.4618221448148199E-2</v>
      </c>
      <c r="AA13" s="19">
        <v>5.9897191589534701E-2</v>
      </c>
      <c r="AB13" s="19">
        <v>8.4101594324566598E-2</v>
      </c>
      <c r="AC13" s="19">
        <v>6.09357883067713E-2</v>
      </c>
      <c r="AD13" s="19">
        <v>0.14307405653642799</v>
      </c>
      <c r="AE13" s="19"/>
      <c r="AF13" s="19">
        <v>0.104897426585341</v>
      </c>
      <c r="AG13" s="19">
        <v>7.2204960640890395E-2</v>
      </c>
      <c r="AH13" s="19">
        <v>6.6766598899939203E-2</v>
      </c>
      <c r="AI13" s="19">
        <v>2.83159536087212E-2</v>
      </c>
      <c r="AJ13" s="19">
        <v>5.3545819818314799E-2</v>
      </c>
      <c r="AK13" s="19">
        <v>3.6418793817719702E-2</v>
      </c>
      <c r="AL13" s="19"/>
      <c r="AM13" s="19">
        <v>9.8106974539165295E-2</v>
      </c>
      <c r="AN13" s="19">
        <v>6.5764109716602404E-2</v>
      </c>
      <c r="AO13" s="19">
        <v>6.93133800187377E-2</v>
      </c>
      <c r="AP13" s="19">
        <v>5.7254384595255302E-2</v>
      </c>
      <c r="AQ13" s="19">
        <v>0</v>
      </c>
      <c r="AR13" s="19"/>
      <c r="AS13" s="19">
        <v>6.8223369525978406E-2</v>
      </c>
      <c r="AT13" s="19">
        <v>0.110933654796291</v>
      </c>
      <c r="AU13" s="19">
        <v>7.62435550928727E-2</v>
      </c>
      <c r="AV13" s="19">
        <v>4.9353332946845102E-2</v>
      </c>
      <c r="AW13" s="19">
        <v>7.1939010699523298E-2</v>
      </c>
      <c r="AX13" s="19">
        <v>4.3536394744259903E-2</v>
      </c>
      <c r="AY13" s="19"/>
      <c r="AZ13" s="19">
        <v>5.21169270283314E-2</v>
      </c>
      <c r="BA13" s="19">
        <v>7.1365018966856805E-2</v>
      </c>
      <c r="BB13" s="19">
        <v>9.9053234356481099E-2</v>
      </c>
      <c r="BC13" s="19">
        <v>4.5232988087771299E-2</v>
      </c>
      <c r="BD13" s="19">
        <v>8.6312891310513506E-2</v>
      </c>
      <c r="BE13" s="19"/>
      <c r="BF13" s="19">
        <v>6.5037672185481704E-2</v>
      </c>
      <c r="BG13" s="19"/>
      <c r="BH13" s="19">
        <v>6.7408210823781206E-2</v>
      </c>
      <c r="BI13" s="19"/>
      <c r="BJ13" s="19">
        <v>6.7766428719036806E-2</v>
      </c>
      <c r="BK13" s="19">
        <v>9.4873248018676498E-2</v>
      </c>
      <c r="BL13" s="19">
        <v>5.6983211853522203E-2</v>
      </c>
      <c r="BM13" s="19">
        <v>6.9992092716019999E-2</v>
      </c>
      <c r="BN13" s="19">
        <v>5.6254546943362703E-2</v>
      </c>
      <c r="BO13" s="19">
        <v>0.14996865302814799</v>
      </c>
      <c r="BP13" s="19"/>
      <c r="BQ13" s="19">
        <v>7.8598807574609103E-2</v>
      </c>
      <c r="BR13" s="19">
        <v>4.6144422223004501E-2</v>
      </c>
      <c r="BS13" s="19">
        <v>5.3591518951669498E-2</v>
      </c>
      <c r="BT13" s="19"/>
      <c r="BU13" s="19">
        <v>6.8695416874939297E-2</v>
      </c>
      <c r="BV13" s="19">
        <v>5.3689336178744398E-2</v>
      </c>
      <c r="BW13" s="19">
        <v>5.3541921818499899E-2</v>
      </c>
      <c r="BX13" s="19"/>
      <c r="BY13" s="19">
        <v>4.0334808323506298E-2</v>
      </c>
      <c r="BZ13" s="19"/>
      <c r="CA13" s="19">
        <v>7.4321640646895601E-2</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CA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812</v>
      </c>
      <c r="D7" s="10">
        <v>381</v>
      </c>
      <c r="E7" s="10">
        <v>427</v>
      </c>
      <c r="F7" s="10"/>
      <c r="G7" s="10">
        <v>96</v>
      </c>
      <c r="H7" s="10">
        <v>114</v>
      </c>
      <c r="I7" s="10">
        <v>120</v>
      </c>
      <c r="J7" s="10">
        <v>132</v>
      </c>
      <c r="K7" s="10">
        <v>156</v>
      </c>
      <c r="L7" s="10">
        <v>194</v>
      </c>
      <c r="M7" s="10"/>
      <c r="N7" s="10">
        <v>299</v>
      </c>
      <c r="O7" s="10">
        <v>213</v>
      </c>
      <c r="P7" s="10">
        <v>122</v>
      </c>
      <c r="Q7" s="10">
        <v>172</v>
      </c>
      <c r="R7" s="10"/>
      <c r="S7" s="10">
        <v>99</v>
      </c>
      <c r="T7" s="10">
        <v>115</v>
      </c>
      <c r="U7" s="10">
        <v>71</v>
      </c>
      <c r="V7" s="10">
        <v>56</v>
      </c>
      <c r="W7" s="10">
        <v>53</v>
      </c>
      <c r="X7" s="10">
        <v>70</v>
      </c>
      <c r="Y7" s="10">
        <v>73</v>
      </c>
      <c r="Z7" s="10">
        <v>35</v>
      </c>
      <c r="AA7" s="10">
        <v>100</v>
      </c>
      <c r="AB7" s="10">
        <v>77</v>
      </c>
      <c r="AC7" s="10">
        <v>43</v>
      </c>
      <c r="AD7" s="10">
        <v>20</v>
      </c>
      <c r="AE7" s="10"/>
      <c r="AF7" s="10">
        <v>151</v>
      </c>
      <c r="AG7" s="10">
        <v>246</v>
      </c>
      <c r="AH7" s="10">
        <v>160</v>
      </c>
      <c r="AI7" s="10">
        <v>93</v>
      </c>
      <c r="AJ7" s="10">
        <v>45</v>
      </c>
      <c r="AK7" s="10">
        <v>64</v>
      </c>
      <c r="AL7" s="10"/>
      <c r="AM7" s="10">
        <v>165</v>
      </c>
      <c r="AN7" s="10">
        <v>250</v>
      </c>
      <c r="AO7" s="10">
        <v>240</v>
      </c>
      <c r="AP7" s="10">
        <v>119</v>
      </c>
      <c r="AQ7" s="10">
        <v>24</v>
      </c>
      <c r="AR7" s="10"/>
      <c r="AS7" s="10">
        <v>187</v>
      </c>
      <c r="AT7" s="10">
        <v>176</v>
      </c>
      <c r="AU7" s="10">
        <v>110</v>
      </c>
      <c r="AV7" s="10">
        <v>167</v>
      </c>
      <c r="AW7" s="10">
        <v>109</v>
      </c>
      <c r="AX7" s="10">
        <v>63</v>
      </c>
      <c r="AY7" s="10"/>
      <c r="AZ7" s="10">
        <v>191</v>
      </c>
      <c r="BA7" s="10">
        <v>222</v>
      </c>
      <c r="BB7" s="10">
        <v>138</v>
      </c>
      <c r="BC7" s="10">
        <v>83</v>
      </c>
      <c r="BD7" s="10">
        <v>173</v>
      </c>
      <c r="BE7" s="10"/>
      <c r="BF7" s="10">
        <v>649</v>
      </c>
      <c r="BG7" s="10"/>
      <c r="BH7" s="10">
        <v>497</v>
      </c>
      <c r="BI7" s="10"/>
      <c r="BJ7" s="10">
        <v>225</v>
      </c>
      <c r="BK7" s="10">
        <v>183</v>
      </c>
      <c r="BL7" s="10">
        <v>260</v>
      </c>
      <c r="BM7" s="10">
        <v>52</v>
      </c>
      <c r="BN7" s="10">
        <v>21</v>
      </c>
      <c r="BO7" s="10">
        <v>30</v>
      </c>
      <c r="BP7" s="10"/>
      <c r="BQ7" s="10">
        <v>120</v>
      </c>
      <c r="BR7" s="10">
        <v>213</v>
      </c>
      <c r="BS7" s="10">
        <v>423</v>
      </c>
      <c r="BT7" s="10"/>
      <c r="BU7" s="10">
        <v>39</v>
      </c>
      <c r="BV7" s="10">
        <v>241</v>
      </c>
      <c r="BW7" s="10">
        <v>436</v>
      </c>
      <c r="BX7" s="10"/>
      <c r="BY7" s="10">
        <v>32</v>
      </c>
      <c r="BZ7" s="10"/>
      <c r="CA7" s="10">
        <v>167</v>
      </c>
    </row>
    <row r="8" spans="2:79" ht="30" customHeight="1" x14ac:dyDescent="0.35">
      <c r="B8" s="11" t="s">
        <v>20</v>
      </c>
      <c r="C8" s="11">
        <v>829</v>
      </c>
      <c r="D8" s="11">
        <v>399</v>
      </c>
      <c r="E8" s="11">
        <v>426</v>
      </c>
      <c r="F8" s="11"/>
      <c r="G8" s="11">
        <v>115</v>
      </c>
      <c r="H8" s="11">
        <v>135</v>
      </c>
      <c r="I8" s="11">
        <v>156</v>
      </c>
      <c r="J8" s="11">
        <v>148</v>
      </c>
      <c r="K8" s="11">
        <v>125</v>
      </c>
      <c r="L8" s="11">
        <v>150</v>
      </c>
      <c r="M8" s="11"/>
      <c r="N8" s="11">
        <v>206</v>
      </c>
      <c r="O8" s="11">
        <v>210</v>
      </c>
      <c r="P8" s="11">
        <v>204</v>
      </c>
      <c r="Q8" s="11">
        <v>203</v>
      </c>
      <c r="R8" s="11"/>
      <c r="S8" s="11">
        <v>113</v>
      </c>
      <c r="T8" s="11">
        <v>113</v>
      </c>
      <c r="U8" s="11">
        <v>66</v>
      </c>
      <c r="V8" s="11">
        <v>71</v>
      </c>
      <c r="W8" s="11">
        <v>51</v>
      </c>
      <c r="X8" s="11">
        <v>74</v>
      </c>
      <c r="Y8" s="11">
        <v>66</v>
      </c>
      <c r="Z8" s="11">
        <v>33</v>
      </c>
      <c r="AA8" s="11">
        <v>107</v>
      </c>
      <c r="AB8" s="11">
        <v>75</v>
      </c>
      <c r="AC8" s="11">
        <v>37</v>
      </c>
      <c r="AD8" s="11">
        <v>22</v>
      </c>
      <c r="AE8" s="11"/>
      <c r="AF8" s="11">
        <v>162</v>
      </c>
      <c r="AG8" s="11">
        <v>273</v>
      </c>
      <c r="AH8" s="11">
        <v>167</v>
      </c>
      <c r="AI8" s="11">
        <v>89</v>
      </c>
      <c r="AJ8" s="11">
        <v>40</v>
      </c>
      <c r="AK8" s="11">
        <v>45</v>
      </c>
      <c r="AL8" s="11"/>
      <c r="AM8" s="11">
        <v>180</v>
      </c>
      <c r="AN8" s="11">
        <v>276</v>
      </c>
      <c r="AO8" s="11">
        <v>235</v>
      </c>
      <c r="AP8" s="11">
        <v>106</v>
      </c>
      <c r="AQ8" s="11">
        <v>18</v>
      </c>
      <c r="AR8" s="11"/>
      <c r="AS8" s="11">
        <v>197</v>
      </c>
      <c r="AT8" s="11">
        <v>165</v>
      </c>
      <c r="AU8" s="11">
        <v>130</v>
      </c>
      <c r="AV8" s="11">
        <v>175</v>
      </c>
      <c r="AW8" s="11">
        <v>99</v>
      </c>
      <c r="AX8" s="11">
        <v>61</v>
      </c>
      <c r="AY8" s="11"/>
      <c r="AZ8" s="11">
        <v>170</v>
      </c>
      <c r="BA8" s="11">
        <v>234</v>
      </c>
      <c r="BB8" s="11">
        <v>151</v>
      </c>
      <c r="BC8" s="11">
        <v>73</v>
      </c>
      <c r="BD8" s="11">
        <v>196</v>
      </c>
      <c r="BE8" s="11"/>
      <c r="BF8" s="11">
        <v>637</v>
      </c>
      <c r="BG8" s="11"/>
      <c r="BH8" s="11">
        <v>467</v>
      </c>
      <c r="BI8" s="11"/>
      <c r="BJ8" s="11">
        <v>245</v>
      </c>
      <c r="BK8" s="11">
        <v>174</v>
      </c>
      <c r="BL8" s="11">
        <v>237</v>
      </c>
      <c r="BM8" s="11">
        <v>69</v>
      </c>
      <c r="BN8" s="11">
        <v>28</v>
      </c>
      <c r="BO8" s="11">
        <v>31</v>
      </c>
      <c r="BP8" s="11"/>
      <c r="BQ8" s="11">
        <v>135</v>
      </c>
      <c r="BR8" s="11">
        <v>211</v>
      </c>
      <c r="BS8" s="11">
        <v>419</v>
      </c>
      <c r="BT8" s="11"/>
      <c r="BU8" s="11">
        <v>41</v>
      </c>
      <c r="BV8" s="11">
        <v>234</v>
      </c>
      <c r="BW8" s="11">
        <v>440</v>
      </c>
      <c r="BX8" s="11"/>
      <c r="BY8" s="11">
        <v>35</v>
      </c>
      <c r="BZ8" s="11"/>
      <c r="CA8" s="11">
        <v>161</v>
      </c>
    </row>
    <row r="9" spans="2:79" x14ac:dyDescent="0.35">
      <c r="B9" s="18" t="s">
        <v>655</v>
      </c>
      <c r="C9" s="17">
        <v>9.4800496369600001E-2</v>
      </c>
      <c r="D9" s="17">
        <v>0.10140952584073</v>
      </c>
      <c r="E9" s="17">
        <v>8.9626679953758906E-2</v>
      </c>
      <c r="F9" s="17"/>
      <c r="G9" s="17">
        <v>0.104342881769039</v>
      </c>
      <c r="H9" s="17">
        <v>0.127962718982227</v>
      </c>
      <c r="I9" s="17">
        <v>9.30173354884056E-2</v>
      </c>
      <c r="J9" s="17">
        <v>8.0930837489128493E-2</v>
      </c>
      <c r="K9" s="17">
        <v>5.8980436603165397E-2</v>
      </c>
      <c r="L9" s="17">
        <v>0.103195805903081</v>
      </c>
      <c r="M9" s="17"/>
      <c r="N9" s="17">
        <v>0.11146012309695499</v>
      </c>
      <c r="O9" s="17">
        <v>6.4063776955368801E-2</v>
      </c>
      <c r="P9" s="17">
        <v>8.4375697925575394E-2</v>
      </c>
      <c r="Q9" s="17">
        <v>0.12299242926371801</v>
      </c>
      <c r="R9" s="17"/>
      <c r="S9" s="17">
        <v>8.7565331267011798E-2</v>
      </c>
      <c r="T9" s="17">
        <v>8.7697961750372394E-2</v>
      </c>
      <c r="U9" s="17">
        <v>4.2468192514130303E-2</v>
      </c>
      <c r="V9" s="17">
        <v>0.121633534329293</v>
      </c>
      <c r="W9" s="17">
        <v>0.15440189348460101</v>
      </c>
      <c r="X9" s="17">
        <v>0.10783301509120199</v>
      </c>
      <c r="Y9" s="17">
        <v>9.5828984889710297E-2</v>
      </c>
      <c r="Z9" s="17">
        <v>0.102725317884985</v>
      </c>
      <c r="AA9" s="17">
        <v>0.107352387893831</v>
      </c>
      <c r="AB9" s="17">
        <v>8.2015113816935103E-2</v>
      </c>
      <c r="AC9" s="17">
        <v>8.5850423384024502E-2</v>
      </c>
      <c r="AD9" s="17">
        <v>3.88476671260575E-2</v>
      </c>
      <c r="AE9" s="17"/>
      <c r="AF9" s="17">
        <v>7.8571611182152501E-2</v>
      </c>
      <c r="AG9" s="17">
        <v>0.109558422102948</v>
      </c>
      <c r="AH9" s="17">
        <v>7.5251497892897798E-2</v>
      </c>
      <c r="AI9" s="17">
        <v>0.122801728309957</v>
      </c>
      <c r="AJ9" s="17">
        <v>1.0134978299552601E-2</v>
      </c>
      <c r="AK9" s="17">
        <v>0.13156001295626199</v>
      </c>
      <c r="AL9" s="17"/>
      <c r="AM9" s="17">
        <v>0.16130164971112901</v>
      </c>
      <c r="AN9" s="17">
        <v>6.1164515075445999E-2</v>
      </c>
      <c r="AO9" s="17">
        <v>5.2269685442368402E-2</v>
      </c>
      <c r="AP9" s="17">
        <v>0.14621523102039499</v>
      </c>
      <c r="AQ9" s="17">
        <v>1.5031095790004801E-2</v>
      </c>
      <c r="AR9" s="17"/>
      <c r="AS9" s="17">
        <v>6.4190921586110394E-2</v>
      </c>
      <c r="AT9" s="17">
        <v>0.12661964883551599</v>
      </c>
      <c r="AU9" s="17">
        <v>8.8902542159939896E-2</v>
      </c>
      <c r="AV9" s="17">
        <v>0.109988559643699</v>
      </c>
      <c r="AW9" s="17">
        <v>9.8868409843275495E-2</v>
      </c>
      <c r="AX9" s="17">
        <v>7.0261794164621E-2</v>
      </c>
      <c r="AY9" s="17"/>
      <c r="AZ9" s="17">
        <v>8.0524580299634801E-2</v>
      </c>
      <c r="BA9" s="17">
        <v>5.19871452794625E-2</v>
      </c>
      <c r="BB9" s="17">
        <v>0.12993827955341</v>
      </c>
      <c r="BC9" s="17">
        <v>0.18550161277721799</v>
      </c>
      <c r="BD9" s="17">
        <v>9.9650233927103399E-2</v>
      </c>
      <c r="BE9" s="17"/>
      <c r="BF9" s="17">
        <v>9.0285302468082695E-2</v>
      </c>
      <c r="BG9" s="17"/>
      <c r="BH9" s="17">
        <v>9.15737135225803E-2</v>
      </c>
      <c r="BI9" s="17"/>
      <c r="BJ9" s="17">
        <v>7.8140329515181101E-2</v>
      </c>
      <c r="BK9" s="17">
        <v>0.13111146952634301</v>
      </c>
      <c r="BL9" s="17">
        <v>7.7170705028593994E-2</v>
      </c>
      <c r="BM9" s="17">
        <v>0.14349458939542001</v>
      </c>
      <c r="BN9" s="17">
        <v>7.3810061308644898E-2</v>
      </c>
      <c r="BO9" s="17">
        <v>0.15245936193217699</v>
      </c>
      <c r="BP9" s="17"/>
      <c r="BQ9" s="17">
        <v>0.135575446337941</v>
      </c>
      <c r="BR9" s="17">
        <v>0.125120181003092</v>
      </c>
      <c r="BS9" s="17">
        <v>7.5336466221692697E-2</v>
      </c>
      <c r="BT9" s="17"/>
      <c r="BU9" s="17">
        <v>0.133339448697357</v>
      </c>
      <c r="BV9" s="17">
        <v>0.105007508981404</v>
      </c>
      <c r="BW9" s="17">
        <v>9.2212997877448702E-2</v>
      </c>
      <c r="BX9" s="17"/>
      <c r="BY9" s="17">
        <v>0.151046193977596</v>
      </c>
      <c r="BZ9" s="17"/>
      <c r="CA9" s="17">
        <v>8.6873407356274995E-2</v>
      </c>
    </row>
    <row r="10" spans="2:79" x14ac:dyDescent="0.35">
      <c r="B10" s="18" t="s">
        <v>656</v>
      </c>
      <c r="C10" s="17">
        <v>0.29615971054992601</v>
      </c>
      <c r="D10" s="17">
        <v>0.32301836972445802</v>
      </c>
      <c r="E10" s="17">
        <v>0.27418516702878198</v>
      </c>
      <c r="F10" s="17"/>
      <c r="G10" s="17">
        <v>0.32710929547353301</v>
      </c>
      <c r="H10" s="17">
        <v>0.27655031976017702</v>
      </c>
      <c r="I10" s="17">
        <v>0.31044535481194102</v>
      </c>
      <c r="J10" s="17">
        <v>0.32864375562474402</v>
      </c>
      <c r="K10" s="17">
        <v>0.25680836049065803</v>
      </c>
      <c r="L10" s="17">
        <v>0.27621201784526001</v>
      </c>
      <c r="M10" s="17"/>
      <c r="N10" s="17">
        <v>0.30987754187397698</v>
      </c>
      <c r="O10" s="17">
        <v>0.29605193016664899</v>
      </c>
      <c r="P10" s="17">
        <v>0.30575667501172499</v>
      </c>
      <c r="Q10" s="17">
        <v>0.27096270644805298</v>
      </c>
      <c r="R10" s="17"/>
      <c r="S10" s="17">
        <v>0.286125110316791</v>
      </c>
      <c r="T10" s="17">
        <v>0.35824198163154602</v>
      </c>
      <c r="U10" s="17">
        <v>0.178267077870749</v>
      </c>
      <c r="V10" s="17">
        <v>0.27503156528103101</v>
      </c>
      <c r="W10" s="17">
        <v>0.342843601085423</v>
      </c>
      <c r="X10" s="17">
        <v>0.18227149078914601</v>
      </c>
      <c r="Y10" s="17">
        <v>0.25653298345532299</v>
      </c>
      <c r="Z10" s="17">
        <v>0.31660173806867198</v>
      </c>
      <c r="AA10" s="17">
        <v>0.40351100559862502</v>
      </c>
      <c r="AB10" s="17">
        <v>0.26681505800633099</v>
      </c>
      <c r="AC10" s="17">
        <v>0.34993762643099402</v>
      </c>
      <c r="AD10" s="17">
        <v>0.29905757046698001</v>
      </c>
      <c r="AE10" s="17"/>
      <c r="AF10" s="17">
        <v>0.28773190799458598</v>
      </c>
      <c r="AG10" s="17">
        <v>0.281740331714114</v>
      </c>
      <c r="AH10" s="17">
        <v>0.30697647769534397</v>
      </c>
      <c r="AI10" s="17">
        <v>0.31633122701124999</v>
      </c>
      <c r="AJ10" s="17">
        <v>0.322466506492111</v>
      </c>
      <c r="AK10" s="17">
        <v>0.31956883003242798</v>
      </c>
      <c r="AL10" s="17"/>
      <c r="AM10" s="17">
        <v>0.229606743219232</v>
      </c>
      <c r="AN10" s="17">
        <v>0.35475600619291398</v>
      </c>
      <c r="AO10" s="17">
        <v>0.31473741049766502</v>
      </c>
      <c r="AP10" s="17">
        <v>0.260200792043013</v>
      </c>
      <c r="AQ10" s="17">
        <v>0.15972102543590599</v>
      </c>
      <c r="AR10" s="17"/>
      <c r="AS10" s="17">
        <v>0.32150325383538603</v>
      </c>
      <c r="AT10" s="17">
        <v>0.22151762495275601</v>
      </c>
      <c r="AU10" s="17">
        <v>0.32549444108190401</v>
      </c>
      <c r="AV10" s="17">
        <v>0.303381116953098</v>
      </c>
      <c r="AW10" s="17">
        <v>0.299533201515366</v>
      </c>
      <c r="AX10" s="17">
        <v>0.32696045283620201</v>
      </c>
      <c r="AY10" s="17"/>
      <c r="AZ10" s="17">
        <v>0.300710747057156</v>
      </c>
      <c r="BA10" s="17">
        <v>0.37770654791576402</v>
      </c>
      <c r="BB10" s="17">
        <v>0.28391646390141101</v>
      </c>
      <c r="BC10" s="17">
        <v>0.16876784579510001</v>
      </c>
      <c r="BD10" s="17">
        <v>0.25866981511491899</v>
      </c>
      <c r="BE10" s="17"/>
      <c r="BF10" s="17">
        <v>0.30949244014787203</v>
      </c>
      <c r="BG10" s="17"/>
      <c r="BH10" s="17">
        <v>0.31932216782856498</v>
      </c>
      <c r="BI10" s="17"/>
      <c r="BJ10" s="17">
        <v>0.29233006595289501</v>
      </c>
      <c r="BK10" s="17">
        <v>0.28771273360736799</v>
      </c>
      <c r="BL10" s="17">
        <v>0.27063066177226403</v>
      </c>
      <c r="BM10" s="17">
        <v>0.27567143899241903</v>
      </c>
      <c r="BN10" s="17">
        <v>0.28189357129466602</v>
      </c>
      <c r="BO10" s="17">
        <v>0.29042382718294601</v>
      </c>
      <c r="BP10" s="17"/>
      <c r="BQ10" s="17">
        <v>0.29477289478163798</v>
      </c>
      <c r="BR10" s="17">
        <v>0.33025806231341998</v>
      </c>
      <c r="BS10" s="17">
        <v>0.303757869964069</v>
      </c>
      <c r="BT10" s="17"/>
      <c r="BU10" s="17">
        <v>0.31269172134457002</v>
      </c>
      <c r="BV10" s="17">
        <v>0.30621586784370902</v>
      </c>
      <c r="BW10" s="17">
        <v>0.30976060146625201</v>
      </c>
      <c r="BX10" s="17"/>
      <c r="BY10" s="17">
        <v>0.32311671592549601</v>
      </c>
      <c r="BZ10" s="17"/>
      <c r="CA10" s="17">
        <v>0.23941474803560001</v>
      </c>
    </row>
    <row r="11" spans="2:79" x14ac:dyDescent="0.35">
      <c r="B11" s="18" t="s">
        <v>657</v>
      </c>
      <c r="C11" s="17">
        <v>0.357022806667185</v>
      </c>
      <c r="D11" s="17">
        <v>0.36152520741060201</v>
      </c>
      <c r="E11" s="17">
        <v>0.34989416004465701</v>
      </c>
      <c r="F11" s="17"/>
      <c r="G11" s="17">
        <v>0.36507217633039701</v>
      </c>
      <c r="H11" s="17">
        <v>0.344988724596693</v>
      </c>
      <c r="I11" s="17">
        <v>0.285741902398784</v>
      </c>
      <c r="J11" s="17">
        <v>0.36815445992742002</v>
      </c>
      <c r="K11" s="17">
        <v>0.40999956181173097</v>
      </c>
      <c r="L11" s="17">
        <v>0.38055356709052801</v>
      </c>
      <c r="M11" s="17"/>
      <c r="N11" s="17">
        <v>0.34967737804516602</v>
      </c>
      <c r="O11" s="17">
        <v>0.357247351020063</v>
      </c>
      <c r="P11" s="17">
        <v>0.33681005214777299</v>
      </c>
      <c r="Q11" s="17">
        <v>0.38035857767653303</v>
      </c>
      <c r="R11" s="17"/>
      <c r="S11" s="17">
        <v>0.39206383460966099</v>
      </c>
      <c r="T11" s="17">
        <v>0.25438657949995902</v>
      </c>
      <c r="U11" s="17">
        <v>0.396456077409162</v>
      </c>
      <c r="V11" s="17">
        <v>0.40855528369233501</v>
      </c>
      <c r="W11" s="17">
        <v>0.32428953156456902</v>
      </c>
      <c r="X11" s="17">
        <v>0.358950548158599</v>
      </c>
      <c r="Y11" s="17">
        <v>0.400840169379438</v>
      </c>
      <c r="Z11" s="17">
        <v>0.27866833746570102</v>
      </c>
      <c r="AA11" s="17">
        <v>0.27083390875343799</v>
      </c>
      <c r="AB11" s="17">
        <v>0.42893020466716603</v>
      </c>
      <c r="AC11" s="17">
        <v>0.46334285033212602</v>
      </c>
      <c r="AD11" s="17">
        <v>0.46454586224557798</v>
      </c>
      <c r="AE11" s="17"/>
      <c r="AF11" s="17">
        <v>0.37081088509774501</v>
      </c>
      <c r="AG11" s="17">
        <v>0.35659834394095902</v>
      </c>
      <c r="AH11" s="17">
        <v>0.38256417306669099</v>
      </c>
      <c r="AI11" s="17">
        <v>0.293828562053144</v>
      </c>
      <c r="AJ11" s="17">
        <v>0.433605993350414</v>
      </c>
      <c r="AK11" s="17">
        <v>0.29641778530254398</v>
      </c>
      <c r="AL11" s="17"/>
      <c r="AM11" s="17">
        <v>0.33269113272857598</v>
      </c>
      <c r="AN11" s="17">
        <v>0.37352559643410799</v>
      </c>
      <c r="AO11" s="17">
        <v>0.36939518971784802</v>
      </c>
      <c r="AP11" s="17">
        <v>0.32024587705389301</v>
      </c>
      <c r="AQ11" s="17">
        <v>0.436145831838957</v>
      </c>
      <c r="AR11" s="17"/>
      <c r="AS11" s="17">
        <v>0.36146896546338497</v>
      </c>
      <c r="AT11" s="17">
        <v>0.31713104001836001</v>
      </c>
      <c r="AU11" s="17">
        <v>0.394589562017922</v>
      </c>
      <c r="AV11" s="17">
        <v>0.36158270121229602</v>
      </c>
      <c r="AW11" s="17">
        <v>0.36507276070581401</v>
      </c>
      <c r="AX11" s="17">
        <v>0.34419229899673298</v>
      </c>
      <c r="AY11" s="17"/>
      <c r="AZ11" s="17">
        <v>0.35666755613529399</v>
      </c>
      <c r="BA11" s="17">
        <v>0.29133872480776402</v>
      </c>
      <c r="BB11" s="17">
        <v>0.364319908862136</v>
      </c>
      <c r="BC11" s="17">
        <v>0.37803049730998001</v>
      </c>
      <c r="BD11" s="17">
        <v>0.40736428716990097</v>
      </c>
      <c r="BE11" s="17"/>
      <c r="BF11" s="17">
        <v>0.34058149919778802</v>
      </c>
      <c r="BG11" s="17"/>
      <c r="BH11" s="17">
        <v>0.33667714512692098</v>
      </c>
      <c r="BI11" s="17"/>
      <c r="BJ11" s="17">
        <v>0.345258593303087</v>
      </c>
      <c r="BK11" s="17">
        <v>0.352248076633848</v>
      </c>
      <c r="BL11" s="17">
        <v>0.40786023378042202</v>
      </c>
      <c r="BM11" s="17">
        <v>0.30339789246953602</v>
      </c>
      <c r="BN11" s="17">
        <v>0.44273849371892399</v>
      </c>
      <c r="BO11" s="17">
        <v>0.30289221899536101</v>
      </c>
      <c r="BP11" s="17"/>
      <c r="BQ11" s="17">
        <v>0.30821554398040502</v>
      </c>
      <c r="BR11" s="17">
        <v>0.33485340486064402</v>
      </c>
      <c r="BS11" s="17">
        <v>0.392425094267843</v>
      </c>
      <c r="BT11" s="17"/>
      <c r="BU11" s="17">
        <v>0.23843755836222399</v>
      </c>
      <c r="BV11" s="17">
        <v>0.38310132878037101</v>
      </c>
      <c r="BW11" s="17">
        <v>0.36320987225041701</v>
      </c>
      <c r="BX11" s="17"/>
      <c r="BY11" s="17">
        <v>0.31784503126806901</v>
      </c>
      <c r="BZ11" s="17"/>
      <c r="CA11" s="17">
        <v>0.41433604842558303</v>
      </c>
    </row>
    <row r="12" spans="2:79" x14ac:dyDescent="0.35">
      <c r="B12" s="18" t="s">
        <v>658</v>
      </c>
      <c r="C12" s="17">
        <v>0.11316426152107301</v>
      </c>
      <c r="D12" s="17">
        <v>9.0879060859795399E-2</v>
      </c>
      <c r="E12" s="17">
        <v>0.131289479095581</v>
      </c>
      <c r="F12" s="17"/>
      <c r="G12" s="17">
        <v>0.142474833712984</v>
      </c>
      <c r="H12" s="17">
        <v>8.2190827865593202E-2</v>
      </c>
      <c r="I12" s="17">
        <v>0.14566978823827101</v>
      </c>
      <c r="J12" s="17">
        <v>0.133834273427693</v>
      </c>
      <c r="K12" s="17">
        <v>0.12570901699024301</v>
      </c>
      <c r="L12" s="17">
        <v>5.4013978798144201E-2</v>
      </c>
      <c r="M12" s="17"/>
      <c r="N12" s="17">
        <v>0.108549077165238</v>
      </c>
      <c r="O12" s="17">
        <v>0.139228754478088</v>
      </c>
      <c r="P12" s="17">
        <v>0.109324070154095</v>
      </c>
      <c r="Q12" s="17">
        <v>9.3893380811756799E-2</v>
      </c>
      <c r="R12" s="17"/>
      <c r="S12" s="17">
        <v>0.109414275597495</v>
      </c>
      <c r="T12" s="17">
        <v>0.121907103593419</v>
      </c>
      <c r="U12" s="17">
        <v>0.18615534067824799</v>
      </c>
      <c r="V12" s="17">
        <v>9.0429009170689897E-2</v>
      </c>
      <c r="W12" s="17">
        <v>4.4287974828768201E-2</v>
      </c>
      <c r="X12" s="17">
        <v>0.19282677465845399</v>
      </c>
      <c r="Y12" s="17">
        <v>0.12232889760736999</v>
      </c>
      <c r="Z12" s="17">
        <v>0.162161100310839</v>
      </c>
      <c r="AA12" s="17">
        <v>0.104919492403778</v>
      </c>
      <c r="AB12" s="17">
        <v>6.0348877774253899E-2</v>
      </c>
      <c r="AC12" s="17">
        <v>3.4596523194040198E-2</v>
      </c>
      <c r="AD12" s="17">
        <v>8.9649694533361995E-2</v>
      </c>
      <c r="AE12" s="17"/>
      <c r="AF12" s="17">
        <v>8.7021026640784802E-2</v>
      </c>
      <c r="AG12" s="17">
        <v>0.123409585371306</v>
      </c>
      <c r="AH12" s="17">
        <v>0.12792534754370599</v>
      </c>
      <c r="AI12" s="17">
        <v>8.1898918740538507E-2</v>
      </c>
      <c r="AJ12" s="17">
        <v>0.13392044752961799</v>
      </c>
      <c r="AK12" s="17">
        <v>0.127971807681137</v>
      </c>
      <c r="AL12" s="17"/>
      <c r="AM12" s="17">
        <v>0.113955289075953</v>
      </c>
      <c r="AN12" s="17">
        <v>0.10492304095751299</v>
      </c>
      <c r="AO12" s="17">
        <v>9.9042409547596799E-2</v>
      </c>
      <c r="AP12" s="17">
        <v>0.16765316464472599</v>
      </c>
      <c r="AQ12" s="17">
        <v>5.7449601438211297E-2</v>
      </c>
      <c r="AR12" s="17"/>
      <c r="AS12" s="17">
        <v>0.13070738041206201</v>
      </c>
      <c r="AT12" s="17">
        <v>0.146175935388068</v>
      </c>
      <c r="AU12" s="17">
        <v>9.1348568660425095E-2</v>
      </c>
      <c r="AV12" s="17">
        <v>9.0202413362870298E-2</v>
      </c>
      <c r="AW12" s="17">
        <v>0.110311456153615</v>
      </c>
      <c r="AX12" s="17">
        <v>8.4538525397318903E-2</v>
      </c>
      <c r="AY12" s="17"/>
      <c r="AZ12" s="17">
        <v>9.43501150695224E-2</v>
      </c>
      <c r="BA12" s="17">
        <v>0.14725630662905201</v>
      </c>
      <c r="BB12" s="17">
        <v>9.9085496472349793E-2</v>
      </c>
      <c r="BC12" s="17">
        <v>0.12951232344976199</v>
      </c>
      <c r="BD12" s="17">
        <v>9.6150857710239193E-2</v>
      </c>
      <c r="BE12" s="17"/>
      <c r="BF12" s="17">
        <v>0.119825989410041</v>
      </c>
      <c r="BG12" s="17"/>
      <c r="BH12" s="17">
        <v>0.11076949706443801</v>
      </c>
      <c r="BI12" s="17"/>
      <c r="BJ12" s="17">
        <v>0.13674771366652599</v>
      </c>
      <c r="BK12" s="17">
        <v>7.7590152480499497E-2</v>
      </c>
      <c r="BL12" s="17">
        <v>0.105110781472555</v>
      </c>
      <c r="BM12" s="17">
        <v>0.14054447157556599</v>
      </c>
      <c r="BN12" s="17">
        <v>8.1148740024455407E-2</v>
      </c>
      <c r="BO12" s="17">
        <v>0.17505597371841</v>
      </c>
      <c r="BP12" s="17"/>
      <c r="BQ12" s="17">
        <v>0.13893225105090501</v>
      </c>
      <c r="BR12" s="17">
        <v>0.104779257871243</v>
      </c>
      <c r="BS12" s="17">
        <v>0.106122675647025</v>
      </c>
      <c r="BT12" s="17"/>
      <c r="BU12" s="17">
        <v>0.16664990563818899</v>
      </c>
      <c r="BV12" s="17">
        <v>0.116466957016056</v>
      </c>
      <c r="BW12" s="17">
        <v>0.10678147424871</v>
      </c>
      <c r="BX12" s="17"/>
      <c r="BY12" s="17">
        <v>0.169498120014485</v>
      </c>
      <c r="BZ12" s="17"/>
      <c r="CA12" s="17">
        <v>0.11512114359964599</v>
      </c>
    </row>
    <row r="13" spans="2:79" x14ac:dyDescent="0.35">
      <c r="B13" s="18" t="s">
        <v>136</v>
      </c>
      <c r="C13" s="19">
        <v>0.13885272489221501</v>
      </c>
      <c r="D13" s="19">
        <v>0.123167836164414</v>
      </c>
      <c r="E13" s="19">
        <v>0.155004513877222</v>
      </c>
      <c r="F13" s="19"/>
      <c r="G13" s="19">
        <v>6.1000812714047198E-2</v>
      </c>
      <c r="H13" s="19">
        <v>0.168307408795311</v>
      </c>
      <c r="I13" s="19">
        <v>0.16512561906259901</v>
      </c>
      <c r="J13" s="19">
        <v>8.84366735310156E-2</v>
      </c>
      <c r="K13" s="19">
        <v>0.14850262410420301</v>
      </c>
      <c r="L13" s="19">
        <v>0.186024630362987</v>
      </c>
      <c r="M13" s="19"/>
      <c r="N13" s="19">
        <v>0.12043587981866399</v>
      </c>
      <c r="O13" s="19">
        <v>0.14340818737983099</v>
      </c>
      <c r="P13" s="19">
        <v>0.16373350476083101</v>
      </c>
      <c r="Q13" s="19">
        <v>0.13179290579993899</v>
      </c>
      <c r="R13" s="19"/>
      <c r="S13" s="19">
        <v>0.124831448209041</v>
      </c>
      <c r="T13" s="19">
        <v>0.17776637352470401</v>
      </c>
      <c r="U13" s="19">
        <v>0.19665331152771001</v>
      </c>
      <c r="V13" s="19">
        <v>0.104350607526651</v>
      </c>
      <c r="W13" s="19">
        <v>0.13417699903663999</v>
      </c>
      <c r="X13" s="19">
        <v>0.158118171302599</v>
      </c>
      <c r="Y13" s="19">
        <v>0.124468964668158</v>
      </c>
      <c r="Z13" s="19">
        <v>0.13984350626980299</v>
      </c>
      <c r="AA13" s="19">
        <v>0.113383205350328</v>
      </c>
      <c r="AB13" s="19">
        <v>0.16189074573531401</v>
      </c>
      <c r="AC13" s="19">
        <v>6.6272576658815197E-2</v>
      </c>
      <c r="AD13" s="19">
        <v>0.10789920562802301</v>
      </c>
      <c r="AE13" s="19"/>
      <c r="AF13" s="19">
        <v>0.175864569084731</v>
      </c>
      <c r="AG13" s="19">
        <v>0.12869331687067301</v>
      </c>
      <c r="AH13" s="19">
        <v>0.10728250380135999</v>
      </c>
      <c r="AI13" s="19">
        <v>0.18513956388511099</v>
      </c>
      <c r="AJ13" s="19">
        <v>9.9872074328303903E-2</v>
      </c>
      <c r="AK13" s="19">
        <v>0.124481564027629</v>
      </c>
      <c r="AL13" s="19"/>
      <c r="AM13" s="19">
        <v>0.16244518526511101</v>
      </c>
      <c r="AN13" s="19">
        <v>0.105630841340018</v>
      </c>
      <c r="AO13" s="19">
        <v>0.16455530479452199</v>
      </c>
      <c r="AP13" s="19">
        <v>0.105684935237973</v>
      </c>
      <c r="AQ13" s="19">
        <v>0.33165244549692102</v>
      </c>
      <c r="AR13" s="19"/>
      <c r="AS13" s="19">
        <v>0.122129478703056</v>
      </c>
      <c r="AT13" s="19">
        <v>0.18855575080529999</v>
      </c>
      <c r="AU13" s="19">
        <v>9.9664886079809306E-2</v>
      </c>
      <c r="AV13" s="19">
        <v>0.13484520882803799</v>
      </c>
      <c r="AW13" s="19">
        <v>0.12621417178193001</v>
      </c>
      <c r="AX13" s="19">
        <v>0.17404692860512599</v>
      </c>
      <c r="AY13" s="19"/>
      <c r="AZ13" s="19">
        <v>0.167747001438393</v>
      </c>
      <c r="BA13" s="19">
        <v>0.13171127536795799</v>
      </c>
      <c r="BB13" s="19">
        <v>0.122739851210694</v>
      </c>
      <c r="BC13" s="19">
        <v>0.138187720667939</v>
      </c>
      <c r="BD13" s="19">
        <v>0.13816480607783799</v>
      </c>
      <c r="BE13" s="19"/>
      <c r="BF13" s="19">
        <v>0.13981476877621599</v>
      </c>
      <c r="BG13" s="19"/>
      <c r="BH13" s="19">
        <v>0.14165747645749599</v>
      </c>
      <c r="BI13" s="19"/>
      <c r="BJ13" s="19">
        <v>0.147523297562311</v>
      </c>
      <c r="BK13" s="19">
        <v>0.15133756775194099</v>
      </c>
      <c r="BL13" s="19">
        <v>0.13922761794616501</v>
      </c>
      <c r="BM13" s="19">
        <v>0.13689160756705901</v>
      </c>
      <c r="BN13" s="19">
        <v>0.12040913365331</v>
      </c>
      <c r="BO13" s="19">
        <v>7.9168618171105903E-2</v>
      </c>
      <c r="BP13" s="19"/>
      <c r="BQ13" s="19">
        <v>0.12250386384911099</v>
      </c>
      <c r="BR13" s="19">
        <v>0.1049890939516</v>
      </c>
      <c r="BS13" s="19">
        <v>0.12235789389937</v>
      </c>
      <c r="BT13" s="19"/>
      <c r="BU13" s="19">
        <v>0.14888136595765999</v>
      </c>
      <c r="BV13" s="19">
        <v>8.9208337378459998E-2</v>
      </c>
      <c r="BW13" s="19">
        <v>0.12803505415717301</v>
      </c>
      <c r="BX13" s="19"/>
      <c r="BY13" s="19">
        <v>3.8493938814353701E-2</v>
      </c>
      <c r="BZ13" s="19"/>
      <c r="CA13" s="19">
        <v>0.14425465258289599</v>
      </c>
    </row>
    <row r="14" spans="2:79" x14ac:dyDescent="0.35">
      <c r="B14" s="16" t="s">
        <v>582</v>
      </c>
    </row>
    <row r="15" spans="2:79" x14ac:dyDescent="0.35">
      <c r="B15" t="s">
        <v>107</v>
      </c>
    </row>
    <row r="16" spans="2:79" x14ac:dyDescent="0.35">
      <c r="B16" t="s">
        <v>108</v>
      </c>
    </row>
    <row r="18" spans="2:2" x14ac:dyDescent="0.35">
      <c r="B18"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CA24"/>
  <sheetViews>
    <sheetView showGridLines="0" topLeftCell="A18"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689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101.5" x14ac:dyDescent="0.35">
      <c r="B9" s="18" t="s">
        <v>678</v>
      </c>
      <c r="C9" s="17">
        <v>0.110588670759084</v>
      </c>
      <c r="D9" s="17">
        <v>0.113234031545852</v>
      </c>
      <c r="E9" s="17">
        <v>0.10709859486791</v>
      </c>
      <c r="F9" s="17"/>
      <c r="G9" s="17">
        <v>0.116291422063898</v>
      </c>
      <c r="H9" s="17">
        <v>0.116523279690772</v>
      </c>
      <c r="I9" s="17">
        <v>0.13480511127817801</v>
      </c>
      <c r="J9" s="17">
        <v>0.102372463546655</v>
      </c>
      <c r="K9" s="17">
        <v>0.105825274849349</v>
      </c>
      <c r="L9" s="17">
        <v>9.2191407671547099E-2</v>
      </c>
      <c r="M9" s="17"/>
      <c r="N9" s="17">
        <v>0.107599760469249</v>
      </c>
      <c r="O9" s="17">
        <v>0.116538232138026</v>
      </c>
      <c r="P9" s="17">
        <v>0.102137196952478</v>
      </c>
      <c r="Q9" s="17">
        <v>0.117215467710355</v>
      </c>
      <c r="R9" s="17"/>
      <c r="S9" s="17">
        <v>0.125399999112698</v>
      </c>
      <c r="T9" s="17">
        <v>0.13711011781013099</v>
      </c>
      <c r="U9" s="17">
        <v>9.8724653834459594E-2</v>
      </c>
      <c r="V9" s="17">
        <v>0.12954106302468499</v>
      </c>
      <c r="W9" s="17">
        <v>0.142051897203509</v>
      </c>
      <c r="X9" s="17">
        <v>7.7076206807577E-2</v>
      </c>
      <c r="Y9" s="17">
        <v>0.120641637270303</v>
      </c>
      <c r="Z9" s="17">
        <v>0.111656263231457</v>
      </c>
      <c r="AA9" s="17">
        <v>9.5879596944458301E-2</v>
      </c>
      <c r="AB9" s="17">
        <v>0.104164457963386</v>
      </c>
      <c r="AC9" s="17">
        <v>5.5698703175027398E-2</v>
      </c>
      <c r="AD9" s="17">
        <v>6.5222657405060405E-2</v>
      </c>
      <c r="AE9" s="17"/>
      <c r="AF9" s="17">
        <v>9.0354454958910896E-2</v>
      </c>
      <c r="AG9" s="17">
        <v>0.116494966803681</v>
      </c>
      <c r="AH9" s="17">
        <v>0.11496894772088199</v>
      </c>
      <c r="AI9" s="17">
        <v>0.11629115157815401</v>
      </c>
      <c r="AJ9" s="17">
        <v>0.13794286138932799</v>
      </c>
      <c r="AK9" s="17">
        <v>0.11749517520094201</v>
      </c>
      <c r="AL9" s="17"/>
      <c r="AM9" s="17">
        <v>9.3438705264739602E-2</v>
      </c>
      <c r="AN9" s="17">
        <v>0.10967513071142999</v>
      </c>
      <c r="AO9" s="17">
        <v>0.119096775221587</v>
      </c>
      <c r="AP9" s="17">
        <v>0.132104192776556</v>
      </c>
      <c r="AQ9" s="17">
        <v>0.17462549643389699</v>
      </c>
      <c r="AR9" s="17"/>
      <c r="AS9" s="17">
        <v>0.12408627636210399</v>
      </c>
      <c r="AT9" s="17">
        <v>0.10810478186199</v>
      </c>
      <c r="AU9" s="17">
        <v>0.121352184765672</v>
      </c>
      <c r="AV9" s="17">
        <v>0.10390281162873199</v>
      </c>
      <c r="AW9" s="17">
        <v>0.104479236568169</v>
      </c>
      <c r="AX9" s="17">
        <v>8.3146237910442705E-2</v>
      </c>
      <c r="AY9" s="17"/>
      <c r="AZ9" s="17">
        <v>9.77984859936704E-2</v>
      </c>
      <c r="BA9" s="17">
        <v>0.112633444077957</v>
      </c>
      <c r="BB9" s="17">
        <v>0.11665779715883</v>
      </c>
      <c r="BC9" s="17">
        <v>0.128113625648417</v>
      </c>
      <c r="BD9" s="17">
        <v>0.11034018912171201</v>
      </c>
      <c r="BE9" s="17"/>
      <c r="BF9" s="17">
        <v>0.11531959969753899</v>
      </c>
      <c r="BG9" s="17"/>
      <c r="BH9" s="17">
        <v>0.112025343678663</v>
      </c>
      <c r="BI9" s="17"/>
      <c r="BJ9" s="17">
        <v>9.9154299627505299E-2</v>
      </c>
      <c r="BK9" s="17">
        <v>0.10408403716763601</v>
      </c>
      <c r="BL9" s="17">
        <v>0.116616486434518</v>
      </c>
      <c r="BM9" s="17">
        <v>0.10990652102849</v>
      </c>
      <c r="BN9" s="17">
        <v>0.16427597428638099</v>
      </c>
      <c r="BO9" s="17">
        <v>0.116987960849121</v>
      </c>
      <c r="BP9" s="17"/>
      <c r="BQ9" s="17">
        <v>0.132022064358501</v>
      </c>
      <c r="BR9" s="17">
        <v>0.104914423970912</v>
      </c>
      <c r="BS9" s="17">
        <v>0.11219614157379899</v>
      </c>
      <c r="BT9" s="17"/>
      <c r="BU9" s="17">
        <v>0.126370702515087</v>
      </c>
      <c r="BV9" s="17">
        <v>0.11197817684212399</v>
      </c>
      <c r="BW9" s="17">
        <v>0.11186819421635499</v>
      </c>
      <c r="BX9" s="17"/>
      <c r="BY9" s="17">
        <v>0.14371449281290599</v>
      </c>
      <c r="BZ9" s="17"/>
      <c r="CA9" s="17">
        <v>0.139236538155772</v>
      </c>
    </row>
    <row r="10" spans="2:79" ht="116" x14ac:dyDescent="0.35">
      <c r="B10" s="18" t="s">
        <v>679</v>
      </c>
      <c r="C10" s="17">
        <v>0.105875390083232</v>
      </c>
      <c r="D10" s="17">
        <v>0.11066622338094299</v>
      </c>
      <c r="E10" s="17">
        <v>0.101016157853482</v>
      </c>
      <c r="F10" s="17"/>
      <c r="G10" s="17">
        <v>0.100098721121458</v>
      </c>
      <c r="H10" s="17">
        <v>0.11851372537725199</v>
      </c>
      <c r="I10" s="17">
        <v>0.120905642531524</v>
      </c>
      <c r="J10" s="17">
        <v>0.105765303979222</v>
      </c>
      <c r="K10" s="17">
        <v>9.6400656845503696E-2</v>
      </c>
      <c r="L10" s="17">
        <v>9.3726583292028903E-2</v>
      </c>
      <c r="M10" s="17"/>
      <c r="N10" s="17">
        <v>0.122932248579971</v>
      </c>
      <c r="O10" s="17">
        <v>9.7761527282323096E-2</v>
      </c>
      <c r="P10" s="17">
        <v>9.9686396222310195E-2</v>
      </c>
      <c r="Q10" s="17">
        <v>9.9615391030685105E-2</v>
      </c>
      <c r="R10" s="17"/>
      <c r="S10" s="17">
        <v>0.11177886587762099</v>
      </c>
      <c r="T10" s="17">
        <v>0.120986626789878</v>
      </c>
      <c r="U10" s="17">
        <v>0.14300349198286599</v>
      </c>
      <c r="V10" s="17">
        <v>9.8660206723816299E-2</v>
      </c>
      <c r="W10" s="17">
        <v>7.9929076771193999E-2</v>
      </c>
      <c r="X10" s="17">
        <v>0.103092452257481</v>
      </c>
      <c r="Y10" s="17">
        <v>9.8520372724822503E-2</v>
      </c>
      <c r="Z10" s="17">
        <v>0.111199158867394</v>
      </c>
      <c r="AA10" s="17">
        <v>0.10128566856337901</v>
      </c>
      <c r="AB10" s="17">
        <v>6.3009049063279393E-2</v>
      </c>
      <c r="AC10" s="17">
        <v>0.10269588531540499</v>
      </c>
      <c r="AD10" s="17">
        <v>0.167648504723239</v>
      </c>
      <c r="AE10" s="17"/>
      <c r="AF10" s="17">
        <v>9.5126342113149104E-2</v>
      </c>
      <c r="AG10" s="17">
        <v>9.7041926864610495E-2</v>
      </c>
      <c r="AH10" s="17">
        <v>0.120280554068809</v>
      </c>
      <c r="AI10" s="17">
        <v>0.11988795305835501</v>
      </c>
      <c r="AJ10" s="17">
        <v>0.120537048781319</v>
      </c>
      <c r="AK10" s="17">
        <v>0.14767544845785699</v>
      </c>
      <c r="AL10" s="17"/>
      <c r="AM10" s="17">
        <v>7.5902916839157897E-2</v>
      </c>
      <c r="AN10" s="17">
        <v>0.100514641315558</v>
      </c>
      <c r="AO10" s="17">
        <v>0.12605091841765201</v>
      </c>
      <c r="AP10" s="17">
        <v>0.126523390139924</v>
      </c>
      <c r="AQ10" s="17">
        <v>0.105954431379611</v>
      </c>
      <c r="AR10" s="17"/>
      <c r="AS10" s="17">
        <v>0.111908443832234</v>
      </c>
      <c r="AT10" s="17">
        <v>9.0766416426031699E-2</v>
      </c>
      <c r="AU10" s="17">
        <v>0.122757122227851</v>
      </c>
      <c r="AV10" s="17">
        <v>0.116255132061494</v>
      </c>
      <c r="AW10" s="17">
        <v>6.7310639614228604E-2</v>
      </c>
      <c r="AX10" s="17">
        <v>0.133581642860961</v>
      </c>
      <c r="AY10" s="17"/>
      <c r="AZ10" s="17">
        <v>0.120500495628801</v>
      </c>
      <c r="BA10" s="17">
        <v>0.10616917053104601</v>
      </c>
      <c r="BB10" s="17">
        <v>9.0174653342833103E-2</v>
      </c>
      <c r="BC10" s="17">
        <v>0.10013434141713499</v>
      </c>
      <c r="BD10" s="17">
        <v>0.10919436842602</v>
      </c>
      <c r="BE10" s="17"/>
      <c r="BF10" s="17">
        <v>0.10729230304899499</v>
      </c>
      <c r="BG10" s="17"/>
      <c r="BH10" s="17">
        <v>0.102580591880337</v>
      </c>
      <c r="BI10" s="17"/>
      <c r="BJ10" s="17">
        <v>0.110567317500599</v>
      </c>
      <c r="BK10" s="17">
        <v>9.9752641646006807E-2</v>
      </c>
      <c r="BL10" s="17">
        <v>0.113056511716117</v>
      </c>
      <c r="BM10" s="17">
        <v>8.2655096830989302E-2</v>
      </c>
      <c r="BN10" s="17">
        <v>0.15608386927099599</v>
      </c>
      <c r="BO10" s="17">
        <v>9.1844512116139601E-2</v>
      </c>
      <c r="BP10" s="17"/>
      <c r="BQ10" s="17">
        <v>0.13726493114292401</v>
      </c>
      <c r="BR10" s="17">
        <v>9.8634417487513296E-2</v>
      </c>
      <c r="BS10" s="17">
        <v>0.10489030126641399</v>
      </c>
      <c r="BT10" s="17"/>
      <c r="BU10" s="17">
        <v>0.14403398129949099</v>
      </c>
      <c r="BV10" s="17">
        <v>0.10870242033913</v>
      </c>
      <c r="BW10" s="17">
        <v>0.10081324705879501</v>
      </c>
      <c r="BX10" s="17"/>
      <c r="BY10" s="17">
        <v>0.12841085112322101</v>
      </c>
      <c r="BZ10" s="17"/>
      <c r="CA10" s="17">
        <v>0.13828888498296099</v>
      </c>
    </row>
    <row r="11" spans="2:79" ht="101.5" x14ac:dyDescent="0.35">
      <c r="B11" s="18" t="s">
        <v>680</v>
      </c>
      <c r="C11" s="17">
        <v>9.4278774675386395E-2</v>
      </c>
      <c r="D11" s="17">
        <v>8.4381994658061094E-2</v>
      </c>
      <c r="E11" s="17">
        <v>0.103640800277034</v>
      </c>
      <c r="F11" s="17"/>
      <c r="G11" s="17">
        <v>8.8349142892015703E-2</v>
      </c>
      <c r="H11" s="17">
        <v>9.4641734591464494E-2</v>
      </c>
      <c r="I11" s="17">
        <v>9.1683977616401194E-2</v>
      </c>
      <c r="J11" s="17">
        <v>8.2019988919923598E-2</v>
      </c>
      <c r="K11" s="17">
        <v>0.118094833460997</v>
      </c>
      <c r="L11" s="17">
        <v>9.4019222505658695E-2</v>
      </c>
      <c r="M11" s="17"/>
      <c r="N11" s="17">
        <v>9.2273686928777396E-2</v>
      </c>
      <c r="O11" s="17">
        <v>0.10645508286714001</v>
      </c>
      <c r="P11" s="17">
        <v>7.3105760327004901E-2</v>
      </c>
      <c r="Q11" s="17">
        <v>0.101533488236337</v>
      </c>
      <c r="R11" s="17"/>
      <c r="S11" s="17">
        <v>9.7234258414711297E-2</v>
      </c>
      <c r="T11" s="17">
        <v>0.116555210655585</v>
      </c>
      <c r="U11" s="17">
        <v>0.10341254426025299</v>
      </c>
      <c r="V11" s="17">
        <v>9.2757466394496599E-2</v>
      </c>
      <c r="W11" s="17">
        <v>0.109318922737633</v>
      </c>
      <c r="X11" s="17">
        <v>6.4784949920077606E-2</v>
      </c>
      <c r="Y11" s="17">
        <v>7.8683592884244299E-2</v>
      </c>
      <c r="Z11" s="17">
        <v>9.5083607455475297E-2</v>
      </c>
      <c r="AA11" s="17">
        <v>9.95810691616211E-2</v>
      </c>
      <c r="AB11" s="17">
        <v>7.0862655737599298E-2</v>
      </c>
      <c r="AC11" s="17">
        <v>9.7332256840437698E-2</v>
      </c>
      <c r="AD11" s="17">
        <v>0.10377576344382999</v>
      </c>
      <c r="AE11" s="17"/>
      <c r="AF11" s="17">
        <v>0.101720895711591</v>
      </c>
      <c r="AG11" s="17">
        <v>8.92691225745008E-2</v>
      </c>
      <c r="AH11" s="17">
        <v>0.101736410869086</v>
      </c>
      <c r="AI11" s="17">
        <v>7.4231325148712599E-2</v>
      </c>
      <c r="AJ11" s="17">
        <v>0.103777979141187</v>
      </c>
      <c r="AK11" s="17">
        <v>0.123848301332202</v>
      </c>
      <c r="AL11" s="17"/>
      <c r="AM11" s="17">
        <v>9.34559831067545E-2</v>
      </c>
      <c r="AN11" s="17">
        <v>9.4496349227647006E-2</v>
      </c>
      <c r="AO11" s="17">
        <v>9.7834764395709095E-2</v>
      </c>
      <c r="AP11" s="17">
        <v>9.4907292461287499E-2</v>
      </c>
      <c r="AQ11" s="17">
        <v>0.107549879701933</v>
      </c>
      <c r="AR11" s="17"/>
      <c r="AS11" s="17">
        <v>7.3692825177197899E-2</v>
      </c>
      <c r="AT11" s="17">
        <v>0.112948442671001</v>
      </c>
      <c r="AU11" s="17">
        <v>0.103862786626554</v>
      </c>
      <c r="AV11" s="17">
        <v>9.3495890486913896E-2</v>
      </c>
      <c r="AW11" s="17">
        <v>8.8836982922610205E-2</v>
      </c>
      <c r="AX11" s="17">
        <v>8.9062853540205406E-2</v>
      </c>
      <c r="AY11" s="17"/>
      <c r="AZ11" s="17">
        <v>9.2774755817023102E-2</v>
      </c>
      <c r="BA11" s="17">
        <v>9.7637615635111794E-2</v>
      </c>
      <c r="BB11" s="17">
        <v>9.8234095701902197E-2</v>
      </c>
      <c r="BC11" s="17">
        <v>8.9512862648295694E-2</v>
      </c>
      <c r="BD11" s="17">
        <v>8.8791962839767799E-2</v>
      </c>
      <c r="BE11" s="17"/>
      <c r="BF11" s="17">
        <v>9.4581735455989593E-2</v>
      </c>
      <c r="BG11" s="17"/>
      <c r="BH11" s="17">
        <v>9.9290791883534901E-2</v>
      </c>
      <c r="BI11" s="17"/>
      <c r="BJ11" s="17">
        <v>8.5598591856568207E-2</v>
      </c>
      <c r="BK11" s="17">
        <v>0.11246809031971899</v>
      </c>
      <c r="BL11" s="17">
        <v>9.3183503438156706E-2</v>
      </c>
      <c r="BM11" s="17">
        <v>9.2450212578707905E-2</v>
      </c>
      <c r="BN11" s="17">
        <v>4.9099241017695798E-2</v>
      </c>
      <c r="BO11" s="17">
        <v>8.6440759324842506E-2</v>
      </c>
      <c r="BP11" s="17"/>
      <c r="BQ11" s="17">
        <v>9.6545983652130005E-2</v>
      </c>
      <c r="BR11" s="17">
        <v>0.100484802317648</v>
      </c>
      <c r="BS11" s="17">
        <v>9.69789590460398E-2</v>
      </c>
      <c r="BT11" s="17"/>
      <c r="BU11" s="17">
        <v>8.6334131720729596E-2</v>
      </c>
      <c r="BV11" s="17">
        <v>9.8454377421356098E-2</v>
      </c>
      <c r="BW11" s="17">
        <v>9.62420891170057E-2</v>
      </c>
      <c r="BX11" s="17"/>
      <c r="BY11" s="17">
        <v>5.5684491255991099E-2</v>
      </c>
      <c r="BZ11" s="17"/>
      <c r="CA11" s="17">
        <v>0.11934536777551399</v>
      </c>
    </row>
    <row r="12" spans="2:79" ht="87" x14ac:dyDescent="0.35">
      <c r="B12" s="18" t="s">
        <v>681</v>
      </c>
      <c r="C12" s="17">
        <v>6.9014205186011701E-2</v>
      </c>
      <c r="D12" s="17">
        <v>6.4310787633427194E-2</v>
      </c>
      <c r="E12" s="17">
        <v>7.2589784919621606E-2</v>
      </c>
      <c r="F12" s="17"/>
      <c r="G12" s="17">
        <v>0.101268962434613</v>
      </c>
      <c r="H12" s="17">
        <v>8.6956457425376596E-2</v>
      </c>
      <c r="I12" s="17">
        <v>5.3625206129856703E-2</v>
      </c>
      <c r="J12" s="17">
        <v>6.5998530691495597E-2</v>
      </c>
      <c r="K12" s="17">
        <v>6.1364870509872098E-2</v>
      </c>
      <c r="L12" s="17">
        <v>5.2902590225304302E-2</v>
      </c>
      <c r="M12" s="17"/>
      <c r="N12" s="17">
        <v>7.9406024070151196E-2</v>
      </c>
      <c r="O12" s="17">
        <v>6.9187047748494102E-2</v>
      </c>
      <c r="P12" s="17">
        <v>7.3246061331640702E-2</v>
      </c>
      <c r="Q12" s="17">
        <v>5.3595141060256202E-2</v>
      </c>
      <c r="R12" s="17"/>
      <c r="S12" s="17">
        <v>7.0781845151334497E-2</v>
      </c>
      <c r="T12" s="17">
        <v>6.5339276306425498E-2</v>
      </c>
      <c r="U12" s="17">
        <v>5.9375376399263803E-2</v>
      </c>
      <c r="V12" s="17">
        <v>5.9651098438297398E-2</v>
      </c>
      <c r="W12" s="17">
        <v>5.8593992227539797E-2</v>
      </c>
      <c r="X12" s="17">
        <v>9.0014693963184803E-2</v>
      </c>
      <c r="Y12" s="17">
        <v>7.9857489977827795E-2</v>
      </c>
      <c r="Z12" s="17">
        <v>7.1663430052232205E-2</v>
      </c>
      <c r="AA12" s="17">
        <v>7.2491635999888795E-2</v>
      </c>
      <c r="AB12" s="17">
        <v>5.4725696884606503E-2</v>
      </c>
      <c r="AC12" s="17">
        <v>6.7412980579620502E-2</v>
      </c>
      <c r="AD12" s="17">
        <v>9.2095346221724897E-2</v>
      </c>
      <c r="AE12" s="17"/>
      <c r="AF12" s="17">
        <v>6.1202517131226999E-2</v>
      </c>
      <c r="AG12" s="17">
        <v>6.35438838006252E-2</v>
      </c>
      <c r="AH12" s="17">
        <v>8.5097994286558398E-2</v>
      </c>
      <c r="AI12" s="17">
        <v>7.1662285540260606E-2</v>
      </c>
      <c r="AJ12" s="17">
        <v>8.3884464466465206E-2</v>
      </c>
      <c r="AK12" s="17">
        <v>8.89731145650456E-2</v>
      </c>
      <c r="AL12" s="17"/>
      <c r="AM12" s="17">
        <v>5.8687978541822797E-2</v>
      </c>
      <c r="AN12" s="17">
        <v>6.6291058918071105E-2</v>
      </c>
      <c r="AO12" s="17">
        <v>8.2556175922182895E-2</v>
      </c>
      <c r="AP12" s="17">
        <v>6.3101328012163505E-2</v>
      </c>
      <c r="AQ12" s="17">
        <v>7.4960597632252393E-2</v>
      </c>
      <c r="AR12" s="17"/>
      <c r="AS12" s="17">
        <v>7.5858229889066403E-2</v>
      </c>
      <c r="AT12" s="17">
        <v>6.87045206902797E-2</v>
      </c>
      <c r="AU12" s="17">
        <v>6.9800430867213395E-2</v>
      </c>
      <c r="AV12" s="17">
        <v>5.4699798058480201E-2</v>
      </c>
      <c r="AW12" s="17">
        <v>7.2214701376728196E-2</v>
      </c>
      <c r="AX12" s="17">
        <v>8.1242416910993306E-2</v>
      </c>
      <c r="AY12" s="17"/>
      <c r="AZ12" s="17">
        <v>7.4853551164361695E-2</v>
      </c>
      <c r="BA12" s="17">
        <v>6.6262599587438395E-2</v>
      </c>
      <c r="BB12" s="17">
        <v>6.5801911829194398E-2</v>
      </c>
      <c r="BC12" s="17">
        <v>5.1081644240011603E-2</v>
      </c>
      <c r="BD12" s="17">
        <v>7.53922695503359E-2</v>
      </c>
      <c r="BE12" s="17"/>
      <c r="BF12" s="17">
        <v>6.6640836888646193E-2</v>
      </c>
      <c r="BG12" s="17"/>
      <c r="BH12" s="17">
        <v>6.9792413256075894E-2</v>
      </c>
      <c r="BI12" s="17"/>
      <c r="BJ12" s="17">
        <v>6.6359801736083607E-2</v>
      </c>
      <c r="BK12" s="17">
        <v>5.8781250233284697E-2</v>
      </c>
      <c r="BL12" s="17">
        <v>7.5208024419880601E-2</v>
      </c>
      <c r="BM12" s="17">
        <v>5.2020781241259098E-2</v>
      </c>
      <c r="BN12" s="17">
        <v>0.10643233178339601</v>
      </c>
      <c r="BO12" s="17">
        <v>7.1662083574458801E-2</v>
      </c>
      <c r="BP12" s="17"/>
      <c r="BQ12" s="17">
        <v>7.0534301372570093E-2</v>
      </c>
      <c r="BR12" s="17">
        <v>6.9968965576423403E-2</v>
      </c>
      <c r="BS12" s="17">
        <v>7.2862057439507993E-2</v>
      </c>
      <c r="BT12" s="17"/>
      <c r="BU12" s="17">
        <v>0.122576302479619</v>
      </c>
      <c r="BV12" s="17">
        <v>7.7700753077524207E-2</v>
      </c>
      <c r="BW12" s="17">
        <v>6.7841769052033804E-2</v>
      </c>
      <c r="BX12" s="17"/>
      <c r="BY12" s="17">
        <v>4.2235154764764103E-2</v>
      </c>
      <c r="BZ12" s="17"/>
      <c r="CA12" s="17">
        <v>7.9962087762416298E-2</v>
      </c>
    </row>
    <row r="13" spans="2:79" ht="101.5" x14ac:dyDescent="0.35">
      <c r="B13" s="18" t="s">
        <v>682</v>
      </c>
      <c r="C13" s="17">
        <v>8.6046820306519806E-2</v>
      </c>
      <c r="D13" s="17">
        <v>8.8660053726899501E-2</v>
      </c>
      <c r="E13" s="17">
        <v>8.3205540717567E-2</v>
      </c>
      <c r="F13" s="17"/>
      <c r="G13" s="17">
        <v>8.9163039212369496E-2</v>
      </c>
      <c r="H13" s="17">
        <v>9.8061804693259105E-2</v>
      </c>
      <c r="I13" s="17">
        <v>7.1113124090606994E-2</v>
      </c>
      <c r="J13" s="17">
        <v>9.4133731414706504E-2</v>
      </c>
      <c r="K13" s="17">
        <v>7.8963705167490794E-2</v>
      </c>
      <c r="L13" s="17">
        <v>8.4482890183282297E-2</v>
      </c>
      <c r="M13" s="17"/>
      <c r="N13" s="17">
        <v>9.3022871283537895E-2</v>
      </c>
      <c r="O13" s="17">
        <v>9.1823466918846297E-2</v>
      </c>
      <c r="P13" s="17">
        <v>8.6864686802032604E-2</v>
      </c>
      <c r="Q13" s="17">
        <v>7.4262912061343098E-2</v>
      </c>
      <c r="R13" s="17"/>
      <c r="S13" s="17">
        <v>8.9203146895792895E-2</v>
      </c>
      <c r="T13" s="17">
        <v>6.00340977402892E-2</v>
      </c>
      <c r="U13" s="17">
        <v>8.3328011017729395E-2</v>
      </c>
      <c r="V13" s="17">
        <v>7.3369136243803701E-2</v>
      </c>
      <c r="W13" s="17">
        <v>8.1868795234272096E-2</v>
      </c>
      <c r="X13" s="17">
        <v>0.11106387910773299</v>
      </c>
      <c r="Y13" s="17">
        <v>0.135837905830891</v>
      </c>
      <c r="Z13" s="17">
        <v>8.5530464951513993E-2</v>
      </c>
      <c r="AA13" s="17">
        <v>6.2460786637996799E-2</v>
      </c>
      <c r="AB13" s="17">
        <v>8.8585203475857299E-2</v>
      </c>
      <c r="AC13" s="17">
        <v>0.108743423465869</v>
      </c>
      <c r="AD13" s="17">
        <v>7.30935424408162E-2</v>
      </c>
      <c r="AE13" s="17"/>
      <c r="AF13" s="17">
        <v>8.4074941043524795E-2</v>
      </c>
      <c r="AG13" s="17">
        <v>8.6661791931180301E-2</v>
      </c>
      <c r="AH13" s="17">
        <v>8.23088682914353E-2</v>
      </c>
      <c r="AI13" s="17">
        <v>9.3981246664996299E-2</v>
      </c>
      <c r="AJ13" s="17">
        <v>6.1671097085857399E-2</v>
      </c>
      <c r="AK13" s="17">
        <v>9.9066027178965801E-2</v>
      </c>
      <c r="AL13" s="17"/>
      <c r="AM13" s="17">
        <v>7.9159321430909604E-2</v>
      </c>
      <c r="AN13" s="17">
        <v>8.5131746129081198E-2</v>
      </c>
      <c r="AO13" s="17">
        <v>8.9692386035941707E-2</v>
      </c>
      <c r="AP13" s="17">
        <v>9.6094094021627594E-2</v>
      </c>
      <c r="AQ13" s="17">
        <v>8.21848592280158E-2</v>
      </c>
      <c r="AR13" s="17"/>
      <c r="AS13" s="17">
        <v>0.103976715965276</v>
      </c>
      <c r="AT13" s="17">
        <v>8.2533581159635397E-2</v>
      </c>
      <c r="AU13" s="17">
        <v>7.8718460843100996E-2</v>
      </c>
      <c r="AV13" s="17">
        <v>7.5869536271125707E-2</v>
      </c>
      <c r="AW13" s="17">
        <v>9.2605139551288407E-2</v>
      </c>
      <c r="AX13" s="17">
        <v>7.2837559558541001E-2</v>
      </c>
      <c r="AY13" s="17"/>
      <c r="AZ13" s="17">
        <v>8.1362613704753797E-2</v>
      </c>
      <c r="BA13" s="17">
        <v>6.4623802850035994E-2</v>
      </c>
      <c r="BB13" s="17">
        <v>9.7536583305210797E-2</v>
      </c>
      <c r="BC13" s="17">
        <v>0.10337625981866</v>
      </c>
      <c r="BD13" s="17">
        <v>0.102187980719365</v>
      </c>
      <c r="BE13" s="17"/>
      <c r="BF13" s="17">
        <v>8.4717297780192796E-2</v>
      </c>
      <c r="BG13" s="17"/>
      <c r="BH13" s="17">
        <v>8.1799708225965898E-2</v>
      </c>
      <c r="BI13" s="17"/>
      <c r="BJ13" s="17">
        <v>9.6836532402016007E-2</v>
      </c>
      <c r="BK13" s="17">
        <v>7.0203110651538295E-2</v>
      </c>
      <c r="BL13" s="17">
        <v>8.3940560786293195E-2</v>
      </c>
      <c r="BM13" s="17">
        <v>6.1809586805251802E-2</v>
      </c>
      <c r="BN13" s="17">
        <v>9.7691444088831195E-2</v>
      </c>
      <c r="BO13" s="17">
        <v>0.16774355621022499</v>
      </c>
      <c r="BP13" s="17"/>
      <c r="BQ13" s="17">
        <v>9.1432392836099802E-2</v>
      </c>
      <c r="BR13" s="17">
        <v>0.10309457518455201</v>
      </c>
      <c r="BS13" s="17">
        <v>7.9042700984810796E-2</v>
      </c>
      <c r="BT13" s="17"/>
      <c r="BU13" s="17">
        <v>0.115759356776438</v>
      </c>
      <c r="BV13" s="17">
        <v>9.0744692071244595E-2</v>
      </c>
      <c r="BW13" s="17">
        <v>8.2374147837623396E-2</v>
      </c>
      <c r="BX13" s="17"/>
      <c r="BY13" s="17">
        <v>8.5202066725135597E-2</v>
      </c>
      <c r="BZ13" s="17"/>
      <c r="CA13" s="17">
        <v>0.104861674133101</v>
      </c>
    </row>
    <row r="14" spans="2:79" ht="58" x14ac:dyDescent="0.35">
      <c r="B14" s="18" t="s">
        <v>683</v>
      </c>
      <c r="C14" s="17">
        <v>6.3551642111204606E-2</v>
      </c>
      <c r="D14" s="17">
        <v>7.0713598440696399E-2</v>
      </c>
      <c r="E14" s="17">
        <v>5.69997458482049E-2</v>
      </c>
      <c r="F14" s="17"/>
      <c r="G14" s="17">
        <v>4.12583607963826E-2</v>
      </c>
      <c r="H14" s="17">
        <v>6.5336974603278405E-2</v>
      </c>
      <c r="I14" s="17">
        <v>6.6258287486564996E-2</v>
      </c>
      <c r="J14" s="17">
        <v>5.7039782686189998E-2</v>
      </c>
      <c r="K14" s="17">
        <v>7.2121798529955594E-2</v>
      </c>
      <c r="L14" s="17">
        <v>7.4336815635030903E-2</v>
      </c>
      <c r="M14" s="17"/>
      <c r="N14" s="17">
        <v>5.6081868812774702E-2</v>
      </c>
      <c r="O14" s="17">
        <v>7.5840716983578194E-2</v>
      </c>
      <c r="P14" s="17">
        <v>5.7862187027458503E-2</v>
      </c>
      <c r="Q14" s="17">
        <v>6.3525327459561298E-2</v>
      </c>
      <c r="R14" s="17"/>
      <c r="S14" s="17">
        <v>6.3639752241212502E-2</v>
      </c>
      <c r="T14" s="17">
        <v>6.8278918895737603E-2</v>
      </c>
      <c r="U14" s="17">
        <v>5.4453252535996102E-2</v>
      </c>
      <c r="V14" s="17">
        <v>0.100359776219287</v>
      </c>
      <c r="W14" s="17">
        <v>5.3118072868749401E-2</v>
      </c>
      <c r="X14" s="17">
        <v>5.5619221320031199E-2</v>
      </c>
      <c r="Y14" s="17">
        <v>6.0105512386549098E-2</v>
      </c>
      <c r="Z14" s="17">
        <v>5.17391386557337E-2</v>
      </c>
      <c r="AA14" s="17">
        <v>6.6432750530348805E-2</v>
      </c>
      <c r="AB14" s="17">
        <v>6.2194785029702999E-2</v>
      </c>
      <c r="AC14" s="17">
        <v>4.2744627114322697E-2</v>
      </c>
      <c r="AD14" s="17">
        <v>5.7766702628300699E-2</v>
      </c>
      <c r="AE14" s="17"/>
      <c r="AF14" s="17">
        <v>5.9240517260639503E-2</v>
      </c>
      <c r="AG14" s="17">
        <v>7.3608987004768395E-2</v>
      </c>
      <c r="AH14" s="17">
        <v>6.4261578390308799E-2</v>
      </c>
      <c r="AI14" s="17">
        <v>3.5101787123214503E-2</v>
      </c>
      <c r="AJ14" s="17">
        <v>7.4018699859870501E-2</v>
      </c>
      <c r="AK14" s="17">
        <v>4.4702958176860402E-2</v>
      </c>
      <c r="AL14" s="17"/>
      <c r="AM14" s="17">
        <v>5.7068353609382602E-2</v>
      </c>
      <c r="AN14" s="17">
        <v>6.7551838344811502E-2</v>
      </c>
      <c r="AO14" s="17">
        <v>6.4744704698546707E-2</v>
      </c>
      <c r="AP14" s="17">
        <v>5.4533537859198601E-2</v>
      </c>
      <c r="AQ14" s="17">
        <v>6.4408957375196293E-2</v>
      </c>
      <c r="AR14" s="17"/>
      <c r="AS14" s="17">
        <v>6.2200303893434603E-2</v>
      </c>
      <c r="AT14" s="17">
        <v>6.8144077796345806E-2</v>
      </c>
      <c r="AU14" s="17">
        <v>5.8307321354599401E-2</v>
      </c>
      <c r="AV14" s="17">
        <v>6.9614505606614197E-2</v>
      </c>
      <c r="AW14" s="17">
        <v>5.8376052651478598E-2</v>
      </c>
      <c r="AX14" s="17">
        <v>5.6868736832276098E-2</v>
      </c>
      <c r="AY14" s="17"/>
      <c r="AZ14" s="17">
        <v>6.7510139171207795E-2</v>
      </c>
      <c r="BA14" s="17">
        <v>8.2535868038471599E-2</v>
      </c>
      <c r="BB14" s="17">
        <v>5.3842867064730203E-2</v>
      </c>
      <c r="BC14" s="17">
        <v>4.28803957435617E-2</v>
      </c>
      <c r="BD14" s="17">
        <v>5.0836551647164302E-2</v>
      </c>
      <c r="BE14" s="17"/>
      <c r="BF14" s="17">
        <v>6.4243995752684802E-2</v>
      </c>
      <c r="BG14" s="17"/>
      <c r="BH14" s="17">
        <v>7.1193076510606496E-2</v>
      </c>
      <c r="BI14" s="17"/>
      <c r="BJ14" s="17">
        <v>5.7808983637474401E-2</v>
      </c>
      <c r="BK14" s="17">
        <v>7.4302402247371002E-2</v>
      </c>
      <c r="BL14" s="17">
        <v>6.5684608442501596E-2</v>
      </c>
      <c r="BM14" s="17">
        <v>6.4938980243858704E-2</v>
      </c>
      <c r="BN14" s="17">
        <v>3.9297118531650799E-2</v>
      </c>
      <c r="BO14" s="17">
        <v>4.3023971314751101E-2</v>
      </c>
      <c r="BP14" s="17"/>
      <c r="BQ14" s="17">
        <v>5.51677825454433E-2</v>
      </c>
      <c r="BR14" s="17">
        <v>6.0552485254230098E-2</v>
      </c>
      <c r="BS14" s="17">
        <v>7.1377283617904005E-2</v>
      </c>
      <c r="BT14" s="17"/>
      <c r="BU14" s="17">
        <v>8.5481438152415296E-2</v>
      </c>
      <c r="BV14" s="17">
        <v>6.9082168610201902E-2</v>
      </c>
      <c r="BW14" s="17">
        <v>6.31637963224886E-2</v>
      </c>
      <c r="BX14" s="17"/>
      <c r="BY14" s="17">
        <v>6.3531897350916994E-2</v>
      </c>
      <c r="BZ14" s="17"/>
      <c r="CA14" s="17">
        <v>4.2829321511463701E-2</v>
      </c>
    </row>
    <row r="15" spans="2:79" ht="72.5" x14ac:dyDescent="0.35">
      <c r="B15" s="18" t="s">
        <v>684</v>
      </c>
      <c r="C15" s="17">
        <v>8.6638949162228696E-2</v>
      </c>
      <c r="D15" s="17">
        <v>8.6244847889974302E-2</v>
      </c>
      <c r="E15" s="17">
        <v>8.7449583410230805E-2</v>
      </c>
      <c r="F15" s="17"/>
      <c r="G15" s="17">
        <v>8.5903516653840495E-2</v>
      </c>
      <c r="H15" s="17">
        <v>7.1240872113770906E-2</v>
      </c>
      <c r="I15" s="17">
        <v>8.5859056306553397E-2</v>
      </c>
      <c r="J15" s="17">
        <v>0.10096283192710501</v>
      </c>
      <c r="K15" s="17">
        <v>8.4801514931986802E-2</v>
      </c>
      <c r="L15" s="17">
        <v>8.9910127268429799E-2</v>
      </c>
      <c r="M15" s="17"/>
      <c r="N15" s="17">
        <v>9.0758791085738297E-2</v>
      </c>
      <c r="O15" s="17">
        <v>7.8198300407681595E-2</v>
      </c>
      <c r="P15" s="17">
        <v>9.7182086660760197E-2</v>
      </c>
      <c r="Q15" s="17">
        <v>8.1070871295790506E-2</v>
      </c>
      <c r="R15" s="17"/>
      <c r="S15" s="17">
        <v>6.5973618445119994E-2</v>
      </c>
      <c r="T15" s="17">
        <v>9.1408837847834296E-2</v>
      </c>
      <c r="U15" s="17">
        <v>7.4661862061747006E-2</v>
      </c>
      <c r="V15" s="17">
        <v>7.7333190138434801E-2</v>
      </c>
      <c r="W15" s="17">
        <v>8.3824970136743698E-2</v>
      </c>
      <c r="X15" s="17">
        <v>0.10637505636698399</v>
      </c>
      <c r="Y15" s="17">
        <v>7.2242420713634403E-2</v>
      </c>
      <c r="Z15" s="17">
        <v>7.9755965240879995E-2</v>
      </c>
      <c r="AA15" s="17">
        <v>0.10006180491757601</v>
      </c>
      <c r="AB15" s="17">
        <v>9.6021667744991199E-2</v>
      </c>
      <c r="AC15" s="17">
        <v>9.9404587944727493E-2</v>
      </c>
      <c r="AD15" s="17">
        <v>0.11822138941554</v>
      </c>
      <c r="AE15" s="17"/>
      <c r="AF15" s="17">
        <v>9.5387498648093302E-2</v>
      </c>
      <c r="AG15" s="17">
        <v>8.2895158360750495E-2</v>
      </c>
      <c r="AH15" s="17">
        <v>8.1034755147777804E-2</v>
      </c>
      <c r="AI15" s="17">
        <v>0.105115268652689</v>
      </c>
      <c r="AJ15" s="17">
        <v>7.8276626498816504E-2</v>
      </c>
      <c r="AK15" s="17">
        <v>9.4341003513046806E-2</v>
      </c>
      <c r="AL15" s="17"/>
      <c r="AM15" s="17">
        <v>9.6799747735373295E-2</v>
      </c>
      <c r="AN15" s="17">
        <v>9.71725763073535E-2</v>
      </c>
      <c r="AO15" s="17">
        <v>7.6023258668845101E-2</v>
      </c>
      <c r="AP15" s="17">
        <v>7.0216523848060194E-2</v>
      </c>
      <c r="AQ15" s="17">
        <v>3.9900368874763399E-2</v>
      </c>
      <c r="AR15" s="17"/>
      <c r="AS15" s="17">
        <v>7.7225325494838196E-2</v>
      </c>
      <c r="AT15" s="17">
        <v>8.7444066544861004E-2</v>
      </c>
      <c r="AU15" s="17">
        <v>8.7309374428801198E-2</v>
      </c>
      <c r="AV15" s="17">
        <v>8.4864623275658094E-2</v>
      </c>
      <c r="AW15" s="17">
        <v>9.3496647783110107E-2</v>
      </c>
      <c r="AX15" s="17">
        <v>0.103677510622304</v>
      </c>
      <c r="AY15" s="17"/>
      <c r="AZ15" s="17">
        <v>7.8809740792439006E-2</v>
      </c>
      <c r="BA15" s="17">
        <v>8.3154918518325099E-2</v>
      </c>
      <c r="BB15" s="17">
        <v>9.1755321982506702E-2</v>
      </c>
      <c r="BC15" s="17">
        <v>9.8077071306901506E-2</v>
      </c>
      <c r="BD15" s="17">
        <v>8.6854246353024495E-2</v>
      </c>
      <c r="BE15" s="17"/>
      <c r="BF15" s="17">
        <v>8.83301310178254E-2</v>
      </c>
      <c r="BG15" s="17"/>
      <c r="BH15" s="17">
        <v>8.1965232952244199E-2</v>
      </c>
      <c r="BI15" s="17"/>
      <c r="BJ15" s="17">
        <v>9.9643049170354006E-2</v>
      </c>
      <c r="BK15" s="17">
        <v>7.8827623949841802E-2</v>
      </c>
      <c r="BL15" s="17">
        <v>7.84330885821376E-2</v>
      </c>
      <c r="BM15" s="17">
        <v>0.12172813454253301</v>
      </c>
      <c r="BN15" s="17">
        <v>5.1764519568555198E-2</v>
      </c>
      <c r="BO15" s="17">
        <v>5.1045037501823202E-2</v>
      </c>
      <c r="BP15" s="17"/>
      <c r="BQ15" s="17">
        <v>6.2904768158189905E-2</v>
      </c>
      <c r="BR15" s="17">
        <v>9.9257078686746894E-2</v>
      </c>
      <c r="BS15" s="17">
        <v>8.5108477894806397E-2</v>
      </c>
      <c r="BT15" s="17"/>
      <c r="BU15" s="17">
        <v>2.6581396854634301E-2</v>
      </c>
      <c r="BV15" s="17">
        <v>7.98738515951085E-2</v>
      </c>
      <c r="BW15" s="17">
        <v>9.5497243153994105E-2</v>
      </c>
      <c r="BX15" s="17"/>
      <c r="BY15" s="17">
        <v>0.124281720945552</v>
      </c>
      <c r="BZ15" s="17"/>
      <c r="CA15" s="17">
        <v>6.3183023624979406E-2</v>
      </c>
    </row>
    <row r="16" spans="2:79" ht="58" x14ac:dyDescent="0.35">
      <c r="B16" s="18" t="s">
        <v>685</v>
      </c>
      <c r="C16" s="17">
        <v>8.1875722740638104E-2</v>
      </c>
      <c r="D16" s="17">
        <v>8.0643167250822406E-2</v>
      </c>
      <c r="E16" s="17">
        <v>8.36387603341745E-2</v>
      </c>
      <c r="F16" s="17"/>
      <c r="G16" s="17">
        <v>7.05547049379769E-2</v>
      </c>
      <c r="H16" s="17">
        <v>8.5788509383484604E-2</v>
      </c>
      <c r="I16" s="17">
        <v>8.6991171550624594E-2</v>
      </c>
      <c r="J16" s="17">
        <v>7.7714101109218503E-2</v>
      </c>
      <c r="K16" s="17">
        <v>7.7765590974505694E-2</v>
      </c>
      <c r="L16" s="17">
        <v>8.8241638185146895E-2</v>
      </c>
      <c r="M16" s="17"/>
      <c r="N16" s="17">
        <v>7.8102006839065194E-2</v>
      </c>
      <c r="O16" s="17">
        <v>7.4698980203334694E-2</v>
      </c>
      <c r="P16" s="17">
        <v>9.9592564611761802E-2</v>
      </c>
      <c r="Q16" s="17">
        <v>7.7801622191925296E-2</v>
      </c>
      <c r="R16" s="17"/>
      <c r="S16" s="17">
        <v>9.3244121512749994E-2</v>
      </c>
      <c r="T16" s="17">
        <v>7.38657850481369E-2</v>
      </c>
      <c r="U16" s="17">
        <v>7.8309127049271898E-2</v>
      </c>
      <c r="V16" s="17">
        <v>7.79525004082703E-2</v>
      </c>
      <c r="W16" s="17">
        <v>7.3673047208196105E-2</v>
      </c>
      <c r="X16" s="17">
        <v>9.4267892804441006E-2</v>
      </c>
      <c r="Y16" s="17">
        <v>5.9898640066887401E-2</v>
      </c>
      <c r="Z16" s="17">
        <v>9.4178895486136199E-2</v>
      </c>
      <c r="AA16" s="17">
        <v>9.0916548061488994E-2</v>
      </c>
      <c r="AB16" s="17">
        <v>8.2918524661837301E-2</v>
      </c>
      <c r="AC16" s="17">
        <v>9.0698496267661396E-2</v>
      </c>
      <c r="AD16" s="17">
        <v>5.8048140517467199E-2</v>
      </c>
      <c r="AE16" s="17"/>
      <c r="AF16" s="17">
        <v>9.3254897083668006E-2</v>
      </c>
      <c r="AG16" s="17">
        <v>8.0160162775010604E-2</v>
      </c>
      <c r="AH16" s="17">
        <v>7.8702786012546197E-2</v>
      </c>
      <c r="AI16" s="17">
        <v>8.3278576255301801E-2</v>
      </c>
      <c r="AJ16" s="17">
        <v>6.7871115982407804E-2</v>
      </c>
      <c r="AK16" s="17">
        <v>0.117571997079609</v>
      </c>
      <c r="AL16" s="17"/>
      <c r="AM16" s="17">
        <v>9.0534394120866099E-2</v>
      </c>
      <c r="AN16" s="17">
        <v>8.1953196688351201E-2</v>
      </c>
      <c r="AO16" s="17">
        <v>7.0790057031408699E-2</v>
      </c>
      <c r="AP16" s="17">
        <v>9.2909155481863695E-2</v>
      </c>
      <c r="AQ16" s="17">
        <v>6.4095384033850497E-2</v>
      </c>
      <c r="AR16" s="17"/>
      <c r="AS16" s="17">
        <v>8.7135294233161395E-2</v>
      </c>
      <c r="AT16" s="17">
        <v>6.9930536273878505E-2</v>
      </c>
      <c r="AU16" s="17">
        <v>9.6628448638911305E-2</v>
      </c>
      <c r="AV16" s="17">
        <v>7.4833311754053999E-2</v>
      </c>
      <c r="AW16" s="17">
        <v>8.9229369209014503E-2</v>
      </c>
      <c r="AX16" s="17">
        <v>7.7732773275892494E-2</v>
      </c>
      <c r="AY16" s="17"/>
      <c r="AZ16" s="17">
        <v>7.6733027617078703E-2</v>
      </c>
      <c r="BA16" s="17">
        <v>8.6053357608145503E-2</v>
      </c>
      <c r="BB16" s="17">
        <v>8.3454203182921197E-2</v>
      </c>
      <c r="BC16" s="17">
        <v>9.3855633342730199E-2</v>
      </c>
      <c r="BD16" s="17">
        <v>7.7014060357046304E-2</v>
      </c>
      <c r="BE16" s="17"/>
      <c r="BF16" s="17">
        <v>8.2062870526482701E-2</v>
      </c>
      <c r="BG16" s="17"/>
      <c r="BH16" s="17">
        <v>8.0911269537676897E-2</v>
      </c>
      <c r="BI16" s="17"/>
      <c r="BJ16" s="17">
        <v>8.4364210433317197E-2</v>
      </c>
      <c r="BK16" s="17">
        <v>8.4686555678398903E-2</v>
      </c>
      <c r="BL16" s="17">
        <v>7.7334449346393705E-2</v>
      </c>
      <c r="BM16" s="17">
        <v>7.2031558667850798E-2</v>
      </c>
      <c r="BN16" s="17">
        <v>0.11981543960029201</v>
      </c>
      <c r="BO16" s="17">
        <v>8.5299048879281594E-2</v>
      </c>
      <c r="BP16" s="17"/>
      <c r="BQ16" s="17">
        <v>7.7110469901793099E-2</v>
      </c>
      <c r="BR16" s="17">
        <v>7.6188618551226703E-2</v>
      </c>
      <c r="BS16" s="17">
        <v>8.9990249156902E-2</v>
      </c>
      <c r="BT16" s="17"/>
      <c r="BU16" s="17">
        <v>7.5672909280435602E-2</v>
      </c>
      <c r="BV16" s="17">
        <v>8.0628975364892594E-2</v>
      </c>
      <c r="BW16" s="17">
        <v>9.0214855896724996E-2</v>
      </c>
      <c r="BX16" s="17"/>
      <c r="BY16" s="17">
        <v>9.3534462410307107E-2</v>
      </c>
      <c r="BZ16" s="17"/>
      <c r="CA16" s="17">
        <v>6.4485239782333198E-2</v>
      </c>
    </row>
    <row r="17" spans="2:79" ht="58" x14ac:dyDescent="0.35">
      <c r="B17" s="18" t="s">
        <v>686</v>
      </c>
      <c r="C17" s="17">
        <v>7.9921344689394297E-2</v>
      </c>
      <c r="D17" s="17">
        <v>8.7737750906515699E-2</v>
      </c>
      <c r="E17" s="17">
        <v>7.2424916477972806E-2</v>
      </c>
      <c r="F17" s="17"/>
      <c r="G17" s="17">
        <v>8.4580198018089095E-2</v>
      </c>
      <c r="H17" s="17">
        <v>7.8253567273173397E-2</v>
      </c>
      <c r="I17" s="17">
        <v>6.5197028606304899E-2</v>
      </c>
      <c r="J17" s="17">
        <v>8.5176050113278196E-2</v>
      </c>
      <c r="K17" s="17">
        <v>7.7680676175123406E-2</v>
      </c>
      <c r="L17" s="17">
        <v>8.7331822760643593E-2</v>
      </c>
      <c r="M17" s="17"/>
      <c r="N17" s="17">
        <v>7.7423422118435906E-2</v>
      </c>
      <c r="O17" s="17">
        <v>6.6295432342970306E-2</v>
      </c>
      <c r="P17" s="17">
        <v>7.3994270483845104E-2</v>
      </c>
      <c r="Q17" s="17">
        <v>0.10231922520180201</v>
      </c>
      <c r="R17" s="17"/>
      <c r="S17" s="17">
        <v>5.4183333169432302E-2</v>
      </c>
      <c r="T17" s="17">
        <v>6.4677963770354605E-2</v>
      </c>
      <c r="U17" s="17">
        <v>6.5457979285520093E-2</v>
      </c>
      <c r="V17" s="17">
        <v>7.5252493814516E-2</v>
      </c>
      <c r="W17" s="17">
        <v>0.13055651196875001</v>
      </c>
      <c r="X17" s="17">
        <v>9.0373347303352697E-2</v>
      </c>
      <c r="Y17" s="17">
        <v>8.8385634519431405E-2</v>
      </c>
      <c r="Z17" s="17">
        <v>9.0064763027922601E-2</v>
      </c>
      <c r="AA17" s="17">
        <v>6.8361865040323905E-2</v>
      </c>
      <c r="AB17" s="17">
        <v>9.8452637638407905E-2</v>
      </c>
      <c r="AC17" s="17">
        <v>9.0410713303233706E-2</v>
      </c>
      <c r="AD17" s="17">
        <v>0.10203865727606599</v>
      </c>
      <c r="AE17" s="17"/>
      <c r="AF17" s="17">
        <v>7.9163535238343199E-2</v>
      </c>
      <c r="AG17" s="17">
        <v>7.8702725608335605E-2</v>
      </c>
      <c r="AH17" s="17">
        <v>8.5210321693089897E-2</v>
      </c>
      <c r="AI17" s="17">
        <v>9.0044463935164798E-2</v>
      </c>
      <c r="AJ17" s="17">
        <v>7.4281700710975798E-2</v>
      </c>
      <c r="AK17" s="17">
        <v>5.6798596701179399E-2</v>
      </c>
      <c r="AL17" s="17"/>
      <c r="AM17" s="17">
        <v>9.8692060304011994E-2</v>
      </c>
      <c r="AN17" s="17">
        <v>7.8220391719109106E-2</v>
      </c>
      <c r="AO17" s="17">
        <v>6.9904887393981499E-2</v>
      </c>
      <c r="AP17" s="17">
        <v>7.9635375528944494E-2</v>
      </c>
      <c r="AQ17" s="17">
        <v>0.10807788408753601</v>
      </c>
      <c r="AR17" s="17"/>
      <c r="AS17" s="17">
        <v>8.6097409139194406E-2</v>
      </c>
      <c r="AT17" s="17">
        <v>7.8305238811970101E-2</v>
      </c>
      <c r="AU17" s="17">
        <v>6.0453660646439498E-2</v>
      </c>
      <c r="AV17" s="17">
        <v>7.9244909511274594E-2</v>
      </c>
      <c r="AW17" s="17">
        <v>8.9525436752749404E-2</v>
      </c>
      <c r="AX17" s="17">
        <v>9.4659113640069598E-2</v>
      </c>
      <c r="AY17" s="17"/>
      <c r="AZ17" s="17">
        <v>7.89788716043439E-2</v>
      </c>
      <c r="BA17" s="17">
        <v>7.3260543125107006E-2</v>
      </c>
      <c r="BB17" s="17">
        <v>8.6231549429623494E-2</v>
      </c>
      <c r="BC17" s="17">
        <v>8.0338088196862903E-2</v>
      </c>
      <c r="BD17" s="17">
        <v>8.4353950280224105E-2</v>
      </c>
      <c r="BE17" s="17"/>
      <c r="BF17" s="17">
        <v>7.9257584106862997E-2</v>
      </c>
      <c r="BG17" s="17"/>
      <c r="BH17" s="17">
        <v>7.8969677953485695E-2</v>
      </c>
      <c r="BI17" s="17"/>
      <c r="BJ17" s="17">
        <v>8.1001740614506698E-2</v>
      </c>
      <c r="BK17" s="17">
        <v>8.4627325643655202E-2</v>
      </c>
      <c r="BL17" s="17">
        <v>8.1827428948831299E-2</v>
      </c>
      <c r="BM17" s="17">
        <v>7.4665524671660002E-2</v>
      </c>
      <c r="BN17" s="17">
        <v>5.1704686924670597E-2</v>
      </c>
      <c r="BO17" s="17">
        <v>7.1209401453892596E-2</v>
      </c>
      <c r="BP17" s="17"/>
      <c r="BQ17" s="17">
        <v>8.1102987731823797E-2</v>
      </c>
      <c r="BR17" s="17">
        <v>7.3681646635043202E-2</v>
      </c>
      <c r="BS17" s="17">
        <v>8.5109395631278104E-2</v>
      </c>
      <c r="BT17" s="17"/>
      <c r="BU17" s="17">
        <v>6.4889282309620197E-2</v>
      </c>
      <c r="BV17" s="17">
        <v>8.3774867255870494E-2</v>
      </c>
      <c r="BW17" s="17">
        <v>8.53507240273782E-2</v>
      </c>
      <c r="BX17" s="17"/>
      <c r="BY17" s="17">
        <v>8.5269490252182806E-2</v>
      </c>
      <c r="BZ17" s="17"/>
      <c r="CA17" s="17">
        <v>6.2214749136797302E-2</v>
      </c>
    </row>
    <row r="18" spans="2:79" ht="87" x14ac:dyDescent="0.35">
      <c r="B18" s="18" t="s">
        <v>687</v>
      </c>
      <c r="C18" s="17">
        <v>5.7230139047068002E-2</v>
      </c>
      <c r="D18" s="17">
        <v>6.1369109408225701E-2</v>
      </c>
      <c r="E18" s="17">
        <v>5.3584108881691399E-2</v>
      </c>
      <c r="F18" s="17"/>
      <c r="G18" s="17">
        <v>7.02208896927594E-2</v>
      </c>
      <c r="H18" s="17">
        <v>4.4750427049498602E-2</v>
      </c>
      <c r="I18" s="17">
        <v>5.8769956330604202E-2</v>
      </c>
      <c r="J18" s="17">
        <v>4.9888170374466502E-2</v>
      </c>
      <c r="K18" s="17">
        <v>5.3622653603820403E-2</v>
      </c>
      <c r="L18" s="17">
        <v>6.5814408860870297E-2</v>
      </c>
      <c r="M18" s="17"/>
      <c r="N18" s="17">
        <v>6.2375557184053597E-2</v>
      </c>
      <c r="O18" s="17">
        <v>5.6389196828887399E-2</v>
      </c>
      <c r="P18" s="17">
        <v>5.3544093327629202E-2</v>
      </c>
      <c r="Q18" s="17">
        <v>5.6318801593453302E-2</v>
      </c>
      <c r="R18" s="17"/>
      <c r="S18" s="17">
        <v>7.2726728079015604E-2</v>
      </c>
      <c r="T18" s="17">
        <v>5.5226834616877801E-2</v>
      </c>
      <c r="U18" s="17">
        <v>4.6280443440190999E-2</v>
      </c>
      <c r="V18" s="17">
        <v>5.55776159110093E-2</v>
      </c>
      <c r="W18" s="17">
        <v>4.2995383574918403E-2</v>
      </c>
      <c r="X18" s="17">
        <v>3.1346313288373E-2</v>
      </c>
      <c r="Y18" s="17">
        <v>5.0112003274346097E-2</v>
      </c>
      <c r="Z18" s="17">
        <v>5.3754314961581701E-2</v>
      </c>
      <c r="AA18" s="17">
        <v>7.3787687738307406E-2</v>
      </c>
      <c r="AB18" s="17">
        <v>7.7225667476610804E-2</v>
      </c>
      <c r="AC18" s="17">
        <v>7.1491969789152399E-2</v>
      </c>
      <c r="AD18" s="17">
        <v>1.7901902592410601E-2</v>
      </c>
      <c r="AE18" s="17"/>
      <c r="AF18" s="17">
        <v>5.3800650334814702E-2</v>
      </c>
      <c r="AG18" s="17">
        <v>6.1223970403646098E-2</v>
      </c>
      <c r="AH18" s="17">
        <v>5.4574113728366798E-2</v>
      </c>
      <c r="AI18" s="17">
        <v>5.1137346850132902E-2</v>
      </c>
      <c r="AJ18" s="17">
        <v>7.4858566915867494E-2</v>
      </c>
      <c r="AK18" s="17">
        <v>3.9093668770548401E-2</v>
      </c>
      <c r="AL18" s="17"/>
      <c r="AM18" s="17">
        <v>7.7889539470930802E-2</v>
      </c>
      <c r="AN18" s="17">
        <v>5.07936082346305E-2</v>
      </c>
      <c r="AO18" s="17">
        <v>5.3729892557684601E-2</v>
      </c>
      <c r="AP18" s="17">
        <v>4.5846403126575397E-2</v>
      </c>
      <c r="AQ18" s="17">
        <v>4.3034019418575403E-2</v>
      </c>
      <c r="AR18" s="17"/>
      <c r="AS18" s="17">
        <v>5.9601326021171602E-2</v>
      </c>
      <c r="AT18" s="17">
        <v>5.2926615848141401E-2</v>
      </c>
      <c r="AU18" s="17">
        <v>5.3850459449369198E-2</v>
      </c>
      <c r="AV18" s="17">
        <v>6.6578996232433199E-2</v>
      </c>
      <c r="AW18" s="17">
        <v>5.0760620260290601E-2</v>
      </c>
      <c r="AX18" s="17">
        <v>5.6441314644535702E-2</v>
      </c>
      <c r="AY18" s="17"/>
      <c r="AZ18" s="17">
        <v>6.4047901979516306E-2</v>
      </c>
      <c r="BA18" s="17">
        <v>5.0388871071279297E-2</v>
      </c>
      <c r="BB18" s="17">
        <v>4.8793263572069499E-2</v>
      </c>
      <c r="BC18" s="17">
        <v>6.13767744816665E-2</v>
      </c>
      <c r="BD18" s="17">
        <v>6.4924000610340704E-2</v>
      </c>
      <c r="BE18" s="17"/>
      <c r="BF18" s="17">
        <v>5.4066584294481301E-2</v>
      </c>
      <c r="BG18" s="17"/>
      <c r="BH18" s="17">
        <v>6.16748550704833E-2</v>
      </c>
      <c r="BI18" s="17"/>
      <c r="BJ18" s="17">
        <v>5.1526833919187297E-2</v>
      </c>
      <c r="BK18" s="17">
        <v>5.7924753336252403E-2</v>
      </c>
      <c r="BL18" s="17">
        <v>6.1099297510170202E-2</v>
      </c>
      <c r="BM18" s="17">
        <v>6.8935173968689201E-2</v>
      </c>
      <c r="BN18" s="17">
        <v>7.4951114237020305E-2</v>
      </c>
      <c r="BO18" s="17">
        <v>6.1226061793614499E-2</v>
      </c>
      <c r="BP18" s="17"/>
      <c r="BQ18" s="17">
        <v>5.8511060495741202E-2</v>
      </c>
      <c r="BR18" s="17">
        <v>5.30463658379959E-2</v>
      </c>
      <c r="BS18" s="17">
        <v>6.0709805085905601E-2</v>
      </c>
      <c r="BT18" s="17"/>
      <c r="BU18" s="17">
        <v>5.2236009493292698E-2</v>
      </c>
      <c r="BV18" s="17">
        <v>6.2421927950639201E-2</v>
      </c>
      <c r="BW18" s="17">
        <v>5.64830612307324E-2</v>
      </c>
      <c r="BX18" s="17"/>
      <c r="BY18" s="17">
        <v>4.2560238939351701E-2</v>
      </c>
      <c r="BZ18" s="17"/>
      <c r="CA18" s="17">
        <v>3.8632842103817101E-2</v>
      </c>
    </row>
    <row r="19" spans="2:79" x14ac:dyDescent="0.35">
      <c r="B19" s="18" t="s">
        <v>688</v>
      </c>
      <c r="C19" s="19">
        <v>0.164978341239232</v>
      </c>
      <c r="D19" s="19">
        <v>0.15203843515858301</v>
      </c>
      <c r="E19" s="19">
        <v>0.17835200641211199</v>
      </c>
      <c r="F19" s="19"/>
      <c r="G19" s="19">
        <v>0.15231104217659699</v>
      </c>
      <c r="H19" s="19">
        <v>0.13993264779867001</v>
      </c>
      <c r="I19" s="19">
        <v>0.16479143807277999</v>
      </c>
      <c r="J19" s="19">
        <v>0.178929045237738</v>
      </c>
      <c r="K19" s="19">
        <v>0.173358424951395</v>
      </c>
      <c r="L19" s="19">
        <v>0.17704249341205699</v>
      </c>
      <c r="M19" s="19"/>
      <c r="N19" s="19">
        <v>0.14002376262824701</v>
      </c>
      <c r="O19" s="19">
        <v>0.166812016278718</v>
      </c>
      <c r="P19" s="19">
        <v>0.182784696253079</v>
      </c>
      <c r="Q19" s="19">
        <v>0.17274175215849</v>
      </c>
      <c r="R19" s="19"/>
      <c r="S19" s="19">
        <v>0.155834331100312</v>
      </c>
      <c r="T19" s="19">
        <v>0.14651633051875099</v>
      </c>
      <c r="U19" s="19">
        <v>0.19299325813270099</v>
      </c>
      <c r="V19" s="19">
        <v>0.15954545268338399</v>
      </c>
      <c r="W19" s="19">
        <v>0.14406933006849501</v>
      </c>
      <c r="X19" s="19">
        <v>0.175985986860764</v>
      </c>
      <c r="Y19" s="19">
        <v>0.155714790351062</v>
      </c>
      <c r="Z19" s="19">
        <v>0.155373998069673</v>
      </c>
      <c r="AA19" s="19">
        <v>0.16874058640461101</v>
      </c>
      <c r="AB19" s="19">
        <v>0.201839654323721</v>
      </c>
      <c r="AC19" s="19">
        <v>0.17336635620454199</v>
      </c>
      <c r="AD19" s="19">
        <v>0.14418739333554501</v>
      </c>
      <c r="AE19" s="19"/>
      <c r="AF19" s="19">
        <v>0.18667375047603799</v>
      </c>
      <c r="AG19" s="19">
        <v>0.17039730387289101</v>
      </c>
      <c r="AH19" s="19">
        <v>0.13182366979113999</v>
      </c>
      <c r="AI19" s="19">
        <v>0.159268595193018</v>
      </c>
      <c r="AJ19" s="19">
        <v>0.122879839167905</v>
      </c>
      <c r="AK19" s="19">
        <v>7.0433709023743796E-2</v>
      </c>
      <c r="AL19" s="19"/>
      <c r="AM19" s="19">
        <v>0.17837099957605099</v>
      </c>
      <c r="AN19" s="19">
        <v>0.168199462403957</v>
      </c>
      <c r="AO19" s="19">
        <v>0.149576179656461</v>
      </c>
      <c r="AP19" s="19">
        <v>0.14412870674379899</v>
      </c>
      <c r="AQ19" s="19">
        <v>0.135208121834369</v>
      </c>
      <c r="AR19" s="19"/>
      <c r="AS19" s="19">
        <v>0.13821784999232201</v>
      </c>
      <c r="AT19" s="19">
        <v>0.18019172191586599</v>
      </c>
      <c r="AU19" s="19">
        <v>0.14695975015148799</v>
      </c>
      <c r="AV19" s="19">
        <v>0.18064048511322001</v>
      </c>
      <c r="AW19" s="19">
        <v>0.19316517331033201</v>
      </c>
      <c r="AX19" s="19">
        <v>0.15074984020377899</v>
      </c>
      <c r="AY19" s="19"/>
      <c r="AZ19" s="19">
        <v>0.16663041652680399</v>
      </c>
      <c r="BA19" s="19">
        <v>0.17727980895708301</v>
      </c>
      <c r="BB19" s="19">
        <v>0.167517753430178</v>
      </c>
      <c r="BC19" s="19">
        <v>0.151253303155757</v>
      </c>
      <c r="BD19" s="19">
        <v>0.150110420095</v>
      </c>
      <c r="BE19" s="19"/>
      <c r="BF19" s="19">
        <v>0.16348706143030101</v>
      </c>
      <c r="BG19" s="19"/>
      <c r="BH19" s="19">
        <v>0.15979703905092599</v>
      </c>
      <c r="BI19" s="19"/>
      <c r="BJ19" s="19">
        <v>0.16713863910238799</v>
      </c>
      <c r="BK19" s="19">
        <v>0.174342209126296</v>
      </c>
      <c r="BL19" s="19">
        <v>0.15361604037500001</v>
      </c>
      <c r="BM19" s="19">
        <v>0.198858429420711</v>
      </c>
      <c r="BN19" s="19">
        <v>8.8884260690511599E-2</v>
      </c>
      <c r="BO19" s="19">
        <v>0.15351760698184999</v>
      </c>
      <c r="BP19" s="19"/>
      <c r="BQ19" s="19">
        <v>0.13740325780478399</v>
      </c>
      <c r="BR19" s="19">
        <v>0.160176620497709</v>
      </c>
      <c r="BS19" s="19">
        <v>0.141734628302632</v>
      </c>
      <c r="BT19" s="19"/>
      <c r="BU19" s="19">
        <v>0.100064489118238</v>
      </c>
      <c r="BV19" s="19">
        <v>0.13663778947190899</v>
      </c>
      <c r="BW19" s="19">
        <v>0.150150872086869</v>
      </c>
      <c r="BX19" s="19"/>
      <c r="BY19" s="19">
        <v>0.13557513341967101</v>
      </c>
      <c r="BZ19" s="19"/>
      <c r="CA19" s="19">
        <v>0.146960271030844</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CA24"/>
  <sheetViews>
    <sheetView showGridLines="0" topLeftCell="A15"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87" x14ac:dyDescent="0.35">
      <c r="B9" s="18" t="s">
        <v>691</v>
      </c>
      <c r="C9" s="17">
        <v>0.112470777734529</v>
      </c>
      <c r="D9" s="17">
        <v>0.11038634524401</v>
      </c>
      <c r="E9" s="17">
        <v>0.11440555208589</v>
      </c>
      <c r="F9" s="17"/>
      <c r="G9" s="17">
        <v>0.14062433885104</v>
      </c>
      <c r="H9" s="17">
        <v>9.3821968655192503E-2</v>
      </c>
      <c r="I9" s="17">
        <v>0.122473544475319</v>
      </c>
      <c r="J9" s="17">
        <v>0.13613942216035599</v>
      </c>
      <c r="K9" s="17">
        <v>9.9312415564388107E-2</v>
      </c>
      <c r="L9" s="17">
        <v>9.0367029741198798E-2</v>
      </c>
      <c r="M9" s="17"/>
      <c r="N9" s="17">
        <v>0.12968945774589899</v>
      </c>
      <c r="O9" s="17">
        <v>0.114250238833741</v>
      </c>
      <c r="P9" s="17">
        <v>9.9325271879124405E-2</v>
      </c>
      <c r="Q9" s="17">
        <v>0.10375689188571</v>
      </c>
      <c r="R9" s="17"/>
      <c r="S9" s="17">
        <v>0.12866666629906801</v>
      </c>
      <c r="T9" s="17">
        <v>0.123234324661054</v>
      </c>
      <c r="U9" s="17">
        <v>9.7355503210898003E-2</v>
      </c>
      <c r="V9" s="17">
        <v>0.12602615426012201</v>
      </c>
      <c r="W9" s="17">
        <v>0.111742607592619</v>
      </c>
      <c r="X9" s="17">
        <v>9.8182315231368694E-2</v>
      </c>
      <c r="Y9" s="17">
        <v>0.12694695731286801</v>
      </c>
      <c r="Z9" s="17">
        <v>0.124053035001848</v>
      </c>
      <c r="AA9" s="17">
        <v>0.116750617803056</v>
      </c>
      <c r="AB9" s="17">
        <v>9.1410475658810095E-2</v>
      </c>
      <c r="AC9" s="17">
        <v>6.5356811544422799E-2</v>
      </c>
      <c r="AD9" s="17">
        <v>0.106663082332841</v>
      </c>
      <c r="AE9" s="17"/>
      <c r="AF9" s="17">
        <v>0.11151804739810101</v>
      </c>
      <c r="AG9" s="17">
        <v>0.11171378783286701</v>
      </c>
      <c r="AH9" s="17">
        <v>0.115504345942971</v>
      </c>
      <c r="AI9" s="17">
        <v>0.131501743701572</v>
      </c>
      <c r="AJ9" s="17">
        <v>0.119897539820467</v>
      </c>
      <c r="AK9" s="17">
        <v>0.124530373314272</v>
      </c>
      <c r="AL9" s="17"/>
      <c r="AM9" s="17">
        <v>0.10268737812628601</v>
      </c>
      <c r="AN9" s="17">
        <v>0.101829570075366</v>
      </c>
      <c r="AO9" s="17">
        <v>0.134612527841872</v>
      </c>
      <c r="AP9" s="17">
        <v>0.12126437170744001</v>
      </c>
      <c r="AQ9" s="17">
        <v>7.8144987060056501E-2</v>
      </c>
      <c r="AR9" s="17"/>
      <c r="AS9" s="17">
        <v>0.11804644785233299</v>
      </c>
      <c r="AT9" s="17">
        <v>0.134230215429821</v>
      </c>
      <c r="AU9" s="17">
        <v>0.10051559694051999</v>
      </c>
      <c r="AV9" s="17">
        <v>8.9207952356671005E-2</v>
      </c>
      <c r="AW9" s="17">
        <v>0.117953871715462</v>
      </c>
      <c r="AX9" s="17">
        <v>0.1070335962204</v>
      </c>
      <c r="AY9" s="17"/>
      <c r="AZ9" s="17">
        <v>9.9497250134288506E-2</v>
      </c>
      <c r="BA9" s="17">
        <v>0.108378631819721</v>
      </c>
      <c r="BB9" s="17">
        <v>0.121489666790928</v>
      </c>
      <c r="BC9" s="17">
        <v>0.12997307289329299</v>
      </c>
      <c r="BD9" s="17">
        <v>0.115764540045988</v>
      </c>
      <c r="BE9" s="17"/>
      <c r="BF9" s="17">
        <v>0.116299569471325</v>
      </c>
      <c r="BG9" s="17"/>
      <c r="BH9" s="17">
        <v>0.11701694422808601</v>
      </c>
      <c r="BI9" s="17"/>
      <c r="BJ9" s="17">
        <v>0.113945326149355</v>
      </c>
      <c r="BK9" s="17">
        <v>0.12149646119535</v>
      </c>
      <c r="BL9" s="17">
        <v>0.10135792542472399</v>
      </c>
      <c r="BM9" s="17">
        <v>0.138973826992526</v>
      </c>
      <c r="BN9" s="17">
        <v>0.13495772700686401</v>
      </c>
      <c r="BO9" s="17">
        <v>0.117474480129419</v>
      </c>
      <c r="BP9" s="17"/>
      <c r="BQ9" s="17">
        <v>0.119674564268027</v>
      </c>
      <c r="BR9" s="17">
        <v>0.12116479495898699</v>
      </c>
      <c r="BS9" s="17">
        <v>0.11013162421723099</v>
      </c>
      <c r="BT9" s="17"/>
      <c r="BU9" s="17">
        <v>0.14116613141795201</v>
      </c>
      <c r="BV9" s="17">
        <v>0.112797447644352</v>
      </c>
      <c r="BW9" s="17">
        <v>0.116197352056614</v>
      </c>
      <c r="BX9" s="17"/>
      <c r="BY9" s="17">
        <v>0.105572938834871</v>
      </c>
      <c r="BZ9" s="17"/>
      <c r="CA9" s="17">
        <v>0.14998409492363701</v>
      </c>
    </row>
    <row r="10" spans="2:79" ht="116" x14ac:dyDescent="0.35">
      <c r="B10" s="18" t="s">
        <v>692</v>
      </c>
      <c r="C10" s="17">
        <v>0.12771729211279001</v>
      </c>
      <c r="D10" s="17">
        <v>0.13338547249187199</v>
      </c>
      <c r="E10" s="17">
        <v>0.121137963095948</v>
      </c>
      <c r="F10" s="17"/>
      <c r="G10" s="17">
        <v>0.15607738952769101</v>
      </c>
      <c r="H10" s="17">
        <v>0.13809713980529101</v>
      </c>
      <c r="I10" s="17">
        <v>0.12645662041925601</v>
      </c>
      <c r="J10" s="17">
        <v>0.13210952432473799</v>
      </c>
      <c r="K10" s="17">
        <v>0.120845070084468</v>
      </c>
      <c r="L10" s="17">
        <v>0.102395636844986</v>
      </c>
      <c r="M10" s="17"/>
      <c r="N10" s="17">
        <v>0.12679289908868599</v>
      </c>
      <c r="O10" s="17">
        <v>0.11922096752634199</v>
      </c>
      <c r="P10" s="17">
        <v>0.120820273747496</v>
      </c>
      <c r="Q10" s="17">
        <v>0.14485937053824099</v>
      </c>
      <c r="R10" s="17"/>
      <c r="S10" s="17">
        <v>0.12967352116708999</v>
      </c>
      <c r="T10" s="17">
        <v>0.147232132216815</v>
      </c>
      <c r="U10" s="17">
        <v>0.12520145867320201</v>
      </c>
      <c r="V10" s="17">
        <v>0.14154273546639501</v>
      </c>
      <c r="W10" s="17">
        <v>0.12434321289123899</v>
      </c>
      <c r="X10" s="17">
        <v>0.124570778268269</v>
      </c>
      <c r="Y10" s="17">
        <v>0.13596768139628701</v>
      </c>
      <c r="Z10" s="17">
        <v>0.13195610109442699</v>
      </c>
      <c r="AA10" s="17">
        <v>9.1243460660812903E-2</v>
      </c>
      <c r="AB10" s="17">
        <v>8.6723947141885901E-2</v>
      </c>
      <c r="AC10" s="17">
        <v>0.166280738323521</v>
      </c>
      <c r="AD10" s="17">
        <v>0.18118792285977001</v>
      </c>
      <c r="AE10" s="17"/>
      <c r="AF10" s="17">
        <v>0.13613808458615101</v>
      </c>
      <c r="AG10" s="17">
        <v>0.113437128566184</v>
      </c>
      <c r="AH10" s="17">
        <v>0.14377619602312799</v>
      </c>
      <c r="AI10" s="17">
        <v>0.134592445705111</v>
      </c>
      <c r="AJ10" s="17">
        <v>0.15290190104660101</v>
      </c>
      <c r="AK10" s="17">
        <v>0.128382417133246</v>
      </c>
      <c r="AL10" s="17"/>
      <c r="AM10" s="17">
        <v>0.10444934462724401</v>
      </c>
      <c r="AN10" s="17">
        <v>0.13658647037261001</v>
      </c>
      <c r="AO10" s="17">
        <v>0.136922419281506</v>
      </c>
      <c r="AP10" s="17">
        <v>0.12976437952793499</v>
      </c>
      <c r="AQ10" s="17">
        <v>0.13668969206734599</v>
      </c>
      <c r="AR10" s="17"/>
      <c r="AS10" s="17">
        <v>0.130796503734397</v>
      </c>
      <c r="AT10" s="17">
        <v>0.111331672724685</v>
      </c>
      <c r="AU10" s="17">
        <v>0.12178071021757</v>
      </c>
      <c r="AV10" s="17">
        <v>0.146837195172178</v>
      </c>
      <c r="AW10" s="17">
        <v>0.12085647747648599</v>
      </c>
      <c r="AX10" s="17">
        <v>0.143031750756243</v>
      </c>
      <c r="AY10" s="17"/>
      <c r="AZ10" s="17">
        <v>0.113860538022903</v>
      </c>
      <c r="BA10" s="17">
        <v>0.12452401655515299</v>
      </c>
      <c r="BB10" s="17">
        <v>0.12873254851875501</v>
      </c>
      <c r="BC10" s="17">
        <v>0.10275343258471401</v>
      </c>
      <c r="BD10" s="17">
        <v>0.150616895312841</v>
      </c>
      <c r="BE10" s="17"/>
      <c r="BF10" s="17">
        <v>0.12621380962527101</v>
      </c>
      <c r="BG10" s="17"/>
      <c r="BH10" s="17">
        <v>0.12603334460177301</v>
      </c>
      <c r="BI10" s="17"/>
      <c r="BJ10" s="17">
        <v>0.13225257560977899</v>
      </c>
      <c r="BK10" s="17">
        <v>0.111274637138744</v>
      </c>
      <c r="BL10" s="17">
        <v>0.127311303265503</v>
      </c>
      <c r="BM10" s="17">
        <v>0.16412000179459901</v>
      </c>
      <c r="BN10" s="17">
        <v>9.2812574603972894E-2</v>
      </c>
      <c r="BO10" s="17">
        <v>0.17288801603534701</v>
      </c>
      <c r="BP10" s="17"/>
      <c r="BQ10" s="17">
        <v>0.12609742362034401</v>
      </c>
      <c r="BR10" s="17">
        <v>0.131209256462369</v>
      </c>
      <c r="BS10" s="17">
        <v>0.13179845133158799</v>
      </c>
      <c r="BT10" s="17"/>
      <c r="BU10" s="17">
        <v>0.13672622936748</v>
      </c>
      <c r="BV10" s="17">
        <v>0.12792165740970701</v>
      </c>
      <c r="BW10" s="17">
        <v>0.129729715081778</v>
      </c>
      <c r="BX10" s="17"/>
      <c r="BY10" s="17">
        <v>0.14180002364084199</v>
      </c>
      <c r="BZ10" s="17"/>
      <c r="CA10" s="17">
        <v>0.16163213240485</v>
      </c>
    </row>
    <row r="11" spans="2:79" ht="43.5" x14ac:dyDescent="0.35">
      <c r="B11" s="18" t="s">
        <v>693</v>
      </c>
      <c r="C11" s="17">
        <v>0.118155753236139</v>
      </c>
      <c r="D11" s="17">
        <v>0.112291497190378</v>
      </c>
      <c r="E11" s="17">
        <v>0.124518721075997</v>
      </c>
      <c r="F11" s="17"/>
      <c r="G11" s="17">
        <v>0.102749110993316</v>
      </c>
      <c r="H11" s="17">
        <v>0.124450452546315</v>
      </c>
      <c r="I11" s="17">
        <v>0.111741673539781</v>
      </c>
      <c r="J11" s="17">
        <v>0.125524989655171</v>
      </c>
      <c r="K11" s="17">
        <v>0.108021717710309</v>
      </c>
      <c r="L11" s="17">
        <v>0.12934649684643101</v>
      </c>
      <c r="M11" s="17"/>
      <c r="N11" s="17">
        <v>0.12197884408196</v>
      </c>
      <c r="O11" s="17">
        <v>0.11902346730704</v>
      </c>
      <c r="P11" s="17">
        <v>0.11061023671548</v>
      </c>
      <c r="Q11" s="17">
        <v>0.11725222382681599</v>
      </c>
      <c r="R11" s="17"/>
      <c r="S11" s="17">
        <v>0.11122780846952</v>
      </c>
      <c r="T11" s="17">
        <v>0.111421611491595</v>
      </c>
      <c r="U11" s="17">
        <v>0.14605089076031499</v>
      </c>
      <c r="V11" s="17">
        <v>0.13629438322366599</v>
      </c>
      <c r="W11" s="17">
        <v>0.113464694268387</v>
      </c>
      <c r="X11" s="17">
        <v>0.106664213740263</v>
      </c>
      <c r="Y11" s="17">
        <v>0.101063980797558</v>
      </c>
      <c r="Z11" s="17">
        <v>8.4563585395041496E-2</v>
      </c>
      <c r="AA11" s="17">
        <v>0.11949151426551601</v>
      </c>
      <c r="AB11" s="17">
        <v>0.135363515786289</v>
      </c>
      <c r="AC11" s="17">
        <v>0.136677201335061</v>
      </c>
      <c r="AD11" s="17">
        <v>9.9210308002746203E-2</v>
      </c>
      <c r="AE11" s="17"/>
      <c r="AF11" s="17">
        <v>0.108155428475372</v>
      </c>
      <c r="AG11" s="17">
        <v>0.11493245332377899</v>
      </c>
      <c r="AH11" s="17">
        <v>0.11809493804136401</v>
      </c>
      <c r="AI11" s="17">
        <v>0.16106495276795099</v>
      </c>
      <c r="AJ11" s="17">
        <v>8.2674100834976005E-2</v>
      </c>
      <c r="AK11" s="17">
        <v>0.114439120795093</v>
      </c>
      <c r="AL11" s="17"/>
      <c r="AM11" s="17">
        <v>0.10319321613229999</v>
      </c>
      <c r="AN11" s="17">
        <v>0.12067734963750699</v>
      </c>
      <c r="AO11" s="17">
        <v>0.132516641481219</v>
      </c>
      <c r="AP11" s="17">
        <v>0.10859031564235699</v>
      </c>
      <c r="AQ11" s="17">
        <v>9.6814434523964293E-2</v>
      </c>
      <c r="AR11" s="17"/>
      <c r="AS11" s="17">
        <v>0.108511918670847</v>
      </c>
      <c r="AT11" s="17">
        <v>0.10331732051746199</v>
      </c>
      <c r="AU11" s="17">
        <v>0.129735487042521</v>
      </c>
      <c r="AV11" s="17">
        <v>0.13191150309307501</v>
      </c>
      <c r="AW11" s="17">
        <v>9.9346221157562406E-2</v>
      </c>
      <c r="AX11" s="17">
        <v>0.161341085563077</v>
      </c>
      <c r="AY11" s="17"/>
      <c r="AZ11" s="17">
        <v>0.12937372724180901</v>
      </c>
      <c r="BA11" s="17">
        <v>0.122012685670376</v>
      </c>
      <c r="BB11" s="17">
        <v>0.124602814429987</v>
      </c>
      <c r="BC11" s="17">
        <v>0.119468790258693</v>
      </c>
      <c r="BD11" s="17">
        <v>0.100513567391701</v>
      </c>
      <c r="BE11" s="17"/>
      <c r="BF11" s="17">
        <v>0.12402904626601401</v>
      </c>
      <c r="BG11" s="17"/>
      <c r="BH11" s="17">
        <v>0.121999437858577</v>
      </c>
      <c r="BI11" s="17"/>
      <c r="BJ11" s="17">
        <v>0.126462788905288</v>
      </c>
      <c r="BK11" s="17">
        <v>0.127980568923549</v>
      </c>
      <c r="BL11" s="17">
        <v>0.11116848811350399</v>
      </c>
      <c r="BM11" s="17">
        <v>9.3932558430235596E-2</v>
      </c>
      <c r="BN11" s="17">
        <v>0.134795666269377</v>
      </c>
      <c r="BO11" s="17">
        <v>9.6471688809130193E-2</v>
      </c>
      <c r="BP11" s="17"/>
      <c r="BQ11" s="17">
        <v>0.111251905940784</v>
      </c>
      <c r="BR11" s="17">
        <v>0.117455310411906</v>
      </c>
      <c r="BS11" s="17">
        <v>0.119905415303799</v>
      </c>
      <c r="BT11" s="17"/>
      <c r="BU11" s="17">
        <v>0.13739664649647901</v>
      </c>
      <c r="BV11" s="17">
        <v>0.122770165477877</v>
      </c>
      <c r="BW11" s="17">
        <v>0.116143745106826</v>
      </c>
      <c r="BX11" s="17"/>
      <c r="BY11" s="17">
        <v>8.0991157629495603E-2</v>
      </c>
      <c r="BZ11" s="17"/>
      <c r="CA11" s="17">
        <v>0.13155482197377</v>
      </c>
    </row>
    <row r="12" spans="2:79" ht="87" x14ac:dyDescent="0.35">
      <c r="B12" s="18" t="s">
        <v>694</v>
      </c>
      <c r="C12" s="17">
        <v>9.3477339661898001E-2</v>
      </c>
      <c r="D12" s="17">
        <v>9.0873637845880997E-2</v>
      </c>
      <c r="E12" s="17">
        <v>9.6215015420250294E-2</v>
      </c>
      <c r="F12" s="17"/>
      <c r="G12" s="17">
        <v>0.112279124332408</v>
      </c>
      <c r="H12" s="17">
        <v>0.10214515947229399</v>
      </c>
      <c r="I12" s="17">
        <v>9.7874536263261799E-2</v>
      </c>
      <c r="J12" s="17">
        <v>7.9374882981866096E-2</v>
      </c>
      <c r="K12" s="17">
        <v>9.9217757390597294E-2</v>
      </c>
      <c r="L12" s="17">
        <v>7.7883368632567507E-2</v>
      </c>
      <c r="M12" s="17"/>
      <c r="N12" s="17">
        <v>9.7527698167242202E-2</v>
      </c>
      <c r="O12" s="17">
        <v>0.101350700982046</v>
      </c>
      <c r="P12" s="17">
        <v>0.10488459526934001</v>
      </c>
      <c r="Q12" s="17">
        <v>7.1466932740672395E-2</v>
      </c>
      <c r="R12" s="17"/>
      <c r="S12" s="17">
        <v>9.8865181479031602E-2</v>
      </c>
      <c r="T12" s="17">
        <v>0.101218219392887</v>
      </c>
      <c r="U12" s="17">
        <v>8.9927724142116999E-2</v>
      </c>
      <c r="V12" s="17">
        <v>0.1275606221618</v>
      </c>
      <c r="W12" s="17">
        <v>8.6644123344849902E-2</v>
      </c>
      <c r="X12" s="17">
        <v>0.10231516708296901</v>
      </c>
      <c r="Y12" s="17">
        <v>0.110096908990167</v>
      </c>
      <c r="Z12" s="17">
        <v>9.3099421855840706E-2</v>
      </c>
      <c r="AA12" s="17">
        <v>5.7854529062413201E-2</v>
      </c>
      <c r="AB12" s="17">
        <v>9.2088089731195005E-2</v>
      </c>
      <c r="AC12" s="17">
        <v>7.19247249900406E-2</v>
      </c>
      <c r="AD12" s="17">
        <v>5.8532199987750298E-2</v>
      </c>
      <c r="AE12" s="17"/>
      <c r="AF12" s="17">
        <v>7.8768201188326101E-2</v>
      </c>
      <c r="AG12" s="17">
        <v>8.2617247946410302E-2</v>
      </c>
      <c r="AH12" s="17">
        <v>0.10326197300689</v>
      </c>
      <c r="AI12" s="17">
        <v>9.6148317271815401E-2</v>
      </c>
      <c r="AJ12" s="17">
        <v>0.154809494097678</v>
      </c>
      <c r="AK12" s="17">
        <v>0.15259542950330801</v>
      </c>
      <c r="AL12" s="17"/>
      <c r="AM12" s="17">
        <v>7.6191445202385605E-2</v>
      </c>
      <c r="AN12" s="17">
        <v>0.10598507147569</v>
      </c>
      <c r="AO12" s="17">
        <v>9.2860661893392399E-2</v>
      </c>
      <c r="AP12" s="17">
        <v>9.2876312143660503E-2</v>
      </c>
      <c r="AQ12" s="17">
        <v>0.11467793134752501</v>
      </c>
      <c r="AR12" s="17"/>
      <c r="AS12" s="17">
        <v>0.109544693263608</v>
      </c>
      <c r="AT12" s="17">
        <v>8.5710896638697104E-2</v>
      </c>
      <c r="AU12" s="17">
        <v>7.9902562355083404E-2</v>
      </c>
      <c r="AV12" s="17">
        <v>0.116959466256122</v>
      </c>
      <c r="AW12" s="17">
        <v>7.5086725098079996E-2</v>
      </c>
      <c r="AX12" s="17">
        <v>6.5317799925495301E-2</v>
      </c>
      <c r="AY12" s="17"/>
      <c r="AZ12" s="17">
        <v>0.10352699068938299</v>
      </c>
      <c r="BA12" s="17">
        <v>9.08761189817167E-2</v>
      </c>
      <c r="BB12" s="17">
        <v>8.5850426676936001E-2</v>
      </c>
      <c r="BC12" s="17">
        <v>8.1912632500464405E-2</v>
      </c>
      <c r="BD12" s="17">
        <v>9.8694716913650907E-2</v>
      </c>
      <c r="BE12" s="17"/>
      <c r="BF12" s="17">
        <v>8.9724371276981199E-2</v>
      </c>
      <c r="BG12" s="17"/>
      <c r="BH12" s="17">
        <v>9.1941852488273398E-2</v>
      </c>
      <c r="BI12" s="17"/>
      <c r="BJ12" s="17">
        <v>8.6471458595542006E-2</v>
      </c>
      <c r="BK12" s="17">
        <v>7.8247549104962302E-2</v>
      </c>
      <c r="BL12" s="17">
        <v>0.105313188055026</v>
      </c>
      <c r="BM12" s="17">
        <v>8.5266833019570595E-2</v>
      </c>
      <c r="BN12" s="17">
        <v>0.11003563613985499</v>
      </c>
      <c r="BO12" s="17">
        <v>0.108468311705406</v>
      </c>
      <c r="BP12" s="17"/>
      <c r="BQ12" s="17">
        <v>0.12783988999068599</v>
      </c>
      <c r="BR12" s="17">
        <v>8.0834106442195006E-2</v>
      </c>
      <c r="BS12" s="17">
        <v>9.5006914297810899E-2</v>
      </c>
      <c r="BT12" s="17"/>
      <c r="BU12" s="17">
        <v>0.100007788423827</v>
      </c>
      <c r="BV12" s="17">
        <v>9.4817805933485599E-2</v>
      </c>
      <c r="BW12" s="17">
        <v>9.3001413581400294E-2</v>
      </c>
      <c r="BX12" s="17"/>
      <c r="BY12" s="17">
        <v>0.102045818550503</v>
      </c>
      <c r="BZ12" s="17"/>
      <c r="CA12" s="17">
        <v>0.106868533871181</v>
      </c>
    </row>
    <row r="13" spans="2:79" ht="101.5" x14ac:dyDescent="0.35">
      <c r="B13" s="18" t="s">
        <v>695</v>
      </c>
      <c r="C13" s="17">
        <v>0.10171576403961501</v>
      </c>
      <c r="D13" s="17">
        <v>9.9035407765648301E-2</v>
      </c>
      <c r="E13" s="17">
        <v>0.10322482955184201</v>
      </c>
      <c r="F13" s="17"/>
      <c r="G13" s="17">
        <v>0.115207058982465</v>
      </c>
      <c r="H13" s="17">
        <v>9.4701586965135004E-2</v>
      </c>
      <c r="I13" s="17">
        <v>8.5272485753457694E-2</v>
      </c>
      <c r="J13" s="17">
        <v>0.106491478325767</v>
      </c>
      <c r="K13" s="17">
        <v>9.9996185120987596E-2</v>
      </c>
      <c r="L13" s="17">
        <v>0.10900234306987</v>
      </c>
      <c r="M13" s="17"/>
      <c r="N13" s="17">
        <v>0.10278787379184499</v>
      </c>
      <c r="O13" s="17">
        <v>0.114402268832709</v>
      </c>
      <c r="P13" s="17">
        <v>9.0486211230534699E-2</v>
      </c>
      <c r="Q13" s="17">
        <v>9.6269910314180501E-2</v>
      </c>
      <c r="R13" s="17"/>
      <c r="S13" s="17">
        <v>0.101876403718828</v>
      </c>
      <c r="T13" s="17">
        <v>0.103046507470632</v>
      </c>
      <c r="U13" s="17">
        <v>0.12628989131986601</v>
      </c>
      <c r="V13" s="17">
        <v>7.09964116808635E-2</v>
      </c>
      <c r="W13" s="17">
        <v>0.12747150654460701</v>
      </c>
      <c r="X13" s="17">
        <v>9.4121930226863507E-2</v>
      </c>
      <c r="Y13" s="17">
        <v>8.7856152695461404E-2</v>
      </c>
      <c r="Z13" s="17">
        <v>0.12915385225319501</v>
      </c>
      <c r="AA13" s="17">
        <v>0.12987833895138101</v>
      </c>
      <c r="AB13" s="17">
        <v>6.9733857406187497E-2</v>
      </c>
      <c r="AC13" s="17">
        <v>8.88430912010197E-2</v>
      </c>
      <c r="AD13" s="17">
        <v>9.9143354006182793E-2</v>
      </c>
      <c r="AE13" s="17"/>
      <c r="AF13" s="17">
        <v>9.8166524478910902E-2</v>
      </c>
      <c r="AG13" s="17">
        <v>0.104608706290149</v>
      </c>
      <c r="AH13" s="17">
        <v>9.5354976111120399E-2</v>
      </c>
      <c r="AI13" s="17">
        <v>9.4917775511631802E-2</v>
      </c>
      <c r="AJ13" s="17">
        <v>0.10478530144015299</v>
      </c>
      <c r="AK13" s="17">
        <v>0.12915299824547699</v>
      </c>
      <c r="AL13" s="17"/>
      <c r="AM13" s="17">
        <v>9.5892602708566296E-2</v>
      </c>
      <c r="AN13" s="17">
        <v>0.102132495247161</v>
      </c>
      <c r="AO13" s="17">
        <v>0.105881917937938</v>
      </c>
      <c r="AP13" s="17">
        <v>0.10708253967335001</v>
      </c>
      <c r="AQ13" s="17">
        <v>0.10034977885435301</v>
      </c>
      <c r="AR13" s="17"/>
      <c r="AS13" s="17">
        <v>0.11316517447360901</v>
      </c>
      <c r="AT13" s="17">
        <v>9.2444182569538499E-2</v>
      </c>
      <c r="AU13" s="17">
        <v>0.100168251447687</v>
      </c>
      <c r="AV13" s="17">
        <v>9.5722194207376599E-2</v>
      </c>
      <c r="AW13" s="17">
        <v>0.106550097226286</v>
      </c>
      <c r="AX13" s="17">
        <v>0.105505103728548</v>
      </c>
      <c r="AY13" s="17"/>
      <c r="AZ13" s="17">
        <v>0.100774119112281</v>
      </c>
      <c r="BA13" s="17">
        <v>9.1618815353590802E-2</v>
      </c>
      <c r="BB13" s="17">
        <v>0.119340813807535</v>
      </c>
      <c r="BC13" s="17">
        <v>0.103686954993519</v>
      </c>
      <c r="BD13" s="17">
        <v>0.100146666711358</v>
      </c>
      <c r="BE13" s="17"/>
      <c r="BF13" s="17">
        <v>0.100404328812555</v>
      </c>
      <c r="BG13" s="17"/>
      <c r="BH13" s="17">
        <v>9.8614268982123804E-2</v>
      </c>
      <c r="BI13" s="17"/>
      <c r="BJ13" s="17">
        <v>9.8833801651336706E-2</v>
      </c>
      <c r="BK13" s="17">
        <v>9.6112011948958506E-2</v>
      </c>
      <c r="BL13" s="17">
        <v>0.116942330778534</v>
      </c>
      <c r="BM13" s="17">
        <v>6.7322572865102404E-2</v>
      </c>
      <c r="BN13" s="17">
        <v>0.119395468119163</v>
      </c>
      <c r="BO13" s="17">
        <v>0.116976903824587</v>
      </c>
      <c r="BP13" s="17"/>
      <c r="BQ13" s="17">
        <v>0.12218210618571</v>
      </c>
      <c r="BR13" s="17">
        <v>9.7785202583895295E-2</v>
      </c>
      <c r="BS13" s="17">
        <v>0.101676955936506</v>
      </c>
      <c r="BT13" s="17"/>
      <c r="BU13" s="17">
        <v>7.4827261624989094E-2</v>
      </c>
      <c r="BV13" s="17">
        <v>0.108902247595435</v>
      </c>
      <c r="BW13" s="17">
        <v>0.104168104373826</v>
      </c>
      <c r="BX13" s="17"/>
      <c r="BY13" s="17">
        <v>0.13079424847451099</v>
      </c>
      <c r="BZ13" s="17"/>
      <c r="CA13" s="17">
        <v>0.12556030939814</v>
      </c>
    </row>
    <row r="14" spans="2:79" ht="72.5" x14ac:dyDescent="0.35">
      <c r="B14" s="18" t="s">
        <v>696</v>
      </c>
      <c r="C14" s="17">
        <v>5.4706207548787397E-2</v>
      </c>
      <c r="D14" s="17">
        <v>5.3124656766565401E-2</v>
      </c>
      <c r="E14" s="17">
        <v>5.5716486594534202E-2</v>
      </c>
      <c r="F14" s="17"/>
      <c r="G14" s="17">
        <v>5.5104693557568599E-2</v>
      </c>
      <c r="H14" s="17">
        <v>6.5306992396288899E-2</v>
      </c>
      <c r="I14" s="17">
        <v>4.9849327624014901E-2</v>
      </c>
      <c r="J14" s="17">
        <v>4.8177585181391203E-2</v>
      </c>
      <c r="K14" s="17">
        <v>3.8474747539935898E-2</v>
      </c>
      <c r="L14" s="17">
        <v>6.5917248350544203E-2</v>
      </c>
      <c r="M14" s="17"/>
      <c r="N14" s="17">
        <v>5.7571252033899102E-2</v>
      </c>
      <c r="O14" s="17">
        <v>6.1274225174527401E-2</v>
      </c>
      <c r="P14" s="17">
        <v>4.3968469185506703E-2</v>
      </c>
      <c r="Q14" s="17">
        <v>5.5815219891671E-2</v>
      </c>
      <c r="R14" s="17"/>
      <c r="S14" s="17">
        <v>6.1354217585420701E-2</v>
      </c>
      <c r="T14" s="17">
        <v>5.8734721768646803E-2</v>
      </c>
      <c r="U14" s="17">
        <v>2.43998375652879E-2</v>
      </c>
      <c r="V14" s="17">
        <v>4.8775101026263E-2</v>
      </c>
      <c r="W14" s="17">
        <v>6.4792330284840105E-2</v>
      </c>
      <c r="X14" s="17">
        <v>6.02552743221254E-2</v>
      </c>
      <c r="Y14" s="17">
        <v>5.92004645244677E-2</v>
      </c>
      <c r="Z14" s="17">
        <v>5.1159381882924099E-2</v>
      </c>
      <c r="AA14" s="17">
        <v>3.9603836199895902E-2</v>
      </c>
      <c r="AB14" s="17">
        <v>6.2065680319783802E-2</v>
      </c>
      <c r="AC14" s="17">
        <v>7.6204364015178494E-2</v>
      </c>
      <c r="AD14" s="17">
        <v>5.4754429221522599E-2</v>
      </c>
      <c r="AE14" s="17"/>
      <c r="AF14" s="17">
        <v>5.5980711867083602E-2</v>
      </c>
      <c r="AG14" s="17">
        <v>6.4292419478243101E-2</v>
      </c>
      <c r="AH14" s="17">
        <v>4.3668814411807998E-2</v>
      </c>
      <c r="AI14" s="17">
        <v>5.9290017766675897E-2</v>
      </c>
      <c r="AJ14" s="17">
        <v>5.4782240366048597E-2</v>
      </c>
      <c r="AK14" s="17">
        <v>4.2266446078978101E-2</v>
      </c>
      <c r="AL14" s="17"/>
      <c r="AM14" s="17">
        <v>7.6671732499722894E-2</v>
      </c>
      <c r="AN14" s="17">
        <v>4.7022272232219699E-2</v>
      </c>
      <c r="AO14" s="17">
        <v>3.7618982309078598E-2</v>
      </c>
      <c r="AP14" s="17">
        <v>6.92707732258762E-2</v>
      </c>
      <c r="AQ14" s="17">
        <v>0.118118378561028</v>
      </c>
      <c r="AR14" s="17"/>
      <c r="AS14" s="17">
        <v>4.9041614290593401E-2</v>
      </c>
      <c r="AT14" s="17">
        <v>6.0874925486058898E-2</v>
      </c>
      <c r="AU14" s="17">
        <v>4.4255701941421401E-2</v>
      </c>
      <c r="AV14" s="17">
        <v>5.7085731934818799E-2</v>
      </c>
      <c r="AW14" s="17">
        <v>5.6926444536899698E-2</v>
      </c>
      <c r="AX14" s="17">
        <v>6.3116403813960498E-2</v>
      </c>
      <c r="AY14" s="17"/>
      <c r="AZ14" s="17">
        <v>6.2582954079913294E-2</v>
      </c>
      <c r="BA14" s="17">
        <v>5.35835280115163E-2</v>
      </c>
      <c r="BB14" s="17">
        <v>5.8633879379506502E-2</v>
      </c>
      <c r="BC14" s="17">
        <v>6.3301319828284006E-2</v>
      </c>
      <c r="BD14" s="17">
        <v>4.3539912711886002E-2</v>
      </c>
      <c r="BE14" s="17"/>
      <c r="BF14" s="17">
        <v>5.5964878410383299E-2</v>
      </c>
      <c r="BG14" s="17"/>
      <c r="BH14" s="17">
        <v>5.9787893592429399E-2</v>
      </c>
      <c r="BI14" s="17"/>
      <c r="BJ14" s="17">
        <v>5.4388275024711802E-2</v>
      </c>
      <c r="BK14" s="17">
        <v>5.1383392578869903E-2</v>
      </c>
      <c r="BL14" s="17">
        <v>4.9282534119594899E-2</v>
      </c>
      <c r="BM14" s="17">
        <v>5.3963193987536802E-2</v>
      </c>
      <c r="BN14" s="17">
        <v>9.1371589416499505E-2</v>
      </c>
      <c r="BO14" s="17">
        <v>3.9930813057209698E-2</v>
      </c>
      <c r="BP14" s="17"/>
      <c r="BQ14" s="17">
        <v>4.3017178038514702E-2</v>
      </c>
      <c r="BR14" s="17">
        <v>6.12178927546769E-2</v>
      </c>
      <c r="BS14" s="17">
        <v>5.7788041042444997E-2</v>
      </c>
      <c r="BT14" s="17"/>
      <c r="BU14" s="17">
        <v>6.0427108578082901E-2</v>
      </c>
      <c r="BV14" s="17">
        <v>6.9293478738136696E-2</v>
      </c>
      <c r="BW14" s="17">
        <v>4.7439715236824102E-2</v>
      </c>
      <c r="BX14" s="17"/>
      <c r="BY14" s="17">
        <v>4.5168010042645299E-2</v>
      </c>
      <c r="BZ14" s="17"/>
      <c r="CA14" s="17">
        <v>2.88239364666633E-2</v>
      </c>
    </row>
    <row r="15" spans="2:79" ht="101.5" x14ac:dyDescent="0.35">
      <c r="B15" s="18" t="s">
        <v>697</v>
      </c>
      <c r="C15" s="17">
        <v>8.0971599217941503E-2</v>
      </c>
      <c r="D15" s="17">
        <v>8.7226320553363698E-2</v>
      </c>
      <c r="E15" s="17">
        <v>7.5424049544038904E-2</v>
      </c>
      <c r="F15" s="17"/>
      <c r="G15" s="17">
        <v>6.67516958431702E-2</v>
      </c>
      <c r="H15" s="17">
        <v>7.2311874025813794E-2</v>
      </c>
      <c r="I15" s="17">
        <v>0.10564734484381701</v>
      </c>
      <c r="J15" s="17">
        <v>5.6545565963333003E-2</v>
      </c>
      <c r="K15" s="17">
        <v>8.4316869089987298E-2</v>
      </c>
      <c r="L15" s="17">
        <v>9.50779055291507E-2</v>
      </c>
      <c r="M15" s="17"/>
      <c r="N15" s="17">
        <v>8.2205237694323002E-2</v>
      </c>
      <c r="O15" s="17">
        <v>7.7696712423331704E-2</v>
      </c>
      <c r="P15" s="17">
        <v>8.5894351533247607E-2</v>
      </c>
      <c r="Q15" s="17">
        <v>7.9051225569158001E-2</v>
      </c>
      <c r="R15" s="17"/>
      <c r="S15" s="17">
        <v>6.7648740908242494E-2</v>
      </c>
      <c r="T15" s="17">
        <v>7.4972973205005594E-2</v>
      </c>
      <c r="U15" s="17">
        <v>7.92169681965922E-2</v>
      </c>
      <c r="V15" s="17">
        <v>9.7635518839348998E-2</v>
      </c>
      <c r="W15" s="17">
        <v>5.9477718613726097E-2</v>
      </c>
      <c r="X15" s="17">
        <v>6.2579329737533995E-2</v>
      </c>
      <c r="Y15" s="17">
        <v>8.2908749900797898E-2</v>
      </c>
      <c r="Z15" s="17">
        <v>9.8757061132697693E-2</v>
      </c>
      <c r="AA15" s="17">
        <v>6.8042661051539804E-2</v>
      </c>
      <c r="AB15" s="17">
        <v>0.12914619040276101</v>
      </c>
      <c r="AC15" s="17">
        <v>8.8528283960110504E-2</v>
      </c>
      <c r="AD15" s="17">
        <v>9.0475137159712102E-2</v>
      </c>
      <c r="AE15" s="17"/>
      <c r="AF15" s="17">
        <v>8.0698044098240496E-2</v>
      </c>
      <c r="AG15" s="17">
        <v>7.5393286491339695E-2</v>
      </c>
      <c r="AH15" s="17">
        <v>0.10739620112704699</v>
      </c>
      <c r="AI15" s="17">
        <v>7.0139871641248602E-2</v>
      </c>
      <c r="AJ15" s="17">
        <v>5.3559565348351899E-2</v>
      </c>
      <c r="AK15" s="17">
        <v>4.1936491360677397E-2</v>
      </c>
      <c r="AL15" s="17"/>
      <c r="AM15" s="17">
        <v>8.0127124255767498E-2</v>
      </c>
      <c r="AN15" s="17">
        <v>9.6773931912423394E-2</v>
      </c>
      <c r="AO15" s="17">
        <v>6.9402349651236206E-2</v>
      </c>
      <c r="AP15" s="17">
        <v>7.6169146433894094E-2</v>
      </c>
      <c r="AQ15" s="17">
        <v>3.4476126627022201E-2</v>
      </c>
      <c r="AR15" s="17"/>
      <c r="AS15" s="17">
        <v>7.4895539764875896E-2</v>
      </c>
      <c r="AT15" s="17">
        <v>7.7873849911505699E-2</v>
      </c>
      <c r="AU15" s="17">
        <v>9.9683884453003496E-2</v>
      </c>
      <c r="AV15" s="17">
        <v>7.8881275277292898E-2</v>
      </c>
      <c r="AW15" s="17">
        <v>9.9506185760117299E-2</v>
      </c>
      <c r="AX15" s="17">
        <v>4.5950042600668997E-2</v>
      </c>
      <c r="AY15" s="17"/>
      <c r="AZ15" s="17">
        <v>8.6262547401735695E-2</v>
      </c>
      <c r="BA15" s="17">
        <v>7.0746924308074402E-2</v>
      </c>
      <c r="BB15" s="17">
        <v>6.9685603410174504E-2</v>
      </c>
      <c r="BC15" s="17">
        <v>0.120987083617367</v>
      </c>
      <c r="BD15" s="17">
        <v>8.1901446136545999E-2</v>
      </c>
      <c r="BE15" s="17"/>
      <c r="BF15" s="17">
        <v>8.0870760427093694E-2</v>
      </c>
      <c r="BG15" s="17"/>
      <c r="BH15" s="17">
        <v>8.4324293429041797E-2</v>
      </c>
      <c r="BI15" s="17"/>
      <c r="BJ15" s="17">
        <v>8.5986775887633704E-2</v>
      </c>
      <c r="BK15" s="17">
        <v>7.9516885561657202E-2</v>
      </c>
      <c r="BL15" s="17">
        <v>7.9308636144022407E-2</v>
      </c>
      <c r="BM15" s="17">
        <v>6.4244752574201994E-2</v>
      </c>
      <c r="BN15" s="17">
        <v>0.114815649745482</v>
      </c>
      <c r="BO15" s="17">
        <v>5.9144952800502901E-2</v>
      </c>
      <c r="BP15" s="17"/>
      <c r="BQ15" s="17">
        <v>7.3063860409415496E-2</v>
      </c>
      <c r="BR15" s="17">
        <v>8.3259781924318002E-2</v>
      </c>
      <c r="BS15" s="17">
        <v>8.6140871400043006E-2</v>
      </c>
      <c r="BT15" s="17"/>
      <c r="BU15" s="17">
        <v>4.7076921182277902E-2</v>
      </c>
      <c r="BV15" s="17">
        <v>9.3771961700674505E-2</v>
      </c>
      <c r="BW15" s="17">
        <v>8.4239752116600897E-2</v>
      </c>
      <c r="BX15" s="17"/>
      <c r="BY15" s="17">
        <v>5.9153709969898501E-2</v>
      </c>
      <c r="BZ15" s="17"/>
      <c r="CA15" s="17">
        <v>6.88382373833447E-2</v>
      </c>
    </row>
    <row r="16" spans="2:79" ht="116" x14ac:dyDescent="0.35">
      <c r="B16" s="18" t="s">
        <v>698</v>
      </c>
      <c r="C16" s="17">
        <v>7.6245558285562398E-2</v>
      </c>
      <c r="D16" s="17">
        <v>8.4799021337049696E-2</v>
      </c>
      <c r="E16" s="17">
        <v>6.8279410308441202E-2</v>
      </c>
      <c r="F16" s="17"/>
      <c r="G16" s="17">
        <v>5.4175966969921101E-2</v>
      </c>
      <c r="H16" s="17">
        <v>8.3097193081768203E-2</v>
      </c>
      <c r="I16" s="17">
        <v>7.4114841214705005E-2</v>
      </c>
      <c r="J16" s="17">
        <v>7.6776266614849903E-2</v>
      </c>
      <c r="K16" s="17">
        <v>7.9477750701475794E-2</v>
      </c>
      <c r="L16" s="17">
        <v>8.4550817046969304E-2</v>
      </c>
      <c r="M16" s="17"/>
      <c r="N16" s="17">
        <v>8.6905812818470901E-2</v>
      </c>
      <c r="O16" s="17">
        <v>6.1448183169868602E-2</v>
      </c>
      <c r="P16" s="17">
        <v>9.3697178697068007E-2</v>
      </c>
      <c r="Q16" s="17">
        <v>6.5898126726081696E-2</v>
      </c>
      <c r="R16" s="17"/>
      <c r="S16" s="17">
        <v>6.3520470398431506E-2</v>
      </c>
      <c r="T16" s="17">
        <v>8.1118221825887904E-2</v>
      </c>
      <c r="U16" s="17">
        <v>7.7466079714846897E-2</v>
      </c>
      <c r="V16" s="17">
        <v>7.2344021182908405E-2</v>
      </c>
      <c r="W16" s="17">
        <v>6.3213319139998003E-2</v>
      </c>
      <c r="X16" s="17">
        <v>9.5585347192732401E-2</v>
      </c>
      <c r="Y16" s="17">
        <v>6.4941979279551906E-2</v>
      </c>
      <c r="Z16" s="17">
        <v>7.5647516948440297E-2</v>
      </c>
      <c r="AA16" s="17">
        <v>6.35344553511447E-2</v>
      </c>
      <c r="AB16" s="17">
        <v>9.4707677840994597E-2</v>
      </c>
      <c r="AC16" s="17">
        <v>9.8377257984321106E-2</v>
      </c>
      <c r="AD16" s="17">
        <v>8.0470247839629999E-2</v>
      </c>
      <c r="AE16" s="17"/>
      <c r="AF16" s="17">
        <v>7.8725914433487504E-2</v>
      </c>
      <c r="AG16" s="17">
        <v>8.7682072095222496E-2</v>
      </c>
      <c r="AH16" s="17">
        <v>5.8560628729761401E-2</v>
      </c>
      <c r="AI16" s="17">
        <v>6.6489888952442594E-2</v>
      </c>
      <c r="AJ16" s="17">
        <v>9.1708680000121806E-2</v>
      </c>
      <c r="AK16" s="17">
        <v>7.0099037227065897E-2</v>
      </c>
      <c r="AL16" s="17"/>
      <c r="AM16" s="17">
        <v>7.1496323865273895E-2</v>
      </c>
      <c r="AN16" s="17">
        <v>5.9216640644558602E-2</v>
      </c>
      <c r="AO16" s="17">
        <v>8.8183314704385396E-2</v>
      </c>
      <c r="AP16" s="17">
        <v>8.6480063299448906E-2</v>
      </c>
      <c r="AQ16" s="17">
        <v>0.143482234508374</v>
      </c>
      <c r="AR16" s="17"/>
      <c r="AS16" s="17">
        <v>6.9174322106954803E-2</v>
      </c>
      <c r="AT16" s="17">
        <v>8.4181602654295307E-2</v>
      </c>
      <c r="AU16" s="17">
        <v>7.6112274828685905E-2</v>
      </c>
      <c r="AV16" s="17">
        <v>7.8301087502812797E-2</v>
      </c>
      <c r="AW16" s="17">
        <v>6.3557725497774303E-2</v>
      </c>
      <c r="AX16" s="17">
        <v>8.8269282882919894E-2</v>
      </c>
      <c r="AY16" s="17"/>
      <c r="AZ16" s="17">
        <v>8.0314403661726097E-2</v>
      </c>
      <c r="BA16" s="17">
        <v>8.4929302508979898E-2</v>
      </c>
      <c r="BB16" s="17">
        <v>6.4046003689687894E-2</v>
      </c>
      <c r="BC16" s="17">
        <v>5.5024400137219598E-2</v>
      </c>
      <c r="BD16" s="17">
        <v>7.8316631338505305E-2</v>
      </c>
      <c r="BE16" s="17"/>
      <c r="BF16" s="17">
        <v>7.4696523075470297E-2</v>
      </c>
      <c r="BG16" s="17"/>
      <c r="BH16" s="17">
        <v>7.6341507996114305E-2</v>
      </c>
      <c r="BI16" s="17"/>
      <c r="BJ16" s="17">
        <v>6.7453474544575495E-2</v>
      </c>
      <c r="BK16" s="17">
        <v>7.3047720244841602E-2</v>
      </c>
      <c r="BL16" s="17">
        <v>7.8376031338057095E-2</v>
      </c>
      <c r="BM16" s="17">
        <v>9.2755690517987599E-2</v>
      </c>
      <c r="BN16" s="17">
        <v>9.2017322121116796E-2</v>
      </c>
      <c r="BO16" s="17">
        <v>6.4273369777246403E-2</v>
      </c>
      <c r="BP16" s="17"/>
      <c r="BQ16" s="17">
        <v>8.5086647690929301E-2</v>
      </c>
      <c r="BR16" s="17">
        <v>8.2134594270639502E-2</v>
      </c>
      <c r="BS16" s="17">
        <v>7.5156870447391E-2</v>
      </c>
      <c r="BT16" s="17"/>
      <c r="BU16" s="17">
        <v>0.10908098892837299</v>
      </c>
      <c r="BV16" s="17">
        <v>7.3036716368054103E-2</v>
      </c>
      <c r="BW16" s="17">
        <v>8.2485791039926801E-2</v>
      </c>
      <c r="BX16" s="17"/>
      <c r="BY16" s="17">
        <v>7.1828480338421694E-2</v>
      </c>
      <c r="BZ16" s="17"/>
      <c r="CA16" s="17">
        <v>5.3807571540297701E-2</v>
      </c>
    </row>
    <row r="17" spans="2:79" ht="58" x14ac:dyDescent="0.35">
      <c r="B17" s="18" t="s">
        <v>699</v>
      </c>
      <c r="C17" s="17">
        <v>5.9299841804941002E-2</v>
      </c>
      <c r="D17" s="17">
        <v>5.7021307237086698E-2</v>
      </c>
      <c r="E17" s="17">
        <v>6.1337382737661303E-2</v>
      </c>
      <c r="F17" s="17"/>
      <c r="G17" s="17">
        <v>5.2105576617589001E-2</v>
      </c>
      <c r="H17" s="17">
        <v>5.1281358189666199E-2</v>
      </c>
      <c r="I17" s="17">
        <v>5.4395113640451999E-2</v>
      </c>
      <c r="J17" s="17">
        <v>5.1926328582608101E-2</v>
      </c>
      <c r="K17" s="17">
        <v>7.5906669315575007E-2</v>
      </c>
      <c r="L17" s="17">
        <v>6.9443638736376004E-2</v>
      </c>
      <c r="M17" s="17"/>
      <c r="N17" s="17">
        <v>5.50586341150072E-2</v>
      </c>
      <c r="O17" s="17">
        <v>5.6986143904249303E-2</v>
      </c>
      <c r="P17" s="17">
        <v>6.4217047053041501E-2</v>
      </c>
      <c r="Q17" s="17">
        <v>6.1770403988607503E-2</v>
      </c>
      <c r="R17" s="17"/>
      <c r="S17" s="17">
        <v>7.0827742382441702E-2</v>
      </c>
      <c r="T17" s="17">
        <v>4.55361718780758E-2</v>
      </c>
      <c r="U17" s="17">
        <v>6.2449770539965199E-2</v>
      </c>
      <c r="V17" s="17">
        <v>4.57748560377845E-2</v>
      </c>
      <c r="W17" s="17">
        <v>7.6413965197376296E-2</v>
      </c>
      <c r="X17" s="17">
        <v>6.40095642996453E-2</v>
      </c>
      <c r="Y17" s="17">
        <v>4.1368560347266201E-2</v>
      </c>
      <c r="Z17" s="17">
        <v>5.1049727947933998E-2</v>
      </c>
      <c r="AA17" s="17">
        <v>7.06703516865511E-2</v>
      </c>
      <c r="AB17" s="17">
        <v>6.3766943073678695E-2</v>
      </c>
      <c r="AC17" s="17">
        <v>5.9549295032972002E-2</v>
      </c>
      <c r="AD17" s="17">
        <v>4.6575741454191702E-2</v>
      </c>
      <c r="AE17" s="17"/>
      <c r="AF17" s="17">
        <v>5.1215330488526299E-2</v>
      </c>
      <c r="AG17" s="17">
        <v>6.4499130311851796E-2</v>
      </c>
      <c r="AH17" s="17">
        <v>5.9874151334659897E-2</v>
      </c>
      <c r="AI17" s="17">
        <v>5.5777693552730101E-2</v>
      </c>
      <c r="AJ17" s="17">
        <v>4.8503829943064999E-2</v>
      </c>
      <c r="AK17" s="17">
        <v>6.09945182729245E-2</v>
      </c>
      <c r="AL17" s="17"/>
      <c r="AM17" s="17">
        <v>7.5829550481200395E-2</v>
      </c>
      <c r="AN17" s="17">
        <v>5.4639173785465199E-2</v>
      </c>
      <c r="AO17" s="17">
        <v>5.1810502415298901E-2</v>
      </c>
      <c r="AP17" s="17">
        <v>5.3498082442122702E-2</v>
      </c>
      <c r="AQ17" s="17">
        <v>3.55129908183235E-2</v>
      </c>
      <c r="AR17" s="17"/>
      <c r="AS17" s="17">
        <v>6.0153841959717701E-2</v>
      </c>
      <c r="AT17" s="17">
        <v>7.8595593710074796E-2</v>
      </c>
      <c r="AU17" s="17">
        <v>6.5175426658030403E-2</v>
      </c>
      <c r="AV17" s="17">
        <v>3.30549303929299E-2</v>
      </c>
      <c r="AW17" s="17">
        <v>5.9638662266251599E-2</v>
      </c>
      <c r="AX17" s="17">
        <v>5.38128489214258E-2</v>
      </c>
      <c r="AY17" s="17"/>
      <c r="AZ17" s="17">
        <v>5.4382454727301001E-2</v>
      </c>
      <c r="BA17" s="17">
        <v>7.0069709749830497E-2</v>
      </c>
      <c r="BB17" s="17">
        <v>5.2900010026881598E-2</v>
      </c>
      <c r="BC17" s="17">
        <v>4.8151251942342398E-2</v>
      </c>
      <c r="BD17" s="17">
        <v>5.9553085098039901E-2</v>
      </c>
      <c r="BE17" s="17"/>
      <c r="BF17" s="17">
        <v>5.8278984471231997E-2</v>
      </c>
      <c r="BG17" s="17"/>
      <c r="BH17" s="17">
        <v>6.2240764516956197E-2</v>
      </c>
      <c r="BI17" s="17"/>
      <c r="BJ17" s="17">
        <v>6.7556891323511406E-2</v>
      </c>
      <c r="BK17" s="17">
        <v>5.6316882530510599E-2</v>
      </c>
      <c r="BL17" s="17">
        <v>6.1017014673204903E-2</v>
      </c>
      <c r="BM17" s="17">
        <v>5.9530619003124702E-2</v>
      </c>
      <c r="BN17" s="17">
        <v>1.1858949951191199E-2</v>
      </c>
      <c r="BO17" s="17">
        <v>3.4107571452810001E-2</v>
      </c>
      <c r="BP17" s="17"/>
      <c r="BQ17" s="17">
        <v>4.7706353068568998E-2</v>
      </c>
      <c r="BR17" s="17">
        <v>5.6263475805887302E-2</v>
      </c>
      <c r="BS17" s="17">
        <v>6.5787056961545604E-2</v>
      </c>
      <c r="BT17" s="17"/>
      <c r="BU17" s="17">
        <v>7.0908574465271101E-2</v>
      </c>
      <c r="BV17" s="17">
        <v>4.2921907138639401E-2</v>
      </c>
      <c r="BW17" s="17">
        <v>6.5569038177220096E-2</v>
      </c>
      <c r="BX17" s="17"/>
      <c r="BY17" s="17">
        <v>6.9411287731674404E-2</v>
      </c>
      <c r="BZ17" s="17"/>
      <c r="CA17" s="17">
        <v>3.7836824517907403E-2</v>
      </c>
    </row>
    <row r="18" spans="2:79" ht="72.5" x14ac:dyDescent="0.35">
      <c r="B18" s="18" t="s">
        <v>700</v>
      </c>
      <c r="C18" s="17">
        <v>6.2559069543875495E-2</v>
      </c>
      <c r="D18" s="17">
        <v>6.9027777172400495E-2</v>
      </c>
      <c r="E18" s="17">
        <v>5.6676693128131603E-2</v>
      </c>
      <c r="F18" s="17"/>
      <c r="G18" s="17">
        <v>4.4774410705734902E-2</v>
      </c>
      <c r="H18" s="17">
        <v>7.05144661786027E-2</v>
      </c>
      <c r="I18" s="17">
        <v>7.5525474054106798E-2</v>
      </c>
      <c r="J18" s="17">
        <v>4.298167556963E-2</v>
      </c>
      <c r="K18" s="17">
        <v>7.5115803297737205E-2</v>
      </c>
      <c r="L18" s="17">
        <v>6.4919706657268206E-2</v>
      </c>
      <c r="M18" s="17"/>
      <c r="N18" s="17">
        <v>5.7459554018971397E-2</v>
      </c>
      <c r="O18" s="17">
        <v>5.9674402482477101E-2</v>
      </c>
      <c r="P18" s="17">
        <v>6.2455790022101998E-2</v>
      </c>
      <c r="Q18" s="17">
        <v>7.2064812918464796E-2</v>
      </c>
      <c r="R18" s="17"/>
      <c r="S18" s="17">
        <v>6.4215496874682004E-2</v>
      </c>
      <c r="T18" s="17">
        <v>4.9729441792526398E-2</v>
      </c>
      <c r="U18" s="17">
        <v>6.0390056527983099E-2</v>
      </c>
      <c r="V18" s="17">
        <v>5.5673885888900702E-2</v>
      </c>
      <c r="W18" s="17">
        <v>6.2855078573025303E-2</v>
      </c>
      <c r="X18" s="17">
        <v>5.0114967240120302E-2</v>
      </c>
      <c r="Y18" s="17">
        <v>6.9635906157521896E-2</v>
      </c>
      <c r="Z18" s="17">
        <v>5.6155085862845802E-2</v>
      </c>
      <c r="AA18" s="17">
        <v>8.8492169803014706E-2</v>
      </c>
      <c r="AB18" s="17">
        <v>5.4238516788470498E-2</v>
      </c>
      <c r="AC18" s="17">
        <v>7.0139235994820096E-2</v>
      </c>
      <c r="AD18" s="17">
        <v>8.0364769337954195E-2</v>
      </c>
      <c r="AE18" s="17"/>
      <c r="AF18" s="17">
        <v>5.2189356669856503E-2</v>
      </c>
      <c r="AG18" s="17">
        <v>7.6031508651191598E-2</v>
      </c>
      <c r="AH18" s="17">
        <v>6.6634327884300806E-2</v>
      </c>
      <c r="AI18" s="17">
        <v>5.0444714336185199E-2</v>
      </c>
      <c r="AJ18" s="17">
        <v>4.0419099256939303E-2</v>
      </c>
      <c r="AK18" s="17">
        <v>6.0169372651814601E-2</v>
      </c>
      <c r="AL18" s="17"/>
      <c r="AM18" s="17">
        <v>6.6038324980066301E-2</v>
      </c>
      <c r="AN18" s="17">
        <v>6.85824754517355E-2</v>
      </c>
      <c r="AO18" s="17">
        <v>5.1028782691442898E-2</v>
      </c>
      <c r="AP18" s="17">
        <v>6.3941055902917099E-2</v>
      </c>
      <c r="AQ18" s="17">
        <v>4.6306964990645801E-2</v>
      </c>
      <c r="AR18" s="17"/>
      <c r="AS18" s="17">
        <v>6.6423708577494203E-2</v>
      </c>
      <c r="AT18" s="17">
        <v>6.16856334713103E-2</v>
      </c>
      <c r="AU18" s="17">
        <v>7.3012575285934994E-2</v>
      </c>
      <c r="AV18" s="17">
        <v>5.7497469330519198E-2</v>
      </c>
      <c r="AW18" s="17">
        <v>6.4150149213486399E-2</v>
      </c>
      <c r="AX18" s="17">
        <v>4.2875941144625597E-2</v>
      </c>
      <c r="AY18" s="17"/>
      <c r="AZ18" s="17">
        <v>4.5338954254457303E-2</v>
      </c>
      <c r="BA18" s="17">
        <v>6.6850883866951205E-2</v>
      </c>
      <c r="BB18" s="17">
        <v>6.2508633719800394E-2</v>
      </c>
      <c r="BC18" s="17">
        <v>5.6207731604808797E-2</v>
      </c>
      <c r="BD18" s="17">
        <v>7.3427528840616194E-2</v>
      </c>
      <c r="BE18" s="17"/>
      <c r="BF18" s="17">
        <v>6.2195933577735799E-2</v>
      </c>
      <c r="BG18" s="17"/>
      <c r="BH18" s="17">
        <v>5.9785041075731397E-2</v>
      </c>
      <c r="BI18" s="17"/>
      <c r="BJ18" s="17">
        <v>5.4992904342463199E-2</v>
      </c>
      <c r="BK18" s="17">
        <v>7.2853139110862497E-2</v>
      </c>
      <c r="BL18" s="17">
        <v>6.99883223803347E-2</v>
      </c>
      <c r="BM18" s="17">
        <v>6.4569793334933206E-2</v>
      </c>
      <c r="BN18" s="17">
        <v>1.9533266039226099E-2</v>
      </c>
      <c r="BO18" s="17">
        <v>8.1618945791451E-2</v>
      </c>
      <c r="BP18" s="17"/>
      <c r="BQ18" s="17">
        <v>5.9591316344685299E-2</v>
      </c>
      <c r="BR18" s="17">
        <v>6.4574044908012704E-2</v>
      </c>
      <c r="BS18" s="17">
        <v>6.54852226510476E-2</v>
      </c>
      <c r="BT18" s="17"/>
      <c r="BU18" s="17">
        <v>6.5942748873481602E-2</v>
      </c>
      <c r="BV18" s="17">
        <v>5.4649949819086101E-2</v>
      </c>
      <c r="BW18" s="17">
        <v>7.0429133600553695E-2</v>
      </c>
      <c r="BX18" s="17"/>
      <c r="BY18" s="17">
        <v>9.8415910076619803E-2</v>
      </c>
      <c r="BZ18" s="17"/>
      <c r="CA18" s="17">
        <v>4.7720404545431902E-2</v>
      </c>
    </row>
    <row r="19" spans="2:79" x14ac:dyDescent="0.35">
      <c r="B19" s="18" t="s">
        <v>104</v>
      </c>
      <c r="C19" s="19">
        <v>0.112680796813921</v>
      </c>
      <c r="D19" s="19">
        <v>0.10282855639574399</v>
      </c>
      <c r="E19" s="19">
        <v>0.123063896457265</v>
      </c>
      <c r="F19" s="19"/>
      <c r="G19" s="19">
        <v>0.100150633619095</v>
      </c>
      <c r="H19" s="19">
        <v>0.10427180868363201</v>
      </c>
      <c r="I19" s="19">
        <v>9.6649038171829099E-2</v>
      </c>
      <c r="J19" s="19">
        <v>0.14395228064028801</v>
      </c>
      <c r="K19" s="19">
        <v>0.11931501418453901</v>
      </c>
      <c r="L19" s="19">
        <v>0.111095808544639</v>
      </c>
      <c r="M19" s="19"/>
      <c r="N19" s="19">
        <v>8.2022736443696995E-2</v>
      </c>
      <c r="O19" s="19">
        <v>0.11467268936366801</v>
      </c>
      <c r="P19" s="19">
        <v>0.12364057466705999</v>
      </c>
      <c r="Q19" s="19">
        <v>0.13179488160039801</v>
      </c>
      <c r="R19" s="19"/>
      <c r="S19" s="19">
        <v>0.102123750717244</v>
      </c>
      <c r="T19" s="19">
        <v>0.103755674296874</v>
      </c>
      <c r="U19" s="19">
        <v>0.111251819348927</v>
      </c>
      <c r="V19" s="19">
        <v>7.7376310231947701E-2</v>
      </c>
      <c r="W19" s="19">
        <v>0.109581443549332</v>
      </c>
      <c r="X19" s="19">
        <v>0.14160111265811001</v>
      </c>
      <c r="Y19" s="19">
        <v>0.120012658598053</v>
      </c>
      <c r="Z19" s="19">
        <v>0.104405230624805</v>
      </c>
      <c r="AA19" s="19">
        <v>0.15443806516467401</v>
      </c>
      <c r="AB19" s="19">
        <v>0.12075510584994401</v>
      </c>
      <c r="AC19" s="19">
        <v>7.8118995618532194E-2</v>
      </c>
      <c r="AD19" s="19">
        <v>0.1026228077977</v>
      </c>
      <c r="AE19" s="19"/>
      <c r="AF19" s="19">
        <v>0.14844435631594499</v>
      </c>
      <c r="AG19" s="19">
        <v>0.104792259012762</v>
      </c>
      <c r="AH19" s="19">
        <v>8.7873447386950701E-2</v>
      </c>
      <c r="AI19" s="19">
        <v>7.9632578792635994E-2</v>
      </c>
      <c r="AJ19" s="19">
        <v>9.5958247845598699E-2</v>
      </c>
      <c r="AK19" s="19">
        <v>7.5433795417143595E-2</v>
      </c>
      <c r="AL19" s="19"/>
      <c r="AM19" s="19">
        <v>0.147422957121187</v>
      </c>
      <c r="AN19" s="19">
        <v>0.106554549165263</v>
      </c>
      <c r="AO19" s="19">
        <v>9.9161899792631E-2</v>
      </c>
      <c r="AP19" s="19">
        <v>9.1062960000998699E-2</v>
      </c>
      <c r="AQ19" s="19">
        <v>9.5426480641361694E-2</v>
      </c>
      <c r="AR19" s="19"/>
      <c r="AS19" s="19">
        <v>0.100246235305569</v>
      </c>
      <c r="AT19" s="19">
        <v>0.10975410688655</v>
      </c>
      <c r="AU19" s="19">
        <v>0.10965752882954199</v>
      </c>
      <c r="AV19" s="19">
        <v>0.11454119447620401</v>
      </c>
      <c r="AW19" s="19">
        <v>0.13642744005159499</v>
      </c>
      <c r="AX19" s="19">
        <v>0.123746144442635</v>
      </c>
      <c r="AY19" s="19"/>
      <c r="AZ19" s="19">
        <v>0.124086060674202</v>
      </c>
      <c r="BA19" s="19">
        <v>0.11640938317409</v>
      </c>
      <c r="BB19" s="19">
        <v>0.112209599549808</v>
      </c>
      <c r="BC19" s="19">
        <v>0.118533329639294</v>
      </c>
      <c r="BD19" s="19">
        <v>9.7525009498867596E-2</v>
      </c>
      <c r="BE19" s="19"/>
      <c r="BF19" s="19">
        <v>0.11132179458593799</v>
      </c>
      <c r="BG19" s="19"/>
      <c r="BH19" s="19">
        <v>0.10191465123089299</v>
      </c>
      <c r="BI19" s="19"/>
      <c r="BJ19" s="19">
        <v>0.111655727965804</v>
      </c>
      <c r="BK19" s="19">
        <v>0.131770751661696</v>
      </c>
      <c r="BL19" s="19">
        <v>9.99342257074948E-2</v>
      </c>
      <c r="BM19" s="19">
        <v>0.115320157480182</v>
      </c>
      <c r="BN19" s="19">
        <v>7.8406150587252296E-2</v>
      </c>
      <c r="BO19" s="19">
        <v>0.108644946616891</v>
      </c>
      <c r="BP19" s="19"/>
      <c r="BQ19" s="19">
        <v>8.4488754442334696E-2</v>
      </c>
      <c r="BR19" s="19">
        <v>0.10410153947711399</v>
      </c>
      <c r="BS19" s="19">
        <v>9.1122576410592293E-2</v>
      </c>
      <c r="BT19" s="19"/>
      <c r="BU19" s="19">
        <v>5.6439600641786901E-2</v>
      </c>
      <c r="BV19" s="19">
        <v>9.9116662174552395E-2</v>
      </c>
      <c r="BW19" s="19">
        <v>9.0596239628429706E-2</v>
      </c>
      <c r="BX19" s="19"/>
      <c r="BY19" s="19">
        <v>9.4818414710518703E-2</v>
      </c>
      <c r="BZ19" s="19"/>
      <c r="CA19" s="19">
        <v>8.7373132974775794E-2</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CA24"/>
  <sheetViews>
    <sheetView showGridLines="0" topLeftCell="A13"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87" x14ac:dyDescent="0.35">
      <c r="B9" s="18" t="s">
        <v>703</v>
      </c>
      <c r="C9" s="17">
        <v>8.7029302498726896E-2</v>
      </c>
      <c r="D9" s="17">
        <v>8.9473720865959394E-2</v>
      </c>
      <c r="E9" s="17">
        <v>8.4751406181564001E-2</v>
      </c>
      <c r="F9" s="17"/>
      <c r="G9" s="17">
        <v>6.1945483739573703E-2</v>
      </c>
      <c r="H9" s="17">
        <v>7.1353804333614601E-2</v>
      </c>
      <c r="I9" s="17">
        <v>0.10246634429187799</v>
      </c>
      <c r="J9" s="17">
        <v>8.7633450759722703E-2</v>
      </c>
      <c r="K9" s="17">
        <v>8.7634296024654904E-2</v>
      </c>
      <c r="L9" s="17">
        <v>0.103140797790352</v>
      </c>
      <c r="M9" s="17"/>
      <c r="N9" s="17">
        <v>8.4124523684443703E-2</v>
      </c>
      <c r="O9" s="17">
        <v>0.102096775016604</v>
      </c>
      <c r="P9" s="17">
        <v>8.4571764944463307E-2</v>
      </c>
      <c r="Q9" s="17">
        <v>7.7009834259423093E-2</v>
      </c>
      <c r="R9" s="17"/>
      <c r="S9" s="17">
        <v>7.2786300433120704E-2</v>
      </c>
      <c r="T9" s="17">
        <v>0.110586974666493</v>
      </c>
      <c r="U9" s="17">
        <v>7.6045914782345306E-2</v>
      </c>
      <c r="V9" s="17">
        <v>6.5460715410498097E-2</v>
      </c>
      <c r="W9" s="17">
        <v>0.115256436094183</v>
      </c>
      <c r="X9" s="17">
        <v>9.1554791648647896E-2</v>
      </c>
      <c r="Y9" s="17">
        <v>9.7518495698641197E-2</v>
      </c>
      <c r="Z9" s="17">
        <v>8.8479880715454207E-2</v>
      </c>
      <c r="AA9" s="17">
        <v>5.97419804277457E-2</v>
      </c>
      <c r="AB9" s="17">
        <v>0.10236452322658</v>
      </c>
      <c r="AC9" s="17">
        <v>9.0999876839541805E-2</v>
      </c>
      <c r="AD9" s="17">
        <v>8.34009857415344E-2</v>
      </c>
      <c r="AE9" s="17"/>
      <c r="AF9" s="17">
        <v>9.5876657235456103E-2</v>
      </c>
      <c r="AG9" s="17">
        <v>9.2533966391754693E-2</v>
      </c>
      <c r="AH9" s="17">
        <v>7.9568678756001696E-2</v>
      </c>
      <c r="AI9" s="17">
        <v>8.7060676046304603E-2</v>
      </c>
      <c r="AJ9" s="17">
        <v>6.8365818305826095E-2</v>
      </c>
      <c r="AK9" s="17">
        <v>8.0739261021554903E-2</v>
      </c>
      <c r="AL9" s="17"/>
      <c r="AM9" s="17">
        <v>8.59535290285902E-2</v>
      </c>
      <c r="AN9" s="17">
        <v>9.1827985489655303E-2</v>
      </c>
      <c r="AO9" s="17">
        <v>8.2024973547100394E-2</v>
      </c>
      <c r="AP9" s="17">
        <v>9.6585469957044798E-2</v>
      </c>
      <c r="AQ9" s="17">
        <v>4.0071239092299399E-2</v>
      </c>
      <c r="AR9" s="17"/>
      <c r="AS9" s="17">
        <v>9.7225004637205806E-2</v>
      </c>
      <c r="AT9" s="17">
        <v>8.7575660011090906E-2</v>
      </c>
      <c r="AU9" s="17">
        <v>8.8857584922962293E-2</v>
      </c>
      <c r="AV9" s="17">
        <v>7.1833511280544493E-2</v>
      </c>
      <c r="AW9" s="17">
        <v>9.9676927040574501E-2</v>
      </c>
      <c r="AX9" s="17">
        <v>7.1691442381584702E-2</v>
      </c>
      <c r="AY9" s="17"/>
      <c r="AZ9" s="17">
        <v>7.1929777298103598E-2</v>
      </c>
      <c r="BA9" s="17">
        <v>9.6410523941126994E-2</v>
      </c>
      <c r="BB9" s="17">
        <v>7.4610339158348499E-2</v>
      </c>
      <c r="BC9" s="17">
        <v>9.7135917884762404E-2</v>
      </c>
      <c r="BD9" s="17">
        <v>9.5850085330088597E-2</v>
      </c>
      <c r="BE9" s="17"/>
      <c r="BF9" s="17">
        <v>8.6945360418565001E-2</v>
      </c>
      <c r="BG9" s="17"/>
      <c r="BH9" s="17">
        <v>8.8241476607621494E-2</v>
      </c>
      <c r="BI9" s="17"/>
      <c r="BJ9" s="17">
        <v>7.9919041984821304E-2</v>
      </c>
      <c r="BK9" s="17">
        <v>0.11388590248592</v>
      </c>
      <c r="BL9" s="17">
        <v>8.4620939188551306E-2</v>
      </c>
      <c r="BM9" s="17">
        <v>8.3221473261846604E-2</v>
      </c>
      <c r="BN9" s="17">
        <v>5.4339624904843301E-2</v>
      </c>
      <c r="BO9" s="17">
        <v>0.10327466304234099</v>
      </c>
      <c r="BP9" s="17"/>
      <c r="BQ9" s="17">
        <v>7.4328890204264406E-2</v>
      </c>
      <c r="BR9" s="17">
        <v>8.43461045310063E-2</v>
      </c>
      <c r="BS9" s="17">
        <v>9.5467625488908595E-2</v>
      </c>
      <c r="BT9" s="17"/>
      <c r="BU9" s="17">
        <v>7.5255605738525799E-2</v>
      </c>
      <c r="BV9" s="17">
        <v>8.8087582075023305E-2</v>
      </c>
      <c r="BW9" s="17">
        <v>9.2453923176705893E-2</v>
      </c>
      <c r="BX9" s="17"/>
      <c r="BY9" s="17">
        <v>4.5243366306290903E-2</v>
      </c>
      <c r="BZ9" s="17"/>
      <c r="CA9" s="17">
        <v>8.1769608927364207E-2</v>
      </c>
    </row>
    <row r="10" spans="2:79" ht="72.5" x14ac:dyDescent="0.35">
      <c r="B10" s="18" t="s">
        <v>704</v>
      </c>
      <c r="C10" s="17">
        <v>0.10935674083077999</v>
      </c>
      <c r="D10" s="17">
        <v>0.10702890926847999</v>
      </c>
      <c r="E10" s="17">
        <v>0.11193400788057201</v>
      </c>
      <c r="F10" s="17"/>
      <c r="G10" s="17">
        <v>8.0965365805659703E-2</v>
      </c>
      <c r="H10" s="17">
        <v>0.11235853837326699</v>
      </c>
      <c r="I10" s="17">
        <v>8.8969606696003206E-2</v>
      </c>
      <c r="J10" s="17">
        <v>0.100039822402719</v>
      </c>
      <c r="K10" s="17">
        <v>0.14717431261080099</v>
      </c>
      <c r="L10" s="17">
        <v>0.124602423846377</v>
      </c>
      <c r="M10" s="17"/>
      <c r="N10" s="17">
        <v>0.111843249794514</v>
      </c>
      <c r="O10" s="17">
        <v>0.111730668785002</v>
      </c>
      <c r="P10" s="17">
        <v>9.4453531850899206E-2</v>
      </c>
      <c r="Q10" s="17">
        <v>0.118662747872682</v>
      </c>
      <c r="R10" s="17"/>
      <c r="S10" s="17">
        <v>0.10476595432387301</v>
      </c>
      <c r="T10" s="17">
        <v>8.4127257472934994E-2</v>
      </c>
      <c r="U10" s="17">
        <v>0.117697939527661</v>
      </c>
      <c r="V10" s="17">
        <v>0.11353959443806</v>
      </c>
      <c r="W10" s="17">
        <v>0.116264625111765</v>
      </c>
      <c r="X10" s="17">
        <v>0.108714260035224</v>
      </c>
      <c r="Y10" s="17">
        <v>8.3324339075636605E-2</v>
      </c>
      <c r="Z10" s="17">
        <v>0.114582952477585</v>
      </c>
      <c r="AA10" s="17">
        <v>0.128314729764264</v>
      </c>
      <c r="AB10" s="17">
        <v>0.12862746624409499</v>
      </c>
      <c r="AC10" s="17">
        <v>0.111146985884248</v>
      </c>
      <c r="AD10" s="17">
        <v>0.123109037606662</v>
      </c>
      <c r="AE10" s="17"/>
      <c r="AF10" s="17">
        <v>9.3050342446340001E-2</v>
      </c>
      <c r="AG10" s="17">
        <v>0.10018852986269899</v>
      </c>
      <c r="AH10" s="17">
        <v>0.13221927442398901</v>
      </c>
      <c r="AI10" s="17">
        <v>0.10849910481958</v>
      </c>
      <c r="AJ10" s="17">
        <v>9.3835712319320502E-2</v>
      </c>
      <c r="AK10" s="17">
        <v>0.110858694264031</v>
      </c>
      <c r="AL10" s="17"/>
      <c r="AM10" s="17">
        <v>0.132043984033234</v>
      </c>
      <c r="AN10" s="17">
        <v>0.100524242409362</v>
      </c>
      <c r="AO10" s="17">
        <v>9.4815968113236601E-2</v>
      </c>
      <c r="AP10" s="17">
        <v>0.110851978316234</v>
      </c>
      <c r="AQ10" s="17">
        <v>0.23466910618812201</v>
      </c>
      <c r="AR10" s="17"/>
      <c r="AS10" s="17">
        <v>9.1411597466153405E-2</v>
      </c>
      <c r="AT10" s="17">
        <v>0.10732426860878801</v>
      </c>
      <c r="AU10" s="17">
        <v>0.112787399988432</v>
      </c>
      <c r="AV10" s="17">
        <v>0.118331828548049</v>
      </c>
      <c r="AW10" s="17">
        <v>0.12086137134166899</v>
      </c>
      <c r="AX10" s="17">
        <v>0.121053855666336</v>
      </c>
      <c r="AY10" s="17"/>
      <c r="AZ10" s="17">
        <v>0.115114621027227</v>
      </c>
      <c r="BA10" s="17">
        <v>0.117761578182695</v>
      </c>
      <c r="BB10" s="17">
        <v>9.4958345150556595E-2</v>
      </c>
      <c r="BC10" s="17">
        <v>0.10827596494629201</v>
      </c>
      <c r="BD10" s="17">
        <v>0.105940950440437</v>
      </c>
      <c r="BE10" s="17"/>
      <c r="BF10" s="17">
        <v>0.110340766647926</v>
      </c>
      <c r="BG10" s="17"/>
      <c r="BH10" s="17">
        <v>0.112662226704048</v>
      </c>
      <c r="BI10" s="17"/>
      <c r="BJ10" s="17">
        <v>0.11210308043079099</v>
      </c>
      <c r="BK10" s="17">
        <v>9.0078679396060707E-2</v>
      </c>
      <c r="BL10" s="17">
        <v>0.116751613432405</v>
      </c>
      <c r="BM10" s="17">
        <v>8.9394834609668905E-2</v>
      </c>
      <c r="BN10" s="17">
        <v>0.133061729508585</v>
      </c>
      <c r="BO10" s="17">
        <v>0.15119843276400599</v>
      </c>
      <c r="BP10" s="17"/>
      <c r="BQ10" s="17">
        <v>9.6035630824684998E-2</v>
      </c>
      <c r="BR10" s="17">
        <v>0.113107744700774</v>
      </c>
      <c r="BS10" s="17">
        <v>0.114887743172045</v>
      </c>
      <c r="BT10" s="17"/>
      <c r="BU10" s="17">
        <v>8.3882411866480905E-2</v>
      </c>
      <c r="BV10" s="17">
        <v>0.10705741367034199</v>
      </c>
      <c r="BW10" s="17">
        <v>0.114500937894759</v>
      </c>
      <c r="BX10" s="17"/>
      <c r="BY10" s="17">
        <v>8.51876834698964E-2</v>
      </c>
      <c r="BZ10" s="17"/>
      <c r="CA10" s="17">
        <v>0.10238899445581599</v>
      </c>
    </row>
    <row r="11" spans="2:79" ht="58" x14ac:dyDescent="0.35">
      <c r="B11" s="18" t="s">
        <v>705</v>
      </c>
      <c r="C11" s="17">
        <v>8.5479080584993303E-2</v>
      </c>
      <c r="D11" s="17">
        <v>8.2443500882339593E-2</v>
      </c>
      <c r="E11" s="17">
        <v>8.8858732624860895E-2</v>
      </c>
      <c r="F11" s="17"/>
      <c r="G11" s="17">
        <v>8.4999978905353601E-2</v>
      </c>
      <c r="H11" s="17">
        <v>6.8821956318212099E-2</v>
      </c>
      <c r="I11" s="17">
        <v>9.6174753216863598E-2</v>
      </c>
      <c r="J11" s="17">
        <v>8.4200093537852599E-2</v>
      </c>
      <c r="K11" s="17">
        <v>7.0944826262328203E-2</v>
      </c>
      <c r="L11" s="17">
        <v>0.101456624871286</v>
      </c>
      <c r="M11" s="17"/>
      <c r="N11" s="17">
        <v>9.6041218109851195E-2</v>
      </c>
      <c r="O11" s="17">
        <v>8.0881386029851704E-2</v>
      </c>
      <c r="P11" s="17">
        <v>7.4672411712594297E-2</v>
      </c>
      <c r="Q11" s="17">
        <v>8.9759225858527303E-2</v>
      </c>
      <c r="R11" s="17"/>
      <c r="S11" s="17">
        <v>7.7787335987889894E-2</v>
      </c>
      <c r="T11" s="17">
        <v>7.7788865275597599E-2</v>
      </c>
      <c r="U11" s="17">
        <v>6.5981708291616897E-2</v>
      </c>
      <c r="V11" s="17">
        <v>0.121340043025916</v>
      </c>
      <c r="W11" s="17">
        <v>8.8537838505098193E-2</v>
      </c>
      <c r="X11" s="17">
        <v>8.0635754522949493E-2</v>
      </c>
      <c r="Y11" s="17">
        <v>7.9902982119626306E-2</v>
      </c>
      <c r="Z11" s="17">
        <v>8.5842446318648999E-2</v>
      </c>
      <c r="AA11" s="17">
        <v>8.6492243878116895E-2</v>
      </c>
      <c r="AB11" s="17">
        <v>8.65358394527318E-2</v>
      </c>
      <c r="AC11" s="17">
        <v>0.10901401168328299</v>
      </c>
      <c r="AD11" s="17">
        <v>7.4606806648590498E-2</v>
      </c>
      <c r="AE11" s="17"/>
      <c r="AF11" s="17">
        <v>0.101061248233804</v>
      </c>
      <c r="AG11" s="17">
        <v>8.4704056876281894E-2</v>
      </c>
      <c r="AH11" s="17">
        <v>7.5711436165750295E-2</v>
      </c>
      <c r="AI11" s="17">
        <v>8.1745475721231503E-2</v>
      </c>
      <c r="AJ11" s="17">
        <v>8.74962741458985E-2</v>
      </c>
      <c r="AK11" s="17">
        <v>8.6490820658663495E-2</v>
      </c>
      <c r="AL11" s="17"/>
      <c r="AM11" s="17">
        <v>0.101610942017603</v>
      </c>
      <c r="AN11" s="17">
        <v>7.9779687085800702E-2</v>
      </c>
      <c r="AO11" s="17">
        <v>7.6465417772345404E-2</v>
      </c>
      <c r="AP11" s="17">
        <v>8.8726619730331704E-2</v>
      </c>
      <c r="AQ11" s="17">
        <v>6.7652062211721695E-2</v>
      </c>
      <c r="AR11" s="17"/>
      <c r="AS11" s="17">
        <v>8.5056410422545595E-2</v>
      </c>
      <c r="AT11" s="17">
        <v>9.82704412418582E-2</v>
      </c>
      <c r="AU11" s="17">
        <v>7.7682400354122605E-2</v>
      </c>
      <c r="AV11" s="17">
        <v>7.1148323045150993E-2</v>
      </c>
      <c r="AW11" s="17">
        <v>8.8142532788897596E-2</v>
      </c>
      <c r="AX11" s="17">
        <v>9.78481849321685E-2</v>
      </c>
      <c r="AY11" s="17"/>
      <c r="AZ11" s="17">
        <v>8.1005388894827696E-2</v>
      </c>
      <c r="BA11" s="17">
        <v>9.8448379955768703E-2</v>
      </c>
      <c r="BB11" s="17">
        <v>6.22784487665086E-2</v>
      </c>
      <c r="BC11" s="17">
        <v>9.1617789062994101E-2</v>
      </c>
      <c r="BD11" s="17">
        <v>8.8353987814839705E-2</v>
      </c>
      <c r="BE11" s="17"/>
      <c r="BF11" s="17">
        <v>8.6232484658464101E-2</v>
      </c>
      <c r="BG11" s="17"/>
      <c r="BH11" s="17">
        <v>9.0380239508175697E-2</v>
      </c>
      <c r="BI11" s="17"/>
      <c r="BJ11" s="17">
        <v>9.6842200210140297E-2</v>
      </c>
      <c r="BK11" s="17">
        <v>8.3400196797374093E-2</v>
      </c>
      <c r="BL11" s="17">
        <v>8.2690680255211105E-2</v>
      </c>
      <c r="BM11" s="17">
        <v>8.8833278221770604E-2</v>
      </c>
      <c r="BN11" s="17">
        <v>4.0444331243283303E-2</v>
      </c>
      <c r="BO11" s="17">
        <v>5.8099195085407798E-2</v>
      </c>
      <c r="BP11" s="17"/>
      <c r="BQ11" s="17">
        <v>8.6828406132882105E-2</v>
      </c>
      <c r="BR11" s="17">
        <v>8.3386579071779598E-2</v>
      </c>
      <c r="BS11" s="17">
        <v>9.2678388641564205E-2</v>
      </c>
      <c r="BT11" s="17"/>
      <c r="BU11" s="17">
        <v>9.2155636363356802E-2</v>
      </c>
      <c r="BV11" s="17">
        <v>8.7745815499656502E-2</v>
      </c>
      <c r="BW11" s="17">
        <v>9.2324690186938299E-2</v>
      </c>
      <c r="BX11" s="17"/>
      <c r="BY11" s="17">
        <v>0.187451482605271</v>
      </c>
      <c r="BZ11" s="17"/>
      <c r="CA11" s="17">
        <v>6.2906545456932805E-2</v>
      </c>
    </row>
    <row r="12" spans="2:79" ht="58" x14ac:dyDescent="0.35">
      <c r="B12" s="18" t="s">
        <v>699</v>
      </c>
      <c r="C12" s="17">
        <v>7.4566287031907305E-2</v>
      </c>
      <c r="D12" s="17">
        <v>8.22380030758917E-2</v>
      </c>
      <c r="E12" s="17">
        <v>6.7174349794006896E-2</v>
      </c>
      <c r="F12" s="17"/>
      <c r="G12" s="17">
        <v>6.9927987805780994E-2</v>
      </c>
      <c r="H12" s="17">
        <v>7.3931568950459201E-2</v>
      </c>
      <c r="I12" s="17">
        <v>7.3152362002188706E-2</v>
      </c>
      <c r="J12" s="17">
        <v>5.8101584655499701E-2</v>
      </c>
      <c r="K12" s="17">
        <v>7.1897017375411598E-2</v>
      </c>
      <c r="L12" s="17">
        <v>9.4451701044444503E-2</v>
      </c>
      <c r="M12" s="17"/>
      <c r="N12" s="17">
        <v>6.3343346104510798E-2</v>
      </c>
      <c r="O12" s="17">
        <v>7.2692328354965294E-2</v>
      </c>
      <c r="P12" s="17">
        <v>7.11390924845548E-2</v>
      </c>
      <c r="Q12" s="17">
        <v>9.3809243549840604E-2</v>
      </c>
      <c r="R12" s="17"/>
      <c r="S12" s="17">
        <v>5.7639093711633102E-2</v>
      </c>
      <c r="T12" s="17">
        <v>7.44356401430179E-2</v>
      </c>
      <c r="U12" s="17">
        <v>5.97148196040563E-2</v>
      </c>
      <c r="V12" s="17">
        <v>0.104020292200268</v>
      </c>
      <c r="W12" s="17">
        <v>6.0778779981597301E-2</v>
      </c>
      <c r="X12" s="17">
        <v>8.9859313360926396E-2</v>
      </c>
      <c r="Y12" s="17">
        <v>7.15085913406385E-2</v>
      </c>
      <c r="Z12" s="17">
        <v>6.2259621502382102E-2</v>
      </c>
      <c r="AA12" s="17">
        <v>6.0405552255958103E-2</v>
      </c>
      <c r="AB12" s="17">
        <v>8.1295777741803299E-2</v>
      </c>
      <c r="AC12" s="17">
        <v>0.11163616269782201</v>
      </c>
      <c r="AD12" s="17">
        <v>8.5879960440354799E-2</v>
      </c>
      <c r="AE12" s="17"/>
      <c r="AF12" s="17">
        <v>6.9010166116163105E-2</v>
      </c>
      <c r="AG12" s="17">
        <v>8.1728026395869804E-2</v>
      </c>
      <c r="AH12" s="17">
        <v>8.1871577536361206E-2</v>
      </c>
      <c r="AI12" s="17">
        <v>7.4436980497133196E-2</v>
      </c>
      <c r="AJ12" s="17">
        <v>6.5492724266018099E-2</v>
      </c>
      <c r="AK12" s="17">
        <v>5.2104822025341099E-2</v>
      </c>
      <c r="AL12" s="17"/>
      <c r="AM12" s="17">
        <v>8.3286493764792996E-2</v>
      </c>
      <c r="AN12" s="17">
        <v>8.03766155288866E-2</v>
      </c>
      <c r="AO12" s="17">
        <v>6.4097095115091304E-2</v>
      </c>
      <c r="AP12" s="17">
        <v>7.19943452596018E-2</v>
      </c>
      <c r="AQ12" s="17">
        <v>3.3775417871751597E-2</v>
      </c>
      <c r="AR12" s="17"/>
      <c r="AS12" s="17">
        <v>7.33562170319004E-2</v>
      </c>
      <c r="AT12" s="17">
        <v>6.4357777045992104E-2</v>
      </c>
      <c r="AU12" s="17">
        <v>8.2739244863046096E-2</v>
      </c>
      <c r="AV12" s="17">
        <v>7.4209903827286802E-2</v>
      </c>
      <c r="AW12" s="17">
        <v>9.2104099555419205E-2</v>
      </c>
      <c r="AX12" s="17">
        <v>6.4345379926895693E-2</v>
      </c>
      <c r="AY12" s="17"/>
      <c r="AZ12" s="17">
        <v>6.7446304245731295E-2</v>
      </c>
      <c r="BA12" s="17">
        <v>7.30648699803879E-2</v>
      </c>
      <c r="BB12" s="17">
        <v>9.0045060406265601E-2</v>
      </c>
      <c r="BC12" s="17">
        <v>7.8650317396544697E-2</v>
      </c>
      <c r="BD12" s="17">
        <v>6.7802071709472903E-2</v>
      </c>
      <c r="BE12" s="17"/>
      <c r="BF12" s="17">
        <v>7.4949381025313594E-2</v>
      </c>
      <c r="BG12" s="17"/>
      <c r="BH12" s="17">
        <v>7.7072801115285E-2</v>
      </c>
      <c r="BI12" s="17"/>
      <c r="BJ12" s="17">
        <v>6.7580522787938996E-2</v>
      </c>
      <c r="BK12" s="17">
        <v>7.3997659990966996E-2</v>
      </c>
      <c r="BL12" s="17">
        <v>7.8833654549202506E-2</v>
      </c>
      <c r="BM12" s="17">
        <v>8.5066378416758695E-2</v>
      </c>
      <c r="BN12" s="17">
        <v>5.4440953896904898E-2</v>
      </c>
      <c r="BO12" s="17">
        <v>5.20986633633026E-2</v>
      </c>
      <c r="BP12" s="17"/>
      <c r="BQ12" s="17">
        <v>7.4768742260064594E-2</v>
      </c>
      <c r="BR12" s="17">
        <v>8.4010602310344296E-2</v>
      </c>
      <c r="BS12" s="17">
        <v>7.7193012973151801E-2</v>
      </c>
      <c r="BT12" s="17"/>
      <c r="BU12" s="17">
        <v>5.2054745942121998E-2</v>
      </c>
      <c r="BV12" s="17">
        <v>7.5428833888383798E-2</v>
      </c>
      <c r="BW12" s="17">
        <v>8.3869438611336403E-2</v>
      </c>
      <c r="BX12" s="17"/>
      <c r="BY12" s="17">
        <v>7.9470140912722406E-2</v>
      </c>
      <c r="BZ12" s="17"/>
      <c r="CA12" s="17">
        <v>5.4596044545081199E-2</v>
      </c>
    </row>
    <row r="13" spans="2:79" ht="72.5" x14ac:dyDescent="0.35">
      <c r="B13" s="18" t="s">
        <v>706</v>
      </c>
      <c r="C13" s="17">
        <v>6.0018348653644402E-2</v>
      </c>
      <c r="D13" s="17">
        <v>7.1750527590258198E-2</v>
      </c>
      <c r="E13" s="17">
        <v>4.78435966782529E-2</v>
      </c>
      <c r="F13" s="17"/>
      <c r="G13" s="17">
        <v>8.0521593556850596E-2</v>
      </c>
      <c r="H13" s="17">
        <v>6.7196026432832998E-2</v>
      </c>
      <c r="I13" s="17">
        <v>6.5621681654504702E-2</v>
      </c>
      <c r="J13" s="17">
        <v>4.2196469013315502E-2</v>
      </c>
      <c r="K13" s="17">
        <v>4.5167019320376103E-2</v>
      </c>
      <c r="L13" s="17">
        <v>6.0332325448353798E-2</v>
      </c>
      <c r="M13" s="17"/>
      <c r="N13" s="17">
        <v>5.6831393609773302E-2</v>
      </c>
      <c r="O13" s="17">
        <v>4.8149173049820602E-2</v>
      </c>
      <c r="P13" s="17">
        <v>8.3962220983348698E-2</v>
      </c>
      <c r="Q13" s="17">
        <v>5.3247564855388001E-2</v>
      </c>
      <c r="R13" s="17"/>
      <c r="S13" s="17">
        <v>4.7872329567939999E-2</v>
      </c>
      <c r="T13" s="17">
        <v>6.8597746366378096E-2</v>
      </c>
      <c r="U13" s="17">
        <v>4.05926045629234E-2</v>
      </c>
      <c r="V13" s="17">
        <v>3.6899873500764603E-2</v>
      </c>
      <c r="W13" s="17">
        <v>5.72308906039668E-2</v>
      </c>
      <c r="X13" s="17">
        <v>5.9067188148607501E-2</v>
      </c>
      <c r="Y13" s="17">
        <v>6.5477702098999904E-2</v>
      </c>
      <c r="Z13" s="17">
        <v>7.7183684802180005E-2</v>
      </c>
      <c r="AA13" s="17">
        <v>6.4882837396055798E-2</v>
      </c>
      <c r="AB13" s="17">
        <v>8.2631847497491306E-2</v>
      </c>
      <c r="AC13" s="17">
        <v>5.6054899969188103E-2</v>
      </c>
      <c r="AD13" s="17">
        <v>9.3364423002171598E-2</v>
      </c>
      <c r="AE13" s="17"/>
      <c r="AF13" s="17">
        <v>4.9410256444611098E-2</v>
      </c>
      <c r="AG13" s="17">
        <v>6.8020262512887703E-2</v>
      </c>
      <c r="AH13" s="17">
        <v>5.2711191600596098E-2</v>
      </c>
      <c r="AI13" s="17">
        <v>6.8416120612593306E-2</v>
      </c>
      <c r="AJ13" s="17">
        <v>5.6161237133477197E-2</v>
      </c>
      <c r="AK13" s="17">
        <v>5.3512367151688701E-2</v>
      </c>
      <c r="AL13" s="17"/>
      <c r="AM13" s="17">
        <v>6.4723723598270097E-2</v>
      </c>
      <c r="AN13" s="17">
        <v>6.6057171699103204E-2</v>
      </c>
      <c r="AO13" s="17">
        <v>5.37677106656448E-2</v>
      </c>
      <c r="AP13" s="17">
        <v>5.1347464488557301E-2</v>
      </c>
      <c r="AQ13" s="17">
        <v>6.4987906669357595E-2</v>
      </c>
      <c r="AR13" s="17"/>
      <c r="AS13" s="17">
        <v>5.2733402849136302E-2</v>
      </c>
      <c r="AT13" s="17">
        <v>6.4830429567537595E-2</v>
      </c>
      <c r="AU13" s="17">
        <v>7.2828788183137497E-2</v>
      </c>
      <c r="AV13" s="17">
        <v>6.79126703206821E-2</v>
      </c>
      <c r="AW13" s="17">
        <v>4.2272242890378599E-2</v>
      </c>
      <c r="AX13" s="17">
        <v>4.7388124624526302E-2</v>
      </c>
      <c r="AY13" s="17"/>
      <c r="AZ13" s="17">
        <v>4.7472317539100799E-2</v>
      </c>
      <c r="BA13" s="17">
        <v>6.0919407827092799E-2</v>
      </c>
      <c r="BB13" s="17">
        <v>7.0955064643524995E-2</v>
      </c>
      <c r="BC13" s="17">
        <v>7.1507319472278494E-2</v>
      </c>
      <c r="BD13" s="17">
        <v>5.8495458946047803E-2</v>
      </c>
      <c r="BE13" s="17"/>
      <c r="BF13" s="17">
        <v>5.9641895444033199E-2</v>
      </c>
      <c r="BG13" s="17"/>
      <c r="BH13" s="17">
        <v>5.36595537826111E-2</v>
      </c>
      <c r="BI13" s="17"/>
      <c r="BJ13" s="17">
        <v>6.6605001275971701E-2</v>
      </c>
      <c r="BK13" s="17">
        <v>5.1197532073257501E-2</v>
      </c>
      <c r="BL13" s="17">
        <v>5.7756406604772902E-2</v>
      </c>
      <c r="BM13" s="17">
        <v>5.2743619214414603E-2</v>
      </c>
      <c r="BN13" s="17">
        <v>8.1873908284724795E-2</v>
      </c>
      <c r="BO13" s="17">
        <v>8.5619266920140102E-2</v>
      </c>
      <c r="BP13" s="17"/>
      <c r="BQ13" s="17">
        <v>6.8188559705203197E-2</v>
      </c>
      <c r="BR13" s="17">
        <v>4.74090121119113E-2</v>
      </c>
      <c r="BS13" s="17">
        <v>6.7873549793774607E-2</v>
      </c>
      <c r="BT13" s="17"/>
      <c r="BU13" s="17">
        <v>8.9509019643272597E-2</v>
      </c>
      <c r="BV13" s="17">
        <v>4.7882693803225802E-2</v>
      </c>
      <c r="BW13" s="17">
        <v>6.3183095635621495E-2</v>
      </c>
      <c r="BX13" s="17"/>
      <c r="BY13" s="17">
        <v>5.3917816720295497E-2</v>
      </c>
      <c r="BZ13" s="17"/>
      <c r="CA13" s="17">
        <v>4.1446435409297697E-2</v>
      </c>
    </row>
    <row r="14" spans="2:79" ht="72.5" x14ac:dyDescent="0.35">
      <c r="B14" s="18" t="s">
        <v>707</v>
      </c>
      <c r="C14" s="17">
        <v>9.6219708108784496E-2</v>
      </c>
      <c r="D14" s="17">
        <v>0.10280610665310699</v>
      </c>
      <c r="E14" s="17">
        <v>8.99639262354196E-2</v>
      </c>
      <c r="F14" s="17"/>
      <c r="G14" s="17">
        <v>8.8224388692181396E-2</v>
      </c>
      <c r="H14" s="17">
        <v>0.10930965013376499</v>
      </c>
      <c r="I14" s="17">
        <v>9.1026436256144899E-2</v>
      </c>
      <c r="J14" s="17">
        <v>0.10863321134083199</v>
      </c>
      <c r="K14" s="17">
        <v>9.7555402922679196E-2</v>
      </c>
      <c r="L14" s="17">
        <v>8.4173803852219606E-2</v>
      </c>
      <c r="M14" s="17"/>
      <c r="N14" s="17">
        <v>0.105045070398256</v>
      </c>
      <c r="O14" s="17">
        <v>9.1338059292422405E-2</v>
      </c>
      <c r="P14" s="17">
        <v>9.8835958744004401E-2</v>
      </c>
      <c r="Q14" s="17">
        <v>9.0171155837112701E-2</v>
      </c>
      <c r="R14" s="17"/>
      <c r="S14" s="17">
        <v>9.7078320764243997E-2</v>
      </c>
      <c r="T14" s="17">
        <v>9.4425266599568805E-2</v>
      </c>
      <c r="U14" s="17">
        <v>0.10169340691223799</v>
      </c>
      <c r="V14" s="17">
        <v>8.8297221600783696E-2</v>
      </c>
      <c r="W14" s="17">
        <v>0.106436968796841</v>
      </c>
      <c r="X14" s="17">
        <v>8.9321536223068695E-2</v>
      </c>
      <c r="Y14" s="17">
        <v>0.11776976275033001</v>
      </c>
      <c r="Z14" s="17">
        <v>7.9166115208545496E-2</v>
      </c>
      <c r="AA14" s="17">
        <v>0.110790993026819</v>
      </c>
      <c r="AB14" s="17">
        <v>8.2846043136039299E-2</v>
      </c>
      <c r="AC14" s="17">
        <v>7.1014169099319693E-2</v>
      </c>
      <c r="AD14" s="17">
        <v>0.100093309496998</v>
      </c>
      <c r="AE14" s="17"/>
      <c r="AF14" s="17">
        <v>8.4046878047120493E-2</v>
      </c>
      <c r="AG14" s="17">
        <v>0.10019121226618199</v>
      </c>
      <c r="AH14" s="17">
        <v>0.119242062163646</v>
      </c>
      <c r="AI14" s="17">
        <v>9.0716896443960804E-2</v>
      </c>
      <c r="AJ14" s="17">
        <v>9.3401113945662806E-2</v>
      </c>
      <c r="AK14" s="17">
        <v>9.4096280900144005E-2</v>
      </c>
      <c r="AL14" s="17"/>
      <c r="AM14" s="17">
        <v>7.5596947163200104E-2</v>
      </c>
      <c r="AN14" s="17">
        <v>9.9716481533538903E-2</v>
      </c>
      <c r="AO14" s="17">
        <v>0.113788035686848</v>
      </c>
      <c r="AP14" s="17">
        <v>8.5043810911128295E-2</v>
      </c>
      <c r="AQ14" s="17">
        <v>6.28761586316431E-2</v>
      </c>
      <c r="AR14" s="17"/>
      <c r="AS14" s="17">
        <v>0.122272724816138</v>
      </c>
      <c r="AT14" s="17">
        <v>8.6425215322969998E-2</v>
      </c>
      <c r="AU14" s="17">
        <v>8.9062094570137598E-2</v>
      </c>
      <c r="AV14" s="17">
        <v>9.2662454125018404E-2</v>
      </c>
      <c r="AW14" s="17">
        <v>8.8351275105145899E-2</v>
      </c>
      <c r="AX14" s="17">
        <v>8.6103857742795706E-2</v>
      </c>
      <c r="AY14" s="17"/>
      <c r="AZ14" s="17">
        <v>0.11246533970953</v>
      </c>
      <c r="BA14" s="17">
        <v>0.10199593753255901</v>
      </c>
      <c r="BB14" s="17">
        <v>9.3780787452267395E-2</v>
      </c>
      <c r="BC14" s="17">
        <v>5.7031561732747801E-2</v>
      </c>
      <c r="BD14" s="17">
        <v>8.9621582137786301E-2</v>
      </c>
      <c r="BE14" s="17"/>
      <c r="BF14" s="17">
        <v>9.9155017944791701E-2</v>
      </c>
      <c r="BG14" s="17"/>
      <c r="BH14" s="17">
        <v>9.7955726542556298E-2</v>
      </c>
      <c r="BI14" s="17"/>
      <c r="BJ14" s="17">
        <v>9.0848891891135E-2</v>
      </c>
      <c r="BK14" s="17">
        <v>0.110827924939624</v>
      </c>
      <c r="BL14" s="17">
        <v>9.5170024390959396E-2</v>
      </c>
      <c r="BM14" s="17">
        <v>8.6039122133411597E-2</v>
      </c>
      <c r="BN14" s="17">
        <v>0.14291252377866501</v>
      </c>
      <c r="BO14" s="17">
        <v>3.3202488365237898E-2</v>
      </c>
      <c r="BP14" s="17"/>
      <c r="BQ14" s="17">
        <v>0.13381416391831899</v>
      </c>
      <c r="BR14" s="17">
        <v>8.4810005877940395E-2</v>
      </c>
      <c r="BS14" s="17">
        <v>9.6213899250269297E-2</v>
      </c>
      <c r="BT14" s="17"/>
      <c r="BU14" s="17">
        <v>0.141169615649793</v>
      </c>
      <c r="BV14" s="17">
        <v>9.5815636429349704E-2</v>
      </c>
      <c r="BW14" s="17">
        <v>9.6293229194030897E-2</v>
      </c>
      <c r="BX14" s="17"/>
      <c r="BY14" s="17">
        <v>7.8835687683546901E-2</v>
      </c>
      <c r="BZ14" s="17"/>
      <c r="CA14" s="17">
        <v>0.106362192954582</v>
      </c>
    </row>
    <row r="15" spans="2:79" ht="87" x14ac:dyDescent="0.35">
      <c r="B15" s="18" t="s">
        <v>708</v>
      </c>
      <c r="C15" s="17">
        <v>9.9723210186068501E-2</v>
      </c>
      <c r="D15" s="17">
        <v>0.10208788657967099</v>
      </c>
      <c r="E15" s="17">
        <v>9.7188752117734395E-2</v>
      </c>
      <c r="F15" s="17"/>
      <c r="G15" s="17">
        <v>0.11997769889293</v>
      </c>
      <c r="H15" s="17">
        <v>0.10577667390698101</v>
      </c>
      <c r="I15" s="17">
        <v>9.5839274622564502E-2</v>
      </c>
      <c r="J15" s="17">
        <v>0.10381062445285601</v>
      </c>
      <c r="K15" s="17">
        <v>8.3191248155021796E-2</v>
      </c>
      <c r="L15" s="17">
        <v>9.2178530086299101E-2</v>
      </c>
      <c r="M15" s="17"/>
      <c r="N15" s="17">
        <v>0.10592621891613301</v>
      </c>
      <c r="O15" s="17">
        <v>0.11120779787670799</v>
      </c>
      <c r="P15" s="17">
        <v>0.107837331908755</v>
      </c>
      <c r="Q15" s="17">
        <v>7.4432171326617003E-2</v>
      </c>
      <c r="R15" s="17"/>
      <c r="S15" s="17">
        <v>0.103098198089997</v>
      </c>
      <c r="T15" s="17">
        <v>8.4092998316901604E-2</v>
      </c>
      <c r="U15" s="17">
        <v>0.11629579252769399</v>
      </c>
      <c r="V15" s="17">
        <v>0.14417147196715399</v>
      </c>
      <c r="W15" s="17">
        <v>7.6203455144912099E-2</v>
      </c>
      <c r="X15" s="17">
        <v>0.113222491518027</v>
      </c>
      <c r="Y15" s="17">
        <v>0.11915491419711501</v>
      </c>
      <c r="Z15" s="17">
        <v>0.104145185791282</v>
      </c>
      <c r="AA15" s="17">
        <v>7.06101437421216E-2</v>
      </c>
      <c r="AB15" s="17">
        <v>7.62633521585806E-2</v>
      </c>
      <c r="AC15" s="17">
        <v>0.100123161838493</v>
      </c>
      <c r="AD15" s="17">
        <v>0.107397583764178</v>
      </c>
      <c r="AE15" s="17"/>
      <c r="AF15" s="17">
        <v>9.2147752860566604E-2</v>
      </c>
      <c r="AG15" s="17">
        <v>0.10047789878744599</v>
      </c>
      <c r="AH15" s="17">
        <v>0.10134378091424701</v>
      </c>
      <c r="AI15" s="17">
        <v>9.9865716870969096E-2</v>
      </c>
      <c r="AJ15" s="17">
        <v>0.12545375699547101</v>
      </c>
      <c r="AK15" s="17">
        <v>0.128303618769495</v>
      </c>
      <c r="AL15" s="17"/>
      <c r="AM15" s="17">
        <v>7.6592634074398799E-2</v>
      </c>
      <c r="AN15" s="17">
        <v>9.7162208264122502E-2</v>
      </c>
      <c r="AO15" s="17">
        <v>0.11811100807361</v>
      </c>
      <c r="AP15" s="17">
        <v>0.10381314912346699</v>
      </c>
      <c r="AQ15" s="17">
        <v>8.1229261317057794E-2</v>
      </c>
      <c r="AR15" s="17"/>
      <c r="AS15" s="17">
        <v>0.10429848055721901</v>
      </c>
      <c r="AT15" s="17">
        <v>8.6477724095518696E-2</v>
      </c>
      <c r="AU15" s="17">
        <v>9.49686802208113E-2</v>
      </c>
      <c r="AV15" s="17">
        <v>0.10186099152750901</v>
      </c>
      <c r="AW15" s="17">
        <v>0.109249551787457</v>
      </c>
      <c r="AX15" s="17">
        <v>0.11723445314683301</v>
      </c>
      <c r="AY15" s="17"/>
      <c r="AZ15" s="17">
        <v>0.101346980907758</v>
      </c>
      <c r="BA15" s="17">
        <v>8.2957536069210705E-2</v>
      </c>
      <c r="BB15" s="17">
        <v>0.101384028053466</v>
      </c>
      <c r="BC15" s="17">
        <v>0.109001617276741</v>
      </c>
      <c r="BD15" s="17">
        <v>0.115417571930547</v>
      </c>
      <c r="BE15" s="17"/>
      <c r="BF15" s="17">
        <v>9.6436552659860897E-2</v>
      </c>
      <c r="BG15" s="17"/>
      <c r="BH15" s="17">
        <v>9.7732148671712801E-2</v>
      </c>
      <c r="BI15" s="17"/>
      <c r="BJ15" s="17">
        <v>9.9650558374939399E-2</v>
      </c>
      <c r="BK15" s="17">
        <v>9.2290816677154303E-2</v>
      </c>
      <c r="BL15" s="17">
        <v>0.11100811276009</v>
      </c>
      <c r="BM15" s="17">
        <v>8.5655505337718693E-2</v>
      </c>
      <c r="BN15" s="17">
        <v>0.10738584095780999</v>
      </c>
      <c r="BO15" s="17">
        <v>0.14513782705834499</v>
      </c>
      <c r="BP15" s="17"/>
      <c r="BQ15" s="17">
        <v>0.119681232328312</v>
      </c>
      <c r="BR15" s="17">
        <v>9.7120419636095703E-2</v>
      </c>
      <c r="BS15" s="17">
        <v>9.6498802872180295E-2</v>
      </c>
      <c r="BT15" s="17"/>
      <c r="BU15" s="17">
        <v>0.15344187023046901</v>
      </c>
      <c r="BV15" s="17">
        <v>0.105980522348465</v>
      </c>
      <c r="BW15" s="17">
        <v>9.5280111341601498E-2</v>
      </c>
      <c r="BX15" s="17"/>
      <c r="BY15" s="17">
        <v>8.4755114190383896E-2</v>
      </c>
      <c r="BZ15" s="17"/>
      <c r="CA15" s="17">
        <v>0.112366487312505</v>
      </c>
    </row>
    <row r="16" spans="2:79" ht="72.5" x14ac:dyDescent="0.35">
      <c r="B16" s="18" t="s">
        <v>709</v>
      </c>
      <c r="C16" s="17">
        <v>7.6304142384642504E-2</v>
      </c>
      <c r="D16" s="17">
        <v>6.5609607743105994E-2</v>
      </c>
      <c r="E16" s="17">
        <v>8.6332270792628299E-2</v>
      </c>
      <c r="F16" s="17"/>
      <c r="G16" s="17">
        <v>0.117838649545153</v>
      </c>
      <c r="H16" s="17">
        <v>7.5512193175516704E-2</v>
      </c>
      <c r="I16" s="17">
        <v>6.3736017118415894E-2</v>
      </c>
      <c r="J16" s="17">
        <v>6.2905348622983706E-2</v>
      </c>
      <c r="K16" s="17">
        <v>7.8623453649330904E-2</v>
      </c>
      <c r="L16" s="17">
        <v>6.8671506126244397E-2</v>
      </c>
      <c r="M16" s="17"/>
      <c r="N16" s="17">
        <v>6.8946402985788205E-2</v>
      </c>
      <c r="O16" s="17">
        <v>7.7825711190076599E-2</v>
      </c>
      <c r="P16" s="17">
        <v>7.5086316612787501E-2</v>
      </c>
      <c r="Q16" s="17">
        <v>8.1922983404683195E-2</v>
      </c>
      <c r="R16" s="17"/>
      <c r="S16" s="17">
        <v>0.100316113909207</v>
      </c>
      <c r="T16" s="17">
        <v>8.7154436195722607E-2</v>
      </c>
      <c r="U16" s="17">
        <v>8.9367573514845297E-2</v>
      </c>
      <c r="V16" s="17">
        <v>7.1494086230517603E-2</v>
      </c>
      <c r="W16" s="17">
        <v>0.112637764302275</v>
      </c>
      <c r="X16" s="17">
        <v>4.6507293737746501E-2</v>
      </c>
      <c r="Y16" s="17">
        <v>5.2860735611394601E-2</v>
      </c>
      <c r="Z16" s="17">
        <v>7.6462353424237794E-2</v>
      </c>
      <c r="AA16" s="17">
        <v>6.4403441865986302E-2</v>
      </c>
      <c r="AB16" s="17">
        <v>5.1578711114560999E-2</v>
      </c>
      <c r="AC16" s="17">
        <v>6.8994494496475905E-2</v>
      </c>
      <c r="AD16" s="17">
        <v>9.3790925439921694E-2</v>
      </c>
      <c r="AE16" s="17"/>
      <c r="AF16" s="17">
        <v>8.0474665050698002E-2</v>
      </c>
      <c r="AG16" s="17">
        <v>7.9296817238369094E-2</v>
      </c>
      <c r="AH16" s="17">
        <v>7.9157983960575107E-2</v>
      </c>
      <c r="AI16" s="17">
        <v>6.4243157226265196E-2</v>
      </c>
      <c r="AJ16" s="17">
        <v>6.94971834345883E-2</v>
      </c>
      <c r="AK16" s="17">
        <v>9.7799453288538105E-2</v>
      </c>
      <c r="AL16" s="17"/>
      <c r="AM16" s="17">
        <v>7.2359230295801699E-2</v>
      </c>
      <c r="AN16" s="17">
        <v>8.0713678326351304E-2</v>
      </c>
      <c r="AO16" s="17">
        <v>7.2584111396932396E-2</v>
      </c>
      <c r="AP16" s="17">
        <v>7.8207343955026806E-2</v>
      </c>
      <c r="AQ16" s="17">
        <v>0.1267643157361</v>
      </c>
      <c r="AR16" s="17"/>
      <c r="AS16" s="17">
        <v>7.4997307520063006E-2</v>
      </c>
      <c r="AT16" s="17">
        <v>8.0952738346881506E-2</v>
      </c>
      <c r="AU16" s="17">
        <v>8.7416567391439604E-2</v>
      </c>
      <c r="AV16" s="17">
        <v>7.2563026026419397E-2</v>
      </c>
      <c r="AW16" s="17">
        <v>8.2439258595370796E-2</v>
      </c>
      <c r="AX16" s="17">
        <v>4.2886079539725203E-2</v>
      </c>
      <c r="AY16" s="17"/>
      <c r="AZ16" s="17">
        <v>7.1097313699485604E-2</v>
      </c>
      <c r="BA16" s="17">
        <v>8.1987043529586898E-2</v>
      </c>
      <c r="BB16" s="17">
        <v>7.9473348863133494E-2</v>
      </c>
      <c r="BC16" s="17">
        <v>6.2288938741344398E-2</v>
      </c>
      <c r="BD16" s="17">
        <v>7.3542029214056906E-2</v>
      </c>
      <c r="BE16" s="17"/>
      <c r="BF16" s="17">
        <v>7.9352004545622995E-2</v>
      </c>
      <c r="BG16" s="17"/>
      <c r="BH16" s="17">
        <v>7.9446913806504996E-2</v>
      </c>
      <c r="BI16" s="17"/>
      <c r="BJ16" s="17">
        <v>8.6013187857550799E-2</v>
      </c>
      <c r="BK16" s="17">
        <v>6.8826728693054604E-2</v>
      </c>
      <c r="BL16" s="17">
        <v>6.90788120006844E-2</v>
      </c>
      <c r="BM16" s="17">
        <v>9.7995368405046496E-2</v>
      </c>
      <c r="BN16" s="17">
        <v>7.5125971893958796E-2</v>
      </c>
      <c r="BO16" s="17">
        <v>7.2556343710300897E-2</v>
      </c>
      <c r="BP16" s="17"/>
      <c r="BQ16" s="17">
        <v>8.7435741778856504E-2</v>
      </c>
      <c r="BR16" s="17">
        <v>8.8768884787324795E-2</v>
      </c>
      <c r="BS16" s="17">
        <v>6.8101182643330704E-2</v>
      </c>
      <c r="BT16" s="17"/>
      <c r="BU16" s="17">
        <v>8.6029178808364304E-2</v>
      </c>
      <c r="BV16" s="17">
        <v>8.4725526491230801E-2</v>
      </c>
      <c r="BW16" s="17">
        <v>7.2774816108413201E-2</v>
      </c>
      <c r="BX16" s="17"/>
      <c r="BY16" s="17">
        <v>8.7145492984756004E-2</v>
      </c>
      <c r="BZ16" s="17"/>
      <c r="CA16" s="17">
        <v>8.7713034581690399E-2</v>
      </c>
    </row>
    <row r="17" spans="2:79" ht="72.5" x14ac:dyDescent="0.35">
      <c r="B17" s="18" t="s">
        <v>710</v>
      </c>
      <c r="C17" s="17">
        <v>8.7595448444513793E-2</v>
      </c>
      <c r="D17" s="17">
        <v>8.4569260998324194E-2</v>
      </c>
      <c r="E17" s="17">
        <v>9.1147469665193798E-2</v>
      </c>
      <c r="F17" s="17"/>
      <c r="G17" s="17">
        <v>8.8506768122200902E-2</v>
      </c>
      <c r="H17" s="17">
        <v>0.107560015820604</v>
      </c>
      <c r="I17" s="17">
        <v>9.0798787575159204E-2</v>
      </c>
      <c r="J17" s="17">
        <v>0.113825442647959</v>
      </c>
      <c r="K17" s="17">
        <v>6.7947752859164906E-2</v>
      </c>
      <c r="L17" s="17">
        <v>6.0077654583219599E-2</v>
      </c>
      <c r="M17" s="17"/>
      <c r="N17" s="17">
        <v>9.3673079629933403E-2</v>
      </c>
      <c r="O17" s="17">
        <v>7.83961814801101E-2</v>
      </c>
      <c r="P17" s="17">
        <v>9.6868222329750994E-2</v>
      </c>
      <c r="Q17" s="17">
        <v>8.4106628257309995E-2</v>
      </c>
      <c r="R17" s="17"/>
      <c r="S17" s="17">
        <v>9.3219036139377903E-2</v>
      </c>
      <c r="T17" s="17">
        <v>8.4448463523021794E-2</v>
      </c>
      <c r="U17" s="17">
        <v>9.1587885275360603E-2</v>
      </c>
      <c r="V17" s="17">
        <v>9.2984868428070994E-2</v>
      </c>
      <c r="W17" s="17">
        <v>5.4806627489136499E-2</v>
      </c>
      <c r="X17" s="17">
        <v>0.105885999517358</v>
      </c>
      <c r="Y17" s="17">
        <v>7.8699223560530704E-2</v>
      </c>
      <c r="Z17" s="17">
        <v>7.2007131876454702E-2</v>
      </c>
      <c r="AA17" s="17">
        <v>0.120114360951926</v>
      </c>
      <c r="AB17" s="17">
        <v>6.8609807415302704E-2</v>
      </c>
      <c r="AC17" s="17">
        <v>5.9658368368043897E-2</v>
      </c>
      <c r="AD17" s="17">
        <v>9.8660299267654294E-2</v>
      </c>
      <c r="AE17" s="17"/>
      <c r="AF17" s="17">
        <v>7.8859952772126193E-2</v>
      </c>
      <c r="AG17" s="17">
        <v>8.5967368612673997E-2</v>
      </c>
      <c r="AH17" s="17">
        <v>7.2164519635626007E-2</v>
      </c>
      <c r="AI17" s="17">
        <v>0.10998129138929701</v>
      </c>
      <c r="AJ17" s="17">
        <v>0.15053088545648699</v>
      </c>
      <c r="AK17" s="17">
        <v>0.119019929120205</v>
      </c>
      <c r="AL17" s="17"/>
      <c r="AM17" s="17">
        <v>7.4951223016753304E-2</v>
      </c>
      <c r="AN17" s="17">
        <v>7.3922304054205398E-2</v>
      </c>
      <c r="AO17" s="17">
        <v>0.114625142586496</v>
      </c>
      <c r="AP17" s="17">
        <v>8.8033701941825096E-2</v>
      </c>
      <c r="AQ17" s="17">
        <v>0.13168122961082501</v>
      </c>
      <c r="AR17" s="17"/>
      <c r="AS17" s="17">
        <v>0.107569015712147</v>
      </c>
      <c r="AT17" s="17">
        <v>7.5156372461930507E-2</v>
      </c>
      <c r="AU17" s="17">
        <v>8.2914521103580704E-2</v>
      </c>
      <c r="AV17" s="17">
        <v>8.7833666276102104E-2</v>
      </c>
      <c r="AW17" s="17">
        <v>6.1948920599257599E-2</v>
      </c>
      <c r="AX17" s="17">
        <v>0.116964255658941</v>
      </c>
      <c r="AY17" s="17"/>
      <c r="AZ17" s="17">
        <v>0.100114337912712</v>
      </c>
      <c r="BA17" s="17">
        <v>7.3857914862580101E-2</v>
      </c>
      <c r="BB17" s="17">
        <v>9.6796502878315399E-2</v>
      </c>
      <c r="BC17" s="17">
        <v>9.7722894218811904E-2</v>
      </c>
      <c r="BD17" s="17">
        <v>8.3766314472845396E-2</v>
      </c>
      <c r="BE17" s="17"/>
      <c r="BF17" s="17">
        <v>8.8701142732497504E-2</v>
      </c>
      <c r="BG17" s="17"/>
      <c r="BH17" s="17">
        <v>8.8518862414935007E-2</v>
      </c>
      <c r="BI17" s="17"/>
      <c r="BJ17" s="17">
        <v>9.6249488176998702E-2</v>
      </c>
      <c r="BK17" s="17">
        <v>7.9920779783626494E-2</v>
      </c>
      <c r="BL17" s="17">
        <v>7.8594510632931394E-2</v>
      </c>
      <c r="BM17" s="17">
        <v>0.117721393254083</v>
      </c>
      <c r="BN17" s="17">
        <v>0.116806950253612</v>
      </c>
      <c r="BO17" s="17">
        <v>3.5501764905489203E-2</v>
      </c>
      <c r="BP17" s="17"/>
      <c r="BQ17" s="17">
        <v>7.6663226261662304E-2</v>
      </c>
      <c r="BR17" s="17">
        <v>9.2207645421117895E-2</v>
      </c>
      <c r="BS17" s="17">
        <v>9.1383167008907598E-2</v>
      </c>
      <c r="BT17" s="17"/>
      <c r="BU17" s="17">
        <v>8.0418247088255304E-2</v>
      </c>
      <c r="BV17" s="17">
        <v>9.6130194496149096E-2</v>
      </c>
      <c r="BW17" s="17">
        <v>9.1350857274064501E-2</v>
      </c>
      <c r="BX17" s="17"/>
      <c r="BY17" s="17">
        <v>9.8811997023740106E-2</v>
      </c>
      <c r="BZ17" s="17"/>
      <c r="CA17" s="17">
        <v>0.10395892881449501</v>
      </c>
    </row>
    <row r="18" spans="2:79" ht="72.5" x14ac:dyDescent="0.35">
      <c r="B18" s="18" t="s">
        <v>711</v>
      </c>
      <c r="C18" s="17">
        <v>9.1776323823575395E-2</v>
      </c>
      <c r="D18" s="17">
        <v>8.2770101997892601E-2</v>
      </c>
      <c r="E18" s="17">
        <v>0.100361712872905</v>
      </c>
      <c r="F18" s="17"/>
      <c r="G18" s="17">
        <v>8.9469330103072703E-2</v>
      </c>
      <c r="H18" s="17">
        <v>9.3742627363893397E-2</v>
      </c>
      <c r="I18" s="17">
        <v>0.102370217019259</v>
      </c>
      <c r="J18" s="17">
        <v>8.7313164510024799E-2</v>
      </c>
      <c r="K18" s="17">
        <v>0.111319931000558</v>
      </c>
      <c r="L18" s="17">
        <v>7.3661508005186505E-2</v>
      </c>
      <c r="M18" s="17"/>
      <c r="N18" s="17">
        <v>0.104688319290749</v>
      </c>
      <c r="O18" s="17">
        <v>8.5991076889005799E-2</v>
      </c>
      <c r="P18" s="17">
        <v>8.5169755787328896E-2</v>
      </c>
      <c r="Q18" s="17">
        <v>9.03053647447149E-2</v>
      </c>
      <c r="R18" s="17"/>
      <c r="S18" s="17">
        <v>0.110627490309563</v>
      </c>
      <c r="T18" s="17">
        <v>0.103823948185884</v>
      </c>
      <c r="U18" s="17">
        <v>0.12578383329293899</v>
      </c>
      <c r="V18" s="17">
        <v>6.2181493302664002E-2</v>
      </c>
      <c r="W18" s="17">
        <v>9.6440765279170601E-2</v>
      </c>
      <c r="X18" s="17">
        <v>8.3802594966058505E-2</v>
      </c>
      <c r="Y18" s="17">
        <v>0.110000489831747</v>
      </c>
      <c r="Z18" s="17">
        <v>0.105863388376348</v>
      </c>
      <c r="AA18" s="17">
        <v>6.3825631936994295E-2</v>
      </c>
      <c r="AB18" s="17">
        <v>7.6023674465347899E-2</v>
      </c>
      <c r="AC18" s="17">
        <v>8.8053828758214298E-2</v>
      </c>
      <c r="AD18" s="17">
        <v>5.1746762623983797E-2</v>
      </c>
      <c r="AE18" s="17"/>
      <c r="AF18" s="17">
        <v>7.6004754177666903E-2</v>
      </c>
      <c r="AG18" s="17">
        <v>8.3895798301512406E-2</v>
      </c>
      <c r="AH18" s="17">
        <v>0.106390893640741</v>
      </c>
      <c r="AI18" s="17">
        <v>0.12575759239019901</v>
      </c>
      <c r="AJ18" s="17">
        <v>8.3501061035573199E-2</v>
      </c>
      <c r="AK18" s="17">
        <v>0.110373558777647</v>
      </c>
      <c r="AL18" s="17"/>
      <c r="AM18" s="17">
        <v>8.3700135464901501E-2</v>
      </c>
      <c r="AN18" s="17">
        <v>9.6431786793339802E-2</v>
      </c>
      <c r="AO18" s="17">
        <v>8.5912977255624301E-2</v>
      </c>
      <c r="AP18" s="17">
        <v>0.117815962046683</v>
      </c>
      <c r="AQ18" s="17">
        <v>7.1985051324901406E-2</v>
      </c>
      <c r="AR18" s="17"/>
      <c r="AS18" s="17">
        <v>6.8685219187146596E-2</v>
      </c>
      <c r="AT18" s="17">
        <v>0.10255462744293201</v>
      </c>
      <c r="AU18" s="17">
        <v>9.3449417274067401E-2</v>
      </c>
      <c r="AV18" s="17">
        <v>0.103311394029313</v>
      </c>
      <c r="AW18" s="17">
        <v>7.2115840106956999E-2</v>
      </c>
      <c r="AX18" s="17">
        <v>0.122380113216061</v>
      </c>
      <c r="AY18" s="17"/>
      <c r="AZ18" s="17">
        <v>9.0396246939152297E-2</v>
      </c>
      <c r="BA18" s="17">
        <v>9.2839835432070403E-2</v>
      </c>
      <c r="BB18" s="17">
        <v>9.4375129137540106E-2</v>
      </c>
      <c r="BC18" s="17">
        <v>9.8993564206768594E-2</v>
      </c>
      <c r="BD18" s="17">
        <v>8.7033422863857596E-2</v>
      </c>
      <c r="BE18" s="17"/>
      <c r="BF18" s="17">
        <v>9.1678448864812204E-2</v>
      </c>
      <c r="BG18" s="17"/>
      <c r="BH18" s="17">
        <v>9.7044361066690593E-2</v>
      </c>
      <c r="BI18" s="17"/>
      <c r="BJ18" s="17">
        <v>8.2814402818567501E-2</v>
      </c>
      <c r="BK18" s="17">
        <v>7.5324888351004704E-2</v>
      </c>
      <c r="BL18" s="17">
        <v>0.104606687691443</v>
      </c>
      <c r="BM18" s="17">
        <v>7.5232535748775697E-2</v>
      </c>
      <c r="BN18" s="17">
        <v>0.12969744612956399</v>
      </c>
      <c r="BO18" s="17">
        <v>0.13172158770843601</v>
      </c>
      <c r="BP18" s="17"/>
      <c r="BQ18" s="17">
        <v>0.10263138164428701</v>
      </c>
      <c r="BR18" s="17">
        <v>0.10133930457924201</v>
      </c>
      <c r="BS18" s="17">
        <v>8.8502588920347597E-2</v>
      </c>
      <c r="BT18" s="17"/>
      <c r="BU18" s="17">
        <v>0.100007513389528</v>
      </c>
      <c r="BV18" s="17">
        <v>9.2343595665460201E-2</v>
      </c>
      <c r="BW18" s="17">
        <v>9.0529269595407802E-2</v>
      </c>
      <c r="BX18" s="17"/>
      <c r="BY18" s="17">
        <v>8.1138716911836203E-2</v>
      </c>
      <c r="BZ18" s="17"/>
      <c r="CA18" s="17">
        <v>0.13238350093787901</v>
      </c>
    </row>
    <row r="19" spans="2:79" x14ac:dyDescent="0.35">
      <c r="B19" s="18" t="s">
        <v>104</v>
      </c>
      <c r="C19" s="19">
        <v>0.13193140745236301</v>
      </c>
      <c r="D19" s="19">
        <v>0.12922237434497</v>
      </c>
      <c r="E19" s="19">
        <v>0.13444377515686201</v>
      </c>
      <c r="F19" s="19"/>
      <c r="G19" s="19">
        <v>0.117622754831244</v>
      </c>
      <c r="H19" s="19">
        <v>0.114436945190855</v>
      </c>
      <c r="I19" s="19">
        <v>0.12984451954701701</v>
      </c>
      <c r="J19" s="19">
        <v>0.15134078805623399</v>
      </c>
      <c r="K19" s="19">
        <v>0.138544739819673</v>
      </c>
      <c r="L19" s="19">
        <v>0.137253124346017</v>
      </c>
      <c r="M19" s="19"/>
      <c r="N19" s="19">
        <v>0.10953717747604801</v>
      </c>
      <c r="O19" s="19">
        <v>0.139690842035434</v>
      </c>
      <c r="P19" s="19">
        <v>0.12740339264151301</v>
      </c>
      <c r="Q19" s="19">
        <v>0.14657308003370101</v>
      </c>
      <c r="R19" s="19"/>
      <c r="S19" s="19">
        <v>0.13480982676315401</v>
      </c>
      <c r="T19" s="19">
        <v>0.130518403254479</v>
      </c>
      <c r="U19" s="19">
        <v>0.11523852170832</v>
      </c>
      <c r="V19" s="19">
        <v>9.9610339895302699E-2</v>
      </c>
      <c r="W19" s="19">
        <v>0.115405848691054</v>
      </c>
      <c r="X19" s="19">
        <v>0.131428776321386</v>
      </c>
      <c r="Y19" s="19">
        <v>0.12378276371534</v>
      </c>
      <c r="Z19" s="19">
        <v>0.13400723950688201</v>
      </c>
      <c r="AA19" s="19">
        <v>0.17041808475401299</v>
      </c>
      <c r="AB19" s="19">
        <v>0.16322295754746799</v>
      </c>
      <c r="AC19" s="19">
        <v>0.13330404036537</v>
      </c>
      <c r="AD19" s="19">
        <v>8.7949905967950506E-2</v>
      </c>
      <c r="AE19" s="19"/>
      <c r="AF19" s="19">
        <v>0.18005732661544799</v>
      </c>
      <c r="AG19" s="19">
        <v>0.122996062754323</v>
      </c>
      <c r="AH19" s="19">
        <v>9.9618601202466198E-2</v>
      </c>
      <c r="AI19" s="19">
        <v>8.9276987982465694E-2</v>
      </c>
      <c r="AJ19" s="19">
        <v>0.106264232961677</v>
      </c>
      <c r="AK19" s="19">
        <v>6.6701194022693103E-2</v>
      </c>
      <c r="AL19" s="19"/>
      <c r="AM19" s="19">
        <v>0.14918115754245401</v>
      </c>
      <c r="AN19" s="19">
        <v>0.133487838815634</v>
      </c>
      <c r="AO19" s="19">
        <v>0.123807559787071</v>
      </c>
      <c r="AP19" s="19">
        <v>0.1075801542701</v>
      </c>
      <c r="AQ19" s="19">
        <v>8.4308251346220803E-2</v>
      </c>
      <c r="AR19" s="19"/>
      <c r="AS19" s="19">
        <v>0.122394619800344</v>
      </c>
      <c r="AT19" s="19">
        <v>0.146074745854501</v>
      </c>
      <c r="AU19" s="19">
        <v>0.117293301128263</v>
      </c>
      <c r="AV19" s="19">
        <v>0.138332230993926</v>
      </c>
      <c r="AW19" s="19">
        <v>0.142837980188872</v>
      </c>
      <c r="AX19" s="19">
        <v>0.112104253164131</v>
      </c>
      <c r="AY19" s="19"/>
      <c r="AZ19" s="19">
        <v>0.14161137182637101</v>
      </c>
      <c r="BA19" s="19">
        <v>0.119756972686921</v>
      </c>
      <c r="BB19" s="19">
        <v>0.14134294549007301</v>
      </c>
      <c r="BC19" s="19">
        <v>0.12777411506071501</v>
      </c>
      <c r="BD19" s="19">
        <v>0.13417652514002101</v>
      </c>
      <c r="BE19" s="19"/>
      <c r="BF19" s="19">
        <v>0.126566945058113</v>
      </c>
      <c r="BG19" s="19"/>
      <c r="BH19" s="19">
        <v>0.117285689779859</v>
      </c>
      <c r="BI19" s="19"/>
      <c r="BJ19" s="19">
        <v>0.121373624191145</v>
      </c>
      <c r="BK19" s="19">
        <v>0.16024889081195701</v>
      </c>
      <c r="BL19" s="19">
        <v>0.12088855849374899</v>
      </c>
      <c r="BM19" s="19">
        <v>0.13809649139650501</v>
      </c>
      <c r="BN19" s="19">
        <v>6.3910719148048106E-2</v>
      </c>
      <c r="BO19" s="19">
        <v>0.13158976707699499</v>
      </c>
      <c r="BP19" s="19"/>
      <c r="BQ19" s="19">
        <v>7.9624024941464297E-2</v>
      </c>
      <c r="BR19" s="19">
        <v>0.123493696972463</v>
      </c>
      <c r="BS19" s="19">
        <v>0.11120003923552001</v>
      </c>
      <c r="BT19" s="19"/>
      <c r="BU19" s="19">
        <v>4.6076155279831901E-2</v>
      </c>
      <c r="BV19" s="19">
        <v>0.118802185632713</v>
      </c>
      <c r="BW19" s="19">
        <v>0.107439630981121</v>
      </c>
      <c r="BX19" s="19"/>
      <c r="BY19" s="19">
        <v>0.118042501191261</v>
      </c>
      <c r="BZ19" s="19"/>
      <c r="CA19" s="19">
        <v>0.114108226604357</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CA24"/>
  <sheetViews>
    <sheetView showGridLines="0" topLeftCell="A14"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3" width="10.7265625" customWidth="1"/>
    <col min="44" max="44" width="2.1796875" customWidth="1"/>
    <col min="45" max="50" width="10.7265625" customWidth="1"/>
    <col min="51" max="51" width="2.1796875" customWidth="1"/>
    <col min="52" max="56" width="10.7265625" customWidth="1"/>
    <col min="57" max="57" width="2.1796875" customWidth="1"/>
    <col min="58" max="58" width="10.7265625" customWidth="1"/>
    <col min="59" max="59" width="2.1796875" customWidth="1"/>
    <col min="60" max="60" width="10.7265625" customWidth="1"/>
    <col min="61" max="61" width="2.1796875" customWidth="1"/>
    <col min="62" max="67" width="10.7265625" customWidth="1"/>
    <col min="68" max="68" width="2.1796875" customWidth="1"/>
    <col min="69" max="71" width="10.7265625" customWidth="1"/>
    <col min="72" max="72" width="2.1796875" customWidth="1"/>
    <col min="73" max="75" width="10.7265625" customWidth="1"/>
    <col min="76" max="76" width="2.1796875" customWidth="1"/>
    <col min="77" max="77" width="10.7265625" customWidth="1"/>
    <col min="78" max="78" width="2.1796875" customWidth="1"/>
    <col min="79" max="79" width="10.7265625" customWidth="1"/>
    <col min="80" max="80" width="2.1796875" customWidth="1"/>
  </cols>
  <sheetData>
    <row r="2" spans="2:79" ht="40" customHeight="1" x14ac:dyDescent="0.35">
      <c r="D2" s="32" t="s">
        <v>723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row>
    <row r="5" spans="2:79" ht="30" customHeight="1" x14ac:dyDescent="0.35">
      <c r="B5" s="15"/>
      <c r="C5" s="15"/>
      <c r="D5" s="31" t="s">
        <v>76</v>
      </c>
      <c r="E5" s="31"/>
      <c r="F5" s="15"/>
      <c r="G5" s="31" t="s">
        <v>77</v>
      </c>
      <c r="H5" s="31"/>
      <c r="I5" s="31"/>
      <c r="J5" s="31"/>
      <c r="K5" s="31"/>
      <c r="L5" s="31"/>
      <c r="M5" s="15"/>
      <c r="N5" s="31" t="s">
        <v>78</v>
      </c>
      <c r="O5" s="31"/>
      <c r="P5" s="31"/>
      <c r="Q5" s="31"/>
      <c r="R5" s="15"/>
      <c r="S5" s="31" t="s">
        <v>79</v>
      </c>
      <c r="T5" s="31"/>
      <c r="U5" s="31"/>
      <c r="V5" s="31"/>
      <c r="W5" s="31"/>
      <c r="X5" s="31"/>
      <c r="Y5" s="31"/>
      <c r="Z5" s="31"/>
      <c r="AA5" s="31"/>
      <c r="AB5" s="31"/>
      <c r="AC5" s="31"/>
      <c r="AD5" s="31"/>
      <c r="AE5" s="15"/>
      <c r="AF5" s="31" t="s">
        <v>80</v>
      </c>
      <c r="AG5" s="31"/>
      <c r="AH5" s="31"/>
      <c r="AI5" s="31"/>
      <c r="AJ5" s="31"/>
      <c r="AK5" s="31"/>
      <c r="AL5" s="15"/>
      <c r="AM5" s="31" t="s">
        <v>81</v>
      </c>
      <c r="AN5" s="31"/>
      <c r="AO5" s="31"/>
      <c r="AP5" s="31"/>
      <c r="AQ5" s="31"/>
      <c r="AR5" s="15"/>
      <c r="AS5" s="31" t="s">
        <v>82</v>
      </c>
      <c r="AT5" s="31"/>
      <c r="AU5" s="31"/>
      <c r="AV5" s="31"/>
      <c r="AW5" s="31"/>
      <c r="AX5" s="31"/>
      <c r="AY5" s="15"/>
      <c r="AZ5" s="31" t="s">
        <v>83</v>
      </c>
      <c r="BA5" s="31"/>
      <c r="BB5" s="31"/>
      <c r="BC5" s="31"/>
      <c r="BD5" s="31"/>
      <c r="BE5" s="15"/>
      <c r="BF5" s="31" t="s">
        <v>84</v>
      </c>
      <c r="BG5" s="15"/>
      <c r="BH5" s="31" t="s">
        <v>85</v>
      </c>
      <c r="BI5" s="15"/>
      <c r="BJ5" s="31" t="s">
        <v>86</v>
      </c>
      <c r="BK5" s="31"/>
      <c r="BL5" s="31"/>
      <c r="BM5" s="31"/>
      <c r="BN5" s="31"/>
      <c r="BO5" s="31"/>
      <c r="BP5" s="15"/>
      <c r="BQ5" s="31" t="s">
        <v>87</v>
      </c>
      <c r="BR5" s="31"/>
      <c r="BS5" s="31"/>
      <c r="BT5" s="15"/>
      <c r="BU5" s="31" t="s">
        <v>88</v>
      </c>
      <c r="BV5" s="31"/>
      <c r="BW5" s="31"/>
      <c r="BX5" s="15"/>
      <c r="BY5" s="31" t="s">
        <v>89</v>
      </c>
      <c r="BZ5" s="15"/>
      <c r="CA5" s="31" t="s">
        <v>90</v>
      </c>
    </row>
    <row r="6" spans="2:7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U6" s="12" t="s">
        <v>56</v>
      </c>
      <c r="AV6" s="12" t="s">
        <v>57</v>
      </c>
      <c r="AW6" s="12" t="s">
        <v>58</v>
      </c>
      <c r="AX6" s="12" t="s">
        <v>59</v>
      </c>
      <c r="AZ6" s="12" t="s">
        <v>60</v>
      </c>
      <c r="BA6" s="12" t="s">
        <v>61</v>
      </c>
      <c r="BB6" s="12" t="s">
        <v>62</v>
      </c>
      <c r="BC6" s="12" t="s">
        <v>63</v>
      </c>
      <c r="BD6" s="12" t="s">
        <v>64</v>
      </c>
      <c r="BF6" s="12" t="s">
        <v>65</v>
      </c>
      <c r="BH6" s="12" t="s">
        <v>65</v>
      </c>
      <c r="BJ6" s="12" t="s">
        <v>66</v>
      </c>
      <c r="BK6" s="12" t="s">
        <v>67</v>
      </c>
      <c r="BL6" s="12" t="s">
        <v>68</v>
      </c>
      <c r="BM6" s="12" t="s">
        <v>69</v>
      </c>
      <c r="BN6" s="12" t="s">
        <v>70</v>
      </c>
      <c r="BO6" s="12" t="s">
        <v>71</v>
      </c>
      <c r="BQ6" s="12" t="s">
        <v>72</v>
      </c>
      <c r="BR6" s="12" t="s">
        <v>73</v>
      </c>
      <c r="BS6" s="12" t="s">
        <v>74</v>
      </c>
      <c r="BU6" s="12" t="s">
        <v>72</v>
      </c>
      <c r="BV6" s="12" t="s">
        <v>73</v>
      </c>
      <c r="BW6" s="12" t="s">
        <v>74</v>
      </c>
      <c r="BY6" s="12" t="s">
        <v>75</v>
      </c>
      <c r="CA6" s="12" t="s">
        <v>65</v>
      </c>
    </row>
    <row r="7" spans="2:79" ht="30" customHeight="1" x14ac:dyDescent="0.35">
      <c r="B7" s="10" t="s">
        <v>19</v>
      </c>
      <c r="C7" s="10">
        <v>4054</v>
      </c>
      <c r="D7" s="10">
        <v>1926</v>
      </c>
      <c r="E7" s="10">
        <v>2114</v>
      </c>
      <c r="F7" s="10"/>
      <c r="G7" s="10">
        <v>481</v>
      </c>
      <c r="H7" s="10">
        <v>599</v>
      </c>
      <c r="I7" s="10">
        <v>533</v>
      </c>
      <c r="J7" s="10">
        <v>638</v>
      </c>
      <c r="K7" s="10">
        <v>733</v>
      </c>
      <c r="L7" s="10">
        <v>1070</v>
      </c>
      <c r="M7" s="10"/>
      <c r="N7" s="10">
        <v>1602</v>
      </c>
      <c r="O7" s="10">
        <v>1079</v>
      </c>
      <c r="P7" s="10">
        <v>528</v>
      </c>
      <c r="Q7" s="10">
        <v>816</v>
      </c>
      <c r="R7" s="10"/>
      <c r="S7" s="10">
        <v>517</v>
      </c>
      <c r="T7" s="10">
        <v>553</v>
      </c>
      <c r="U7" s="10">
        <v>359</v>
      </c>
      <c r="V7" s="10">
        <v>307</v>
      </c>
      <c r="W7" s="10">
        <v>285</v>
      </c>
      <c r="X7" s="10">
        <v>325</v>
      </c>
      <c r="Y7" s="10">
        <v>345</v>
      </c>
      <c r="Z7" s="10">
        <v>160</v>
      </c>
      <c r="AA7" s="10">
        <v>441</v>
      </c>
      <c r="AB7" s="10">
        <v>399</v>
      </c>
      <c r="AC7" s="10">
        <v>230</v>
      </c>
      <c r="AD7" s="10">
        <v>133</v>
      </c>
      <c r="AE7" s="10"/>
      <c r="AF7" s="10">
        <v>671</v>
      </c>
      <c r="AG7" s="10">
        <v>1286</v>
      </c>
      <c r="AH7" s="10">
        <v>756</v>
      </c>
      <c r="AI7" s="10">
        <v>461</v>
      </c>
      <c r="AJ7" s="10">
        <v>247</v>
      </c>
      <c r="AK7" s="10">
        <v>330</v>
      </c>
      <c r="AL7" s="10"/>
      <c r="AM7" s="10">
        <v>804</v>
      </c>
      <c r="AN7" s="10">
        <v>1311</v>
      </c>
      <c r="AO7" s="10">
        <v>1182</v>
      </c>
      <c r="AP7" s="10">
        <v>553</v>
      </c>
      <c r="AQ7" s="10">
        <v>101</v>
      </c>
      <c r="AR7" s="10"/>
      <c r="AS7" s="10">
        <v>873</v>
      </c>
      <c r="AT7" s="10">
        <v>967</v>
      </c>
      <c r="AU7" s="10">
        <v>582</v>
      </c>
      <c r="AV7" s="10">
        <v>795</v>
      </c>
      <c r="AW7" s="10">
        <v>521</v>
      </c>
      <c r="AX7" s="10">
        <v>313</v>
      </c>
      <c r="AY7" s="10"/>
      <c r="AZ7" s="10">
        <v>966</v>
      </c>
      <c r="BA7" s="10">
        <v>1109</v>
      </c>
      <c r="BB7" s="10">
        <v>716</v>
      </c>
      <c r="BC7" s="10">
        <v>359</v>
      </c>
      <c r="BD7" s="10">
        <v>879</v>
      </c>
      <c r="BE7" s="10"/>
      <c r="BF7" s="10">
        <v>3269</v>
      </c>
      <c r="BG7" s="10"/>
      <c r="BH7" s="10">
        <v>2606</v>
      </c>
      <c r="BI7" s="10"/>
      <c r="BJ7" s="10">
        <v>1110</v>
      </c>
      <c r="BK7" s="10">
        <v>841</v>
      </c>
      <c r="BL7" s="10">
        <v>1370</v>
      </c>
      <c r="BM7" s="10">
        <v>271</v>
      </c>
      <c r="BN7" s="10">
        <v>131</v>
      </c>
      <c r="BO7" s="10">
        <v>119</v>
      </c>
      <c r="BP7" s="10"/>
      <c r="BQ7" s="10">
        <v>600</v>
      </c>
      <c r="BR7" s="10">
        <v>1089</v>
      </c>
      <c r="BS7" s="10">
        <v>2064</v>
      </c>
      <c r="BT7" s="10"/>
      <c r="BU7" s="10">
        <v>195</v>
      </c>
      <c r="BV7" s="10">
        <v>1298</v>
      </c>
      <c r="BW7" s="10">
        <v>2116</v>
      </c>
      <c r="BX7" s="10"/>
      <c r="BY7" s="10">
        <v>143</v>
      </c>
      <c r="BZ7" s="10"/>
      <c r="CA7" s="10">
        <v>962</v>
      </c>
    </row>
    <row r="8" spans="2:79" ht="30" customHeight="1" x14ac:dyDescent="0.35">
      <c r="B8" s="11" t="s">
        <v>20</v>
      </c>
      <c r="C8" s="11">
        <v>4054</v>
      </c>
      <c r="D8" s="11">
        <v>1995</v>
      </c>
      <c r="E8" s="11">
        <v>2045</v>
      </c>
      <c r="F8" s="11"/>
      <c r="G8" s="11">
        <v>568</v>
      </c>
      <c r="H8" s="11">
        <v>691</v>
      </c>
      <c r="I8" s="11">
        <v>688</v>
      </c>
      <c r="J8" s="11">
        <v>688</v>
      </c>
      <c r="K8" s="11">
        <v>569</v>
      </c>
      <c r="L8" s="11">
        <v>850</v>
      </c>
      <c r="M8" s="11"/>
      <c r="N8" s="11">
        <v>1087</v>
      </c>
      <c r="O8" s="11">
        <v>1046</v>
      </c>
      <c r="P8" s="11">
        <v>886</v>
      </c>
      <c r="Q8" s="11">
        <v>1006</v>
      </c>
      <c r="R8" s="11"/>
      <c r="S8" s="11">
        <v>567</v>
      </c>
      <c r="T8" s="11">
        <v>527</v>
      </c>
      <c r="U8" s="11">
        <v>324</v>
      </c>
      <c r="V8" s="11">
        <v>365</v>
      </c>
      <c r="W8" s="11">
        <v>284</v>
      </c>
      <c r="X8" s="11">
        <v>365</v>
      </c>
      <c r="Y8" s="11">
        <v>324</v>
      </c>
      <c r="Z8" s="11">
        <v>162</v>
      </c>
      <c r="AA8" s="11">
        <v>446</v>
      </c>
      <c r="AB8" s="11">
        <v>365</v>
      </c>
      <c r="AC8" s="11">
        <v>203</v>
      </c>
      <c r="AD8" s="11">
        <v>122</v>
      </c>
      <c r="AE8" s="11"/>
      <c r="AF8" s="11">
        <v>706</v>
      </c>
      <c r="AG8" s="11">
        <v>1411</v>
      </c>
      <c r="AH8" s="11">
        <v>772</v>
      </c>
      <c r="AI8" s="11">
        <v>438</v>
      </c>
      <c r="AJ8" s="11">
        <v>213</v>
      </c>
      <c r="AK8" s="11">
        <v>220</v>
      </c>
      <c r="AL8" s="11"/>
      <c r="AM8" s="11">
        <v>902</v>
      </c>
      <c r="AN8" s="11">
        <v>1406</v>
      </c>
      <c r="AO8" s="11">
        <v>1099</v>
      </c>
      <c r="AP8" s="11">
        <v>478</v>
      </c>
      <c r="AQ8" s="11">
        <v>64</v>
      </c>
      <c r="AR8" s="11"/>
      <c r="AS8" s="11">
        <v>904</v>
      </c>
      <c r="AT8" s="11">
        <v>937</v>
      </c>
      <c r="AU8" s="11">
        <v>635</v>
      </c>
      <c r="AV8" s="11">
        <v>800</v>
      </c>
      <c r="AW8" s="11">
        <v>477</v>
      </c>
      <c r="AX8" s="11">
        <v>300</v>
      </c>
      <c r="AY8" s="11"/>
      <c r="AZ8" s="11">
        <v>825</v>
      </c>
      <c r="BA8" s="11">
        <v>1179</v>
      </c>
      <c r="BB8" s="11">
        <v>774</v>
      </c>
      <c r="BC8" s="11">
        <v>308</v>
      </c>
      <c r="BD8" s="11">
        <v>946</v>
      </c>
      <c r="BE8" s="11"/>
      <c r="BF8" s="11">
        <v>3175</v>
      </c>
      <c r="BG8" s="11"/>
      <c r="BH8" s="11">
        <v>2452</v>
      </c>
      <c r="BI8" s="11"/>
      <c r="BJ8" s="11">
        <v>1198</v>
      </c>
      <c r="BK8" s="11">
        <v>776</v>
      </c>
      <c r="BL8" s="11">
        <v>1244</v>
      </c>
      <c r="BM8" s="11">
        <v>316</v>
      </c>
      <c r="BN8" s="11">
        <v>162</v>
      </c>
      <c r="BO8" s="11">
        <v>121</v>
      </c>
      <c r="BP8" s="11"/>
      <c r="BQ8" s="11">
        <v>595</v>
      </c>
      <c r="BR8" s="11">
        <v>1089</v>
      </c>
      <c r="BS8" s="11">
        <v>2052</v>
      </c>
      <c r="BT8" s="11"/>
      <c r="BU8" s="11">
        <v>189</v>
      </c>
      <c r="BV8" s="11">
        <v>1253</v>
      </c>
      <c r="BW8" s="11">
        <v>2138</v>
      </c>
      <c r="BX8" s="11"/>
      <c r="BY8" s="11">
        <v>167</v>
      </c>
      <c r="BZ8" s="11"/>
      <c r="CA8" s="11">
        <v>919</v>
      </c>
    </row>
    <row r="9" spans="2:79" ht="58" x14ac:dyDescent="0.35">
      <c r="B9" s="18" t="s">
        <v>714</v>
      </c>
      <c r="C9" s="17">
        <v>9.5119771827345406E-2</v>
      </c>
      <c r="D9" s="17">
        <v>9.7600871829248301E-2</v>
      </c>
      <c r="E9" s="17">
        <v>9.2861483773911596E-2</v>
      </c>
      <c r="F9" s="17"/>
      <c r="G9" s="17">
        <v>0.10325245342171201</v>
      </c>
      <c r="H9" s="17">
        <v>0.109377105812152</v>
      </c>
      <c r="I9" s="17">
        <v>0.11151697276288899</v>
      </c>
      <c r="J9" s="17">
        <v>0.115225304439123</v>
      </c>
      <c r="K9" s="17">
        <v>6.9943657267902498E-2</v>
      </c>
      <c r="L9" s="17">
        <v>6.5399098368660397E-2</v>
      </c>
      <c r="M9" s="17"/>
      <c r="N9" s="17">
        <v>8.6947598780153998E-2</v>
      </c>
      <c r="O9" s="17">
        <v>0.111328142538401</v>
      </c>
      <c r="P9" s="17">
        <v>0.101769493936503</v>
      </c>
      <c r="Q9" s="17">
        <v>8.0950068110248005E-2</v>
      </c>
      <c r="R9" s="17"/>
      <c r="S9" s="17">
        <v>9.2152232067346698E-2</v>
      </c>
      <c r="T9" s="17">
        <v>9.3769240816284197E-2</v>
      </c>
      <c r="U9" s="17">
        <v>0.100850796865217</v>
      </c>
      <c r="V9" s="17">
        <v>0.100875160765694</v>
      </c>
      <c r="W9" s="17">
        <v>0.119566512738603</v>
      </c>
      <c r="X9" s="17">
        <v>9.3862509622407997E-2</v>
      </c>
      <c r="Y9" s="17">
        <v>0.127257921083759</v>
      </c>
      <c r="Z9" s="17">
        <v>0.125214891675546</v>
      </c>
      <c r="AA9" s="17">
        <v>8.6413214425255E-2</v>
      </c>
      <c r="AB9" s="17">
        <v>5.8683962285048998E-2</v>
      </c>
      <c r="AC9" s="17">
        <v>7.4037847403287504E-2</v>
      </c>
      <c r="AD9" s="17">
        <v>7.97564568785772E-2</v>
      </c>
      <c r="AE9" s="17"/>
      <c r="AF9" s="17">
        <v>8.7324323438140006E-2</v>
      </c>
      <c r="AG9" s="17">
        <v>9.9949732163013394E-2</v>
      </c>
      <c r="AH9" s="17">
        <v>0.109259254412939</v>
      </c>
      <c r="AI9" s="17">
        <v>0.103896238248607</v>
      </c>
      <c r="AJ9" s="17">
        <v>9.6217653952693397E-2</v>
      </c>
      <c r="AK9" s="17">
        <v>9.4816192792141304E-2</v>
      </c>
      <c r="AL9" s="17"/>
      <c r="AM9" s="17">
        <v>8.8582994308110105E-2</v>
      </c>
      <c r="AN9" s="17">
        <v>9.1007086001490003E-2</v>
      </c>
      <c r="AO9" s="17">
        <v>0.101468279117864</v>
      </c>
      <c r="AP9" s="17">
        <v>0.10592805820395799</v>
      </c>
      <c r="AQ9" s="17">
        <v>9.6063127785347202E-2</v>
      </c>
      <c r="AR9" s="17"/>
      <c r="AS9" s="17">
        <v>0.105043043736395</v>
      </c>
      <c r="AT9" s="17">
        <v>8.6178027068592206E-2</v>
      </c>
      <c r="AU9" s="17">
        <v>0.118357156702755</v>
      </c>
      <c r="AV9" s="17">
        <v>8.4032069734791104E-2</v>
      </c>
      <c r="AW9" s="17">
        <v>7.2885086473507096E-2</v>
      </c>
      <c r="AX9" s="17">
        <v>0.109543458235623</v>
      </c>
      <c r="AY9" s="17"/>
      <c r="AZ9" s="17">
        <v>7.4759655008528103E-2</v>
      </c>
      <c r="BA9" s="17">
        <v>0.113630551664529</v>
      </c>
      <c r="BB9" s="17">
        <v>8.0723800752311295E-2</v>
      </c>
      <c r="BC9" s="17">
        <v>9.6500176962226E-2</v>
      </c>
      <c r="BD9" s="17">
        <v>0.102467171928143</v>
      </c>
      <c r="BE9" s="17"/>
      <c r="BF9" s="17">
        <v>9.51847029073941E-2</v>
      </c>
      <c r="BG9" s="17"/>
      <c r="BH9" s="17">
        <v>9.4109541697612695E-2</v>
      </c>
      <c r="BI9" s="17"/>
      <c r="BJ9" s="17">
        <v>9.7116822065784494E-2</v>
      </c>
      <c r="BK9" s="17">
        <v>7.83685112781667E-2</v>
      </c>
      <c r="BL9" s="17">
        <v>9.8151939751550996E-2</v>
      </c>
      <c r="BM9" s="17">
        <v>9.0170740995102999E-2</v>
      </c>
      <c r="BN9" s="17">
        <v>0.16386678923673001</v>
      </c>
      <c r="BO9" s="17">
        <v>5.5248383722623799E-2</v>
      </c>
      <c r="BP9" s="17"/>
      <c r="BQ9" s="17">
        <v>0.112601347630961</v>
      </c>
      <c r="BR9" s="17">
        <v>0.10755077992047</v>
      </c>
      <c r="BS9" s="17">
        <v>8.7684329294502206E-2</v>
      </c>
      <c r="BT9" s="17"/>
      <c r="BU9" s="17">
        <v>8.36452347873336E-2</v>
      </c>
      <c r="BV9" s="17">
        <v>0.106574197709569</v>
      </c>
      <c r="BW9" s="17">
        <v>9.0457269124680204E-2</v>
      </c>
      <c r="BX9" s="17"/>
      <c r="BY9" s="17">
        <v>0.101360251990018</v>
      </c>
      <c r="BZ9" s="17"/>
      <c r="CA9" s="17">
        <v>9.68331443014607E-2</v>
      </c>
    </row>
    <row r="10" spans="2:79" ht="87" x14ac:dyDescent="0.35">
      <c r="B10" s="18" t="s">
        <v>715</v>
      </c>
      <c r="C10" s="17">
        <v>0.105457729338957</v>
      </c>
      <c r="D10" s="17">
        <v>0.101037815739469</v>
      </c>
      <c r="E10" s="17">
        <v>0.108999191342235</v>
      </c>
      <c r="F10" s="17"/>
      <c r="G10" s="17">
        <v>0.124954565245608</v>
      </c>
      <c r="H10" s="17">
        <v>0.10422538054696499</v>
      </c>
      <c r="I10" s="17">
        <v>9.8818626826162298E-2</v>
      </c>
      <c r="J10" s="17">
        <v>0.11252099368335</v>
      </c>
      <c r="K10" s="17">
        <v>9.4027740307777302E-2</v>
      </c>
      <c r="L10" s="17">
        <v>0.10074515238890901</v>
      </c>
      <c r="M10" s="17"/>
      <c r="N10" s="17">
        <v>0.117399087985709</v>
      </c>
      <c r="O10" s="17">
        <v>0.101201968851722</v>
      </c>
      <c r="P10" s="17">
        <v>9.9199999946503803E-2</v>
      </c>
      <c r="Q10" s="17">
        <v>0.101760101792056</v>
      </c>
      <c r="R10" s="17"/>
      <c r="S10" s="17">
        <v>0.111332650017739</v>
      </c>
      <c r="T10" s="17">
        <v>0.109865173620475</v>
      </c>
      <c r="U10" s="17">
        <v>8.9492147079138801E-2</v>
      </c>
      <c r="V10" s="17">
        <v>0.10834030445946</v>
      </c>
      <c r="W10" s="17">
        <v>0.10539259925772</v>
      </c>
      <c r="X10" s="17">
        <v>0.11875444868621</v>
      </c>
      <c r="Y10" s="17">
        <v>9.3023397822713197E-2</v>
      </c>
      <c r="Z10" s="17">
        <v>8.7502030807590003E-2</v>
      </c>
      <c r="AA10" s="17">
        <v>0.113759136505575</v>
      </c>
      <c r="AB10" s="17">
        <v>0.117267696456026</v>
      </c>
      <c r="AC10" s="17">
        <v>7.0863234419526702E-2</v>
      </c>
      <c r="AD10" s="17">
        <v>0.102009299973906</v>
      </c>
      <c r="AE10" s="17"/>
      <c r="AF10" s="17">
        <v>0.105667717345485</v>
      </c>
      <c r="AG10" s="17">
        <v>8.9089189998837096E-2</v>
      </c>
      <c r="AH10" s="17">
        <v>0.117648344972459</v>
      </c>
      <c r="AI10" s="17">
        <v>0.12106992976863699</v>
      </c>
      <c r="AJ10" s="17">
        <v>0.123169693278857</v>
      </c>
      <c r="AK10" s="17">
        <v>0.15598015114489999</v>
      </c>
      <c r="AL10" s="17"/>
      <c r="AM10" s="17">
        <v>9.6345261544836802E-2</v>
      </c>
      <c r="AN10" s="17">
        <v>9.8072786019195404E-2</v>
      </c>
      <c r="AO10" s="17">
        <v>0.124365783262705</v>
      </c>
      <c r="AP10" s="17">
        <v>9.5780438845327803E-2</v>
      </c>
      <c r="AQ10" s="17">
        <v>7.1370620859506004E-2</v>
      </c>
      <c r="AR10" s="17"/>
      <c r="AS10" s="17">
        <v>0.118893177521843</v>
      </c>
      <c r="AT10" s="17">
        <v>0.114603388016616</v>
      </c>
      <c r="AU10" s="17">
        <v>9.7188847805176296E-2</v>
      </c>
      <c r="AV10" s="17">
        <v>0.103336464870942</v>
      </c>
      <c r="AW10" s="17">
        <v>9.4445716114601203E-2</v>
      </c>
      <c r="AX10" s="17">
        <v>7.7749755484377403E-2</v>
      </c>
      <c r="AY10" s="17"/>
      <c r="AZ10" s="17">
        <v>0.109617013261027</v>
      </c>
      <c r="BA10" s="17">
        <v>0.113571361310412</v>
      </c>
      <c r="BB10" s="17">
        <v>0.101479678639274</v>
      </c>
      <c r="BC10" s="17">
        <v>7.3882288608836597E-2</v>
      </c>
      <c r="BD10" s="17">
        <v>0.10406082971785401</v>
      </c>
      <c r="BE10" s="17"/>
      <c r="BF10" s="17">
        <v>0.103537335156878</v>
      </c>
      <c r="BG10" s="17"/>
      <c r="BH10" s="17">
        <v>0.101410829162932</v>
      </c>
      <c r="BI10" s="17"/>
      <c r="BJ10" s="17">
        <v>0.111468566124145</v>
      </c>
      <c r="BK10" s="17">
        <v>9.3647971883214998E-2</v>
      </c>
      <c r="BL10" s="17">
        <v>0.10024626634287701</v>
      </c>
      <c r="BM10" s="17">
        <v>9.4587835717082902E-2</v>
      </c>
      <c r="BN10" s="17">
        <v>0.107457377081753</v>
      </c>
      <c r="BO10" s="17">
        <v>0.16493964925162299</v>
      </c>
      <c r="BP10" s="17"/>
      <c r="BQ10" s="17">
        <v>0.12408378313122</v>
      </c>
      <c r="BR10" s="17">
        <v>9.69748383707911E-2</v>
      </c>
      <c r="BS10" s="17">
        <v>0.11033741290332599</v>
      </c>
      <c r="BT10" s="17"/>
      <c r="BU10" s="17">
        <v>0.105372401154536</v>
      </c>
      <c r="BV10" s="17">
        <v>0.105269495785257</v>
      </c>
      <c r="BW10" s="17">
        <v>0.110372022205162</v>
      </c>
      <c r="BX10" s="17"/>
      <c r="BY10" s="17">
        <v>0.11567115142106001</v>
      </c>
      <c r="BZ10" s="17"/>
      <c r="CA10" s="17">
        <v>0.12279285516087</v>
      </c>
    </row>
    <row r="11" spans="2:79" ht="101.5" x14ac:dyDescent="0.35">
      <c r="B11" s="18" t="s">
        <v>716</v>
      </c>
      <c r="C11" s="17">
        <v>0.11292606475160701</v>
      </c>
      <c r="D11" s="17">
        <v>0.119068887749733</v>
      </c>
      <c r="E11" s="17">
        <v>0.10753942486191299</v>
      </c>
      <c r="F11" s="17"/>
      <c r="G11" s="17">
        <v>0.134141069433661</v>
      </c>
      <c r="H11" s="17">
        <v>0.100796404261926</v>
      </c>
      <c r="I11" s="17">
        <v>9.7175017723650794E-2</v>
      </c>
      <c r="J11" s="17">
        <v>0.142809225660848</v>
      </c>
      <c r="K11" s="17">
        <v>0.11252954652295399</v>
      </c>
      <c r="L11" s="17">
        <v>9.7426530463369604E-2</v>
      </c>
      <c r="M11" s="17"/>
      <c r="N11" s="17">
        <v>0.117242633710366</v>
      </c>
      <c r="O11" s="17">
        <v>0.103774649546858</v>
      </c>
      <c r="P11" s="17">
        <v>0.116194901547095</v>
      </c>
      <c r="Q11" s="17">
        <v>0.113189754438086</v>
      </c>
      <c r="R11" s="17"/>
      <c r="S11" s="17">
        <v>0.13386648819692301</v>
      </c>
      <c r="T11" s="17">
        <v>0.13645186504502901</v>
      </c>
      <c r="U11" s="17">
        <v>0.13644499385516401</v>
      </c>
      <c r="V11" s="17">
        <v>0.103792916280462</v>
      </c>
      <c r="W11" s="17">
        <v>8.5078184634691703E-2</v>
      </c>
      <c r="X11" s="17">
        <v>8.97173796878208E-2</v>
      </c>
      <c r="Y11" s="17">
        <v>0.11300555093685</v>
      </c>
      <c r="Z11" s="17">
        <v>9.4666274806190401E-2</v>
      </c>
      <c r="AA11" s="17">
        <v>7.3585169679506998E-2</v>
      </c>
      <c r="AB11" s="17">
        <v>0.128114361787353</v>
      </c>
      <c r="AC11" s="17">
        <v>0.115251662338164</v>
      </c>
      <c r="AD11" s="17">
        <v>0.13165837257091001</v>
      </c>
      <c r="AE11" s="17"/>
      <c r="AF11" s="17">
        <v>9.1640371260988507E-2</v>
      </c>
      <c r="AG11" s="17">
        <v>0.120763433638492</v>
      </c>
      <c r="AH11" s="17">
        <v>0.118381418779576</v>
      </c>
      <c r="AI11" s="17">
        <v>0.120896199295508</v>
      </c>
      <c r="AJ11" s="17">
        <v>9.2140435099263299E-2</v>
      </c>
      <c r="AK11" s="17">
        <v>0.12681369049079799</v>
      </c>
      <c r="AL11" s="17"/>
      <c r="AM11" s="17">
        <v>0.101842785455624</v>
      </c>
      <c r="AN11" s="17">
        <v>0.11690184765909301</v>
      </c>
      <c r="AO11" s="17">
        <v>0.107830220378329</v>
      </c>
      <c r="AP11" s="17">
        <v>0.12910140889180399</v>
      </c>
      <c r="AQ11" s="17">
        <v>0.17673025112945701</v>
      </c>
      <c r="AR11" s="17"/>
      <c r="AS11" s="17">
        <v>0.10944100006744401</v>
      </c>
      <c r="AT11" s="17">
        <v>9.1811750995688501E-2</v>
      </c>
      <c r="AU11" s="17">
        <v>0.11615073796217</v>
      </c>
      <c r="AV11" s="17">
        <v>0.13729245224223199</v>
      </c>
      <c r="AW11" s="17">
        <v>0.11258461272456401</v>
      </c>
      <c r="AX11" s="17">
        <v>0.118938093175946</v>
      </c>
      <c r="AY11" s="17"/>
      <c r="AZ11" s="17">
        <v>0.13054991394203599</v>
      </c>
      <c r="BA11" s="17">
        <v>8.9047685762758205E-2</v>
      </c>
      <c r="BB11" s="17">
        <v>0.114497336762658</v>
      </c>
      <c r="BC11" s="17">
        <v>0.11008138558148201</v>
      </c>
      <c r="BD11" s="17">
        <v>0.12625396554191201</v>
      </c>
      <c r="BE11" s="17"/>
      <c r="BF11" s="17">
        <v>0.112134763845117</v>
      </c>
      <c r="BG11" s="17"/>
      <c r="BH11" s="17">
        <v>0.115220017975575</v>
      </c>
      <c r="BI11" s="17"/>
      <c r="BJ11" s="17">
        <v>0.10587589627430601</v>
      </c>
      <c r="BK11" s="17">
        <v>0.123985103403969</v>
      </c>
      <c r="BL11" s="17">
        <v>0.11734554363524199</v>
      </c>
      <c r="BM11" s="17">
        <v>0.118384764469187</v>
      </c>
      <c r="BN11" s="17">
        <v>9.7203938981991797E-2</v>
      </c>
      <c r="BO11" s="17">
        <v>0.114739413960983</v>
      </c>
      <c r="BP11" s="17"/>
      <c r="BQ11" s="17">
        <v>0.120252429763538</v>
      </c>
      <c r="BR11" s="17">
        <v>0.110966192680253</v>
      </c>
      <c r="BS11" s="17">
        <v>0.117269808429453</v>
      </c>
      <c r="BT11" s="17"/>
      <c r="BU11" s="17">
        <v>0.156224248560142</v>
      </c>
      <c r="BV11" s="17">
        <v>0.104802057836048</v>
      </c>
      <c r="BW11" s="17">
        <v>0.116662518316932</v>
      </c>
      <c r="BX11" s="17"/>
      <c r="BY11" s="17">
        <v>5.8657697345759201E-2</v>
      </c>
      <c r="BZ11" s="17"/>
      <c r="CA11" s="17">
        <v>0.127863081510937</v>
      </c>
    </row>
    <row r="12" spans="2:79" ht="87" x14ac:dyDescent="0.35">
      <c r="B12" s="18" t="s">
        <v>717</v>
      </c>
      <c r="C12" s="17">
        <v>8.5671031585226806E-2</v>
      </c>
      <c r="D12" s="17">
        <v>8.2906545008180801E-2</v>
      </c>
      <c r="E12" s="17">
        <v>8.8954567968714301E-2</v>
      </c>
      <c r="F12" s="17"/>
      <c r="G12" s="17">
        <v>8.40241868023031E-2</v>
      </c>
      <c r="H12" s="17">
        <v>9.8637584838217607E-2</v>
      </c>
      <c r="I12" s="17">
        <v>9.6625725455350406E-2</v>
      </c>
      <c r="J12" s="17">
        <v>9.1163414702135695E-2</v>
      </c>
      <c r="K12" s="17">
        <v>8.2855699107233699E-2</v>
      </c>
      <c r="L12" s="17">
        <v>6.4795837085202701E-2</v>
      </c>
      <c r="M12" s="17"/>
      <c r="N12" s="17">
        <v>8.7045365512287906E-2</v>
      </c>
      <c r="O12" s="17">
        <v>9.1995524480946195E-2</v>
      </c>
      <c r="P12" s="17">
        <v>7.9981546878319695E-2</v>
      </c>
      <c r="Q12" s="17">
        <v>8.31407284332705E-2</v>
      </c>
      <c r="R12" s="17"/>
      <c r="S12" s="17">
        <v>0.11583744467892999</v>
      </c>
      <c r="T12" s="17">
        <v>5.44210597085657E-2</v>
      </c>
      <c r="U12" s="17">
        <v>0.103722021902623</v>
      </c>
      <c r="V12" s="17">
        <v>9.1438794195045206E-2</v>
      </c>
      <c r="W12" s="17">
        <v>5.7992951642639901E-2</v>
      </c>
      <c r="X12" s="17">
        <v>8.1573722708670096E-2</v>
      </c>
      <c r="Y12" s="17">
        <v>8.6691418038246801E-2</v>
      </c>
      <c r="Z12" s="17">
        <v>4.4283860989810603E-2</v>
      </c>
      <c r="AA12" s="17">
        <v>0.104635021920345</v>
      </c>
      <c r="AB12" s="17">
        <v>6.9945724984491003E-2</v>
      </c>
      <c r="AC12" s="17">
        <v>0.106288931555361</v>
      </c>
      <c r="AD12" s="17">
        <v>8.7614784793908204E-2</v>
      </c>
      <c r="AE12" s="17"/>
      <c r="AF12" s="17">
        <v>8.8535415548464502E-2</v>
      </c>
      <c r="AG12" s="17">
        <v>7.6807551882982897E-2</v>
      </c>
      <c r="AH12" s="17">
        <v>9.4644355282118703E-2</v>
      </c>
      <c r="AI12" s="17">
        <v>0.103060277921651</v>
      </c>
      <c r="AJ12" s="17">
        <v>9.0269520272453704E-2</v>
      </c>
      <c r="AK12" s="17">
        <v>9.8516136672688104E-2</v>
      </c>
      <c r="AL12" s="17"/>
      <c r="AM12" s="17">
        <v>6.5454589884782394E-2</v>
      </c>
      <c r="AN12" s="17">
        <v>9.0133689725701904E-2</v>
      </c>
      <c r="AO12" s="17">
        <v>9.9204041783591101E-2</v>
      </c>
      <c r="AP12" s="17">
        <v>9.3165004198109802E-2</v>
      </c>
      <c r="AQ12" s="17">
        <v>5.7374967948334799E-2</v>
      </c>
      <c r="AR12" s="17"/>
      <c r="AS12" s="17">
        <v>0.111353516850716</v>
      </c>
      <c r="AT12" s="17">
        <v>8.1938062680108406E-2</v>
      </c>
      <c r="AU12" s="17">
        <v>7.0664428876561394E-2</v>
      </c>
      <c r="AV12" s="17">
        <v>8.72020503658891E-2</v>
      </c>
      <c r="AW12" s="17">
        <v>7.3944013369827602E-2</v>
      </c>
      <c r="AX12" s="17">
        <v>6.6839325607256597E-2</v>
      </c>
      <c r="AY12" s="17"/>
      <c r="AZ12" s="17">
        <v>9.1667742212435802E-2</v>
      </c>
      <c r="BA12" s="17">
        <v>7.0342663538197098E-2</v>
      </c>
      <c r="BB12" s="17">
        <v>9.4479808051903494E-2</v>
      </c>
      <c r="BC12" s="17">
        <v>8.3081539964897505E-2</v>
      </c>
      <c r="BD12" s="17">
        <v>9.3557360256188105E-2</v>
      </c>
      <c r="BE12" s="17"/>
      <c r="BF12" s="17">
        <v>8.4020494709379001E-2</v>
      </c>
      <c r="BG12" s="17"/>
      <c r="BH12" s="17">
        <v>8.3235629663393304E-2</v>
      </c>
      <c r="BI12" s="17"/>
      <c r="BJ12" s="17">
        <v>9.8281709480004906E-2</v>
      </c>
      <c r="BK12" s="17">
        <v>8.1232599923497906E-2</v>
      </c>
      <c r="BL12" s="17">
        <v>7.9636844063209103E-2</v>
      </c>
      <c r="BM12" s="17">
        <v>6.4691189391361203E-2</v>
      </c>
      <c r="BN12" s="17">
        <v>9.6844274031195804E-2</v>
      </c>
      <c r="BO12" s="17">
        <v>6.6101488336967398E-2</v>
      </c>
      <c r="BP12" s="17"/>
      <c r="BQ12" s="17">
        <v>8.82509759555897E-2</v>
      </c>
      <c r="BR12" s="17">
        <v>9.5433290194718606E-2</v>
      </c>
      <c r="BS12" s="17">
        <v>8.4507556129817807E-2</v>
      </c>
      <c r="BT12" s="17"/>
      <c r="BU12" s="17">
        <v>0.104017036420187</v>
      </c>
      <c r="BV12" s="17">
        <v>8.8100948442086893E-2</v>
      </c>
      <c r="BW12" s="17">
        <v>8.9947223547485994E-2</v>
      </c>
      <c r="BX12" s="17"/>
      <c r="BY12" s="17">
        <v>6.61616875411703E-2</v>
      </c>
      <c r="BZ12" s="17"/>
      <c r="CA12" s="17">
        <v>0.112051930429406</v>
      </c>
    </row>
    <row r="13" spans="2:79" ht="72.5" x14ac:dyDescent="0.35">
      <c r="B13" s="18" t="s">
        <v>718</v>
      </c>
      <c r="C13" s="17">
        <v>8.2083918777454898E-2</v>
      </c>
      <c r="D13" s="17">
        <v>8.0355870032144505E-2</v>
      </c>
      <c r="E13" s="17">
        <v>8.3393241941965804E-2</v>
      </c>
      <c r="F13" s="17"/>
      <c r="G13" s="17">
        <v>7.68684692363647E-2</v>
      </c>
      <c r="H13" s="17">
        <v>0.106255729333132</v>
      </c>
      <c r="I13" s="17">
        <v>9.0593274975411905E-2</v>
      </c>
      <c r="J13" s="17">
        <v>8.1044193951271201E-2</v>
      </c>
      <c r="K13" s="17">
        <v>8.5916723472848802E-2</v>
      </c>
      <c r="L13" s="17">
        <v>5.7299202335483898E-2</v>
      </c>
      <c r="M13" s="17"/>
      <c r="N13" s="17">
        <v>9.1030182419391703E-2</v>
      </c>
      <c r="O13" s="17">
        <v>8.6534586538143193E-2</v>
      </c>
      <c r="P13" s="17">
        <v>7.8518916444160203E-2</v>
      </c>
      <c r="Q13" s="17">
        <v>7.2253083098638607E-2</v>
      </c>
      <c r="R13" s="17"/>
      <c r="S13" s="17">
        <v>9.6182027054120905E-2</v>
      </c>
      <c r="T13" s="17">
        <v>0.102641377157872</v>
      </c>
      <c r="U13" s="17">
        <v>7.5165753996250598E-2</v>
      </c>
      <c r="V13" s="17">
        <v>7.4382501338169704E-2</v>
      </c>
      <c r="W13" s="17">
        <v>7.9082475203138006E-2</v>
      </c>
      <c r="X13" s="17">
        <v>7.4797043014633205E-2</v>
      </c>
      <c r="Y13" s="17">
        <v>9.0916649949818296E-2</v>
      </c>
      <c r="Z13" s="17">
        <v>0.111722001514396</v>
      </c>
      <c r="AA13" s="17">
        <v>7.5487528741127297E-2</v>
      </c>
      <c r="AB13" s="17">
        <v>5.1070327241500901E-2</v>
      </c>
      <c r="AC13" s="17">
        <v>8.3492504288963806E-2</v>
      </c>
      <c r="AD13" s="17">
        <v>4.9704511381224697E-2</v>
      </c>
      <c r="AE13" s="17"/>
      <c r="AF13" s="17">
        <v>9.0349648510311006E-2</v>
      </c>
      <c r="AG13" s="17">
        <v>7.8182268513606601E-2</v>
      </c>
      <c r="AH13" s="17">
        <v>8.0664987336561703E-2</v>
      </c>
      <c r="AI13" s="17">
        <v>7.8015925624011898E-2</v>
      </c>
      <c r="AJ13" s="17">
        <v>0.110180488054302</v>
      </c>
      <c r="AK13" s="17">
        <v>0.10643199521024301</v>
      </c>
      <c r="AL13" s="17"/>
      <c r="AM13" s="17">
        <v>6.0697395397413798E-2</v>
      </c>
      <c r="AN13" s="17">
        <v>7.7356767510797397E-2</v>
      </c>
      <c r="AO13" s="17">
        <v>9.1034149028937902E-2</v>
      </c>
      <c r="AP13" s="17">
        <v>9.8888729705162701E-2</v>
      </c>
      <c r="AQ13" s="17">
        <v>0.110674737770333</v>
      </c>
      <c r="AR13" s="17"/>
      <c r="AS13" s="17">
        <v>9.2543897782233694E-2</v>
      </c>
      <c r="AT13" s="17">
        <v>8.8161330390164702E-2</v>
      </c>
      <c r="AU13" s="17">
        <v>8.3814252630943803E-2</v>
      </c>
      <c r="AV13" s="17">
        <v>5.5085873153681297E-2</v>
      </c>
      <c r="AW13" s="17">
        <v>6.9222620382146896E-2</v>
      </c>
      <c r="AX13" s="17">
        <v>0.120934481398456</v>
      </c>
      <c r="AY13" s="17"/>
      <c r="AZ13" s="17">
        <v>8.2442142807988006E-2</v>
      </c>
      <c r="BA13" s="17">
        <v>7.8269502135902405E-2</v>
      </c>
      <c r="BB13" s="17">
        <v>8.8859350395665601E-2</v>
      </c>
      <c r="BC13" s="17">
        <v>6.9392442057529105E-2</v>
      </c>
      <c r="BD13" s="17">
        <v>8.5963132727537805E-2</v>
      </c>
      <c r="BE13" s="17"/>
      <c r="BF13" s="17">
        <v>8.3100269442045099E-2</v>
      </c>
      <c r="BG13" s="17"/>
      <c r="BH13" s="17">
        <v>8.2521593448858593E-2</v>
      </c>
      <c r="BI13" s="17"/>
      <c r="BJ13" s="17">
        <v>9.2626997274934494E-2</v>
      </c>
      <c r="BK13" s="17">
        <v>7.3953883007222707E-2</v>
      </c>
      <c r="BL13" s="17">
        <v>8.4209196183572199E-2</v>
      </c>
      <c r="BM13" s="17">
        <v>3.61234400843213E-2</v>
      </c>
      <c r="BN13" s="17">
        <v>0.12826822559194501</v>
      </c>
      <c r="BO13" s="17">
        <v>7.1800010024061695E-2</v>
      </c>
      <c r="BP13" s="17"/>
      <c r="BQ13" s="17">
        <v>7.7070128074389094E-2</v>
      </c>
      <c r="BR13" s="17">
        <v>9.06860239741097E-2</v>
      </c>
      <c r="BS13" s="17">
        <v>7.7887694418756898E-2</v>
      </c>
      <c r="BT13" s="17"/>
      <c r="BU13" s="17">
        <v>0.10974066649632599</v>
      </c>
      <c r="BV13" s="17">
        <v>8.3925749623641605E-2</v>
      </c>
      <c r="BW13" s="17">
        <v>7.9477804150511797E-2</v>
      </c>
      <c r="BX13" s="17"/>
      <c r="BY13" s="17">
        <v>0.105373320238335</v>
      </c>
      <c r="BZ13" s="17"/>
      <c r="CA13" s="17">
        <v>0.10907884953739599</v>
      </c>
    </row>
    <row r="14" spans="2:79" ht="58" x14ac:dyDescent="0.35">
      <c r="B14" s="18" t="s">
        <v>719</v>
      </c>
      <c r="C14" s="17">
        <v>6.1688526536194402E-2</v>
      </c>
      <c r="D14" s="17">
        <v>6.8559157184183497E-2</v>
      </c>
      <c r="E14" s="17">
        <v>5.5408083796249501E-2</v>
      </c>
      <c r="F14" s="17"/>
      <c r="G14" s="17">
        <v>6.7351199634347894E-2</v>
      </c>
      <c r="H14" s="17">
        <v>5.9206105518279199E-2</v>
      </c>
      <c r="I14" s="17">
        <v>7.0429759914889201E-2</v>
      </c>
      <c r="J14" s="17">
        <v>5.4203039782013199E-2</v>
      </c>
      <c r="K14" s="17">
        <v>5.88919054566042E-2</v>
      </c>
      <c r="L14" s="17">
        <v>6.0782553639216599E-2</v>
      </c>
      <c r="M14" s="17"/>
      <c r="N14" s="17">
        <v>6.7286753513037298E-2</v>
      </c>
      <c r="O14" s="17">
        <v>5.4107379784883503E-2</v>
      </c>
      <c r="P14" s="17">
        <v>6.1149506899186898E-2</v>
      </c>
      <c r="Q14" s="17">
        <v>6.3781013039627701E-2</v>
      </c>
      <c r="R14" s="17"/>
      <c r="S14" s="17">
        <v>6.0619436333344302E-2</v>
      </c>
      <c r="T14" s="17">
        <v>4.0994502624814702E-2</v>
      </c>
      <c r="U14" s="17">
        <v>8.4636818183278104E-2</v>
      </c>
      <c r="V14" s="17">
        <v>6.7086748983507596E-2</v>
      </c>
      <c r="W14" s="17">
        <v>8.1790923191977796E-2</v>
      </c>
      <c r="X14" s="17">
        <v>7.9460227415933796E-2</v>
      </c>
      <c r="Y14" s="17">
        <v>3.9429037663804602E-2</v>
      </c>
      <c r="Z14" s="17">
        <v>5.45397178185816E-2</v>
      </c>
      <c r="AA14" s="17">
        <v>5.0967782799796003E-2</v>
      </c>
      <c r="AB14" s="17">
        <v>7.51669951478941E-2</v>
      </c>
      <c r="AC14" s="17">
        <v>6.5775740850238407E-2</v>
      </c>
      <c r="AD14" s="17">
        <v>3.9664581561511397E-2</v>
      </c>
      <c r="AE14" s="17"/>
      <c r="AF14" s="17">
        <v>5.4019982950815199E-2</v>
      </c>
      <c r="AG14" s="17">
        <v>6.22426589413414E-2</v>
      </c>
      <c r="AH14" s="17">
        <v>8.4037806739296297E-2</v>
      </c>
      <c r="AI14" s="17">
        <v>6.2938370919040504E-2</v>
      </c>
      <c r="AJ14" s="17">
        <v>5.4871190815516502E-2</v>
      </c>
      <c r="AK14" s="17">
        <v>6.5776476070204204E-2</v>
      </c>
      <c r="AL14" s="17"/>
      <c r="AM14" s="17">
        <v>6.6314008065191402E-2</v>
      </c>
      <c r="AN14" s="17">
        <v>5.4199074849128698E-2</v>
      </c>
      <c r="AO14" s="17">
        <v>6.9259054702517198E-2</v>
      </c>
      <c r="AP14" s="17">
        <v>6.0698696946412903E-2</v>
      </c>
      <c r="AQ14" s="17">
        <v>5.8185667648349197E-2</v>
      </c>
      <c r="AR14" s="17"/>
      <c r="AS14" s="17">
        <v>5.63144121832597E-2</v>
      </c>
      <c r="AT14" s="17">
        <v>6.0849654447987199E-2</v>
      </c>
      <c r="AU14" s="17">
        <v>7.5270901439303095E-2</v>
      </c>
      <c r="AV14" s="17">
        <v>7.1592175245185297E-2</v>
      </c>
      <c r="AW14" s="17">
        <v>5.4673007299545003E-2</v>
      </c>
      <c r="AX14" s="17">
        <v>3.6898004217833402E-2</v>
      </c>
      <c r="AY14" s="17"/>
      <c r="AZ14" s="17">
        <v>6.4091538728899305E-2</v>
      </c>
      <c r="BA14" s="17">
        <v>7.6538168558530004E-2</v>
      </c>
      <c r="BB14" s="17">
        <v>4.84505151648012E-2</v>
      </c>
      <c r="BC14" s="17">
        <v>5.0748502516349402E-2</v>
      </c>
      <c r="BD14" s="17">
        <v>5.5315476094245697E-2</v>
      </c>
      <c r="BE14" s="17"/>
      <c r="BF14" s="17">
        <v>6.3686887588187302E-2</v>
      </c>
      <c r="BG14" s="17"/>
      <c r="BH14" s="17">
        <v>6.4297854778854996E-2</v>
      </c>
      <c r="BI14" s="17"/>
      <c r="BJ14" s="17">
        <v>6.4869706227107402E-2</v>
      </c>
      <c r="BK14" s="17">
        <v>6.0052795324359101E-2</v>
      </c>
      <c r="BL14" s="17">
        <v>6.6671907813209599E-2</v>
      </c>
      <c r="BM14" s="17">
        <v>7.8460933300009097E-2</v>
      </c>
      <c r="BN14" s="17">
        <v>5.15538598038962E-2</v>
      </c>
      <c r="BO14" s="17">
        <v>1.89852857140505E-2</v>
      </c>
      <c r="BP14" s="17"/>
      <c r="BQ14" s="17">
        <v>6.0308473744939702E-2</v>
      </c>
      <c r="BR14" s="17">
        <v>6.7704073171185403E-2</v>
      </c>
      <c r="BS14" s="17">
        <v>6.5525465701351607E-2</v>
      </c>
      <c r="BT14" s="17"/>
      <c r="BU14" s="17">
        <v>8.9001212084573803E-2</v>
      </c>
      <c r="BV14" s="17">
        <v>6.1325667556089203E-2</v>
      </c>
      <c r="BW14" s="17">
        <v>6.7484937481443796E-2</v>
      </c>
      <c r="BX14" s="17"/>
      <c r="BY14" s="17">
        <v>4.5178966102760398E-2</v>
      </c>
      <c r="BZ14" s="17"/>
      <c r="CA14" s="17">
        <v>4.6871773982664802E-2</v>
      </c>
    </row>
    <row r="15" spans="2:79" ht="101.5" x14ac:dyDescent="0.35">
      <c r="B15" s="18" t="s">
        <v>720</v>
      </c>
      <c r="C15" s="17">
        <v>9.20969191315677E-2</v>
      </c>
      <c r="D15" s="17">
        <v>8.7249670178691799E-2</v>
      </c>
      <c r="E15" s="17">
        <v>9.5933479236971195E-2</v>
      </c>
      <c r="F15" s="17"/>
      <c r="G15" s="17">
        <v>8.0035504315384504E-2</v>
      </c>
      <c r="H15" s="17">
        <v>7.0776337564668695E-2</v>
      </c>
      <c r="I15" s="17">
        <v>0.104130135758312</v>
      </c>
      <c r="J15" s="17">
        <v>7.2451877028811298E-2</v>
      </c>
      <c r="K15" s="17">
        <v>9.1859570144747493E-2</v>
      </c>
      <c r="L15" s="17">
        <v>0.123819811655591</v>
      </c>
      <c r="M15" s="17"/>
      <c r="N15" s="17">
        <v>8.7161947687690006E-2</v>
      </c>
      <c r="O15" s="17">
        <v>0.101288997576269</v>
      </c>
      <c r="P15" s="17">
        <v>9.5218819452067394E-2</v>
      </c>
      <c r="Q15" s="17">
        <v>8.3117842678921805E-2</v>
      </c>
      <c r="R15" s="17"/>
      <c r="S15" s="17">
        <v>6.5977584174124707E-2</v>
      </c>
      <c r="T15" s="17">
        <v>9.7417865852741106E-2</v>
      </c>
      <c r="U15" s="17">
        <v>8.7123241578578495E-2</v>
      </c>
      <c r="V15" s="17">
        <v>0.12941638299963801</v>
      </c>
      <c r="W15" s="17">
        <v>9.5001935283513694E-2</v>
      </c>
      <c r="X15" s="17">
        <v>9.1963831416888894E-2</v>
      </c>
      <c r="Y15" s="17">
        <v>6.3193331912923603E-2</v>
      </c>
      <c r="Z15" s="17">
        <v>8.3706987953836798E-2</v>
      </c>
      <c r="AA15" s="17">
        <v>9.5832698954027407E-2</v>
      </c>
      <c r="AB15" s="17">
        <v>9.8437924038073998E-2</v>
      </c>
      <c r="AC15" s="17">
        <v>9.9095862667030105E-2</v>
      </c>
      <c r="AD15" s="17">
        <v>0.129321097556167</v>
      </c>
      <c r="AE15" s="17"/>
      <c r="AF15" s="17">
        <v>8.9127205769204895E-2</v>
      </c>
      <c r="AG15" s="17">
        <v>0.100893525737765</v>
      </c>
      <c r="AH15" s="17">
        <v>9.2560584256151296E-2</v>
      </c>
      <c r="AI15" s="17">
        <v>6.9859465673314497E-2</v>
      </c>
      <c r="AJ15" s="17">
        <v>0.11061649811971599</v>
      </c>
      <c r="AK15" s="17">
        <v>5.1445360996105499E-2</v>
      </c>
      <c r="AL15" s="17"/>
      <c r="AM15" s="17">
        <v>9.7486605215062305E-2</v>
      </c>
      <c r="AN15" s="17">
        <v>9.8500584962516402E-2</v>
      </c>
      <c r="AO15" s="17">
        <v>8.6542159134735105E-2</v>
      </c>
      <c r="AP15" s="17">
        <v>8.7385603863342001E-2</v>
      </c>
      <c r="AQ15" s="17">
        <v>3.4594441030872801E-2</v>
      </c>
      <c r="AR15" s="17"/>
      <c r="AS15" s="17">
        <v>7.8106976249548293E-2</v>
      </c>
      <c r="AT15" s="17">
        <v>0.104141844979317</v>
      </c>
      <c r="AU15" s="17">
        <v>7.5975079384029198E-2</v>
      </c>
      <c r="AV15" s="17">
        <v>8.74158036830473E-2</v>
      </c>
      <c r="AW15" s="17">
        <v>0.12046329181448601</v>
      </c>
      <c r="AX15" s="17">
        <v>9.8743375092315594E-2</v>
      </c>
      <c r="AY15" s="17"/>
      <c r="AZ15" s="17">
        <v>9.2580847511460104E-2</v>
      </c>
      <c r="BA15" s="17">
        <v>9.3639774599866193E-2</v>
      </c>
      <c r="BB15" s="17">
        <v>0.11055970659691</v>
      </c>
      <c r="BC15" s="17">
        <v>7.2890542187974902E-2</v>
      </c>
      <c r="BD15" s="17">
        <v>8.1950265153402396E-2</v>
      </c>
      <c r="BE15" s="17"/>
      <c r="BF15" s="17">
        <v>9.4245724123366695E-2</v>
      </c>
      <c r="BG15" s="17"/>
      <c r="BH15" s="17">
        <v>9.1565485225428303E-2</v>
      </c>
      <c r="BI15" s="17"/>
      <c r="BJ15" s="17">
        <v>9.20128112511404E-2</v>
      </c>
      <c r="BK15" s="17">
        <v>0.102760014629743</v>
      </c>
      <c r="BL15" s="17">
        <v>9.2810605086728004E-2</v>
      </c>
      <c r="BM15" s="17">
        <v>8.0422718683182695E-2</v>
      </c>
      <c r="BN15" s="17">
        <v>4.9539180796211099E-2</v>
      </c>
      <c r="BO15" s="17">
        <v>0.154113312887732</v>
      </c>
      <c r="BP15" s="17"/>
      <c r="BQ15" s="17">
        <v>8.7295941051346998E-2</v>
      </c>
      <c r="BR15" s="17">
        <v>8.7584226576881002E-2</v>
      </c>
      <c r="BS15" s="17">
        <v>0.100353767094261</v>
      </c>
      <c r="BT15" s="17"/>
      <c r="BU15" s="17">
        <v>6.7349634228505303E-2</v>
      </c>
      <c r="BV15" s="17">
        <v>0.102648831003644</v>
      </c>
      <c r="BW15" s="17">
        <v>9.4819632083941494E-2</v>
      </c>
      <c r="BX15" s="17"/>
      <c r="BY15" s="17">
        <v>0.11598033154033</v>
      </c>
      <c r="BZ15" s="17"/>
      <c r="CA15" s="17">
        <v>8.0563975861534104E-2</v>
      </c>
    </row>
    <row r="16" spans="2:79" ht="101.5" x14ac:dyDescent="0.35">
      <c r="B16" s="18" t="s">
        <v>721</v>
      </c>
      <c r="C16" s="17">
        <v>9.1402583532818799E-2</v>
      </c>
      <c r="D16" s="17">
        <v>9.8377318967250493E-2</v>
      </c>
      <c r="E16" s="17">
        <v>8.5224025413942306E-2</v>
      </c>
      <c r="F16" s="17"/>
      <c r="G16" s="17">
        <v>8.4252875150626599E-2</v>
      </c>
      <c r="H16" s="17">
        <v>0.109518002623732</v>
      </c>
      <c r="I16" s="17">
        <v>8.0776156000903293E-2</v>
      </c>
      <c r="J16" s="17">
        <v>6.8224199215714196E-2</v>
      </c>
      <c r="K16" s="17">
        <v>8.9948236002426699E-2</v>
      </c>
      <c r="L16" s="17">
        <v>0.109804481157631</v>
      </c>
      <c r="M16" s="17"/>
      <c r="N16" s="17">
        <v>9.8557775480817497E-2</v>
      </c>
      <c r="O16" s="17">
        <v>8.7476782507071194E-2</v>
      </c>
      <c r="P16" s="17">
        <v>9.2963219912811396E-2</v>
      </c>
      <c r="Q16" s="17">
        <v>8.7784909047393E-2</v>
      </c>
      <c r="R16" s="17"/>
      <c r="S16" s="17">
        <v>8.6054813369929595E-2</v>
      </c>
      <c r="T16" s="17">
        <v>8.4590908455739799E-2</v>
      </c>
      <c r="U16" s="17">
        <v>5.88623150750111E-2</v>
      </c>
      <c r="V16" s="17">
        <v>9.5483342781405495E-2</v>
      </c>
      <c r="W16" s="17">
        <v>6.8148724088110596E-2</v>
      </c>
      <c r="X16" s="17">
        <v>0.123766095447689</v>
      </c>
      <c r="Y16" s="17">
        <v>9.9893384479785602E-2</v>
      </c>
      <c r="Z16" s="17">
        <v>8.6700514163162296E-2</v>
      </c>
      <c r="AA16" s="17">
        <v>0.100979731003941</v>
      </c>
      <c r="AB16" s="17">
        <v>9.8284368050033197E-2</v>
      </c>
      <c r="AC16" s="17">
        <v>9.4317292212269602E-2</v>
      </c>
      <c r="AD16" s="17">
        <v>0.10044163581839601</v>
      </c>
      <c r="AE16" s="17"/>
      <c r="AF16" s="17">
        <v>9.2150955598490902E-2</v>
      </c>
      <c r="AG16" s="17">
        <v>8.9226909698993995E-2</v>
      </c>
      <c r="AH16" s="17">
        <v>8.6028094022853399E-2</v>
      </c>
      <c r="AI16" s="17">
        <v>9.4426752972574093E-2</v>
      </c>
      <c r="AJ16" s="17">
        <v>0.10384944988498999</v>
      </c>
      <c r="AK16" s="17">
        <v>0.112588665193187</v>
      </c>
      <c r="AL16" s="17"/>
      <c r="AM16" s="17">
        <v>0.100023173499743</v>
      </c>
      <c r="AN16" s="17">
        <v>0.100744911778631</v>
      </c>
      <c r="AO16" s="17">
        <v>7.7622296657558404E-2</v>
      </c>
      <c r="AP16" s="17">
        <v>7.7910674467545099E-2</v>
      </c>
      <c r="AQ16" s="17">
        <v>0.115723556194039</v>
      </c>
      <c r="AR16" s="17"/>
      <c r="AS16" s="17">
        <v>8.1807221889055398E-2</v>
      </c>
      <c r="AT16" s="17">
        <v>0.10371785405047799</v>
      </c>
      <c r="AU16" s="17">
        <v>0.102902644940737</v>
      </c>
      <c r="AV16" s="17">
        <v>7.6726445674555194E-2</v>
      </c>
      <c r="AW16" s="17">
        <v>8.5804765316304807E-2</v>
      </c>
      <c r="AX16" s="17">
        <v>0.102310603158796</v>
      </c>
      <c r="AY16" s="17"/>
      <c r="AZ16" s="17">
        <v>8.18374903686893E-2</v>
      </c>
      <c r="BA16" s="17">
        <v>9.6279022547603205E-2</v>
      </c>
      <c r="BB16" s="17">
        <v>9.3421004592073101E-2</v>
      </c>
      <c r="BC16" s="17">
        <v>9.9841398413497803E-2</v>
      </c>
      <c r="BD16" s="17">
        <v>8.9471175329273706E-2</v>
      </c>
      <c r="BE16" s="17"/>
      <c r="BF16" s="17">
        <v>9.3996550522327305E-2</v>
      </c>
      <c r="BG16" s="17"/>
      <c r="BH16" s="17">
        <v>9.5406494875380707E-2</v>
      </c>
      <c r="BI16" s="17"/>
      <c r="BJ16" s="17">
        <v>9.10471978201189E-2</v>
      </c>
      <c r="BK16" s="17">
        <v>8.0962953258355203E-2</v>
      </c>
      <c r="BL16" s="17">
        <v>9.2184866803352999E-2</v>
      </c>
      <c r="BM16" s="17">
        <v>0.13425067559489001</v>
      </c>
      <c r="BN16" s="17">
        <v>8.5789711668523005E-2</v>
      </c>
      <c r="BO16" s="17">
        <v>8.5527869908382695E-2</v>
      </c>
      <c r="BP16" s="17"/>
      <c r="BQ16" s="17">
        <v>8.8944605601076407E-2</v>
      </c>
      <c r="BR16" s="17">
        <v>8.9666976845285004E-2</v>
      </c>
      <c r="BS16" s="17">
        <v>9.7994395004858098E-2</v>
      </c>
      <c r="BT16" s="17"/>
      <c r="BU16" s="17">
        <v>6.2102413105708798E-2</v>
      </c>
      <c r="BV16" s="17">
        <v>0.102951686433779</v>
      </c>
      <c r="BW16" s="17">
        <v>9.2947479599334401E-2</v>
      </c>
      <c r="BX16" s="17"/>
      <c r="BY16" s="17">
        <v>0.114715278119029</v>
      </c>
      <c r="BZ16" s="17"/>
      <c r="CA16" s="17">
        <v>8.8084965816904101E-2</v>
      </c>
    </row>
    <row r="17" spans="2:79" ht="58" x14ac:dyDescent="0.35">
      <c r="B17" s="18" t="s">
        <v>699</v>
      </c>
      <c r="C17" s="17">
        <v>7.0614731438762596E-2</v>
      </c>
      <c r="D17" s="17">
        <v>7.3572198707290995E-2</v>
      </c>
      <c r="E17" s="17">
        <v>6.7794839879900398E-2</v>
      </c>
      <c r="F17" s="17"/>
      <c r="G17" s="17">
        <v>7.5363498062102394E-2</v>
      </c>
      <c r="H17" s="17">
        <v>5.6924027965295401E-2</v>
      </c>
      <c r="I17" s="17">
        <v>6.1104091653798098E-2</v>
      </c>
      <c r="J17" s="17">
        <v>3.7615149547245701E-2</v>
      </c>
      <c r="K17" s="17">
        <v>9.1831700461621799E-2</v>
      </c>
      <c r="L17" s="17">
        <v>9.8788623308887602E-2</v>
      </c>
      <c r="M17" s="17"/>
      <c r="N17" s="17">
        <v>6.9872563781166505E-2</v>
      </c>
      <c r="O17" s="17">
        <v>6.13339637542566E-2</v>
      </c>
      <c r="P17" s="17">
        <v>7.8912050252036903E-2</v>
      </c>
      <c r="Q17" s="17">
        <v>7.4922475002255295E-2</v>
      </c>
      <c r="R17" s="17"/>
      <c r="S17" s="17">
        <v>5.7905416445873097E-2</v>
      </c>
      <c r="T17" s="17">
        <v>7.7872334273466404E-2</v>
      </c>
      <c r="U17" s="17">
        <v>6.0915745685439102E-2</v>
      </c>
      <c r="V17" s="17">
        <v>7.4524721972487204E-2</v>
      </c>
      <c r="W17" s="17">
        <v>9.5461710225198906E-2</v>
      </c>
      <c r="X17" s="17">
        <v>4.2850768992152198E-2</v>
      </c>
      <c r="Y17" s="17">
        <v>7.4789628939747693E-2</v>
      </c>
      <c r="Z17" s="17">
        <v>7.7423070656900503E-2</v>
      </c>
      <c r="AA17" s="17">
        <v>6.8979757052818405E-2</v>
      </c>
      <c r="AB17" s="17">
        <v>7.6242394554180998E-2</v>
      </c>
      <c r="AC17" s="17">
        <v>0.103447353024748</v>
      </c>
      <c r="AD17" s="17">
        <v>5.1997230022814797E-2</v>
      </c>
      <c r="AE17" s="17"/>
      <c r="AF17" s="17">
        <v>6.5115083138906293E-2</v>
      </c>
      <c r="AG17" s="17">
        <v>6.8763216463401305E-2</v>
      </c>
      <c r="AH17" s="17">
        <v>6.0606358008349501E-2</v>
      </c>
      <c r="AI17" s="17">
        <v>9.5787903167976293E-2</v>
      </c>
      <c r="AJ17" s="17">
        <v>5.1753378218748897E-2</v>
      </c>
      <c r="AK17" s="17">
        <v>6.9930161347281902E-2</v>
      </c>
      <c r="AL17" s="17"/>
      <c r="AM17" s="17">
        <v>8.1884619335968398E-2</v>
      </c>
      <c r="AN17" s="17">
        <v>7.2054002772017206E-2</v>
      </c>
      <c r="AO17" s="17">
        <v>5.5236937006771097E-2</v>
      </c>
      <c r="AP17" s="17">
        <v>7.8588934285827694E-2</v>
      </c>
      <c r="AQ17" s="17">
        <v>0.119254503459692</v>
      </c>
      <c r="AR17" s="17"/>
      <c r="AS17" s="17">
        <v>6.5803001633168906E-2</v>
      </c>
      <c r="AT17" s="17">
        <v>5.7381181076117997E-2</v>
      </c>
      <c r="AU17" s="17">
        <v>6.9502870018262594E-2</v>
      </c>
      <c r="AV17" s="17">
        <v>8.2354442591494506E-2</v>
      </c>
      <c r="AW17" s="17">
        <v>8.15396569647973E-2</v>
      </c>
      <c r="AX17" s="17">
        <v>7.7698765547377494E-2</v>
      </c>
      <c r="AY17" s="17"/>
      <c r="AZ17" s="17">
        <v>7.7502969260369398E-2</v>
      </c>
      <c r="BA17" s="17">
        <v>6.5493777571299497E-2</v>
      </c>
      <c r="BB17" s="17">
        <v>6.4387861703768604E-2</v>
      </c>
      <c r="BC17" s="17">
        <v>0.102566064767505</v>
      </c>
      <c r="BD17" s="17">
        <v>6.5100561623739395E-2</v>
      </c>
      <c r="BE17" s="17"/>
      <c r="BF17" s="17">
        <v>7.1849368054177007E-2</v>
      </c>
      <c r="BG17" s="17"/>
      <c r="BH17" s="17">
        <v>7.5040450096169595E-2</v>
      </c>
      <c r="BI17" s="17"/>
      <c r="BJ17" s="17">
        <v>6.7179034501990004E-2</v>
      </c>
      <c r="BK17" s="17">
        <v>6.5292089710809603E-2</v>
      </c>
      <c r="BL17" s="17">
        <v>7.7067137281640205E-2</v>
      </c>
      <c r="BM17" s="17">
        <v>6.4789964086385807E-2</v>
      </c>
      <c r="BN17" s="17">
        <v>5.1018680026134598E-2</v>
      </c>
      <c r="BO17" s="17">
        <v>6.3626597398070597E-2</v>
      </c>
      <c r="BP17" s="17"/>
      <c r="BQ17" s="17">
        <v>8.6063541763231902E-2</v>
      </c>
      <c r="BR17" s="17">
        <v>6.3597223895711805E-2</v>
      </c>
      <c r="BS17" s="17">
        <v>7.3638788363301094E-2</v>
      </c>
      <c r="BT17" s="17"/>
      <c r="BU17" s="17">
        <v>7.89153596439017E-2</v>
      </c>
      <c r="BV17" s="17">
        <v>6.8318893867497593E-2</v>
      </c>
      <c r="BW17" s="17">
        <v>7.17248730104183E-2</v>
      </c>
      <c r="BX17" s="17"/>
      <c r="BY17" s="17">
        <v>9.3887115330962403E-2</v>
      </c>
      <c r="BZ17" s="17"/>
      <c r="CA17" s="17">
        <v>5.7692116222523203E-2</v>
      </c>
    </row>
    <row r="18" spans="2:79" ht="58" x14ac:dyDescent="0.35">
      <c r="B18" s="18" t="s">
        <v>722</v>
      </c>
      <c r="C18" s="17">
        <v>6.3211605886154307E-2</v>
      </c>
      <c r="D18" s="17">
        <v>6.3026090096091295E-2</v>
      </c>
      <c r="E18" s="17">
        <v>6.3445634331323997E-2</v>
      </c>
      <c r="F18" s="17"/>
      <c r="G18" s="17">
        <v>5.8912586785653497E-2</v>
      </c>
      <c r="H18" s="17">
        <v>5.5415355754119697E-2</v>
      </c>
      <c r="I18" s="17">
        <v>6.0949439430876703E-2</v>
      </c>
      <c r="J18" s="17">
        <v>7.0033096242249099E-2</v>
      </c>
      <c r="K18" s="17">
        <v>7.2581423562258496E-2</v>
      </c>
      <c r="L18" s="17">
        <v>6.2451182297047797E-2</v>
      </c>
      <c r="M18" s="17"/>
      <c r="N18" s="17">
        <v>6.0271633009460701E-2</v>
      </c>
      <c r="O18" s="17">
        <v>6.4117136676043102E-2</v>
      </c>
      <c r="P18" s="17">
        <v>6.62091632375892E-2</v>
      </c>
      <c r="Q18" s="17">
        <v>6.3685891824674004E-2</v>
      </c>
      <c r="R18" s="17"/>
      <c r="S18" s="17">
        <v>5.47433088331589E-2</v>
      </c>
      <c r="T18" s="17">
        <v>5.1273154222506397E-2</v>
      </c>
      <c r="U18" s="17">
        <v>6.8058742612751494E-2</v>
      </c>
      <c r="V18" s="17">
        <v>6.7969986866626905E-2</v>
      </c>
      <c r="W18" s="17">
        <v>7.1790536911516906E-2</v>
      </c>
      <c r="X18" s="17">
        <v>5.95089722987363E-2</v>
      </c>
      <c r="Y18" s="17">
        <v>5.8237276603560699E-2</v>
      </c>
      <c r="Z18" s="17">
        <v>8.3465439497754507E-2</v>
      </c>
      <c r="AA18" s="17">
        <v>7.8944038360964197E-2</v>
      </c>
      <c r="AB18" s="17">
        <v>4.6855209137341799E-2</v>
      </c>
      <c r="AC18" s="17">
        <v>7.6233152315746899E-2</v>
      </c>
      <c r="AD18" s="17">
        <v>7.4203987363509596E-2</v>
      </c>
      <c r="AE18" s="17"/>
      <c r="AF18" s="17">
        <v>5.9104594127676997E-2</v>
      </c>
      <c r="AG18" s="17">
        <v>7.2452331788499094E-2</v>
      </c>
      <c r="AH18" s="17">
        <v>6.2715126726043804E-2</v>
      </c>
      <c r="AI18" s="17">
        <v>6.2962148986353994E-2</v>
      </c>
      <c r="AJ18" s="17">
        <v>4.4211058393786903E-2</v>
      </c>
      <c r="AK18" s="17">
        <v>4.7345069806809102E-2</v>
      </c>
      <c r="AL18" s="17"/>
      <c r="AM18" s="17">
        <v>6.1025439402208101E-2</v>
      </c>
      <c r="AN18" s="17">
        <v>6.1196310753501702E-2</v>
      </c>
      <c r="AO18" s="17">
        <v>6.3099367611867005E-2</v>
      </c>
      <c r="AP18" s="17">
        <v>7.5178531692882397E-2</v>
      </c>
      <c r="AQ18" s="17">
        <v>5.7779308053376097E-2</v>
      </c>
      <c r="AR18" s="17"/>
      <c r="AS18" s="17">
        <v>6.1138568544115701E-2</v>
      </c>
      <c r="AT18" s="17">
        <v>5.1639356636628601E-2</v>
      </c>
      <c r="AU18" s="17">
        <v>7.0268991440311401E-2</v>
      </c>
      <c r="AV18" s="17">
        <v>6.9292386219809696E-2</v>
      </c>
      <c r="AW18" s="17">
        <v>7.5305919448748204E-2</v>
      </c>
      <c r="AX18" s="17">
        <v>5.5652392223292699E-2</v>
      </c>
      <c r="AY18" s="17"/>
      <c r="AZ18" s="17">
        <v>5.4678684617322199E-2</v>
      </c>
      <c r="BA18" s="17">
        <v>6.6604581400172502E-2</v>
      </c>
      <c r="BB18" s="17">
        <v>5.4906557885844899E-2</v>
      </c>
      <c r="BC18" s="17">
        <v>8.3076328943571101E-2</v>
      </c>
      <c r="BD18" s="17">
        <v>6.60551385727524E-2</v>
      </c>
      <c r="BE18" s="17"/>
      <c r="BF18" s="17">
        <v>6.3027198276923893E-2</v>
      </c>
      <c r="BG18" s="17"/>
      <c r="BH18" s="17">
        <v>6.2365830297488302E-2</v>
      </c>
      <c r="BI18" s="17"/>
      <c r="BJ18" s="17">
        <v>4.3324502141453801E-2</v>
      </c>
      <c r="BK18" s="17">
        <v>8.5094936700726403E-2</v>
      </c>
      <c r="BL18" s="17">
        <v>6.13915188706727E-2</v>
      </c>
      <c r="BM18" s="17">
        <v>8.8561392258555097E-2</v>
      </c>
      <c r="BN18" s="17">
        <v>5.4970651005073402E-2</v>
      </c>
      <c r="BO18" s="17">
        <v>7.3857308988635698E-2</v>
      </c>
      <c r="BP18" s="17"/>
      <c r="BQ18" s="17">
        <v>6.5505425297602005E-2</v>
      </c>
      <c r="BR18" s="17">
        <v>6.2501260044892495E-2</v>
      </c>
      <c r="BS18" s="17">
        <v>6.5644749237252498E-2</v>
      </c>
      <c r="BT18" s="17"/>
      <c r="BU18" s="17">
        <v>6.9353242399228396E-2</v>
      </c>
      <c r="BV18" s="17">
        <v>5.65935620872145E-2</v>
      </c>
      <c r="BW18" s="17">
        <v>6.7929222992982402E-2</v>
      </c>
      <c r="BX18" s="17"/>
      <c r="BY18" s="17">
        <v>7.0899070106912196E-2</v>
      </c>
      <c r="BZ18" s="17"/>
      <c r="CA18" s="17">
        <v>3.4923533640689397E-2</v>
      </c>
    </row>
    <row r="19" spans="2:79" x14ac:dyDescent="0.35">
      <c r="B19" s="18" t="s">
        <v>104</v>
      </c>
      <c r="C19" s="19">
        <v>0.13972711719391101</v>
      </c>
      <c r="D19" s="19">
        <v>0.12824557450771601</v>
      </c>
      <c r="E19" s="19">
        <v>0.150446027452873</v>
      </c>
      <c r="F19" s="19"/>
      <c r="G19" s="19">
        <v>0.110843591912236</v>
      </c>
      <c r="H19" s="19">
        <v>0.12886796578151299</v>
      </c>
      <c r="I19" s="19">
        <v>0.12788079949775599</v>
      </c>
      <c r="J19" s="19">
        <v>0.15470950574723899</v>
      </c>
      <c r="K19" s="19">
        <v>0.14961379769362501</v>
      </c>
      <c r="L19" s="19">
        <v>0.15868752729999999</v>
      </c>
      <c r="M19" s="19"/>
      <c r="N19" s="19">
        <v>0.117184458119919</v>
      </c>
      <c r="O19" s="19">
        <v>0.13684086774540599</v>
      </c>
      <c r="P19" s="19">
        <v>0.129882381493726</v>
      </c>
      <c r="Q19" s="19">
        <v>0.17541413253482899</v>
      </c>
      <c r="R19" s="19"/>
      <c r="S19" s="19">
        <v>0.12532859882851</v>
      </c>
      <c r="T19" s="19">
        <v>0.15070251822250599</v>
      </c>
      <c r="U19" s="19">
        <v>0.13472742316654801</v>
      </c>
      <c r="V19" s="19">
        <v>8.6689139357504705E-2</v>
      </c>
      <c r="W19" s="19">
        <v>0.14069344682288901</v>
      </c>
      <c r="X19" s="19">
        <v>0.14374500070885801</v>
      </c>
      <c r="Y19" s="19">
        <v>0.153562402568789</v>
      </c>
      <c r="Z19" s="19">
        <v>0.15077521011623099</v>
      </c>
      <c r="AA19" s="19">
        <v>0.15041592055664399</v>
      </c>
      <c r="AB19" s="19">
        <v>0.17993103631805599</v>
      </c>
      <c r="AC19" s="19">
        <v>0.111196418924665</v>
      </c>
      <c r="AD19" s="19">
        <v>0.15362804207907599</v>
      </c>
      <c r="AE19" s="19"/>
      <c r="AF19" s="19">
        <v>0.17696470231151601</v>
      </c>
      <c r="AG19" s="19">
        <v>0.141629181173068</v>
      </c>
      <c r="AH19" s="19">
        <v>9.3453669463651301E-2</v>
      </c>
      <c r="AI19" s="19">
        <v>8.7086787422324896E-2</v>
      </c>
      <c r="AJ19" s="19">
        <v>0.122720633909672</v>
      </c>
      <c r="AK19" s="19">
        <v>7.0356100275641806E-2</v>
      </c>
      <c r="AL19" s="19"/>
      <c r="AM19" s="19">
        <v>0.18034312789106</v>
      </c>
      <c r="AN19" s="19">
        <v>0.13983293796792701</v>
      </c>
      <c r="AO19" s="19">
        <v>0.124337711315124</v>
      </c>
      <c r="AP19" s="19">
        <v>9.7373918899627404E-2</v>
      </c>
      <c r="AQ19" s="19">
        <v>0.102248818120693</v>
      </c>
      <c r="AR19" s="19"/>
      <c r="AS19" s="19">
        <v>0.11955518354222</v>
      </c>
      <c r="AT19" s="19">
        <v>0.15957754965830201</v>
      </c>
      <c r="AU19" s="19">
        <v>0.11990408879974999</v>
      </c>
      <c r="AV19" s="19">
        <v>0.14566983621837201</v>
      </c>
      <c r="AW19" s="19">
        <v>0.15913131009147199</v>
      </c>
      <c r="AX19" s="19">
        <v>0.13469174585872601</v>
      </c>
      <c r="AY19" s="19"/>
      <c r="AZ19" s="19">
        <v>0.14027200228124501</v>
      </c>
      <c r="BA19" s="19">
        <v>0.13658291091072899</v>
      </c>
      <c r="BB19" s="19">
        <v>0.14823437945479001</v>
      </c>
      <c r="BC19" s="19">
        <v>0.15793932999613</v>
      </c>
      <c r="BD19" s="19">
        <v>0.129804923054952</v>
      </c>
      <c r="BE19" s="19"/>
      <c r="BF19" s="19">
        <v>0.13521670537420399</v>
      </c>
      <c r="BG19" s="19"/>
      <c r="BH19" s="19">
        <v>0.134826272778306</v>
      </c>
      <c r="BI19" s="19"/>
      <c r="BJ19" s="19">
        <v>0.136196756839015</v>
      </c>
      <c r="BK19" s="19">
        <v>0.154649140879935</v>
      </c>
      <c r="BL19" s="19">
        <v>0.13028417416794499</v>
      </c>
      <c r="BM19" s="19">
        <v>0.14955634541992199</v>
      </c>
      <c r="BN19" s="19">
        <v>0.113487311776546</v>
      </c>
      <c r="BO19" s="19">
        <v>0.13106067980687</v>
      </c>
      <c r="BP19" s="19"/>
      <c r="BQ19" s="19">
        <v>8.9623347986105495E-2</v>
      </c>
      <c r="BR19" s="19">
        <v>0.12733511432570199</v>
      </c>
      <c r="BS19" s="19">
        <v>0.11915603342312001</v>
      </c>
      <c r="BT19" s="19"/>
      <c r="BU19" s="19">
        <v>7.4278551119558403E-2</v>
      </c>
      <c r="BV19" s="19">
        <v>0.119488909655174</v>
      </c>
      <c r="BW19" s="19">
        <v>0.118177017487107</v>
      </c>
      <c r="BX19" s="19"/>
      <c r="BY19" s="19">
        <v>0.112115130263662</v>
      </c>
      <c r="BZ19" s="19"/>
      <c r="CA19" s="19">
        <v>0.123243773535615</v>
      </c>
    </row>
    <row r="20" spans="2:79" x14ac:dyDescent="0.35">
      <c r="B20" s="16" t="s">
        <v>582</v>
      </c>
    </row>
    <row r="21" spans="2:79" x14ac:dyDescent="0.35">
      <c r="B21" t="s">
        <v>107</v>
      </c>
    </row>
    <row r="22" spans="2:79" x14ac:dyDescent="0.35">
      <c r="B22" t="s">
        <v>108</v>
      </c>
    </row>
    <row r="24" spans="2:79" x14ac:dyDescent="0.35">
      <c r="B24" s="8" t="str">
        <f>HYPERLINK("#'Contents'!A1", "Return to Contents")</f>
        <v>Return to Contents</v>
      </c>
    </row>
  </sheetData>
  <mergeCells count="16">
    <mergeCell ref="D2:BN2"/>
    <mergeCell ref="BJ5:BO5"/>
    <mergeCell ref="BQ5:BS5"/>
    <mergeCell ref="BU5:BW5"/>
    <mergeCell ref="BY5"/>
    <mergeCell ref="D5:E5"/>
    <mergeCell ref="G5:L5"/>
    <mergeCell ref="N5:Q5"/>
    <mergeCell ref="S5:AD5"/>
    <mergeCell ref="AF5:AK5"/>
    <mergeCell ref="CA5"/>
    <mergeCell ref="AM5:AQ5"/>
    <mergeCell ref="AS5:AX5"/>
    <mergeCell ref="AZ5:BD5"/>
    <mergeCell ref="BF5"/>
    <mergeCell ref="B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188</vt:i4>
      </vt:variant>
    </vt:vector>
  </HeadingPairs>
  <TitlesOfParts>
    <vt:vector size="18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2024-11-07T17:48:41Z</dcterms:created>
  <dcterms:modified xsi:type="dcterms:W3CDTF">2025-02-26T11:38:46Z</dcterms:modified>
</cp:coreProperties>
</file>